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charts/chart3.xml" ContentType="application/vnd.openxmlformats-officedocument.drawingml.chart+xml"/>
  <Override PartName="/xl/charts/style3.xml" ContentType="application/vnd.ms-office.chartstyle+xml"/>
  <Override PartName="/xl/charts/colors3.xml" ContentType="application/vnd.ms-office.chartcolorstyle+xml"/>
  <Override PartName="/xl/charts/chart4.xml" ContentType="application/vnd.openxmlformats-officedocument.drawingml.chart+xml"/>
  <Override PartName="/xl/charts/style4.xml" ContentType="application/vnd.ms-office.chartstyle+xml"/>
  <Override PartName="/xl/charts/colors4.xml" ContentType="application/vnd.ms-office.chartcolorstyle+xml"/>
  <Override PartName="/xl/charts/chart5.xml" ContentType="application/vnd.openxmlformats-officedocument.drawingml.chart+xml"/>
  <Override PartName="/xl/charts/style5.xml" ContentType="application/vnd.ms-office.chartstyle+xml"/>
  <Override PartName="/xl/charts/colors5.xml" ContentType="application/vnd.ms-office.chartcolorstyle+xml"/>
  <Override PartName="/xl/charts/chart6.xml" ContentType="application/vnd.openxmlformats-officedocument.drawingml.chart+xml"/>
  <Override PartName="/xl/charts/style6.xml" ContentType="application/vnd.ms-office.chartstyle+xml"/>
  <Override PartName="/xl/charts/colors6.xml" ContentType="application/vnd.ms-office.chartcolorstyle+xml"/>
  <Override PartName="/xl/charts/chart7.xml" ContentType="application/vnd.openxmlformats-officedocument.drawingml.chart+xml"/>
  <Override PartName="/xl/charts/style7.xml" ContentType="application/vnd.ms-office.chartstyle+xml"/>
  <Override PartName="/xl/charts/colors7.xml" ContentType="application/vnd.ms-office.chartcolorstyle+xml"/>
  <Override PartName="/xl/charts/chart8.xml" ContentType="application/vnd.openxmlformats-officedocument.drawingml.chart+xml"/>
  <Override PartName="/xl/charts/style8.xml" ContentType="application/vnd.ms-office.chartstyle+xml"/>
  <Override PartName="/xl/charts/colors8.xml" ContentType="application/vnd.ms-office.chartcolorstyle+xml"/>
  <Override PartName="/xl/charts/chart9.xml" ContentType="application/vnd.openxmlformats-officedocument.drawingml.chart+xml"/>
  <Override PartName="/xl/charts/style9.xml" ContentType="application/vnd.ms-office.chartstyle+xml"/>
  <Override PartName="/xl/charts/colors9.xml" ContentType="application/vnd.ms-office.chartcolorstyle+xml"/>
  <Override PartName="/xl/charts/chart10.xml" ContentType="application/vnd.openxmlformats-officedocument.drawingml.chart+xml"/>
  <Override PartName="/xl/charts/style10.xml" ContentType="application/vnd.ms-office.chartstyle+xml"/>
  <Override PartName="/xl/charts/colors10.xml" ContentType="application/vnd.ms-office.chartcolorstyle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fileSharing readOnlyRecommended="1"/>
  <workbookPr filterPrivacy="1" updateLinks="never" codeName="ThisWorkbook" defaultThemeVersion="124226"/>
  <workbookProtection workbookPassword="C97C" lockStructure="1"/>
  <bookViews>
    <workbookView xWindow="0" yWindow="0" windowWidth="20490" windowHeight="7710" tabRatio="746"/>
  </bookViews>
  <sheets>
    <sheet name="kadft" sheetId="13" r:id="rId1"/>
    <sheet name="グラフ用" sheetId="18" state="hidden" r:id="rId2"/>
    <sheet name="2010" sheetId="16" state="hidden" r:id="rId3"/>
    <sheet name="2015" sheetId="17" state="hidden" r:id="rId4"/>
    <sheet name="指定地域" sheetId="14" state="hidden" r:id="rId5"/>
    <sheet name="地域類型区分" sheetId="12" state="hidden" r:id="rId6"/>
    <sheet name="元データ" sheetId="11" state="hidden" r:id="rId7"/>
  </sheets>
  <externalReferences>
    <externalReference r:id="rId8"/>
    <externalReference r:id="rId9"/>
  </externalReferences>
  <definedNames>
    <definedName name="_xlnm._FilterDatabase" localSheetId="2" hidden="1">'2010'!$A$5:$IT$257</definedName>
    <definedName name="_xlnm._FilterDatabase" localSheetId="3" hidden="1">'2015'!$A$5:$WVK$250</definedName>
    <definedName name="_xlnm._FilterDatabase" localSheetId="6" hidden="1">元データ!$A$6:$AD$3715</definedName>
    <definedName name="_xlnm._FilterDatabase" localSheetId="4" hidden="1">指定地域!$B$1:$F$215</definedName>
    <definedName name="_xlnm._FilterDatabase" localSheetId="5" hidden="1">地域類型区分!$B$3:$B$215</definedName>
    <definedName name="G10農家数" localSheetId="0">OFFSET(#REF!,#REF!,0)</definedName>
    <definedName name="G10農家数">OFFSET(#REF!,#REF!,0)</definedName>
    <definedName name="G21労働力L" localSheetId="0">OFFSET(#REF!,#REF!,0)</definedName>
    <definedName name="G21労働力L">OFFSET(#REF!,#REF!,0)</definedName>
    <definedName name="G22労働力R" localSheetId="0">OFFSET(#REF!,#REF!,0)</definedName>
    <definedName name="G22労働力R">OFFSET(#REF!,#REF!,0)</definedName>
    <definedName name="G31後継者L" localSheetId="0">OFFSET(#REF!,#REF!,0)</definedName>
    <definedName name="G31後継者L">OFFSET(#REF!,#REF!,0)</definedName>
    <definedName name="G32後継者R" localSheetId="0">OFFSET(#REF!,#REF!,0)</definedName>
    <definedName name="G32後継者R">OFFSET(#REF!,#REF!,0)</definedName>
    <definedName name="G33後継者L" localSheetId="0">OFFSET(#REF!,#REF!,0)</definedName>
    <definedName name="G33後継者L">OFFSET(#REF!,#REF!,0)</definedName>
    <definedName name="G33後継者R" localSheetId="0">OFFSET(#REF!,#REF!,0)</definedName>
    <definedName name="G33後継者R">OFFSET(#REF!,#REF!,0)</definedName>
    <definedName name="G50状態別" localSheetId="0">OFFSET(#REF!,#REF!,0)</definedName>
    <definedName name="G50状態別">OFFSET(#REF!,#REF!,0)</definedName>
    <definedName name="G61品目別L" localSheetId="0">OFFSET(#REF!,#REF!,0)</definedName>
    <definedName name="G61品目別L">OFFSET(#REF!,#REF!,0)</definedName>
    <definedName name="G62品目別R" localSheetId="0">OFFSET(#REF!,#REF!,0)</definedName>
    <definedName name="G62品目別R">OFFSET(#REF!,#REF!,0)</definedName>
    <definedName name="_xlnm.Print_Area" localSheetId="0">kadft!$A$1:$Z$112</definedName>
    <definedName name="_xlnm.Print_Area" localSheetId="6">元データ!$Z$1:$AD$85</definedName>
    <definedName name="_xlnm.Print_Titles" localSheetId="2">'2010'!$1:$5</definedName>
    <definedName name="_xlnm.Print_Titles" localSheetId="3">'2015'!$1:$5</definedName>
    <definedName name="あ">#REF!</definedName>
    <definedName name="旧市2010" localSheetId="0">OFFSET(#REF!,#REF!-1,0,#REF!+1,1)</definedName>
    <definedName name="旧市2010">OFFSET(#REF!,#REF!-1,0,#REF!+1,1)</definedName>
    <definedName name="旧市2015" localSheetId="0">OFFSET(#REF!,#REF!-1,0,#REF!+1,1)</definedName>
    <definedName name="旧市2015">OFFSET(#REF!,#REF!-1,0,#REF!+1,1)</definedName>
    <definedName name="集落2010" localSheetId="0">OFFSET(#REF!,#REF!-1,0,#REF!+1,1)</definedName>
    <definedName name="集落2010">OFFSET(#REF!,#REF!-1,0,#REF!+1,1)</definedName>
    <definedName name="集落2015" localSheetId="0">OFFSET(#REF!,#REF!-1,0,#REF!+1,1)</definedName>
    <definedName name="集落2015">OFFSET(#REF!,#REF!-1,0,#REF!+1,1)</definedName>
  </definedNames>
  <calcPr calcId="152511"/>
</workbook>
</file>

<file path=xl/calcChain.xml><?xml version="1.0" encoding="utf-8"?>
<calcChain xmlns="http://schemas.openxmlformats.org/spreadsheetml/2006/main">
  <c r="D24" i="18" l="1"/>
  <c r="L74" i="13" l="1"/>
  <c r="C33" i="18" l="1"/>
  <c r="F21" i="18" l="1"/>
  <c r="E21" i="18"/>
  <c r="D21" i="18"/>
  <c r="E3" i="18" l="1"/>
  <c r="D3" i="18"/>
  <c r="Y18" i="13" l="1"/>
  <c r="A20" i="13"/>
  <c r="A102" i="13"/>
  <c r="Y92" i="13"/>
  <c r="L67" i="13"/>
  <c r="Y57" i="13"/>
  <c r="B50" i="13"/>
  <c r="Z18" i="13"/>
  <c r="U18" i="13"/>
  <c r="K18" i="13"/>
  <c r="D18" i="13"/>
  <c r="B20" i="13"/>
  <c r="D14" i="18" l="1"/>
  <c r="E14" i="18"/>
  <c r="C15" i="18"/>
  <c r="D19" i="18"/>
  <c r="E19" i="18"/>
  <c r="F19" i="18"/>
  <c r="C21" i="18"/>
  <c r="C24" i="18"/>
  <c r="D31" i="18"/>
  <c r="E31" i="18"/>
  <c r="I44" i="18"/>
  <c r="B47" i="18"/>
  <c r="C52" i="18"/>
  <c r="D52" i="18"/>
  <c r="E52" i="18"/>
  <c r="F52" i="18"/>
  <c r="B53" i="18"/>
  <c r="C64" i="18"/>
  <c r="C68" i="18"/>
  <c r="J72" i="18"/>
  <c r="B85" i="18"/>
  <c r="C85" i="18"/>
  <c r="D85" i="18"/>
  <c r="E85" i="18"/>
  <c r="F85" i="18"/>
  <c r="G85" i="18"/>
  <c r="H85" i="18"/>
  <c r="A86" i="18"/>
  <c r="B104" i="18"/>
  <c r="F3" i="18" l="1"/>
  <c r="G12" i="18" s="1"/>
  <c r="W5" i="13" l="1"/>
  <c r="T5" i="13"/>
  <c r="Q99" i="13"/>
  <c r="I99" i="13"/>
  <c r="U98" i="13"/>
  <c r="M98" i="13"/>
  <c r="E98" i="13"/>
  <c r="N80" i="13"/>
  <c r="W79" i="13"/>
  <c r="K79" i="13"/>
  <c r="U64" i="13"/>
  <c r="M64" i="13"/>
  <c r="E64" i="13"/>
  <c r="Q63" i="13"/>
  <c r="I63" i="13"/>
  <c r="Q46" i="13"/>
  <c r="E46" i="13"/>
  <c r="D48" i="18" s="1"/>
  <c r="K45" i="13"/>
  <c r="M32" i="13"/>
  <c r="E32" i="13"/>
  <c r="N14" i="13"/>
  <c r="W13" i="13"/>
  <c r="K13" i="13"/>
  <c r="W99" i="13"/>
  <c r="O99" i="13"/>
  <c r="G99" i="13"/>
  <c r="S98" i="13"/>
  <c r="K98" i="13"/>
  <c r="W80" i="13"/>
  <c r="K80" i="13"/>
  <c r="T79" i="13"/>
  <c r="H79" i="13"/>
  <c r="S64" i="13"/>
  <c r="K64" i="13"/>
  <c r="W63" i="13"/>
  <c r="O63" i="13"/>
  <c r="G63" i="13"/>
  <c r="N46" i="13"/>
  <c r="T45" i="13"/>
  <c r="H45" i="13"/>
  <c r="K32" i="13"/>
  <c r="W14" i="13"/>
  <c r="K14" i="13"/>
  <c r="T13" i="13"/>
  <c r="H13" i="13"/>
  <c r="U99" i="13"/>
  <c r="M99" i="13"/>
  <c r="E99" i="13"/>
  <c r="Q98" i="13"/>
  <c r="I98" i="13"/>
  <c r="T80" i="13"/>
  <c r="H80" i="13"/>
  <c r="Q79" i="13"/>
  <c r="E79" i="13"/>
  <c r="Q64" i="13"/>
  <c r="I64" i="13"/>
  <c r="U63" i="13"/>
  <c r="M63" i="13"/>
  <c r="E63" i="13"/>
  <c r="K46" i="13"/>
  <c r="Q45" i="13"/>
  <c r="E45" i="13"/>
  <c r="I32" i="13"/>
  <c r="T14" i="13"/>
  <c r="H14" i="13"/>
  <c r="Q13" i="13"/>
  <c r="E13" i="13"/>
  <c r="S99" i="13"/>
  <c r="K99" i="13"/>
  <c r="W98" i="13"/>
  <c r="O98" i="13"/>
  <c r="G98" i="13"/>
  <c r="Q80" i="13"/>
  <c r="E80" i="13"/>
  <c r="N79" i="13"/>
  <c r="W64" i="13"/>
  <c r="O64" i="13"/>
  <c r="G64" i="13"/>
  <c r="S63" i="13"/>
  <c r="K63" i="13"/>
  <c r="T46" i="13"/>
  <c r="H46" i="13"/>
  <c r="N45" i="13"/>
  <c r="O32" i="13"/>
  <c r="G32" i="13"/>
  <c r="Q14" i="13"/>
  <c r="E14" i="13"/>
  <c r="N13" i="13"/>
  <c r="G13" i="18"/>
  <c r="E86" i="18"/>
  <c r="I68" i="18"/>
  <c r="E68" i="18"/>
  <c r="D64" i="18"/>
  <c r="F53" i="18"/>
  <c r="F104" i="18"/>
  <c r="D104" i="18"/>
  <c r="B86" i="18"/>
  <c r="F86" i="18"/>
  <c r="H68" i="18"/>
  <c r="D68" i="18"/>
  <c r="C53" i="18"/>
  <c r="C86" i="18"/>
  <c r="G86" i="18"/>
  <c r="G68" i="18"/>
  <c r="F64" i="18"/>
  <c r="D53" i="18"/>
  <c r="G104" i="18"/>
  <c r="E104" i="18"/>
  <c r="C104" i="18"/>
  <c r="D86" i="18"/>
  <c r="H86" i="18"/>
  <c r="F68" i="18"/>
  <c r="E64" i="18"/>
  <c r="E53" i="18"/>
  <c r="E15" i="18"/>
  <c r="D15" i="18"/>
  <c r="AC2" i="11"/>
  <c r="AB2" i="11"/>
  <c r="G102" i="13"/>
  <c r="Q83" i="13"/>
  <c r="P83" i="13"/>
  <c r="O83" i="13"/>
  <c r="N83" i="13"/>
  <c r="M83" i="13"/>
  <c r="L83" i="13"/>
  <c r="W67" i="13"/>
  <c r="V67" i="13"/>
  <c r="U67" i="13"/>
  <c r="T67" i="13"/>
  <c r="S67" i="13"/>
  <c r="R67" i="13"/>
  <c r="Q67" i="13"/>
  <c r="P67" i="13"/>
  <c r="O67" i="13"/>
  <c r="K67" i="13"/>
  <c r="J67" i="13"/>
  <c r="I67" i="13"/>
  <c r="H67" i="13"/>
  <c r="G67" i="13"/>
  <c r="F67" i="13"/>
  <c r="E67" i="13"/>
  <c r="D67" i="13"/>
  <c r="C67" i="13"/>
  <c r="O50" i="13"/>
  <c r="D50" i="13"/>
  <c r="Q19" i="13"/>
  <c r="H47" i="13" l="1"/>
  <c r="L15" i="13"/>
  <c r="E16" i="18" s="1"/>
  <c r="C32" i="18"/>
  <c r="C16" i="18"/>
  <c r="B48" i="18"/>
  <c r="B105" i="18"/>
  <c r="C25" i="18"/>
  <c r="B54" i="18"/>
  <c r="A87" i="18"/>
  <c r="C69" i="18"/>
  <c r="C20" i="18"/>
  <c r="C63" i="18"/>
  <c r="C47" i="18"/>
  <c r="D47" i="18"/>
  <c r="B12" i="18"/>
  <c r="X15" i="13" s="1"/>
  <c r="D25" i="18" s="1"/>
  <c r="O15" i="13"/>
  <c r="O100" i="13"/>
  <c r="E105" i="18" s="1"/>
  <c r="E81" i="13"/>
  <c r="K65" i="13"/>
  <c r="F63" i="18" s="1"/>
  <c r="H87" i="18" l="1"/>
  <c r="D20" i="18"/>
  <c r="Q20" i="13"/>
  <c r="I65" i="13"/>
  <c r="E63" i="18" s="1"/>
  <c r="S65" i="13"/>
  <c r="G69" i="18" s="1"/>
  <c r="K100" i="13"/>
  <c r="D105" i="18" s="1"/>
  <c r="U65" i="13"/>
  <c r="H69" i="18" s="1"/>
  <c r="O65" i="13"/>
  <c r="E69" i="18" s="1"/>
  <c r="G65" i="13"/>
  <c r="D63" i="18" s="1"/>
  <c r="Q65" i="13"/>
  <c r="F69" i="18" s="1"/>
  <c r="N81" i="13"/>
  <c r="W100" i="13"/>
  <c r="G105" i="18" s="1"/>
  <c r="T81" i="13"/>
  <c r="T47" i="13"/>
  <c r="C54" i="18" s="1"/>
  <c r="K81" i="13"/>
  <c r="W81" i="13"/>
  <c r="M65" i="13"/>
  <c r="D69" i="18" s="1"/>
  <c r="N47" i="13"/>
  <c r="E54" i="18" s="1"/>
  <c r="G100" i="13"/>
  <c r="C105" i="18" s="1"/>
  <c r="Q47" i="13"/>
  <c r="D54" i="18" s="1"/>
  <c r="S100" i="13"/>
  <c r="F105" i="18" s="1"/>
  <c r="K47" i="13"/>
  <c r="F54" i="18" s="1"/>
  <c r="Q81" i="13"/>
  <c r="H81" i="13"/>
  <c r="W65" i="13"/>
  <c r="I69" i="18" s="1"/>
  <c r="R15" i="13"/>
  <c r="U15" i="13"/>
  <c r="I15" i="13"/>
  <c r="D16" i="18" s="1"/>
  <c r="M33" i="13"/>
  <c r="M35" i="13" s="1"/>
  <c r="C48" i="18"/>
  <c r="K33" i="13"/>
  <c r="K35" i="13" s="1"/>
  <c r="G33" i="13"/>
  <c r="G35" i="13" s="1"/>
  <c r="E33" i="13"/>
  <c r="E35" i="13" s="1"/>
  <c r="O33" i="13"/>
  <c r="O35" i="13" s="1"/>
  <c r="I33" i="13"/>
  <c r="I35" i="13" s="1"/>
  <c r="X32" i="13" l="1"/>
  <c r="E32" i="18"/>
  <c r="X36" i="13"/>
  <c r="F32" i="18"/>
  <c r="W38" i="13"/>
  <c r="G32" i="18"/>
  <c r="R32" i="13"/>
  <c r="I32" i="18"/>
  <c r="W28" i="13"/>
  <c r="D32" i="18"/>
  <c r="R36" i="13"/>
  <c r="H32" i="18"/>
  <c r="E20" i="18"/>
  <c r="C87" i="18"/>
  <c r="G87" i="18"/>
  <c r="B87" i="18"/>
  <c r="F20" i="18"/>
  <c r="D87" i="18"/>
  <c r="F87" i="18"/>
  <c r="E87" i="18"/>
  <c r="N2090" i="11"/>
  <c r="N2091" i="11"/>
  <c r="N2092" i="11"/>
  <c r="N2093" i="11"/>
  <c r="N2094" i="11"/>
  <c r="N2095" i="11"/>
  <c r="N2096" i="11"/>
  <c r="N2097" i="11"/>
  <c r="N2098" i="11"/>
  <c r="N2099" i="11"/>
  <c r="N2100" i="11"/>
  <c r="N2101" i="11"/>
  <c r="N2102" i="11"/>
  <c r="N2103" i="11"/>
  <c r="N2104" i="11"/>
  <c r="N2105" i="11"/>
  <c r="N2106" i="11"/>
  <c r="N2107" i="11"/>
  <c r="N2108" i="11"/>
  <c r="N2109" i="11"/>
  <c r="N2110" i="11"/>
  <c r="N2111" i="11"/>
  <c r="N2112" i="11"/>
  <c r="N2113" i="11"/>
  <c r="N2114" i="11"/>
  <c r="N2115" i="11"/>
  <c r="N2116" i="11"/>
  <c r="N2117" i="11"/>
  <c r="N2118" i="11"/>
  <c r="N2119" i="11"/>
  <c r="N2120" i="11"/>
  <c r="N2121" i="11"/>
  <c r="N2122" i="11"/>
  <c r="N2123" i="11"/>
  <c r="N2124" i="11"/>
  <c r="N2125" i="11"/>
  <c r="N2126" i="11"/>
  <c r="N2127" i="11"/>
  <c r="N2128" i="11"/>
  <c r="N2129" i="11"/>
  <c r="N2130" i="11"/>
  <c r="N2131" i="11"/>
  <c r="N2132" i="11"/>
  <c r="N2133" i="11"/>
  <c r="N2134" i="11"/>
  <c r="N2135" i="11"/>
  <c r="N2136" i="11"/>
  <c r="N2137" i="11"/>
  <c r="N2138" i="11"/>
  <c r="N2139" i="11"/>
  <c r="N2140" i="11"/>
  <c r="N2141" i="11"/>
  <c r="N2142" i="11"/>
  <c r="N2143" i="11"/>
  <c r="N2144" i="11"/>
  <c r="N2145" i="11"/>
  <c r="N2146" i="11"/>
  <c r="N2147" i="11"/>
  <c r="N2148" i="11"/>
  <c r="N2149" i="11"/>
  <c r="N2150" i="11"/>
  <c r="N2151" i="11"/>
  <c r="N2152" i="11"/>
  <c r="N2153" i="11"/>
  <c r="N2154" i="11"/>
  <c r="N2155" i="11"/>
  <c r="N2156" i="11"/>
  <c r="N2157" i="11"/>
  <c r="N2158" i="11"/>
  <c r="N2159" i="11"/>
  <c r="N2160" i="11"/>
  <c r="N2161" i="11"/>
  <c r="N2162" i="11"/>
  <c r="N2163" i="11"/>
  <c r="N2164" i="11"/>
  <c r="N2165" i="11"/>
  <c r="N2166" i="11"/>
  <c r="N2167" i="11"/>
  <c r="N2168" i="11"/>
  <c r="N2169" i="11"/>
  <c r="N2170" i="11"/>
  <c r="N2171" i="11"/>
  <c r="N2172" i="11"/>
  <c r="N2173" i="11"/>
  <c r="N2174" i="11"/>
  <c r="N2175" i="11"/>
  <c r="N2176" i="11"/>
  <c r="N2177" i="11"/>
  <c r="N2178" i="11"/>
  <c r="N2179" i="11"/>
  <c r="N2180" i="11"/>
  <c r="N2181" i="11"/>
  <c r="N2182" i="11"/>
  <c r="N2183" i="11"/>
  <c r="N2184" i="11"/>
  <c r="N2185" i="11"/>
  <c r="N2186" i="11"/>
  <c r="N2187" i="11"/>
  <c r="N2188" i="11"/>
  <c r="N2189" i="11"/>
  <c r="N2190" i="11"/>
  <c r="N2191" i="11"/>
  <c r="N2192" i="11"/>
  <c r="N2193" i="11"/>
  <c r="N2194" i="11"/>
  <c r="N2195" i="11"/>
  <c r="N2196" i="11"/>
  <c r="N2197" i="11"/>
  <c r="N2198" i="11"/>
  <c r="N2199" i="11"/>
  <c r="N2200" i="11"/>
  <c r="N2201" i="11"/>
  <c r="N2202" i="11"/>
  <c r="N2203" i="11"/>
  <c r="N2204" i="11"/>
  <c r="N2205" i="11"/>
  <c r="N2206" i="11"/>
  <c r="N2207" i="11"/>
  <c r="N2208" i="11"/>
  <c r="N2209" i="11"/>
  <c r="N2210" i="11"/>
  <c r="N2211" i="11"/>
  <c r="N2212" i="11"/>
  <c r="N2213" i="11"/>
  <c r="N2214" i="11"/>
  <c r="N2215" i="11"/>
  <c r="N2216" i="11"/>
  <c r="N2217" i="11"/>
  <c r="N2218" i="11"/>
  <c r="N2219" i="11"/>
  <c r="N2220" i="11"/>
  <c r="N2221" i="11"/>
  <c r="N2222" i="11"/>
  <c r="N2223" i="11"/>
  <c r="N2224" i="11"/>
  <c r="N2225" i="11"/>
  <c r="N2226" i="11"/>
  <c r="N2227" i="11"/>
  <c r="N2228" i="11"/>
  <c r="N2229" i="11"/>
  <c r="N2230" i="11"/>
  <c r="N2231" i="11"/>
  <c r="N2232" i="11"/>
  <c r="N2233" i="11"/>
  <c r="N2234" i="11"/>
  <c r="N2235" i="11"/>
  <c r="N2236" i="11"/>
  <c r="N2237" i="11"/>
  <c r="N2238" i="11"/>
  <c r="N2239" i="11"/>
  <c r="N2240" i="11"/>
  <c r="N2241" i="11"/>
  <c r="N2242" i="11"/>
  <c r="N2243" i="11"/>
  <c r="N2244" i="11"/>
  <c r="N2245" i="11"/>
  <c r="N2246" i="11"/>
  <c r="N2247" i="11"/>
  <c r="N2248" i="11"/>
  <c r="N2249" i="11"/>
  <c r="N2250" i="11"/>
  <c r="N2251" i="11"/>
  <c r="N2252" i="11"/>
  <c r="N2253" i="11"/>
  <c r="N2254" i="11"/>
  <c r="N2255" i="11"/>
  <c r="N2256" i="11"/>
  <c r="N2257" i="11"/>
  <c r="N2258" i="11"/>
  <c r="N2259" i="11"/>
  <c r="N2260" i="11"/>
  <c r="N2261" i="11"/>
  <c r="N2262" i="11"/>
  <c r="N2263" i="11"/>
  <c r="N2264" i="11"/>
  <c r="N2265" i="11"/>
  <c r="N2266" i="11"/>
  <c r="N2267" i="11"/>
  <c r="N2268" i="11"/>
  <c r="N2269" i="11"/>
  <c r="N2270" i="11"/>
  <c r="N2271" i="11"/>
  <c r="N2272" i="11"/>
  <c r="N2273" i="11"/>
  <c r="N2274" i="11"/>
  <c r="N2275" i="11"/>
  <c r="N2276" i="11"/>
  <c r="N2277" i="11"/>
  <c r="N2278" i="11"/>
  <c r="N2279" i="11"/>
  <c r="N2280" i="11"/>
  <c r="N2281" i="11"/>
  <c r="N2282" i="11"/>
  <c r="N2283" i="11"/>
  <c r="N2284" i="11"/>
  <c r="N2285" i="11"/>
  <c r="N2286" i="11"/>
  <c r="N2287" i="11"/>
  <c r="N2288" i="11"/>
  <c r="N2289" i="11"/>
  <c r="N2290" i="11"/>
  <c r="N2291" i="11"/>
  <c r="N2292" i="11"/>
  <c r="N2293" i="11"/>
  <c r="N2294" i="11"/>
  <c r="N2295" i="11"/>
  <c r="N2296" i="11"/>
  <c r="N2297" i="11"/>
  <c r="N2298" i="11"/>
  <c r="N2299" i="11"/>
  <c r="N2300" i="11"/>
  <c r="N2301" i="11"/>
  <c r="N2302" i="11"/>
  <c r="N2303" i="11"/>
  <c r="N2304" i="11"/>
  <c r="N2305" i="11"/>
  <c r="N2306" i="11"/>
  <c r="N2307" i="11"/>
  <c r="N2308" i="11"/>
  <c r="N2309" i="11"/>
  <c r="N2310" i="11"/>
  <c r="N2311" i="11"/>
  <c r="N2312" i="11"/>
  <c r="N2313" i="11"/>
  <c r="N2314" i="11"/>
  <c r="N2315" i="11"/>
  <c r="N2316" i="11"/>
  <c r="N2317" i="11"/>
  <c r="N2318" i="11"/>
  <c r="N2319" i="11"/>
  <c r="N2320" i="11"/>
  <c r="N2321" i="11"/>
  <c r="N2322" i="11"/>
  <c r="N2323" i="11"/>
  <c r="N2324" i="11"/>
  <c r="N2325" i="11"/>
  <c r="N2326" i="11"/>
  <c r="N2327" i="11"/>
  <c r="N2328" i="11"/>
  <c r="N2329" i="11"/>
  <c r="N2330" i="11"/>
  <c r="N2331" i="11"/>
  <c r="N2332" i="11"/>
  <c r="N2333" i="11"/>
  <c r="N2334" i="11"/>
  <c r="N2335" i="11"/>
  <c r="N2336" i="11"/>
  <c r="N2337" i="11"/>
  <c r="N2338" i="11"/>
  <c r="N2339" i="11"/>
  <c r="N2340" i="11"/>
  <c r="N2341" i="11"/>
  <c r="N2342" i="11"/>
  <c r="N2343" i="11"/>
  <c r="N2344" i="11"/>
  <c r="N2345" i="11"/>
  <c r="N2346" i="11"/>
  <c r="N2347" i="11"/>
  <c r="N2348" i="11"/>
  <c r="N2349" i="11"/>
  <c r="N2350" i="11"/>
  <c r="N2351" i="11"/>
  <c r="N2352" i="11"/>
  <c r="N2353" i="11"/>
  <c r="N2354" i="11"/>
  <c r="N2355" i="11"/>
  <c r="N2356" i="11"/>
  <c r="N2357" i="11"/>
  <c r="N2358" i="11"/>
  <c r="N2359" i="11"/>
  <c r="N2360" i="11"/>
  <c r="N2361" i="11"/>
  <c r="N2362" i="11"/>
  <c r="N2363" i="11"/>
  <c r="N2364" i="11"/>
  <c r="N2365" i="11"/>
  <c r="N2366" i="11"/>
  <c r="N2367" i="11"/>
  <c r="N2368" i="11"/>
  <c r="N2369" i="11"/>
  <c r="N2370" i="11"/>
  <c r="N2371" i="11"/>
  <c r="N2372" i="11"/>
  <c r="N2373" i="11"/>
  <c r="N2374" i="11"/>
  <c r="N2375" i="11"/>
  <c r="N2376" i="11"/>
  <c r="N2377" i="11"/>
  <c r="N2378" i="11"/>
  <c r="N2379" i="11"/>
  <c r="N2380" i="11"/>
  <c r="N2381" i="11"/>
  <c r="N2382" i="11"/>
  <c r="N2383" i="11"/>
  <c r="N2384" i="11"/>
  <c r="N2385" i="11"/>
  <c r="N2386" i="11"/>
  <c r="N2387" i="11"/>
  <c r="N2388" i="11"/>
  <c r="N2389" i="11"/>
  <c r="N2390" i="11"/>
  <c r="N2391" i="11"/>
  <c r="N2392" i="11"/>
  <c r="N2393" i="11"/>
  <c r="N2394" i="11"/>
  <c r="N2395" i="11"/>
  <c r="N2396" i="11"/>
  <c r="N2397" i="11"/>
  <c r="N2398" i="11"/>
  <c r="N2399" i="11"/>
  <c r="N2400" i="11"/>
  <c r="N2401" i="11"/>
  <c r="N2402" i="11"/>
  <c r="N2403" i="11"/>
  <c r="N2404" i="11"/>
  <c r="N2405" i="11"/>
  <c r="N2406" i="11"/>
  <c r="N2407" i="11"/>
  <c r="N2408" i="11"/>
  <c r="N2409" i="11"/>
  <c r="N2410" i="11"/>
  <c r="N2411" i="11"/>
  <c r="N2412" i="11"/>
  <c r="N2413" i="11"/>
  <c r="N2414" i="11"/>
  <c r="N2415" i="11"/>
  <c r="N2416" i="11"/>
  <c r="N2417" i="11"/>
  <c r="N2418" i="11"/>
  <c r="N2419" i="11"/>
  <c r="N2420" i="11"/>
  <c r="N2421" i="11"/>
  <c r="N2422" i="11"/>
  <c r="N2423" i="11"/>
  <c r="N2424" i="11"/>
  <c r="N2425" i="11"/>
  <c r="N2426" i="11"/>
  <c r="N2427" i="11"/>
  <c r="N2428" i="11"/>
  <c r="N2429" i="11"/>
  <c r="N2430" i="11"/>
  <c r="N2431" i="11"/>
  <c r="N2432" i="11"/>
  <c r="N2433" i="11"/>
  <c r="N2434" i="11"/>
  <c r="N2435" i="11"/>
  <c r="N2436" i="11"/>
  <c r="N2437" i="11"/>
  <c r="N2438" i="11"/>
  <c r="N2439" i="11"/>
  <c r="N2440" i="11"/>
  <c r="N2441" i="11"/>
  <c r="N2442" i="11"/>
  <c r="N2443" i="11"/>
  <c r="N2444" i="11"/>
  <c r="N2445" i="11"/>
  <c r="N2446" i="11"/>
  <c r="N2447" i="11"/>
  <c r="N2448" i="11"/>
  <c r="N2449" i="11"/>
  <c r="N2450" i="11"/>
  <c r="N2451" i="11"/>
  <c r="N2452" i="11"/>
  <c r="N2453" i="11"/>
  <c r="N2454" i="11"/>
  <c r="N2455" i="11"/>
  <c r="N2456" i="11"/>
  <c r="N2457" i="11"/>
  <c r="N2458" i="11"/>
  <c r="N2459" i="11"/>
  <c r="N2460" i="11"/>
  <c r="N2461" i="11"/>
  <c r="N2462" i="11"/>
  <c r="N2463" i="11"/>
  <c r="N2464" i="11"/>
  <c r="N2465" i="11"/>
  <c r="N2466" i="11"/>
  <c r="N2467" i="11"/>
  <c r="N2468" i="11"/>
  <c r="N2469" i="11"/>
  <c r="N2470" i="11"/>
  <c r="N2471" i="11"/>
  <c r="N2472" i="11"/>
  <c r="N2473" i="11"/>
  <c r="N2474" i="11"/>
  <c r="N2475" i="11"/>
  <c r="N2476" i="11"/>
  <c r="N2477" i="11"/>
  <c r="N2478" i="11"/>
  <c r="N2479" i="11"/>
  <c r="N2480" i="11"/>
  <c r="N2481" i="11"/>
  <c r="N2482" i="11"/>
  <c r="N2483" i="11"/>
  <c r="N2484" i="11"/>
  <c r="N2485" i="11"/>
  <c r="N2486" i="11"/>
  <c r="N2487" i="11"/>
  <c r="N2488" i="11"/>
  <c r="N2489" i="11"/>
  <c r="N2490" i="11"/>
  <c r="N2491" i="11"/>
  <c r="N2492" i="11"/>
  <c r="N2493" i="11"/>
  <c r="N2494" i="11"/>
  <c r="N2495" i="11"/>
  <c r="N2496" i="11"/>
  <c r="N2497" i="11"/>
  <c r="N2498" i="11"/>
  <c r="N2499" i="11"/>
  <c r="N2500" i="11"/>
  <c r="N2501" i="11"/>
  <c r="N2502" i="11"/>
  <c r="N2503" i="11"/>
  <c r="N2504" i="11"/>
  <c r="N2505" i="11"/>
  <c r="N2506" i="11"/>
  <c r="N2507" i="11"/>
  <c r="N2508" i="11"/>
  <c r="N2509" i="11"/>
  <c r="N2510" i="11"/>
  <c r="N2511" i="11"/>
  <c r="N2512" i="11"/>
  <c r="N2513" i="11"/>
  <c r="N2514" i="11"/>
  <c r="N2515" i="11"/>
  <c r="N2516" i="11"/>
  <c r="N2517" i="11"/>
  <c r="N2518" i="11"/>
  <c r="N2519" i="11"/>
  <c r="N2520" i="11"/>
  <c r="N2521" i="11"/>
  <c r="N2522" i="11"/>
  <c r="N2523" i="11"/>
  <c r="N2524" i="11"/>
  <c r="N2525" i="11"/>
  <c r="N2526" i="11"/>
  <c r="N2527" i="11"/>
  <c r="N2528" i="11"/>
  <c r="N2529" i="11"/>
  <c r="N2530" i="11"/>
  <c r="N2531" i="11"/>
  <c r="N2532" i="11"/>
  <c r="N2533" i="11"/>
  <c r="N2534" i="11"/>
  <c r="N2535" i="11"/>
  <c r="N2536" i="11"/>
  <c r="N2537" i="11"/>
  <c r="N2538" i="11"/>
  <c r="N2539" i="11"/>
  <c r="N2540" i="11"/>
  <c r="N2541" i="11"/>
  <c r="N2542" i="11"/>
  <c r="N2543" i="11"/>
  <c r="N2544" i="11"/>
  <c r="N2545" i="11"/>
  <c r="N2546" i="11"/>
  <c r="N2547" i="11"/>
  <c r="N2548" i="11"/>
  <c r="N2549" i="11"/>
  <c r="N2550" i="11"/>
  <c r="N2551" i="11"/>
  <c r="N2552" i="11"/>
  <c r="N2553" i="11"/>
  <c r="N2554" i="11"/>
  <c r="N2555" i="11"/>
  <c r="N2556" i="11"/>
  <c r="N2557" i="11"/>
  <c r="N2558" i="11"/>
  <c r="N2559" i="11"/>
  <c r="N2560" i="11"/>
  <c r="N2561" i="11"/>
  <c r="N2562" i="11"/>
  <c r="N2563" i="11"/>
  <c r="N2564" i="11"/>
  <c r="N2565" i="11"/>
  <c r="N2566" i="11"/>
  <c r="N2567" i="11"/>
  <c r="N2568" i="11"/>
  <c r="N2569" i="11"/>
  <c r="N2570" i="11"/>
  <c r="N2571" i="11"/>
  <c r="N2572" i="11"/>
  <c r="N2573" i="11"/>
  <c r="N2574" i="11"/>
  <c r="N2575" i="11"/>
  <c r="N2576" i="11"/>
  <c r="N2577" i="11"/>
  <c r="N2578" i="11"/>
  <c r="N2579" i="11"/>
  <c r="N2580" i="11"/>
  <c r="N2581" i="11"/>
  <c r="N2582" i="11"/>
  <c r="N2583" i="11"/>
  <c r="N2584" i="11"/>
  <c r="N2585" i="11"/>
  <c r="N2586" i="11"/>
  <c r="N2587" i="11"/>
  <c r="N2588" i="11"/>
  <c r="N2589" i="11"/>
  <c r="N2590" i="11"/>
  <c r="N2591" i="11"/>
  <c r="N2592" i="11"/>
  <c r="N2593" i="11"/>
  <c r="N2594" i="11"/>
  <c r="N2595" i="11"/>
  <c r="N2596" i="11"/>
  <c r="N2597" i="11"/>
  <c r="N2598" i="11"/>
  <c r="N2599" i="11"/>
  <c r="N2600" i="11"/>
  <c r="N2601" i="11"/>
  <c r="N2602" i="11"/>
  <c r="N2603" i="11"/>
  <c r="N2604" i="11"/>
  <c r="N2605" i="11"/>
  <c r="N2606" i="11"/>
  <c r="N2607" i="11"/>
  <c r="N2608" i="11"/>
  <c r="N2609" i="11"/>
  <c r="N2610" i="11"/>
  <c r="N2611" i="11"/>
  <c r="N2612" i="11"/>
  <c r="N2613" i="11"/>
  <c r="N2614" i="11"/>
  <c r="N2615" i="11"/>
  <c r="N2616" i="11"/>
  <c r="N2617" i="11"/>
  <c r="N2618" i="11"/>
  <c r="N2619" i="11"/>
  <c r="N2620" i="11"/>
  <c r="N2621" i="11"/>
  <c r="N2622" i="11"/>
  <c r="N2623" i="11"/>
  <c r="N2624" i="11"/>
  <c r="N2625" i="11"/>
  <c r="N2626" i="11"/>
  <c r="N2627" i="11"/>
  <c r="N2628" i="11"/>
  <c r="N2629" i="11"/>
  <c r="N2630" i="11"/>
  <c r="N2631" i="11"/>
  <c r="N2632" i="11"/>
  <c r="N2633" i="11"/>
  <c r="N2634" i="11"/>
  <c r="N2635" i="11"/>
  <c r="N2636" i="11"/>
  <c r="N2637" i="11"/>
  <c r="N2638" i="11"/>
  <c r="N2639" i="11"/>
  <c r="N2640" i="11"/>
  <c r="N2641" i="11"/>
  <c r="N2642" i="11"/>
  <c r="N2643" i="11"/>
  <c r="N2644" i="11"/>
  <c r="N2645" i="11"/>
  <c r="N2646" i="11"/>
  <c r="N2647" i="11"/>
  <c r="N2648" i="11"/>
  <c r="N2649" i="11"/>
  <c r="N2650" i="11"/>
  <c r="N2651" i="11"/>
  <c r="N2652" i="11"/>
  <c r="N2653" i="11"/>
  <c r="N2654" i="11"/>
  <c r="N2655" i="11"/>
  <c r="N2656" i="11"/>
  <c r="N2657" i="11"/>
  <c r="N2658" i="11"/>
  <c r="N2659" i="11"/>
  <c r="N2660" i="11"/>
  <c r="N2661" i="11"/>
  <c r="N2662" i="11"/>
  <c r="N2663" i="11"/>
  <c r="N2664" i="11"/>
  <c r="N2665" i="11"/>
  <c r="N2666" i="11"/>
  <c r="N2667" i="11"/>
  <c r="N2668" i="11"/>
  <c r="N2669" i="11"/>
  <c r="N2670" i="11"/>
  <c r="N2671" i="11"/>
  <c r="N2672" i="11"/>
  <c r="N2673" i="11"/>
  <c r="N2674" i="11"/>
  <c r="N2675" i="11"/>
  <c r="N2676" i="11"/>
  <c r="N2677" i="11"/>
  <c r="N2678" i="11"/>
  <c r="N2679" i="11"/>
  <c r="N2680" i="11"/>
  <c r="N2681" i="11"/>
  <c r="N2682" i="11"/>
  <c r="N2683" i="11"/>
  <c r="N2684" i="11"/>
  <c r="N2685" i="11"/>
  <c r="N2686" i="11"/>
  <c r="N2687" i="11"/>
  <c r="N2688" i="11"/>
  <c r="N2689" i="11"/>
  <c r="N2690" i="11"/>
  <c r="N2691" i="11"/>
  <c r="N2692" i="11"/>
  <c r="N2693" i="11"/>
  <c r="N2694" i="11"/>
  <c r="N2695" i="11"/>
  <c r="N2696" i="11"/>
  <c r="N2697" i="11"/>
  <c r="N2698" i="11"/>
  <c r="N2699" i="11"/>
  <c r="N2700" i="11"/>
  <c r="N2701" i="11"/>
  <c r="N2702" i="11"/>
  <c r="N2703" i="11"/>
  <c r="N2704" i="11"/>
  <c r="N2705" i="11"/>
  <c r="N2706" i="11"/>
  <c r="N2707" i="11"/>
  <c r="N2708" i="11"/>
  <c r="N2709" i="11"/>
  <c r="N2710" i="11"/>
  <c r="N2711" i="11"/>
  <c r="N2712" i="11"/>
  <c r="N2713" i="11"/>
  <c r="N2714" i="11"/>
  <c r="N2715" i="11"/>
  <c r="N2716" i="11"/>
  <c r="N2717" i="11"/>
  <c r="N2718" i="11"/>
  <c r="N2719" i="11"/>
  <c r="N2720" i="11"/>
  <c r="N2721" i="11"/>
  <c r="N2722" i="11"/>
  <c r="N2723" i="11"/>
  <c r="N2724" i="11"/>
  <c r="N2725" i="11"/>
  <c r="N2726" i="11"/>
  <c r="N2727" i="11"/>
  <c r="N2728" i="11"/>
  <c r="N2729" i="11"/>
  <c r="N2730" i="11"/>
  <c r="N2731" i="11"/>
  <c r="N2732" i="11"/>
  <c r="N2733" i="11"/>
  <c r="N2734" i="11"/>
  <c r="N2735" i="11"/>
  <c r="N2736" i="11"/>
  <c r="N2737" i="11"/>
  <c r="N2738" i="11"/>
  <c r="N2739" i="11"/>
  <c r="N2740" i="11"/>
  <c r="N2741" i="11"/>
  <c r="N2742" i="11"/>
  <c r="N2743" i="11"/>
  <c r="N2744" i="11"/>
  <c r="N2745" i="11"/>
  <c r="N2746" i="11"/>
  <c r="N2747" i="11"/>
  <c r="N2748" i="11"/>
  <c r="N2749" i="11"/>
  <c r="N2750" i="11"/>
  <c r="N2751" i="11"/>
  <c r="N2752" i="11"/>
  <c r="N2753" i="11"/>
  <c r="N2754" i="11"/>
  <c r="N2755" i="11"/>
  <c r="N2756" i="11"/>
  <c r="N2757" i="11"/>
  <c r="N2758" i="11"/>
  <c r="N2759" i="11"/>
  <c r="N2760" i="11"/>
  <c r="N2761" i="11"/>
  <c r="N2762" i="11"/>
  <c r="N2763" i="11"/>
  <c r="N2764" i="11"/>
  <c r="N2765" i="11"/>
  <c r="N2766" i="11"/>
  <c r="N2767" i="11"/>
  <c r="N2768" i="11"/>
  <c r="N2769" i="11"/>
  <c r="N2770" i="11"/>
  <c r="N2771" i="11"/>
  <c r="N2772" i="11"/>
  <c r="N2773" i="11"/>
  <c r="N2774" i="11"/>
  <c r="N2775" i="11"/>
  <c r="N2776" i="11"/>
  <c r="N2777" i="11"/>
  <c r="N2778" i="11"/>
  <c r="N2779" i="11"/>
  <c r="N2780" i="11"/>
  <c r="N2781" i="11"/>
  <c r="N2782" i="11"/>
  <c r="N2783" i="11"/>
  <c r="N2784" i="11"/>
  <c r="N2785" i="11"/>
  <c r="N2786" i="11"/>
  <c r="N2787" i="11"/>
  <c r="N2788" i="11"/>
  <c r="N2789" i="11"/>
  <c r="N2790" i="11"/>
  <c r="N2791" i="11"/>
  <c r="N2792" i="11"/>
  <c r="N2793" i="11"/>
  <c r="N2794" i="11"/>
  <c r="N2795" i="11"/>
  <c r="N2796" i="11"/>
  <c r="N2797" i="11"/>
  <c r="N2798" i="11"/>
  <c r="N2799" i="11"/>
  <c r="N2800" i="11"/>
  <c r="N2801" i="11"/>
  <c r="N2802" i="11"/>
  <c r="N2803" i="11"/>
  <c r="N2804" i="11"/>
  <c r="N2805" i="11"/>
  <c r="N2806" i="11"/>
  <c r="N2807" i="11"/>
  <c r="N2808" i="11"/>
  <c r="N2809" i="11"/>
  <c r="N2810" i="11"/>
  <c r="N2811" i="11"/>
  <c r="N2812" i="11"/>
  <c r="N2813" i="11"/>
  <c r="N2814" i="11"/>
  <c r="N2815" i="11"/>
  <c r="N2816" i="11"/>
  <c r="N2817" i="11"/>
  <c r="N2818" i="11"/>
  <c r="N2819" i="11"/>
  <c r="N2820" i="11"/>
  <c r="N2821" i="11"/>
  <c r="N2822" i="11"/>
  <c r="N2823" i="11"/>
  <c r="N2824" i="11"/>
  <c r="N2825" i="11"/>
  <c r="N2826" i="11"/>
  <c r="N2827" i="11"/>
  <c r="N2828" i="11"/>
  <c r="N2829" i="11"/>
  <c r="N2830" i="11"/>
  <c r="N2831" i="11"/>
  <c r="N2832" i="11"/>
  <c r="N2833" i="11"/>
  <c r="N2834" i="11"/>
  <c r="N2835" i="11"/>
  <c r="N2836" i="11"/>
  <c r="N2837" i="11"/>
  <c r="N2838" i="11"/>
  <c r="N2839" i="11"/>
  <c r="N2840" i="11"/>
  <c r="N2841" i="11"/>
  <c r="N2842" i="11"/>
  <c r="N2843" i="11"/>
  <c r="N2844" i="11"/>
  <c r="N2845" i="11"/>
  <c r="N2846" i="11"/>
  <c r="N2847" i="11"/>
  <c r="N2848" i="11"/>
  <c r="N2849" i="11"/>
  <c r="N2850" i="11"/>
  <c r="N2851" i="11"/>
  <c r="N2852" i="11"/>
  <c r="N2853" i="11"/>
  <c r="N2854" i="11"/>
  <c r="N2855" i="11"/>
  <c r="N2856" i="11"/>
  <c r="N2857" i="11"/>
  <c r="N2858" i="11"/>
  <c r="N2859" i="11"/>
  <c r="N2860" i="11"/>
  <c r="N2861" i="11"/>
  <c r="N2862" i="11"/>
  <c r="N2863" i="11"/>
  <c r="N2864" i="11"/>
  <c r="N2865" i="11"/>
  <c r="N2866" i="11"/>
  <c r="N2867" i="11"/>
  <c r="N2868" i="11"/>
  <c r="N2869" i="11"/>
  <c r="N2870" i="11"/>
  <c r="N2871" i="11"/>
  <c r="N2872" i="11"/>
  <c r="N2873" i="11"/>
  <c r="N2874" i="11"/>
  <c r="N2875" i="11"/>
  <c r="N2876" i="11"/>
  <c r="N2877" i="11"/>
  <c r="N2878" i="11"/>
  <c r="N2879" i="11"/>
  <c r="N2880" i="11"/>
  <c r="N2881" i="11"/>
  <c r="N2882" i="11"/>
  <c r="N2883" i="11"/>
  <c r="N2884" i="11"/>
  <c r="N2885" i="11"/>
  <c r="N2886" i="11"/>
  <c r="N2887" i="11"/>
  <c r="N2888" i="11"/>
  <c r="N2889" i="11"/>
  <c r="N2890" i="11"/>
  <c r="N2891" i="11"/>
  <c r="N2892" i="11"/>
  <c r="N2893" i="11"/>
  <c r="N2894" i="11"/>
  <c r="N2895" i="11"/>
  <c r="N2896" i="11"/>
  <c r="N2897" i="11"/>
  <c r="N2898" i="11"/>
  <c r="N2899" i="11"/>
  <c r="N2900" i="11"/>
  <c r="N2901" i="11"/>
  <c r="N2902" i="11"/>
  <c r="N2903" i="11"/>
  <c r="N2904" i="11"/>
  <c r="N2905" i="11"/>
  <c r="N2906" i="11"/>
  <c r="N2907" i="11"/>
  <c r="N2908" i="11"/>
  <c r="N2909" i="11"/>
  <c r="N2910" i="11"/>
  <c r="N2911" i="11"/>
  <c r="N2912" i="11"/>
  <c r="N2913" i="11"/>
  <c r="N2914" i="11"/>
  <c r="N2915" i="11"/>
  <c r="N2916" i="11"/>
  <c r="N2917" i="11"/>
  <c r="N2918" i="11"/>
  <c r="N2919" i="11"/>
  <c r="N2920" i="11"/>
  <c r="N2921" i="11"/>
  <c r="N2922" i="11"/>
  <c r="N2923" i="11"/>
  <c r="N2924" i="11"/>
  <c r="N2925" i="11"/>
  <c r="N2926" i="11"/>
  <c r="N2927" i="11"/>
  <c r="N2928" i="11"/>
  <c r="N2929" i="11"/>
  <c r="N2930" i="11"/>
  <c r="N2931" i="11"/>
  <c r="N2932" i="11"/>
  <c r="N2933" i="11"/>
  <c r="N2934" i="11"/>
  <c r="N2935" i="11"/>
  <c r="N2936" i="11"/>
  <c r="N2937" i="11"/>
  <c r="N2938" i="11"/>
  <c r="N2939" i="11"/>
  <c r="N2940" i="11"/>
  <c r="N2941" i="11"/>
  <c r="N2942" i="11"/>
  <c r="N2943" i="11"/>
  <c r="N2944" i="11"/>
  <c r="N2945" i="11"/>
  <c r="N2946" i="11"/>
  <c r="N2947" i="11"/>
  <c r="N2948" i="11"/>
  <c r="N2949" i="11"/>
  <c r="N2950" i="11"/>
  <c r="N2951" i="11"/>
  <c r="N2952" i="11"/>
  <c r="N2953" i="11"/>
  <c r="N2954" i="11"/>
  <c r="N2955" i="11"/>
  <c r="N2956" i="11"/>
  <c r="N2957" i="11"/>
  <c r="N2958" i="11"/>
  <c r="N2959" i="11"/>
  <c r="N2960" i="11"/>
  <c r="N2961" i="11"/>
  <c r="N2962" i="11"/>
  <c r="N2963" i="11"/>
  <c r="N2964" i="11"/>
  <c r="N2965" i="11"/>
  <c r="N2966" i="11"/>
  <c r="N2967" i="11"/>
  <c r="N2968" i="11"/>
  <c r="N2969" i="11"/>
  <c r="N2970" i="11"/>
  <c r="N2971" i="11"/>
  <c r="N2972" i="11"/>
  <c r="N2973" i="11"/>
  <c r="N2974" i="11"/>
  <c r="N2975" i="11"/>
  <c r="N2976" i="11"/>
  <c r="N2977" i="11"/>
  <c r="N2978" i="11"/>
  <c r="N2979" i="11"/>
  <c r="N2980" i="11"/>
  <c r="N2981" i="11"/>
  <c r="N2982" i="11"/>
  <c r="N2983" i="11"/>
  <c r="N2984" i="11"/>
  <c r="N2985" i="11"/>
  <c r="N2986" i="11"/>
  <c r="N2987" i="11"/>
  <c r="N2988" i="11"/>
  <c r="N2989" i="11"/>
  <c r="N2990" i="11"/>
  <c r="N2991" i="11"/>
  <c r="N2992" i="11"/>
  <c r="N2993" i="11"/>
  <c r="N2994" i="11"/>
  <c r="N2995" i="11"/>
  <c r="N2996" i="11"/>
  <c r="N2997" i="11"/>
  <c r="N2998" i="11"/>
  <c r="N2999" i="11"/>
  <c r="N3000" i="11"/>
  <c r="N3001" i="11"/>
  <c r="N3002" i="11"/>
  <c r="N3003" i="11"/>
  <c r="N3004" i="11"/>
  <c r="N3005" i="11"/>
  <c r="N3006" i="11"/>
  <c r="N3007" i="11"/>
  <c r="N3008" i="11"/>
  <c r="N3009" i="11"/>
  <c r="N3010" i="11"/>
  <c r="N3011" i="11"/>
  <c r="N3012" i="11"/>
  <c r="N3013" i="11"/>
  <c r="N3014" i="11"/>
  <c r="N3015" i="11"/>
  <c r="N3016" i="11"/>
  <c r="N3017" i="11"/>
  <c r="N3018" i="11"/>
  <c r="N3019" i="11"/>
  <c r="N3020" i="11"/>
  <c r="N3021" i="11"/>
  <c r="N3022" i="11"/>
  <c r="N3023" i="11"/>
  <c r="N3024" i="11"/>
  <c r="N3025" i="11"/>
  <c r="N3026" i="11"/>
  <c r="N3027" i="11"/>
  <c r="N3028" i="11"/>
  <c r="N3029" i="11"/>
  <c r="N3030" i="11"/>
  <c r="N3031" i="11"/>
  <c r="N3032" i="11"/>
  <c r="N3033" i="11"/>
  <c r="N3034" i="11"/>
  <c r="N3035" i="11"/>
  <c r="N3036" i="11"/>
  <c r="N3037" i="11"/>
  <c r="N3038" i="11"/>
  <c r="N3039" i="11"/>
  <c r="N3040" i="11"/>
  <c r="N3041" i="11"/>
  <c r="N3042" i="11"/>
  <c r="N3043" i="11"/>
  <c r="N3044" i="11"/>
  <c r="N3045" i="11"/>
  <c r="N3046" i="11"/>
  <c r="N3047" i="11"/>
  <c r="N3048" i="11"/>
  <c r="N3049" i="11"/>
  <c r="N3050" i="11"/>
  <c r="N3051" i="11"/>
  <c r="N3052" i="11"/>
  <c r="N3053" i="11"/>
  <c r="N3054" i="11"/>
  <c r="N3055" i="11"/>
  <c r="N3056" i="11"/>
  <c r="N3057" i="11"/>
  <c r="N3058" i="11"/>
  <c r="N3059" i="11"/>
  <c r="N3060" i="11"/>
  <c r="N3061" i="11"/>
  <c r="N3062" i="11"/>
  <c r="N3063" i="11"/>
  <c r="N3064" i="11"/>
  <c r="N3065" i="11"/>
  <c r="N3066" i="11"/>
  <c r="N3067" i="11"/>
  <c r="N3068" i="11"/>
  <c r="N3069" i="11"/>
  <c r="N3070" i="11"/>
  <c r="N3071" i="11"/>
  <c r="N3072" i="11"/>
  <c r="N3073" i="11"/>
  <c r="N3074" i="11"/>
  <c r="N3075" i="11"/>
  <c r="N3076" i="11"/>
  <c r="N3077" i="11"/>
  <c r="N3078" i="11"/>
  <c r="N3079" i="11"/>
  <c r="N3080" i="11"/>
  <c r="N3081" i="11"/>
  <c r="N3082" i="11"/>
  <c r="N3083" i="11"/>
  <c r="N3084" i="11"/>
  <c r="N3085" i="11"/>
  <c r="N3086" i="11"/>
  <c r="N3087" i="11"/>
  <c r="N3088" i="11"/>
  <c r="N3089" i="11"/>
  <c r="N3090" i="11"/>
  <c r="N3091" i="11"/>
  <c r="N3092" i="11"/>
  <c r="N3093" i="11"/>
  <c r="N3094" i="11"/>
  <c r="N3095" i="11"/>
  <c r="N3096" i="11"/>
  <c r="N3097" i="11"/>
  <c r="N3098" i="11"/>
  <c r="N3099" i="11"/>
  <c r="N3100" i="11"/>
  <c r="N3101" i="11"/>
  <c r="N3102" i="11"/>
  <c r="N3103" i="11"/>
  <c r="N3104" i="11"/>
  <c r="N3105" i="11"/>
  <c r="N3106" i="11"/>
  <c r="N3107" i="11"/>
  <c r="N3108" i="11"/>
  <c r="N3109" i="11"/>
  <c r="N3110" i="11"/>
  <c r="N3111" i="11"/>
  <c r="N3112" i="11"/>
  <c r="N3113" i="11"/>
  <c r="N3114" i="11"/>
  <c r="N3115" i="11"/>
  <c r="N3116" i="11"/>
  <c r="N3117" i="11"/>
  <c r="N3118" i="11"/>
  <c r="N3119" i="11"/>
  <c r="N3120" i="11"/>
  <c r="N3121" i="11"/>
  <c r="N3122" i="11"/>
  <c r="N3123" i="11"/>
  <c r="N3124" i="11"/>
  <c r="N3125" i="11"/>
  <c r="N3126" i="11"/>
  <c r="N3127" i="11"/>
  <c r="N3128" i="11"/>
  <c r="N3129" i="11"/>
  <c r="N3130" i="11"/>
  <c r="N3131" i="11"/>
  <c r="N3132" i="11"/>
  <c r="N3133" i="11"/>
  <c r="N3134" i="11"/>
  <c r="N3135" i="11"/>
  <c r="N3136" i="11"/>
  <c r="N3137" i="11"/>
  <c r="N3138" i="11"/>
  <c r="N3139" i="11"/>
  <c r="N3140" i="11"/>
  <c r="N3141" i="11"/>
  <c r="N3142" i="11"/>
  <c r="N3143" i="11"/>
  <c r="N3144" i="11"/>
  <c r="N3145" i="11"/>
  <c r="N3146" i="11"/>
  <c r="N3147" i="11"/>
  <c r="N3148" i="11"/>
  <c r="N3149" i="11"/>
  <c r="N3150" i="11"/>
  <c r="N3151" i="11"/>
  <c r="N3152" i="11"/>
  <c r="N3153" i="11"/>
  <c r="N3154" i="11"/>
  <c r="N3155" i="11"/>
  <c r="N3156" i="11"/>
  <c r="N3157" i="11"/>
  <c r="N3158" i="11"/>
  <c r="N3159" i="11"/>
  <c r="N3160" i="11"/>
  <c r="N3161" i="11"/>
  <c r="N3162" i="11"/>
  <c r="N3163" i="11"/>
  <c r="N3164" i="11"/>
  <c r="N3165" i="11"/>
  <c r="N3166" i="11"/>
  <c r="N3167" i="11"/>
  <c r="N3168" i="11"/>
  <c r="N3169" i="11"/>
  <c r="N3170" i="11"/>
  <c r="N3171" i="11"/>
  <c r="N3172" i="11"/>
  <c r="N3173" i="11"/>
  <c r="N3174" i="11"/>
  <c r="N3175" i="11"/>
  <c r="N3176" i="11"/>
  <c r="N3177" i="11"/>
  <c r="N3178" i="11"/>
  <c r="N3179" i="11"/>
  <c r="N3180" i="11"/>
  <c r="N3181" i="11"/>
  <c r="N3182" i="11"/>
  <c r="N3183" i="11"/>
  <c r="N3184" i="11"/>
  <c r="N3185" i="11"/>
  <c r="N3186" i="11"/>
  <c r="N3187" i="11"/>
  <c r="N3188" i="11"/>
  <c r="N3189" i="11"/>
  <c r="N3190" i="11"/>
  <c r="N3191" i="11"/>
  <c r="N3192" i="11"/>
  <c r="N3193" i="11"/>
  <c r="N3194" i="11"/>
  <c r="N3195" i="11"/>
  <c r="N3196" i="11"/>
  <c r="N3197" i="11"/>
  <c r="N3198" i="11"/>
  <c r="N3199" i="11"/>
  <c r="N3200" i="11"/>
  <c r="N3201" i="11"/>
  <c r="N3202" i="11"/>
  <c r="N3203" i="11"/>
  <c r="N3204" i="11"/>
  <c r="N3205" i="11"/>
  <c r="N3206" i="11"/>
  <c r="N3207" i="11"/>
  <c r="N3208" i="11"/>
  <c r="N3209" i="11"/>
  <c r="N3210" i="11"/>
  <c r="N3211" i="11"/>
  <c r="N3212" i="11"/>
  <c r="N3213" i="11"/>
  <c r="N3214" i="11"/>
  <c r="N3215" i="11"/>
  <c r="N3216" i="11"/>
  <c r="N3217" i="11"/>
  <c r="N3218" i="11"/>
  <c r="N3219" i="11"/>
  <c r="N3220" i="11"/>
  <c r="N3221" i="11"/>
  <c r="N3222" i="11"/>
  <c r="N3223" i="11"/>
  <c r="N3224" i="11"/>
  <c r="N3225" i="11"/>
  <c r="N3226" i="11"/>
  <c r="N3227" i="11"/>
  <c r="N3228" i="11"/>
  <c r="N3229" i="11"/>
  <c r="N3230" i="11"/>
  <c r="N3231" i="11"/>
  <c r="N3232" i="11"/>
  <c r="N3233" i="11"/>
  <c r="N3234" i="11"/>
  <c r="N3235" i="11"/>
  <c r="N3236" i="11"/>
  <c r="N3237" i="11"/>
  <c r="N3238" i="11"/>
  <c r="N3239" i="11"/>
  <c r="N3240" i="11"/>
  <c r="N3241" i="11"/>
  <c r="N3242" i="11"/>
  <c r="N3243" i="11"/>
  <c r="N3244" i="11"/>
  <c r="N3245" i="11"/>
  <c r="N3246" i="11"/>
  <c r="N3247" i="11"/>
  <c r="N3248" i="11"/>
  <c r="N3249" i="11"/>
  <c r="N3250" i="11"/>
  <c r="N3251" i="11"/>
  <c r="N3252" i="11"/>
  <c r="N3253" i="11"/>
  <c r="N3254" i="11"/>
  <c r="N3255" i="11"/>
  <c r="N3256" i="11"/>
  <c r="N3257" i="11"/>
  <c r="N3258" i="11"/>
  <c r="N3259" i="11"/>
  <c r="N3260" i="11"/>
  <c r="N3261" i="11"/>
  <c r="N3262" i="11"/>
  <c r="N3263" i="11"/>
  <c r="N3264" i="11"/>
  <c r="N3265" i="11"/>
  <c r="N3266" i="11"/>
  <c r="N3267" i="11"/>
  <c r="N3268" i="11"/>
  <c r="N3269" i="11"/>
  <c r="N3270" i="11"/>
  <c r="N3271" i="11"/>
  <c r="N3272" i="11"/>
  <c r="N3273" i="11"/>
  <c r="N3274" i="11"/>
  <c r="N3275" i="11"/>
  <c r="N3276" i="11"/>
  <c r="N3277" i="11"/>
  <c r="N3278" i="11"/>
  <c r="N3279" i="11"/>
  <c r="N3280" i="11"/>
  <c r="N3281" i="11"/>
  <c r="N3282" i="11"/>
  <c r="N3283" i="11"/>
  <c r="N3284" i="11"/>
  <c r="N3285" i="11"/>
  <c r="N3286" i="11"/>
  <c r="N3287" i="11"/>
  <c r="N3288" i="11"/>
  <c r="N3289" i="11"/>
  <c r="N3290" i="11"/>
  <c r="N3291" i="11"/>
  <c r="N3292" i="11"/>
  <c r="N3293" i="11"/>
  <c r="N3294" i="11"/>
  <c r="N3295" i="11"/>
  <c r="N3296" i="11"/>
  <c r="N3297" i="11"/>
  <c r="N3298" i="11"/>
  <c r="N3299" i="11"/>
  <c r="N3300" i="11"/>
  <c r="N3301" i="11"/>
  <c r="N3302" i="11"/>
  <c r="N3303" i="11"/>
  <c r="N3304" i="11"/>
  <c r="N3305" i="11"/>
  <c r="N3306" i="11"/>
  <c r="N3307" i="11"/>
  <c r="N3308" i="11"/>
  <c r="N3309" i="11"/>
  <c r="N3310" i="11"/>
  <c r="N3311" i="11"/>
  <c r="N3312" i="11"/>
  <c r="N3313" i="11"/>
  <c r="N3314" i="11"/>
  <c r="N3315" i="11"/>
  <c r="N3316" i="11"/>
  <c r="N3317" i="11"/>
  <c r="N3318" i="11"/>
  <c r="N3319" i="11"/>
  <c r="N3320" i="11"/>
  <c r="N3321" i="11"/>
  <c r="N3322" i="11"/>
  <c r="N3323" i="11"/>
  <c r="N3324" i="11"/>
  <c r="N3325" i="11"/>
  <c r="N3326" i="11"/>
  <c r="N3327" i="11"/>
  <c r="N3328" i="11"/>
  <c r="N3329" i="11"/>
  <c r="N3330" i="11"/>
  <c r="N3331" i="11"/>
  <c r="N3332" i="11"/>
  <c r="N3333" i="11"/>
  <c r="N3334" i="11"/>
  <c r="N3335" i="11"/>
  <c r="N3336" i="11"/>
  <c r="N3337" i="11"/>
  <c r="N3338" i="11"/>
  <c r="N3339" i="11"/>
  <c r="N3340" i="11"/>
  <c r="N3341" i="11"/>
  <c r="N3342" i="11"/>
  <c r="N3343" i="11"/>
  <c r="N3344" i="11"/>
  <c r="N3345" i="11"/>
  <c r="N3346" i="11"/>
  <c r="N3347" i="11"/>
  <c r="N3348" i="11"/>
  <c r="N3349" i="11"/>
  <c r="N3350" i="11"/>
  <c r="N3351" i="11"/>
  <c r="N3352" i="11"/>
  <c r="N3353" i="11"/>
  <c r="N3354" i="11"/>
  <c r="N3355" i="11"/>
  <c r="N3356" i="11"/>
  <c r="N3357" i="11"/>
  <c r="N3358" i="11"/>
  <c r="N3359" i="11"/>
  <c r="N3360" i="11"/>
  <c r="N3361" i="11"/>
  <c r="N3362" i="11"/>
  <c r="N3363" i="11"/>
  <c r="N3364" i="11"/>
  <c r="N3365" i="11"/>
  <c r="N3366" i="11"/>
  <c r="N3367" i="11"/>
  <c r="N3368" i="11"/>
  <c r="N3369" i="11"/>
  <c r="N3370" i="11"/>
  <c r="N3371" i="11"/>
  <c r="N3372" i="11"/>
  <c r="N3373" i="11"/>
  <c r="N3374" i="11"/>
  <c r="N3375" i="11"/>
  <c r="N3376" i="11"/>
  <c r="N3377" i="11"/>
  <c r="N3378" i="11"/>
  <c r="N3379" i="11"/>
  <c r="N3380" i="11"/>
  <c r="N3381" i="11"/>
  <c r="N3382" i="11"/>
  <c r="N3383" i="11"/>
  <c r="N3384" i="11"/>
  <c r="N3385" i="11"/>
  <c r="N3386" i="11"/>
  <c r="N3387" i="11"/>
  <c r="N3388" i="11"/>
  <c r="N3389" i="11"/>
  <c r="N3390" i="11"/>
  <c r="N3391" i="11"/>
  <c r="N3392" i="11"/>
  <c r="N3393" i="11"/>
  <c r="N3394" i="11"/>
  <c r="N3395" i="11"/>
  <c r="N3396" i="11"/>
  <c r="N3397" i="11"/>
  <c r="N3398" i="11"/>
  <c r="N3399" i="11"/>
  <c r="N3400" i="11"/>
  <c r="N3401" i="11"/>
  <c r="N3402" i="11"/>
  <c r="N3403" i="11"/>
  <c r="N3404" i="11"/>
  <c r="N3405" i="11"/>
  <c r="N3406" i="11"/>
  <c r="N3407" i="11"/>
  <c r="N3408" i="11"/>
  <c r="N3409" i="11"/>
  <c r="N3410" i="11"/>
  <c r="N3411" i="11"/>
  <c r="N3412" i="11"/>
  <c r="N3413" i="11"/>
  <c r="N3414" i="11"/>
  <c r="N3415" i="11"/>
  <c r="N3416" i="11"/>
  <c r="N3417" i="11"/>
  <c r="N3418" i="11"/>
  <c r="N3419" i="11"/>
  <c r="N3420" i="11"/>
  <c r="N3421" i="11"/>
  <c r="N3422" i="11"/>
  <c r="N3423" i="11"/>
  <c r="N3424" i="11"/>
  <c r="N3425" i="11"/>
  <c r="N3426" i="11"/>
  <c r="N3427" i="11"/>
  <c r="N3428" i="11"/>
  <c r="N3429" i="11"/>
  <c r="N3430" i="11"/>
  <c r="N3431" i="11"/>
  <c r="N3432" i="11"/>
  <c r="N3433" i="11"/>
  <c r="N3434" i="11"/>
  <c r="N3435" i="11"/>
  <c r="N3436" i="11"/>
  <c r="N3437" i="11"/>
  <c r="N3438" i="11"/>
  <c r="N3439" i="11"/>
  <c r="N3440" i="11"/>
  <c r="N3441" i="11"/>
  <c r="N3442" i="11"/>
  <c r="N3443" i="11"/>
  <c r="N3444" i="11"/>
  <c r="N3445" i="11"/>
  <c r="N3446" i="11"/>
  <c r="N3447" i="11"/>
  <c r="N3448" i="11"/>
  <c r="N3449" i="11"/>
  <c r="N3450" i="11"/>
  <c r="N3451" i="11"/>
  <c r="N3452" i="11"/>
  <c r="N3453" i="11"/>
  <c r="N3454" i="11"/>
  <c r="N3455" i="11"/>
  <c r="N3456" i="11"/>
  <c r="N3457" i="11"/>
  <c r="N3458" i="11"/>
  <c r="N3459" i="11"/>
  <c r="N3460" i="11"/>
  <c r="N3461" i="11"/>
  <c r="N3462" i="11"/>
  <c r="N3463" i="11"/>
  <c r="N3464" i="11"/>
  <c r="N3465" i="11"/>
  <c r="N3466" i="11"/>
  <c r="N3467" i="11"/>
  <c r="N3468" i="11"/>
  <c r="N3469" i="11"/>
  <c r="N3470" i="11"/>
  <c r="N3471" i="11"/>
  <c r="N3472" i="11"/>
  <c r="N3473" i="11"/>
  <c r="N3474" i="11"/>
  <c r="N3475" i="11"/>
  <c r="N3476" i="11"/>
  <c r="N3477" i="11"/>
  <c r="N3478" i="11"/>
  <c r="N3479" i="11"/>
  <c r="N3480" i="11"/>
  <c r="N3481" i="11"/>
  <c r="N3482" i="11"/>
  <c r="N3483" i="11"/>
  <c r="N3484" i="11"/>
  <c r="N3485" i="11"/>
  <c r="N3486" i="11"/>
  <c r="N3487" i="11"/>
  <c r="N3488" i="11"/>
  <c r="N3489" i="11"/>
  <c r="N3490" i="11"/>
  <c r="N3491" i="11"/>
  <c r="N3492" i="11"/>
  <c r="N3493" i="11"/>
  <c r="N3494" i="11"/>
  <c r="N3495" i="11"/>
  <c r="N3496" i="11"/>
  <c r="N3497" i="11"/>
  <c r="N3498" i="11"/>
  <c r="N3499" i="11"/>
  <c r="N3500" i="11"/>
  <c r="N3501" i="11"/>
  <c r="N3502" i="11"/>
  <c r="N3503" i="11"/>
  <c r="N3504" i="11"/>
  <c r="N3505" i="11"/>
  <c r="N3506" i="11"/>
  <c r="N3507" i="11"/>
  <c r="N3508" i="11"/>
  <c r="N3509" i="11"/>
  <c r="N3510" i="11"/>
  <c r="N3511" i="11"/>
  <c r="N3512" i="11"/>
  <c r="N3513" i="11"/>
  <c r="N3514" i="11"/>
  <c r="N3515" i="11"/>
  <c r="N3516" i="11"/>
  <c r="N3517" i="11"/>
  <c r="N3518" i="11"/>
  <c r="N3519" i="11"/>
  <c r="N3520" i="11"/>
  <c r="N3521" i="11"/>
  <c r="N3522" i="11"/>
  <c r="N3523" i="11"/>
  <c r="N3524" i="11"/>
  <c r="N3525" i="11"/>
  <c r="N3526" i="11"/>
  <c r="N3527" i="11"/>
  <c r="N3528" i="11"/>
  <c r="N3529" i="11"/>
  <c r="N3530" i="11"/>
  <c r="N3531" i="11"/>
  <c r="N3532" i="11"/>
  <c r="N3533" i="11"/>
  <c r="N3534" i="11"/>
  <c r="N3535" i="11"/>
  <c r="N3536" i="11"/>
  <c r="N3537" i="11"/>
  <c r="N3538" i="11"/>
  <c r="N3539" i="11"/>
  <c r="N3540" i="11"/>
  <c r="N3541" i="11"/>
  <c r="N3542" i="11"/>
  <c r="N3543" i="11"/>
  <c r="N3544" i="11"/>
  <c r="N3545" i="11"/>
  <c r="N3546" i="11"/>
  <c r="N3547" i="11"/>
  <c r="N3548" i="11"/>
  <c r="N3549" i="11"/>
  <c r="N3550" i="11"/>
  <c r="N3551" i="11"/>
  <c r="N3552" i="11"/>
  <c r="N3553" i="11"/>
  <c r="N3554" i="11"/>
  <c r="N3555" i="11"/>
  <c r="N3556" i="11"/>
  <c r="N3557" i="11"/>
  <c r="N3558" i="11"/>
  <c r="N3559" i="11"/>
  <c r="N3560" i="11"/>
  <c r="N3561" i="11"/>
  <c r="N3562" i="11"/>
  <c r="N3563" i="11"/>
  <c r="N3564" i="11"/>
  <c r="N3565" i="11"/>
  <c r="N3566" i="11"/>
  <c r="N3567" i="11"/>
  <c r="N3568" i="11"/>
  <c r="N3569" i="11"/>
  <c r="N3570" i="11"/>
  <c r="N3571" i="11"/>
  <c r="N3572" i="11"/>
  <c r="N3573" i="11"/>
  <c r="N3574" i="11"/>
  <c r="N3575" i="11"/>
  <c r="N3576" i="11"/>
  <c r="N3577" i="11"/>
  <c r="N3578" i="11"/>
  <c r="N3579" i="11"/>
  <c r="N3580" i="11"/>
  <c r="N3581" i="11"/>
  <c r="N3582" i="11"/>
  <c r="N3583" i="11"/>
  <c r="N3584" i="11"/>
  <c r="N3585" i="11"/>
  <c r="N3586" i="11"/>
  <c r="N3587" i="11"/>
  <c r="N3588" i="11"/>
  <c r="N3589" i="11"/>
  <c r="N3590" i="11"/>
  <c r="N3591" i="11"/>
  <c r="N3592" i="11"/>
  <c r="N3593" i="11"/>
  <c r="N3594" i="11"/>
  <c r="N3595" i="11"/>
  <c r="N3596" i="11"/>
  <c r="N3597" i="11"/>
  <c r="N3598" i="11"/>
  <c r="N3599" i="11"/>
  <c r="N3600" i="11"/>
  <c r="N3601" i="11"/>
  <c r="N3602" i="11"/>
  <c r="N3603" i="11"/>
  <c r="N3604" i="11"/>
  <c r="N3605" i="11"/>
  <c r="N3606" i="11"/>
  <c r="N3607" i="11"/>
  <c r="N3608" i="11"/>
  <c r="N3609" i="11"/>
  <c r="N3610" i="11"/>
  <c r="N3611" i="11"/>
  <c r="N3612" i="11"/>
  <c r="N3613" i="11"/>
  <c r="N3614" i="11"/>
  <c r="N3615" i="11"/>
  <c r="N3616" i="11"/>
  <c r="N3617" i="11"/>
  <c r="N3618" i="11"/>
  <c r="N3619" i="11"/>
  <c r="N3620" i="11"/>
  <c r="N3621" i="11"/>
  <c r="N3622" i="11"/>
  <c r="N3623" i="11"/>
  <c r="N3624" i="11"/>
  <c r="N3625" i="11"/>
  <c r="N3626" i="11"/>
  <c r="N3627" i="11"/>
  <c r="N3628" i="11"/>
  <c r="N3629" i="11"/>
  <c r="N3630" i="11"/>
  <c r="N3631" i="11"/>
  <c r="N3632" i="11"/>
  <c r="N3633" i="11"/>
  <c r="N3634" i="11"/>
  <c r="N3635" i="11"/>
  <c r="N3636" i="11"/>
  <c r="N3637" i="11"/>
  <c r="N3638" i="11"/>
  <c r="N3639" i="11"/>
  <c r="N3640" i="11"/>
  <c r="N3641" i="11"/>
  <c r="N3642" i="11"/>
  <c r="N3643" i="11"/>
  <c r="N3644" i="11"/>
  <c r="N3645" i="11"/>
  <c r="N3646" i="11"/>
  <c r="N3647" i="11"/>
  <c r="N3648" i="11"/>
  <c r="N3649" i="11"/>
  <c r="N3650" i="11"/>
  <c r="N3651" i="11"/>
  <c r="N3652" i="11"/>
  <c r="N3653" i="11"/>
  <c r="N3654" i="11"/>
  <c r="N3655" i="11"/>
  <c r="N3656" i="11"/>
  <c r="N3657" i="11"/>
  <c r="N3658" i="11"/>
  <c r="N3659" i="11"/>
  <c r="N3660" i="11"/>
  <c r="N3661" i="11"/>
  <c r="N3662" i="11"/>
  <c r="N3663" i="11"/>
  <c r="N3664" i="11"/>
  <c r="N3665" i="11"/>
  <c r="N3666" i="11"/>
  <c r="N3667" i="11"/>
  <c r="N3668" i="11"/>
  <c r="N3669" i="11"/>
  <c r="N3670" i="11"/>
  <c r="N3671" i="11"/>
  <c r="N3672" i="11"/>
  <c r="N3673" i="11"/>
  <c r="N3674" i="11"/>
  <c r="N3675" i="11"/>
  <c r="N3676" i="11"/>
  <c r="N3677" i="11"/>
  <c r="N3678" i="11"/>
  <c r="N3679" i="11"/>
  <c r="N3680" i="11"/>
  <c r="N3681" i="11"/>
  <c r="N3682" i="11"/>
  <c r="N3683" i="11"/>
  <c r="N3684" i="11"/>
  <c r="N3685" i="11"/>
  <c r="N3686" i="11"/>
  <c r="N3687" i="11"/>
  <c r="N3688" i="11"/>
  <c r="N3689" i="11"/>
  <c r="N3690" i="11"/>
  <c r="N3691" i="11"/>
  <c r="N3692" i="11"/>
  <c r="N3693" i="11"/>
  <c r="N3694" i="11"/>
  <c r="N3695" i="11"/>
  <c r="N3696" i="11"/>
  <c r="N3697" i="11"/>
  <c r="N3698" i="11"/>
  <c r="N3699" i="11"/>
  <c r="N3700" i="11"/>
  <c r="N3701" i="11"/>
  <c r="N3702" i="11"/>
  <c r="N3703" i="11"/>
  <c r="N3704" i="11"/>
  <c r="N3705" i="11"/>
  <c r="N3706" i="11"/>
  <c r="N3707" i="11"/>
  <c r="N3708" i="11"/>
  <c r="N3709" i="11"/>
  <c r="N3710" i="11"/>
  <c r="N3711" i="11"/>
  <c r="N3712" i="11"/>
  <c r="N3713" i="11"/>
  <c r="N3714" i="11"/>
  <c r="N3715" i="11"/>
  <c r="K2090" i="11"/>
  <c r="K2091" i="11"/>
  <c r="K2092" i="11"/>
  <c r="M2092" i="11" s="1"/>
  <c r="K2093" i="11"/>
  <c r="K2094" i="11"/>
  <c r="K2095" i="11"/>
  <c r="K2096" i="11"/>
  <c r="K2097" i="11"/>
  <c r="K2098" i="11"/>
  <c r="M2098" i="11" s="1"/>
  <c r="K2099" i="11"/>
  <c r="K2100" i="11"/>
  <c r="L2100" i="11" s="1"/>
  <c r="K2101" i="11"/>
  <c r="K2102" i="11"/>
  <c r="M2102" i="11" s="1"/>
  <c r="K2103" i="11"/>
  <c r="K2104" i="11"/>
  <c r="M2104" i="11" s="1"/>
  <c r="K2105" i="11"/>
  <c r="K2106" i="11"/>
  <c r="M2106" i="11" s="1"/>
  <c r="K2107" i="11"/>
  <c r="K2108" i="11"/>
  <c r="K2109" i="11"/>
  <c r="K2110" i="11"/>
  <c r="K2111" i="11"/>
  <c r="K2112" i="11"/>
  <c r="K2113" i="11"/>
  <c r="K2114" i="11"/>
  <c r="M2114" i="11" s="1"/>
  <c r="K2115" i="11"/>
  <c r="K2116" i="11"/>
  <c r="M2116" i="11" s="1"/>
  <c r="K2117" i="11"/>
  <c r="K2118" i="11"/>
  <c r="K2119" i="11"/>
  <c r="K2120" i="11"/>
  <c r="M2120" i="11" s="1"/>
  <c r="K2121" i="11"/>
  <c r="K2122" i="11"/>
  <c r="K2123" i="11"/>
  <c r="K2124" i="11"/>
  <c r="K2125" i="11"/>
  <c r="K2126" i="11"/>
  <c r="K2127" i="11"/>
  <c r="M2127" i="11" s="1"/>
  <c r="K2128" i="11"/>
  <c r="M2128" i="11" s="1"/>
  <c r="K2129" i="11"/>
  <c r="K2130" i="11"/>
  <c r="K2131" i="11"/>
  <c r="K2132" i="11"/>
  <c r="L2132" i="11" s="1"/>
  <c r="K2133" i="11"/>
  <c r="K2134" i="11"/>
  <c r="K2135" i="11"/>
  <c r="M2135" i="11" s="1"/>
  <c r="K2136" i="11"/>
  <c r="K2137" i="11"/>
  <c r="M2137" i="11" s="1"/>
  <c r="K2138" i="11"/>
  <c r="K2139" i="11"/>
  <c r="K2140" i="11"/>
  <c r="K2141" i="11"/>
  <c r="K2142" i="11"/>
  <c r="K2143" i="11"/>
  <c r="K2144" i="11"/>
  <c r="M2144" i="11" s="1"/>
  <c r="K2145" i="11"/>
  <c r="M2145" i="11" s="1"/>
  <c r="K2146" i="11"/>
  <c r="K2147" i="11"/>
  <c r="K2148" i="11"/>
  <c r="K2149" i="11"/>
  <c r="K2150" i="11"/>
  <c r="K2151" i="11"/>
  <c r="K2152" i="11"/>
  <c r="M2152" i="11" s="1"/>
  <c r="K2153" i="11"/>
  <c r="M2153" i="11" s="1"/>
  <c r="K2154" i="11"/>
  <c r="K2155" i="11"/>
  <c r="K2156" i="11"/>
  <c r="L2156" i="11" s="1"/>
  <c r="K2157" i="11"/>
  <c r="K2158" i="11"/>
  <c r="K2159" i="11"/>
  <c r="M2159" i="11" s="1"/>
  <c r="K2160" i="11"/>
  <c r="M2160" i="11" s="1"/>
  <c r="K2161" i="11"/>
  <c r="K2162" i="11"/>
  <c r="K2163" i="11"/>
  <c r="K2164" i="11"/>
  <c r="K2165" i="11"/>
  <c r="K2166" i="11"/>
  <c r="K2167" i="11"/>
  <c r="M2167" i="11" s="1"/>
  <c r="K2168" i="11"/>
  <c r="M2168" i="11" s="1"/>
  <c r="K2169" i="11"/>
  <c r="M2169" i="11" s="1"/>
  <c r="K2170" i="11"/>
  <c r="K2171" i="11"/>
  <c r="K2172" i="11"/>
  <c r="K2173" i="11"/>
  <c r="K2174" i="11"/>
  <c r="K2175" i="11"/>
  <c r="K2176" i="11"/>
  <c r="K2177" i="11"/>
  <c r="M2177" i="11" s="1"/>
  <c r="K2178" i="11"/>
  <c r="K2179" i="11"/>
  <c r="K2180" i="11"/>
  <c r="M2180" i="11" s="1"/>
  <c r="K2181" i="11"/>
  <c r="K2182" i="11"/>
  <c r="K2183" i="11"/>
  <c r="K2184" i="11"/>
  <c r="M2184" i="11" s="1"/>
  <c r="K2185" i="11"/>
  <c r="M2185" i="11" s="1"/>
  <c r="K2186" i="11"/>
  <c r="K2187" i="11"/>
  <c r="K2188" i="11"/>
  <c r="L2188" i="11" s="1"/>
  <c r="K2189" i="11"/>
  <c r="K2190" i="11"/>
  <c r="K2191" i="11"/>
  <c r="M2191" i="11" s="1"/>
  <c r="K2192" i="11"/>
  <c r="K2193" i="11"/>
  <c r="K2194" i="11"/>
  <c r="K2195" i="11"/>
  <c r="K2196" i="11"/>
  <c r="M2196" i="11" s="1"/>
  <c r="K2197" i="11"/>
  <c r="K2198" i="11"/>
  <c r="K2199" i="11"/>
  <c r="M2199" i="11" s="1"/>
  <c r="K2200" i="11"/>
  <c r="K2201" i="11"/>
  <c r="M2201" i="11" s="1"/>
  <c r="K2202" i="11"/>
  <c r="K2203" i="11"/>
  <c r="K2204" i="11"/>
  <c r="M2204" i="11" s="1"/>
  <c r="K2205" i="11"/>
  <c r="K2206" i="11"/>
  <c r="K2207" i="11"/>
  <c r="K2208" i="11"/>
  <c r="K2209" i="11"/>
  <c r="M2209" i="11" s="1"/>
  <c r="K2210" i="11"/>
  <c r="K2211" i="11"/>
  <c r="K2212" i="11"/>
  <c r="M2212" i="11" s="1"/>
  <c r="K2213" i="11"/>
  <c r="K2214" i="11"/>
  <c r="L2214" i="11" s="1"/>
  <c r="K2215" i="11"/>
  <c r="K2216" i="11"/>
  <c r="K2217" i="11"/>
  <c r="M2217" i="11" s="1"/>
  <c r="K2218" i="11"/>
  <c r="K2219" i="11"/>
  <c r="K2220" i="11"/>
  <c r="M2220" i="11" s="1"/>
  <c r="K2221" i="11"/>
  <c r="K2222" i="11"/>
  <c r="K2223" i="11"/>
  <c r="M2223" i="11" s="1"/>
  <c r="K2224" i="11"/>
  <c r="K2225" i="11"/>
  <c r="K2226" i="11"/>
  <c r="K2227" i="11"/>
  <c r="K2228" i="11"/>
  <c r="K2229" i="11"/>
  <c r="K2230" i="11"/>
  <c r="K2231" i="11"/>
  <c r="M2231" i="11" s="1"/>
  <c r="K2232" i="11"/>
  <c r="K2233" i="11"/>
  <c r="M2233" i="11" s="1"/>
  <c r="K2234" i="11"/>
  <c r="L2234" i="11" s="1"/>
  <c r="K2235" i="11"/>
  <c r="K2236" i="11"/>
  <c r="M2236" i="11" s="1"/>
  <c r="K2237" i="11"/>
  <c r="K2238" i="11"/>
  <c r="K2239" i="11"/>
  <c r="K2240" i="11"/>
  <c r="K2241" i="11"/>
  <c r="M2241" i="11" s="1"/>
  <c r="K2242" i="11"/>
  <c r="L2242" i="11" s="1"/>
  <c r="K2243" i="11"/>
  <c r="K2244" i="11"/>
  <c r="K2245" i="11"/>
  <c r="K2246" i="11"/>
  <c r="K2247" i="11"/>
  <c r="K2248" i="11"/>
  <c r="K2249" i="11"/>
  <c r="M2249" i="11" s="1"/>
  <c r="K2250" i="11"/>
  <c r="K2251" i="11"/>
  <c r="K2252" i="11"/>
  <c r="K2253" i="11"/>
  <c r="K2254" i="11"/>
  <c r="K2255" i="11"/>
  <c r="M2255" i="11" s="1"/>
  <c r="K2256" i="11"/>
  <c r="L2256" i="11" s="1"/>
  <c r="K2257" i="11"/>
  <c r="K2258" i="11"/>
  <c r="K2259" i="11"/>
  <c r="K2260" i="11"/>
  <c r="K2261" i="11"/>
  <c r="K2262" i="11"/>
  <c r="K2263" i="11"/>
  <c r="M2263" i="11" s="1"/>
  <c r="K2264" i="11"/>
  <c r="K2265" i="11"/>
  <c r="M2265" i="11" s="1"/>
  <c r="K2266" i="11"/>
  <c r="K2267" i="11"/>
  <c r="K2268" i="11"/>
  <c r="K2269" i="11"/>
  <c r="K2270" i="11"/>
  <c r="K2271" i="11"/>
  <c r="K2272" i="11"/>
  <c r="M2272" i="11" s="1"/>
  <c r="K2273" i="11"/>
  <c r="M2273" i="11" s="1"/>
  <c r="K2274" i="11"/>
  <c r="K2275" i="11"/>
  <c r="K2276" i="11"/>
  <c r="K2277" i="11"/>
  <c r="K2278" i="11"/>
  <c r="K2279" i="11"/>
  <c r="K2280" i="11"/>
  <c r="M2280" i="11" s="1"/>
  <c r="K2281" i="11"/>
  <c r="M2281" i="11" s="1"/>
  <c r="K2282" i="11"/>
  <c r="K2283" i="11"/>
  <c r="K2284" i="11"/>
  <c r="K2285" i="11"/>
  <c r="K2286" i="11"/>
  <c r="K2287" i="11"/>
  <c r="M2287" i="11" s="1"/>
  <c r="K2288" i="11"/>
  <c r="M2288" i="11" s="1"/>
  <c r="K2289" i="11"/>
  <c r="K2290" i="11"/>
  <c r="K2291" i="11"/>
  <c r="K2292" i="11"/>
  <c r="K2293" i="11"/>
  <c r="K2294" i="11"/>
  <c r="K2295" i="11"/>
  <c r="M2295" i="11" s="1"/>
  <c r="K2296" i="11"/>
  <c r="K2297" i="11"/>
  <c r="M2297" i="11" s="1"/>
  <c r="K2298" i="11"/>
  <c r="K2299" i="11"/>
  <c r="K2300" i="11"/>
  <c r="K2301" i="11"/>
  <c r="K2302" i="11"/>
  <c r="K2303" i="11"/>
  <c r="K2304" i="11"/>
  <c r="L2304" i="11" s="1"/>
  <c r="K2305" i="11"/>
  <c r="M2305" i="11" s="1"/>
  <c r="K2306" i="11"/>
  <c r="K2307" i="11"/>
  <c r="K2308" i="11"/>
  <c r="M2308" i="11" s="1"/>
  <c r="K2309" i="11"/>
  <c r="K2310" i="11"/>
  <c r="K2311" i="11"/>
  <c r="K2312" i="11"/>
  <c r="M2312" i="11" s="1"/>
  <c r="K2313" i="11"/>
  <c r="M2313" i="11" s="1"/>
  <c r="K2314" i="11"/>
  <c r="K2315" i="11"/>
  <c r="K2316" i="11"/>
  <c r="K2317" i="11"/>
  <c r="K2318" i="11"/>
  <c r="K2319" i="11"/>
  <c r="M2319" i="11" s="1"/>
  <c r="K2320" i="11"/>
  <c r="K2321" i="11"/>
  <c r="K2322" i="11"/>
  <c r="K2323" i="11"/>
  <c r="K2324" i="11"/>
  <c r="M2324" i="11" s="1"/>
  <c r="K2325" i="11"/>
  <c r="K2326" i="11"/>
  <c r="K2327" i="11"/>
  <c r="M2327" i="11" s="1"/>
  <c r="K2328" i="11"/>
  <c r="K2329" i="11"/>
  <c r="L2329" i="11" s="1"/>
  <c r="K2330" i="11"/>
  <c r="K2331" i="11"/>
  <c r="K2332" i="11"/>
  <c r="M2332" i="11" s="1"/>
  <c r="K2333" i="11"/>
  <c r="K2334" i="11"/>
  <c r="K2335" i="11"/>
  <c r="K2336" i="11"/>
  <c r="K2337" i="11"/>
  <c r="M2337" i="11" s="1"/>
  <c r="K2338" i="11"/>
  <c r="K2339" i="11"/>
  <c r="K2340" i="11"/>
  <c r="M2340" i="11" s="1"/>
  <c r="K2341" i="11"/>
  <c r="K2342" i="11"/>
  <c r="K2343" i="11"/>
  <c r="K2344" i="11"/>
  <c r="K2345" i="11"/>
  <c r="M2345" i="11" s="1"/>
  <c r="K2346" i="11"/>
  <c r="K2347" i="11"/>
  <c r="K2348" i="11"/>
  <c r="M2348" i="11" s="1"/>
  <c r="K2349" i="11"/>
  <c r="K2350" i="11"/>
  <c r="K2351" i="11"/>
  <c r="M2351" i="11" s="1"/>
  <c r="K2352" i="11"/>
  <c r="K2353" i="11"/>
  <c r="K2354" i="11"/>
  <c r="K2355" i="11"/>
  <c r="K2356" i="11"/>
  <c r="K2357" i="11"/>
  <c r="M2357" i="11" s="1"/>
  <c r="K2358" i="11"/>
  <c r="K2359" i="11"/>
  <c r="M2359" i="11" s="1"/>
  <c r="K2360" i="11"/>
  <c r="K2361" i="11"/>
  <c r="M2361" i="11" s="1"/>
  <c r="K2362" i="11"/>
  <c r="K2363" i="11"/>
  <c r="K2364" i="11"/>
  <c r="M2364" i="11" s="1"/>
  <c r="K2365" i="11"/>
  <c r="K2366" i="11"/>
  <c r="K2367" i="11"/>
  <c r="K2368" i="11"/>
  <c r="K2369" i="11"/>
  <c r="M2369" i="11" s="1"/>
  <c r="K2370" i="11"/>
  <c r="K2371" i="11"/>
  <c r="K2372" i="11"/>
  <c r="K2373" i="11"/>
  <c r="K2374" i="11"/>
  <c r="K2375" i="11"/>
  <c r="K2376" i="11"/>
  <c r="L2376" i="11" s="1"/>
  <c r="K2377" i="11"/>
  <c r="K2378" i="11"/>
  <c r="K2379" i="11"/>
  <c r="K2380" i="11"/>
  <c r="K2381" i="11"/>
  <c r="K2382" i="11"/>
  <c r="K2383" i="11"/>
  <c r="M2383" i="11" s="1"/>
  <c r="K2384" i="11"/>
  <c r="M2384" i="11" s="1"/>
  <c r="K2385" i="11"/>
  <c r="K2386" i="11"/>
  <c r="K2387" i="11"/>
  <c r="K2388" i="11"/>
  <c r="K2389" i="11"/>
  <c r="M2389" i="11" s="1"/>
  <c r="K2390" i="11"/>
  <c r="K2391" i="11"/>
  <c r="M2391" i="11" s="1"/>
  <c r="K2392" i="11"/>
  <c r="K2393" i="11"/>
  <c r="L2393" i="11" s="1"/>
  <c r="K2394" i="11"/>
  <c r="K2395" i="11"/>
  <c r="K2396" i="11"/>
  <c r="K2397" i="11"/>
  <c r="L2397" i="11" s="1"/>
  <c r="K2398" i="11"/>
  <c r="K2399" i="11"/>
  <c r="K2400" i="11"/>
  <c r="M2400" i="11" s="1"/>
  <c r="K2401" i="11"/>
  <c r="M2401" i="11" s="1"/>
  <c r="K2402" i="11"/>
  <c r="K2403" i="11"/>
  <c r="K2404" i="11"/>
  <c r="K2405" i="11"/>
  <c r="K2406" i="11"/>
  <c r="K2407" i="11"/>
  <c r="K2408" i="11"/>
  <c r="L2408" i="11" s="1"/>
  <c r="K2409" i="11"/>
  <c r="M2409" i="11" s="1"/>
  <c r="K2410" i="11"/>
  <c r="K2411" i="11"/>
  <c r="K2412" i="11"/>
  <c r="M2412" i="11" s="1"/>
  <c r="K2413" i="11"/>
  <c r="L2413" i="11" s="1"/>
  <c r="K2414" i="11"/>
  <c r="K2415" i="11"/>
  <c r="M2415" i="11" s="1"/>
  <c r="K2416" i="11"/>
  <c r="K2417" i="11"/>
  <c r="K2418" i="11"/>
  <c r="K2419" i="11"/>
  <c r="K2420" i="11"/>
  <c r="M2420" i="11" s="1"/>
  <c r="K2421" i="11"/>
  <c r="K2422" i="11"/>
  <c r="K2423" i="11"/>
  <c r="M2423" i="11" s="1"/>
  <c r="K2424" i="11"/>
  <c r="M2424" i="11" s="1"/>
  <c r="K2425" i="11"/>
  <c r="M2425" i="11" s="1"/>
  <c r="K2426" i="11"/>
  <c r="K2427" i="11"/>
  <c r="K2428" i="11"/>
  <c r="K2429" i="11"/>
  <c r="K2430" i="11"/>
  <c r="K2431" i="11"/>
  <c r="K2432" i="11"/>
  <c r="M2432" i="11" s="1"/>
  <c r="K2433" i="11"/>
  <c r="K2434" i="11"/>
  <c r="K2435" i="11"/>
  <c r="K2436" i="11"/>
  <c r="K2437" i="11"/>
  <c r="K2438" i="11"/>
  <c r="K2439" i="11"/>
  <c r="K2440" i="11"/>
  <c r="K2441" i="11"/>
  <c r="M2441" i="11" s="1"/>
  <c r="K2442" i="11"/>
  <c r="K2443" i="11"/>
  <c r="K2444" i="11"/>
  <c r="M2444" i="11" s="1"/>
  <c r="K2445" i="11"/>
  <c r="K2446" i="11"/>
  <c r="L2446" i="11" s="1"/>
  <c r="K2447" i="11"/>
  <c r="M2447" i="11" s="1"/>
  <c r="K2448" i="11"/>
  <c r="K2449" i="11"/>
  <c r="K2450" i="11"/>
  <c r="K2451" i="11"/>
  <c r="K2452" i="11"/>
  <c r="M2452" i="11" s="1"/>
  <c r="K2453" i="11"/>
  <c r="K2454" i="11"/>
  <c r="L2454" i="11" s="1"/>
  <c r="K2455" i="11"/>
  <c r="M2455" i="11" s="1"/>
  <c r="K2456" i="11"/>
  <c r="M2456" i="11" s="1"/>
  <c r="K2457" i="11"/>
  <c r="M2457" i="11" s="1"/>
  <c r="K2458" i="11"/>
  <c r="K2459" i="11"/>
  <c r="K2460" i="11"/>
  <c r="K2461" i="11"/>
  <c r="K2462" i="11"/>
  <c r="K2463" i="11"/>
  <c r="K2464" i="11"/>
  <c r="M2464" i="11" s="1"/>
  <c r="K2465" i="11"/>
  <c r="M2465" i="11" s="1"/>
  <c r="K2466" i="11"/>
  <c r="K2467" i="11"/>
  <c r="K2468" i="11"/>
  <c r="K2469" i="11"/>
  <c r="K2470" i="11"/>
  <c r="K2471" i="11"/>
  <c r="M2471" i="11" s="1"/>
  <c r="K2472" i="11"/>
  <c r="K2473" i="11"/>
  <c r="M2473" i="11" s="1"/>
  <c r="K2474" i="11"/>
  <c r="K2475" i="11"/>
  <c r="K2476" i="11"/>
  <c r="M2476" i="11" s="1"/>
  <c r="K2477" i="11"/>
  <c r="K2478" i="11"/>
  <c r="K2479" i="11"/>
  <c r="K2480" i="11"/>
  <c r="M2480" i="11" s="1"/>
  <c r="K2481" i="11"/>
  <c r="K2482" i="11"/>
  <c r="L2482" i="11" s="1"/>
  <c r="K2483" i="11"/>
  <c r="M2483" i="11" s="1"/>
  <c r="K2484" i="11"/>
  <c r="M2484" i="11" s="1"/>
  <c r="K2485" i="11"/>
  <c r="K2486" i="11"/>
  <c r="K2487" i="11"/>
  <c r="K2488" i="11"/>
  <c r="K2489" i="11"/>
  <c r="M2489" i="11" s="1"/>
  <c r="K2490" i="11"/>
  <c r="K2491" i="11"/>
  <c r="K2492" i="11"/>
  <c r="L2492" i="11" s="1"/>
  <c r="K2493" i="11"/>
  <c r="M2493" i="11" s="1"/>
  <c r="K2494" i="11"/>
  <c r="K2495" i="11"/>
  <c r="K2496" i="11"/>
  <c r="M2496" i="11" s="1"/>
  <c r="K2497" i="11"/>
  <c r="M2497" i="11" s="1"/>
  <c r="K2498" i="11"/>
  <c r="K2499" i="11"/>
  <c r="K2500" i="11"/>
  <c r="K2501" i="11"/>
  <c r="K2502" i="11"/>
  <c r="K2503" i="11"/>
  <c r="K2504" i="11"/>
  <c r="L2504" i="11" s="1"/>
  <c r="K2505" i="11"/>
  <c r="M2505" i="11" s="1"/>
  <c r="K2506" i="11"/>
  <c r="K2507" i="11"/>
  <c r="K2508" i="11"/>
  <c r="M2508" i="11" s="1"/>
  <c r="K2509" i="11"/>
  <c r="K2510" i="11"/>
  <c r="K2511" i="11"/>
  <c r="K2512" i="11"/>
  <c r="M2512" i="11" s="1"/>
  <c r="K2513" i="11"/>
  <c r="K2514" i="11"/>
  <c r="K2515" i="11"/>
  <c r="M2515" i="11" s="1"/>
  <c r="K2516" i="11"/>
  <c r="M2516" i="11" s="1"/>
  <c r="K2517" i="11"/>
  <c r="K2518" i="11"/>
  <c r="K2519" i="11"/>
  <c r="L2519" i="11" s="1"/>
  <c r="K2520" i="11"/>
  <c r="K2521" i="11"/>
  <c r="K2522" i="11"/>
  <c r="K2523" i="11"/>
  <c r="K2524" i="11"/>
  <c r="K2525" i="11"/>
  <c r="M2525" i="11" s="1"/>
  <c r="K2526" i="11"/>
  <c r="L2526" i="11" s="1"/>
  <c r="K2527" i="11"/>
  <c r="K2528" i="11"/>
  <c r="M2528" i="11" s="1"/>
  <c r="K2529" i="11"/>
  <c r="M2529" i="11" s="1"/>
  <c r="K2530" i="11"/>
  <c r="K2531" i="11"/>
  <c r="K2532" i="11"/>
  <c r="L2532" i="11" s="1"/>
  <c r="K2533" i="11"/>
  <c r="K2534" i="11"/>
  <c r="K2535" i="11"/>
  <c r="M2535" i="11" s="1"/>
  <c r="K2536" i="11"/>
  <c r="M2536" i="11" s="1"/>
  <c r="K2537" i="11"/>
  <c r="M2537" i="11" s="1"/>
  <c r="K2538" i="11"/>
  <c r="K2539" i="11"/>
  <c r="K2540" i="11"/>
  <c r="K2541" i="11"/>
  <c r="K2542" i="11"/>
  <c r="L2542" i="11" s="1"/>
  <c r="K2543" i="11"/>
  <c r="K2544" i="11"/>
  <c r="K2545" i="11"/>
  <c r="K2546" i="11"/>
  <c r="K2547" i="11"/>
  <c r="K2548" i="11"/>
  <c r="M2548" i="11" s="1"/>
  <c r="K2549" i="11"/>
  <c r="K2550" i="11"/>
  <c r="K2551" i="11"/>
  <c r="K2552" i="11"/>
  <c r="K2553" i="11"/>
  <c r="M2553" i="11" s="1"/>
  <c r="K2554" i="11"/>
  <c r="K2555" i="11"/>
  <c r="K2556" i="11"/>
  <c r="L2556" i="11" s="1"/>
  <c r="K2557" i="11"/>
  <c r="M2557" i="11" s="1"/>
  <c r="K2558" i="11"/>
  <c r="K2559" i="11"/>
  <c r="K2560" i="11"/>
  <c r="M2560" i="11" s="1"/>
  <c r="K2561" i="11"/>
  <c r="M2561" i="11" s="1"/>
  <c r="K2562" i="11"/>
  <c r="L2562" i="11" s="1"/>
  <c r="K2563" i="11"/>
  <c r="K2564" i="11"/>
  <c r="K2565" i="11"/>
  <c r="K2566" i="11"/>
  <c r="K2567" i="11"/>
  <c r="M2567" i="11" s="1"/>
  <c r="K2568" i="11"/>
  <c r="M2568" i="11" s="1"/>
  <c r="K2569" i="11"/>
  <c r="M2569" i="11" s="1"/>
  <c r="K2570" i="11"/>
  <c r="L2570" i="11" s="1"/>
  <c r="K2571" i="11"/>
  <c r="K2572" i="11"/>
  <c r="K2573" i="11"/>
  <c r="K2574" i="11"/>
  <c r="K2575" i="11"/>
  <c r="K2576" i="11"/>
  <c r="K2577" i="11"/>
  <c r="M2577" i="11" s="1"/>
  <c r="K2578" i="11"/>
  <c r="L2578" i="11" s="1"/>
  <c r="K2579" i="11"/>
  <c r="K2580" i="11"/>
  <c r="M2580" i="11" s="1"/>
  <c r="K2581" i="11"/>
  <c r="K2582" i="11"/>
  <c r="K2583" i="11"/>
  <c r="K2584" i="11"/>
  <c r="K2585" i="11"/>
  <c r="K2586" i="11"/>
  <c r="K2587" i="11"/>
  <c r="K2588" i="11"/>
  <c r="K2589" i="11"/>
  <c r="M2589" i="11" s="1"/>
  <c r="K2590" i="11"/>
  <c r="L2590" i="11" s="1"/>
  <c r="K2591" i="11"/>
  <c r="K2592" i="11"/>
  <c r="M2592" i="11" s="1"/>
  <c r="K2593" i="11"/>
  <c r="M2593" i="11" s="1"/>
  <c r="K2594" i="11"/>
  <c r="K2595" i="11"/>
  <c r="K2596" i="11"/>
  <c r="K2597" i="11"/>
  <c r="K2598" i="11"/>
  <c r="K2599" i="11"/>
  <c r="M2599" i="11" s="1"/>
  <c r="K2600" i="11"/>
  <c r="L2600" i="11" s="1"/>
  <c r="K2601" i="11"/>
  <c r="M2601" i="11" s="1"/>
  <c r="K2602" i="11"/>
  <c r="K2603" i="11"/>
  <c r="K2604" i="11"/>
  <c r="M2604" i="11" s="1"/>
  <c r="K2605" i="11"/>
  <c r="K2606" i="11"/>
  <c r="K2607" i="11"/>
  <c r="K2608" i="11"/>
  <c r="M2608" i="11" s="1"/>
  <c r="K2609" i="11"/>
  <c r="K2610" i="11"/>
  <c r="K2611" i="11"/>
  <c r="M2611" i="11" s="1"/>
  <c r="K2612" i="11"/>
  <c r="M2612" i="11" s="1"/>
  <c r="K2613" i="11"/>
  <c r="K2614" i="11"/>
  <c r="K2615" i="11"/>
  <c r="K2616" i="11"/>
  <c r="K2617" i="11"/>
  <c r="M2617" i="11" s="1"/>
  <c r="K2618" i="11"/>
  <c r="K2619" i="11"/>
  <c r="K2620" i="11"/>
  <c r="K2621" i="11"/>
  <c r="L2621" i="11" s="1"/>
  <c r="K2622" i="11"/>
  <c r="K2623" i="11"/>
  <c r="K2624" i="11"/>
  <c r="M2624" i="11" s="1"/>
  <c r="K2625" i="11"/>
  <c r="M2625" i="11" s="1"/>
  <c r="K2626" i="11"/>
  <c r="K2627" i="11"/>
  <c r="K2628" i="11"/>
  <c r="L2628" i="11" s="1"/>
  <c r="K2629" i="11"/>
  <c r="K2630" i="11"/>
  <c r="K2631" i="11"/>
  <c r="K2632" i="11"/>
  <c r="K2633" i="11"/>
  <c r="M2633" i="11" s="1"/>
  <c r="K2634" i="11"/>
  <c r="K2635" i="11"/>
  <c r="K2636" i="11"/>
  <c r="M2636" i="11" s="1"/>
  <c r="K2637" i="11"/>
  <c r="K2638" i="11"/>
  <c r="K2639" i="11"/>
  <c r="K2640" i="11"/>
  <c r="M2640" i="11" s="1"/>
  <c r="K2641" i="11"/>
  <c r="K2642" i="11"/>
  <c r="K2643" i="11"/>
  <c r="M2643" i="11" s="1"/>
  <c r="K2644" i="11"/>
  <c r="M2644" i="11" s="1"/>
  <c r="K2645" i="11"/>
  <c r="K2646" i="11"/>
  <c r="K2647" i="11"/>
  <c r="K2648" i="11"/>
  <c r="K2649" i="11"/>
  <c r="K2650" i="11"/>
  <c r="K2651" i="11"/>
  <c r="K2652" i="11"/>
  <c r="K2653" i="11"/>
  <c r="M2653" i="11" s="1"/>
  <c r="K2654" i="11"/>
  <c r="K2655" i="11"/>
  <c r="K2656" i="11"/>
  <c r="M2656" i="11" s="1"/>
  <c r="K2657" i="11"/>
  <c r="M2657" i="11" s="1"/>
  <c r="K2658" i="11"/>
  <c r="K2659" i="11"/>
  <c r="K2660" i="11"/>
  <c r="K2661" i="11"/>
  <c r="K2662" i="11"/>
  <c r="K2663" i="11"/>
  <c r="M2663" i="11" s="1"/>
  <c r="K2664" i="11"/>
  <c r="M2664" i="11" s="1"/>
  <c r="K2665" i="11"/>
  <c r="M2665" i="11" s="1"/>
  <c r="K2666" i="11"/>
  <c r="K2667" i="11"/>
  <c r="K2668" i="11"/>
  <c r="K2669" i="11"/>
  <c r="K2670" i="11"/>
  <c r="K2671" i="11"/>
  <c r="K2672" i="11"/>
  <c r="K2673" i="11"/>
  <c r="K2674" i="11"/>
  <c r="K2675" i="11"/>
  <c r="M2675" i="11" s="1"/>
  <c r="K2676" i="11"/>
  <c r="K2677" i="11"/>
  <c r="L2677" i="11" s="1"/>
  <c r="K2678" i="11"/>
  <c r="K2679" i="11"/>
  <c r="K2680" i="11"/>
  <c r="L2680" i="11" s="1"/>
  <c r="K2681" i="11"/>
  <c r="K2682" i="11"/>
  <c r="K2683" i="11"/>
  <c r="K2684" i="11"/>
  <c r="M2684" i="11" s="1"/>
  <c r="K2685" i="11"/>
  <c r="M2685" i="11" s="1"/>
  <c r="K2686" i="11"/>
  <c r="K2687" i="11"/>
  <c r="K2688" i="11"/>
  <c r="K2689" i="11"/>
  <c r="M2689" i="11" s="1"/>
  <c r="K2690" i="11"/>
  <c r="K2691" i="11"/>
  <c r="K2692" i="11"/>
  <c r="M2692" i="11" s="1"/>
  <c r="K2693" i="11"/>
  <c r="K2694" i="11"/>
  <c r="K2695" i="11"/>
  <c r="M2695" i="11" s="1"/>
  <c r="K2696" i="11"/>
  <c r="K2697" i="11"/>
  <c r="L2697" i="11" s="1"/>
  <c r="K2698" i="11"/>
  <c r="L2698" i="11" s="1"/>
  <c r="K2699" i="11"/>
  <c r="K2700" i="11"/>
  <c r="M2700" i="11" s="1"/>
  <c r="K2701" i="11"/>
  <c r="K2702" i="11"/>
  <c r="K2703" i="11"/>
  <c r="K2704" i="11"/>
  <c r="M2704" i="11" s="1"/>
  <c r="K2705" i="11"/>
  <c r="K2706" i="11"/>
  <c r="K2707" i="11"/>
  <c r="M2707" i="11" s="1"/>
  <c r="K2708" i="11"/>
  <c r="K2709" i="11"/>
  <c r="K2710" i="11"/>
  <c r="K2711" i="11"/>
  <c r="K2712" i="11"/>
  <c r="M2712" i="11" s="1"/>
  <c r="K2713" i="11"/>
  <c r="K2714" i="11"/>
  <c r="K2715" i="11"/>
  <c r="K2716" i="11"/>
  <c r="M2716" i="11" s="1"/>
  <c r="K2717" i="11"/>
  <c r="M2717" i="11" s="1"/>
  <c r="K2718" i="11"/>
  <c r="K2719" i="11"/>
  <c r="K2720" i="11"/>
  <c r="K2721" i="11"/>
  <c r="K2722" i="11"/>
  <c r="K2723" i="11"/>
  <c r="K2724" i="11"/>
  <c r="L2724" i="11" s="1"/>
  <c r="K2725" i="11"/>
  <c r="K2726" i="11"/>
  <c r="K2727" i="11"/>
  <c r="M2727" i="11" s="1"/>
  <c r="K2728" i="11"/>
  <c r="K2729" i="11"/>
  <c r="M2729" i="11" s="1"/>
  <c r="K2730" i="11"/>
  <c r="K2731" i="11"/>
  <c r="K2732" i="11"/>
  <c r="M2732" i="11" s="1"/>
  <c r="K2733" i="11"/>
  <c r="K2734" i="11"/>
  <c r="L2734" i="11" s="1"/>
  <c r="K2735" i="11"/>
  <c r="K2736" i="11"/>
  <c r="M2736" i="11" s="1"/>
  <c r="K2737" i="11"/>
  <c r="K2738" i="11"/>
  <c r="K2739" i="11"/>
  <c r="M2739" i="11" s="1"/>
  <c r="K2740" i="11"/>
  <c r="M2740" i="11" s="1"/>
  <c r="K2741" i="11"/>
  <c r="K2742" i="11"/>
  <c r="K2743" i="11"/>
  <c r="K2744" i="11"/>
  <c r="K2745" i="11"/>
  <c r="K2746" i="11"/>
  <c r="K2747" i="11"/>
  <c r="K2748" i="11"/>
  <c r="K2749" i="11"/>
  <c r="M2749" i="11" s="1"/>
  <c r="K2750" i="11"/>
  <c r="K2751" i="11"/>
  <c r="K2752" i="11"/>
  <c r="M2752" i="11" s="1"/>
  <c r="K2753" i="11"/>
  <c r="M2753" i="11" s="1"/>
  <c r="K2754" i="11"/>
  <c r="K2755" i="11"/>
  <c r="K2756" i="11"/>
  <c r="M2756" i="11" s="1"/>
  <c r="K2757" i="11"/>
  <c r="K2758" i="11"/>
  <c r="K2759" i="11"/>
  <c r="K2760" i="11"/>
  <c r="M2760" i="11" s="1"/>
  <c r="K2761" i="11"/>
  <c r="M2761" i="11" s="1"/>
  <c r="K2762" i="11"/>
  <c r="K2763" i="11"/>
  <c r="K2764" i="11"/>
  <c r="M2764" i="11" s="1"/>
  <c r="K2765" i="11"/>
  <c r="K2766" i="11"/>
  <c r="K2767" i="11"/>
  <c r="K2768" i="11"/>
  <c r="M2768" i="11" s="1"/>
  <c r="K2769" i="11"/>
  <c r="K2770" i="11"/>
  <c r="K2771" i="11"/>
  <c r="M2771" i="11" s="1"/>
  <c r="K2772" i="11"/>
  <c r="M2772" i="11" s="1"/>
  <c r="K2773" i="11"/>
  <c r="K2774" i="11"/>
  <c r="K2775" i="11"/>
  <c r="K2776" i="11"/>
  <c r="M2776" i="11" s="1"/>
  <c r="K2777" i="11"/>
  <c r="M2777" i="11" s="1"/>
  <c r="K2778" i="11"/>
  <c r="K2779" i="11"/>
  <c r="K2780" i="11"/>
  <c r="L2780" i="11" s="1"/>
  <c r="K2781" i="11"/>
  <c r="L2781" i="11" s="1"/>
  <c r="K2782" i="11"/>
  <c r="K2783" i="11"/>
  <c r="K2784" i="11"/>
  <c r="M2784" i="11" s="1"/>
  <c r="K2785" i="11"/>
  <c r="M2785" i="11" s="1"/>
  <c r="K2786" i="11"/>
  <c r="K2787" i="11"/>
  <c r="K2788" i="11"/>
  <c r="M2788" i="11" s="1"/>
  <c r="K2789" i="11"/>
  <c r="K2790" i="11"/>
  <c r="K2791" i="11"/>
  <c r="M2791" i="11" s="1"/>
  <c r="K2792" i="11"/>
  <c r="M2792" i="11" s="1"/>
  <c r="K2793" i="11"/>
  <c r="M2793" i="11" s="1"/>
  <c r="K2794" i="11"/>
  <c r="K2795" i="11"/>
  <c r="K2796" i="11"/>
  <c r="M2796" i="11" s="1"/>
  <c r="K2797" i="11"/>
  <c r="M2797" i="11" s="1"/>
  <c r="K2798" i="11"/>
  <c r="K2799" i="11"/>
  <c r="K2800" i="11"/>
  <c r="M2800" i="11" s="1"/>
  <c r="K2801" i="11"/>
  <c r="M2801" i="11" s="1"/>
  <c r="K2802" i="11"/>
  <c r="K2803" i="11"/>
  <c r="M2803" i="11" s="1"/>
  <c r="K2804" i="11"/>
  <c r="M2804" i="11" s="1"/>
  <c r="K2805" i="11"/>
  <c r="K2806" i="11"/>
  <c r="K2807" i="11"/>
  <c r="K2808" i="11"/>
  <c r="M2808" i="11" s="1"/>
  <c r="K2809" i="11"/>
  <c r="K2810" i="11"/>
  <c r="K2811" i="11"/>
  <c r="K2812" i="11"/>
  <c r="M2812" i="11" s="1"/>
  <c r="K2813" i="11"/>
  <c r="M2813" i="11" s="1"/>
  <c r="K2814" i="11"/>
  <c r="K2815" i="11"/>
  <c r="K2816" i="11"/>
  <c r="M2816" i="11" s="1"/>
  <c r="K2817" i="11"/>
  <c r="M2817" i="11" s="1"/>
  <c r="K2818" i="11"/>
  <c r="K2819" i="11"/>
  <c r="K2820" i="11"/>
  <c r="M2820" i="11" s="1"/>
  <c r="K2821" i="11"/>
  <c r="L2821" i="11" s="1"/>
  <c r="K2822" i="11"/>
  <c r="L2822" i="11" s="1"/>
  <c r="K2823" i="11"/>
  <c r="M2823" i="11" s="1"/>
  <c r="K2824" i="11"/>
  <c r="M2824" i="11" s="1"/>
  <c r="K2825" i="11"/>
  <c r="M2825" i="11" s="1"/>
  <c r="K2826" i="11"/>
  <c r="K2827" i="11"/>
  <c r="K2828" i="11"/>
  <c r="M2828" i="11" s="1"/>
  <c r="K2829" i="11"/>
  <c r="K2830" i="11"/>
  <c r="K2831" i="11"/>
  <c r="K2832" i="11"/>
  <c r="M2832" i="11" s="1"/>
  <c r="K2833" i="11"/>
  <c r="K2834" i="11"/>
  <c r="K2835" i="11"/>
  <c r="M2835" i="11" s="1"/>
  <c r="K2836" i="11"/>
  <c r="M2836" i="11" s="1"/>
  <c r="K2837" i="11"/>
  <c r="K2838" i="11"/>
  <c r="K2839" i="11"/>
  <c r="K2840" i="11"/>
  <c r="M2840" i="11" s="1"/>
  <c r="K2841" i="11"/>
  <c r="L2841" i="11" s="1"/>
  <c r="K2842" i="11"/>
  <c r="K2843" i="11"/>
  <c r="K2844" i="11"/>
  <c r="M2844" i="11" s="1"/>
  <c r="K2845" i="11"/>
  <c r="M2845" i="11" s="1"/>
  <c r="K2846" i="11"/>
  <c r="K2847" i="11"/>
  <c r="K2848" i="11"/>
  <c r="M2848" i="11" s="1"/>
  <c r="K2849" i="11"/>
  <c r="M2849" i="11" s="1"/>
  <c r="K2850" i="11"/>
  <c r="K2851" i="11"/>
  <c r="K2852" i="11"/>
  <c r="M2852" i="11" s="1"/>
  <c r="K2853" i="11"/>
  <c r="K2854" i="11"/>
  <c r="K2855" i="11"/>
  <c r="M2855" i="11" s="1"/>
  <c r="K2856" i="11"/>
  <c r="M2856" i="11" s="1"/>
  <c r="K2857" i="11"/>
  <c r="M2857" i="11" s="1"/>
  <c r="K2858" i="11"/>
  <c r="K2859" i="11"/>
  <c r="K2860" i="11"/>
  <c r="M2860" i="11" s="1"/>
  <c r="K2861" i="11"/>
  <c r="K2862" i="11"/>
  <c r="K2863" i="11"/>
  <c r="K2864" i="11"/>
  <c r="M2864" i="11" s="1"/>
  <c r="K2865" i="11"/>
  <c r="K2866" i="11"/>
  <c r="K2867" i="11"/>
  <c r="M2867" i="11" s="1"/>
  <c r="K2868" i="11"/>
  <c r="M2868" i="11" s="1"/>
  <c r="K2869" i="11"/>
  <c r="K2870" i="11"/>
  <c r="L2870" i="11" s="1"/>
  <c r="K2871" i="11"/>
  <c r="K2872" i="11"/>
  <c r="M2872" i="11" s="1"/>
  <c r="K2873" i="11"/>
  <c r="M2873" i="11" s="1"/>
  <c r="K2874" i="11"/>
  <c r="K2875" i="11"/>
  <c r="K2876" i="11"/>
  <c r="M2876" i="11" s="1"/>
  <c r="K2877" i="11"/>
  <c r="M2877" i="11" s="1"/>
  <c r="K2878" i="11"/>
  <c r="K2879" i="11"/>
  <c r="K2880" i="11"/>
  <c r="M2880" i="11" s="1"/>
  <c r="K2881" i="11"/>
  <c r="M2881" i="11" s="1"/>
  <c r="K2882" i="11"/>
  <c r="K2883" i="11"/>
  <c r="K2884" i="11"/>
  <c r="M2884" i="11" s="1"/>
  <c r="K2885" i="11"/>
  <c r="K2886" i="11"/>
  <c r="K2887" i="11"/>
  <c r="M2887" i="11" s="1"/>
  <c r="K2888" i="11"/>
  <c r="M2888" i="11" s="1"/>
  <c r="K2889" i="11"/>
  <c r="M2889" i="11" s="1"/>
  <c r="K2890" i="11"/>
  <c r="K2891" i="11"/>
  <c r="K2892" i="11"/>
  <c r="M2892" i="11" s="1"/>
  <c r="K2893" i="11"/>
  <c r="K2894" i="11"/>
  <c r="K2895" i="11"/>
  <c r="K2896" i="11"/>
  <c r="M2896" i="11" s="1"/>
  <c r="K2897" i="11"/>
  <c r="K2898" i="11"/>
  <c r="K2899" i="11"/>
  <c r="M2899" i="11" s="1"/>
  <c r="K2900" i="11"/>
  <c r="M2900" i="11" s="1"/>
  <c r="K2901" i="11"/>
  <c r="K2902" i="11"/>
  <c r="K2903" i="11"/>
  <c r="K2904" i="11"/>
  <c r="M2904" i="11" s="1"/>
  <c r="K2905" i="11"/>
  <c r="M2905" i="11" s="1"/>
  <c r="K2906" i="11"/>
  <c r="L2906" i="11" s="1"/>
  <c r="K2907" i="11"/>
  <c r="K2908" i="11"/>
  <c r="M2908" i="11" s="1"/>
  <c r="K2909" i="11"/>
  <c r="M2909" i="11" s="1"/>
  <c r="K2910" i="11"/>
  <c r="K2911" i="11"/>
  <c r="K2912" i="11"/>
  <c r="M2912" i="11" s="1"/>
  <c r="K2913" i="11"/>
  <c r="M2913" i="11" s="1"/>
  <c r="K2914" i="11"/>
  <c r="K2915" i="11"/>
  <c r="K2916" i="11"/>
  <c r="M2916" i="11" s="1"/>
  <c r="K2917" i="11"/>
  <c r="K2918" i="11"/>
  <c r="L2918" i="11" s="1"/>
  <c r="K2919" i="11"/>
  <c r="M2919" i="11" s="1"/>
  <c r="K2920" i="11"/>
  <c r="M2920" i="11" s="1"/>
  <c r="K2921" i="11"/>
  <c r="M2921" i="11" s="1"/>
  <c r="K2922" i="11"/>
  <c r="K2923" i="11"/>
  <c r="K2924" i="11"/>
  <c r="M2924" i="11" s="1"/>
  <c r="K2925" i="11"/>
  <c r="M2925" i="11" s="1"/>
  <c r="K2926" i="11"/>
  <c r="K2927" i="11"/>
  <c r="K2928" i="11"/>
  <c r="M2928" i="11" s="1"/>
  <c r="K2929" i="11"/>
  <c r="M2929" i="11" s="1"/>
  <c r="K2930" i="11"/>
  <c r="K2931" i="11"/>
  <c r="M2931" i="11" s="1"/>
  <c r="K2932" i="11"/>
  <c r="M2932" i="11" s="1"/>
  <c r="K2933" i="11"/>
  <c r="K2934" i="11"/>
  <c r="L2934" i="11" s="1"/>
  <c r="K2935" i="11"/>
  <c r="K2936" i="11"/>
  <c r="M2936" i="11" s="1"/>
  <c r="K2937" i="11"/>
  <c r="K2938" i="11"/>
  <c r="K2939" i="11"/>
  <c r="K2940" i="11"/>
  <c r="M2940" i="11" s="1"/>
  <c r="K2941" i="11"/>
  <c r="M2941" i="11" s="1"/>
  <c r="K2942" i="11"/>
  <c r="K2943" i="11"/>
  <c r="K2944" i="11"/>
  <c r="M2944" i="11" s="1"/>
  <c r="K2945" i="11"/>
  <c r="M2945" i="11" s="1"/>
  <c r="K2946" i="11"/>
  <c r="L2946" i="11" s="1"/>
  <c r="K2947" i="11"/>
  <c r="K2948" i="11"/>
  <c r="M2948" i="11" s="1"/>
  <c r="K2949" i="11"/>
  <c r="K2950" i="11"/>
  <c r="K2951" i="11"/>
  <c r="M2951" i="11" s="1"/>
  <c r="K2952" i="11"/>
  <c r="M2952" i="11" s="1"/>
  <c r="K2953" i="11"/>
  <c r="M2953" i="11" s="1"/>
  <c r="K2954" i="11"/>
  <c r="K2955" i="11"/>
  <c r="K2956" i="11"/>
  <c r="M2956" i="11" s="1"/>
  <c r="K2957" i="11"/>
  <c r="K2958" i="11"/>
  <c r="K2959" i="11"/>
  <c r="K2960" i="11"/>
  <c r="M2960" i="11" s="1"/>
  <c r="K2961" i="11"/>
  <c r="K2962" i="11"/>
  <c r="L2962" i="11" s="1"/>
  <c r="K2963" i="11"/>
  <c r="M2963" i="11" s="1"/>
  <c r="K2964" i="11"/>
  <c r="M2964" i="11" s="1"/>
  <c r="K2965" i="11"/>
  <c r="K2966" i="11"/>
  <c r="K2967" i="11"/>
  <c r="K2968" i="11"/>
  <c r="M2968" i="11" s="1"/>
  <c r="K2969" i="11"/>
  <c r="K2970" i="11"/>
  <c r="K2971" i="11"/>
  <c r="K2972" i="11"/>
  <c r="M2972" i="11" s="1"/>
  <c r="K2973" i="11"/>
  <c r="K2974" i="11"/>
  <c r="K2975" i="11"/>
  <c r="K2976" i="11"/>
  <c r="M2976" i="11" s="1"/>
  <c r="K2977" i="11"/>
  <c r="M2977" i="11" s="1"/>
  <c r="K2978" i="11"/>
  <c r="K2979" i="11"/>
  <c r="K2980" i="11"/>
  <c r="M2980" i="11" s="1"/>
  <c r="K2981" i="11"/>
  <c r="K2982" i="11"/>
  <c r="K2983" i="11"/>
  <c r="M2983" i="11" s="1"/>
  <c r="K2984" i="11"/>
  <c r="M2984" i="11" s="1"/>
  <c r="K2985" i="11"/>
  <c r="L2985" i="11" s="1"/>
  <c r="K2986" i="11"/>
  <c r="K2987" i="11"/>
  <c r="K2988" i="11"/>
  <c r="M2988" i="11" s="1"/>
  <c r="K2989" i="11"/>
  <c r="K2990" i="11"/>
  <c r="K2991" i="11"/>
  <c r="K2992" i="11"/>
  <c r="M2992" i="11" s="1"/>
  <c r="K2993" i="11"/>
  <c r="K2994" i="11"/>
  <c r="L2994" i="11" s="1"/>
  <c r="K2995" i="11"/>
  <c r="M2995" i="11" s="1"/>
  <c r="K2996" i="11"/>
  <c r="M2996" i="11" s="1"/>
  <c r="K2997" i="11"/>
  <c r="K2998" i="11"/>
  <c r="K2999" i="11"/>
  <c r="K3000" i="11"/>
  <c r="M3000" i="11" s="1"/>
  <c r="K3001" i="11"/>
  <c r="M3001" i="11" s="1"/>
  <c r="K3002" i="11"/>
  <c r="K3003" i="11"/>
  <c r="K3004" i="11"/>
  <c r="M3004" i="11" s="1"/>
  <c r="K3005" i="11"/>
  <c r="M3005" i="11" s="1"/>
  <c r="K3006" i="11"/>
  <c r="L3006" i="11" s="1"/>
  <c r="K3007" i="11"/>
  <c r="K3008" i="11"/>
  <c r="M3008" i="11" s="1"/>
  <c r="K3009" i="11"/>
  <c r="M3009" i="11" s="1"/>
  <c r="K3010" i="11"/>
  <c r="K3011" i="11"/>
  <c r="K3012" i="11"/>
  <c r="M3012" i="11" s="1"/>
  <c r="K3013" i="11"/>
  <c r="K3014" i="11"/>
  <c r="K3015" i="11"/>
  <c r="M3015" i="11" s="1"/>
  <c r="K3016" i="11"/>
  <c r="M3016" i="11" s="1"/>
  <c r="K3017" i="11"/>
  <c r="M3017" i="11" s="1"/>
  <c r="K3018" i="11"/>
  <c r="K3019" i="11"/>
  <c r="K3020" i="11"/>
  <c r="M3020" i="11" s="1"/>
  <c r="K3021" i="11"/>
  <c r="K3022" i="11"/>
  <c r="L3022" i="11" s="1"/>
  <c r="K3023" i="11"/>
  <c r="K3024" i="11"/>
  <c r="M3024" i="11" s="1"/>
  <c r="K3025" i="11"/>
  <c r="K3026" i="11"/>
  <c r="K3027" i="11"/>
  <c r="M3027" i="11" s="1"/>
  <c r="K3028" i="11"/>
  <c r="M3028" i="11" s="1"/>
  <c r="K3029" i="11"/>
  <c r="K3030" i="11"/>
  <c r="K3031" i="11"/>
  <c r="K3032" i="11"/>
  <c r="M3032" i="11" s="1"/>
  <c r="K3033" i="11"/>
  <c r="M3033" i="11" s="1"/>
  <c r="K3034" i="11"/>
  <c r="K3035" i="11"/>
  <c r="L3035" i="11" s="1"/>
  <c r="K3036" i="11"/>
  <c r="M3036" i="11" s="1"/>
  <c r="K3037" i="11"/>
  <c r="M3037" i="11" s="1"/>
  <c r="K3038" i="11"/>
  <c r="K3039" i="11"/>
  <c r="K3040" i="11"/>
  <c r="M3040" i="11" s="1"/>
  <c r="K3041" i="11"/>
  <c r="M3041" i="11" s="1"/>
  <c r="K3042" i="11"/>
  <c r="L3042" i="11" s="1"/>
  <c r="K3043" i="11"/>
  <c r="K3044" i="11"/>
  <c r="M3044" i="11" s="1"/>
  <c r="K3045" i="11"/>
  <c r="K3046" i="11"/>
  <c r="K3047" i="11"/>
  <c r="M3047" i="11" s="1"/>
  <c r="K3048" i="11"/>
  <c r="M3048" i="11" s="1"/>
  <c r="K3049" i="11"/>
  <c r="L3049" i="11" s="1"/>
  <c r="K3050" i="11"/>
  <c r="K3051" i="11"/>
  <c r="K3052" i="11"/>
  <c r="M3052" i="11" s="1"/>
  <c r="K3053" i="11"/>
  <c r="M3053" i="11" s="1"/>
  <c r="K3054" i="11"/>
  <c r="L3054" i="11" s="1"/>
  <c r="K3055" i="11"/>
  <c r="K3056" i="11"/>
  <c r="M3056" i="11" s="1"/>
  <c r="K3057" i="11"/>
  <c r="M3057" i="11" s="1"/>
  <c r="K3058" i="11"/>
  <c r="K3059" i="11"/>
  <c r="M3059" i="11" s="1"/>
  <c r="K3060" i="11"/>
  <c r="M3060" i="11" s="1"/>
  <c r="K3061" i="11"/>
  <c r="K3062" i="11"/>
  <c r="K3063" i="11"/>
  <c r="K3064" i="11"/>
  <c r="M3064" i="11" s="1"/>
  <c r="K3065" i="11"/>
  <c r="K3066" i="11"/>
  <c r="K3067" i="11"/>
  <c r="K3068" i="11"/>
  <c r="M3068" i="11" s="1"/>
  <c r="K3069" i="11"/>
  <c r="M3069" i="11" s="1"/>
  <c r="K3070" i="11"/>
  <c r="K3071" i="11"/>
  <c r="L3071" i="11" s="1"/>
  <c r="K3072" i="11"/>
  <c r="M3072" i="11" s="1"/>
  <c r="K3073" i="11"/>
  <c r="M3073" i="11" s="1"/>
  <c r="K3074" i="11"/>
  <c r="L3074" i="11" s="1"/>
  <c r="K3075" i="11"/>
  <c r="K3076" i="11"/>
  <c r="M3076" i="11" s="1"/>
  <c r="K3077" i="11"/>
  <c r="K3078" i="11"/>
  <c r="K3079" i="11"/>
  <c r="M3079" i="11" s="1"/>
  <c r="K3080" i="11"/>
  <c r="M3080" i="11" s="1"/>
  <c r="K3081" i="11"/>
  <c r="M3081" i="11" s="1"/>
  <c r="K3082" i="11"/>
  <c r="K3083" i="11"/>
  <c r="K3084" i="11"/>
  <c r="M3084" i="11" s="1"/>
  <c r="K3085" i="11"/>
  <c r="K3086" i="11"/>
  <c r="L3086" i="11" s="1"/>
  <c r="K3087" i="11"/>
  <c r="K3088" i="11"/>
  <c r="M3088" i="11" s="1"/>
  <c r="K3089" i="11"/>
  <c r="K3090" i="11"/>
  <c r="K3091" i="11"/>
  <c r="M3091" i="11" s="1"/>
  <c r="K3092" i="11"/>
  <c r="M3092" i="11" s="1"/>
  <c r="K3093" i="11"/>
  <c r="K3094" i="11"/>
  <c r="K3095" i="11"/>
  <c r="K3096" i="11"/>
  <c r="L3096" i="11" s="1"/>
  <c r="K3097" i="11"/>
  <c r="K3098" i="11"/>
  <c r="K3099" i="11"/>
  <c r="K3100" i="11"/>
  <c r="M3100" i="11" s="1"/>
  <c r="K3101" i="11"/>
  <c r="M3101" i="11" s="1"/>
  <c r="K3102" i="11"/>
  <c r="K3103" i="11"/>
  <c r="L3103" i="11" s="1"/>
  <c r="K3104" i="11"/>
  <c r="M3104" i="11" s="1"/>
  <c r="K3105" i="11"/>
  <c r="M3105" i="11" s="1"/>
  <c r="K3106" i="11"/>
  <c r="L3106" i="11" s="1"/>
  <c r="K3107" i="11"/>
  <c r="K3108" i="11"/>
  <c r="M3108" i="11" s="1"/>
  <c r="K3109" i="11"/>
  <c r="K3110" i="11"/>
  <c r="K3111" i="11"/>
  <c r="M3111" i="11" s="1"/>
  <c r="K3112" i="11"/>
  <c r="M3112" i="11" s="1"/>
  <c r="K3113" i="11"/>
  <c r="M3113" i="11" s="1"/>
  <c r="K3114" i="11"/>
  <c r="K3115" i="11"/>
  <c r="K3116" i="11"/>
  <c r="M3116" i="11" s="1"/>
  <c r="K3117" i="11"/>
  <c r="K3118" i="11"/>
  <c r="K3119" i="11"/>
  <c r="K3120" i="11"/>
  <c r="M3120" i="11" s="1"/>
  <c r="K3121" i="11"/>
  <c r="K3122" i="11"/>
  <c r="K3123" i="11"/>
  <c r="M3123" i="11" s="1"/>
  <c r="K3124" i="11"/>
  <c r="M3124" i="11" s="1"/>
  <c r="K3125" i="11"/>
  <c r="K3126" i="11"/>
  <c r="K3127" i="11"/>
  <c r="K3128" i="11"/>
  <c r="M3128" i="11" s="1"/>
  <c r="K3129" i="11"/>
  <c r="M3129" i="11" s="1"/>
  <c r="K3130" i="11"/>
  <c r="K3131" i="11"/>
  <c r="K3132" i="11"/>
  <c r="M3132" i="11" s="1"/>
  <c r="K3133" i="11"/>
  <c r="M3133" i="11" s="1"/>
  <c r="K3134" i="11"/>
  <c r="K3135" i="11"/>
  <c r="K3136" i="11"/>
  <c r="M3136" i="11" s="1"/>
  <c r="K3137" i="11"/>
  <c r="M3137" i="11" s="1"/>
  <c r="K3138" i="11"/>
  <c r="K3139" i="11"/>
  <c r="L3139" i="11" s="1"/>
  <c r="K3140" i="11"/>
  <c r="M3140" i="11" s="1"/>
  <c r="K3141" i="11"/>
  <c r="K3142" i="11"/>
  <c r="K3143" i="11"/>
  <c r="M3143" i="11" s="1"/>
  <c r="K3144" i="11"/>
  <c r="M3144" i="11" s="1"/>
  <c r="K3145" i="11"/>
  <c r="M3145" i="11" s="1"/>
  <c r="K3146" i="11"/>
  <c r="K3147" i="11"/>
  <c r="K3148" i="11"/>
  <c r="M3148" i="11" s="1"/>
  <c r="K3149" i="11"/>
  <c r="K3150" i="11"/>
  <c r="K3151" i="11"/>
  <c r="L3151" i="11" s="1"/>
  <c r="K3152" i="11"/>
  <c r="M3152" i="11" s="1"/>
  <c r="K3153" i="11"/>
  <c r="K3154" i="11"/>
  <c r="K3155" i="11"/>
  <c r="M3155" i="11" s="1"/>
  <c r="K3156" i="11"/>
  <c r="M3156" i="11" s="1"/>
  <c r="K3157" i="11"/>
  <c r="K3158" i="11"/>
  <c r="K3159" i="11"/>
  <c r="K3160" i="11"/>
  <c r="M3160" i="11" s="1"/>
  <c r="K3161" i="11"/>
  <c r="M3161" i="11" s="1"/>
  <c r="K3162" i="11"/>
  <c r="K3163" i="11"/>
  <c r="K3164" i="11"/>
  <c r="M3164" i="11" s="1"/>
  <c r="K3165" i="11"/>
  <c r="L3165" i="11" s="1"/>
  <c r="K3166" i="11"/>
  <c r="K3167" i="11"/>
  <c r="K3168" i="11"/>
  <c r="M3168" i="11" s="1"/>
  <c r="K3169" i="11"/>
  <c r="M3169" i="11" s="1"/>
  <c r="K3170" i="11"/>
  <c r="K3171" i="11"/>
  <c r="K3172" i="11"/>
  <c r="L3172" i="11" s="1"/>
  <c r="K3173" i="11"/>
  <c r="L3173" i="11" s="1"/>
  <c r="K3174" i="11"/>
  <c r="K3175" i="11"/>
  <c r="M3175" i="11" s="1"/>
  <c r="K3176" i="11"/>
  <c r="M3176" i="11" s="1"/>
  <c r="K3177" i="11"/>
  <c r="M3177" i="11" s="1"/>
  <c r="K3178" i="11"/>
  <c r="K3179" i="11"/>
  <c r="K3180" i="11"/>
  <c r="M3180" i="11" s="1"/>
  <c r="K3181" i="11"/>
  <c r="M3181" i="11" s="1"/>
  <c r="K3182" i="11"/>
  <c r="K3183" i="11"/>
  <c r="K3184" i="11"/>
  <c r="M3184" i="11" s="1"/>
  <c r="K3185" i="11"/>
  <c r="M3185" i="11" s="1"/>
  <c r="K3186" i="11"/>
  <c r="K3187" i="11"/>
  <c r="M3187" i="11" s="1"/>
  <c r="K3188" i="11"/>
  <c r="M3188" i="11" s="1"/>
  <c r="K3189" i="11"/>
  <c r="L3189" i="11" s="1"/>
  <c r="K3190" i="11"/>
  <c r="K3191" i="11"/>
  <c r="K3192" i="11"/>
  <c r="M3192" i="11" s="1"/>
  <c r="K3193" i="11"/>
  <c r="K3194" i="11"/>
  <c r="K3195" i="11"/>
  <c r="K3196" i="11"/>
  <c r="M3196" i="11" s="1"/>
  <c r="K3197" i="11"/>
  <c r="K3198" i="11"/>
  <c r="K3199" i="11"/>
  <c r="K3200" i="11"/>
  <c r="M3200" i="11" s="1"/>
  <c r="K3201" i="11"/>
  <c r="M3201" i="11" s="1"/>
  <c r="K3202" i="11"/>
  <c r="K3203" i="11"/>
  <c r="K3204" i="11"/>
  <c r="M3204" i="11" s="1"/>
  <c r="K3205" i="11"/>
  <c r="K3206" i="11"/>
  <c r="K3207" i="11"/>
  <c r="M3207" i="11" s="1"/>
  <c r="K3208" i="11"/>
  <c r="L3208" i="11" s="1"/>
  <c r="K3209" i="11"/>
  <c r="K3210" i="11"/>
  <c r="K3211" i="11"/>
  <c r="K3212" i="11"/>
  <c r="M3212" i="11" s="1"/>
  <c r="K3213" i="11"/>
  <c r="L3213" i="11" s="1"/>
  <c r="K3214" i="11"/>
  <c r="K3215" i="11"/>
  <c r="K3216" i="11"/>
  <c r="M3216" i="11" s="1"/>
  <c r="K3217" i="11"/>
  <c r="K3218" i="11"/>
  <c r="K3219" i="11"/>
  <c r="M3219" i="11" s="1"/>
  <c r="K3220" i="11"/>
  <c r="M3220" i="11" s="1"/>
  <c r="K3221" i="11"/>
  <c r="K3222" i="11"/>
  <c r="K3223" i="11"/>
  <c r="K3224" i="11"/>
  <c r="M3224" i="11" s="1"/>
  <c r="K3225" i="11"/>
  <c r="K3226" i="11"/>
  <c r="L3226" i="11" s="1"/>
  <c r="K3227" i="11"/>
  <c r="K3228" i="11"/>
  <c r="M3228" i="11" s="1"/>
  <c r="K3229" i="11"/>
  <c r="M3229" i="11" s="1"/>
  <c r="K3230" i="11"/>
  <c r="K3231" i="11"/>
  <c r="M3231" i="11" s="1"/>
  <c r="K3232" i="11"/>
  <c r="M3232" i="11" s="1"/>
  <c r="K3233" i="11"/>
  <c r="K3234" i="11"/>
  <c r="K3235" i="11"/>
  <c r="K3236" i="11"/>
  <c r="M3236" i="11" s="1"/>
  <c r="K3237" i="11"/>
  <c r="K3238" i="11"/>
  <c r="K3239" i="11"/>
  <c r="K3240" i="11"/>
  <c r="M3240" i="11" s="1"/>
  <c r="K3241" i="11"/>
  <c r="L3241" i="11" s="1"/>
  <c r="K3242" i="11"/>
  <c r="K3243" i="11"/>
  <c r="K3244" i="11"/>
  <c r="M3244" i="11" s="1"/>
  <c r="K3245" i="11"/>
  <c r="M3245" i="11" s="1"/>
  <c r="K3246" i="11"/>
  <c r="K3247" i="11"/>
  <c r="K3248" i="11"/>
  <c r="M3248" i="11" s="1"/>
  <c r="K3249" i="11"/>
  <c r="M3249" i="11" s="1"/>
  <c r="K3250" i="11"/>
  <c r="K3251" i="11"/>
  <c r="M3251" i="11" s="1"/>
  <c r="K3252" i="11"/>
  <c r="M3252" i="11" s="1"/>
  <c r="K3253" i="11"/>
  <c r="L3253" i="11" s="1"/>
  <c r="K3254" i="11"/>
  <c r="K3255" i="11"/>
  <c r="K3256" i="11"/>
  <c r="M3256" i="11" s="1"/>
  <c r="K3257" i="11"/>
  <c r="K3258" i="11"/>
  <c r="K3259" i="11"/>
  <c r="K3260" i="11"/>
  <c r="M3260" i="11" s="1"/>
  <c r="K3261" i="11"/>
  <c r="M3261" i="11" s="1"/>
  <c r="K3262" i="11"/>
  <c r="L3262" i="11" s="1"/>
  <c r="K3263" i="11"/>
  <c r="M3263" i="11" s="1"/>
  <c r="K3264" i="11"/>
  <c r="M3264" i="11" s="1"/>
  <c r="K3265" i="11"/>
  <c r="M3265" i="11" s="1"/>
  <c r="K3266" i="11"/>
  <c r="K3267" i="11"/>
  <c r="L3267" i="11" s="1"/>
  <c r="K3268" i="11"/>
  <c r="M3268" i="11" s="1"/>
  <c r="K3269" i="11"/>
  <c r="L3269" i="11" s="1"/>
  <c r="K3270" i="11"/>
  <c r="L3270" i="11" s="1"/>
  <c r="K3271" i="11"/>
  <c r="M3271" i="11" s="1"/>
  <c r="K3272" i="11"/>
  <c r="M3272" i="11" s="1"/>
  <c r="K3273" i="11"/>
  <c r="M3273" i="11" s="1"/>
  <c r="K3274" i="11"/>
  <c r="K3275" i="11"/>
  <c r="K3276" i="11"/>
  <c r="M3276" i="11" s="1"/>
  <c r="K3277" i="11"/>
  <c r="K3278" i="11"/>
  <c r="K3279" i="11"/>
  <c r="K3280" i="11"/>
  <c r="M3280" i="11" s="1"/>
  <c r="K3281" i="11"/>
  <c r="K3282" i="11"/>
  <c r="K3283" i="11"/>
  <c r="M3283" i="11" s="1"/>
  <c r="K3284" i="11"/>
  <c r="M3284" i="11" s="1"/>
  <c r="K3285" i="11"/>
  <c r="K3286" i="11"/>
  <c r="K3287" i="11"/>
  <c r="K3288" i="11"/>
  <c r="M3288" i="11" s="1"/>
  <c r="K3289" i="11"/>
  <c r="K3290" i="11"/>
  <c r="L3290" i="11" s="1"/>
  <c r="K3291" i="11"/>
  <c r="K3292" i="11"/>
  <c r="M3292" i="11" s="1"/>
  <c r="K3293" i="11"/>
  <c r="M3293" i="11" s="1"/>
  <c r="K3294" i="11"/>
  <c r="K3295" i="11"/>
  <c r="M3295" i="11" s="1"/>
  <c r="K3296" i="11"/>
  <c r="M3296" i="11" s="1"/>
  <c r="K3297" i="11"/>
  <c r="K3298" i="11"/>
  <c r="L3298" i="11" s="1"/>
  <c r="K3299" i="11"/>
  <c r="K3300" i="11"/>
  <c r="M3300" i="11" s="1"/>
  <c r="K3301" i="11"/>
  <c r="K3302" i="11"/>
  <c r="K3303" i="11"/>
  <c r="K3304" i="11"/>
  <c r="M3304" i="11" s="1"/>
  <c r="K3305" i="11"/>
  <c r="M3305" i="11" s="1"/>
  <c r="K3306" i="11"/>
  <c r="L3306" i="11" s="1"/>
  <c r="K3307" i="11"/>
  <c r="K3308" i="11"/>
  <c r="M3308" i="11" s="1"/>
  <c r="K3309" i="11"/>
  <c r="M3309" i="11" s="1"/>
  <c r="K3310" i="11"/>
  <c r="K3311" i="11"/>
  <c r="K3312" i="11"/>
  <c r="M3312" i="11" s="1"/>
  <c r="K3313" i="11"/>
  <c r="M3313" i="11" s="1"/>
  <c r="K3314" i="11"/>
  <c r="L3314" i="11" s="1"/>
  <c r="K3315" i="11"/>
  <c r="M3315" i="11" s="1"/>
  <c r="K3316" i="11"/>
  <c r="M3316" i="11" s="1"/>
  <c r="K3317" i="11"/>
  <c r="K3318" i="11"/>
  <c r="K3319" i="11"/>
  <c r="L3319" i="11" s="1"/>
  <c r="K3320" i="11"/>
  <c r="M3320" i="11" s="1"/>
  <c r="K3321" i="11"/>
  <c r="K3322" i="11"/>
  <c r="K3323" i="11"/>
  <c r="K3324" i="11"/>
  <c r="M3324" i="11" s="1"/>
  <c r="K3325" i="11"/>
  <c r="M3325" i="11" s="1"/>
  <c r="K3326" i="11"/>
  <c r="K3327" i="11"/>
  <c r="M3327" i="11" s="1"/>
  <c r="K3328" i="11"/>
  <c r="M3328" i="11" s="1"/>
  <c r="K3329" i="11"/>
  <c r="M3329" i="11" s="1"/>
  <c r="K3330" i="11"/>
  <c r="K3331" i="11"/>
  <c r="K3332" i="11"/>
  <c r="M3332" i="11" s="1"/>
  <c r="K3333" i="11"/>
  <c r="K3334" i="11"/>
  <c r="K3335" i="11"/>
  <c r="M3335" i="11" s="1"/>
  <c r="K3336" i="11"/>
  <c r="L3336" i="11" s="1"/>
  <c r="K3337" i="11"/>
  <c r="M3337" i="11" s="1"/>
  <c r="K3338" i="11"/>
  <c r="K3339" i="11"/>
  <c r="K3340" i="11"/>
  <c r="M3340" i="11" s="1"/>
  <c r="K3341" i="11"/>
  <c r="K3342" i="11"/>
  <c r="L3342" i="11" s="1"/>
  <c r="K3343" i="11"/>
  <c r="K3344" i="11"/>
  <c r="M3344" i="11" s="1"/>
  <c r="K3345" i="11"/>
  <c r="K3346" i="11"/>
  <c r="K3347" i="11"/>
  <c r="M3347" i="11" s="1"/>
  <c r="K3348" i="11"/>
  <c r="M3348" i="11" s="1"/>
  <c r="K3349" i="11"/>
  <c r="K3350" i="11"/>
  <c r="L3350" i="11" s="1"/>
  <c r="K3351" i="11"/>
  <c r="K3352" i="11"/>
  <c r="M3352" i="11" s="1"/>
  <c r="K3353" i="11"/>
  <c r="K3354" i="11"/>
  <c r="K3355" i="11"/>
  <c r="K3356" i="11"/>
  <c r="L3356" i="11" s="1"/>
  <c r="K3357" i="11"/>
  <c r="M3357" i="11" s="1"/>
  <c r="K3358" i="11"/>
  <c r="L3358" i="11" s="1"/>
  <c r="K3359" i="11"/>
  <c r="L3359" i="11" s="1"/>
  <c r="K3360" i="11"/>
  <c r="L3360" i="11" s="1"/>
  <c r="K3361" i="11"/>
  <c r="K3362" i="11"/>
  <c r="M3362" i="11" s="1"/>
  <c r="K3363" i="11"/>
  <c r="L3363" i="11" s="1"/>
  <c r="K3364" i="11"/>
  <c r="L3364" i="11" s="1"/>
  <c r="K3365" i="11"/>
  <c r="K3366" i="11"/>
  <c r="M3366" i="11" s="1"/>
  <c r="K3367" i="11"/>
  <c r="L3367" i="11" s="1"/>
  <c r="K3368" i="11"/>
  <c r="L3368" i="11" s="1"/>
  <c r="K3369" i="11"/>
  <c r="K3370" i="11"/>
  <c r="M3370" i="11" s="1"/>
  <c r="K3371" i="11"/>
  <c r="L3371" i="11" s="1"/>
  <c r="K3372" i="11"/>
  <c r="L3372" i="11" s="1"/>
  <c r="K3373" i="11"/>
  <c r="M3373" i="11" s="1"/>
  <c r="K3374" i="11"/>
  <c r="K3375" i="11"/>
  <c r="L3375" i="11" s="1"/>
  <c r="K3376" i="11"/>
  <c r="M3376" i="11" s="1"/>
  <c r="K3377" i="11"/>
  <c r="M3377" i="11" s="1"/>
  <c r="K3378" i="11"/>
  <c r="M3378" i="11" s="1"/>
  <c r="K3379" i="11"/>
  <c r="K3380" i="11"/>
  <c r="M3380" i="11" s="1"/>
  <c r="K3381" i="11"/>
  <c r="M3381" i="11" s="1"/>
  <c r="K3382" i="11"/>
  <c r="M3382" i="11" s="1"/>
  <c r="K3383" i="11"/>
  <c r="K3384" i="11"/>
  <c r="M3384" i="11" s="1"/>
  <c r="K3385" i="11"/>
  <c r="L3385" i="11" s="1"/>
  <c r="K3386" i="11"/>
  <c r="M3386" i="11" s="1"/>
  <c r="K3387" i="11"/>
  <c r="K3388" i="11"/>
  <c r="M3388" i="11" s="1"/>
  <c r="K3389" i="11"/>
  <c r="M3389" i="11" s="1"/>
  <c r="K3390" i="11"/>
  <c r="K3391" i="11"/>
  <c r="K3392" i="11"/>
  <c r="M3392" i="11" s="1"/>
  <c r="K3393" i="11"/>
  <c r="M3393" i="11" s="1"/>
  <c r="K3394" i="11"/>
  <c r="M3394" i="11" s="1"/>
  <c r="K3395" i="11"/>
  <c r="K3396" i="11"/>
  <c r="M3396" i="11" s="1"/>
  <c r="K3397" i="11"/>
  <c r="M3397" i="11" s="1"/>
  <c r="K3398" i="11"/>
  <c r="M3398" i="11" s="1"/>
  <c r="K3399" i="11"/>
  <c r="K3400" i="11"/>
  <c r="M3400" i="11" s="1"/>
  <c r="K3401" i="11"/>
  <c r="L3401" i="11" s="1"/>
  <c r="K3402" i="11"/>
  <c r="M3402" i="11" s="1"/>
  <c r="K3403" i="11"/>
  <c r="K3404" i="11"/>
  <c r="M3404" i="11" s="1"/>
  <c r="K3405" i="11"/>
  <c r="M3405" i="11" s="1"/>
  <c r="K3406" i="11"/>
  <c r="K3407" i="11"/>
  <c r="K3408" i="11"/>
  <c r="M3408" i="11" s="1"/>
  <c r="K3409" i="11"/>
  <c r="M3409" i="11" s="1"/>
  <c r="K3410" i="11"/>
  <c r="M3410" i="11" s="1"/>
  <c r="K3411" i="11"/>
  <c r="K3412" i="11"/>
  <c r="M3412" i="11" s="1"/>
  <c r="K3413" i="11"/>
  <c r="M3413" i="11" s="1"/>
  <c r="K3414" i="11"/>
  <c r="M3414" i="11" s="1"/>
  <c r="K3415" i="11"/>
  <c r="K3416" i="11"/>
  <c r="M3416" i="11" s="1"/>
  <c r="K3417" i="11"/>
  <c r="K3418" i="11"/>
  <c r="M3418" i="11" s="1"/>
  <c r="K3419" i="11"/>
  <c r="K3420" i="11"/>
  <c r="M3420" i="11" s="1"/>
  <c r="K3421" i="11"/>
  <c r="M3421" i="11" s="1"/>
  <c r="K3422" i="11"/>
  <c r="K3423" i="11"/>
  <c r="K3424" i="11"/>
  <c r="M3424" i="11" s="1"/>
  <c r="K3425" i="11"/>
  <c r="M3425" i="11" s="1"/>
  <c r="K3426" i="11"/>
  <c r="M3426" i="11" s="1"/>
  <c r="K3427" i="11"/>
  <c r="K3428" i="11"/>
  <c r="M3428" i="11" s="1"/>
  <c r="K3429" i="11"/>
  <c r="K3430" i="11"/>
  <c r="M3430" i="11" s="1"/>
  <c r="K3431" i="11"/>
  <c r="K3432" i="11"/>
  <c r="M3432" i="11" s="1"/>
  <c r="K3433" i="11"/>
  <c r="K3434" i="11"/>
  <c r="M3434" i="11" s="1"/>
  <c r="K3435" i="11"/>
  <c r="K3436" i="11"/>
  <c r="M3436" i="11" s="1"/>
  <c r="K3437" i="11"/>
  <c r="M3437" i="11" s="1"/>
  <c r="K3438" i="11"/>
  <c r="K3439" i="11"/>
  <c r="K3440" i="11"/>
  <c r="M3440" i="11" s="1"/>
  <c r="K3441" i="11"/>
  <c r="M3441" i="11" s="1"/>
  <c r="K3442" i="11"/>
  <c r="M3442" i="11" s="1"/>
  <c r="K3443" i="11"/>
  <c r="K3444" i="11"/>
  <c r="L3444" i="11" s="1"/>
  <c r="K3445" i="11"/>
  <c r="M3445" i="11" s="1"/>
  <c r="K3446" i="11"/>
  <c r="M3446" i="11" s="1"/>
  <c r="K3447" i="11"/>
  <c r="K3448" i="11"/>
  <c r="M3448" i="11" s="1"/>
  <c r="K3449" i="11"/>
  <c r="K3450" i="11"/>
  <c r="L3450" i="11" s="1"/>
  <c r="K3451" i="11"/>
  <c r="K3452" i="11"/>
  <c r="M3452" i="11" s="1"/>
  <c r="K3453" i="11"/>
  <c r="M3453" i="11" s="1"/>
  <c r="K3454" i="11"/>
  <c r="K3455" i="11"/>
  <c r="K3456" i="11"/>
  <c r="M3456" i="11" s="1"/>
  <c r="K3457" i="11"/>
  <c r="M3457" i="11" s="1"/>
  <c r="K3458" i="11"/>
  <c r="M3458" i="11" s="1"/>
  <c r="K3459" i="11"/>
  <c r="K3460" i="11"/>
  <c r="M3460" i="11" s="1"/>
  <c r="K3461" i="11"/>
  <c r="M3461" i="11" s="1"/>
  <c r="K3462" i="11"/>
  <c r="M3462" i="11" s="1"/>
  <c r="K3463" i="11"/>
  <c r="K3464" i="11"/>
  <c r="M3464" i="11" s="1"/>
  <c r="K3465" i="11"/>
  <c r="K3466" i="11"/>
  <c r="M3466" i="11" s="1"/>
  <c r="K3467" i="11"/>
  <c r="K3468" i="11"/>
  <c r="M3468" i="11" s="1"/>
  <c r="K3469" i="11"/>
  <c r="M3469" i="11" s="1"/>
  <c r="K3470" i="11"/>
  <c r="L3470" i="11" s="1"/>
  <c r="K3471" i="11"/>
  <c r="L3471" i="11" s="1"/>
  <c r="K3472" i="11"/>
  <c r="M3472" i="11" s="1"/>
  <c r="K3473" i="11"/>
  <c r="M3473" i="11" s="1"/>
  <c r="K3474" i="11"/>
  <c r="M3474" i="11" s="1"/>
  <c r="K3475" i="11"/>
  <c r="K3476" i="11"/>
  <c r="M3476" i="11" s="1"/>
  <c r="K3477" i="11"/>
  <c r="M3477" i="11" s="1"/>
  <c r="K3478" i="11"/>
  <c r="M3478" i="11" s="1"/>
  <c r="K3479" i="11"/>
  <c r="K3480" i="11"/>
  <c r="M3480" i="11" s="1"/>
  <c r="K3481" i="11"/>
  <c r="L3481" i="11" s="1"/>
  <c r="K3482" i="11"/>
  <c r="K3483" i="11"/>
  <c r="K3484" i="11"/>
  <c r="M3484" i="11" s="1"/>
  <c r="K3485" i="11"/>
  <c r="M3485" i="11" s="1"/>
  <c r="K3486" i="11"/>
  <c r="K3487" i="11"/>
  <c r="K3488" i="11"/>
  <c r="M3488" i="11" s="1"/>
  <c r="K3489" i="11"/>
  <c r="L3489" i="11" s="1"/>
  <c r="K3490" i="11"/>
  <c r="M3490" i="11" s="1"/>
  <c r="K3491" i="11"/>
  <c r="K3492" i="11"/>
  <c r="M3492" i="11" s="1"/>
  <c r="K3493" i="11"/>
  <c r="M3493" i="11" s="1"/>
  <c r="K3494" i="11"/>
  <c r="M3494" i="11" s="1"/>
  <c r="K3495" i="11"/>
  <c r="K3496" i="11"/>
  <c r="M3496" i="11" s="1"/>
  <c r="K3497" i="11"/>
  <c r="K3498" i="11"/>
  <c r="M3498" i="11" s="1"/>
  <c r="K3499" i="11"/>
  <c r="K3500" i="11"/>
  <c r="M3500" i="11" s="1"/>
  <c r="K3501" i="11"/>
  <c r="M3501" i="11" s="1"/>
  <c r="K3502" i="11"/>
  <c r="K3503" i="11"/>
  <c r="K3504" i="11"/>
  <c r="M3504" i="11" s="1"/>
  <c r="K3505" i="11"/>
  <c r="M3505" i="11" s="1"/>
  <c r="K3506" i="11"/>
  <c r="M3506" i="11" s="1"/>
  <c r="K3507" i="11"/>
  <c r="K3508" i="11"/>
  <c r="M3508" i="11" s="1"/>
  <c r="K3509" i="11"/>
  <c r="M3509" i="11" s="1"/>
  <c r="K3510" i="11"/>
  <c r="M3510" i="11" s="1"/>
  <c r="K3511" i="11"/>
  <c r="K3512" i="11"/>
  <c r="M3512" i="11" s="1"/>
  <c r="K3513" i="11"/>
  <c r="K3514" i="11"/>
  <c r="M3514" i="11" s="1"/>
  <c r="K3515" i="11"/>
  <c r="K3516" i="11"/>
  <c r="M3516" i="11" s="1"/>
  <c r="K3517" i="11"/>
  <c r="M3517" i="11" s="1"/>
  <c r="K3518" i="11"/>
  <c r="L3518" i="11" s="1"/>
  <c r="K3519" i="11"/>
  <c r="K3520" i="11"/>
  <c r="M3520" i="11" s="1"/>
  <c r="K3521" i="11"/>
  <c r="K3522" i="11"/>
  <c r="M3522" i="11" s="1"/>
  <c r="K3523" i="11"/>
  <c r="K3524" i="11"/>
  <c r="M3524" i="11" s="1"/>
  <c r="K3525" i="11"/>
  <c r="M3525" i="11" s="1"/>
  <c r="K3526" i="11"/>
  <c r="M3526" i="11" s="1"/>
  <c r="K3527" i="11"/>
  <c r="K3528" i="11"/>
  <c r="M3528" i="11" s="1"/>
  <c r="K3529" i="11"/>
  <c r="L3529" i="11" s="1"/>
  <c r="K3530" i="11"/>
  <c r="M3530" i="11" s="1"/>
  <c r="K3531" i="11"/>
  <c r="K3532" i="11"/>
  <c r="M3532" i="11" s="1"/>
  <c r="K3533" i="11"/>
  <c r="M3533" i="11" s="1"/>
  <c r="K3534" i="11"/>
  <c r="K3535" i="11"/>
  <c r="K3536" i="11"/>
  <c r="M3536" i="11" s="1"/>
  <c r="K3537" i="11"/>
  <c r="M3537" i="11" s="1"/>
  <c r="K3538" i="11"/>
  <c r="M3538" i="11" s="1"/>
  <c r="K3539" i="11"/>
  <c r="L3539" i="11" s="1"/>
  <c r="K3540" i="11"/>
  <c r="M3540" i="11" s="1"/>
  <c r="K3541" i="11"/>
  <c r="M3541" i="11" s="1"/>
  <c r="K3542" i="11"/>
  <c r="M3542" i="11" s="1"/>
  <c r="K3543" i="11"/>
  <c r="K3544" i="11"/>
  <c r="M3544" i="11" s="1"/>
  <c r="K3545" i="11"/>
  <c r="K3546" i="11"/>
  <c r="L3546" i="11" s="1"/>
  <c r="K3547" i="11"/>
  <c r="K3548" i="11"/>
  <c r="M3548" i="11" s="1"/>
  <c r="K3549" i="11"/>
  <c r="M3549" i="11" s="1"/>
  <c r="K3550" i="11"/>
  <c r="L3550" i="11" s="1"/>
  <c r="K3551" i="11"/>
  <c r="K3552" i="11"/>
  <c r="M3552" i="11" s="1"/>
  <c r="K3553" i="11"/>
  <c r="M3553" i="11" s="1"/>
  <c r="K3554" i="11"/>
  <c r="M3554" i="11" s="1"/>
  <c r="K3555" i="11"/>
  <c r="K3556" i="11"/>
  <c r="M3556" i="11" s="1"/>
  <c r="K3557" i="11"/>
  <c r="M3557" i="11" s="1"/>
  <c r="K3558" i="11"/>
  <c r="L3558" i="11" s="1"/>
  <c r="K3559" i="11"/>
  <c r="K3560" i="11"/>
  <c r="M3560" i="11" s="1"/>
  <c r="K3561" i="11"/>
  <c r="K3562" i="11"/>
  <c r="M3562" i="11" s="1"/>
  <c r="K3563" i="11"/>
  <c r="K3564" i="11"/>
  <c r="M3564" i="11" s="1"/>
  <c r="K3565" i="11"/>
  <c r="M3565" i="11" s="1"/>
  <c r="K3566" i="11"/>
  <c r="L3566" i="11" s="1"/>
  <c r="K3567" i="11"/>
  <c r="K3568" i="11"/>
  <c r="M3568" i="11" s="1"/>
  <c r="K3569" i="11"/>
  <c r="M3569" i="11" s="1"/>
  <c r="K3570" i="11"/>
  <c r="M3570" i="11" s="1"/>
  <c r="K3571" i="11"/>
  <c r="K3572" i="11"/>
  <c r="M3572" i="11" s="1"/>
  <c r="K3573" i="11"/>
  <c r="M3573" i="11" s="1"/>
  <c r="K3574" i="11"/>
  <c r="M3574" i="11" s="1"/>
  <c r="K3575" i="11"/>
  <c r="K3576" i="11"/>
  <c r="M3576" i="11" s="1"/>
  <c r="K3577" i="11"/>
  <c r="K3578" i="11"/>
  <c r="K3579" i="11"/>
  <c r="K3580" i="11"/>
  <c r="M3580" i="11" s="1"/>
  <c r="K3581" i="11"/>
  <c r="M3581" i="11" s="1"/>
  <c r="K3582" i="11"/>
  <c r="K3583" i="11"/>
  <c r="K3584" i="11"/>
  <c r="M3584" i="11" s="1"/>
  <c r="K3585" i="11"/>
  <c r="L3585" i="11" s="1"/>
  <c r="K3586" i="11"/>
  <c r="M3586" i="11" s="1"/>
  <c r="K3587" i="11"/>
  <c r="K3588" i="11"/>
  <c r="M3588" i="11" s="1"/>
  <c r="K3589" i="11"/>
  <c r="M3589" i="11" s="1"/>
  <c r="K3590" i="11"/>
  <c r="M3590" i="11" s="1"/>
  <c r="K3591" i="11"/>
  <c r="K3592" i="11"/>
  <c r="M3592" i="11" s="1"/>
  <c r="K3593" i="11"/>
  <c r="L3593" i="11" s="1"/>
  <c r="K3594" i="11"/>
  <c r="M3594" i="11" s="1"/>
  <c r="K3595" i="11"/>
  <c r="K3596" i="11"/>
  <c r="L3596" i="11" s="1"/>
  <c r="K3597" i="11"/>
  <c r="M3597" i="11" s="1"/>
  <c r="K3598" i="11"/>
  <c r="K3599" i="11"/>
  <c r="K3600" i="11"/>
  <c r="M3600" i="11" s="1"/>
  <c r="K3601" i="11"/>
  <c r="M3601" i="11" s="1"/>
  <c r="K3602" i="11"/>
  <c r="M3602" i="11" s="1"/>
  <c r="K3603" i="11"/>
  <c r="K3604" i="11"/>
  <c r="M3604" i="11" s="1"/>
  <c r="K3605" i="11"/>
  <c r="M3605" i="11" s="1"/>
  <c r="K3606" i="11"/>
  <c r="M3606" i="11" s="1"/>
  <c r="K3607" i="11"/>
  <c r="K3608" i="11"/>
  <c r="M3608" i="11" s="1"/>
  <c r="K3609" i="11"/>
  <c r="K3610" i="11"/>
  <c r="M3610" i="11" s="1"/>
  <c r="K3611" i="11"/>
  <c r="K3612" i="11"/>
  <c r="M3612" i="11" s="1"/>
  <c r="K3613" i="11"/>
  <c r="M3613" i="11" s="1"/>
  <c r="K3614" i="11"/>
  <c r="K3615" i="11"/>
  <c r="K3616" i="11"/>
  <c r="M3616" i="11" s="1"/>
  <c r="K3617" i="11"/>
  <c r="M3617" i="11" s="1"/>
  <c r="K3618" i="11"/>
  <c r="M3618" i="11" s="1"/>
  <c r="K3619" i="11"/>
  <c r="K3620" i="11"/>
  <c r="L3620" i="11" s="1"/>
  <c r="K3621" i="11"/>
  <c r="M3621" i="11" s="1"/>
  <c r="K3622" i="11"/>
  <c r="K3623" i="11"/>
  <c r="K3624" i="11"/>
  <c r="M3624" i="11" s="1"/>
  <c r="K3625" i="11"/>
  <c r="K3626" i="11"/>
  <c r="M3626" i="11" s="1"/>
  <c r="K3627" i="11"/>
  <c r="K3628" i="11"/>
  <c r="M3628" i="11" s="1"/>
  <c r="K3629" i="11"/>
  <c r="M3629" i="11" s="1"/>
  <c r="K3630" i="11"/>
  <c r="K3631" i="11"/>
  <c r="K3632" i="11"/>
  <c r="M3632" i="11" s="1"/>
  <c r="K3633" i="11"/>
  <c r="M3633" i="11" s="1"/>
  <c r="K3634" i="11"/>
  <c r="M3634" i="11" s="1"/>
  <c r="K3635" i="11"/>
  <c r="K3636" i="11"/>
  <c r="M3636" i="11" s="1"/>
  <c r="K3637" i="11"/>
  <c r="M3637" i="11" s="1"/>
  <c r="K3638" i="11"/>
  <c r="L3638" i="11" s="1"/>
  <c r="K3639" i="11"/>
  <c r="M3639" i="11" s="1"/>
  <c r="K3640" i="11"/>
  <c r="M3640" i="11" s="1"/>
  <c r="K3641" i="11"/>
  <c r="K3642" i="11"/>
  <c r="K3643" i="11"/>
  <c r="M3643" i="11" s="1"/>
  <c r="K3644" i="11"/>
  <c r="M3644" i="11" s="1"/>
  <c r="K3645" i="11"/>
  <c r="M3645" i="11" s="1"/>
  <c r="K3646" i="11"/>
  <c r="M3646" i="11" s="1"/>
  <c r="K3647" i="11"/>
  <c r="K3648" i="11"/>
  <c r="M3648" i="11" s="1"/>
  <c r="K3649" i="11"/>
  <c r="M3649" i="11" s="1"/>
  <c r="K3650" i="11"/>
  <c r="M3650" i="11" s="1"/>
  <c r="K3651" i="11"/>
  <c r="M3651" i="11" s="1"/>
  <c r="K3652" i="11"/>
  <c r="L3652" i="11" s="1"/>
  <c r="K3653" i="11"/>
  <c r="M3653" i="11" s="1"/>
  <c r="K3654" i="11"/>
  <c r="M3654" i="11" s="1"/>
  <c r="K3655" i="11"/>
  <c r="M3655" i="11" s="1"/>
  <c r="K3656" i="11"/>
  <c r="M3656" i="11" s="1"/>
  <c r="K3657" i="11"/>
  <c r="L3657" i="11" s="1"/>
  <c r="K3658" i="11"/>
  <c r="K3659" i="11"/>
  <c r="K3660" i="11"/>
  <c r="M3660" i="11" s="1"/>
  <c r="K3661" i="11"/>
  <c r="K3662" i="11"/>
  <c r="K3663" i="11"/>
  <c r="K3664" i="11"/>
  <c r="M3664" i="11" s="1"/>
  <c r="K3665" i="11"/>
  <c r="M3665" i="11" s="1"/>
  <c r="K3666" i="11"/>
  <c r="K3667" i="11"/>
  <c r="M3667" i="11" s="1"/>
  <c r="K3668" i="11"/>
  <c r="M3668" i="11" s="1"/>
  <c r="K3669" i="11"/>
  <c r="M3669" i="11" s="1"/>
  <c r="K3670" i="11"/>
  <c r="K3671" i="11"/>
  <c r="K3672" i="11"/>
  <c r="M3672" i="11" s="1"/>
  <c r="K3673" i="11"/>
  <c r="K3674" i="11"/>
  <c r="L3674" i="11" s="1"/>
  <c r="K3675" i="11"/>
  <c r="M3675" i="11" s="1"/>
  <c r="K3676" i="11"/>
  <c r="M3676" i="11" s="1"/>
  <c r="K3677" i="11"/>
  <c r="K3678" i="11"/>
  <c r="K3679" i="11"/>
  <c r="K3680" i="11"/>
  <c r="M3680" i="11" s="1"/>
  <c r="K3681" i="11"/>
  <c r="M3681" i="11" s="1"/>
  <c r="K3682" i="11"/>
  <c r="K3683" i="11"/>
  <c r="K3684" i="11"/>
  <c r="M3684" i="11" s="1"/>
  <c r="K3685" i="11"/>
  <c r="M3685" i="11" s="1"/>
  <c r="K3686" i="11"/>
  <c r="K3687" i="11"/>
  <c r="M3687" i="11" s="1"/>
  <c r="K3688" i="11"/>
  <c r="M3688" i="11" s="1"/>
  <c r="K3689" i="11"/>
  <c r="K3690" i="11"/>
  <c r="L3690" i="11" s="1"/>
  <c r="K3691" i="11"/>
  <c r="K3692" i="11"/>
  <c r="M3692" i="11" s="1"/>
  <c r="K3693" i="11"/>
  <c r="M3693" i="11" s="1"/>
  <c r="K3694" i="11"/>
  <c r="K3695" i="11"/>
  <c r="K3696" i="11"/>
  <c r="L3696" i="11" s="1"/>
  <c r="K3697" i="11"/>
  <c r="K3698" i="11"/>
  <c r="K3699" i="11"/>
  <c r="M3699" i="11" s="1"/>
  <c r="K3700" i="11"/>
  <c r="M3700" i="11" s="1"/>
  <c r="K3701" i="11"/>
  <c r="K3702" i="11"/>
  <c r="L3702" i="11" s="1"/>
  <c r="K3703" i="11"/>
  <c r="K3704" i="11"/>
  <c r="M3704" i="11" s="1"/>
  <c r="K3705" i="11"/>
  <c r="K3706" i="11"/>
  <c r="K3707" i="11"/>
  <c r="M3707" i="11" s="1"/>
  <c r="K3708" i="11"/>
  <c r="L3708" i="11" s="1"/>
  <c r="K3709" i="11"/>
  <c r="K3710" i="11"/>
  <c r="K3711" i="11"/>
  <c r="K3712" i="11"/>
  <c r="M3712" i="11" s="1"/>
  <c r="K3713" i="11"/>
  <c r="M3713" i="11" s="1"/>
  <c r="K3714" i="11"/>
  <c r="K3715" i="11"/>
  <c r="L3586" i="11" l="1"/>
  <c r="M3518" i="11"/>
  <c r="L3554" i="11"/>
  <c r="M2870" i="11"/>
  <c r="L3458" i="11"/>
  <c r="L3426" i="11"/>
  <c r="L3064" i="11"/>
  <c r="L2220" i="11"/>
  <c r="L3236" i="11"/>
  <c r="L2992" i="11"/>
  <c r="L2752" i="11"/>
  <c r="L3522" i="11"/>
  <c r="L3394" i="11"/>
  <c r="L3176" i="11"/>
  <c r="L2940" i="11"/>
  <c r="L2608" i="11"/>
  <c r="M3356" i="11"/>
  <c r="M2376" i="11"/>
  <c r="L3618" i="11"/>
  <c r="L3490" i="11"/>
  <c r="L3352" i="11"/>
  <c r="L3116" i="11"/>
  <c r="L2868" i="11"/>
  <c r="L2420" i="11"/>
  <c r="M3262" i="11"/>
  <c r="L3292" i="11"/>
  <c r="L2820" i="11"/>
  <c r="M3096" i="11"/>
  <c r="L3680" i="11"/>
  <c r="L3608" i="11"/>
  <c r="L3544" i="11"/>
  <c r="L3480" i="11"/>
  <c r="L3416" i="11"/>
  <c r="L3344" i="11"/>
  <c r="L3288" i="11"/>
  <c r="L3228" i="11"/>
  <c r="L3168" i="11"/>
  <c r="L3108" i="11"/>
  <c r="L3048" i="11"/>
  <c r="L2988" i="11"/>
  <c r="L2936" i="11"/>
  <c r="L2864" i="11"/>
  <c r="L2812" i="11"/>
  <c r="L2740" i="11"/>
  <c r="L2568" i="11"/>
  <c r="L2340" i="11"/>
  <c r="L2204" i="11"/>
  <c r="M3652" i="11"/>
  <c r="M2304" i="11"/>
  <c r="L3660" i="11"/>
  <c r="L3324" i="11"/>
  <c r="L3268" i="11"/>
  <c r="L3212" i="11"/>
  <c r="L3148" i="11"/>
  <c r="L3088" i="11"/>
  <c r="L3024" i="11"/>
  <c r="L2968" i="11"/>
  <c r="L2900" i="11"/>
  <c r="L2844" i="11"/>
  <c r="L2784" i="11"/>
  <c r="L2700" i="11"/>
  <c r="L2480" i="11"/>
  <c r="L2288" i="11"/>
  <c r="L2152" i="11"/>
  <c r="M2780" i="11"/>
  <c r="M2132" i="11"/>
  <c r="L3648" i="11"/>
  <c r="L3576" i="11"/>
  <c r="L3512" i="11"/>
  <c r="L3448" i="11"/>
  <c r="L3384" i="11"/>
  <c r="L3320" i="11"/>
  <c r="L3260" i="11"/>
  <c r="L3204" i="11"/>
  <c r="L3136" i="11"/>
  <c r="L3084" i="11"/>
  <c r="L3020" i="11"/>
  <c r="L2960" i="11"/>
  <c r="L2896" i="11"/>
  <c r="L2840" i="11"/>
  <c r="L2772" i="11"/>
  <c r="L2684" i="11"/>
  <c r="L2456" i="11"/>
  <c r="L2272" i="11"/>
  <c r="L2116" i="11"/>
  <c r="M2628" i="11"/>
  <c r="L3692" i="11"/>
  <c r="M2578" i="11"/>
  <c r="L3700" i="11"/>
  <c r="L3664" i="11"/>
  <c r="L3624" i="11"/>
  <c r="L3592" i="11"/>
  <c r="L3560" i="11"/>
  <c r="L3528" i="11"/>
  <c r="L3496" i="11"/>
  <c r="L3464" i="11"/>
  <c r="L3432" i="11"/>
  <c r="L3400" i="11"/>
  <c r="L3332" i="11"/>
  <c r="L3300" i="11"/>
  <c r="L3276" i="11"/>
  <c r="L3240" i="11"/>
  <c r="L3216" i="11"/>
  <c r="L3192" i="11"/>
  <c r="L3152" i="11"/>
  <c r="L3120" i="11"/>
  <c r="L3068" i="11"/>
  <c r="L3028" i="11"/>
  <c r="L2996" i="11"/>
  <c r="L2972" i="11"/>
  <c r="L2948" i="11"/>
  <c r="L2912" i="11"/>
  <c r="L2880" i="11"/>
  <c r="L2852" i="11"/>
  <c r="L2828" i="11"/>
  <c r="L2792" i="11"/>
  <c r="L2764" i="11"/>
  <c r="L2716" i="11"/>
  <c r="L2640" i="11"/>
  <c r="L2512" i="11"/>
  <c r="L2432" i="11"/>
  <c r="L2308" i="11"/>
  <c r="L2236" i="11"/>
  <c r="L2168" i="11"/>
  <c r="M3708" i="11"/>
  <c r="M3596" i="11"/>
  <c r="M3298" i="11"/>
  <c r="M3172" i="11"/>
  <c r="M2946" i="11"/>
  <c r="M2680" i="11"/>
  <c r="M2454" i="11"/>
  <c r="M2188" i="11"/>
  <c r="M3450" i="11"/>
  <c r="L3712" i="11"/>
  <c r="L3672" i="11"/>
  <c r="L3628" i="11"/>
  <c r="L3564" i="11"/>
  <c r="L3532" i="11"/>
  <c r="L3500" i="11"/>
  <c r="L3468" i="11"/>
  <c r="L3436" i="11"/>
  <c r="L3404" i="11"/>
  <c r="L3366" i="11"/>
  <c r="L3340" i="11"/>
  <c r="L3304" i="11"/>
  <c r="L3280" i="11"/>
  <c r="L3256" i="11"/>
  <c r="L3224" i="11"/>
  <c r="L3196" i="11"/>
  <c r="L3156" i="11"/>
  <c r="L3124" i="11"/>
  <c r="L3100" i="11"/>
  <c r="L3076" i="11"/>
  <c r="L3040" i="11"/>
  <c r="L3008" i="11"/>
  <c r="L2980" i="11"/>
  <c r="L2956" i="11"/>
  <c r="L2920" i="11"/>
  <c r="L2892" i="11"/>
  <c r="L2860" i="11"/>
  <c r="L2832" i="11"/>
  <c r="L2808" i="11"/>
  <c r="L2768" i="11"/>
  <c r="L2732" i="11"/>
  <c r="L2664" i="11"/>
  <c r="L2536" i="11"/>
  <c r="L2444" i="11"/>
  <c r="L2324" i="11"/>
  <c r="L2184" i="11"/>
  <c r="L2098" i="11"/>
  <c r="M3620" i="11"/>
  <c r="M3336" i="11"/>
  <c r="M3208" i="11"/>
  <c r="M3054" i="11"/>
  <c r="M2724" i="11"/>
  <c r="M2532" i="11"/>
  <c r="M2242" i="11"/>
  <c r="M3641" i="11"/>
  <c r="L3641" i="11"/>
  <c r="M3303" i="11"/>
  <c r="L3303" i="11"/>
  <c r="M3239" i="11"/>
  <c r="L3239" i="11"/>
  <c r="L2843" i="11"/>
  <c r="M2843" i="11"/>
  <c r="M2759" i="11"/>
  <c r="L2759" i="11"/>
  <c r="M2631" i="11"/>
  <c r="L2631" i="11"/>
  <c r="M2579" i="11"/>
  <c r="L2579" i="11"/>
  <c r="M2547" i="11"/>
  <c r="L2547" i="11"/>
  <c r="M2503" i="11"/>
  <c r="L2503" i="11"/>
  <c r="M2439" i="11"/>
  <c r="L2439" i="11"/>
  <c r="M2407" i="11"/>
  <c r="L2407" i="11"/>
  <c r="M2375" i="11"/>
  <c r="L2375" i="11"/>
  <c r="M2343" i="11"/>
  <c r="L2343" i="11"/>
  <c r="M2311" i="11"/>
  <c r="L2311" i="11"/>
  <c r="L2279" i="11"/>
  <c r="M2279" i="11"/>
  <c r="M2247" i="11"/>
  <c r="L2247" i="11"/>
  <c r="M2215" i="11"/>
  <c r="L2215" i="11"/>
  <c r="M2183" i="11"/>
  <c r="L2183" i="11"/>
  <c r="M2151" i="11"/>
  <c r="L2151" i="11"/>
  <c r="M2095" i="11"/>
  <c r="L2095" i="11"/>
  <c r="L3637" i="11"/>
  <c r="L3601" i="11"/>
  <c r="L3581" i="11"/>
  <c r="L3509" i="11"/>
  <c r="L3473" i="11"/>
  <c r="L3453" i="11"/>
  <c r="L3381" i="11"/>
  <c r="L3309" i="11"/>
  <c r="L3245" i="11"/>
  <c r="L3181" i="11"/>
  <c r="L3091" i="11"/>
  <c r="L3001" i="11"/>
  <c r="L2801" i="11"/>
  <c r="L2777" i="11"/>
  <c r="L2707" i="11"/>
  <c r="L2577" i="11"/>
  <c r="L2389" i="11"/>
  <c r="L3633" i="11"/>
  <c r="L3613" i="11"/>
  <c r="L3541" i="11"/>
  <c r="L3505" i="11"/>
  <c r="L3485" i="11"/>
  <c r="L3413" i="11"/>
  <c r="L3377" i="11"/>
  <c r="L3347" i="11"/>
  <c r="L3283" i="11"/>
  <c r="L3219" i="11"/>
  <c r="L3129" i="11"/>
  <c r="L2929" i="11"/>
  <c r="L2905" i="11"/>
  <c r="L2887" i="11"/>
  <c r="L2797" i="11"/>
  <c r="L2617" i="11"/>
  <c r="L2489" i="11"/>
  <c r="L2357" i="11"/>
  <c r="M3661" i="11"/>
  <c r="L3661" i="11"/>
  <c r="L3521" i="11"/>
  <c r="M3521" i="11"/>
  <c r="L3429" i="11"/>
  <c r="M3429" i="11"/>
  <c r="L3417" i="11"/>
  <c r="M3417" i="11"/>
  <c r="M3353" i="11"/>
  <c r="L3353" i="11"/>
  <c r="M3345" i="11"/>
  <c r="L3345" i="11"/>
  <c r="M3341" i="11"/>
  <c r="L3341" i="11"/>
  <c r="M3321" i="11"/>
  <c r="L3321" i="11"/>
  <c r="L3297" i="11"/>
  <c r="M3297" i="11"/>
  <c r="M3289" i="11"/>
  <c r="L3289" i="11"/>
  <c r="M3281" i="11"/>
  <c r="L3281" i="11"/>
  <c r="M3277" i="11"/>
  <c r="L3277" i="11"/>
  <c r="M3257" i="11"/>
  <c r="L3257" i="11"/>
  <c r="L3233" i="11"/>
  <c r="M3233" i="11"/>
  <c r="M3225" i="11"/>
  <c r="L3225" i="11"/>
  <c r="M3217" i="11"/>
  <c r="L3217" i="11"/>
  <c r="L3209" i="11"/>
  <c r="M3209" i="11"/>
  <c r="L3197" i="11"/>
  <c r="M3197" i="11"/>
  <c r="M3193" i="11"/>
  <c r="L3193" i="11"/>
  <c r="L3157" i="11"/>
  <c r="M3157" i="11"/>
  <c r="M3153" i="11"/>
  <c r="L3153" i="11"/>
  <c r="M3149" i="11"/>
  <c r="L3149" i="11"/>
  <c r="M3121" i="11"/>
  <c r="L3121" i="11"/>
  <c r="M3117" i="11"/>
  <c r="L3117" i="11"/>
  <c r="M3097" i="11"/>
  <c r="L3097" i="11"/>
  <c r="M3089" i="11"/>
  <c r="L3089" i="11"/>
  <c r="M3085" i="11"/>
  <c r="L3085" i="11"/>
  <c r="M3065" i="11"/>
  <c r="L3065" i="11"/>
  <c r="M3025" i="11"/>
  <c r="L3025" i="11"/>
  <c r="M3021" i="11"/>
  <c r="L3021" i="11"/>
  <c r="M2993" i="11"/>
  <c r="L2993" i="11"/>
  <c r="M2989" i="11"/>
  <c r="L2989" i="11"/>
  <c r="L2973" i="11"/>
  <c r="M2973" i="11"/>
  <c r="M2969" i="11"/>
  <c r="L2969" i="11"/>
  <c r="M2961" i="11"/>
  <c r="L2961" i="11"/>
  <c r="M2957" i="11"/>
  <c r="L2957" i="11"/>
  <c r="M2937" i="11"/>
  <c r="L2937" i="11"/>
  <c r="L2901" i="11"/>
  <c r="M2901" i="11"/>
  <c r="L2897" i="11"/>
  <c r="M2897" i="11"/>
  <c r="M2893" i="11"/>
  <c r="L2893" i="11"/>
  <c r="M2865" i="11"/>
  <c r="L2865" i="11"/>
  <c r="M2861" i="11"/>
  <c r="L2861" i="11"/>
  <c r="L2837" i="11"/>
  <c r="M2837" i="11"/>
  <c r="M2833" i="11"/>
  <c r="L2833" i="11"/>
  <c r="M2829" i="11"/>
  <c r="L2829" i="11"/>
  <c r="M2809" i="11"/>
  <c r="L2809" i="11"/>
  <c r="M2769" i="11"/>
  <c r="L2769" i="11"/>
  <c r="M2765" i="11"/>
  <c r="L2765" i="11"/>
  <c r="M2745" i="11"/>
  <c r="L2745" i="11"/>
  <c r="M2737" i="11"/>
  <c r="L2737" i="11"/>
  <c r="M2733" i="11"/>
  <c r="L2733" i="11"/>
  <c r="L2721" i="11"/>
  <c r="M2721" i="11"/>
  <c r="L2713" i="11"/>
  <c r="M2713" i="11"/>
  <c r="M2705" i="11"/>
  <c r="L2705" i="11"/>
  <c r="M2701" i="11"/>
  <c r="L2701" i="11"/>
  <c r="M2681" i="11"/>
  <c r="L2681" i="11"/>
  <c r="M2673" i="11"/>
  <c r="L2673" i="11"/>
  <c r="M2669" i="11"/>
  <c r="L2669" i="11"/>
  <c r="M2649" i="11"/>
  <c r="L2649" i="11"/>
  <c r="M2641" i="11"/>
  <c r="L2641" i="11"/>
  <c r="M2637" i="11"/>
  <c r="L2637" i="11"/>
  <c r="M2609" i="11"/>
  <c r="L2609" i="11"/>
  <c r="M2605" i="11"/>
  <c r="L2605" i="11"/>
  <c r="L2597" i="11"/>
  <c r="M2597" i="11"/>
  <c r="M2585" i="11"/>
  <c r="L2585" i="11"/>
  <c r="M2573" i="11"/>
  <c r="L2573" i="11"/>
  <c r="M2545" i="11"/>
  <c r="L2545" i="11"/>
  <c r="M2541" i="11"/>
  <c r="L2541" i="11"/>
  <c r="M2521" i="11"/>
  <c r="L2521" i="11"/>
  <c r="M2513" i="11"/>
  <c r="L2513" i="11"/>
  <c r="M2509" i="11"/>
  <c r="L2509" i="11"/>
  <c r="M2481" i="11"/>
  <c r="L2481" i="11"/>
  <c r="M2477" i="11"/>
  <c r="L2477" i="11"/>
  <c r="M2453" i="11"/>
  <c r="L2453" i="11"/>
  <c r="L2433" i="11"/>
  <c r="M2433" i="11"/>
  <c r="M2421" i="11"/>
  <c r="L2421" i="11"/>
  <c r="L2377" i="11"/>
  <c r="M2377" i="11"/>
  <c r="M2325" i="11"/>
  <c r="L2325" i="11"/>
  <c r="M2293" i="11"/>
  <c r="L2293" i="11"/>
  <c r="M2261" i="11"/>
  <c r="L2261" i="11"/>
  <c r="M2229" i="11"/>
  <c r="L2229" i="11"/>
  <c r="M2197" i="11"/>
  <c r="L2197" i="11"/>
  <c r="M2165" i="11"/>
  <c r="L2165" i="11"/>
  <c r="M2133" i="11"/>
  <c r="L2133" i="11"/>
  <c r="L3687" i="11"/>
  <c r="L3573" i="11"/>
  <c r="L3537" i="11"/>
  <c r="L3517" i="11"/>
  <c r="L3445" i="11"/>
  <c r="L3409" i="11"/>
  <c r="L3389" i="11"/>
  <c r="L3057" i="11"/>
  <c r="L3033" i="11"/>
  <c r="L3015" i="11"/>
  <c r="L2925" i="11"/>
  <c r="L2835" i="11"/>
  <c r="L2553" i="11"/>
  <c r="L3707" i="11"/>
  <c r="L3605" i="11"/>
  <c r="L3569" i="11"/>
  <c r="L3549" i="11"/>
  <c r="L3477" i="11"/>
  <c r="L3441" i="11"/>
  <c r="L3421" i="11"/>
  <c r="L3313" i="11"/>
  <c r="L3249" i="11"/>
  <c r="L3185" i="11"/>
  <c r="L3161" i="11"/>
  <c r="L3143" i="11"/>
  <c r="L3053" i="11"/>
  <c r="L2963" i="11"/>
  <c r="L2873" i="11"/>
  <c r="L2599" i="11"/>
  <c r="L2471" i="11"/>
  <c r="L3710" i="11"/>
  <c r="M3710" i="11"/>
  <c r="L3622" i="11"/>
  <c r="M3622" i="11"/>
  <c r="L3578" i="11"/>
  <c r="M3578" i="11"/>
  <c r="L3502" i="11"/>
  <c r="M3502" i="11"/>
  <c r="L3482" i="11"/>
  <c r="M3482" i="11"/>
  <c r="L3438" i="11"/>
  <c r="M3438" i="11"/>
  <c r="L3326" i="11"/>
  <c r="M3326" i="11"/>
  <c r="L3318" i="11"/>
  <c r="M3318" i="11"/>
  <c r="L3014" i="11"/>
  <c r="M3014" i="11"/>
  <c r="L2978" i="11"/>
  <c r="M2978" i="11"/>
  <c r="L2950" i="11"/>
  <c r="M2950" i="11"/>
  <c r="L2890" i="11"/>
  <c r="M2890" i="11"/>
  <c r="L2806" i="11"/>
  <c r="M2806" i="11"/>
  <c r="L2506" i="11"/>
  <c r="M2506" i="11"/>
  <c r="L2498" i="11"/>
  <c r="M2498" i="11"/>
  <c r="L2470" i="11"/>
  <c r="M2470" i="11"/>
  <c r="L2414" i="11"/>
  <c r="M2414" i="11"/>
  <c r="L2358" i="11"/>
  <c r="M2358" i="11"/>
  <c r="L2250" i="11"/>
  <c r="M2250" i="11"/>
  <c r="L2146" i="11"/>
  <c r="M2146" i="11"/>
  <c r="L2122" i="11"/>
  <c r="L2118" i="11"/>
  <c r="M2118" i="11"/>
  <c r="L2090" i="11"/>
  <c r="M2090" i="11"/>
  <c r="L3704" i="11"/>
  <c r="L3688" i="11"/>
  <c r="L3676" i="11"/>
  <c r="L3632" i="11"/>
  <c r="L3612" i="11"/>
  <c r="L3604" i="11"/>
  <c r="L3594" i="11"/>
  <c r="L3584" i="11"/>
  <c r="L3574" i="11"/>
  <c r="L3568" i="11"/>
  <c r="L3556" i="11"/>
  <c r="L3548" i="11"/>
  <c r="L3540" i="11"/>
  <c r="L3530" i="11"/>
  <c r="L3520" i="11"/>
  <c r="L3510" i="11"/>
  <c r="L3504" i="11"/>
  <c r="L3492" i="11"/>
  <c r="L3484" i="11"/>
  <c r="L3476" i="11"/>
  <c r="L3466" i="11"/>
  <c r="L3456" i="11"/>
  <c r="L3446" i="11"/>
  <c r="L3440" i="11"/>
  <c r="L3428" i="11"/>
  <c r="L3420" i="11"/>
  <c r="L3412" i="11"/>
  <c r="L3402" i="11"/>
  <c r="L3392" i="11"/>
  <c r="L3382" i="11"/>
  <c r="L3376" i="11"/>
  <c r="L3312" i="11"/>
  <c r="L3272" i="11"/>
  <c r="L3248" i="11"/>
  <c r="L3184" i="11"/>
  <c r="L3160" i="11"/>
  <c r="L3140" i="11"/>
  <c r="L3128" i="11"/>
  <c r="L3104" i="11"/>
  <c r="L3092" i="11"/>
  <c r="L3072" i="11"/>
  <c r="L3060" i="11"/>
  <c r="L3052" i="11"/>
  <c r="L3036" i="11"/>
  <c r="L3016" i="11"/>
  <c r="L3004" i="11"/>
  <c r="L2984" i="11"/>
  <c r="L2952" i="11"/>
  <c r="L2928" i="11"/>
  <c r="L2916" i="11"/>
  <c r="L2904" i="11"/>
  <c r="L2884" i="11"/>
  <c r="L2872" i="11"/>
  <c r="L2848" i="11"/>
  <c r="L2836" i="11"/>
  <c r="L2816" i="11"/>
  <c r="L2804" i="11"/>
  <c r="L2796" i="11"/>
  <c r="L2760" i="11"/>
  <c r="L2704" i="11"/>
  <c r="L2656" i="11"/>
  <c r="L2636" i="11"/>
  <c r="L2612" i="11"/>
  <c r="L2592" i="11"/>
  <c r="L2548" i="11"/>
  <c r="L2528" i="11"/>
  <c r="L2508" i="11"/>
  <c r="L2484" i="11"/>
  <c r="L2464" i="11"/>
  <c r="L2412" i="11"/>
  <c r="L2384" i="11"/>
  <c r="L2348" i="11"/>
  <c r="L2312" i="11"/>
  <c r="L2280" i="11"/>
  <c r="L2212" i="11"/>
  <c r="L2180" i="11"/>
  <c r="L2144" i="11"/>
  <c r="L2102" i="11"/>
  <c r="M3696" i="11"/>
  <c r="M3558" i="11"/>
  <c r="M3444" i="11"/>
  <c r="M3342" i="11"/>
  <c r="M3226" i="11"/>
  <c r="M2600" i="11"/>
  <c r="M2504" i="11"/>
  <c r="M2100" i="11"/>
  <c r="L2748" i="11"/>
  <c r="M2748" i="11"/>
  <c r="M2744" i="11"/>
  <c r="L2744" i="11"/>
  <c r="M2728" i="11"/>
  <c r="L2728" i="11"/>
  <c r="M2720" i="11"/>
  <c r="L2720" i="11"/>
  <c r="M2708" i="11"/>
  <c r="L2708" i="11"/>
  <c r="M2696" i="11"/>
  <c r="L2696" i="11"/>
  <c r="M2688" i="11"/>
  <c r="L2688" i="11"/>
  <c r="M2676" i="11"/>
  <c r="L2676" i="11"/>
  <c r="M2672" i="11"/>
  <c r="L2672" i="11"/>
  <c r="M2668" i="11"/>
  <c r="L2668" i="11"/>
  <c r="M2660" i="11"/>
  <c r="L2660" i="11"/>
  <c r="M2652" i="11"/>
  <c r="L2652" i="11"/>
  <c r="M2648" i="11"/>
  <c r="L2648" i="11"/>
  <c r="M2632" i="11"/>
  <c r="L2632" i="11"/>
  <c r="M2620" i="11"/>
  <c r="L2620" i="11"/>
  <c r="M2616" i="11"/>
  <c r="L2616" i="11"/>
  <c r="M2596" i="11"/>
  <c r="L2596" i="11"/>
  <c r="M2588" i="11"/>
  <c r="L2588" i="11"/>
  <c r="M2584" i="11"/>
  <c r="L2584" i="11"/>
  <c r="M2576" i="11"/>
  <c r="L2576" i="11"/>
  <c r="M2572" i="11"/>
  <c r="L2572" i="11"/>
  <c r="M2564" i="11"/>
  <c r="L2564" i="11"/>
  <c r="M2552" i="11"/>
  <c r="L2552" i="11"/>
  <c r="M2544" i="11"/>
  <c r="L2544" i="11"/>
  <c r="M2540" i="11"/>
  <c r="L2540" i="11"/>
  <c r="M2524" i="11"/>
  <c r="L2524" i="11"/>
  <c r="M2520" i="11"/>
  <c r="L2520" i="11"/>
  <c r="M2500" i="11"/>
  <c r="L2500" i="11"/>
  <c r="M2488" i="11"/>
  <c r="L2488" i="11"/>
  <c r="M2472" i="11"/>
  <c r="L2472" i="11"/>
  <c r="M2468" i="11"/>
  <c r="L2468" i="11"/>
  <c r="M2460" i="11"/>
  <c r="L2460" i="11"/>
  <c r="M2448" i="11"/>
  <c r="L2448" i="11"/>
  <c r="M2440" i="11"/>
  <c r="L2440" i="11"/>
  <c r="M2436" i="11"/>
  <c r="L2436" i="11"/>
  <c r="M2428" i="11"/>
  <c r="L2428" i="11"/>
  <c r="M2416" i="11"/>
  <c r="L2416" i="11"/>
  <c r="M2404" i="11"/>
  <c r="L2404" i="11"/>
  <c r="M2396" i="11"/>
  <c r="L2396" i="11"/>
  <c r="M2392" i="11"/>
  <c r="L2392" i="11"/>
  <c r="M2388" i="11"/>
  <c r="L2388" i="11"/>
  <c r="L2380" i="11"/>
  <c r="M2380" i="11"/>
  <c r="M2372" i="11"/>
  <c r="L2372" i="11"/>
  <c r="M2368" i="11"/>
  <c r="L2368" i="11"/>
  <c r="M2360" i="11"/>
  <c r="L2360" i="11"/>
  <c r="L2356" i="11"/>
  <c r="M2356" i="11"/>
  <c r="L2352" i="11"/>
  <c r="M2344" i="11"/>
  <c r="L2344" i="11"/>
  <c r="M2336" i="11"/>
  <c r="L2336" i="11"/>
  <c r="M2328" i="11"/>
  <c r="L2328" i="11"/>
  <c r="L2320" i="11"/>
  <c r="M2320" i="11"/>
  <c r="M2316" i="11"/>
  <c r="L2316" i="11"/>
  <c r="M2300" i="11"/>
  <c r="L2300" i="11"/>
  <c r="M2292" i="11"/>
  <c r="L2292" i="11"/>
  <c r="M2284" i="11"/>
  <c r="L2284" i="11"/>
  <c r="M2276" i="11"/>
  <c r="L2276" i="11"/>
  <c r="M2268" i="11"/>
  <c r="L2268" i="11"/>
  <c r="M2264" i="11"/>
  <c r="L2264" i="11"/>
  <c r="M2260" i="11"/>
  <c r="L2260" i="11"/>
  <c r="L2252" i="11"/>
  <c r="M2252" i="11"/>
  <c r="M2248" i="11"/>
  <c r="L2248" i="11"/>
  <c r="M2244" i="11"/>
  <c r="L2244" i="11"/>
  <c r="M2240" i="11"/>
  <c r="L2240" i="11"/>
  <c r="M2232" i="11"/>
  <c r="L2232" i="11"/>
  <c r="M2228" i="11"/>
  <c r="L2228" i="11"/>
  <c r="M2224" i="11"/>
  <c r="L2224" i="11"/>
  <c r="M2216" i="11"/>
  <c r="L2216" i="11"/>
  <c r="M2208" i="11"/>
  <c r="L2208" i="11"/>
  <c r="M2200" i="11"/>
  <c r="L2200" i="11"/>
  <c r="M2192" i="11"/>
  <c r="L2192" i="11"/>
  <c r="M2176" i="11"/>
  <c r="L2176" i="11"/>
  <c r="M2172" i="11"/>
  <c r="L2172" i="11"/>
  <c r="L2164" i="11"/>
  <c r="M2164" i="11"/>
  <c r="M2148" i="11"/>
  <c r="L2148" i="11"/>
  <c r="M2140" i="11"/>
  <c r="L2140" i="11"/>
  <c r="M2136" i="11"/>
  <c r="L2136" i="11"/>
  <c r="M2124" i="11"/>
  <c r="L2124" i="11"/>
  <c r="M2112" i="11"/>
  <c r="L2112" i="11"/>
  <c r="M2108" i="11"/>
  <c r="L2108" i="11"/>
  <c r="M2096" i="11"/>
  <c r="L2096" i="11"/>
  <c r="L3684" i="11"/>
  <c r="L3668" i="11"/>
  <c r="L3656" i="11"/>
  <c r="L3636" i="11"/>
  <c r="L3626" i="11"/>
  <c r="L3616" i="11"/>
  <c r="L3606" i="11"/>
  <c r="L3600" i="11"/>
  <c r="L3588" i="11"/>
  <c r="L3580" i="11"/>
  <c r="L3572" i="11"/>
  <c r="L3562" i="11"/>
  <c r="L3552" i="11"/>
  <c r="L3542" i="11"/>
  <c r="L3536" i="11"/>
  <c r="L3524" i="11"/>
  <c r="L3516" i="11"/>
  <c r="L3508" i="11"/>
  <c r="L3498" i="11"/>
  <c r="L3488" i="11"/>
  <c r="L3478" i="11"/>
  <c r="L3472" i="11"/>
  <c r="L3460" i="11"/>
  <c r="L3452" i="11"/>
  <c r="L3434" i="11"/>
  <c r="L3424" i="11"/>
  <c r="L3414" i="11"/>
  <c r="L3408" i="11"/>
  <c r="L3396" i="11"/>
  <c r="L3388" i="11"/>
  <c r="L3380" i="11"/>
  <c r="L3362" i="11"/>
  <c r="L3348" i="11"/>
  <c r="L3328" i="11"/>
  <c r="L3316" i="11"/>
  <c r="L3308" i="11"/>
  <c r="L3296" i="11"/>
  <c r="L3284" i="11"/>
  <c r="L3264" i="11"/>
  <c r="L3252" i="11"/>
  <c r="L3244" i="11"/>
  <c r="L3232" i="11"/>
  <c r="L3220" i="11"/>
  <c r="L3200" i="11"/>
  <c r="L3188" i="11"/>
  <c r="L3180" i="11"/>
  <c r="L3164" i="11"/>
  <c r="L3144" i="11"/>
  <c r="L3132" i="11"/>
  <c r="L3112" i="11"/>
  <c r="L3080" i="11"/>
  <c r="L3056" i="11"/>
  <c r="L3044" i="11"/>
  <c r="L3032" i="11"/>
  <c r="L3012" i="11"/>
  <c r="L3000" i="11"/>
  <c r="L2976" i="11"/>
  <c r="L2964" i="11"/>
  <c r="L2944" i="11"/>
  <c r="L2932" i="11"/>
  <c r="L2924" i="11"/>
  <c r="L2908" i="11"/>
  <c r="L2888" i="11"/>
  <c r="L2876" i="11"/>
  <c r="L2856" i="11"/>
  <c r="L2824" i="11"/>
  <c r="L2800" i="11"/>
  <c r="L2788" i="11"/>
  <c r="L2776" i="11"/>
  <c r="L2756" i="11"/>
  <c r="L2736" i="11"/>
  <c r="L2712" i="11"/>
  <c r="L2692" i="11"/>
  <c r="L2644" i="11"/>
  <c r="L2624" i="11"/>
  <c r="L2604" i="11"/>
  <c r="L2580" i="11"/>
  <c r="L2560" i="11"/>
  <c r="L2516" i="11"/>
  <c r="L2496" i="11"/>
  <c r="L2476" i="11"/>
  <c r="L2452" i="11"/>
  <c r="L2424" i="11"/>
  <c r="L2400" i="11"/>
  <c r="L2364" i="11"/>
  <c r="L2332" i="11"/>
  <c r="L2296" i="11"/>
  <c r="L2196" i="11"/>
  <c r="L2160" i="11"/>
  <c r="L2128" i="11"/>
  <c r="L2092" i="11"/>
  <c r="M2994" i="11"/>
  <c r="M2556" i="11"/>
  <c r="M2408" i="11"/>
  <c r="M2156" i="11"/>
  <c r="M3715" i="11"/>
  <c r="L3715" i="11"/>
  <c r="M3711" i="11"/>
  <c r="L3711" i="11"/>
  <c r="M3703" i="11"/>
  <c r="L3703" i="11"/>
  <c r="M3695" i="11"/>
  <c r="L3695" i="11"/>
  <c r="M3691" i="11"/>
  <c r="L3691" i="11"/>
  <c r="M3683" i="11"/>
  <c r="L3683" i="11"/>
  <c r="M3679" i="11"/>
  <c r="L3679" i="11"/>
  <c r="M3671" i="11"/>
  <c r="L3671" i="11"/>
  <c r="M3663" i="11"/>
  <c r="L3663" i="11"/>
  <c r="M3659" i="11"/>
  <c r="L3659" i="11"/>
  <c r="M3647" i="11"/>
  <c r="L3647" i="11"/>
  <c r="M3635" i="11"/>
  <c r="L3635" i="11"/>
  <c r="L3631" i="11"/>
  <c r="M3631" i="11"/>
  <c r="L3627" i="11"/>
  <c r="M3627" i="11"/>
  <c r="L3623" i="11"/>
  <c r="M3623" i="11"/>
  <c r="M3619" i="11"/>
  <c r="L3619" i="11"/>
  <c r="L3615" i="11"/>
  <c r="M3615" i="11"/>
  <c r="L3611" i="11"/>
  <c r="M3611" i="11"/>
  <c r="L3607" i="11"/>
  <c r="M3607" i="11"/>
  <c r="M3603" i="11"/>
  <c r="L3603" i="11"/>
  <c r="L3599" i="11"/>
  <c r="M3599" i="11"/>
  <c r="L3595" i="11"/>
  <c r="M3595" i="11"/>
  <c r="M3591" i="11"/>
  <c r="L3591" i="11"/>
  <c r="L3587" i="11"/>
  <c r="M3587" i="11"/>
  <c r="L3583" i="11"/>
  <c r="M3583" i="11"/>
  <c r="L3579" i="11"/>
  <c r="M3579" i="11"/>
  <c r="M3575" i="11"/>
  <c r="L3575" i="11"/>
  <c r="L3571" i="11"/>
  <c r="M3571" i="11"/>
  <c r="L3567" i="11"/>
  <c r="M3567" i="11"/>
  <c r="L3563" i="11"/>
  <c r="M3563" i="11"/>
  <c r="M3559" i="11"/>
  <c r="L3559" i="11"/>
  <c r="L3555" i="11"/>
  <c r="M3555" i="11"/>
  <c r="L3551" i="11"/>
  <c r="M3551" i="11"/>
  <c r="L3547" i="11"/>
  <c r="M3547" i="11"/>
  <c r="M3543" i="11"/>
  <c r="L3543" i="11"/>
  <c r="L3535" i="11"/>
  <c r="M3535" i="11"/>
  <c r="L3531" i="11"/>
  <c r="M3531" i="11"/>
  <c r="M3527" i="11"/>
  <c r="L3527" i="11"/>
  <c r="L3523" i="11"/>
  <c r="M3523" i="11"/>
  <c r="L3519" i="11"/>
  <c r="M3519" i="11"/>
  <c r="L3515" i="11"/>
  <c r="M3515" i="11"/>
  <c r="M3511" i="11"/>
  <c r="L3511" i="11"/>
  <c r="L3507" i="11"/>
  <c r="M3507" i="11"/>
  <c r="L3503" i="11"/>
  <c r="M3503" i="11"/>
  <c r="L3499" i="11"/>
  <c r="M3499" i="11"/>
  <c r="M3495" i="11"/>
  <c r="L3495" i="11"/>
  <c r="L3491" i="11"/>
  <c r="M3491" i="11"/>
  <c r="L3487" i="11"/>
  <c r="M3487" i="11"/>
  <c r="L3483" i="11"/>
  <c r="M3483" i="11"/>
  <c r="M3479" i="11"/>
  <c r="L3479" i="11"/>
  <c r="L3475" i="11"/>
  <c r="M3475" i="11"/>
  <c r="M3467" i="11"/>
  <c r="L3467" i="11"/>
  <c r="M3463" i="11"/>
  <c r="L3463" i="11"/>
  <c r="M3459" i="11"/>
  <c r="L3459" i="11"/>
  <c r="M3455" i="11"/>
  <c r="L3455" i="11"/>
  <c r="M3451" i="11"/>
  <c r="L3451" i="11"/>
  <c r="M3447" i="11"/>
  <c r="L3447" i="11"/>
  <c r="M3443" i="11"/>
  <c r="L3443" i="11"/>
  <c r="M3439" i="11"/>
  <c r="L3439" i="11"/>
  <c r="M3435" i="11"/>
  <c r="L3435" i="11"/>
  <c r="M3431" i="11"/>
  <c r="L3431" i="11"/>
  <c r="M3427" i="11"/>
  <c r="L3427" i="11"/>
  <c r="M3423" i="11"/>
  <c r="L3423" i="11"/>
  <c r="M3419" i="11"/>
  <c r="L3419" i="11"/>
  <c r="M3415" i="11"/>
  <c r="L3415" i="11"/>
  <c r="M3411" i="11"/>
  <c r="L3411" i="11"/>
  <c r="M3407" i="11"/>
  <c r="L3407" i="11"/>
  <c r="M3403" i="11"/>
  <c r="L3403" i="11"/>
  <c r="M3399" i="11"/>
  <c r="L3399" i="11"/>
  <c r="M3395" i="11"/>
  <c r="L3395" i="11"/>
  <c r="M3391" i="11"/>
  <c r="L3391" i="11"/>
  <c r="M3387" i="11"/>
  <c r="L3387" i="11"/>
  <c r="M3383" i="11"/>
  <c r="L3383" i="11"/>
  <c r="M3379" i="11"/>
  <c r="L3379" i="11"/>
  <c r="L3355" i="11"/>
  <c r="M3355" i="11"/>
  <c r="M3351" i="11"/>
  <c r="L3351" i="11"/>
  <c r="M3343" i="11"/>
  <c r="L3343" i="11"/>
  <c r="L3339" i="11"/>
  <c r="M3339" i="11"/>
  <c r="M3331" i="11"/>
  <c r="L3331" i="11"/>
  <c r="M3323" i="11"/>
  <c r="L3323" i="11"/>
  <c r="M3311" i="11"/>
  <c r="L3311" i="11"/>
  <c r="M3307" i="11"/>
  <c r="L3307" i="11"/>
  <c r="M3299" i="11"/>
  <c r="L3299" i="11"/>
  <c r="L3291" i="11"/>
  <c r="M3291" i="11"/>
  <c r="L3287" i="11"/>
  <c r="M3287" i="11"/>
  <c r="M3279" i="11"/>
  <c r="L3279" i="11"/>
  <c r="M3275" i="11"/>
  <c r="L3275" i="11"/>
  <c r="M3259" i="11"/>
  <c r="L3259" i="11"/>
  <c r="M3255" i="11"/>
  <c r="L3255" i="11"/>
  <c r="M3247" i="11"/>
  <c r="L3247" i="11"/>
  <c r="M3243" i="11"/>
  <c r="L3243" i="11"/>
  <c r="M3235" i="11"/>
  <c r="L3235" i="11"/>
  <c r="M3227" i="11"/>
  <c r="L3227" i="11"/>
  <c r="M3223" i="11"/>
  <c r="L3223" i="11"/>
  <c r="M3215" i="11"/>
  <c r="L3215" i="11"/>
  <c r="L3211" i="11"/>
  <c r="M3211" i="11"/>
  <c r="M3203" i="11"/>
  <c r="L3203" i="11"/>
  <c r="M3199" i="11"/>
  <c r="L3199" i="11"/>
  <c r="M3195" i="11"/>
  <c r="L3195" i="11"/>
  <c r="M3191" i="11"/>
  <c r="L3191" i="11"/>
  <c r="M3183" i="11"/>
  <c r="L3183" i="11"/>
  <c r="L3179" i="11"/>
  <c r="M3179" i="11"/>
  <c r="M3171" i="11"/>
  <c r="L3171" i="11"/>
  <c r="M3167" i="11"/>
  <c r="L3167" i="11"/>
  <c r="M3163" i="11"/>
  <c r="L3163" i="11"/>
  <c r="M3159" i="11"/>
  <c r="L3159" i="11"/>
  <c r="L3147" i="11"/>
  <c r="M3147" i="11"/>
  <c r="M3135" i="11"/>
  <c r="L3135" i="11"/>
  <c r="L3131" i="11"/>
  <c r="M3131" i="11"/>
  <c r="M3127" i="11"/>
  <c r="L3127" i="11"/>
  <c r="M3119" i="11"/>
  <c r="L3119" i="11"/>
  <c r="L3115" i="11"/>
  <c r="M3115" i="11"/>
  <c r="M3107" i="11"/>
  <c r="L3107" i="11"/>
  <c r="M3099" i="11"/>
  <c r="L3099" i="11"/>
  <c r="L3095" i="11"/>
  <c r="M3095" i="11"/>
  <c r="M3087" i="11"/>
  <c r="L3087" i="11"/>
  <c r="M3083" i="11"/>
  <c r="L3083" i="11"/>
  <c r="M3075" i="11"/>
  <c r="L3075" i="11"/>
  <c r="M3067" i="11"/>
  <c r="L3067" i="11"/>
  <c r="M3063" i="11"/>
  <c r="L3063" i="11"/>
  <c r="M3055" i="11"/>
  <c r="L3055" i="11"/>
  <c r="M3051" i="11"/>
  <c r="L3051" i="11"/>
  <c r="M3043" i="11"/>
  <c r="L3043" i="11"/>
  <c r="M3039" i="11"/>
  <c r="L3039" i="11"/>
  <c r="L3031" i="11"/>
  <c r="M3031" i="11"/>
  <c r="M3023" i="11"/>
  <c r="L3023" i="11"/>
  <c r="M3019" i="11"/>
  <c r="L3019" i="11"/>
  <c r="M3011" i="11"/>
  <c r="L3011" i="11"/>
  <c r="M3007" i="11"/>
  <c r="L3007" i="11"/>
  <c r="L3003" i="11"/>
  <c r="M3003" i="11"/>
  <c r="M2999" i="11"/>
  <c r="L2999" i="11"/>
  <c r="M2991" i="11"/>
  <c r="L2991" i="11"/>
  <c r="L2987" i="11"/>
  <c r="M2987" i="11"/>
  <c r="M2979" i="11"/>
  <c r="L2979" i="11"/>
  <c r="M2975" i="11"/>
  <c r="L2975" i="11"/>
  <c r="M2971" i="11"/>
  <c r="L2971" i="11"/>
  <c r="M2967" i="11"/>
  <c r="L2967" i="11"/>
  <c r="M2959" i="11"/>
  <c r="L2959" i="11"/>
  <c r="M2955" i="11"/>
  <c r="L2955" i="11"/>
  <c r="M2947" i="11"/>
  <c r="L2947" i="11"/>
  <c r="M2943" i="11"/>
  <c r="L2943" i="11"/>
  <c r="L2939" i="11"/>
  <c r="M2939" i="11"/>
  <c r="M2935" i="11"/>
  <c r="L2935" i="11"/>
  <c r="M2927" i="11"/>
  <c r="L2927" i="11"/>
  <c r="M2923" i="11"/>
  <c r="L2923" i="11"/>
  <c r="M2915" i="11"/>
  <c r="L2915" i="11"/>
  <c r="M2911" i="11"/>
  <c r="L2911" i="11"/>
  <c r="M2907" i="11"/>
  <c r="L2907" i="11"/>
  <c r="M2903" i="11"/>
  <c r="L2903" i="11"/>
  <c r="M2895" i="11"/>
  <c r="L2895" i="11"/>
  <c r="M2891" i="11"/>
  <c r="L2891" i="11"/>
  <c r="M2883" i="11"/>
  <c r="L2883" i="11"/>
  <c r="M2879" i="11"/>
  <c r="L2879" i="11"/>
  <c r="M2875" i="11"/>
  <c r="L2875" i="11"/>
  <c r="M2871" i="11"/>
  <c r="L2871" i="11"/>
  <c r="M2863" i="11"/>
  <c r="L2863" i="11"/>
  <c r="M2859" i="11"/>
  <c r="L2859" i="11"/>
  <c r="M2851" i="11"/>
  <c r="L2851" i="11"/>
  <c r="M2847" i="11"/>
  <c r="L2847" i="11"/>
  <c r="M2839" i="11"/>
  <c r="L2839" i="11"/>
  <c r="M2831" i="11"/>
  <c r="L2831" i="11"/>
  <c r="L2827" i="11"/>
  <c r="M2827" i="11"/>
  <c r="M2819" i="11"/>
  <c r="L2819" i="11"/>
  <c r="M2815" i="11"/>
  <c r="L2815" i="11"/>
  <c r="M2811" i="11"/>
  <c r="L2811" i="11"/>
  <c r="M2807" i="11"/>
  <c r="L2807" i="11"/>
  <c r="M2799" i="11"/>
  <c r="L2799" i="11"/>
  <c r="M2795" i="11"/>
  <c r="L2795" i="11"/>
  <c r="M2787" i="11"/>
  <c r="L2787" i="11"/>
  <c r="M2783" i="11"/>
  <c r="L2783" i="11"/>
  <c r="M2779" i="11"/>
  <c r="L2779" i="11"/>
  <c r="M2775" i="11"/>
  <c r="L2775" i="11"/>
  <c r="M2767" i="11"/>
  <c r="L2767" i="11"/>
  <c r="M2763" i="11"/>
  <c r="L2763" i="11"/>
  <c r="M2755" i="11"/>
  <c r="L2755" i="11"/>
  <c r="M2751" i="11"/>
  <c r="L2751" i="11"/>
  <c r="M2747" i="11"/>
  <c r="L2747" i="11"/>
  <c r="M2743" i="11"/>
  <c r="L2743" i="11"/>
  <c r="M2735" i="11"/>
  <c r="L2735" i="11"/>
  <c r="M2731" i="11"/>
  <c r="L2731" i="11"/>
  <c r="M2723" i="11"/>
  <c r="L2723" i="11"/>
  <c r="M2719" i="11"/>
  <c r="L2719" i="11"/>
  <c r="M2715" i="11"/>
  <c r="L2715" i="11"/>
  <c r="M2711" i="11"/>
  <c r="L2711" i="11"/>
  <c r="M2703" i="11"/>
  <c r="L2703" i="11"/>
  <c r="M2699" i="11"/>
  <c r="L2699" i="11"/>
  <c r="M2691" i="11"/>
  <c r="L2691" i="11"/>
  <c r="M2687" i="11"/>
  <c r="L2687" i="11"/>
  <c r="L2683" i="11"/>
  <c r="M2683" i="11"/>
  <c r="M2679" i="11"/>
  <c r="L2679" i="11"/>
  <c r="M2671" i="11"/>
  <c r="L2671" i="11"/>
  <c r="M2667" i="11"/>
  <c r="L2667" i="11"/>
  <c r="M2659" i="11"/>
  <c r="L2659" i="11"/>
  <c r="M2655" i="11"/>
  <c r="L2655" i="11"/>
  <c r="M2651" i="11"/>
  <c r="L2651" i="11"/>
  <c r="M2647" i="11"/>
  <c r="L2647" i="11"/>
  <c r="M2639" i="11"/>
  <c r="L2639" i="11"/>
  <c r="M2635" i="11"/>
  <c r="L2635" i="11"/>
  <c r="M2627" i="11"/>
  <c r="L2627" i="11"/>
  <c r="M2623" i="11"/>
  <c r="L2623" i="11"/>
  <c r="M2619" i="11"/>
  <c r="L2619" i="11"/>
  <c r="M2615" i="11"/>
  <c r="L2615" i="11"/>
  <c r="M2607" i="11"/>
  <c r="L2607" i="11"/>
  <c r="M2603" i="11"/>
  <c r="L2603" i="11"/>
  <c r="M2595" i="11"/>
  <c r="L2595" i="11"/>
  <c r="M2591" i="11"/>
  <c r="L2591" i="11"/>
  <c r="M2587" i="11"/>
  <c r="L2587" i="11"/>
  <c r="M2583" i="11"/>
  <c r="L2583" i="11"/>
  <c r="M2575" i="11"/>
  <c r="L2575" i="11"/>
  <c r="M2571" i="11"/>
  <c r="L2571" i="11"/>
  <c r="L2563" i="11"/>
  <c r="M2563" i="11"/>
  <c r="M2559" i="11"/>
  <c r="L2559" i="11"/>
  <c r="M2555" i="11"/>
  <c r="L2555" i="11"/>
  <c r="M2551" i="11"/>
  <c r="L2551" i="11"/>
  <c r="M2543" i="11"/>
  <c r="L2543" i="11"/>
  <c r="M2539" i="11"/>
  <c r="L2539" i="11"/>
  <c r="M2531" i="11"/>
  <c r="L2531" i="11"/>
  <c r="M2527" i="11"/>
  <c r="L2527" i="11"/>
  <c r="M2523" i="11"/>
  <c r="L2523" i="11"/>
  <c r="M2511" i="11"/>
  <c r="L2511" i="11"/>
  <c r="M2507" i="11"/>
  <c r="L2507" i="11"/>
  <c r="M2499" i="11"/>
  <c r="L2499" i="11"/>
  <c r="M2495" i="11"/>
  <c r="L2495" i="11"/>
  <c r="M2491" i="11"/>
  <c r="L2491" i="11"/>
  <c r="M2487" i="11"/>
  <c r="L2487" i="11"/>
  <c r="M2479" i="11"/>
  <c r="L2479" i="11"/>
  <c r="L2475" i="11"/>
  <c r="M2475" i="11"/>
  <c r="L2467" i="11"/>
  <c r="M2467" i="11"/>
  <c r="M2463" i="11"/>
  <c r="L2463" i="11"/>
  <c r="M2459" i="11"/>
  <c r="L2459" i="11"/>
  <c r="M2451" i="11"/>
  <c r="L2451" i="11"/>
  <c r="M2443" i="11"/>
  <c r="L2443" i="11"/>
  <c r="M2435" i="11"/>
  <c r="L2435" i="11"/>
  <c r="M2431" i="11"/>
  <c r="L2431" i="11"/>
  <c r="M2427" i="11"/>
  <c r="L2427" i="11"/>
  <c r="M2419" i="11"/>
  <c r="L2419" i="11"/>
  <c r="M2411" i="11"/>
  <c r="L2411" i="11"/>
  <c r="M2403" i="11"/>
  <c r="L2403" i="11"/>
  <c r="M2399" i="11"/>
  <c r="L2399" i="11"/>
  <c r="M2395" i="11"/>
  <c r="L2395" i="11"/>
  <c r="M2387" i="11"/>
  <c r="L2387" i="11"/>
  <c r="M2379" i="11"/>
  <c r="L2379" i="11"/>
  <c r="M2371" i="11"/>
  <c r="L2371" i="11"/>
  <c r="M2367" i="11"/>
  <c r="L2367" i="11"/>
  <c r="M2363" i="11"/>
  <c r="L2363" i="11"/>
  <c r="M2355" i="11"/>
  <c r="L2355" i="11"/>
  <c r="M2347" i="11"/>
  <c r="L2347" i="11"/>
  <c r="M2339" i="11"/>
  <c r="L2339" i="11"/>
  <c r="M2335" i="11"/>
  <c r="L2335" i="11"/>
  <c r="M2331" i="11"/>
  <c r="L2331" i="11"/>
  <c r="M2323" i="11"/>
  <c r="L2323" i="11"/>
  <c r="M2315" i="11"/>
  <c r="L2315" i="11"/>
  <c r="L2307" i="11"/>
  <c r="M2307" i="11"/>
  <c r="M2303" i="11"/>
  <c r="L2303" i="11"/>
  <c r="M2299" i="11"/>
  <c r="L2299" i="11"/>
  <c r="L2291" i="11"/>
  <c r="M2291" i="11"/>
  <c r="L2283" i="11"/>
  <c r="M2283" i="11"/>
  <c r="M2275" i="11"/>
  <c r="L2275" i="11"/>
  <c r="M2271" i="11"/>
  <c r="L2271" i="11"/>
  <c r="M2267" i="11"/>
  <c r="L2267" i="11"/>
  <c r="M2259" i="11"/>
  <c r="L2259" i="11"/>
  <c r="M2251" i="11"/>
  <c r="L2251" i="11"/>
  <c r="M2243" i="11"/>
  <c r="L2243" i="11"/>
  <c r="M2239" i="11"/>
  <c r="L2239" i="11"/>
  <c r="M2235" i="11"/>
  <c r="L2235" i="11"/>
  <c r="M2227" i="11"/>
  <c r="L2227" i="11"/>
  <c r="M2219" i="11"/>
  <c r="L2219" i="11"/>
  <c r="M2211" i="11"/>
  <c r="L2211" i="11"/>
  <c r="M2207" i="11"/>
  <c r="L2207" i="11"/>
  <c r="M2203" i="11"/>
  <c r="L2203" i="11"/>
  <c r="M2195" i="11"/>
  <c r="L2195" i="11"/>
  <c r="M2187" i="11"/>
  <c r="L2187" i="11"/>
  <c r="M2179" i="11"/>
  <c r="L2179" i="11"/>
  <c r="M2175" i="11"/>
  <c r="L2175" i="11"/>
  <c r="M2171" i="11"/>
  <c r="L2171" i="11"/>
  <c r="M2163" i="11"/>
  <c r="L2163" i="11"/>
  <c r="M2155" i="11"/>
  <c r="L2155" i="11"/>
  <c r="L2147" i="11"/>
  <c r="M2143" i="11"/>
  <c r="L2143" i="11"/>
  <c r="M2139" i="11"/>
  <c r="L2139" i="11"/>
  <c r="M2131" i="11"/>
  <c r="L2131" i="11"/>
  <c r="M2123" i="11"/>
  <c r="L2123" i="11"/>
  <c r="M2119" i="11"/>
  <c r="L2119" i="11"/>
  <c r="M2115" i="11"/>
  <c r="L2115" i="11"/>
  <c r="M2111" i="11"/>
  <c r="L2111" i="11"/>
  <c r="M2107" i="11"/>
  <c r="L2107" i="11"/>
  <c r="M2103" i="11"/>
  <c r="L2103" i="11"/>
  <c r="M2099" i="11"/>
  <c r="L2099" i="11"/>
  <c r="M2091" i="11"/>
  <c r="L2091" i="11"/>
  <c r="L3699" i="11"/>
  <c r="L3681" i="11"/>
  <c r="L3651" i="11"/>
  <c r="L3295" i="11"/>
  <c r="L3231" i="11"/>
  <c r="L3175" i="11"/>
  <c r="L3123" i="11"/>
  <c r="L3047" i="11"/>
  <c r="L2995" i="11"/>
  <c r="L2919" i="11"/>
  <c r="L2867" i="11"/>
  <c r="L2791" i="11"/>
  <c r="L2739" i="11"/>
  <c r="L2663" i="11"/>
  <c r="L2611" i="11"/>
  <c r="L2535" i="11"/>
  <c r="L2483" i="11"/>
  <c r="M3151" i="11"/>
  <c r="M3035" i="11"/>
  <c r="M3709" i="11"/>
  <c r="L3709" i="11"/>
  <c r="L3705" i="11"/>
  <c r="M3705" i="11"/>
  <c r="M3701" i="11"/>
  <c r="L3701" i="11"/>
  <c r="M3697" i="11"/>
  <c r="L3697" i="11"/>
  <c r="M3689" i="11"/>
  <c r="L3689" i="11"/>
  <c r="M3677" i="11"/>
  <c r="L3677" i="11"/>
  <c r="M3673" i="11"/>
  <c r="L3673" i="11"/>
  <c r="L3713" i="11"/>
  <c r="L3693" i="11"/>
  <c r="L3685" i="11"/>
  <c r="L3667" i="11"/>
  <c r="L3327" i="11"/>
  <c r="L3263" i="11"/>
  <c r="L3187" i="11"/>
  <c r="L3111" i="11"/>
  <c r="L3059" i="11"/>
  <c r="L2983" i="11"/>
  <c r="L2931" i="11"/>
  <c r="L2855" i="11"/>
  <c r="L2803" i="11"/>
  <c r="L2727" i="11"/>
  <c r="L2675" i="11"/>
  <c r="M3319" i="11"/>
  <c r="M3071" i="11"/>
  <c r="L3675" i="11"/>
  <c r="L3655" i="11"/>
  <c r="L3335" i="11"/>
  <c r="L3315" i="11"/>
  <c r="L3271" i="11"/>
  <c r="L3251" i="11"/>
  <c r="L3207" i="11"/>
  <c r="L3155" i="11"/>
  <c r="L3079" i="11"/>
  <c r="L3027" i="11"/>
  <c r="L2951" i="11"/>
  <c r="L2899" i="11"/>
  <c r="L2823" i="11"/>
  <c r="L2771" i="11"/>
  <c r="L2695" i="11"/>
  <c r="L2643" i="11"/>
  <c r="L2567" i="11"/>
  <c r="L2515" i="11"/>
  <c r="L2455" i="11"/>
  <c r="L2447" i="11"/>
  <c r="L2423" i="11"/>
  <c r="L2415" i="11"/>
  <c r="L2391" i="11"/>
  <c r="L2383" i="11"/>
  <c r="L2359" i="11"/>
  <c r="L2351" i="11"/>
  <c r="L2327" i="11"/>
  <c r="L2319" i="11"/>
  <c r="L2295" i="11"/>
  <c r="L2287" i="11"/>
  <c r="L2263" i="11"/>
  <c r="L2255" i="11"/>
  <c r="L2231" i="11"/>
  <c r="L2223" i="11"/>
  <c r="L2199" i="11"/>
  <c r="L2191" i="11"/>
  <c r="L2167" i="11"/>
  <c r="L2159" i="11"/>
  <c r="L2135" i="11"/>
  <c r="L2127" i="11"/>
  <c r="M3539" i="11"/>
  <c r="M3139" i="11"/>
  <c r="M3103" i="11"/>
  <c r="M2519" i="11"/>
  <c r="M3625" i="11"/>
  <c r="L3625" i="11"/>
  <c r="M3609" i="11"/>
  <c r="L3609" i="11"/>
  <c r="M3577" i="11"/>
  <c r="L3577" i="11"/>
  <c r="L3561" i="11"/>
  <c r="M3561" i="11"/>
  <c r="M3545" i="11"/>
  <c r="L3545" i="11"/>
  <c r="M3513" i="11"/>
  <c r="L3513" i="11"/>
  <c r="M3497" i="11"/>
  <c r="L3497" i="11"/>
  <c r="L3465" i="11"/>
  <c r="M3465" i="11"/>
  <c r="M3449" i="11"/>
  <c r="L3449" i="11"/>
  <c r="M3433" i="11"/>
  <c r="L3433" i="11"/>
  <c r="M3369" i="11"/>
  <c r="L3369" i="11"/>
  <c r="M3365" i="11"/>
  <c r="L3365" i="11"/>
  <c r="M3361" i="11"/>
  <c r="L3361" i="11"/>
  <c r="M3349" i="11"/>
  <c r="L3349" i="11"/>
  <c r="M3333" i="11"/>
  <c r="L3333" i="11"/>
  <c r="M3317" i="11"/>
  <c r="L3317" i="11"/>
  <c r="M3301" i="11"/>
  <c r="L3301" i="11"/>
  <c r="M3285" i="11"/>
  <c r="L3285" i="11"/>
  <c r="L3237" i="11"/>
  <c r="M3237" i="11"/>
  <c r="M3221" i="11"/>
  <c r="L3221" i="11"/>
  <c r="M3205" i="11"/>
  <c r="L3205" i="11"/>
  <c r="M3141" i="11"/>
  <c r="L3141" i="11"/>
  <c r="L3125" i="11"/>
  <c r="M3125" i="11"/>
  <c r="L3109" i="11"/>
  <c r="M3109" i="11"/>
  <c r="M3093" i="11"/>
  <c r="L3093" i="11"/>
  <c r="M3077" i="11"/>
  <c r="L3077" i="11"/>
  <c r="M3061" i="11"/>
  <c r="L3061" i="11"/>
  <c r="M3045" i="11"/>
  <c r="L3045" i="11"/>
  <c r="M3029" i="11"/>
  <c r="L3029" i="11"/>
  <c r="M3013" i="11"/>
  <c r="L3013" i="11"/>
  <c r="M2997" i="11"/>
  <c r="L2997" i="11"/>
  <c r="M2981" i="11"/>
  <c r="L2981" i="11"/>
  <c r="M2965" i="11"/>
  <c r="L2965" i="11"/>
  <c r="M2949" i="11"/>
  <c r="L2949" i="11"/>
  <c r="M2933" i="11"/>
  <c r="L2933" i="11"/>
  <c r="M2917" i="11"/>
  <c r="L2917" i="11"/>
  <c r="M2885" i="11"/>
  <c r="L2885" i="11"/>
  <c r="M2869" i="11"/>
  <c r="L2869" i="11"/>
  <c r="M2853" i="11"/>
  <c r="L2853" i="11"/>
  <c r="M2805" i="11"/>
  <c r="L2805" i="11"/>
  <c r="M2789" i="11"/>
  <c r="L2789" i="11"/>
  <c r="M2773" i="11"/>
  <c r="L2773" i="11"/>
  <c r="M2757" i="11"/>
  <c r="L2757" i="11"/>
  <c r="L2741" i="11"/>
  <c r="M2741" i="11"/>
  <c r="M2725" i="11"/>
  <c r="L2725" i="11"/>
  <c r="M2709" i="11"/>
  <c r="L2709" i="11"/>
  <c r="M2693" i="11"/>
  <c r="L2693" i="11"/>
  <c r="L2661" i="11"/>
  <c r="M2661" i="11"/>
  <c r="M2645" i="11"/>
  <c r="L2645" i="11"/>
  <c r="M2629" i="11"/>
  <c r="L2629" i="11"/>
  <c r="M2613" i="11"/>
  <c r="L2613" i="11"/>
  <c r="M2581" i="11"/>
  <c r="L2581" i="11"/>
  <c r="M2565" i="11"/>
  <c r="L2565" i="11"/>
  <c r="M2549" i="11"/>
  <c r="L2549" i="11"/>
  <c r="M2533" i="11"/>
  <c r="L2533" i="11"/>
  <c r="M2517" i="11"/>
  <c r="L2517" i="11"/>
  <c r="M2501" i="11"/>
  <c r="L2501" i="11"/>
  <c r="M2485" i="11"/>
  <c r="L2485" i="11"/>
  <c r="M2469" i="11"/>
  <c r="L2469" i="11"/>
  <c r="L2461" i="11"/>
  <c r="M2461" i="11"/>
  <c r="M2449" i="11"/>
  <c r="L2449" i="11"/>
  <c r="M2445" i="11"/>
  <c r="L2445" i="11"/>
  <c r="M2437" i="11"/>
  <c r="L2437" i="11"/>
  <c r="M2429" i="11"/>
  <c r="L2429" i="11"/>
  <c r="M2417" i="11"/>
  <c r="L2417" i="11"/>
  <c r="M2405" i="11"/>
  <c r="L2405" i="11"/>
  <c r="M2385" i="11"/>
  <c r="L2385" i="11"/>
  <c r="M2381" i="11"/>
  <c r="L2381" i="11"/>
  <c r="M2373" i="11"/>
  <c r="L2373" i="11"/>
  <c r="L2365" i="11"/>
  <c r="M2365" i="11"/>
  <c r="M2353" i="11"/>
  <c r="L2353" i="11"/>
  <c r="L2349" i="11"/>
  <c r="M2349" i="11"/>
  <c r="M2341" i="11"/>
  <c r="L2341" i="11"/>
  <c r="M2333" i="11"/>
  <c r="L2333" i="11"/>
  <c r="M2321" i="11"/>
  <c r="L2321" i="11"/>
  <c r="L2317" i="11"/>
  <c r="M2309" i="11"/>
  <c r="L2309" i="11"/>
  <c r="M2301" i="11"/>
  <c r="L2301" i="11"/>
  <c r="M2289" i="11"/>
  <c r="L2289" i="11"/>
  <c r="M2285" i="11"/>
  <c r="L2285" i="11"/>
  <c r="M2277" i="11"/>
  <c r="L2277" i="11"/>
  <c r="L2269" i="11"/>
  <c r="M2269" i="11"/>
  <c r="M2257" i="11"/>
  <c r="L2257" i="11"/>
  <c r="L2253" i="11"/>
  <c r="M2245" i="11"/>
  <c r="L2245" i="11"/>
  <c r="M2237" i="11"/>
  <c r="L2237" i="11"/>
  <c r="M2225" i="11"/>
  <c r="L2225" i="11"/>
  <c r="M2221" i="11"/>
  <c r="L2221" i="11"/>
  <c r="M2213" i="11"/>
  <c r="L2213" i="11"/>
  <c r="M2205" i="11"/>
  <c r="L2205" i="11"/>
  <c r="M2193" i="11"/>
  <c r="L2193" i="11"/>
  <c r="M2189" i="11"/>
  <c r="L2189" i="11"/>
  <c r="M2181" i="11"/>
  <c r="L2181" i="11"/>
  <c r="M2173" i="11"/>
  <c r="L2173" i="11"/>
  <c r="M2161" i="11"/>
  <c r="L2161" i="11"/>
  <c r="M2157" i="11"/>
  <c r="L2157" i="11"/>
  <c r="M2149" i="11"/>
  <c r="L2149" i="11"/>
  <c r="M2141" i="11"/>
  <c r="L2141" i="11"/>
  <c r="M2129" i="11"/>
  <c r="L2129" i="11"/>
  <c r="M2125" i="11"/>
  <c r="L2125" i="11"/>
  <c r="M2121" i="11"/>
  <c r="L2121" i="11"/>
  <c r="M2117" i="11"/>
  <c r="L2117" i="11"/>
  <c r="L2113" i="11"/>
  <c r="M2109" i="11"/>
  <c r="L2109" i="11"/>
  <c r="M2105" i="11"/>
  <c r="L2105" i="11"/>
  <c r="M2101" i="11"/>
  <c r="L2101" i="11"/>
  <c r="M2097" i="11"/>
  <c r="L2097" i="11"/>
  <c r="M2093" i="11"/>
  <c r="L2093" i="11"/>
  <c r="L3669" i="11"/>
  <c r="L3634" i="11"/>
  <c r="L3621" i="11"/>
  <c r="L3602" i="11"/>
  <c r="L3589" i="11"/>
  <c r="L3570" i="11"/>
  <c r="L3557" i="11"/>
  <c r="L3538" i="11"/>
  <c r="L3525" i="11"/>
  <c r="L3506" i="11"/>
  <c r="L3493" i="11"/>
  <c r="L3474" i="11"/>
  <c r="L3461" i="11"/>
  <c r="L3442" i="11"/>
  <c r="L3410" i="11"/>
  <c r="L3397" i="11"/>
  <c r="L3378" i="11"/>
  <c r="L3370" i="11"/>
  <c r="L3329" i="11"/>
  <c r="L3265" i="11"/>
  <c r="L3201" i="11"/>
  <c r="L3169" i="11"/>
  <c r="L3137" i="11"/>
  <c r="L3105" i="11"/>
  <c r="L3073" i="11"/>
  <c r="L3041" i="11"/>
  <c r="L3009" i="11"/>
  <c r="L2977" i="11"/>
  <c r="L2945" i="11"/>
  <c r="L2913" i="11"/>
  <c r="L2881" i="11"/>
  <c r="L2849" i="11"/>
  <c r="L2817" i="11"/>
  <c r="L2785" i="11"/>
  <c r="L2753" i="11"/>
  <c r="L2689" i="11"/>
  <c r="L2657" i="11"/>
  <c r="L2625" i="11"/>
  <c r="L2593" i="11"/>
  <c r="L2561" i="11"/>
  <c r="L2529" i="11"/>
  <c r="L2497" i="11"/>
  <c r="M3674" i="11"/>
  <c r="M3657" i="11"/>
  <c r="M3638" i="11"/>
  <c r="M3585" i="11"/>
  <c r="M3566" i="11"/>
  <c r="M3546" i="11"/>
  <c r="M3529" i="11"/>
  <c r="M3489" i="11"/>
  <c r="M3470" i="11"/>
  <c r="M3385" i="11"/>
  <c r="M3306" i="11"/>
  <c r="M3269" i="11"/>
  <c r="M3253" i="11"/>
  <c r="M3241" i="11"/>
  <c r="M3173" i="11"/>
  <c r="M3165" i="11"/>
  <c r="M3074" i="11"/>
  <c r="M3042" i="11"/>
  <c r="M3022" i="11"/>
  <c r="M2985" i="11"/>
  <c r="M2918" i="11"/>
  <c r="M2821" i="11"/>
  <c r="M2734" i="11"/>
  <c r="M2697" i="11"/>
  <c r="M2621" i="11"/>
  <c r="M2413" i="11"/>
  <c r="M2393" i="11"/>
  <c r="M3481" i="11"/>
  <c r="M3714" i="11"/>
  <c r="L3714" i="11"/>
  <c r="L3706" i="11"/>
  <c r="M3706" i="11"/>
  <c r="M3698" i="11"/>
  <c r="L3698" i="11"/>
  <c r="L3694" i="11"/>
  <c r="M3694" i="11"/>
  <c r="L3686" i="11"/>
  <c r="M3686" i="11"/>
  <c r="M3682" i="11"/>
  <c r="L3682" i="11"/>
  <c r="L3678" i="11"/>
  <c r="M3678" i="11"/>
  <c r="L3670" i="11"/>
  <c r="M3670" i="11"/>
  <c r="M3666" i="11"/>
  <c r="L3666" i="11"/>
  <c r="L3662" i="11"/>
  <c r="M3662" i="11"/>
  <c r="L3658" i="11"/>
  <c r="M3658" i="11"/>
  <c r="M3642" i="11"/>
  <c r="L3642" i="11"/>
  <c r="M3630" i="11"/>
  <c r="L3630" i="11"/>
  <c r="M3614" i="11"/>
  <c r="L3614" i="11"/>
  <c r="M3598" i="11"/>
  <c r="L3598" i="11"/>
  <c r="M3582" i="11"/>
  <c r="L3582" i="11"/>
  <c r="M3534" i="11"/>
  <c r="L3534" i="11"/>
  <c r="L3486" i="11"/>
  <c r="M3486" i="11"/>
  <c r="M3454" i="11"/>
  <c r="L3454" i="11"/>
  <c r="L3422" i="11"/>
  <c r="M3422" i="11"/>
  <c r="L3406" i="11"/>
  <c r="M3406" i="11"/>
  <c r="M3390" i="11"/>
  <c r="L3390" i="11"/>
  <c r="M3374" i="11"/>
  <c r="L3374" i="11"/>
  <c r="M3354" i="11"/>
  <c r="L3354" i="11"/>
  <c r="L3346" i="11"/>
  <c r="M3346" i="11"/>
  <c r="M3338" i="11"/>
  <c r="L3338" i="11"/>
  <c r="L3334" i="11"/>
  <c r="M3334" i="11"/>
  <c r="L3330" i="11"/>
  <c r="M3330" i="11"/>
  <c r="M3322" i="11"/>
  <c r="L3322" i="11"/>
  <c r="M3310" i="11"/>
  <c r="L3310" i="11"/>
  <c r="L3302" i="11"/>
  <c r="M3302" i="11"/>
  <c r="M3294" i="11"/>
  <c r="L3294" i="11"/>
  <c r="L3286" i="11"/>
  <c r="M3286" i="11"/>
  <c r="L3282" i="11"/>
  <c r="M3282" i="11"/>
  <c r="M3278" i="11"/>
  <c r="L3278" i="11"/>
  <c r="L3274" i="11"/>
  <c r="M3274" i="11"/>
  <c r="M3266" i="11"/>
  <c r="L3266" i="11"/>
  <c r="L3258" i="11"/>
  <c r="M3258" i="11"/>
  <c r="L3254" i="11"/>
  <c r="M3254" i="11"/>
  <c r="M3250" i="11"/>
  <c r="L3250" i="11"/>
  <c r="L3246" i="11"/>
  <c r="M3246" i="11"/>
  <c r="L3242" i="11"/>
  <c r="M3242" i="11"/>
  <c r="L3238" i="11"/>
  <c r="M3238" i="11"/>
  <c r="M3234" i="11"/>
  <c r="L3234" i="11"/>
  <c r="L3230" i="11"/>
  <c r="M3230" i="11"/>
  <c r="L3222" i="11"/>
  <c r="M3222" i="11"/>
  <c r="M3218" i="11"/>
  <c r="L3218" i="11"/>
  <c r="L3214" i="11"/>
  <c r="M3214" i="11"/>
  <c r="M3210" i="11"/>
  <c r="L3210" i="11"/>
  <c r="M3206" i="11"/>
  <c r="L3206" i="11"/>
  <c r="M3202" i="11"/>
  <c r="L3202" i="11"/>
  <c r="M3198" i="11"/>
  <c r="L3198" i="11"/>
  <c r="M3194" i="11"/>
  <c r="L3194" i="11"/>
  <c r="M3190" i="11"/>
  <c r="L3190" i="11"/>
  <c r="M3186" i="11"/>
  <c r="L3186" i="11"/>
  <c r="M3182" i="11"/>
  <c r="L3182" i="11"/>
  <c r="M3178" i="11"/>
  <c r="L3178" i="11"/>
  <c r="M3174" i="11"/>
  <c r="L3174" i="11"/>
  <c r="M3170" i="11"/>
  <c r="L3170" i="11"/>
  <c r="M3166" i="11"/>
  <c r="L3166" i="11"/>
  <c r="M3162" i="11"/>
  <c r="L3162" i="11"/>
  <c r="M3158" i="11"/>
  <c r="L3158" i="11"/>
  <c r="M3154" i="11"/>
  <c r="L3154" i="11"/>
  <c r="M3150" i="11"/>
  <c r="L3150" i="11"/>
  <c r="M3146" i="11"/>
  <c r="L3146" i="11"/>
  <c r="M3142" i="11"/>
  <c r="L3142" i="11"/>
  <c r="M3138" i="11"/>
  <c r="L3138" i="11"/>
  <c r="M3134" i="11"/>
  <c r="L3134" i="11"/>
  <c r="M3130" i="11"/>
  <c r="L3130" i="11"/>
  <c r="M3126" i="11"/>
  <c r="L3126" i="11"/>
  <c r="M3122" i="11"/>
  <c r="L3122" i="11"/>
  <c r="M3118" i="11"/>
  <c r="L3118" i="11"/>
  <c r="M3114" i="11"/>
  <c r="L3114" i="11"/>
  <c r="M3110" i="11"/>
  <c r="L3110" i="11"/>
  <c r="L3102" i="11"/>
  <c r="M3102" i="11"/>
  <c r="L3098" i="11"/>
  <c r="M3098" i="11"/>
  <c r="M3094" i="11"/>
  <c r="L3094" i="11"/>
  <c r="L3090" i="11"/>
  <c r="M3090" i="11"/>
  <c r="L3082" i="11"/>
  <c r="M3082" i="11"/>
  <c r="M3078" i="11"/>
  <c r="L3078" i="11"/>
  <c r="L3070" i="11"/>
  <c r="M3070" i="11"/>
  <c r="L3066" i="11"/>
  <c r="M3066" i="11"/>
  <c r="M3062" i="11"/>
  <c r="L3062" i="11"/>
  <c r="L3058" i="11"/>
  <c r="M3058" i="11"/>
  <c r="L3050" i="11"/>
  <c r="M3050" i="11"/>
  <c r="L3046" i="11"/>
  <c r="M3046" i="11"/>
  <c r="L3038" i="11"/>
  <c r="M3038" i="11"/>
  <c r="M3034" i="11"/>
  <c r="L3034" i="11"/>
  <c r="L3030" i="11"/>
  <c r="M3030" i="11"/>
  <c r="L3026" i="11"/>
  <c r="M3026" i="11"/>
  <c r="M3018" i="11"/>
  <c r="L3018" i="11"/>
  <c r="L3010" i="11"/>
  <c r="M3010" i="11"/>
  <c r="M3002" i="11"/>
  <c r="L3002" i="11"/>
  <c r="L2998" i="11"/>
  <c r="M2998" i="11"/>
  <c r="L2990" i="11"/>
  <c r="M2990" i="11"/>
  <c r="M2986" i="11"/>
  <c r="L2986" i="11"/>
  <c r="L2982" i="11"/>
  <c r="M2982" i="11"/>
  <c r="M2974" i="11"/>
  <c r="L2974" i="11"/>
  <c r="M2970" i="11"/>
  <c r="L2970" i="11"/>
  <c r="L2966" i="11"/>
  <c r="M2966" i="11"/>
  <c r="M2958" i="11"/>
  <c r="L2958" i="11"/>
  <c r="M2954" i="11"/>
  <c r="L2954" i="11"/>
  <c r="M2942" i="11"/>
  <c r="L2942" i="11"/>
  <c r="M2938" i="11"/>
  <c r="L2938" i="11"/>
  <c r="M2930" i="11"/>
  <c r="L2930" i="11"/>
  <c r="M2926" i="11"/>
  <c r="L2926" i="11"/>
  <c r="L2922" i="11"/>
  <c r="M2922" i="11"/>
  <c r="M2914" i="11"/>
  <c r="L2914" i="11"/>
  <c r="M2910" i="11"/>
  <c r="L2910" i="11"/>
  <c r="L2902" i="11"/>
  <c r="M2902" i="11"/>
  <c r="M2898" i="11"/>
  <c r="L2898" i="11"/>
  <c r="M2894" i="11"/>
  <c r="L2894" i="11"/>
  <c r="L2886" i="11"/>
  <c r="M2886" i="11"/>
  <c r="M2882" i="11"/>
  <c r="L2882" i="11"/>
  <c r="M2878" i="11"/>
  <c r="L2878" i="11"/>
  <c r="L2874" i="11"/>
  <c r="M2874" i="11"/>
  <c r="M2866" i="11"/>
  <c r="L2866" i="11"/>
  <c r="M2862" i="11"/>
  <c r="L2862" i="11"/>
  <c r="M2858" i="11"/>
  <c r="L2858" i="11"/>
  <c r="M2854" i="11"/>
  <c r="L2854" i="11"/>
  <c r="L2850" i="11"/>
  <c r="M2850" i="11"/>
  <c r="M2846" i="11"/>
  <c r="L2846" i="11"/>
  <c r="M2842" i="11"/>
  <c r="L2842" i="11"/>
  <c r="M2838" i="11"/>
  <c r="L2838" i="11"/>
  <c r="L2834" i="11"/>
  <c r="M2834" i="11"/>
  <c r="M2830" i="11"/>
  <c r="L2830" i="11"/>
  <c r="M2826" i="11"/>
  <c r="L2826" i="11"/>
  <c r="M2818" i="11"/>
  <c r="L2818" i="11"/>
  <c r="M2814" i="11"/>
  <c r="L2814" i="11"/>
  <c r="M2810" i="11"/>
  <c r="L2810" i="11"/>
  <c r="M2802" i="11"/>
  <c r="L2802" i="11"/>
  <c r="M2798" i="11"/>
  <c r="L2798" i="11"/>
  <c r="L2794" i="11"/>
  <c r="M2794" i="11"/>
  <c r="M2790" i="11"/>
  <c r="L2790" i="11"/>
  <c r="L2786" i="11"/>
  <c r="M2786" i="11"/>
  <c r="M2782" i="11"/>
  <c r="L2782" i="11"/>
  <c r="L2778" i="11"/>
  <c r="M2778" i="11"/>
  <c r="M2774" i="11"/>
  <c r="L2774" i="11"/>
  <c r="M2770" i="11"/>
  <c r="L2770" i="11"/>
  <c r="M2766" i="11"/>
  <c r="L2766" i="11"/>
  <c r="L2762" i="11"/>
  <c r="M2762" i="11"/>
  <c r="M2758" i="11"/>
  <c r="L2758" i="11"/>
  <c r="M2754" i="11"/>
  <c r="L2754" i="11"/>
  <c r="L2750" i="11"/>
  <c r="M2750" i="11"/>
  <c r="M2746" i="11"/>
  <c r="L2746" i="11"/>
  <c r="L2742" i="11"/>
  <c r="M2742" i="11"/>
  <c r="M2738" i="11"/>
  <c r="L2738" i="11"/>
  <c r="M2730" i="11"/>
  <c r="L2730" i="11"/>
  <c r="L2726" i="11"/>
  <c r="M2726" i="11"/>
  <c r="M2722" i="11"/>
  <c r="L2722" i="11"/>
  <c r="M2718" i="11"/>
  <c r="L2718" i="11"/>
  <c r="L2714" i="11"/>
  <c r="M2714" i="11"/>
  <c r="M2710" i="11"/>
  <c r="L2710" i="11"/>
  <c r="M2706" i="11"/>
  <c r="L2706" i="11"/>
  <c r="M2702" i="11"/>
  <c r="L2702" i="11"/>
  <c r="M2694" i="11"/>
  <c r="L2694" i="11"/>
  <c r="M2690" i="11"/>
  <c r="L2690" i="11"/>
  <c r="M2686" i="11"/>
  <c r="L2686" i="11"/>
  <c r="M2682" i="11"/>
  <c r="L2682" i="11"/>
  <c r="M2678" i="11"/>
  <c r="L2678" i="11"/>
  <c r="M2674" i="11"/>
  <c r="L2674" i="11"/>
  <c r="M2670" i="11"/>
  <c r="L2670" i="11"/>
  <c r="M2666" i="11"/>
  <c r="L2666" i="11"/>
  <c r="M2662" i="11"/>
  <c r="L2662" i="11"/>
  <c r="M2658" i="11"/>
  <c r="L2658" i="11"/>
  <c r="M2654" i="11"/>
  <c r="L2654" i="11"/>
  <c r="M2650" i="11"/>
  <c r="L2650" i="11"/>
  <c r="M2646" i="11"/>
  <c r="L2646" i="11"/>
  <c r="M2642" i="11"/>
  <c r="L2642" i="11"/>
  <c r="M2638" i="11"/>
  <c r="L2638" i="11"/>
  <c r="M2634" i="11"/>
  <c r="L2634" i="11"/>
  <c r="M2630" i="11"/>
  <c r="L2630" i="11"/>
  <c r="M2626" i="11"/>
  <c r="L2626" i="11"/>
  <c r="M2622" i="11"/>
  <c r="L2622" i="11"/>
  <c r="M2618" i="11"/>
  <c r="L2618" i="11"/>
  <c r="M2614" i="11"/>
  <c r="L2614" i="11"/>
  <c r="M2610" i="11"/>
  <c r="L2610" i="11"/>
  <c r="M2606" i="11"/>
  <c r="L2606" i="11"/>
  <c r="M2602" i="11"/>
  <c r="L2602" i="11"/>
  <c r="M2598" i="11"/>
  <c r="L2598" i="11"/>
  <c r="M2594" i="11"/>
  <c r="L2594" i="11"/>
  <c r="M2586" i="11"/>
  <c r="L2586" i="11"/>
  <c r="M2582" i="11"/>
  <c r="L2582" i="11"/>
  <c r="L3665" i="11"/>
  <c r="L3629" i="11"/>
  <c r="L3617" i="11"/>
  <c r="L3610" i="11"/>
  <c r="L3597" i="11"/>
  <c r="L3590" i="11"/>
  <c r="L3565" i="11"/>
  <c r="L3553" i="11"/>
  <c r="L3533" i="11"/>
  <c r="L3526" i="11"/>
  <c r="L3514" i="11"/>
  <c r="L3501" i="11"/>
  <c r="L3494" i="11"/>
  <c r="L3469" i="11"/>
  <c r="L3462" i="11"/>
  <c r="L3457" i="11"/>
  <c r="L3437" i="11"/>
  <c r="L3430" i="11"/>
  <c r="L3425" i="11"/>
  <c r="L3418" i="11"/>
  <c r="L3405" i="11"/>
  <c r="L3398" i="11"/>
  <c r="L3393" i="11"/>
  <c r="L3386" i="11"/>
  <c r="L3373" i="11"/>
  <c r="L3357" i="11"/>
  <c r="L3337" i="11"/>
  <c r="L3325" i="11"/>
  <c r="L3305" i="11"/>
  <c r="L3293" i="11"/>
  <c r="L3273" i="11"/>
  <c r="L3261" i="11"/>
  <c r="L3229" i="11"/>
  <c r="L3177" i="11"/>
  <c r="L3145" i="11"/>
  <c r="L3133" i="11"/>
  <c r="L3113" i="11"/>
  <c r="L3101" i="11"/>
  <c r="L3081" i="11"/>
  <c r="L3069" i="11"/>
  <c r="L3037" i="11"/>
  <c r="L3017" i="11"/>
  <c r="L3005" i="11"/>
  <c r="L2953" i="11"/>
  <c r="L2941" i="11"/>
  <c r="L2921" i="11"/>
  <c r="L2909" i="11"/>
  <c r="L2889" i="11"/>
  <c r="L2877" i="11"/>
  <c r="L2857" i="11"/>
  <c r="L2845" i="11"/>
  <c r="L2825" i="11"/>
  <c r="L2813" i="11"/>
  <c r="L2793" i="11"/>
  <c r="L2761" i="11"/>
  <c r="L2749" i="11"/>
  <c r="L2729" i="11"/>
  <c r="L2717" i="11"/>
  <c r="L2685" i="11"/>
  <c r="L2665" i="11"/>
  <c r="L2653" i="11"/>
  <c r="L2633" i="11"/>
  <c r="L2601" i="11"/>
  <c r="L2589" i="11"/>
  <c r="L2569" i="11"/>
  <c r="L2557" i="11"/>
  <c r="L2537" i="11"/>
  <c r="L2525" i="11"/>
  <c r="L2505" i="11"/>
  <c r="L2493" i="11"/>
  <c r="L2473" i="11"/>
  <c r="L2465" i="11"/>
  <c r="L2457" i="11"/>
  <c r="L2441" i="11"/>
  <c r="L2425" i="11"/>
  <c r="L2409" i="11"/>
  <c r="L2401" i="11"/>
  <c r="L2369" i="11"/>
  <c r="L2361" i="11"/>
  <c r="L2345" i="11"/>
  <c r="L2337" i="11"/>
  <c r="L2313" i="11"/>
  <c r="L2305" i="11"/>
  <c r="L2297" i="11"/>
  <c r="L2281" i="11"/>
  <c r="L2273" i="11"/>
  <c r="L2265" i="11"/>
  <c r="L2249" i="11"/>
  <c r="L2241" i="11"/>
  <c r="L2233" i="11"/>
  <c r="L2217" i="11"/>
  <c r="L2209" i="11"/>
  <c r="L2201" i="11"/>
  <c r="L2185" i="11"/>
  <c r="L2177" i="11"/>
  <c r="L2169" i="11"/>
  <c r="L2153" i="11"/>
  <c r="L2145" i="11"/>
  <c r="L2137" i="11"/>
  <c r="M3702" i="11"/>
  <c r="M3690" i="11"/>
  <c r="M3550" i="11"/>
  <c r="M3401" i="11"/>
  <c r="M3350" i="11"/>
  <c r="M3290" i="11"/>
  <c r="M3270" i="11"/>
  <c r="M3189" i="11"/>
  <c r="M3086" i="11"/>
  <c r="M3006" i="11"/>
  <c r="M2962" i="11"/>
  <c r="M2906" i="11"/>
  <c r="M2822" i="11"/>
  <c r="M2677" i="11"/>
  <c r="M2397" i="11"/>
  <c r="M2526" i="11"/>
  <c r="M2482" i="11"/>
  <c r="M2574" i="11"/>
  <c r="L2574" i="11"/>
  <c r="M2566" i="11"/>
  <c r="L2566" i="11"/>
  <c r="M2558" i="11"/>
  <c r="L2558" i="11"/>
  <c r="L2554" i="11"/>
  <c r="M2554" i="11"/>
  <c r="M2550" i="11"/>
  <c r="L2550" i="11"/>
  <c r="M2546" i="11"/>
  <c r="L2546" i="11"/>
  <c r="M2538" i="11"/>
  <c r="L2538" i="11"/>
  <c r="M2534" i="11"/>
  <c r="L2534" i="11"/>
  <c r="M2530" i="11"/>
  <c r="L2530" i="11"/>
  <c r="M2522" i="11"/>
  <c r="L2522" i="11"/>
  <c r="M2518" i="11"/>
  <c r="L2518" i="11"/>
  <c r="L2514" i="11"/>
  <c r="M2514" i="11"/>
  <c r="M2510" i="11"/>
  <c r="L2510" i="11"/>
  <c r="M2502" i="11"/>
  <c r="L2502" i="11"/>
  <c r="M2494" i="11"/>
  <c r="L2494" i="11"/>
  <c r="M2490" i="11"/>
  <c r="L2490" i="11"/>
  <c r="M2486" i="11"/>
  <c r="L2486" i="11"/>
  <c r="M2478" i="11"/>
  <c r="L2478" i="11"/>
  <c r="M2474" i="11"/>
  <c r="L2474" i="11"/>
  <c r="M2466" i="11"/>
  <c r="L2466" i="11"/>
  <c r="L2462" i="11"/>
  <c r="M2462" i="11"/>
  <c r="M2458" i="11"/>
  <c r="L2458" i="11"/>
  <c r="M2450" i="11"/>
  <c r="L2450" i="11"/>
  <c r="M2442" i="11"/>
  <c r="L2442" i="11"/>
  <c r="M2438" i="11"/>
  <c r="L2438" i="11"/>
  <c r="L2434" i="11"/>
  <c r="M2434" i="11"/>
  <c r="M2430" i="11"/>
  <c r="L2430" i="11"/>
  <c r="M2426" i="11"/>
  <c r="L2426" i="11"/>
  <c r="L2422" i="11"/>
  <c r="M2422" i="11"/>
  <c r="M2418" i="11"/>
  <c r="L2418" i="11"/>
  <c r="M2410" i="11"/>
  <c r="L2410" i="11"/>
  <c r="L2406" i="11"/>
  <c r="M2406" i="11"/>
  <c r="M2402" i="11"/>
  <c r="L2402" i="11"/>
  <c r="M2398" i="11"/>
  <c r="L2398" i="11"/>
  <c r="M2394" i="11"/>
  <c r="L2394" i="11"/>
  <c r="M2390" i="11"/>
  <c r="L2390" i="11"/>
  <c r="L2386" i="11"/>
  <c r="M2386" i="11"/>
  <c r="M2382" i="11"/>
  <c r="L2382" i="11"/>
  <c r="M2378" i="11"/>
  <c r="L2378" i="11"/>
  <c r="M2374" i="11"/>
  <c r="L2374" i="11"/>
  <c r="M2370" i="11"/>
  <c r="L2370" i="11"/>
  <c r="M2366" i="11"/>
  <c r="L2366" i="11"/>
  <c r="M2362" i="11"/>
  <c r="L2362" i="11"/>
  <c r="M2354" i="11"/>
  <c r="L2354" i="11"/>
  <c r="M2350" i="11"/>
  <c r="L2350" i="11"/>
  <c r="M2346" i="11"/>
  <c r="L2346" i="11"/>
  <c r="M2342" i="11"/>
  <c r="L2342" i="11"/>
  <c r="M2338" i="11"/>
  <c r="L2338" i="11"/>
  <c r="L2334" i="11"/>
  <c r="M2330" i="11"/>
  <c r="L2330" i="11"/>
  <c r="M2326" i="11"/>
  <c r="L2326" i="11"/>
  <c r="M2322" i="11"/>
  <c r="L2322" i="11"/>
  <c r="M2318" i="11"/>
  <c r="L2318" i="11"/>
  <c r="M2314" i="11"/>
  <c r="L2314" i="11"/>
  <c r="M2310" i="11"/>
  <c r="L2310" i="11"/>
  <c r="M2306" i="11"/>
  <c r="L2306" i="11"/>
  <c r="M2302" i="11"/>
  <c r="L2302" i="11"/>
  <c r="M2298" i="11"/>
  <c r="L2298" i="11"/>
  <c r="M2294" i="11"/>
  <c r="L2294" i="11"/>
  <c r="M2290" i="11"/>
  <c r="L2290" i="11"/>
  <c r="M2286" i="11"/>
  <c r="L2286" i="11"/>
  <c r="M2282" i="11"/>
  <c r="L2282" i="11"/>
  <c r="M2278" i="11"/>
  <c r="L2278" i="11"/>
  <c r="M2274" i="11"/>
  <c r="L2274" i="11"/>
  <c r="M2270" i="11"/>
  <c r="L2270" i="11"/>
  <c r="M2266" i="11"/>
  <c r="L2266" i="11"/>
  <c r="M2262" i="11"/>
  <c r="L2262" i="11"/>
  <c r="M2258" i="11"/>
  <c r="L2258" i="11"/>
  <c r="M2254" i="11"/>
  <c r="L2254" i="11"/>
  <c r="M2246" i="11"/>
  <c r="L2246" i="11"/>
  <c r="M2238" i="11"/>
  <c r="L2238" i="11"/>
  <c r="M2230" i="11"/>
  <c r="L2230" i="11"/>
  <c r="M2226" i="11"/>
  <c r="L2226" i="11"/>
  <c r="L2222" i="11"/>
  <c r="M2218" i="11"/>
  <c r="L2218" i="11"/>
  <c r="M2210" i="11"/>
  <c r="L2210" i="11"/>
  <c r="M2206" i="11"/>
  <c r="L2206" i="11"/>
  <c r="M2202" i="11"/>
  <c r="L2202" i="11"/>
  <c r="M2198" i="11"/>
  <c r="L2198" i="11"/>
  <c r="M2194" i="11"/>
  <c r="L2194" i="11"/>
  <c r="M2190" i="11"/>
  <c r="L2190" i="11"/>
  <c r="L2186" i="11"/>
  <c r="M2186" i="11"/>
  <c r="M2182" i="11"/>
  <c r="L2182" i="11"/>
  <c r="M2178" i="11"/>
  <c r="L2178" i="11"/>
  <c r="M2174" i="11"/>
  <c r="L2174" i="11"/>
  <c r="M2170" i="11"/>
  <c r="L2170" i="11"/>
  <c r="M2166" i="11"/>
  <c r="L2166" i="11"/>
  <c r="M2162" i="11"/>
  <c r="L2162" i="11"/>
  <c r="M2158" i="11"/>
  <c r="L2158" i="11"/>
  <c r="M2154" i="11"/>
  <c r="L2154" i="11"/>
  <c r="M2150" i="11"/>
  <c r="L2150" i="11"/>
  <c r="M2142" i="11"/>
  <c r="L2142" i="11"/>
  <c r="M2138" i="11"/>
  <c r="L2138" i="11"/>
  <c r="M2134" i="11"/>
  <c r="L2134" i="11"/>
  <c r="M2130" i="11"/>
  <c r="L2130" i="11"/>
  <c r="M2126" i="11"/>
  <c r="L2126" i="11"/>
  <c r="M2110" i="11"/>
  <c r="L2110" i="11"/>
  <c r="M2094" i="11"/>
  <c r="L2094" i="11"/>
  <c r="L2114" i="11"/>
  <c r="L2106" i="11"/>
  <c r="M2570" i="11"/>
  <c r="M2562" i="11"/>
  <c r="M2542" i="11"/>
  <c r="M2446" i="11"/>
  <c r="M2234" i="11"/>
  <c r="M2214" i="11"/>
  <c r="L2120" i="11"/>
  <c r="L2104" i="11"/>
  <c r="L3654" i="11"/>
  <c r="L3650" i="11"/>
  <c r="L3646" i="11"/>
  <c r="L3653" i="11"/>
  <c r="L3649" i="11"/>
  <c r="L3645" i="11"/>
  <c r="L3644" i="11"/>
  <c r="L3640" i="11"/>
  <c r="L3643" i="11"/>
  <c r="L3639" i="11"/>
  <c r="M3372" i="11"/>
  <c r="M3368" i="11"/>
  <c r="M3364" i="11"/>
  <c r="M3360" i="11"/>
  <c r="M3371" i="11"/>
  <c r="M3367" i="11"/>
  <c r="M3363" i="11"/>
  <c r="M3359" i="11"/>
  <c r="M3358" i="11"/>
  <c r="N2075" i="11" l="1"/>
  <c r="N2076" i="11"/>
  <c r="N2077" i="11"/>
  <c r="N2078" i="11"/>
  <c r="N2079" i="11"/>
  <c r="N2080" i="11"/>
  <c r="N2081" i="11"/>
  <c r="N2082" i="11"/>
  <c r="N2083" i="11"/>
  <c r="N2084" i="11"/>
  <c r="N2085" i="11"/>
  <c r="N2086" i="11"/>
  <c r="N2087" i="11"/>
  <c r="N2088" i="11"/>
  <c r="N2089" i="11"/>
  <c r="K2075" i="11"/>
  <c r="L2075" i="11" s="1"/>
  <c r="K2076" i="11"/>
  <c r="K2077" i="11"/>
  <c r="L2077" i="11" s="1"/>
  <c r="K2078" i="11"/>
  <c r="M2078" i="11" s="1"/>
  <c r="K2079" i="11"/>
  <c r="M2079" i="11" s="1"/>
  <c r="K2080" i="11"/>
  <c r="K2081" i="11"/>
  <c r="L2081" i="11" s="1"/>
  <c r="K2082" i="11"/>
  <c r="L2082" i="11" s="1"/>
  <c r="K2083" i="11"/>
  <c r="M2083" i="11" s="1"/>
  <c r="K2084" i="11"/>
  <c r="K2085" i="11"/>
  <c r="L2085" i="11" s="1"/>
  <c r="K2086" i="11"/>
  <c r="M2086" i="11" s="1"/>
  <c r="K2087" i="11"/>
  <c r="M2087" i="11" s="1"/>
  <c r="K2088" i="11"/>
  <c r="K2089" i="11"/>
  <c r="L2089" i="11" s="1"/>
  <c r="M2077" i="11" l="1"/>
  <c r="L2078" i="11"/>
  <c r="M2085" i="11"/>
  <c r="L2086" i="11"/>
  <c r="M2082" i="11"/>
  <c r="L2083" i="11"/>
  <c r="M2089" i="11"/>
  <c r="M2081" i="11"/>
  <c r="L2084" i="11"/>
  <c r="L2080" i="11"/>
  <c r="M2080" i="11"/>
  <c r="L2087" i="11"/>
  <c r="L2079" i="11"/>
  <c r="L2088" i="11"/>
  <c r="M2088" i="11"/>
  <c r="L2076" i="11"/>
  <c r="M2076" i="11"/>
  <c r="AD2" i="11" l="1"/>
  <c r="S2" i="11"/>
  <c r="K2" i="11"/>
  <c r="N2074" i="11"/>
  <c r="K2074" i="11"/>
  <c r="N2073" i="11"/>
  <c r="K2073" i="11"/>
  <c r="N2072" i="11"/>
  <c r="K2072" i="11"/>
  <c r="L2072" i="11" s="1"/>
  <c r="N2071" i="11"/>
  <c r="K2071" i="11"/>
  <c r="L2071" i="11" s="1"/>
  <c r="N2070" i="11"/>
  <c r="K2070" i="11"/>
  <c r="N2069" i="11"/>
  <c r="K2069" i="11"/>
  <c r="N2068" i="11"/>
  <c r="K2068" i="11"/>
  <c r="N2067" i="11"/>
  <c r="K2067" i="11"/>
  <c r="L2067" i="11" s="1"/>
  <c r="N2066" i="11"/>
  <c r="K2066" i="11"/>
  <c r="M2066" i="11" s="1"/>
  <c r="N2065" i="11"/>
  <c r="K2065" i="11"/>
  <c r="N2064" i="11"/>
  <c r="K2064" i="11"/>
  <c r="N2063" i="11"/>
  <c r="K2063" i="11"/>
  <c r="N2062" i="11"/>
  <c r="K2062" i="11"/>
  <c r="N2061" i="11"/>
  <c r="K2061" i="11"/>
  <c r="N2060" i="11"/>
  <c r="K2060" i="11"/>
  <c r="N2059" i="11"/>
  <c r="K2059" i="11"/>
  <c r="N2058" i="11"/>
  <c r="K2058" i="11"/>
  <c r="L2058" i="11" s="1"/>
  <c r="N2057" i="11"/>
  <c r="K2057" i="11"/>
  <c r="N2056" i="11"/>
  <c r="K2056" i="11"/>
  <c r="N2055" i="11"/>
  <c r="K2055" i="11"/>
  <c r="L2055" i="11" s="1"/>
  <c r="N2054" i="11"/>
  <c r="K2054" i="11"/>
  <c r="N2053" i="11"/>
  <c r="K2053" i="11"/>
  <c r="N2052" i="11"/>
  <c r="K2052" i="11"/>
  <c r="N2051" i="11"/>
  <c r="K2051" i="11"/>
  <c r="N2050" i="11"/>
  <c r="K2050" i="11"/>
  <c r="N2049" i="11"/>
  <c r="K2049" i="11"/>
  <c r="L2049" i="11" s="1"/>
  <c r="N2048" i="11"/>
  <c r="K2048" i="11"/>
  <c r="N2047" i="11"/>
  <c r="K2047" i="11"/>
  <c r="N2046" i="11"/>
  <c r="K2046" i="11"/>
  <c r="N2045" i="11"/>
  <c r="K2045" i="11"/>
  <c r="N2044" i="11"/>
  <c r="K2044" i="11"/>
  <c r="N2043" i="11"/>
  <c r="K2043" i="11"/>
  <c r="N2042" i="11"/>
  <c r="K2042" i="11"/>
  <c r="N2041" i="11"/>
  <c r="K2041" i="11"/>
  <c r="N2040" i="11"/>
  <c r="K2040" i="11"/>
  <c r="N2039" i="11"/>
  <c r="K2039" i="11"/>
  <c r="N2038" i="11"/>
  <c r="K2038" i="11"/>
  <c r="N2037" i="11"/>
  <c r="K2037" i="11"/>
  <c r="N2036" i="11"/>
  <c r="K2036" i="11"/>
  <c r="N2035" i="11"/>
  <c r="K2035" i="11"/>
  <c r="N2034" i="11"/>
  <c r="K2034" i="11"/>
  <c r="L2034" i="11" s="1"/>
  <c r="N2033" i="11"/>
  <c r="K2033" i="11"/>
  <c r="N2032" i="11"/>
  <c r="K2032" i="11"/>
  <c r="N2031" i="11"/>
  <c r="K2031" i="11"/>
  <c r="N2030" i="11"/>
  <c r="K2030" i="11"/>
  <c r="N2029" i="11"/>
  <c r="K2029" i="11"/>
  <c r="M2029" i="11" s="1"/>
  <c r="N2028" i="11"/>
  <c r="K2028" i="11"/>
  <c r="N2027" i="11"/>
  <c r="K2027" i="11"/>
  <c r="N2026" i="11"/>
  <c r="K2026" i="11"/>
  <c r="M2026" i="11" s="1"/>
  <c r="N2025" i="11"/>
  <c r="K2025" i="11"/>
  <c r="N2024" i="11"/>
  <c r="K2024" i="11"/>
  <c r="N2023" i="11"/>
  <c r="K2023" i="11"/>
  <c r="M2023" i="11" s="1"/>
  <c r="N2022" i="11"/>
  <c r="K2022" i="11"/>
  <c r="N2021" i="11"/>
  <c r="K2021" i="11"/>
  <c r="N2020" i="11"/>
  <c r="K2020" i="11"/>
  <c r="M2020" i="11" s="1"/>
  <c r="N2019" i="11"/>
  <c r="K2019" i="11"/>
  <c r="N2018" i="11"/>
  <c r="K2018" i="11"/>
  <c r="N2017" i="11"/>
  <c r="K2017" i="11"/>
  <c r="N2016" i="11"/>
  <c r="K2016" i="11"/>
  <c r="N2015" i="11"/>
  <c r="K2015" i="11"/>
  <c r="N2014" i="11"/>
  <c r="K2014" i="11"/>
  <c r="N2013" i="11"/>
  <c r="K2013" i="11"/>
  <c r="N2012" i="11"/>
  <c r="K2012" i="11"/>
  <c r="N2011" i="11"/>
  <c r="K2011" i="11"/>
  <c r="N2010" i="11"/>
  <c r="K2010" i="11"/>
  <c r="N2009" i="11"/>
  <c r="K2009" i="11"/>
  <c r="N2008" i="11"/>
  <c r="K2008" i="11"/>
  <c r="N2007" i="11"/>
  <c r="K2007" i="11"/>
  <c r="N2006" i="11"/>
  <c r="K2006" i="11"/>
  <c r="N2005" i="11"/>
  <c r="K2005" i="11"/>
  <c r="N2004" i="11"/>
  <c r="K2004" i="11"/>
  <c r="N2003" i="11"/>
  <c r="K2003" i="11"/>
  <c r="N2002" i="11"/>
  <c r="K2002" i="11"/>
  <c r="N2001" i="11"/>
  <c r="K2001" i="11"/>
  <c r="N2000" i="11"/>
  <c r="K2000" i="11"/>
  <c r="N1999" i="11"/>
  <c r="K1999" i="11"/>
  <c r="L1999" i="11" s="1"/>
  <c r="N1998" i="11"/>
  <c r="K1998" i="11"/>
  <c r="N1997" i="11"/>
  <c r="K1997" i="11"/>
  <c r="N1996" i="11"/>
  <c r="K1996" i="11"/>
  <c r="N1995" i="11"/>
  <c r="K1995" i="11"/>
  <c r="N1994" i="11"/>
  <c r="K1994" i="11"/>
  <c r="L1994" i="11" s="1"/>
  <c r="N1993" i="11"/>
  <c r="K1993" i="11"/>
  <c r="N1992" i="11"/>
  <c r="K1992" i="11"/>
  <c r="N1991" i="11"/>
  <c r="K1991" i="11"/>
  <c r="N1990" i="11"/>
  <c r="K1990" i="11"/>
  <c r="N1989" i="11"/>
  <c r="K1989" i="11"/>
  <c r="N1988" i="11"/>
  <c r="K1988" i="11"/>
  <c r="N1987" i="11"/>
  <c r="K1987" i="11"/>
  <c r="L1987" i="11" s="1"/>
  <c r="N1986" i="11"/>
  <c r="K1986" i="11"/>
  <c r="N1985" i="11"/>
  <c r="K1985" i="11"/>
  <c r="N1984" i="11"/>
  <c r="K1984" i="11"/>
  <c r="N1983" i="11"/>
  <c r="K1983" i="11"/>
  <c r="N1982" i="11"/>
  <c r="K1982" i="11"/>
  <c r="N1981" i="11"/>
  <c r="K1981" i="11"/>
  <c r="M1981" i="11" s="1"/>
  <c r="N1980" i="11"/>
  <c r="K1980" i="11"/>
  <c r="L1980" i="11" s="1"/>
  <c r="N1979" i="11"/>
  <c r="K1979" i="11"/>
  <c r="N1978" i="11"/>
  <c r="K1978" i="11"/>
  <c r="N1977" i="11"/>
  <c r="K1977" i="11"/>
  <c r="N1976" i="11"/>
  <c r="K1976" i="11"/>
  <c r="N1975" i="11"/>
  <c r="K1975" i="11"/>
  <c r="M1975" i="11" s="1"/>
  <c r="N1974" i="11"/>
  <c r="K1974" i="11"/>
  <c r="N1973" i="11"/>
  <c r="K1973" i="11"/>
  <c r="M1973" i="11" s="1"/>
  <c r="N1972" i="11"/>
  <c r="K1972" i="11"/>
  <c r="N1971" i="11"/>
  <c r="K1971" i="11"/>
  <c r="N1970" i="11"/>
  <c r="K1970" i="11"/>
  <c r="N1969" i="11"/>
  <c r="K1969" i="11"/>
  <c r="N1968" i="11"/>
  <c r="K1968" i="11"/>
  <c r="N1967" i="11"/>
  <c r="K1967" i="11"/>
  <c r="L1967" i="11" s="1"/>
  <c r="N1966" i="11"/>
  <c r="K1966" i="11"/>
  <c r="N1965" i="11"/>
  <c r="K1965" i="11"/>
  <c r="N1964" i="11"/>
  <c r="K1964" i="11"/>
  <c r="N1963" i="11"/>
  <c r="K1963" i="11"/>
  <c r="N1962" i="11"/>
  <c r="K1962" i="11"/>
  <c r="N1961" i="11"/>
  <c r="K1961" i="11"/>
  <c r="N1960" i="11"/>
  <c r="K1960" i="11"/>
  <c r="N1959" i="11"/>
  <c r="K1959" i="11"/>
  <c r="N1958" i="11"/>
  <c r="K1958" i="11"/>
  <c r="N1957" i="11"/>
  <c r="K1957" i="11"/>
  <c r="N1956" i="11"/>
  <c r="K1956" i="11"/>
  <c r="N1955" i="11"/>
  <c r="K1955" i="11"/>
  <c r="L1955" i="11" s="1"/>
  <c r="N1954" i="11"/>
  <c r="K1954" i="11"/>
  <c r="N1953" i="11"/>
  <c r="K1953" i="11"/>
  <c r="N1952" i="11"/>
  <c r="K1952" i="11"/>
  <c r="N1951" i="11"/>
  <c r="K1951" i="11"/>
  <c r="M1951" i="11" s="1"/>
  <c r="N1950" i="11"/>
  <c r="K1950" i="11"/>
  <c r="N1949" i="11"/>
  <c r="K1949" i="11"/>
  <c r="M1949" i="11" s="1"/>
  <c r="N1948" i="11"/>
  <c r="K1948" i="11"/>
  <c r="L1948" i="11" s="1"/>
  <c r="N1947" i="11"/>
  <c r="K1947" i="11"/>
  <c r="N1946" i="11"/>
  <c r="K1946" i="11"/>
  <c r="L1946" i="11" s="1"/>
  <c r="N1945" i="11"/>
  <c r="K1945" i="11"/>
  <c r="N1944" i="11"/>
  <c r="K1944" i="11"/>
  <c r="L1944" i="11" s="1"/>
  <c r="N1943" i="11"/>
  <c r="K1943" i="11"/>
  <c r="M1943" i="11" s="1"/>
  <c r="N1942" i="11"/>
  <c r="K1942" i="11"/>
  <c r="N1941" i="11"/>
  <c r="K1941" i="11"/>
  <c r="N1940" i="11"/>
  <c r="K1940" i="11"/>
  <c r="N1939" i="11"/>
  <c r="K1939" i="11"/>
  <c r="M1939" i="11" s="1"/>
  <c r="N1938" i="11"/>
  <c r="K1938" i="11"/>
  <c r="N1937" i="11"/>
  <c r="K1937" i="11"/>
  <c r="N1936" i="11"/>
  <c r="K1936" i="11"/>
  <c r="L1936" i="11" s="1"/>
  <c r="N1935" i="11"/>
  <c r="K1935" i="11"/>
  <c r="L1935" i="11" s="1"/>
  <c r="N1934" i="11"/>
  <c r="K1934" i="11"/>
  <c r="L1934" i="11" s="1"/>
  <c r="N1933" i="11"/>
  <c r="K1933" i="11"/>
  <c r="N1932" i="11"/>
  <c r="K1932" i="11"/>
  <c r="N1931" i="11"/>
  <c r="K1931" i="11"/>
  <c r="N1930" i="11"/>
  <c r="K1930" i="11"/>
  <c r="N1929" i="11"/>
  <c r="K1929" i="11"/>
  <c r="M1929" i="11" s="1"/>
  <c r="N1928" i="11"/>
  <c r="K1928" i="11"/>
  <c r="N1927" i="11"/>
  <c r="K1927" i="11"/>
  <c r="L1927" i="11" s="1"/>
  <c r="N1926" i="11"/>
  <c r="K1926" i="11"/>
  <c r="N1925" i="11"/>
  <c r="K1925" i="11"/>
  <c r="N1924" i="11"/>
  <c r="K1924" i="11"/>
  <c r="N1923" i="11"/>
  <c r="K1923" i="11"/>
  <c r="N1922" i="11"/>
  <c r="K1922" i="11"/>
  <c r="N1921" i="11"/>
  <c r="K1921" i="11"/>
  <c r="N1920" i="11"/>
  <c r="K1920" i="11"/>
  <c r="N1919" i="11"/>
  <c r="K1919" i="11"/>
  <c r="N1918" i="11"/>
  <c r="K1918" i="11"/>
  <c r="N1917" i="11"/>
  <c r="K1917" i="11"/>
  <c r="N1916" i="11"/>
  <c r="K1916" i="11"/>
  <c r="L1916" i="11" s="1"/>
  <c r="N1915" i="11"/>
  <c r="K1915" i="11"/>
  <c r="N1914" i="11"/>
  <c r="K1914" i="11"/>
  <c r="N1913" i="11"/>
  <c r="K1913" i="11"/>
  <c r="N1912" i="11"/>
  <c r="K1912" i="11"/>
  <c r="N1911" i="11"/>
  <c r="K1911" i="11"/>
  <c r="N1910" i="11"/>
  <c r="K1910" i="11"/>
  <c r="N1909" i="11"/>
  <c r="K1909" i="11"/>
  <c r="N1908" i="11"/>
  <c r="K1908" i="11"/>
  <c r="N1907" i="11"/>
  <c r="K1907" i="11"/>
  <c r="N1906" i="11"/>
  <c r="K1906" i="11"/>
  <c r="N1905" i="11"/>
  <c r="K1905" i="11"/>
  <c r="N1904" i="11"/>
  <c r="K1904" i="11"/>
  <c r="L1904" i="11" s="1"/>
  <c r="N1903" i="11"/>
  <c r="K1903" i="11"/>
  <c r="N1902" i="11"/>
  <c r="K1902" i="11"/>
  <c r="N1901" i="11"/>
  <c r="K1901" i="11"/>
  <c r="N1900" i="11"/>
  <c r="K1900" i="11"/>
  <c r="N1899" i="11"/>
  <c r="K1899" i="11"/>
  <c r="N1898" i="11"/>
  <c r="K1898" i="11"/>
  <c r="N1897" i="11"/>
  <c r="K1897" i="11"/>
  <c r="N1896" i="11"/>
  <c r="K1896" i="11"/>
  <c r="N1895" i="11"/>
  <c r="K1895" i="11"/>
  <c r="N1894" i="11"/>
  <c r="K1894" i="11"/>
  <c r="L1894" i="11" s="1"/>
  <c r="N1893" i="11"/>
  <c r="K1893" i="11"/>
  <c r="N1892" i="11"/>
  <c r="K1892" i="11"/>
  <c r="N1891" i="11"/>
  <c r="K1891" i="11"/>
  <c r="M1891" i="11" s="1"/>
  <c r="N1890" i="11"/>
  <c r="K1890" i="11"/>
  <c r="N1889" i="11"/>
  <c r="K1889" i="11"/>
  <c r="M1889" i="11" s="1"/>
  <c r="N1888" i="11"/>
  <c r="K1888" i="11"/>
  <c r="M1888" i="11" s="1"/>
  <c r="N1887" i="11"/>
  <c r="K1887" i="11"/>
  <c r="M1887" i="11" s="1"/>
  <c r="N1886" i="11"/>
  <c r="K1886" i="11"/>
  <c r="L1886" i="11" s="1"/>
  <c r="N1885" i="11"/>
  <c r="K1885" i="11"/>
  <c r="N1884" i="11"/>
  <c r="K1884" i="11"/>
  <c r="N1883" i="11"/>
  <c r="K1883" i="11"/>
  <c r="M1883" i="11" s="1"/>
  <c r="N1882" i="11"/>
  <c r="K1882" i="11"/>
  <c r="N1881" i="11"/>
  <c r="K1881" i="11"/>
  <c r="M1881" i="11" s="1"/>
  <c r="N1880" i="11"/>
  <c r="K1880" i="11"/>
  <c r="M1880" i="11" s="1"/>
  <c r="N1879" i="11"/>
  <c r="K1879" i="11"/>
  <c r="L1879" i="11" s="1"/>
  <c r="N1878" i="11"/>
  <c r="K1878" i="11"/>
  <c r="L1878" i="11" s="1"/>
  <c r="N1877" i="11"/>
  <c r="K1877" i="11"/>
  <c r="N1876" i="11"/>
  <c r="K1876" i="11"/>
  <c r="N1875" i="11"/>
  <c r="K1875" i="11"/>
  <c r="N1874" i="11"/>
  <c r="K1874" i="11"/>
  <c r="N1873" i="11"/>
  <c r="K1873" i="11"/>
  <c r="N1872" i="11"/>
  <c r="K1872" i="11"/>
  <c r="N1871" i="11"/>
  <c r="K1871" i="11"/>
  <c r="N1870" i="11"/>
  <c r="K1870" i="11"/>
  <c r="N1869" i="11"/>
  <c r="K1869" i="11"/>
  <c r="N1868" i="11"/>
  <c r="K1868" i="11"/>
  <c r="L1868" i="11" s="1"/>
  <c r="N1867" i="11"/>
  <c r="K1867" i="11"/>
  <c r="N1866" i="11"/>
  <c r="K1866" i="11"/>
  <c r="N1865" i="11"/>
  <c r="K1865" i="11"/>
  <c r="N1864" i="11"/>
  <c r="K1864" i="11"/>
  <c r="N1863" i="11"/>
  <c r="K1863" i="11"/>
  <c r="N1862" i="11"/>
  <c r="K1862" i="11"/>
  <c r="N1861" i="11"/>
  <c r="K1861" i="11"/>
  <c r="N1860" i="11"/>
  <c r="K1860" i="11"/>
  <c r="N1859" i="11"/>
  <c r="K1859" i="11"/>
  <c r="N1858" i="11"/>
  <c r="K1858" i="11"/>
  <c r="N1857" i="11"/>
  <c r="K1857" i="11"/>
  <c r="N1856" i="11"/>
  <c r="K1856" i="11"/>
  <c r="N1855" i="11"/>
  <c r="K1855" i="11"/>
  <c r="N1854" i="11"/>
  <c r="K1854" i="11"/>
  <c r="N1853" i="11"/>
  <c r="K1853" i="11"/>
  <c r="N1852" i="11"/>
  <c r="K1852" i="11"/>
  <c r="N1851" i="11"/>
  <c r="K1851" i="11"/>
  <c r="N1850" i="11"/>
  <c r="K1850" i="11"/>
  <c r="N1849" i="11"/>
  <c r="K1849" i="11"/>
  <c r="N1848" i="11"/>
  <c r="K1848" i="11"/>
  <c r="N1847" i="11"/>
  <c r="K1847" i="11"/>
  <c r="M1847" i="11" s="1"/>
  <c r="N1846" i="11"/>
  <c r="K1846" i="11"/>
  <c r="N1845" i="11"/>
  <c r="K1845" i="11"/>
  <c r="N1844" i="11"/>
  <c r="K1844" i="11"/>
  <c r="N1843" i="11"/>
  <c r="K1843" i="11"/>
  <c r="N1842" i="11"/>
  <c r="K1842" i="11"/>
  <c r="M1842" i="11" s="1"/>
  <c r="N1841" i="11"/>
  <c r="K1841" i="11"/>
  <c r="N1840" i="11"/>
  <c r="K1840" i="11"/>
  <c r="N1839" i="11"/>
  <c r="K1839" i="11"/>
  <c r="N1838" i="11"/>
  <c r="K1838" i="11"/>
  <c r="L1838" i="11" s="1"/>
  <c r="N1837" i="11"/>
  <c r="K1837" i="11"/>
  <c r="N1836" i="11"/>
  <c r="K1836" i="11"/>
  <c r="N1835" i="11"/>
  <c r="K1835" i="11"/>
  <c r="N1834" i="11"/>
  <c r="K1834" i="11"/>
  <c r="N1833" i="11"/>
  <c r="K1833" i="11"/>
  <c r="M1833" i="11" s="1"/>
  <c r="N1832" i="11"/>
  <c r="K1832" i="11"/>
  <c r="N1831" i="11"/>
  <c r="K1831" i="11"/>
  <c r="N1830" i="11"/>
  <c r="K1830" i="11"/>
  <c r="N1829" i="11"/>
  <c r="K1829" i="11"/>
  <c r="N1828" i="11"/>
  <c r="K1828" i="11"/>
  <c r="N1827" i="11"/>
  <c r="K1827" i="11"/>
  <c r="N1826" i="11"/>
  <c r="K1826" i="11"/>
  <c r="N1825" i="11"/>
  <c r="K1825" i="11"/>
  <c r="N1824" i="11"/>
  <c r="K1824" i="11"/>
  <c r="N1823" i="11"/>
  <c r="K1823" i="11"/>
  <c r="N1822" i="11"/>
  <c r="K1822" i="11"/>
  <c r="N1821" i="11"/>
  <c r="K1821" i="11"/>
  <c r="N1820" i="11"/>
  <c r="K1820" i="11"/>
  <c r="N1819" i="11"/>
  <c r="K1819" i="11"/>
  <c r="M1819" i="11" s="1"/>
  <c r="N1818" i="11"/>
  <c r="K1818" i="11"/>
  <c r="L1818" i="11" s="1"/>
  <c r="N1817" i="11"/>
  <c r="K1817" i="11"/>
  <c r="N1816" i="11"/>
  <c r="K1816" i="11"/>
  <c r="N1815" i="11"/>
  <c r="K1815" i="11"/>
  <c r="N1814" i="11"/>
  <c r="K1814" i="11"/>
  <c r="N1813" i="11"/>
  <c r="K1813" i="11"/>
  <c r="N1812" i="11"/>
  <c r="K1812" i="11"/>
  <c r="N1811" i="11"/>
  <c r="K1811" i="11"/>
  <c r="M1811" i="11" s="1"/>
  <c r="N1810" i="11"/>
  <c r="K1810" i="11"/>
  <c r="N1809" i="11"/>
  <c r="K1809" i="11"/>
  <c r="N1808" i="11"/>
  <c r="K1808" i="11"/>
  <c r="L1808" i="11" s="1"/>
  <c r="N1807" i="11"/>
  <c r="K1807" i="11"/>
  <c r="N1806" i="11"/>
  <c r="K1806" i="11"/>
  <c r="N1805" i="11"/>
  <c r="K1805" i="11"/>
  <c r="N1804" i="11"/>
  <c r="K1804" i="11"/>
  <c r="N1803" i="11"/>
  <c r="K1803" i="11"/>
  <c r="N1802" i="11"/>
  <c r="K1802" i="11"/>
  <c r="M1802" i="11" s="1"/>
  <c r="N1801" i="11"/>
  <c r="K1801" i="11"/>
  <c r="N1800" i="11"/>
  <c r="K1800" i="11"/>
  <c r="N1799" i="11"/>
  <c r="K1799" i="11"/>
  <c r="N1798" i="11"/>
  <c r="K1798" i="11"/>
  <c r="L1798" i="11" s="1"/>
  <c r="N1797" i="11"/>
  <c r="K1797" i="11"/>
  <c r="N1796" i="11"/>
  <c r="K1796" i="11"/>
  <c r="N1795" i="11"/>
  <c r="K1795" i="11"/>
  <c r="M1795" i="11" s="1"/>
  <c r="N1794" i="11"/>
  <c r="K1794" i="11"/>
  <c r="N1793" i="11"/>
  <c r="K1793" i="11"/>
  <c r="M1793" i="11" s="1"/>
  <c r="N1792" i="11"/>
  <c r="K1792" i="11"/>
  <c r="N1791" i="11"/>
  <c r="K1791" i="11"/>
  <c r="N1790" i="11"/>
  <c r="K1790" i="11"/>
  <c r="N1789" i="11"/>
  <c r="K1789" i="11"/>
  <c r="N1788" i="11"/>
  <c r="K1788" i="11"/>
  <c r="N1787" i="11"/>
  <c r="K1787" i="11"/>
  <c r="N1786" i="11"/>
  <c r="K1786" i="11"/>
  <c r="N1785" i="11"/>
  <c r="K1785" i="11"/>
  <c r="N1784" i="11"/>
  <c r="K1784" i="11"/>
  <c r="N1783" i="11"/>
  <c r="K1783" i="11"/>
  <c r="N1782" i="11"/>
  <c r="K1782" i="11"/>
  <c r="N1781" i="11"/>
  <c r="K1781" i="11"/>
  <c r="N1780" i="11"/>
  <c r="K1780" i="11"/>
  <c r="N1779" i="11"/>
  <c r="K1779" i="11"/>
  <c r="N1778" i="11"/>
  <c r="K1778" i="11"/>
  <c r="L1778" i="11" s="1"/>
  <c r="N1777" i="11"/>
  <c r="K1777" i="11"/>
  <c r="N1776" i="11"/>
  <c r="K1776" i="11"/>
  <c r="L1776" i="11" s="1"/>
  <c r="N1775" i="11"/>
  <c r="K1775" i="11"/>
  <c r="N1774" i="11"/>
  <c r="K1774" i="11"/>
  <c r="N1773" i="11"/>
  <c r="K1773" i="11"/>
  <c r="L1773" i="11" s="1"/>
  <c r="N1772" i="11"/>
  <c r="K1772" i="11"/>
  <c r="N1771" i="11"/>
  <c r="K1771" i="11"/>
  <c r="M1771" i="11" s="1"/>
  <c r="N1770" i="11"/>
  <c r="K1770" i="11"/>
  <c r="N1769" i="11"/>
  <c r="K1769" i="11"/>
  <c r="N1768" i="11"/>
  <c r="K1768" i="11"/>
  <c r="L1768" i="11" s="1"/>
  <c r="N1767" i="11"/>
  <c r="K1767" i="11"/>
  <c r="N1766" i="11"/>
  <c r="K1766" i="11"/>
  <c r="N1765" i="11"/>
  <c r="K1765" i="11"/>
  <c r="L1765" i="11" s="1"/>
  <c r="N1764" i="11"/>
  <c r="K1764" i="11"/>
  <c r="N1763" i="11"/>
  <c r="K1763" i="11"/>
  <c r="N1762" i="11"/>
  <c r="K1762" i="11"/>
  <c r="N1761" i="11"/>
  <c r="K1761" i="11"/>
  <c r="N1760" i="11"/>
  <c r="K1760" i="11"/>
  <c r="N1759" i="11"/>
  <c r="K1759" i="11"/>
  <c r="N1758" i="11"/>
  <c r="K1758" i="11"/>
  <c r="L1758" i="11" s="1"/>
  <c r="N1757" i="11"/>
  <c r="K1757" i="11"/>
  <c r="N1756" i="11"/>
  <c r="K1756" i="11"/>
  <c r="N1755" i="11"/>
  <c r="K1755" i="11"/>
  <c r="N1754" i="11"/>
  <c r="K1754" i="11"/>
  <c r="L1754" i="11" s="1"/>
  <c r="N1753" i="11"/>
  <c r="K1753" i="11"/>
  <c r="N1752" i="11"/>
  <c r="K1752" i="11"/>
  <c r="N1751" i="11"/>
  <c r="K1751" i="11"/>
  <c r="N1750" i="11"/>
  <c r="K1750" i="11"/>
  <c r="L1750" i="11" s="1"/>
  <c r="N1749" i="11"/>
  <c r="K1749" i="11"/>
  <c r="N1748" i="11"/>
  <c r="K1748" i="11"/>
  <c r="N1747" i="11"/>
  <c r="K1747" i="11"/>
  <c r="N1746" i="11"/>
  <c r="K1746" i="11"/>
  <c r="N1745" i="11"/>
  <c r="K1745" i="11"/>
  <c r="N1744" i="11"/>
  <c r="K1744" i="11"/>
  <c r="L1744" i="11" s="1"/>
  <c r="N1743" i="11"/>
  <c r="K1743" i="11"/>
  <c r="M1743" i="11" s="1"/>
  <c r="N1742" i="11"/>
  <c r="K1742" i="11"/>
  <c r="N1741" i="11"/>
  <c r="K1741" i="11"/>
  <c r="N1740" i="11"/>
  <c r="K1740" i="11"/>
  <c r="N1739" i="11"/>
  <c r="K1739" i="11"/>
  <c r="N1738" i="11"/>
  <c r="K1738" i="11"/>
  <c r="M1738" i="11" s="1"/>
  <c r="N1737" i="11"/>
  <c r="K1737" i="11"/>
  <c r="N1736" i="11"/>
  <c r="K1736" i="11"/>
  <c r="N1735" i="11"/>
  <c r="K1735" i="11"/>
  <c r="L1735" i="11" s="1"/>
  <c r="N1734" i="11"/>
  <c r="K1734" i="11"/>
  <c r="N1733" i="11"/>
  <c r="K1733" i="11"/>
  <c r="L1733" i="11" s="1"/>
  <c r="N1732" i="11"/>
  <c r="K1732" i="11"/>
  <c r="N1731" i="11"/>
  <c r="K1731" i="11"/>
  <c r="N1730" i="11"/>
  <c r="K1730" i="11"/>
  <c r="N1729" i="11"/>
  <c r="K1729" i="11"/>
  <c r="N1728" i="11"/>
  <c r="K1728" i="11"/>
  <c r="N1727" i="11"/>
  <c r="K1727" i="11"/>
  <c r="N1726" i="11"/>
  <c r="K1726" i="11"/>
  <c r="M1726" i="11" s="1"/>
  <c r="N1725" i="11"/>
  <c r="K1725" i="11"/>
  <c r="N1724" i="11"/>
  <c r="K1724" i="11"/>
  <c r="N1723" i="11"/>
  <c r="K1723" i="11"/>
  <c r="N1722" i="11"/>
  <c r="K1722" i="11"/>
  <c r="L1722" i="11" s="1"/>
  <c r="N1721" i="11"/>
  <c r="K1721" i="11"/>
  <c r="N1720" i="11"/>
  <c r="K1720" i="11"/>
  <c r="M1720" i="11" s="1"/>
  <c r="N1719" i="11"/>
  <c r="K1719" i="11"/>
  <c r="M1719" i="11" s="1"/>
  <c r="N1718" i="11"/>
  <c r="K1718" i="11"/>
  <c r="N1717" i="11"/>
  <c r="K1717" i="11"/>
  <c r="N1716" i="11"/>
  <c r="K1716" i="11"/>
  <c r="N1715" i="11"/>
  <c r="K1715" i="11"/>
  <c r="N1714" i="11"/>
  <c r="K1714" i="11"/>
  <c r="L1714" i="11" s="1"/>
  <c r="N1713" i="11"/>
  <c r="K1713" i="11"/>
  <c r="N1712" i="11"/>
  <c r="K1712" i="11"/>
  <c r="M1712" i="11" s="1"/>
  <c r="N1711" i="11"/>
  <c r="K1711" i="11"/>
  <c r="N1710" i="11"/>
  <c r="K1710" i="11"/>
  <c r="N1709" i="11"/>
  <c r="K1709" i="11"/>
  <c r="N1708" i="11"/>
  <c r="K1708" i="11"/>
  <c r="N1707" i="11"/>
  <c r="K1707" i="11"/>
  <c r="N1706" i="11"/>
  <c r="K1706" i="11"/>
  <c r="N1705" i="11"/>
  <c r="K1705" i="11"/>
  <c r="N1704" i="11"/>
  <c r="K1704" i="11"/>
  <c r="N1703" i="11"/>
  <c r="K1703" i="11"/>
  <c r="L1703" i="11" s="1"/>
  <c r="N1702" i="11"/>
  <c r="K1702" i="11"/>
  <c r="N1701" i="11"/>
  <c r="K1701" i="11"/>
  <c r="L1701" i="11" s="1"/>
  <c r="N1700" i="11"/>
  <c r="K1700" i="11"/>
  <c r="N1699" i="11"/>
  <c r="K1699" i="11"/>
  <c r="N1698" i="11"/>
  <c r="K1698" i="11"/>
  <c r="N1697" i="11"/>
  <c r="K1697" i="11"/>
  <c r="N1696" i="11"/>
  <c r="K1696" i="11"/>
  <c r="N1695" i="11"/>
  <c r="K1695" i="11"/>
  <c r="N1694" i="11"/>
  <c r="K1694" i="11"/>
  <c r="L1694" i="11" s="1"/>
  <c r="N1693" i="11"/>
  <c r="K1693" i="11"/>
  <c r="N1692" i="11"/>
  <c r="K1692" i="11"/>
  <c r="N1691" i="11"/>
  <c r="K1691" i="11"/>
  <c r="N1690" i="11"/>
  <c r="K1690" i="11"/>
  <c r="L1690" i="11" s="1"/>
  <c r="N1689" i="11"/>
  <c r="K1689" i="11"/>
  <c r="N1688" i="11"/>
  <c r="K1688" i="11"/>
  <c r="N1687" i="11"/>
  <c r="K1687" i="11"/>
  <c r="N1686" i="11"/>
  <c r="K1686" i="11"/>
  <c r="N1685" i="11"/>
  <c r="K1685" i="11"/>
  <c r="N1684" i="11"/>
  <c r="K1684" i="11"/>
  <c r="N1683" i="11"/>
  <c r="K1683" i="11"/>
  <c r="N1682" i="11"/>
  <c r="K1682" i="11"/>
  <c r="N1681" i="11"/>
  <c r="K1681" i="11"/>
  <c r="N1680" i="11"/>
  <c r="K1680" i="11"/>
  <c r="N1679" i="11"/>
  <c r="K1679" i="11"/>
  <c r="N1678" i="11"/>
  <c r="K1678" i="11"/>
  <c r="L1678" i="11" s="1"/>
  <c r="N1677" i="11"/>
  <c r="K1677" i="11"/>
  <c r="N1676" i="11"/>
  <c r="K1676" i="11"/>
  <c r="N1675" i="11"/>
  <c r="K1675" i="11"/>
  <c r="M1675" i="11" s="1"/>
  <c r="N1674" i="11"/>
  <c r="K1674" i="11"/>
  <c r="N1673" i="11"/>
  <c r="K1673" i="11"/>
  <c r="N1672" i="11"/>
  <c r="K1672" i="11"/>
  <c r="N1671" i="11"/>
  <c r="K1671" i="11"/>
  <c r="N1670" i="11"/>
  <c r="K1670" i="11"/>
  <c r="N1669" i="11"/>
  <c r="K1669" i="11"/>
  <c r="N1668" i="11"/>
  <c r="K1668" i="11"/>
  <c r="N1667" i="11"/>
  <c r="K1667" i="11"/>
  <c r="N1666" i="11"/>
  <c r="K1666" i="11"/>
  <c r="N1665" i="11"/>
  <c r="K1665" i="11"/>
  <c r="L1665" i="11" s="1"/>
  <c r="N1664" i="11"/>
  <c r="K1664" i="11"/>
  <c r="N1663" i="11"/>
  <c r="K1663" i="11"/>
  <c r="N1662" i="11"/>
  <c r="K1662" i="11"/>
  <c r="N1661" i="11"/>
  <c r="K1661" i="11"/>
  <c r="L1661" i="11" s="1"/>
  <c r="N1660" i="11"/>
  <c r="K1660" i="11"/>
  <c r="N1659" i="11"/>
  <c r="K1659" i="11"/>
  <c r="N1658" i="11"/>
  <c r="K1658" i="11"/>
  <c r="N1657" i="11"/>
  <c r="K1657" i="11"/>
  <c r="N1656" i="11"/>
  <c r="K1656" i="11"/>
  <c r="N1655" i="11"/>
  <c r="K1655" i="11"/>
  <c r="N1654" i="11"/>
  <c r="K1654" i="11"/>
  <c r="N1653" i="11"/>
  <c r="K1653" i="11"/>
  <c r="N1652" i="11"/>
  <c r="K1652" i="11"/>
  <c r="N1651" i="11"/>
  <c r="K1651" i="11"/>
  <c r="M1651" i="11" s="1"/>
  <c r="N1650" i="11"/>
  <c r="K1650" i="11"/>
  <c r="N1649" i="11"/>
  <c r="K1649" i="11"/>
  <c r="M1649" i="11" s="1"/>
  <c r="N1648" i="11"/>
  <c r="K1648" i="11"/>
  <c r="N1647" i="11"/>
  <c r="K1647" i="11"/>
  <c r="N1646" i="11"/>
  <c r="K1646" i="11"/>
  <c r="L1646" i="11" s="1"/>
  <c r="N1645" i="11"/>
  <c r="K1645" i="11"/>
  <c r="N1644" i="11"/>
  <c r="K1644" i="11"/>
  <c r="N1643" i="11"/>
  <c r="K1643" i="11"/>
  <c r="N1642" i="11"/>
  <c r="K1642" i="11"/>
  <c r="N1641" i="11"/>
  <c r="K1641" i="11"/>
  <c r="N1640" i="11"/>
  <c r="K1640" i="11"/>
  <c r="N1639" i="11"/>
  <c r="K1639" i="11"/>
  <c r="N1638" i="11"/>
  <c r="K1638" i="11"/>
  <c r="N1637" i="11"/>
  <c r="K1637" i="11"/>
  <c r="N1636" i="11"/>
  <c r="K1636" i="11"/>
  <c r="N1635" i="11"/>
  <c r="K1635" i="11"/>
  <c r="N1634" i="11"/>
  <c r="K1634" i="11"/>
  <c r="N1633" i="11"/>
  <c r="K1633" i="11"/>
  <c r="L1633" i="11" s="1"/>
  <c r="N1632" i="11"/>
  <c r="K1632" i="11"/>
  <c r="N1631" i="11"/>
  <c r="K1631" i="11"/>
  <c r="N1630" i="11"/>
  <c r="K1630" i="11"/>
  <c r="N1629" i="11"/>
  <c r="K1629" i="11"/>
  <c r="N1628" i="11"/>
  <c r="K1628" i="11"/>
  <c r="N1627" i="11"/>
  <c r="K1627" i="11"/>
  <c r="N1626" i="11"/>
  <c r="K1626" i="11"/>
  <c r="N1625" i="11"/>
  <c r="K1625" i="11"/>
  <c r="L1625" i="11" s="1"/>
  <c r="N1624" i="11"/>
  <c r="K1624" i="11"/>
  <c r="N1623" i="11"/>
  <c r="K1623" i="11"/>
  <c r="M1623" i="11" s="1"/>
  <c r="N1622" i="11"/>
  <c r="K1622" i="11"/>
  <c r="N1621" i="11"/>
  <c r="K1621" i="11"/>
  <c r="N1620" i="11"/>
  <c r="K1620" i="11"/>
  <c r="N1619" i="11"/>
  <c r="K1619" i="11"/>
  <c r="N1618" i="11"/>
  <c r="K1618" i="11"/>
  <c r="N1617" i="11"/>
  <c r="K1617" i="11"/>
  <c r="N1616" i="11"/>
  <c r="K1616" i="11"/>
  <c r="N1615" i="11"/>
  <c r="K1615" i="11"/>
  <c r="N1614" i="11"/>
  <c r="K1614" i="11"/>
  <c r="L1614" i="11" s="1"/>
  <c r="N1613" i="11"/>
  <c r="K1613" i="11"/>
  <c r="N1612" i="11"/>
  <c r="K1612" i="11"/>
  <c r="N1611" i="11"/>
  <c r="K1611" i="11"/>
  <c r="N1610" i="11"/>
  <c r="K1610" i="11"/>
  <c r="N1609" i="11"/>
  <c r="K1609" i="11"/>
  <c r="M1609" i="11" s="1"/>
  <c r="N1608" i="11"/>
  <c r="K1608" i="11"/>
  <c r="N1607" i="11"/>
  <c r="K1607" i="11"/>
  <c r="N1606" i="11"/>
  <c r="K1606" i="11"/>
  <c r="N1605" i="11"/>
  <c r="K1605" i="11"/>
  <c r="L1605" i="11" s="1"/>
  <c r="N1604" i="11"/>
  <c r="K1604" i="11"/>
  <c r="L1604" i="11" s="1"/>
  <c r="N1603" i="11"/>
  <c r="K1603" i="11"/>
  <c r="N1602" i="11"/>
  <c r="K1602" i="11"/>
  <c r="N1601" i="11"/>
  <c r="K1601" i="11"/>
  <c r="N1600" i="11"/>
  <c r="K1600" i="11"/>
  <c r="N1599" i="11"/>
  <c r="K1599" i="11"/>
  <c r="N1598" i="11"/>
  <c r="K1598" i="11"/>
  <c r="N1597" i="11"/>
  <c r="K1597" i="11"/>
  <c r="L1597" i="11" s="1"/>
  <c r="N1596" i="11"/>
  <c r="K1596" i="11"/>
  <c r="N1595" i="11"/>
  <c r="K1595" i="11"/>
  <c r="N1594" i="11"/>
  <c r="K1594" i="11"/>
  <c r="N1593" i="11"/>
  <c r="K1593" i="11"/>
  <c r="N1592" i="11"/>
  <c r="K1592" i="11"/>
  <c r="N1591" i="11"/>
  <c r="K1591" i="11"/>
  <c r="N1590" i="11"/>
  <c r="K1590" i="11"/>
  <c r="N1589" i="11"/>
  <c r="K1589" i="11"/>
  <c r="M1589" i="11" s="1"/>
  <c r="N1588" i="11"/>
  <c r="K1588" i="11"/>
  <c r="N1587" i="11"/>
  <c r="K1587" i="11"/>
  <c r="N1586" i="11"/>
  <c r="K1586" i="11"/>
  <c r="N1585" i="11"/>
  <c r="K1585" i="11"/>
  <c r="N1584" i="11"/>
  <c r="K1584" i="11"/>
  <c r="N1583" i="11"/>
  <c r="K1583" i="11"/>
  <c r="N1582" i="11"/>
  <c r="K1582" i="11"/>
  <c r="L1582" i="11" s="1"/>
  <c r="N1581" i="11"/>
  <c r="K1581" i="11"/>
  <c r="N1580" i="11"/>
  <c r="K1580" i="11"/>
  <c r="N1579" i="11"/>
  <c r="K1579" i="11"/>
  <c r="N1578" i="11"/>
  <c r="K1578" i="11"/>
  <c r="N1577" i="11"/>
  <c r="K1577" i="11"/>
  <c r="L1577" i="11" s="1"/>
  <c r="N1576" i="11"/>
  <c r="K1576" i="11"/>
  <c r="N1575" i="11"/>
  <c r="K1575" i="11"/>
  <c r="L1575" i="11" s="1"/>
  <c r="N1574" i="11"/>
  <c r="K1574" i="11"/>
  <c r="N1573" i="11"/>
  <c r="K1573" i="11"/>
  <c r="N1572" i="11"/>
  <c r="K1572" i="11"/>
  <c r="N1571" i="11"/>
  <c r="K1571" i="11"/>
  <c r="N1570" i="11"/>
  <c r="K1570" i="11"/>
  <c r="M1570" i="11" s="1"/>
  <c r="N1569" i="11"/>
  <c r="K1569" i="11"/>
  <c r="N1568" i="11"/>
  <c r="K1568" i="11"/>
  <c r="N1567" i="11"/>
  <c r="K1567" i="11"/>
  <c r="N1566" i="11"/>
  <c r="K1566" i="11"/>
  <c r="N1565" i="11"/>
  <c r="K1565" i="11"/>
  <c r="N1564" i="11"/>
  <c r="K1564" i="11"/>
  <c r="N1563" i="11"/>
  <c r="K1563" i="11"/>
  <c r="N1562" i="11"/>
  <c r="K1562" i="11"/>
  <c r="N1561" i="11"/>
  <c r="K1561" i="11"/>
  <c r="N1560" i="11"/>
  <c r="K1560" i="11"/>
  <c r="N1559" i="11"/>
  <c r="K1559" i="11"/>
  <c r="N1558" i="11"/>
  <c r="K1558" i="11"/>
  <c r="N1557" i="11"/>
  <c r="K1557" i="11"/>
  <c r="N1556" i="11"/>
  <c r="K1556" i="11"/>
  <c r="L1556" i="11" s="1"/>
  <c r="N1555" i="11"/>
  <c r="K1555" i="11"/>
  <c r="N1554" i="11"/>
  <c r="K1554" i="11"/>
  <c r="N1553" i="11"/>
  <c r="K1553" i="11"/>
  <c r="L1553" i="11" s="1"/>
  <c r="N1552" i="11"/>
  <c r="K1552" i="11"/>
  <c r="N1551" i="11"/>
  <c r="K1551" i="11"/>
  <c r="N1550" i="11"/>
  <c r="K1550" i="11"/>
  <c r="N1549" i="11"/>
  <c r="K1549" i="11"/>
  <c r="N1548" i="11"/>
  <c r="K1548" i="11"/>
  <c r="N1547" i="11"/>
  <c r="K1547" i="11"/>
  <c r="N1546" i="11"/>
  <c r="K1546" i="11"/>
  <c r="L1546" i="11" s="1"/>
  <c r="N1545" i="11"/>
  <c r="K1545" i="11"/>
  <c r="L1545" i="11" s="1"/>
  <c r="N1544" i="11"/>
  <c r="K1544" i="11"/>
  <c r="N1543" i="11"/>
  <c r="K1543" i="11"/>
  <c r="N1542" i="11"/>
  <c r="K1542" i="11"/>
  <c r="L1542" i="11" s="1"/>
  <c r="N1541" i="11"/>
  <c r="K1541" i="11"/>
  <c r="N1540" i="11"/>
  <c r="K1540" i="11"/>
  <c r="N1539" i="11"/>
  <c r="K1539" i="11"/>
  <c r="N1538" i="11"/>
  <c r="K1538" i="11"/>
  <c r="M1538" i="11" s="1"/>
  <c r="N1537" i="11"/>
  <c r="K1537" i="11"/>
  <c r="N1536" i="11"/>
  <c r="K1536" i="11"/>
  <c r="N1535" i="11"/>
  <c r="K1535" i="11"/>
  <c r="N1534" i="11"/>
  <c r="K1534" i="11"/>
  <c r="L1534" i="11" s="1"/>
  <c r="N1533" i="11"/>
  <c r="K1533" i="11"/>
  <c r="M1533" i="11" s="1"/>
  <c r="N1532" i="11"/>
  <c r="K1532" i="11"/>
  <c r="N1531" i="11"/>
  <c r="K1531" i="11"/>
  <c r="N1530" i="11"/>
  <c r="K1530" i="11"/>
  <c r="N1529" i="11"/>
  <c r="K1529" i="11"/>
  <c r="N1528" i="11"/>
  <c r="K1528" i="11"/>
  <c r="N1527" i="11"/>
  <c r="K1527" i="11"/>
  <c r="N1526" i="11"/>
  <c r="K1526" i="11"/>
  <c r="N1525" i="11"/>
  <c r="K1525" i="11"/>
  <c r="N1524" i="11"/>
  <c r="K1524" i="11"/>
  <c r="L1524" i="11" s="1"/>
  <c r="N1523" i="11"/>
  <c r="K1523" i="11"/>
  <c r="N1522" i="11"/>
  <c r="K1522" i="11"/>
  <c r="N1521" i="11"/>
  <c r="K1521" i="11"/>
  <c r="L1521" i="11" s="1"/>
  <c r="N1520" i="11"/>
  <c r="K1520" i="11"/>
  <c r="N1519" i="11"/>
  <c r="K1519" i="11"/>
  <c r="N1518" i="11"/>
  <c r="K1518" i="11"/>
  <c r="N1517" i="11"/>
  <c r="K1517" i="11"/>
  <c r="M1517" i="11" s="1"/>
  <c r="N1516" i="11"/>
  <c r="K1516" i="11"/>
  <c r="N1515" i="11"/>
  <c r="K1515" i="11"/>
  <c r="N1514" i="11"/>
  <c r="K1514" i="11"/>
  <c r="N1513" i="11"/>
  <c r="K1513" i="11"/>
  <c r="N1512" i="11"/>
  <c r="K1512" i="11"/>
  <c r="N1511" i="11"/>
  <c r="K1511" i="11"/>
  <c r="N1510" i="11"/>
  <c r="K1510" i="11"/>
  <c r="N1509" i="11"/>
  <c r="K1509" i="11"/>
  <c r="N1508" i="11"/>
  <c r="K1508" i="11"/>
  <c r="N1507" i="11"/>
  <c r="K1507" i="11"/>
  <c r="N1506" i="11"/>
  <c r="K1506" i="11"/>
  <c r="N1505" i="11"/>
  <c r="K1505" i="11"/>
  <c r="L1505" i="11" s="1"/>
  <c r="N1504" i="11"/>
  <c r="K1504" i="11"/>
  <c r="N1503" i="11"/>
  <c r="K1503" i="11"/>
  <c r="N1502" i="11"/>
  <c r="K1502" i="11"/>
  <c r="N1501" i="11"/>
  <c r="K1501" i="11"/>
  <c r="N1500" i="11"/>
  <c r="K1500" i="11"/>
  <c r="N1499" i="11"/>
  <c r="K1499" i="11"/>
  <c r="N1498" i="11"/>
  <c r="K1498" i="11"/>
  <c r="N1497" i="11"/>
  <c r="K1497" i="11"/>
  <c r="N1496" i="11"/>
  <c r="K1496" i="11"/>
  <c r="N1495" i="11"/>
  <c r="K1495" i="11"/>
  <c r="N1494" i="11"/>
  <c r="K1494" i="11"/>
  <c r="N1493" i="11"/>
  <c r="K1493" i="11"/>
  <c r="N1492" i="11"/>
  <c r="K1492" i="11"/>
  <c r="L1492" i="11" s="1"/>
  <c r="N1491" i="11"/>
  <c r="K1491" i="11"/>
  <c r="N1490" i="11"/>
  <c r="K1490" i="11"/>
  <c r="N1489" i="11"/>
  <c r="K1489" i="11"/>
  <c r="L1489" i="11" s="1"/>
  <c r="N1488" i="11"/>
  <c r="K1488" i="11"/>
  <c r="N1487" i="11"/>
  <c r="K1487" i="11"/>
  <c r="N1486" i="11"/>
  <c r="K1486" i="11"/>
  <c r="N1485" i="11"/>
  <c r="K1485" i="11"/>
  <c r="N1484" i="11"/>
  <c r="K1484" i="11"/>
  <c r="N1483" i="11"/>
  <c r="K1483" i="11"/>
  <c r="N1482" i="11"/>
  <c r="K1482" i="11"/>
  <c r="N1481" i="11"/>
  <c r="K1481" i="11"/>
  <c r="L1481" i="11" s="1"/>
  <c r="N1480" i="11"/>
  <c r="K1480" i="11"/>
  <c r="N1479" i="11"/>
  <c r="K1479" i="11"/>
  <c r="N1478" i="11"/>
  <c r="K1478" i="11"/>
  <c r="L1478" i="11" s="1"/>
  <c r="N1477" i="11"/>
  <c r="K1477" i="11"/>
  <c r="N1476" i="11"/>
  <c r="K1476" i="11"/>
  <c r="N1475" i="11"/>
  <c r="K1475" i="11"/>
  <c r="N1474" i="11"/>
  <c r="K1474" i="11"/>
  <c r="N1473" i="11"/>
  <c r="K1473" i="11"/>
  <c r="N1472" i="11"/>
  <c r="K1472" i="11"/>
  <c r="N1471" i="11"/>
  <c r="K1471" i="11"/>
  <c r="N1470" i="11"/>
  <c r="K1470" i="11"/>
  <c r="N1469" i="11"/>
  <c r="K1469" i="11"/>
  <c r="N1468" i="11"/>
  <c r="K1468" i="11"/>
  <c r="N1467" i="11"/>
  <c r="K1467" i="11"/>
  <c r="N1466" i="11"/>
  <c r="K1466" i="11"/>
  <c r="N1465" i="11"/>
  <c r="K1465" i="11"/>
  <c r="L1465" i="11" s="1"/>
  <c r="N1464" i="11"/>
  <c r="K1464" i="11"/>
  <c r="N1463" i="11"/>
  <c r="K1463" i="11"/>
  <c r="N1462" i="11"/>
  <c r="K1462" i="11"/>
  <c r="N1461" i="11"/>
  <c r="K1461" i="11"/>
  <c r="N1460" i="11"/>
  <c r="K1460" i="11"/>
  <c r="L1460" i="11" s="1"/>
  <c r="N1459" i="11"/>
  <c r="K1459" i="11"/>
  <c r="N1458" i="11"/>
  <c r="K1458" i="11"/>
  <c r="N1457" i="11"/>
  <c r="K1457" i="11"/>
  <c r="M1457" i="11" s="1"/>
  <c r="N1456" i="11"/>
  <c r="K1456" i="11"/>
  <c r="L1456" i="11" s="1"/>
  <c r="N1455" i="11"/>
  <c r="K1455" i="11"/>
  <c r="N1454" i="11"/>
  <c r="K1454" i="11"/>
  <c r="N1453" i="11"/>
  <c r="K1453" i="11"/>
  <c r="N1452" i="11"/>
  <c r="K1452" i="11"/>
  <c r="N1451" i="11"/>
  <c r="K1451" i="11"/>
  <c r="N1450" i="11"/>
  <c r="K1450" i="11"/>
  <c r="N1449" i="11"/>
  <c r="K1449" i="11"/>
  <c r="N1448" i="11"/>
  <c r="K1448" i="11"/>
  <c r="N1447" i="11"/>
  <c r="K1447" i="11"/>
  <c r="M1447" i="11" s="1"/>
  <c r="N1446" i="11"/>
  <c r="K1446" i="11"/>
  <c r="N1445" i="11"/>
  <c r="K1445" i="11"/>
  <c r="N1444" i="11"/>
  <c r="K1444" i="11"/>
  <c r="N1443" i="11"/>
  <c r="K1443" i="11"/>
  <c r="M1443" i="11" s="1"/>
  <c r="N1442" i="11"/>
  <c r="K1442" i="11"/>
  <c r="N1441" i="11"/>
  <c r="K1441" i="11"/>
  <c r="N1440" i="11"/>
  <c r="K1440" i="11"/>
  <c r="N1439" i="11"/>
  <c r="K1439" i="11"/>
  <c r="N1438" i="11"/>
  <c r="K1438" i="11"/>
  <c r="L1438" i="11" s="1"/>
  <c r="N1437" i="11"/>
  <c r="K1437" i="11"/>
  <c r="N1436" i="11"/>
  <c r="K1436" i="11"/>
  <c r="N1435" i="11"/>
  <c r="K1435" i="11"/>
  <c r="M1435" i="11" s="1"/>
  <c r="N1434" i="11"/>
  <c r="K1434" i="11"/>
  <c r="N1433" i="11"/>
  <c r="K1433" i="11"/>
  <c r="N1432" i="11"/>
  <c r="K1432" i="11"/>
  <c r="N1431" i="11"/>
  <c r="K1431" i="11"/>
  <c r="N1430" i="11"/>
  <c r="K1430" i="11"/>
  <c r="M1430" i="11" s="1"/>
  <c r="N1429" i="11"/>
  <c r="K1429" i="11"/>
  <c r="N1428" i="11"/>
  <c r="K1428" i="11"/>
  <c r="M1428" i="11" s="1"/>
  <c r="N1427" i="11"/>
  <c r="K1427" i="11"/>
  <c r="N1426" i="11"/>
  <c r="K1426" i="11"/>
  <c r="N1425" i="11"/>
  <c r="K1425" i="11"/>
  <c r="N1424" i="11"/>
  <c r="K1424" i="11"/>
  <c r="N1423" i="11"/>
  <c r="K1423" i="11"/>
  <c r="N1422" i="11"/>
  <c r="K1422" i="11"/>
  <c r="N1421" i="11"/>
  <c r="K1421" i="11"/>
  <c r="N1420" i="11"/>
  <c r="K1420" i="11"/>
  <c r="M1420" i="11" s="1"/>
  <c r="N1419" i="11"/>
  <c r="K1419" i="11"/>
  <c r="M1419" i="11" s="1"/>
  <c r="N1418" i="11"/>
  <c r="K1418" i="11"/>
  <c r="N1417" i="11"/>
  <c r="K1417" i="11"/>
  <c r="N1416" i="11"/>
  <c r="K1416" i="11"/>
  <c r="N1415" i="11"/>
  <c r="K1415" i="11"/>
  <c r="L1415" i="11" s="1"/>
  <c r="N1414" i="11"/>
  <c r="K1414" i="11"/>
  <c r="N1413" i="11"/>
  <c r="K1413" i="11"/>
  <c r="N1412" i="11"/>
  <c r="K1412" i="11"/>
  <c r="N1411" i="11"/>
  <c r="K1411" i="11"/>
  <c r="N1410" i="11"/>
  <c r="K1410" i="11"/>
  <c r="N1409" i="11"/>
  <c r="K1409" i="11"/>
  <c r="N1408" i="11"/>
  <c r="K1408" i="11"/>
  <c r="N1407" i="11"/>
  <c r="K1407" i="11"/>
  <c r="L1407" i="11" s="1"/>
  <c r="N1406" i="11"/>
  <c r="K1406" i="11"/>
  <c r="N1405" i="11"/>
  <c r="K1405" i="11"/>
  <c r="N1404" i="11"/>
  <c r="K1404" i="11"/>
  <c r="N1403" i="11"/>
  <c r="K1403" i="11"/>
  <c r="N1402" i="11"/>
  <c r="K1402" i="11"/>
  <c r="N1401" i="11"/>
  <c r="K1401" i="11"/>
  <c r="L1401" i="11" s="1"/>
  <c r="N1400" i="11"/>
  <c r="K1400" i="11"/>
  <c r="N1399" i="11"/>
  <c r="K1399" i="11"/>
  <c r="N1398" i="11"/>
  <c r="K1398" i="11"/>
  <c r="N1397" i="11"/>
  <c r="K1397" i="11"/>
  <c r="N1396" i="11"/>
  <c r="K1396" i="11"/>
  <c r="N1395" i="11"/>
  <c r="K1395" i="11"/>
  <c r="N1394" i="11"/>
  <c r="K1394" i="11"/>
  <c r="N1393" i="11"/>
  <c r="K1393" i="11"/>
  <c r="N1392" i="11"/>
  <c r="K1392" i="11"/>
  <c r="N1391" i="11"/>
  <c r="K1391" i="11"/>
  <c r="N1390" i="11"/>
  <c r="K1390" i="11"/>
  <c r="M1390" i="11" s="1"/>
  <c r="N1389" i="11"/>
  <c r="K1389" i="11"/>
  <c r="N1388" i="11"/>
  <c r="K1388" i="11"/>
  <c r="M1388" i="11" s="1"/>
  <c r="N1387" i="11"/>
  <c r="K1387" i="11"/>
  <c r="M1387" i="11" s="1"/>
  <c r="N1386" i="11"/>
  <c r="K1386" i="11"/>
  <c r="N1385" i="11"/>
  <c r="K1385" i="11"/>
  <c r="N1384" i="11"/>
  <c r="K1384" i="11"/>
  <c r="N1383" i="11"/>
  <c r="K1383" i="11"/>
  <c r="N1382" i="11"/>
  <c r="K1382" i="11"/>
  <c r="N1381" i="11"/>
  <c r="K1381" i="11"/>
  <c r="N1380" i="11"/>
  <c r="K1380" i="11"/>
  <c r="N1379" i="11"/>
  <c r="K1379" i="11"/>
  <c r="N1378" i="11"/>
  <c r="K1378" i="11"/>
  <c r="N1377" i="11"/>
  <c r="K1377" i="11"/>
  <c r="N1376" i="11"/>
  <c r="K1376" i="11"/>
  <c r="N1375" i="11"/>
  <c r="K1375" i="11"/>
  <c r="N1374" i="11"/>
  <c r="K1374" i="11"/>
  <c r="N1373" i="11"/>
  <c r="K1373" i="11"/>
  <c r="N1372" i="11"/>
  <c r="K1372" i="11"/>
  <c r="M1372" i="11" s="1"/>
  <c r="N1371" i="11"/>
  <c r="K1371" i="11"/>
  <c r="N1370" i="11"/>
  <c r="K1370" i="11"/>
  <c r="M1370" i="11" s="1"/>
  <c r="N1369" i="11"/>
  <c r="K1369" i="11"/>
  <c r="N1368" i="11"/>
  <c r="K1368" i="11"/>
  <c r="N1367" i="11"/>
  <c r="K1367" i="11"/>
  <c r="N1366" i="11"/>
  <c r="K1366" i="11"/>
  <c r="N1365" i="11"/>
  <c r="K1365" i="11"/>
  <c r="N1364" i="11"/>
  <c r="K1364" i="11"/>
  <c r="N1363" i="11"/>
  <c r="K1363" i="11"/>
  <c r="M1363" i="11" s="1"/>
  <c r="N1362" i="11"/>
  <c r="K1362" i="11"/>
  <c r="N1361" i="11"/>
  <c r="K1361" i="11"/>
  <c r="N1360" i="11"/>
  <c r="K1360" i="11"/>
  <c r="N1359" i="11"/>
  <c r="K1359" i="11"/>
  <c r="N1358" i="11"/>
  <c r="K1358" i="11"/>
  <c r="L1358" i="11" s="1"/>
  <c r="N1357" i="11"/>
  <c r="K1357" i="11"/>
  <c r="N1356" i="11"/>
  <c r="K1356" i="11"/>
  <c r="N1355" i="11"/>
  <c r="K1355" i="11"/>
  <c r="N1354" i="11"/>
  <c r="K1354" i="11"/>
  <c r="L1354" i="11" s="1"/>
  <c r="N1353" i="11"/>
  <c r="K1353" i="11"/>
  <c r="L1353" i="11" s="1"/>
  <c r="N1352" i="11"/>
  <c r="K1352" i="11"/>
  <c r="N1351" i="11"/>
  <c r="K1351" i="11"/>
  <c r="L1351" i="11" s="1"/>
  <c r="N1350" i="11"/>
  <c r="K1350" i="11"/>
  <c r="N1349" i="11"/>
  <c r="K1349" i="11"/>
  <c r="N1348" i="11"/>
  <c r="K1348" i="11"/>
  <c r="N1347" i="11"/>
  <c r="K1347" i="11"/>
  <c r="N1346" i="11"/>
  <c r="K1346" i="11"/>
  <c r="N1345" i="11"/>
  <c r="K1345" i="11"/>
  <c r="N1344" i="11"/>
  <c r="K1344" i="11"/>
  <c r="N1343" i="11"/>
  <c r="K1343" i="11"/>
  <c r="N1342" i="11"/>
  <c r="K1342" i="11"/>
  <c r="N1341" i="11"/>
  <c r="K1341" i="11"/>
  <c r="N1340" i="11"/>
  <c r="K1340" i="11"/>
  <c r="N1339" i="11"/>
  <c r="K1339" i="11"/>
  <c r="N1338" i="11"/>
  <c r="K1338" i="11"/>
  <c r="N1337" i="11"/>
  <c r="K1337" i="11"/>
  <c r="N1336" i="11"/>
  <c r="K1336" i="11"/>
  <c r="N1335" i="11"/>
  <c r="K1335" i="11"/>
  <c r="N1334" i="11"/>
  <c r="K1334" i="11"/>
  <c r="N1333" i="11"/>
  <c r="K1333" i="11"/>
  <c r="N1332" i="11"/>
  <c r="K1332" i="11"/>
  <c r="N1331" i="11"/>
  <c r="K1331" i="11"/>
  <c r="N1330" i="11"/>
  <c r="K1330" i="11"/>
  <c r="N1329" i="11"/>
  <c r="K1329" i="11"/>
  <c r="L1329" i="11" s="1"/>
  <c r="N1328" i="11"/>
  <c r="K1328" i="11"/>
  <c r="N1327" i="11"/>
  <c r="K1327" i="11"/>
  <c r="N1326" i="11"/>
  <c r="K1326" i="11"/>
  <c r="N1325" i="11"/>
  <c r="K1325" i="11"/>
  <c r="N1324" i="11"/>
  <c r="K1324" i="11"/>
  <c r="N1323" i="11"/>
  <c r="K1323" i="11"/>
  <c r="N1322" i="11"/>
  <c r="K1322" i="11"/>
  <c r="N1321" i="11"/>
  <c r="K1321" i="11"/>
  <c r="N1320" i="11"/>
  <c r="K1320" i="11"/>
  <c r="N1319" i="11"/>
  <c r="K1319" i="11"/>
  <c r="N1318" i="11"/>
  <c r="K1318" i="11"/>
  <c r="N1317" i="11"/>
  <c r="K1317" i="11"/>
  <c r="N1316" i="11"/>
  <c r="K1316" i="11"/>
  <c r="N1315" i="11"/>
  <c r="K1315" i="11"/>
  <c r="N1314" i="11"/>
  <c r="K1314" i="11"/>
  <c r="N1313" i="11"/>
  <c r="K1313" i="11"/>
  <c r="L1313" i="11" s="1"/>
  <c r="N1312" i="11"/>
  <c r="K1312" i="11"/>
  <c r="N1311" i="11"/>
  <c r="K1311" i="11"/>
  <c r="N1310" i="11"/>
  <c r="K1310" i="11"/>
  <c r="M1310" i="11" s="1"/>
  <c r="N1309" i="11"/>
  <c r="K1309" i="11"/>
  <c r="N1308" i="11"/>
  <c r="K1308" i="11"/>
  <c r="N1307" i="11"/>
  <c r="K1307" i="11"/>
  <c r="N1306" i="11"/>
  <c r="K1306" i="11"/>
  <c r="N1305" i="11"/>
  <c r="K1305" i="11"/>
  <c r="L1305" i="11" s="1"/>
  <c r="N1304" i="11"/>
  <c r="K1304" i="11"/>
  <c r="N1303" i="11"/>
  <c r="K1303" i="11"/>
  <c r="N1302" i="11"/>
  <c r="K1302" i="11"/>
  <c r="L1302" i="11" s="1"/>
  <c r="N1301" i="11"/>
  <c r="K1301" i="11"/>
  <c r="N1300" i="11"/>
  <c r="K1300" i="11"/>
  <c r="N1299" i="11"/>
  <c r="K1299" i="11"/>
  <c r="M1299" i="11" s="1"/>
  <c r="N1298" i="11"/>
  <c r="K1298" i="11"/>
  <c r="N1297" i="11"/>
  <c r="K1297" i="11"/>
  <c r="L1297" i="11" s="1"/>
  <c r="N1296" i="11"/>
  <c r="K1296" i="11"/>
  <c r="N1295" i="11"/>
  <c r="K1295" i="11"/>
  <c r="N1294" i="11"/>
  <c r="K1294" i="11"/>
  <c r="N1293" i="11"/>
  <c r="K1293" i="11"/>
  <c r="N1292" i="11"/>
  <c r="K1292" i="11"/>
  <c r="N1291" i="11"/>
  <c r="K1291" i="11"/>
  <c r="N1290" i="11"/>
  <c r="K1290" i="11"/>
  <c r="N1289" i="11"/>
  <c r="K1289" i="11"/>
  <c r="L1289" i="11" s="1"/>
  <c r="N1288" i="11"/>
  <c r="K1288" i="11"/>
  <c r="N1287" i="11"/>
  <c r="K1287" i="11"/>
  <c r="N1286" i="11"/>
  <c r="K1286" i="11"/>
  <c r="N1285" i="11"/>
  <c r="K1285" i="11"/>
  <c r="N1284" i="11"/>
  <c r="K1284" i="11"/>
  <c r="N1283" i="11"/>
  <c r="K1283" i="11"/>
  <c r="N1282" i="11"/>
  <c r="K1282" i="11"/>
  <c r="N1281" i="11"/>
  <c r="K1281" i="11"/>
  <c r="L1281" i="11" s="1"/>
  <c r="N1280" i="11"/>
  <c r="K1280" i="11"/>
  <c r="N1279" i="11"/>
  <c r="K1279" i="11"/>
  <c r="N1278" i="11"/>
  <c r="K1278" i="11"/>
  <c r="N1277" i="11"/>
  <c r="K1277" i="11"/>
  <c r="N1276" i="11"/>
  <c r="K1276" i="11"/>
  <c r="N1275" i="11"/>
  <c r="K1275" i="11"/>
  <c r="N1274" i="11"/>
  <c r="K1274" i="11"/>
  <c r="N1273" i="11"/>
  <c r="K1273" i="11"/>
  <c r="N1272" i="11"/>
  <c r="K1272" i="11"/>
  <c r="N1271" i="11"/>
  <c r="K1271" i="11"/>
  <c r="L1271" i="11" s="1"/>
  <c r="N1270" i="11"/>
  <c r="K1270" i="11"/>
  <c r="M1270" i="11" s="1"/>
  <c r="N1269" i="11"/>
  <c r="K1269" i="11"/>
  <c r="N1268" i="11"/>
  <c r="K1268" i="11"/>
  <c r="N1267" i="11"/>
  <c r="K1267" i="11"/>
  <c r="N1266" i="11"/>
  <c r="K1266" i="11"/>
  <c r="N1265" i="11"/>
  <c r="K1265" i="11"/>
  <c r="L1265" i="11" s="1"/>
  <c r="N1264" i="11"/>
  <c r="K1264" i="11"/>
  <c r="N1263" i="11"/>
  <c r="K1263" i="11"/>
  <c r="N1262" i="11"/>
  <c r="K1262" i="11"/>
  <c r="L1262" i="11" s="1"/>
  <c r="N1261" i="11"/>
  <c r="K1261" i="11"/>
  <c r="L1261" i="11" s="1"/>
  <c r="N1260" i="11"/>
  <c r="K1260" i="11"/>
  <c r="N1259" i="11"/>
  <c r="K1259" i="11"/>
  <c r="N1258" i="11"/>
  <c r="K1258" i="11"/>
  <c r="N1257" i="11"/>
  <c r="K1257" i="11"/>
  <c r="N1256" i="11"/>
  <c r="K1256" i="11"/>
  <c r="N1255" i="11"/>
  <c r="K1255" i="11"/>
  <c r="M1255" i="11" s="1"/>
  <c r="N1254" i="11"/>
  <c r="K1254" i="11"/>
  <c r="N1253" i="11"/>
  <c r="K1253" i="11"/>
  <c r="M1253" i="11" s="1"/>
  <c r="N1252" i="11"/>
  <c r="K1252" i="11"/>
  <c r="N1251" i="11"/>
  <c r="K1251" i="11"/>
  <c r="N1250" i="11"/>
  <c r="K1250" i="11"/>
  <c r="L1250" i="11" s="1"/>
  <c r="N1249" i="11"/>
  <c r="K1249" i="11"/>
  <c r="N1248" i="11"/>
  <c r="K1248" i="11"/>
  <c r="L1248" i="11" s="1"/>
  <c r="N1247" i="11"/>
  <c r="K1247" i="11"/>
  <c r="N1246" i="11"/>
  <c r="K1246" i="11"/>
  <c r="N1245" i="11"/>
  <c r="K1245" i="11"/>
  <c r="M1245" i="11" s="1"/>
  <c r="N1244" i="11"/>
  <c r="K1244" i="11"/>
  <c r="L1244" i="11" s="1"/>
  <c r="N1243" i="11"/>
  <c r="K1243" i="11"/>
  <c r="N1242" i="11"/>
  <c r="K1242" i="11"/>
  <c r="N1241" i="11"/>
  <c r="K1241" i="11"/>
  <c r="M1241" i="11" s="1"/>
  <c r="N1240" i="11"/>
  <c r="K1240" i="11"/>
  <c r="N1239" i="11"/>
  <c r="K1239" i="11"/>
  <c r="N1238" i="11"/>
  <c r="K1238" i="11"/>
  <c r="N1237" i="11"/>
  <c r="K1237" i="11"/>
  <c r="N1236" i="11"/>
  <c r="K1236" i="11"/>
  <c r="L1236" i="11" s="1"/>
  <c r="N1235" i="11"/>
  <c r="K1235" i="11"/>
  <c r="N1234" i="11"/>
  <c r="K1234" i="11"/>
  <c r="N1233" i="11"/>
  <c r="K1233" i="11"/>
  <c r="N1232" i="11"/>
  <c r="K1232" i="11"/>
  <c r="L1232" i="11" s="1"/>
  <c r="N1231" i="11"/>
  <c r="K1231" i="11"/>
  <c r="M1231" i="11" s="1"/>
  <c r="N1230" i="11"/>
  <c r="K1230" i="11"/>
  <c r="L1230" i="11" s="1"/>
  <c r="N1229" i="11"/>
  <c r="K1229" i="11"/>
  <c r="N1228" i="11"/>
  <c r="K1228" i="11"/>
  <c r="N1227" i="11"/>
  <c r="K1227" i="11"/>
  <c r="M1227" i="11" s="1"/>
  <c r="N1226" i="11"/>
  <c r="K1226" i="11"/>
  <c r="N1225" i="11"/>
  <c r="K1225" i="11"/>
  <c r="M1225" i="11" s="1"/>
  <c r="N1224" i="11"/>
  <c r="K1224" i="11"/>
  <c r="N1223" i="11"/>
  <c r="K1223" i="11"/>
  <c r="N1222" i="11"/>
  <c r="K1222" i="11"/>
  <c r="L1222" i="11" s="1"/>
  <c r="N1221" i="11"/>
  <c r="K1221" i="11"/>
  <c r="N1220" i="11"/>
  <c r="K1220" i="11"/>
  <c r="L1220" i="11" s="1"/>
  <c r="N1219" i="11"/>
  <c r="K1219" i="11"/>
  <c r="M1219" i="11" s="1"/>
  <c r="N1218" i="11"/>
  <c r="K1218" i="11"/>
  <c r="N1217" i="11"/>
  <c r="K1217" i="11"/>
  <c r="N1216" i="11"/>
  <c r="K1216" i="11"/>
  <c r="N1215" i="11"/>
  <c r="K1215" i="11"/>
  <c r="M1215" i="11" s="1"/>
  <c r="N1214" i="11"/>
  <c r="K1214" i="11"/>
  <c r="N1213" i="11"/>
  <c r="K1213" i="11"/>
  <c r="N1212" i="11"/>
  <c r="K1212" i="11"/>
  <c r="N1211" i="11"/>
  <c r="K1211" i="11"/>
  <c r="M1211" i="11" s="1"/>
  <c r="N1210" i="11"/>
  <c r="K1210" i="11"/>
  <c r="N1209" i="11"/>
  <c r="K1209" i="11"/>
  <c r="N1208" i="11"/>
  <c r="K1208" i="11"/>
  <c r="N1207" i="11"/>
  <c r="K1207" i="11"/>
  <c r="N1206" i="11"/>
  <c r="K1206" i="11"/>
  <c r="N1205" i="11"/>
  <c r="K1205" i="11"/>
  <c r="N1204" i="11"/>
  <c r="K1204" i="11"/>
  <c r="N1203" i="11"/>
  <c r="K1203" i="11"/>
  <c r="M1203" i="11" s="1"/>
  <c r="N1202" i="11"/>
  <c r="K1202" i="11"/>
  <c r="N1201" i="11"/>
  <c r="K1201" i="11"/>
  <c r="N1200" i="11"/>
  <c r="K1200" i="11"/>
  <c r="N1199" i="11"/>
  <c r="K1199" i="11"/>
  <c r="N1198" i="11"/>
  <c r="K1198" i="11"/>
  <c r="L1198" i="11" s="1"/>
  <c r="N1197" i="11"/>
  <c r="K1197" i="11"/>
  <c r="M1197" i="11" s="1"/>
  <c r="N1196" i="11"/>
  <c r="K1196" i="11"/>
  <c r="N1195" i="11"/>
  <c r="K1195" i="11"/>
  <c r="M1195" i="11" s="1"/>
  <c r="N1194" i="11"/>
  <c r="K1194" i="11"/>
  <c r="N1193" i="11"/>
  <c r="K1193" i="11"/>
  <c r="N1192" i="11"/>
  <c r="K1192" i="11"/>
  <c r="N1191" i="11"/>
  <c r="K1191" i="11"/>
  <c r="M1191" i="11" s="1"/>
  <c r="N1190" i="11"/>
  <c r="K1190" i="11"/>
  <c r="N1189" i="11"/>
  <c r="K1189" i="11"/>
  <c r="N1188" i="11"/>
  <c r="K1188" i="11"/>
  <c r="L1188" i="11" s="1"/>
  <c r="N1187" i="11"/>
  <c r="K1187" i="11"/>
  <c r="M1187" i="11" s="1"/>
  <c r="N1186" i="11"/>
  <c r="K1186" i="11"/>
  <c r="N1185" i="11"/>
  <c r="K1185" i="11"/>
  <c r="L1185" i="11" s="1"/>
  <c r="N1184" i="11"/>
  <c r="K1184" i="11"/>
  <c r="N1183" i="11"/>
  <c r="K1183" i="11"/>
  <c r="M1183" i="11" s="1"/>
  <c r="N1182" i="11"/>
  <c r="K1182" i="11"/>
  <c r="N1181" i="11"/>
  <c r="K1181" i="11"/>
  <c r="M1181" i="11" s="1"/>
  <c r="N1180" i="11"/>
  <c r="K1180" i="11"/>
  <c r="N1179" i="11"/>
  <c r="K1179" i="11"/>
  <c r="N1178" i="11"/>
  <c r="K1178" i="11"/>
  <c r="L1178" i="11" s="1"/>
  <c r="N1177" i="11"/>
  <c r="K1177" i="11"/>
  <c r="N1176" i="11"/>
  <c r="K1176" i="11"/>
  <c r="L1176" i="11" s="1"/>
  <c r="N1175" i="11"/>
  <c r="K1175" i="11"/>
  <c r="N1174" i="11"/>
  <c r="K1174" i="11"/>
  <c r="N1173" i="11"/>
  <c r="K1173" i="11"/>
  <c r="N1172" i="11"/>
  <c r="K1172" i="11"/>
  <c r="N1171" i="11"/>
  <c r="K1171" i="11"/>
  <c r="M1171" i="11" s="1"/>
  <c r="N1170" i="11"/>
  <c r="K1170" i="11"/>
  <c r="L1170" i="11" s="1"/>
  <c r="N1169" i="11"/>
  <c r="K1169" i="11"/>
  <c r="N1168" i="11"/>
  <c r="K1168" i="11"/>
  <c r="L1168" i="11" s="1"/>
  <c r="N1167" i="11"/>
  <c r="K1167" i="11"/>
  <c r="M1167" i="11" s="1"/>
  <c r="N1166" i="11"/>
  <c r="K1166" i="11"/>
  <c r="N1165" i="11"/>
  <c r="K1165" i="11"/>
  <c r="N1164" i="11"/>
  <c r="K1164" i="11"/>
  <c r="N1163" i="11"/>
  <c r="K1163" i="11"/>
  <c r="N1162" i="11"/>
  <c r="K1162" i="11"/>
  <c r="N1161" i="11"/>
  <c r="K1161" i="11"/>
  <c r="N1160" i="11"/>
  <c r="K1160" i="11"/>
  <c r="N1159" i="11"/>
  <c r="K1159" i="11"/>
  <c r="M1159" i="11" s="1"/>
  <c r="N1158" i="11"/>
  <c r="K1158" i="11"/>
  <c r="N1157" i="11"/>
  <c r="K1157" i="11"/>
  <c r="M1157" i="11" s="1"/>
  <c r="N1156" i="11"/>
  <c r="K1156" i="11"/>
  <c r="N1155" i="11"/>
  <c r="K1155" i="11"/>
  <c r="N1154" i="11"/>
  <c r="K1154" i="11"/>
  <c r="L1154" i="11" s="1"/>
  <c r="N1153" i="11"/>
  <c r="K1153" i="11"/>
  <c r="N1152" i="11"/>
  <c r="K1152" i="11"/>
  <c r="N1151" i="11"/>
  <c r="K1151" i="11"/>
  <c r="M1151" i="11" s="1"/>
  <c r="N1150" i="11"/>
  <c r="K1150" i="11"/>
  <c r="N1149" i="11"/>
  <c r="K1149" i="11"/>
  <c r="N1148" i="11"/>
  <c r="K1148" i="11"/>
  <c r="N1147" i="11"/>
  <c r="K1147" i="11"/>
  <c r="M1147" i="11" s="1"/>
  <c r="N1146" i="11"/>
  <c r="K1146" i="11"/>
  <c r="N1145" i="11"/>
  <c r="K1145" i="11"/>
  <c r="N1144" i="11"/>
  <c r="K1144" i="11"/>
  <c r="N1143" i="11"/>
  <c r="K1143" i="11"/>
  <c r="M1143" i="11" s="1"/>
  <c r="N1142" i="11"/>
  <c r="K1142" i="11"/>
  <c r="N1141" i="11"/>
  <c r="K1141" i="11"/>
  <c r="N1140" i="11"/>
  <c r="K1140" i="11"/>
  <c r="N1139" i="11"/>
  <c r="K1139" i="11"/>
  <c r="M1139" i="11" s="1"/>
  <c r="N1138" i="11"/>
  <c r="K1138" i="11"/>
  <c r="L1138" i="11" s="1"/>
  <c r="N1137" i="11"/>
  <c r="K1137" i="11"/>
  <c r="N1136" i="11"/>
  <c r="K1136" i="11"/>
  <c r="N1135" i="11"/>
  <c r="K1135" i="11"/>
  <c r="N1134" i="11"/>
  <c r="K1134" i="11"/>
  <c r="N1133" i="11"/>
  <c r="K1133" i="11"/>
  <c r="M1133" i="11" s="1"/>
  <c r="N1132" i="11"/>
  <c r="K1132" i="11"/>
  <c r="N1131" i="11"/>
  <c r="K1131" i="11"/>
  <c r="M1131" i="11" s="1"/>
  <c r="N1130" i="11"/>
  <c r="K1130" i="11"/>
  <c r="N1129" i="11"/>
  <c r="K1129" i="11"/>
  <c r="N1128" i="11"/>
  <c r="K1128" i="11"/>
  <c r="N1127" i="11"/>
  <c r="K1127" i="11"/>
  <c r="N1126" i="11"/>
  <c r="K1126" i="11"/>
  <c r="L1126" i="11" s="1"/>
  <c r="N1125" i="11"/>
  <c r="K1125" i="11"/>
  <c r="L1125" i="11" s="1"/>
  <c r="N1124" i="11"/>
  <c r="K1124" i="11"/>
  <c r="N1123" i="11"/>
  <c r="K1123" i="11"/>
  <c r="N1122" i="11"/>
  <c r="K1122" i="11"/>
  <c r="L1122" i="11" s="1"/>
  <c r="N1121" i="11"/>
  <c r="K1121" i="11"/>
  <c r="N1120" i="11"/>
  <c r="K1120" i="11"/>
  <c r="N1119" i="11"/>
  <c r="K1119" i="11"/>
  <c r="N1118" i="11"/>
  <c r="K1118" i="11"/>
  <c r="N1117" i="11"/>
  <c r="K1117" i="11"/>
  <c r="L1117" i="11" s="1"/>
  <c r="N1116" i="11"/>
  <c r="K1116" i="11"/>
  <c r="N1115" i="11"/>
  <c r="K1115" i="11"/>
  <c r="M1115" i="11" s="1"/>
  <c r="N1114" i="11"/>
  <c r="K1114" i="11"/>
  <c r="L1114" i="11" s="1"/>
  <c r="N1113" i="11"/>
  <c r="K1113" i="11"/>
  <c r="N1112" i="11"/>
  <c r="K1112" i="11"/>
  <c r="N1111" i="11"/>
  <c r="K1111" i="11"/>
  <c r="L1111" i="11" s="1"/>
  <c r="N1110" i="11"/>
  <c r="K1110" i="11"/>
  <c r="L1110" i="11" s="1"/>
  <c r="N1109" i="11"/>
  <c r="K1109" i="11"/>
  <c r="N1108" i="11"/>
  <c r="K1108" i="11"/>
  <c r="L1108" i="11" s="1"/>
  <c r="N1107" i="11"/>
  <c r="K1107" i="11"/>
  <c r="N1106" i="11"/>
  <c r="K1106" i="11"/>
  <c r="L1106" i="11" s="1"/>
  <c r="N1105" i="11"/>
  <c r="K1105" i="11"/>
  <c r="N1104" i="11"/>
  <c r="K1104" i="11"/>
  <c r="N1103" i="11"/>
  <c r="K1103" i="11"/>
  <c r="N1102" i="11"/>
  <c r="K1102" i="11"/>
  <c r="N1101" i="11"/>
  <c r="K1101" i="11"/>
  <c r="L1101" i="11" s="1"/>
  <c r="N1100" i="11"/>
  <c r="K1100" i="11"/>
  <c r="N1099" i="11"/>
  <c r="K1099" i="11"/>
  <c r="N1098" i="11"/>
  <c r="K1098" i="11"/>
  <c r="L1098" i="11" s="1"/>
  <c r="N1097" i="11"/>
  <c r="K1097" i="11"/>
  <c r="N1096" i="11"/>
  <c r="K1096" i="11"/>
  <c r="N1095" i="11"/>
  <c r="K1095" i="11"/>
  <c r="N1094" i="11"/>
  <c r="K1094" i="11"/>
  <c r="N1093" i="11"/>
  <c r="K1093" i="11"/>
  <c r="M1093" i="11" s="1"/>
  <c r="N1092" i="11"/>
  <c r="K1092" i="11"/>
  <c r="L1092" i="11" s="1"/>
  <c r="N1091" i="11"/>
  <c r="K1091" i="11"/>
  <c r="N1090" i="11"/>
  <c r="K1090" i="11"/>
  <c r="L1090" i="11" s="1"/>
  <c r="N1089" i="11"/>
  <c r="K1089" i="11"/>
  <c r="M1089" i="11" s="1"/>
  <c r="N1088" i="11"/>
  <c r="K1088" i="11"/>
  <c r="N1087" i="11"/>
  <c r="K1087" i="11"/>
  <c r="N1086" i="11"/>
  <c r="K1086" i="11"/>
  <c r="N1085" i="11"/>
  <c r="K1085" i="11"/>
  <c r="L1085" i="11" s="1"/>
  <c r="N1084" i="11"/>
  <c r="K1084" i="11"/>
  <c r="N1083" i="11"/>
  <c r="K1083" i="11"/>
  <c r="N1082" i="11"/>
  <c r="K1082" i="11"/>
  <c r="L1082" i="11" s="1"/>
  <c r="N1081" i="11"/>
  <c r="K1081" i="11"/>
  <c r="N1080" i="11"/>
  <c r="K1080" i="11"/>
  <c r="L1080" i="11" s="1"/>
  <c r="N1079" i="11"/>
  <c r="K1079" i="11"/>
  <c r="N1078" i="11"/>
  <c r="K1078" i="11"/>
  <c r="N1077" i="11"/>
  <c r="K1077" i="11"/>
  <c r="L1077" i="11" s="1"/>
  <c r="N1076" i="11"/>
  <c r="K1076" i="11"/>
  <c r="N1075" i="11"/>
  <c r="K1075" i="11"/>
  <c r="M1075" i="11" s="1"/>
  <c r="N1074" i="11"/>
  <c r="K1074" i="11"/>
  <c r="N1073" i="11"/>
  <c r="K1073" i="11"/>
  <c r="M1073" i="11" s="1"/>
  <c r="N1072" i="11"/>
  <c r="K1072" i="11"/>
  <c r="N1071" i="11"/>
  <c r="K1071" i="11"/>
  <c r="M1071" i="11" s="1"/>
  <c r="N1070" i="11"/>
  <c r="K1070" i="11"/>
  <c r="N1069" i="11"/>
  <c r="K1069" i="11"/>
  <c r="N1068" i="11"/>
  <c r="K1068" i="11"/>
  <c r="N1067" i="11"/>
  <c r="K1067" i="11"/>
  <c r="N1066" i="11"/>
  <c r="K1066" i="11"/>
  <c r="L1066" i="11" s="1"/>
  <c r="N1065" i="11"/>
  <c r="K1065" i="11"/>
  <c r="N1064" i="11"/>
  <c r="K1064" i="11"/>
  <c r="N1063" i="11"/>
  <c r="K1063" i="11"/>
  <c r="N1062" i="11"/>
  <c r="K1062" i="11"/>
  <c r="L1062" i="11" s="1"/>
  <c r="N1061" i="11"/>
  <c r="K1061" i="11"/>
  <c r="N1060" i="11"/>
  <c r="K1060" i="11"/>
  <c r="L1060" i="11" s="1"/>
  <c r="N1059" i="11"/>
  <c r="K1059" i="11"/>
  <c r="M1059" i="11" s="1"/>
  <c r="N1058" i="11"/>
  <c r="K1058" i="11"/>
  <c r="N1057" i="11"/>
  <c r="K1057" i="11"/>
  <c r="M1057" i="11" s="1"/>
  <c r="N1056" i="11"/>
  <c r="K1056" i="11"/>
  <c r="N1055" i="11"/>
  <c r="K1055" i="11"/>
  <c r="N1054" i="11"/>
  <c r="K1054" i="11"/>
  <c r="L1054" i="11" s="1"/>
  <c r="N1053" i="11"/>
  <c r="K1053" i="11"/>
  <c r="N1052" i="11"/>
  <c r="K1052" i="11"/>
  <c r="L1052" i="11" s="1"/>
  <c r="N1051" i="11"/>
  <c r="K1051" i="11"/>
  <c r="M1051" i="11" s="1"/>
  <c r="N1050" i="11"/>
  <c r="K1050" i="11"/>
  <c r="N1049" i="11"/>
  <c r="K1049" i="11"/>
  <c r="N1048" i="11"/>
  <c r="K1048" i="11"/>
  <c r="N1047" i="11"/>
  <c r="K1047" i="11"/>
  <c r="N1046" i="11"/>
  <c r="K1046" i="11"/>
  <c r="L1046" i="11" s="1"/>
  <c r="N1045" i="11"/>
  <c r="K1045" i="11"/>
  <c r="N1044" i="11"/>
  <c r="K1044" i="11"/>
  <c r="N1043" i="11"/>
  <c r="K1043" i="11"/>
  <c r="M1043" i="11" s="1"/>
  <c r="N1042" i="11"/>
  <c r="K1042" i="11"/>
  <c r="N1041" i="11"/>
  <c r="K1041" i="11"/>
  <c r="N1040" i="11"/>
  <c r="K1040" i="11"/>
  <c r="N1039" i="11"/>
  <c r="K1039" i="11"/>
  <c r="N1038" i="11"/>
  <c r="K1038" i="11"/>
  <c r="L1038" i="11" s="1"/>
  <c r="N1037" i="11"/>
  <c r="K1037" i="11"/>
  <c r="N1036" i="11"/>
  <c r="K1036" i="11"/>
  <c r="L1036" i="11" s="1"/>
  <c r="N1035" i="11"/>
  <c r="K1035" i="11"/>
  <c r="M1035" i="11" s="1"/>
  <c r="N1034" i="11"/>
  <c r="K1034" i="11"/>
  <c r="N1033" i="11"/>
  <c r="K1033" i="11"/>
  <c r="L1033" i="11" s="1"/>
  <c r="N1032" i="11"/>
  <c r="K1032" i="11"/>
  <c r="N1031" i="11"/>
  <c r="K1031" i="11"/>
  <c r="N1030" i="11"/>
  <c r="K1030" i="11"/>
  <c r="N1029" i="11"/>
  <c r="K1029" i="11"/>
  <c r="L1029" i="11" s="1"/>
  <c r="N1028" i="11"/>
  <c r="K1028" i="11"/>
  <c r="N1027" i="11"/>
  <c r="K1027" i="11"/>
  <c r="N1026" i="11"/>
  <c r="K1026" i="11"/>
  <c r="N1025" i="11"/>
  <c r="K1025" i="11"/>
  <c r="N1024" i="11"/>
  <c r="K1024" i="11"/>
  <c r="N1023" i="11"/>
  <c r="K1023" i="11"/>
  <c r="N1022" i="11"/>
  <c r="K1022" i="11"/>
  <c r="N1021" i="11"/>
  <c r="K1021" i="11"/>
  <c r="L1021" i="11" s="1"/>
  <c r="N1020" i="11"/>
  <c r="K1020" i="11"/>
  <c r="L1020" i="11" s="1"/>
  <c r="N1019" i="11"/>
  <c r="K1019" i="11"/>
  <c r="N1018" i="11"/>
  <c r="K1018" i="11"/>
  <c r="N1017" i="11"/>
  <c r="K1017" i="11"/>
  <c r="L1017" i="11" s="1"/>
  <c r="N1016" i="11"/>
  <c r="K1016" i="11"/>
  <c r="N1015" i="11"/>
  <c r="K1015" i="11"/>
  <c r="M1015" i="11" s="1"/>
  <c r="N1014" i="11"/>
  <c r="K1014" i="11"/>
  <c r="N1013" i="11"/>
  <c r="K1013" i="11"/>
  <c r="L1013" i="11" s="1"/>
  <c r="N1012" i="11"/>
  <c r="K1012" i="11"/>
  <c r="L1012" i="11" s="1"/>
  <c r="N1011" i="11"/>
  <c r="K1011" i="11"/>
  <c r="N1010" i="11"/>
  <c r="K1010" i="11"/>
  <c r="L1010" i="11" s="1"/>
  <c r="N1009" i="11"/>
  <c r="K1009" i="11"/>
  <c r="N1008" i="11"/>
  <c r="K1008" i="11"/>
  <c r="L1008" i="11" s="1"/>
  <c r="N1007" i="11"/>
  <c r="K1007" i="11"/>
  <c r="N1006" i="11"/>
  <c r="K1006" i="11"/>
  <c r="N1005" i="11"/>
  <c r="K1005" i="11"/>
  <c r="L1005" i="11" s="1"/>
  <c r="N1004" i="11"/>
  <c r="K1004" i="11"/>
  <c r="N1003" i="11"/>
  <c r="K1003" i="11"/>
  <c r="N1002" i="11"/>
  <c r="K1002" i="11"/>
  <c r="L1002" i="11" s="1"/>
  <c r="N1001" i="11"/>
  <c r="K1001" i="11"/>
  <c r="N1000" i="11"/>
  <c r="K1000" i="11"/>
  <c r="L1000" i="11" s="1"/>
  <c r="N999" i="11"/>
  <c r="K999" i="11"/>
  <c r="N998" i="11"/>
  <c r="K998" i="11"/>
  <c r="N997" i="11"/>
  <c r="K997" i="11"/>
  <c r="M997" i="11" s="1"/>
  <c r="N996" i="11"/>
  <c r="K996" i="11"/>
  <c r="N995" i="11"/>
  <c r="K995" i="11"/>
  <c r="N994" i="11"/>
  <c r="K994" i="11"/>
  <c r="L994" i="11" s="1"/>
  <c r="N993" i="11"/>
  <c r="K993" i="11"/>
  <c r="N992" i="11"/>
  <c r="K992" i="11"/>
  <c r="N991" i="11"/>
  <c r="K991" i="11"/>
  <c r="N990" i="11"/>
  <c r="K990" i="11"/>
  <c r="N989" i="11"/>
  <c r="K989" i="11"/>
  <c r="M989" i="11" s="1"/>
  <c r="N988" i="11"/>
  <c r="K988" i="11"/>
  <c r="N987" i="11"/>
  <c r="K987" i="11"/>
  <c r="N986" i="11"/>
  <c r="K986" i="11"/>
  <c r="L986" i="11" s="1"/>
  <c r="N985" i="11"/>
  <c r="K985" i="11"/>
  <c r="L985" i="11" s="1"/>
  <c r="N984" i="11"/>
  <c r="K984" i="11"/>
  <c r="L984" i="11" s="1"/>
  <c r="N983" i="11"/>
  <c r="K983" i="11"/>
  <c r="M983" i="11" s="1"/>
  <c r="N982" i="11"/>
  <c r="K982" i="11"/>
  <c r="N981" i="11"/>
  <c r="K981" i="11"/>
  <c r="N980" i="11"/>
  <c r="K980" i="11"/>
  <c r="L980" i="11" s="1"/>
  <c r="N979" i="11"/>
  <c r="K979" i="11"/>
  <c r="N978" i="11"/>
  <c r="K978" i="11"/>
  <c r="L978" i="11" s="1"/>
  <c r="N977" i="11"/>
  <c r="K977" i="11"/>
  <c r="N976" i="11"/>
  <c r="K976" i="11"/>
  <c r="L976" i="11" s="1"/>
  <c r="N975" i="11"/>
  <c r="K975" i="11"/>
  <c r="N974" i="11"/>
  <c r="K974" i="11"/>
  <c r="N973" i="11"/>
  <c r="K973" i="11"/>
  <c r="N972" i="11"/>
  <c r="K972" i="11"/>
  <c r="N971" i="11"/>
  <c r="K971" i="11"/>
  <c r="N970" i="11"/>
  <c r="K970" i="11"/>
  <c r="L970" i="11" s="1"/>
  <c r="N969" i="11"/>
  <c r="K969" i="11"/>
  <c r="N968" i="11"/>
  <c r="K968" i="11"/>
  <c r="L968" i="11" s="1"/>
  <c r="N967" i="11"/>
  <c r="K967" i="11"/>
  <c r="N966" i="11"/>
  <c r="K966" i="11"/>
  <c r="L966" i="11" s="1"/>
  <c r="N965" i="11"/>
  <c r="K965" i="11"/>
  <c r="M965" i="11" s="1"/>
  <c r="N964" i="11"/>
  <c r="K964" i="11"/>
  <c r="N963" i="11"/>
  <c r="K963" i="11"/>
  <c r="N962" i="11"/>
  <c r="K962" i="11"/>
  <c r="L962" i="11" s="1"/>
  <c r="N961" i="11"/>
  <c r="K961" i="11"/>
  <c r="N960" i="11"/>
  <c r="K960" i="11"/>
  <c r="L960" i="11" s="1"/>
  <c r="N959" i="11"/>
  <c r="K959" i="11"/>
  <c r="N958" i="11"/>
  <c r="K958" i="11"/>
  <c r="N957" i="11"/>
  <c r="K957" i="11"/>
  <c r="N956" i="11"/>
  <c r="K956" i="11"/>
  <c r="N955" i="11"/>
  <c r="K955" i="11"/>
  <c r="M955" i="11" s="1"/>
  <c r="N954" i="11"/>
  <c r="K954" i="11"/>
  <c r="L954" i="11" s="1"/>
  <c r="N953" i="11"/>
  <c r="K953" i="11"/>
  <c r="N952" i="11"/>
  <c r="K952" i="11"/>
  <c r="L952" i="11" s="1"/>
  <c r="N951" i="11"/>
  <c r="K951" i="11"/>
  <c r="M951" i="11" s="1"/>
  <c r="N950" i="11"/>
  <c r="K950" i="11"/>
  <c r="N949" i="11"/>
  <c r="K949" i="11"/>
  <c r="M949" i="11" s="1"/>
  <c r="N948" i="11"/>
  <c r="K948" i="11"/>
  <c r="N947" i="11"/>
  <c r="K947" i="11"/>
  <c r="M947" i="11" s="1"/>
  <c r="N946" i="11"/>
  <c r="K946" i="11"/>
  <c r="L946" i="11" s="1"/>
  <c r="N945" i="11"/>
  <c r="K945" i="11"/>
  <c r="N944" i="11"/>
  <c r="K944" i="11"/>
  <c r="N943" i="11"/>
  <c r="K943" i="11"/>
  <c r="M943" i="11" s="1"/>
  <c r="N942" i="11"/>
  <c r="K942" i="11"/>
  <c r="N941" i="11"/>
  <c r="K941" i="11"/>
  <c r="M941" i="11" s="1"/>
  <c r="N940" i="11"/>
  <c r="K940" i="11"/>
  <c r="N939" i="11"/>
  <c r="K939" i="11"/>
  <c r="N938" i="11"/>
  <c r="K938" i="11"/>
  <c r="L938" i="11" s="1"/>
  <c r="N937" i="11"/>
  <c r="K937" i="11"/>
  <c r="N936" i="11"/>
  <c r="K936" i="11"/>
  <c r="L936" i="11" s="1"/>
  <c r="N935" i="11"/>
  <c r="K935" i="11"/>
  <c r="M935" i="11" s="1"/>
  <c r="N934" i="11"/>
  <c r="K934" i="11"/>
  <c r="N933" i="11"/>
  <c r="K933" i="11"/>
  <c r="N932" i="11"/>
  <c r="K932" i="11"/>
  <c r="L932" i="11" s="1"/>
  <c r="N931" i="11"/>
  <c r="K931" i="11"/>
  <c r="N930" i="11"/>
  <c r="K930" i="11"/>
  <c r="L930" i="11" s="1"/>
  <c r="N929" i="11"/>
  <c r="K929" i="11"/>
  <c r="N928" i="11"/>
  <c r="K928" i="11"/>
  <c r="L928" i="11" s="1"/>
  <c r="N927" i="11"/>
  <c r="K927" i="11"/>
  <c r="N926" i="11"/>
  <c r="K926" i="11"/>
  <c r="N925" i="11"/>
  <c r="K925" i="11"/>
  <c r="N924" i="11"/>
  <c r="K924" i="11"/>
  <c r="N923" i="11"/>
  <c r="K923" i="11"/>
  <c r="N922" i="11"/>
  <c r="K922" i="11"/>
  <c r="L922" i="11" s="1"/>
  <c r="N921" i="11"/>
  <c r="K921" i="11"/>
  <c r="L921" i="11" s="1"/>
  <c r="N920" i="11"/>
  <c r="K920" i="11"/>
  <c r="L920" i="11" s="1"/>
  <c r="N919" i="11"/>
  <c r="K919" i="11"/>
  <c r="N918" i="11"/>
  <c r="K918" i="11"/>
  <c r="L918" i="11" s="1"/>
  <c r="N917" i="11"/>
  <c r="K917" i="11"/>
  <c r="N916" i="11"/>
  <c r="K916" i="11"/>
  <c r="N915" i="11"/>
  <c r="K915" i="11"/>
  <c r="N914" i="11"/>
  <c r="K914" i="11"/>
  <c r="L914" i="11" s="1"/>
  <c r="N913" i="11"/>
  <c r="K913" i="11"/>
  <c r="L913" i="11" s="1"/>
  <c r="N912" i="11"/>
  <c r="K912" i="11"/>
  <c r="N911" i="11"/>
  <c r="K911" i="11"/>
  <c r="M911" i="11" s="1"/>
  <c r="N910" i="11"/>
  <c r="K910" i="11"/>
  <c r="N909" i="11"/>
  <c r="K909" i="11"/>
  <c r="L909" i="11" s="1"/>
  <c r="N908" i="11"/>
  <c r="K908" i="11"/>
  <c r="N907" i="11"/>
  <c r="K907" i="11"/>
  <c r="N906" i="11"/>
  <c r="K906" i="11"/>
  <c r="L906" i="11" s="1"/>
  <c r="N905" i="11"/>
  <c r="K905" i="11"/>
  <c r="N904" i="11"/>
  <c r="K904" i="11"/>
  <c r="L904" i="11" s="1"/>
  <c r="N903" i="11"/>
  <c r="K903" i="11"/>
  <c r="M903" i="11" s="1"/>
  <c r="N902" i="11"/>
  <c r="K902" i="11"/>
  <c r="L902" i="11" s="1"/>
  <c r="N901" i="11"/>
  <c r="K901" i="11"/>
  <c r="M901" i="11" s="1"/>
  <c r="N900" i="11"/>
  <c r="K900" i="11"/>
  <c r="L900" i="11" s="1"/>
  <c r="N899" i="11"/>
  <c r="K899" i="11"/>
  <c r="N898" i="11"/>
  <c r="K898" i="11"/>
  <c r="L898" i="11" s="1"/>
  <c r="N897" i="11"/>
  <c r="K897" i="11"/>
  <c r="N896" i="11"/>
  <c r="K896" i="11"/>
  <c r="N895" i="11"/>
  <c r="K895" i="11"/>
  <c r="N894" i="11"/>
  <c r="K894" i="11"/>
  <c r="N893" i="11"/>
  <c r="K893" i="11"/>
  <c r="M893" i="11" s="1"/>
  <c r="N892" i="11"/>
  <c r="K892" i="11"/>
  <c r="N891" i="11"/>
  <c r="K891" i="11"/>
  <c r="M891" i="11" s="1"/>
  <c r="N890" i="11"/>
  <c r="K890" i="11"/>
  <c r="L890" i="11" s="1"/>
  <c r="N889" i="11"/>
  <c r="K889" i="11"/>
  <c r="N888" i="11"/>
  <c r="K888" i="11"/>
  <c r="L888" i="11" s="1"/>
  <c r="N887" i="11"/>
  <c r="K887" i="11"/>
  <c r="M887" i="11" s="1"/>
  <c r="N886" i="11"/>
  <c r="K886" i="11"/>
  <c r="N885" i="11"/>
  <c r="K885" i="11"/>
  <c r="M885" i="11" s="1"/>
  <c r="N884" i="11"/>
  <c r="K884" i="11"/>
  <c r="N883" i="11"/>
  <c r="K883" i="11"/>
  <c r="M883" i="11" s="1"/>
  <c r="N882" i="11"/>
  <c r="K882" i="11"/>
  <c r="L882" i="11" s="1"/>
  <c r="N881" i="11"/>
  <c r="K881" i="11"/>
  <c r="N880" i="11"/>
  <c r="K880" i="11"/>
  <c r="N879" i="11"/>
  <c r="K879" i="11"/>
  <c r="M879" i="11" s="1"/>
  <c r="N878" i="11"/>
  <c r="K878" i="11"/>
  <c r="N877" i="11"/>
  <c r="K877" i="11"/>
  <c r="M877" i="11" s="1"/>
  <c r="N876" i="11"/>
  <c r="K876" i="11"/>
  <c r="N875" i="11"/>
  <c r="K875" i="11"/>
  <c r="N874" i="11"/>
  <c r="K874" i="11"/>
  <c r="L874" i="11" s="1"/>
  <c r="N873" i="11"/>
  <c r="K873" i="11"/>
  <c r="N872" i="11"/>
  <c r="K872" i="11"/>
  <c r="L872" i="11" s="1"/>
  <c r="N871" i="11"/>
  <c r="K871" i="11"/>
  <c r="M871" i="11" s="1"/>
  <c r="N870" i="11"/>
  <c r="K870" i="11"/>
  <c r="N869" i="11"/>
  <c r="K869" i="11"/>
  <c r="N868" i="11"/>
  <c r="K868" i="11"/>
  <c r="L868" i="11" s="1"/>
  <c r="N867" i="11"/>
  <c r="K867" i="11"/>
  <c r="M867" i="11" s="1"/>
  <c r="N866" i="11"/>
  <c r="K866" i="11"/>
  <c r="L866" i="11" s="1"/>
  <c r="N865" i="11"/>
  <c r="K865" i="11"/>
  <c r="M865" i="11" s="1"/>
  <c r="N864" i="11"/>
  <c r="K864" i="11"/>
  <c r="N863" i="11"/>
  <c r="K863" i="11"/>
  <c r="N862" i="11"/>
  <c r="K862" i="11"/>
  <c r="L862" i="11" s="1"/>
  <c r="N861" i="11"/>
  <c r="K861" i="11"/>
  <c r="M861" i="11" s="1"/>
  <c r="N860" i="11"/>
  <c r="K860" i="11"/>
  <c r="N859" i="11"/>
  <c r="K859" i="11"/>
  <c r="M859" i="11" s="1"/>
  <c r="N858" i="11"/>
  <c r="K858" i="11"/>
  <c r="L858" i="11" s="1"/>
  <c r="N857" i="11"/>
  <c r="K857" i="11"/>
  <c r="N856" i="11"/>
  <c r="K856" i="11"/>
  <c r="N855" i="11"/>
  <c r="K855" i="11"/>
  <c r="M855" i="11" s="1"/>
  <c r="N854" i="11"/>
  <c r="K854" i="11"/>
  <c r="N853" i="11"/>
  <c r="K853" i="11"/>
  <c r="M853" i="11" s="1"/>
  <c r="N852" i="11"/>
  <c r="K852" i="11"/>
  <c r="L852" i="11" s="1"/>
  <c r="N851" i="11"/>
  <c r="K851" i="11"/>
  <c r="N850" i="11"/>
  <c r="K850" i="11"/>
  <c r="L850" i="11" s="1"/>
  <c r="N849" i="11"/>
  <c r="K849" i="11"/>
  <c r="N848" i="11"/>
  <c r="K848" i="11"/>
  <c r="N847" i="11"/>
  <c r="K847" i="11"/>
  <c r="M847" i="11" s="1"/>
  <c r="N846" i="11"/>
  <c r="K846" i="11"/>
  <c r="N845" i="11"/>
  <c r="K845" i="11"/>
  <c r="M845" i="11" s="1"/>
  <c r="N844" i="11"/>
  <c r="K844" i="11"/>
  <c r="N843" i="11"/>
  <c r="K843" i="11"/>
  <c r="M843" i="11" s="1"/>
  <c r="N842" i="11"/>
  <c r="K842" i="11"/>
  <c r="L842" i="11" s="1"/>
  <c r="N841" i="11"/>
  <c r="K841" i="11"/>
  <c r="N840" i="11"/>
  <c r="K840" i="11"/>
  <c r="N839" i="11"/>
  <c r="K839" i="11"/>
  <c r="N838" i="11"/>
  <c r="K838" i="11"/>
  <c r="N837" i="11"/>
  <c r="K837" i="11"/>
  <c r="N836" i="11"/>
  <c r="K836" i="11"/>
  <c r="L836" i="11" s="1"/>
  <c r="N835" i="11"/>
  <c r="K835" i="11"/>
  <c r="L835" i="11" s="1"/>
  <c r="N834" i="11"/>
  <c r="K834" i="11"/>
  <c r="L834" i="11" s="1"/>
  <c r="N833" i="11"/>
  <c r="K833" i="11"/>
  <c r="N832" i="11"/>
  <c r="K832" i="11"/>
  <c r="L832" i="11" s="1"/>
  <c r="N831" i="11"/>
  <c r="K831" i="11"/>
  <c r="L831" i="11" s="1"/>
  <c r="N830" i="11"/>
  <c r="K830" i="11"/>
  <c r="L830" i="11" s="1"/>
  <c r="N829" i="11"/>
  <c r="K829" i="11"/>
  <c r="N828" i="11"/>
  <c r="K828" i="11"/>
  <c r="N827" i="11"/>
  <c r="K827" i="11"/>
  <c r="N826" i="11"/>
  <c r="K826" i="11"/>
  <c r="N825" i="11"/>
  <c r="K825" i="11"/>
  <c r="N824" i="11"/>
  <c r="K824" i="11"/>
  <c r="L824" i="11" s="1"/>
  <c r="N823" i="11"/>
  <c r="K823" i="11"/>
  <c r="M823" i="11" s="1"/>
  <c r="N822" i="11"/>
  <c r="K822" i="11"/>
  <c r="N821" i="11"/>
  <c r="K821" i="11"/>
  <c r="N820" i="11"/>
  <c r="K820" i="11"/>
  <c r="L820" i="11" s="1"/>
  <c r="N819" i="11"/>
  <c r="K819" i="11"/>
  <c r="N818" i="11"/>
  <c r="K818" i="11"/>
  <c r="M818" i="11" s="1"/>
  <c r="N817" i="11"/>
  <c r="K817" i="11"/>
  <c r="N816" i="11"/>
  <c r="K816" i="11"/>
  <c r="N815" i="11"/>
  <c r="K815" i="11"/>
  <c r="N814" i="11"/>
  <c r="K814" i="11"/>
  <c r="N813" i="11"/>
  <c r="K813" i="11"/>
  <c r="N812" i="11"/>
  <c r="K812" i="11"/>
  <c r="N811" i="11"/>
  <c r="K811" i="11"/>
  <c r="N810" i="11"/>
  <c r="K810" i="11"/>
  <c r="N809" i="11"/>
  <c r="K809" i="11"/>
  <c r="L809" i="11" s="1"/>
  <c r="N808" i="11"/>
  <c r="K808" i="11"/>
  <c r="N807" i="11"/>
  <c r="K807" i="11"/>
  <c r="M807" i="11" s="1"/>
  <c r="N806" i="11"/>
  <c r="K806" i="11"/>
  <c r="M806" i="11" s="1"/>
  <c r="N805" i="11"/>
  <c r="K805" i="11"/>
  <c r="N804" i="11"/>
  <c r="K804" i="11"/>
  <c r="L804" i="11" s="1"/>
  <c r="N803" i="11"/>
  <c r="K803" i="11"/>
  <c r="N802" i="11"/>
  <c r="K802" i="11"/>
  <c r="L802" i="11" s="1"/>
  <c r="N801" i="11"/>
  <c r="K801" i="11"/>
  <c r="N800" i="11"/>
  <c r="K800" i="11"/>
  <c r="L800" i="11" s="1"/>
  <c r="N799" i="11"/>
  <c r="K799" i="11"/>
  <c r="N798" i="11"/>
  <c r="K798" i="11"/>
  <c r="N797" i="11"/>
  <c r="K797" i="11"/>
  <c r="M797" i="11" s="1"/>
  <c r="N796" i="11"/>
  <c r="K796" i="11"/>
  <c r="N795" i="11"/>
  <c r="K795" i="11"/>
  <c r="N794" i="11"/>
  <c r="K794" i="11"/>
  <c r="M794" i="11" s="1"/>
  <c r="N793" i="11"/>
  <c r="K793" i="11"/>
  <c r="N792" i="11"/>
  <c r="K792" i="11"/>
  <c r="N791" i="11"/>
  <c r="K791" i="11"/>
  <c r="N790" i="11"/>
  <c r="K790" i="11"/>
  <c r="N789" i="11"/>
  <c r="K789" i="11"/>
  <c r="M789" i="11" s="1"/>
  <c r="N788" i="11"/>
  <c r="K788" i="11"/>
  <c r="N787" i="11"/>
  <c r="K787" i="11"/>
  <c r="N786" i="11"/>
  <c r="K786" i="11"/>
  <c r="M786" i="11" s="1"/>
  <c r="N785" i="11"/>
  <c r="K785" i="11"/>
  <c r="M785" i="11" s="1"/>
  <c r="N784" i="11"/>
  <c r="K784" i="11"/>
  <c r="N783" i="11"/>
  <c r="K783" i="11"/>
  <c r="N782" i="11"/>
  <c r="K782" i="11"/>
  <c r="N781" i="11"/>
  <c r="K781" i="11"/>
  <c r="N780" i="11"/>
  <c r="K780" i="11"/>
  <c r="L780" i="11" s="1"/>
  <c r="N779" i="11"/>
  <c r="K779" i="11"/>
  <c r="N778" i="11"/>
  <c r="K778" i="11"/>
  <c r="N777" i="11"/>
  <c r="K777" i="11"/>
  <c r="N776" i="11"/>
  <c r="K776" i="11"/>
  <c r="L776" i="11" s="1"/>
  <c r="N775" i="11"/>
  <c r="K775" i="11"/>
  <c r="N774" i="11"/>
  <c r="K774" i="11"/>
  <c r="N773" i="11"/>
  <c r="K773" i="11"/>
  <c r="L773" i="11" s="1"/>
  <c r="N772" i="11"/>
  <c r="K772" i="11"/>
  <c r="L772" i="11" s="1"/>
  <c r="N771" i="11"/>
  <c r="K771" i="11"/>
  <c r="N770" i="11"/>
  <c r="K770" i="11"/>
  <c r="M770" i="11" s="1"/>
  <c r="N769" i="11"/>
  <c r="K769" i="11"/>
  <c r="N768" i="11"/>
  <c r="K768" i="11"/>
  <c r="N767" i="11"/>
  <c r="K767" i="11"/>
  <c r="N766" i="11"/>
  <c r="K766" i="11"/>
  <c r="N765" i="11"/>
  <c r="K765" i="11"/>
  <c r="N764" i="11"/>
  <c r="K764" i="11"/>
  <c r="L764" i="11" s="1"/>
  <c r="N763" i="11"/>
  <c r="K763" i="11"/>
  <c r="N762" i="11"/>
  <c r="K762" i="11"/>
  <c r="N761" i="11"/>
  <c r="K761" i="11"/>
  <c r="N760" i="11"/>
  <c r="K760" i="11"/>
  <c r="L760" i="11" s="1"/>
  <c r="N759" i="11"/>
  <c r="K759" i="11"/>
  <c r="N758" i="11"/>
  <c r="K758" i="11"/>
  <c r="N757" i="11"/>
  <c r="K757" i="11"/>
  <c r="M757" i="11" s="1"/>
  <c r="N756" i="11"/>
  <c r="K756" i="11"/>
  <c r="N755" i="11"/>
  <c r="K755" i="11"/>
  <c r="N754" i="11"/>
  <c r="K754" i="11"/>
  <c r="N753" i="11"/>
  <c r="K753" i="11"/>
  <c r="M753" i="11" s="1"/>
  <c r="N752" i="11"/>
  <c r="K752" i="11"/>
  <c r="N751" i="11"/>
  <c r="K751" i="11"/>
  <c r="N750" i="11"/>
  <c r="K750" i="11"/>
  <c r="N749" i="11"/>
  <c r="K749" i="11"/>
  <c r="N748" i="11"/>
  <c r="K748" i="11"/>
  <c r="L748" i="11" s="1"/>
  <c r="N747" i="11"/>
  <c r="K747" i="11"/>
  <c r="N746" i="11"/>
  <c r="K746" i="11"/>
  <c r="N745" i="11"/>
  <c r="K745" i="11"/>
  <c r="N744" i="11"/>
  <c r="K744" i="11"/>
  <c r="L744" i="11" s="1"/>
  <c r="N743" i="11"/>
  <c r="K743" i="11"/>
  <c r="N742" i="11"/>
  <c r="K742" i="11"/>
  <c r="N741" i="11"/>
  <c r="K741" i="11"/>
  <c r="N740" i="11"/>
  <c r="K740" i="11"/>
  <c r="L740" i="11" s="1"/>
  <c r="N739" i="11"/>
  <c r="K739" i="11"/>
  <c r="N738" i="11"/>
  <c r="K738" i="11"/>
  <c r="M738" i="11" s="1"/>
  <c r="N737" i="11"/>
  <c r="K737" i="11"/>
  <c r="N736" i="11"/>
  <c r="K736" i="11"/>
  <c r="L736" i="11" s="1"/>
  <c r="N735" i="11"/>
  <c r="K735" i="11"/>
  <c r="N734" i="11"/>
  <c r="K734" i="11"/>
  <c r="N733" i="11"/>
  <c r="K733" i="11"/>
  <c r="M733" i="11" s="1"/>
  <c r="N732" i="11"/>
  <c r="K732" i="11"/>
  <c r="N731" i="11"/>
  <c r="K731" i="11"/>
  <c r="N730" i="11"/>
  <c r="K730" i="11"/>
  <c r="M730" i="11" s="1"/>
  <c r="N729" i="11"/>
  <c r="K729" i="11"/>
  <c r="M729" i="11" s="1"/>
  <c r="N728" i="11"/>
  <c r="K728" i="11"/>
  <c r="N727" i="11"/>
  <c r="K727" i="11"/>
  <c r="N726" i="11"/>
  <c r="K726" i="11"/>
  <c r="N725" i="11"/>
  <c r="K725" i="11"/>
  <c r="M725" i="11" s="1"/>
  <c r="N724" i="11"/>
  <c r="K724" i="11"/>
  <c r="N723" i="11"/>
  <c r="K723" i="11"/>
  <c r="N722" i="11"/>
  <c r="K722" i="11"/>
  <c r="N721" i="11"/>
  <c r="K721" i="11"/>
  <c r="M721" i="11" s="1"/>
  <c r="N720" i="11"/>
  <c r="K720" i="11"/>
  <c r="N719" i="11"/>
  <c r="K719" i="11"/>
  <c r="N718" i="11"/>
  <c r="K718" i="11"/>
  <c r="N717" i="11"/>
  <c r="K717" i="11"/>
  <c r="N716" i="11"/>
  <c r="K716" i="11"/>
  <c r="L716" i="11" s="1"/>
  <c r="N715" i="11"/>
  <c r="K715" i="11"/>
  <c r="N714" i="11"/>
  <c r="K714" i="11"/>
  <c r="N713" i="11"/>
  <c r="K713" i="11"/>
  <c r="N712" i="11"/>
  <c r="K712" i="11"/>
  <c r="L712" i="11" s="1"/>
  <c r="N711" i="11"/>
  <c r="K711" i="11"/>
  <c r="N710" i="11"/>
  <c r="K710" i="11"/>
  <c r="N709" i="11"/>
  <c r="K709" i="11"/>
  <c r="N708" i="11"/>
  <c r="K708" i="11"/>
  <c r="L708" i="11" s="1"/>
  <c r="N707" i="11"/>
  <c r="K707" i="11"/>
  <c r="N706" i="11"/>
  <c r="K706" i="11"/>
  <c r="M706" i="11" s="1"/>
  <c r="N705" i="11"/>
  <c r="K705" i="11"/>
  <c r="N704" i="11"/>
  <c r="K704" i="11"/>
  <c r="N703" i="11"/>
  <c r="K703" i="11"/>
  <c r="N702" i="11"/>
  <c r="K702" i="11"/>
  <c r="N701" i="11"/>
  <c r="K701" i="11"/>
  <c r="N700" i="11"/>
  <c r="K700" i="11"/>
  <c r="L700" i="11" s="1"/>
  <c r="N699" i="11"/>
  <c r="K699" i="11"/>
  <c r="N698" i="11"/>
  <c r="K698" i="11"/>
  <c r="N697" i="11"/>
  <c r="K697" i="11"/>
  <c r="N696" i="11"/>
  <c r="K696" i="11"/>
  <c r="L696" i="11" s="1"/>
  <c r="N695" i="11"/>
  <c r="K695" i="11"/>
  <c r="N694" i="11"/>
  <c r="K694" i="11"/>
  <c r="N693" i="11"/>
  <c r="K693" i="11"/>
  <c r="M693" i="11" s="1"/>
  <c r="N692" i="11"/>
  <c r="K692" i="11"/>
  <c r="N691" i="11"/>
  <c r="K691" i="11"/>
  <c r="N690" i="11"/>
  <c r="K690" i="11"/>
  <c r="N689" i="11"/>
  <c r="K689" i="11"/>
  <c r="M689" i="11" s="1"/>
  <c r="N688" i="11"/>
  <c r="K688" i="11"/>
  <c r="N687" i="11"/>
  <c r="K687" i="11"/>
  <c r="N686" i="11"/>
  <c r="K686" i="11"/>
  <c r="N685" i="11"/>
  <c r="K685" i="11"/>
  <c r="N684" i="11"/>
  <c r="K684" i="11"/>
  <c r="L684" i="11" s="1"/>
  <c r="N683" i="11"/>
  <c r="K683" i="11"/>
  <c r="N682" i="11"/>
  <c r="K682" i="11"/>
  <c r="N681" i="11"/>
  <c r="K681" i="11"/>
  <c r="N680" i="11"/>
  <c r="K680" i="11"/>
  <c r="L680" i="11" s="1"/>
  <c r="N679" i="11"/>
  <c r="K679" i="11"/>
  <c r="N678" i="11"/>
  <c r="K678" i="11"/>
  <c r="N677" i="11"/>
  <c r="K677" i="11"/>
  <c r="L677" i="11" s="1"/>
  <c r="N676" i="11"/>
  <c r="K676" i="11"/>
  <c r="L676" i="11" s="1"/>
  <c r="N675" i="11"/>
  <c r="K675" i="11"/>
  <c r="N674" i="11"/>
  <c r="K674" i="11"/>
  <c r="M674" i="11" s="1"/>
  <c r="N673" i="11"/>
  <c r="K673" i="11"/>
  <c r="N672" i="11"/>
  <c r="K672" i="11"/>
  <c r="N671" i="11"/>
  <c r="K671" i="11"/>
  <c r="N670" i="11"/>
  <c r="K670" i="11"/>
  <c r="N669" i="11"/>
  <c r="K669" i="11"/>
  <c r="N668" i="11"/>
  <c r="K668" i="11"/>
  <c r="L668" i="11" s="1"/>
  <c r="N667" i="11"/>
  <c r="K667" i="11"/>
  <c r="N666" i="11"/>
  <c r="K666" i="11"/>
  <c r="N665" i="11"/>
  <c r="K665" i="11"/>
  <c r="N664" i="11"/>
  <c r="K664" i="11"/>
  <c r="L664" i="11" s="1"/>
  <c r="N663" i="11"/>
  <c r="K663" i="11"/>
  <c r="N662" i="11"/>
  <c r="K662" i="11"/>
  <c r="N661" i="11"/>
  <c r="K661" i="11"/>
  <c r="M661" i="11" s="1"/>
  <c r="N660" i="11"/>
  <c r="K660" i="11"/>
  <c r="N659" i="11"/>
  <c r="K659" i="11"/>
  <c r="N658" i="11"/>
  <c r="K658" i="11"/>
  <c r="M658" i="11" s="1"/>
  <c r="N657" i="11"/>
  <c r="K657" i="11"/>
  <c r="M657" i="11" s="1"/>
  <c r="N656" i="11"/>
  <c r="K656" i="11"/>
  <c r="N655" i="11"/>
  <c r="K655" i="11"/>
  <c r="N654" i="11"/>
  <c r="K654" i="11"/>
  <c r="N653" i="11"/>
  <c r="K653" i="11"/>
  <c r="M653" i="11" s="1"/>
  <c r="N652" i="11"/>
  <c r="K652" i="11"/>
  <c r="N651" i="11"/>
  <c r="K651" i="11"/>
  <c r="N650" i="11"/>
  <c r="K650" i="11"/>
  <c r="M650" i="11" s="1"/>
  <c r="N649" i="11"/>
  <c r="K649" i="11"/>
  <c r="M649" i="11" s="1"/>
  <c r="N648" i="11"/>
  <c r="K648" i="11"/>
  <c r="M648" i="11" s="1"/>
  <c r="N647" i="11"/>
  <c r="K647" i="11"/>
  <c r="N646" i="11"/>
  <c r="K646" i="11"/>
  <c r="M646" i="11" s="1"/>
  <c r="N645" i="11"/>
  <c r="K645" i="11"/>
  <c r="M645" i="11" s="1"/>
  <c r="N644" i="11"/>
  <c r="K644" i="11"/>
  <c r="M644" i="11" s="1"/>
  <c r="N643" i="11"/>
  <c r="K643" i="11"/>
  <c r="N642" i="11"/>
  <c r="K642" i="11"/>
  <c r="N641" i="11"/>
  <c r="K641" i="11"/>
  <c r="M641" i="11" s="1"/>
  <c r="N640" i="11"/>
  <c r="K640" i="11"/>
  <c r="N639" i="11"/>
  <c r="K639" i="11"/>
  <c r="N638" i="11"/>
  <c r="K638" i="11"/>
  <c r="M638" i="11" s="1"/>
  <c r="N637" i="11"/>
  <c r="K637" i="11"/>
  <c r="M637" i="11" s="1"/>
  <c r="N636" i="11"/>
  <c r="K636" i="11"/>
  <c r="M636" i="11" s="1"/>
  <c r="N635" i="11"/>
  <c r="K635" i="11"/>
  <c r="N634" i="11"/>
  <c r="K634" i="11"/>
  <c r="N633" i="11"/>
  <c r="K633" i="11"/>
  <c r="M633" i="11" s="1"/>
  <c r="N632" i="11"/>
  <c r="K632" i="11"/>
  <c r="M632" i="11" s="1"/>
  <c r="N631" i="11"/>
  <c r="K631" i="11"/>
  <c r="N630" i="11"/>
  <c r="K630" i="11"/>
  <c r="N629" i="11"/>
  <c r="K629" i="11"/>
  <c r="M629" i="11" s="1"/>
  <c r="N628" i="11"/>
  <c r="K628" i="11"/>
  <c r="M628" i="11" s="1"/>
  <c r="N627" i="11"/>
  <c r="K627" i="11"/>
  <c r="M627" i="11" s="1"/>
  <c r="N626" i="11"/>
  <c r="K626" i="11"/>
  <c r="N625" i="11"/>
  <c r="K625" i="11"/>
  <c r="M625" i="11" s="1"/>
  <c r="N624" i="11"/>
  <c r="K624" i="11"/>
  <c r="M624" i="11" s="1"/>
  <c r="N623" i="11"/>
  <c r="K623" i="11"/>
  <c r="M623" i="11" s="1"/>
  <c r="N622" i="11"/>
  <c r="K622" i="11"/>
  <c r="N621" i="11"/>
  <c r="K621" i="11"/>
  <c r="M621" i="11" s="1"/>
  <c r="N620" i="11"/>
  <c r="K620" i="11"/>
  <c r="L620" i="11" s="1"/>
  <c r="N619" i="11"/>
  <c r="K619" i="11"/>
  <c r="N618" i="11"/>
  <c r="K618" i="11"/>
  <c r="N617" i="11"/>
  <c r="K617" i="11"/>
  <c r="M617" i="11" s="1"/>
  <c r="N616" i="11"/>
  <c r="K616" i="11"/>
  <c r="N615" i="11"/>
  <c r="K615" i="11"/>
  <c r="L615" i="11" s="1"/>
  <c r="N614" i="11"/>
  <c r="K614" i="11"/>
  <c r="N613" i="11"/>
  <c r="K613" i="11"/>
  <c r="M613" i="11" s="1"/>
  <c r="N612" i="11"/>
  <c r="K612" i="11"/>
  <c r="L612" i="11" s="1"/>
  <c r="N611" i="11"/>
  <c r="K611" i="11"/>
  <c r="N610" i="11"/>
  <c r="K610" i="11"/>
  <c r="N609" i="11"/>
  <c r="K609" i="11"/>
  <c r="M609" i="11" s="1"/>
  <c r="N608" i="11"/>
  <c r="K608" i="11"/>
  <c r="N607" i="11"/>
  <c r="K607" i="11"/>
  <c r="L607" i="11" s="1"/>
  <c r="N606" i="11"/>
  <c r="K606" i="11"/>
  <c r="N605" i="11"/>
  <c r="K605" i="11"/>
  <c r="N604" i="11"/>
  <c r="K604" i="11"/>
  <c r="M604" i="11" s="1"/>
  <c r="N603" i="11"/>
  <c r="K603" i="11"/>
  <c r="N602" i="11"/>
  <c r="K602" i="11"/>
  <c r="N601" i="11"/>
  <c r="K601" i="11"/>
  <c r="M601" i="11" s="1"/>
  <c r="N600" i="11"/>
  <c r="K600" i="11"/>
  <c r="M600" i="11" s="1"/>
  <c r="N599" i="11"/>
  <c r="K599" i="11"/>
  <c r="M599" i="11" s="1"/>
  <c r="N598" i="11"/>
  <c r="K598" i="11"/>
  <c r="N597" i="11"/>
  <c r="K597" i="11"/>
  <c r="M597" i="11" s="1"/>
  <c r="N596" i="11"/>
  <c r="K596" i="11"/>
  <c r="M596" i="11" s="1"/>
  <c r="N595" i="11"/>
  <c r="K595" i="11"/>
  <c r="M595" i="11" s="1"/>
  <c r="N594" i="11"/>
  <c r="K594" i="11"/>
  <c r="N593" i="11"/>
  <c r="K593" i="11"/>
  <c r="N592" i="11"/>
  <c r="K592" i="11"/>
  <c r="N591" i="11"/>
  <c r="K591" i="11"/>
  <c r="N590" i="11"/>
  <c r="K590" i="11"/>
  <c r="N589" i="11"/>
  <c r="K589" i="11"/>
  <c r="N588" i="11"/>
  <c r="K588" i="11"/>
  <c r="L588" i="11" s="1"/>
  <c r="N587" i="11"/>
  <c r="K587" i="11"/>
  <c r="N586" i="11"/>
  <c r="K586" i="11"/>
  <c r="N585" i="11"/>
  <c r="K585" i="11"/>
  <c r="M585" i="11" s="1"/>
  <c r="N584" i="11"/>
  <c r="K584" i="11"/>
  <c r="L584" i="11" s="1"/>
  <c r="N583" i="11"/>
  <c r="K583" i="11"/>
  <c r="N582" i="11"/>
  <c r="K582" i="11"/>
  <c r="N581" i="11"/>
  <c r="K581" i="11"/>
  <c r="M581" i="11" s="1"/>
  <c r="N580" i="11"/>
  <c r="K580" i="11"/>
  <c r="L580" i="11" s="1"/>
  <c r="N579" i="11"/>
  <c r="K579" i="11"/>
  <c r="L579" i="11" s="1"/>
  <c r="N578" i="11"/>
  <c r="K578" i="11"/>
  <c r="N577" i="11"/>
  <c r="K577" i="11"/>
  <c r="M577" i="11" s="1"/>
  <c r="N576" i="11"/>
  <c r="K576" i="11"/>
  <c r="L576" i="11" s="1"/>
  <c r="N575" i="11"/>
  <c r="K575" i="11"/>
  <c r="L575" i="11" s="1"/>
  <c r="N574" i="11"/>
  <c r="K574" i="11"/>
  <c r="N573" i="11"/>
  <c r="K573" i="11"/>
  <c r="M573" i="11" s="1"/>
  <c r="N572" i="11"/>
  <c r="K572" i="11"/>
  <c r="N571" i="11"/>
  <c r="K571" i="11"/>
  <c r="L571" i="11" s="1"/>
  <c r="N570" i="11"/>
  <c r="K570" i="11"/>
  <c r="N569" i="11"/>
  <c r="K569" i="11"/>
  <c r="M569" i="11" s="1"/>
  <c r="N568" i="11"/>
  <c r="K568" i="11"/>
  <c r="L568" i="11" s="1"/>
  <c r="N567" i="11"/>
  <c r="K567" i="11"/>
  <c r="L567" i="11" s="1"/>
  <c r="N566" i="11"/>
  <c r="K566" i="11"/>
  <c r="N565" i="11"/>
  <c r="K565" i="11"/>
  <c r="M565" i="11" s="1"/>
  <c r="N564" i="11"/>
  <c r="K564" i="11"/>
  <c r="L564" i="11" s="1"/>
  <c r="N563" i="11"/>
  <c r="K563" i="11"/>
  <c r="N562" i="11"/>
  <c r="K562" i="11"/>
  <c r="N561" i="11"/>
  <c r="K561" i="11"/>
  <c r="M561" i="11" s="1"/>
  <c r="N560" i="11"/>
  <c r="K560" i="11"/>
  <c r="L560" i="11" s="1"/>
  <c r="N559" i="11"/>
  <c r="K559" i="11"/>
  <c r="L559" i="11" s="1"/>
  <c r="N558" i="11"/>
  <c r="K558" i="11"/>
  <c r="N557" i="11"/>
  <c r="K557" i="11"/>
  <c r="M557" i="11" s="1"/>
  <c r="N556" i="11"/>
  <c r="K556" i="11"/>
  <c r="M556" i="11" s="1"/>
  <c r="N555" i="11"/>
  <c r="K555" i="11"/>
  <c r="M555" i="11" s="1"/>
  <c r="N554" i="11"/>
  <c r="K554" i="11"/>
  <c r="N553" i="11"/>
  <c r="K553" i="11"/>
  <c r="M553" i="11" s="1"/>
  <c r="N552" i="11"/>
  <c r="K552" i="11"/>
  <c r="M552" i="11" s="1"/>
  <c r="N551" i="11"/>
  <c r="K551" i="11"/>
  <c r="M551" i="11" s="1"/>
  <c r="N550" i="11"/>
  <c r="K550" i="11"/>
  <c r="N549" i="11"/>
  <c r="K549" i="11"/>
  <c r="M549" i="11" s="1"/>
  <c r="N548" i="11"/>
  <c r="K548" i="11"/>
  <c r="N547" i="11"/>
  <c r="K547" i="11"/>
  <c r="M547" i="11" s="1"/>
  <c r="N546" i="11"/>
  <c r="K546" i="11"/>
  <c r="N545" i="11"/>
  <c r="K545" i="11"/>
  <c r="M545" i="11" s="1"/>
  <c r="N544" i="11"/>
  <c r="K544" i="11"/>
  <c r="M544" i="11" s="1"/>
  <c r="N543" i="11"/>
  <c r="K543" i="11"/>
  <c r="M543" i="11" s="1"/>
  <c r="N542" i="11"/>
  <c r="K542" i="11"/>
  <c r="N541" i="11"/>
  <c r="K541" i="11"/>
  <c r="N540" i="11"/>
  <c r="K540" i="11"/>
  <c r="N539" i="11"/>
  <c r="K539" i="11"/>
  <c r="M539" i="11" s="1"/>
  <c r="N538" i="11"/>
  <c r="K538" i="11"/>
  <c r="N537" i="11"/>
  <c r="K537" i="11"/>
  <c r="M537" i="11" s="1"/>
  <c r="N536" i="11"/>
  <c r="K536" i="11"/>
  <c r="M536" i="11" s="1"/>
  <c r="N535" i="11"/>
  <c r="K535" i="11"/>
  <c r="N534" i="11"/>
  <c r="K534" i="11"/>
  <c r="N533" i="11"/>
  <c r="K533" i="11"/>
  <c r="M533" i="11" s="1"/>
  <c r="N532" i="11"/>
  <c r="K532" i="11"/>
  <c r="N531" i="11"/>
  <c r="K531" i="11"/>
  <c r="M531" i="11" s="1"/>
  <c r="N530" i="11"/>
  <c r="K530" i="11"/>
  <c r="N529" i="11"/>
  <c r="K529" i="11"/>
  <c r="N528" i="11"/>
  <c r="K528" i="11"/>
  <c r="N527" i="11"/>
  <c r="K527" i="11"/>
  <c r="N526" i="11"/>
  <c r="K526" i="11"/>
  <c r="N525" i="11"/>
  <c r="K525" i="11"/>
  <c r="M525" i="11" s="1"/>
  <c r="N524" i="11"/>
  <c r="K524" i="11"/>
  <c r="M524" i="11" s="1"/>
  <c r="N523" i="11"/>
  <c r="K523" i="11"/>
  <c r="M523" i="11" s="1"/>
  <c r="N522" i="11"/>
  <c r="K522" i="11"/>
  <c r="N521" i="11"/>
  <c r="K521" i="11"/>
  <c r="M521" i="11" s="1"/>
  <c r="N520" i="11"/>
  <c r="K520" i="11"/>
  <c r="M520" i="11" s="1"/>
  <c r="N519" i="11"/>
  <c r="K519" i="11"/>
  <c r="M519" i="11" s="1"/>
  <c r="N518" i="11"/>
  <c r="K518" i="11"/>
  <c r="N517" i="11"/>
  <c r="K517" i="11"/>
  <c r="M517" i="11" s="1"/>
  <c r="N516" i="11"/>
  <c r="K516" i="11"/>
  <c r="M516" i="11" s="1"/>
  <c r="N515" i="11"/>
  <c r="K515" i="11"/>
  <c r="M515" i="11" s="1"/>
  <c r="N514" i="11"/>
  <c r="K514" i="11"/>
  <c r="N513" i="11"/>
  <c r="K513" i="11"/>
  <c r="M513" i="11" s="1"/>
  <c r="N512" i="11"/>
  <c r="K512" i="11"/>
  <c r="N511" i="11"/>
  <c r="K511" i="11"/>
  <c r="M511" i="11" s="1"/>
  <c r="N510" i="11"/>
  <c r="K510" i="11"/>
  <c r="N509" i="11"/>
  <c r="K509" i="11"/>
  <c r="M509" i="11" s="1"/>
  <c r="N508" i="11"/>
  <c r="K508" i="11"/>
  <c r="N507" i="11"/>
  <c r="K507" i="11"/>
  <c r="N506" i="11"/>
  <c r="K506" i="11"/>
  <c r="N505" i="11"/>
  <c r="K505" i="11"/>
  <c r="M505" i="11" s="1"/>
  <c r="N504" i="11"/>
  <c r="K504" i="11"/>
  <c r="L504" i="11" s="1"/>
  <c r="N503" i="11"/>
  <c r="K503" i="11"/>
  <c r="L503" i="11" s="1"/>
  <c r="N502" i="11"/>
  <c r="K502" i="11"/>
  <c r="N501" i="11"/>
  <c r="K501" i="11"/>
  <c r="M501" i="11" s="1"/>
  <c r="N500" i="11"/>
  <c r="K500" i="11"/>
  <c r="N499" i="11"/>
  <c r="K499" i="11"/>
  <c r="L499" i="11" s="1"/>
  <c r="N498" i="11"/>
  <c r="K498" i="11"/>
  <c r="N497" i="11"/>
  <c r="K497" i="11"/>
  <c r="M497" i="11" s="1"/>
  <c r="N496" i="11"/>
  <c r="K496" i="11"/>
  <c r="L496" i="11" s="1"/>
  <c r="N495" i="11"/>
  <c r="K495" i="11"/>
  <c r="L495" i="11" s="1"/>
  <c r="N494" i="11"/>
  <c r="K494" i="11"/>
  <c r="N493" i="11"/>
  <c r="K493" i="11"/>
  <c r="M493" i="11" s="1"/>
  <c r="N492" i="11"/>
  <c r="K492" i="11"/>
  <c r="M492" i="11" s="1"/>
  <c r="N491" i="11"/>
  <c r="K491" i="11"/>
  <c r="L491" i="11" s="1"/>
  <c r="N490" i="11"/>
  <c r="K490" i="11"/>
  <c r="N489" i="11"/>
  <c r="K489" i="11"/>
  <c r="M489" i="11" s="1"/>
  <c r="N488" i="11"/>
  <c r="K488" i="11"/>
  <c r="N487" i="11"/>
  <c r="K487" i="11"/>
  <c r="N486" i="11"/>
  <c r="K486" i="11"/>
  <c r="N485" i="11"/>
  <c r="K485" i="11"/>
  <c r="M485" i="11" s="1"/>
  <c r="N484" i="11"/>
  <c r="K484" i="11"/>
  <c r="L484" i="11" s="1"/>
  <c r="N483" i="11"/>
  <c r="K483" i="11"/>
  <c r="N482" i="11"/>
  <c r="K482" i="11"/>
  <c r="N481" i="11"/>
  <c r="K481" i="11"/>
  <c r="M481" i="11" s="1"/>
  <c r="N480" i="11"/>
  <c r="K480" i="11"/>
  <c r="N479" i="11"/>
  <c r="K479" i="11"/>
  <c r="L479" i="11" s="1"/>
  <c r="N478" i="11"/>
  <c r="K478" i="11"/>
  <c r="N477" i="11"/>
  <c r="K477" i="11"/>
  <c r="M477" i="11" s="1"/>
  <c r="N476" i="11"/>
  <c r="K476" i="11"/>
  <c r="M476" i="11" s="1"/>
  <c r="N475" i="11"/>
  <c r="K475" i="11"/>
  <c r="M475" i="11" s="1"/>
  <c r="N474" i="11"/>
  <c r="K474" i="11"/>
  <c r="N473" i="11"/>
  <c r="K473" i="11"/>
  <c r="M473" i="11" s="1"/>
  <c r="N472" i="11"/>
  <c r="K472" i="11"/>
  <c r="M472" i="11" s="1"/>
  <c r="N471" i="11"/>
  <c r="K471" i="11"/>
  <c r="M471" i="11" s="1"/>
  <c r="N470" i="11"/>
  <c r="K470" i="11"/>
  <c r="N469" i="11"/>
  <c r="K469" i="11"/>
  <c r="M469" i="11" s="1"/>
  <c r="N468" i="11"/>
  <c r="K468" i="11"/>
  <c r="M468" i="11" s="1"/>
  <c r="N467" i="11"/>
  <c r="K467" i="11"/>
  <c r="M467" i="11" s="1"/>
  <c r="N466" i="11"/>
  <c r="K466" i="11"/>
  <c r="N465" i="11"/>
  <c r="K465" i="11"/>
  <c r="M465" i="11" s="1"/>
  <c r="N464" i="11"/>
  <c r="K464" i="11"/>
  <c r="M464" i="11" s="1"/>
  <c r="N463" i="11"/>
  <c r="K463" i="11"/>
  <c r="M463" i="11" s="1"/>
  <c r="N462" i="11"/>
  <c r="K462" i="11"/>
  <c r="N461" i="11"/>
  <c r="K461" i="11"/>
  <c r="N460" i="11"/>
  <c r="K460" i="11"/>
  <c r="L460" i="11" s="1"/>
  <c r="N459" i="11"/>
  <c r="K459" i="11"/>
  <c r="M459" i="11" s="1"/>
  <c r="N458" i="11"/>
  <c r="K458" i="11"/>
  <c r="N457" i="11"/>
  <c r="K457" i="11"/>
  <c r="M457" i="11" s="1"/>
  <c r="N456" i="11"/>
  <c r="K456" i="11"/>
  <c r="M456" i="11" s="1"/>
  <c r="N455" i="11"/>
  <c r="K455" i="11"/>
  <c r="M455" i="11" s="1"/>
  <c r="N454" i="11"/>
  <c r="K454" i="11"/>
  <c r="N453" i="11"/>
  <c r="K453" i="11"/>
  <c r="M453" i="11" s="1"/>
  <c r="N452" i="11"/>
  <c r="K452" i="11"/>
  <c r="M452" i="11" s="1"/>
  <c r="N451" i="11"/>
  <c r="K451" i="11"/>
  <c r="M451" i="11" s="1"/>
  <c r="N450" i="11"/>
  <c r="K450" i="11"/>
  <c r="N449" i="11"/>
  <c r="K449" i="11"/>
  <c r="M449" i="11" s="1"/>
  <c r="N448" i="11"/>
  <c r="K448" i="11"/>
  <c r="M448" i="11" s="1"/>
  <c r="N447" i="11"/>
  <c r="K447" i="11"/>
  <c r="M447" i="11" s="1"/>
  <c r="N446" i="11"/>
  <c r="K446" i="11"/>
  <c r="N445" i="11"/>
  <c r="K445" i="11"/>
  <c r="L445" i="11" s="1"/>
  <c r="N444" i="11"/>
  <c r="K444" i="11"/>
  <c r="N443" i="11"/>
  <c r="K443" i="11"/>
  <c r="N442" i="11"/>
  <c r="K442" i="11"/>
  <c r="N441" i="11"/>
  <c r="K441" i="11"/>
  <c r="M441" i="11" s="1"/>
  <c r="N440" i="11"/>
  <c r="K440" i="11"/>
  <c r="M440" i="11" s="1"/>
  <c r="N439" i="11"/>
  <c r="K439" i="11"/>
  <c r="M439" i="11" s="1"/>
  <c r="N438" i="11"/>
  <c r="K438" i="11"/>
  <c r="N437" i="11"/>
  <c r="K437" i="11"/>
  <c r="M437" i="11" s="1"/>
  <c r="N436" i="11"/>
  <c r="K436" i="11"/>
  <c r="N435" i="11"/>
  <c r="K435" i="11"/>
  <c r="M435" i="11" s="1"/>
  <c r="N434" i="11"/>
  <c r="K434" i="11"/>
  <c r="N433" i="11"/>
  <c r="K433" i="11"/>
  <c r="N432" i="11"/>
  <c r="K432" i="11"/>
  <c r="N431" i="11"/>
  <c r="K431" i="11"/>
  <c r="N430" i="11"/>
  <c r="K430" i="11"/>
  <c r="N429" i="11"/>
  <c r="K429" i="11"/>
  <c r="M429" i="11" s="1"/>
  <c r="N428" i="11"/>
  <c r="K428" i="11"/>
  <c r="M428" i="11" s="1"/>
  <c r="N427" i="11"/>
  <c r="K427" i="11"/>
  <c r="M427" i="11" s="1"/>
  <c r="N426" i="11"/>
  <c r="K426" i="11"/>
  <c r="N425" i="11"/>
  <c r="K425" i="11"/>
  <c r="M425" i="11" s="1"/>
  <c r="N424" i="11"/>
  <c r="K424" i="11"/>
  <c r="N423" i="11"/>
  <c r="K423" i="11"/>
  <c r="N422" i="11"/>
  <c r="K422" i="11"/>
  <c r="L422" i="11" s="1"/>
  <c r="N421" i="11"/>
  <c r="K421" i="11"/>
  <c r="M421" i="11" s="1"/>
  <c r="N420" i="11"/>
  <c r="K420" i="11"/>
  <c r="M420" i="11" s="1"/>
  <c r="N419" i="11"/>
  <c r="K419" i="11"/>
  <c r="N418" i="11"/>
  <c r="K418" i="11"/>
  <c r="M418" i="11" s="1"/>
  <c r="N417" i="11"/>
  <c r="K417" i="11"/>
  <c r="M417" i="11" s="1"/>
  <c r="N416" i="11"/>
  <c r="K416" i="11"/>
  <c r="N415" i="11"/>
  <c r="K415" i="11"/>
  <c r="N414" i="11"/>
  <c r="K414" i="11"/>
  <c r="M414" i="11" s="1"/>
  <c r="N413" i="11"/>
  <c r="K413" i="11"/>
  <c r="N412" i="11"/>
  <c r="K412" i="11"/>
  <c r="N411" i="11"/>
  <c r="K411" i="11"/>
  <c r="N410" i="11"/>
  <c r="K410" i="11"/>
  <c r="M410" i="11" s="1"/>
  <c r="N409" i="11"/>
  <c r="K409" i="11"/>
  <c r="L409" i="11" s="1"/>
  <c r="N408" i="11"/>
  <c r="K408" i="11"/>
  <c r="N407" i="11"/>
  <c r="K407" i="11"/>
  <c r="N406" i="11"/>
  <c r="K406" i="11"/>
  <c r="M406" i="11" s="1"/>
  <c r="N405" i="11"/>
  <c r="K405" i="11"/>
  <c r="L405" i="11" s="1"/>
  <c r="N404" i="11"/>
  <c r="K404" i="11"/>
  <c r="N403" i="11"/>
  <c r="K403" i="11"/>
  <c r="N402" i="11"/>
  <c r="K402" i="11"/>
  <c r="M402" i="11" s="1"/>
  <c r="N401" i="11"/>
  <c r="K401" i="11"/>
  <c r="N400" i="11"/>
  <c r="K400" i="11"/>
  <c r="L400" i="11" s="1"/>
  <c r="N399" i="11"/>
  <c r="K399" i="11"/>
  <c r="N398" i="11"/>
  <c r="K398" i="11"/>
  <c r="M398" i="11" s="1"/>
  <c r="N397" i="11"/>
  <c r="K397" i="11"/>
  <c r="N396" i="11"/>
  <c r="K396" i="11"/>
  <c r="L396" i="11" s="1"/>
  <c r="N395" i="11"/>
  <c r="K395" i="11"/>
  <c r="N394" i="11"/>
  <c r="K394" i="11"/>
  <c r="M394" i="11" s="1"/>
  <c r="N393" i="11"/>
  <c r="K393" i="11"/>
  <c r="N392" i="11"/>
  <c r="K392" i="11"/>
  <c r="L392" i="11" s="1"/>
  <c r="N391" i="11"/>
  <c r="K391" i="11"/>
  <c r="N390" i="11"/>
  <c r="K390" i="11"/>
  <c r="N389" i="11"/>
  <c r="K389" i="11"/>
  <c r="M389" i="11" s="1"/>
  <c r="N388" i="11"/>
  <c r="K388" i="11"/>
  <c r="L388" i="11" s="1"/>
  <c r="N387" i="11"/>
  <c r="K387" i="11"/>
  <c r="N386" i="11"/>
  <c r="K386" i="11"/>
  <c r="M386" i="11" s="1"/>
  <c r="N385" i="11"/>
  <c r="K385" i="11"/>
  <c r="L385" i="11" s="1"/>
  <c r="N384" i="11"/>
  <c r="K384" i="11"/>
  <c r="N383" i="11"/>
  <c r="K383" i="11"/>
  <c r="N382" i="11"/>
  <c r="K382" i="11"/>
  <c r="M382" i="11" s="1"/>
  <c r="N381" i="11"/>
  <c r="K381" i="11"/>
  <c r="N380" i="11"/>
  <c r="K380" i="11"/>
  <c r="L380" i="11" s="1"/>
  <c r="N379" i="11"/>
  <c r="K379" i="11"/>
  <c r="N378" i="11"/>
  <c r="K378" i="11"/>
  <c r="M378" i="11" s="1"/>
  <c r="N377" i="11"/>
  <c r="K377" i="11"/>
  <c r="M377" i="11" s="1"/>
  <c r="N376" i="11"/>
  <c r="K376" i="11"/>
  <c r="L376" i="11" s="1"/>
  <c r="N375" i="11"/>
  <c r="K375" i="11"/>
  <c r="N374" i="11"/>
  <c r="K374" i="11"/>
  <c r="M374" i="11" s="1"/>
  <c r="N373" i="11"/>
  <c r="K373" i="11"/>
  <c r="N372" i="11"/>
  <c r="K372" i="11"/>
  <c r="L372" i="11" s="1"/>
  <c r="N371" i="11"/>
  <c r="K371" i="11"/>
  <c r="N370" i="11"/>
  <c r="K370" i="11"/>
  <c r="M370" i="11" s="1"/>
  <c r="N369" i="11"/>
  <c r="K369" i="11"/>
  <c r="L369" i="11" s="1"/>
  <c r="N368" i="11"/>
  <c r="K368" i="11"/>
  <c r="L368" i="11" s="1"/>
  <c r="N367" i="11"/>
  <c r="K367" i="11"/>
  <c r="N366" i="11"/>
  <c r="K366" i="11"/>
  <c r="M366" i="11" s="1"/>
  <c r="N365" i="11"/>
  <c r="K365" i="11"/>
  <c r="M365" i="11" s="1"/>
  <c r="N364" i="11"/>
  <c r="K364" i="11"/>
  <c r="L364" i="11" s="1"/>
  <c r="N363" i="11"/>
  <c r="K363" i="11"/>
  <c r="N362" i="11"/>
  <c r="K362" i="11"/>
  <c r="M362" i="11" s="1"/>
  <c r="N361" i="11"/>
  <c r="K361" i="11"/>
  <c r="N360" i="11"/>
  <c r="K360" i="11"/>
  <c r="L360" i="11" s="1"/>
  <c r="N359" i="11"/>
  <c r="K359" i="11"/>
  <c r="N358" i="11"/>
  <c r="K358" i="11"/>
  <c r="M358" i="11" s="1"/>
  <c r="N357" i="11"/>
  <c r="K357" i="11"/>
  <c r="M357" i="11" s="1"/>
  <c r="N356" i="11"/>
  <c r="K356" i="11"/>
  <c r="L356" i="11" s="1"/>
  <c r="N355" i="11"/>
  <c r="K355" i="11"/>
  <c r="N354" i="11"/>
  <c r="K354" i="11"/>
  <c r="M354" i="11" s="1"/>
  <c r="N353" i="11"/>
  <c r="K353" i="11"/>
  <c r="L353" i="11" s="1"/>
  <c r="N352" i="11"/>
  <c r="K352" i="11"/>
  <c r="N351" i="11"/>
  <c r="K351" i="11"/>
  <c r="N350" i="11"/>
  <c r="K350" i="11"/>
  <c r="M350" i="11" s="1"/>
  <c r="N349" i="11"/>
  <c r="K349" i="11"/>
  <c r="N348" i="11"/>
  <c r="K348" i="11"/>
  <c r="N347" i="11"/>
  <c r="K347" i="11"/>
  <c r="N346" i="11"/>
  <c r="K346" i="11"/>
  <c r="M346" i="11" s="1"/>
  <c r="N345" i="11"/>
  <c r="K345" i="11"/>
  <c r="M345" i="11" s="1"/>
  <c r="N344" i="11"/>
  <c r="K344" i="11"/>
  <c r="L344" i="11" s="1"/>
  <c r="N343" i="11"/>
  <c r="K343" i="11"/>
  <c r="N342" i="11"/>
  <c r="K342" i="11"/>
  <c r="M342" i="11" s="1"/>
  <c r="N341" i="11"/>
  <c r="K341" i="11"/>
  <c r="M341" i="11" s="1"/>
  <c r="N340" i="11"/>
  <c r="K340" i="11"/>
  <c r="L340" i="11" s="1"/>
  <c r="N339" i="11"/>
  <c r="K339" i="11"/>
  <c r="N338" i="11"/>
  <c r="K338" i="11"/>
  <c r="M338" i="11" s="1"/>
  <c r="N337" i="11"/>
  <c r="K337" i="11"/>
  <c r="N336" i="11"/>
  <c r="K336" i="11"/>
  <c r="N335" i="11"/>
  <c r="K335" i="11"/>
  <c r="N334" i="11"/>
  <c r="K334" i="11"/>
  <c r="M334" i="11" s="1"/>
  <c r="N333" i="11"/>
  <c r="K333" i="11"/>
  <c r="M333" i="11" s="1"/>
  <c r="N332" i="11"/>
  <c r="K332" i="11"/>
  <c r="L332" i="11" s="1"/>
  <c r="N331" i="11"/>
  <c r="K331" i="11"/>
  <c r="N330" i="11"/>
  <c r="K330" i="11"/>
  <c r="M330" i="11" s="1"/>
  <c r="N329" i="11"/>
  <c r="K329" i="11"/>
  <c r="M329" i="11" s="1"/>
  <c r="N328" i="11"/>
  <c r="K328" i="11"/>
  <c r="L328" i="11" s="1"/>
  <c r="N327" i="11"/>
  <c r="K327" i="11"/>
  <c r="N326" i="11"/>
  <c r="K326" i="11"/>
  <c r="M326" i="11" s="1"/>
  <c r="N325" i="11"/>
  <c r="K325" i="11"/>
  <c r="N324" i="11"/>
  <c r="K324" i="11"/>
  <c r="L324" i="11" s="1"/>
  <c r="N323" i="11"/>
  <c r="K323" i="11"/>
  <c r="N322" i="11"/>
  <c r="K322" i="11"/>
  <c r="M322" i="11" s="1"/>
  <c r="N321" i="11"/>
  <c r="K321" i="11"/>
  <c r="M321" i="11" s="1"/>
  <c r="N320" i="11"/>
  <c r="K320" i="11"/>
  <c r="N319" i="11"/>
  <c r="K319" i="11"/>
  <c r="N318" i="11"/>
  <c r="K318" i="11"/>
  <c r="M318" i="11" s="1"/>
  <c r="N317" i="11"/>
  <c r="K317" i="11"/>
  <c r="N316" i="11"/>
  <c r="K316" i="11"/>
  <c r="L316" i="11" s="1"/>
  <c r="N315" i="11"/>
  <c r="K315" i="11"/>
  <c r="N314" i="11"/>
  <c r="K314" i="11"/>
  <c r="M314" i="11" s="1"/>
  <c r="N313" i="11"/>
  <c r="K313" i="11"/>
  <c r="M313" i="11" s="1"/>
  <c r="N312" i="11"/>
  <c r="K312" i="11"/>
  <c r="L312" i="11" s="1"/>
  <c r="N311" i="11"/>
  <c r="K311" i="11"/>
  <c r="N310" i="11"/>
  <c r="K310" i="11"/>
  <c r="M310" i="11" s="1"/>
  <c r="N309" i="11"/>
  <c r="K309" i="11"/>
  <c r="L309" i="11" s="1"/>
  <c r="N308" i="11"/>
  <c r="K308" i="11"/>
  <c r="N307" i="11"/>
  <c r="K307" i="11"/>
  <c r="N306" i="11"/>
  <c r="K306" i="11"/>
  <c r="M306" i="11" s="1"/>
  <c r="N305" i="11"/>
  <c r="K305" i="11"/>
  <c r="L305" i="11" s="1"/>
  <c r="N304" i="11"/>
  <c r="K304" i="11"/>
  <c r="L304" i="11" s="1"/>
  <c r="N303" i="11"/>
  <c r="K303" i="11"/>
  <c r="N302" i="11"/>
  <c r="K302" i="11"/>
  <c r="M302" i="11" s="1"/>
  <c r="N301" i="11"/>
  <c r="K301" i="11"/>
  <c r="M301" i="11" s="1"/>
  <c r="N300" i="11"/>
  <c r="K300" i="11"/>
  <c r="L300" i="11" s="1"/>
  <c r="N299" i="11"/>
  <c r="K299" i="11"/>
  <c r="N298" i="11"/>
  <c r="K298" i="11"/>
  <c r="M298" i="11" s="1"/>
  <c r="N297" i="11"/>
  <c r="K297" i="11"/>
  <c r="N296" i="11"/>
  <c r="K296" i="11"/>
  <c r="L296" i="11" s="1"/>
  <c r="N295" i="11"/>
  <c r="K295" i="11"/>
  <c r="N294" i="11"/>
  <c r="K294" i="11"/>
  <c r="M294" i="11" s="1"/>
  <c r="N293" i="11"/>
  <c r="K293" i="11"/>
  <c r="L293" i="11" s="1"/>
  <c r="N292" i="11"/>
  <c r="K292" i="11"/>
  <c r="L292" i="11" s="1"/>
  <c r="N291" i="11"/>
  <c r="K291" i="11"/>
  <c r="N290" i="11"/>
  <c r="K290" i="11"/>
  <c r="M290" i="11" s="1"/>
  <c r="N289" i="11"/>
  <c r="K289" i="11"/>
  <c r="M289" i="11" s="1"/>
  <c r="N288" i="11"/>
  <c r="K288" i="11"/>
  <c r="N287" i="11"/>
  <c r="K287" i="11"/>
  <c r="N286" i="11"/>
  <c r="K286" i="11"/>
  <c r="M286" i="11" s="1"/>
  <c r="N285" i="11"/>
  <c r="K285" i="11"/>
  <c r="M285" i="11" s="1"/>
  <c r="N284" i="11"/>
  <c r="K284" i="11"/>
  <c r="M284" i="11" s="1"/>
  <c r="N283" i="11"/>
  <c r="K283" i="11"/>
  <c r="N282" i="11"/>
  <c r="K282" i="11"/>
  <c r="L282" i="11" s="1"/>
  <c r="N281" i="11"/>
  <c r="K281" i="11"/>
  <c r="M281" i="11" s="1"/>
  <c r="N280" i="11"/>
  <c r="K280" i="11"/>
  <c r="M280" i="11" s="1"/>
  <c r="N279" i="11"/>
  <c r="K279" i="11"/>
  <c r="N278" i="11"/>
  <c r="K278" i="11"/>
  <c r="M278" i="11" s="1"/>
  <c r="N277" i="11"/>
  <c r="K277" i="11"/>
  <c r="N276" i="11"/>
  <c r="K276" i="11"/>
  <c r="M276" i="11" s="1"/>
  <c r="N275" i="11"/>
  <c r="K275" i="11"/>
  <c r="N274" i="11"/>
  <c r="K274" i="11"/>
  <c r="M274" i="11" s="1"/>
  <c r="N273" i="11"/>
  <c r="K273" i="11"/>
  <c r="M273" i="11" s="1"/>
  <c r="N272" i="11"/>
  <c r="K272" i="11"/>
  <c r="M272" i="11" s="1"/>
  <c r="N271" i="11"/>
  <c r="K271" i="11"/>
  <c r="N270" i="11"/>
  <c r="K270" i="11"/>
  <c r="M270" i="11" s="1"/>
  <c r="N269" i="11"/>
  <c r="K269" i="11"/>
  <c r="N268" i="11"/>
  <c r="K268" i="11"/>
  <c r="N267" i="11"/>
  <c r="K267" i="11"/>
  <c r="N266" i="11"/>
  <c r="K266" i="11"/>
  <c r="M266" i="11" s="1"/>
  <c r="N265" i="11"/>
  <c r="K265" i="11"/>
  <c r="L265" i="11" s="1"/>
  <c r="N264" i="11"/>
  <c r="K264" i="11"/>
  <c r="N263" i="11"/>
  <c r="K263" i="11"/>
  <c r="N262" i="11"/>
  <c r="K262" i="11"/>
  <c r="N261" i="11"/>
  <c r="K261" i="11"/>
  <c r="M261" i="11" s="1"/>
  <c r="N260" i="11"/>
  <c r="K260" i="11"/>
  <c r="M260" i="11" s="1"/>
  <c r="N259" i="11"/>
  <c r="K259" i="11"/>
  <c r="N258" i="11"/>
  <c r="K258" i="11"/>
  <c r="M258" i="11" s="1"/>
  <c r="N257" i="11"/>
  <c r="K257" i="11"/>
  <c r="N256" i="11"/>
  <c r="K256" i="11"/>
  <c r="L256" i="11" s="1"/>
  <c r="N255" i="11"/>
  <c r="K255" i="11"/>
  <c r="N254" i="11"/>
  <c r="K254" i="11"/>
  <c r="M254" i="11" s="1"/>
  <c r="N253" i="11"/>
  <c r="K253" i="11"/>
  <c r="L253" i="11" s="1"/>
  <c r="N252" i="11"/>
  <c r="K252" i="11"/>
  <c r="L252" i="11" s="1"/>
  <c r="N251" i="11"/>
  <c r="K251" i="11"/>
  <c r="N250" i="11"/>
  <c r="K250" i="11"/>
  <c r="M250" i="11" s="1"/>
  <c r="N249" i="11"/>
  <c r="K249" i="11"/>
  <c r="N248" i="11"/>
  <c r="K248" i="11"/>
  <c r="L248" i="11" s="1"/>
  <c r="N247" i="11"/>
  <c r="K247" i="11"/>
  <c r="N246" i="11"/>
  <c r="K246" i="11"/>
  <c r="M246" i="11" s="1"/>
  <c r="N245" i="11"/>
  <c r="K245" i="11"/>
  <c r="L245" i="11" s="1"/>
  <c r="N244" i="11"/>
  <c r="K244" i="11"/>
  <c r="N243" i="11"/>
  <c r="K243" i="11"/>
  <c r="N242" i="11"/>
  <c r="K242" i="11"/>
  <c r="M242" i="11" s="1"/>
  <c r="N241" i="11"/>
  <c r="K241" i="11"/>
  <c r="M241" i="11" s="1"/>
  <c r="N240" i="11"/>
  <c r="K240" i="11"/>
  <c r="N239" i="11"/>
  <c r="K239" i="11"/>
  <c r="N238" i="11"/>
  <c r="K238" i="11"/>
  <c r="M238" i="11" s="1"/>
  <c r="N237" i="11"/>
  <c r="K237" i="11"/>
  <c r="M237" i="11" s="1"/>
  <c r="N236" i="11"/>
  <c r="K236" i="11"/>
  <c r="L236" i="11" s="1"/>
  <c r="N235" i="11"/>
  <c r="K235" i="11"/>
  <c r="N234" i="11"/>
  <c r="K234" i="11"/>
  <c r="M234" i="11" s="1"/>
  <c r="N233" i="11"/>
  <c r="K233" i="11"/>
  <c r="M233" i="11" s="1"/>
  <c r="N232" i="11"/>
  <c r="K232" i="11"/>
  <c r="L232" i="11" s="1"/>
  <c r="N231" i="11"/>
  <c r="K231" i="11"/>
  <c r="N230" i="11"/>
  <c r="K230" i="11"/>
  <c r="M230" i="11" s="1"/>
  <c r="N229" i="11"/>
  <c r="K229" i="11"/>
  <c r="M229" i="11" s="1"/>
  <c r="N228" i="11"/>
  <c r="K228" i="11"/>
  <c r="L228" i="11" s="1"/>
  <c r="N227" i="11"/>
  <c r="K227" i="11"/>
  <c r="N226" i="11"/>
  <c r="K226" i="11"/>
  <c r="M226" i="11" s="1"/>
  <c r="N225" i="11"/>
  <c r="K225" i="11"/>
  <c r="N224" i="11"/>
  <c r="K224" i="11"/>
  <c r="L224" i="11" s="1"/>
  <c r="N223" i="11"/>
  <c r="K223" i="11"/>
  <c r="N222" i="11"/>
  <c r="K222" i="11"/>
  <c r="M222" i="11" s="1"/>
  <c r="N221" i="11"/>
  <c r="K221" i="11"/>
  <c r="N220" i="11"/>
  <c r="K220" i="11"/>
  <c r="N219" i="11"/>
  <c r="K219" i="11"/>
  <c r="N218" i="11"/>
  <c r="K218" i="11"/>
  <c r="M218" i="11" s="1"/>
  <c r="N217" i="11"/>
  <c r="K217" i="11"/>
  <c r="N216" i="11"/>
  <c r="K216" i="11"/>
  <c r="L216" i="11" s="1"/>
  <c r="N215" i="11"/>
  <c r="K215" i="11"/>
  <c r="N214" i="11"/>
  <c r="K214" i="11"/>
  <c r="N213" i="11"/>
  <c r="K213" i="11"/>
  <c r="N212" i="11"/>
  <c r="K212" i="11"/>
  <c r="L212" i="11" s="1"/>
  <c r="N211" i="11"/>
  <c r="K211" i="11"/>
  <c r="N210" i="11"/>
  <c r="K210" i="11"/>
  <c r="M210" i="11" s="1"/>
  <c r="N209" i="11"/>
  <c r="K209" i="11"/>
  <c r="M209" i="11" s="1"/>
  <c r="N208" i="11"/>
  <c r="K208" i="11"/>
  <c r="L208" i="11" s="1"/>
  <c r="N207" i="11"/>
  <c r="K207" i="11"/>
  <c r="N206" i="11"/>
  <c r="K206" i="11"/>
  <c r="N205" i="11"/>
  <c r="K205" i="11"/>
  <c r="M205" i="11" s="1"/>
  <c r="N204" i="11"/>
  <c r="K204" i="11"/>
  <c r="L204" i="11" s="1"/>
  <c r="N203" i="11"/>
  <c r="K203" i="11"/>
  <c r="N202" i="11"/>
  <c r="K202" i="11"/>
  <c r="M202" i="11" s="1"/>
  <c r="N201" i="11"/>
  <c r="K201" i="11"/>
  <c r="M201" i="11" s="1"/>
  <c r="N200" i="11"/>
  <c r="K200" i="11"/>
  <c r="L200" i="11" s="1"/>
  <c r="N199" i="11"/>
  <c r="K199" i="11"/>
  <c r="N198" i="11"/>
  <c r="K198" i="11"/>
  <c r="M198" i="11" s="1"/>
  <c r="N197" i="11"/>
  <c r="K197" i="11"/>
  <c r="M197" i="11" s="1"/>
  <c r="N196" i="11"/>
  <c r="K196" i="11"/>
  <c r="M196" i="11" s="1"/>
  <c r="N195" i="11"/>
  <c r="K195" i="11"/>
  <c r="N194" i="11"/>
  <c r="K194" i="11"/>
  <c r="M194" i="11" s="1"/>
  <c r="N193" i="11"/>
  <c r="K193" i="11"/>
  <c r="M193" i="11" s="1"/>
  <c r="N192" i="11"/>
  <c r="K192" i="11"/>
  <c r="M192" i="11" s="1"/>
  <c r="N191" i="11"/>
  <c r="K191" i="11"/>
  <c r="N190" i="11"/>
  <c r="K190" i="11"/>
  <c r="M190" i="11" s="1"/>
  <c r="N189" i="11"/>
  <c r="K189" i="11"/>
  <c r="M189" i="11" s="1"/>
  <c r="N188" i="11"/>
  <c r="K188" i="11"/>
  <c r="M188" i="11" s="1"/>
  <c r="N187" i="11"/>
  <c r="K187" i="11"/>
  <c r="N186" i="11"/>
  <c r="K186" i="11"/>
  <c r="M186" i="11" s="1"/>
  <c r="N185" i="11"/>
  <c r="K185" i="11"/>
  <c r="M185" i="11" s="1"/>
  <c r="N184" i="11"/>
  <c r="K184" i="11"/>
  <c r="M184" i="11" s="1"/>
  <c r="N183" i="11"/>
  <c r="K183" i="11"/>
  <c r="N182" i="11"/>
  <c r="K182" i="11"/>
  <c r="N181" i="11"/>
  <c r="K181" i="11"/>
  <c r="M181" i="11" s="1"/>
  <c r="N180" i="11"/>
  <c r="K180" i="11"/>
  <c r="N179" i="11"/>
  <c r="K179" i="11"/>
  <c r="N178" i="11"/>
  <c r="K178" i="11"/>
  <c r="M178" i="11" s="1"/>
  <c r="N177" i="11"/>
  <c r="K177" i="11"/>
  <c r="M177" i="11" s="1"/>
  <c r="N176" i="11"/>
  <c r="K176" i="11"/>
  <c r="M176" i="11" s="1"/>
  <c r="N175" i="11"/>
  <c r="K175" i="11"/>
  <c r="N174" i="11"/>
  <c r="K174" i="11"/>
  <c r="M174" i="11" s="1"/>
  <c r="N173" i="11"/>
  <c r="K173" i="11"/>
  <c r="M173" i="11" s="1"/>
  <c r="N172" i="11"/>
  <c r="K172" i="11"/>
  <c r="N171" i="11"/>
  <c r="K171" i="11"/>
  <c r="N170" i="11"/>
  <c r="K170" i="11"/>
  <c r="M170" i="11" s="1"/>
  <c r="N169" i="11"/>
  <c r="K169" i="11"/>
  <c r="M169" i="11" s="1"/>
  <c r="N168" i="11"/>
  <c r="K168" i="11"/>
  <c r="M168" i="11" s="1"/>
  <c r="N167" i="11"/>
  <c r="K167" i="11"/>
  <c r="N166" i="11"/>
  <c r="K166" i="11"/>
  <c r="M166" i="11" s="1"/>
  <c r="N165" i="11"/>
  <c r="K165" i="11"/>
  <c r="N164" i="11"/>
  <c r="K164" i="11"/>
  <c r="M164" i="11" s="1"/>
  <c r="N163" i="11"/>
  <c r="K163" i="11"/>
  <c r="N162" i="11"/>
  <c r="K162" i="11"/>
  <c r="M162" i="11" s="1"/>
  <c r="N161" i="11"/>
  <c r="K161" i="11"/>
  <c r="M161" i="11" s="1"/>
  <c r="N160" i="11"/>
  <c r="K160" i="11"/>
  <c r="M160" i="11" s="1"/>
  <c r="N159" i="11"/>
  <c r="K159" i="11"/>
  <c r="N158" i="11"/>
  <c r="K158" i="11"/>
  <c r="M158" i="11" s="1"/>
  <c r="N157" i="11"/>
  <c r="K157" i="11"/>
  <c r="M157" i="11" s="1"/>
  <c r="N156" i="11"/>
  <c r="K156" i="11"/>
  <c r="M156" i="11" s="1"/>
  <c r="N155" i="11"/>
  <c r="K155" i="11"/>
  <c r="N154" i="11"/>
  <c r="K154" i="11"/>
  <c r="M154" i="11" s="1"/>
  <c r="N153" i="11"/>
  <c r="K153" i="11"/>
  <c r="M153" i="11" s="1"/>
  <c r="N152" i="11"/>
  <c r="K152" i="11"/>
  <c r="M152" i="11" s="1"/>
  <c r="N151" i="11"/>
  <c r="K151" i="11"/>
  <c r="N150" i="11"/>
  <c r="K150" i="11"/>
  <c r="M150" i="11" s="1"/>
  <c r="N149" i="11"/>
  <c r="K149" i="11"/>
  <c r="L149" i="11" s="1"/>
  <c r="N148" i="11"/>
  <c r="K148" i="11"/>
  <c r="N147" i="11"/>
  <c r="K147" i="11"/>
  <c r="N146" i="11"/>
  <c r="K146" i="11"/>
  <c r="M146" i="11" s="1"/>
  <c r="N145" i="11"/>
  <c r="K145" i="11"/>
  <c r="N144" i="11"/>
  <c r="K144" i="11"/>
  <c r="N143" i="11"/>
  <c r="K143" i="11"/>
  <c r="N142" i="11"/>
  <c r="K142" i="11"/>
  <c r="M142" i="11" s="1"/>
  <c r="N141" i="11"/>
  <c r="K141" i="11"/>
  <c r="L141" i="11" s="1"/>
  <c r="N140" i="11"/>
  <c r="K140" i="11"/>
  <c r="L140" i="11" s="1"/>
  <c r="N139" i="11"/>
  <c r="K139" i="11"/>
  <c r="N138" i="11"/>
  <c r="K138" i="11"/>
  <c r="M138" i="11" s="1"/>
  <c r="N137" i="11"/>
  <c r="K137" i="11"/>
  <c r="L137" i="11" s="1"/>
  <c r="N136" i="11"/>
  <c r="K136" i="11"/>
  <c r="L136" i="11" s="1"/>
  <c r="N135" i="11"/>
  <c r="K135" i="11"/>
  <c r="N134" i="11"/>
  <c r="K134" i="11"/>
  <c r="M134" i="11" s="1"/>
  <c r="N133" i="11"/>
  <c r="K133" i="11"/>
  <c r="N132" i="11"/>
  <c r="K132" i="11"/>
  <c r="N131" i="11"/>
  <c r="K131" i="11"/>
  <c r="N130" i="11"/>
  <c r="K130" i="11"/>
  <c r="M130" i="11" s="1"/>
  <c r="N129" i="11"/>
  <c r="K129" i="11"/>
  <c r="L129" i="11" s="1"/>
  <c r="N128" i="11"/>
  <c r="K128" i="11"/>
  <c r="N127" i="11"/>
  <c r="K127" i="11"/>
  <c r="N126" i="11"/>
  <c r="K126" i="11"/>
  <c r="M126" i="11" s="1"/>
  <c r="N125" i="11"/>
  <c r="K125" i="11"/>
  <c r="M125" i="11" s="1"/>
  <c r="N124" i="11"/>
  <c r="K124" i="11"/>
  <c r="L124" i="11" s="1"/>
  <c r="N123" i="11"/>
  <c r="K123" i="11"/>
  <c r="N122" i="11"/>
  <c r="K122" i="11"/>
  <c r="M122" i="11" s="1"/>
  <c r="N121" i="11"/>
  <c r="K121" i="11"/>
  <c r="M121" i="11" s="1"/>
  <c r="N120" i="11"/>
  <c r="K120" i="11"/>
  <c r="M120" i="11" s="1"/>
  <c r="N119" i="11"/>
  <c r="K119" i="11"/>
  <c r="N118" i="11"/>
  <c r="K118" i="11"/>
  <c r="M118" i="11" s="1"/>
  <c r="N117" i="11"/>
  <c r="K117" i="11"/>
  <c r="M117" i="11" s="1"/>
  <c r="N116" i="11"/>
  <c r="K116" i="11"/>
  <c r="M116" i="11" s="1"/>
  <c r="N115" i="11"/>
  <c r="K115" i="11"/>
  <c r="N114" i="11"/>
  <c r="K114" i="11"/>
  <c r="M114" i="11" s="1"/>
  <c r="N113" i="11"/>
  <c r="K113" i="11"/>
  <c r="M113" i="11" s="1"/>
  <c r="N112" i="11"/>
  <c r="K112" i="11"/>
  <c r="M112" i="11" s="1"/>
  <c r="N111" i="11"/>
  <c r="K111" i="11"/>
  <c r="N110" i="11"/>
  <c r="K110" i="11"/>
  <c r="M110" i="11" s="1"/>
  <c r="N109" i="11"/>
  <c r="K109" i="11"/>
  <c r="N108" i="11"/>
  <c r="K108" i="11"/>
  <c r="L108" i="11" s="1"/>
  <c r="N107" i="11"/>
  <c r="K107" i="11"/>
  <c r="N106" i="11"/>
  <c r="K106" i="11"/>
  <c r="M106" i="11" s="1"/>
  <c r="N105" i="11"/>
  <c r="K105" i="11"/>
  <c r="M105" i="11" s="1"/>
  <c r="N104" i="11"/>
  <c r="K104" i="11"/>
  <c r="M104" i="11" s="1"/>
  <c r="N103" i="11"/>
  <c r="K103" i="11"/>
  <c r="N102" i="11"/>
  <c r="K102" i="11"/>
  <c r="M102" i="11" s="1"/>
  <c r="N101" i="11"/>
  <c r="K101" i="11"/>
  <c r="L101" i="11" s="1"/>
  <c r="N100" i="11"/>
  <c r="K100" i="11"/>
  <c r="L100" i="11" s="1"/>
  <c r="N99" i="11"/>
  <c r="K99" i="11"/>
  <c r="N98" i="11"/>
  <c r="K98" i="11"/>
  <c r="M98" i="11" s="1"/>
  <c r="N97" i="11"/>
  <c r="K97" i="11"/>
  <c r="M97" i="11" s="1"/>
  <c r="N96" i="11"/>
  <c r="K96" i="11"/>
  <c r="M96" i="11" s="1"/>
  <c r="N95" i="11"/>
  <c r="K95" i="11"/>
  <c r="N94" i="11"/>
  <c r="K94" i="11"/>
  <c r="M94" i="11" s="1"/>
  <c r="N93" i="11"/>
  <c r="K93" i="11"/>
  <c r="M93" i="11" s="1"/>
  <c r="N92" i="11"/>
  <c r="K92" i="11"/>
  <c r="M92" i="11" s="1"/>
  <c r="N91" i="11"/>
  <c r="K91" i="11"/>
  <c r="N90" i="11"/>
  <c r="K90" i="11"/>
  <c r="N89" i="11"/>
  <c r="K89" i="11"/>
  <c r="M89" i="11" s="1"/>
  <c r="N88" i="11"/>
  <c r="K88" i="11"/>
  <c r="M88" i="11" s="1"/>
  <c r="N87" i="11"/>
  <c r="K87" i="11"/>
  <c r="N86" i="11"/>
  <c r="K86" i="11"/>
  <c r="M86" i="11" s="1"/>
  <c r="N85" i="11"/>
  <c r="K85" i="11"/>
  <c r="M85" i="11" s="1"/>
  <c r="N84" i="11"/>
  <c r="K84" i="11"/>
  <c r="M84" i="11" s="1"/>
  <c r="N83" i="11"/>
  <c r="K83" i="11"/>
  <c r="L83" i="11" s="1"/>
  <c r="N82" i="11"/>
  <c r="K82" i="11"/>
  <c r="M82" i="11" s="1"/>
  <c r="N81" i="11"/>
  <c r="K81" i="11"/>
  <c r="L81" i="11" s="1"/>
  <c r="N80" i="11"/>
  <c r="K80" i="11"/>
  <c r="M80" i="11" s="1"/>
  <c r="N79" i="11"/>
  <c r="K79" i="11"/>
  <c r="M79" i="11" s="1"/>
  <c r="N78" i="11"/>
  <c r="K78" i="11"/>
  <c r="N77" i="11"/>
  <c r="K77" i="11"/>
  <c r="N76" i="11"/>
  <c r="K76" i="11"/>
  <c r="M76" i="11" s="1"/>
  <c r="N75" i="11"/>
  <c r="K75" i="11"/>
  <c r="L75" i="11" s="1"/>
  <c r="N74" i="11"/>
  <c r="K74" i="11"/>
  <c r="N73" i="11"/>
  <c r="K73" i="11"/>
  <c r="L73" i="11" s="1"/>
  <c r="N72" i="11"/>
  <c r="K72" i="11"/>
  <c r="M72" i="11" s="1"/>
  <c r="N71" i="11"/>
  <c r="K71" i="11"/>
  <c r="M71" i="11" s="1"/>
  <c r="N70" i="11"/>
  <c r="K70" i="11"/>
  <c r="M70" i="11" s="1"/>
  <c r="N69" i="11"/>
  <c r="K69" i="11"/>
  <c r="L69" i="11" s="1"/>
  <c r="N68" i="11"/>
  <c r="K68" i="11"/>
  <c r="M68" i="11" s="1"/>
  <c r="N67" i="11"/>
  <c r="K67" i="11"/>
  <c r="L67" i="11" s="1"/>
  <c r="N66" i="11"/>
  <c r="K66" i="11"/>
  <c r="M66" i="11" s="1"/>
  <c r="N65" i="11"/>
  <c r="K65" i="11"/>
  <c r="L65" i="11" s="1"/>
  <c r="N64" i="11"/>
  <c r="K64" i="11"/>
  <c r="M64" i="11" s="1"/>
  <c r="N63" i="11"/>
  <c r="K63" i="11"/>
  <c r="L63" i="11" s="1"/>
  <c r="N62" i="11"/>
  <c r="K62" i="11"/>
  <c r="N61" i="11"/>
  <c r="K61" i="11"/>
  <c r="L61" i="11" s="1"/>
  <c r="N60" i="11"/>
  <c r="K60" i="11"/>
  <c r="M60" i="11" s="1"/>
  <c r="N59" i="11"/>
  <c r="K59" i="11"/>
  <c r="L59" i="11" s="1"/>
  <c r="N58" i="11"/>
  <c r="K58" i="11"/>
  <c r="M58" i="11" s="1"/>
  <c r="N57" i="11"/>
  <c r="K57" i="11"/>
  <c r="L57" i="11" s="1"/>
  <c r="N56" i="11"/>
  <c r="K56" i="11"/>
  <c r="M56" i="11" s="1"/>
  <c r="N55" i="11"/>
  <c r="K55" i="11"/>
  <c r="L55" i="11" s="1"/>
  <c r="N54" i="11"/>
  <c r="K54" i="11"/>
  <c r="M54" i="11" s="1"/>
  <c r="N53" i="11"/>
  <c r="K53" i="11"/>
  <c r="L53" i="11" s="1"/>
  <c r="N52" i="11"/>
  <c r="K52" i="11"/>
  <c r="M52" i="11" s="1"/>
  <c r="N51" i="11"/>
  <c r="K51" i="11"/>
  <c r="L51" i="11" s="1"/>
  <c r="N50" i="11"/>
  <c r="K50" i="11"/>
  <c r="N49" i="11"/>
  <c r="K49" i="11"/>
  <c r="N48" i="11"/>
  <c r="K48" i="11"/>
  <c r="M48" i="11" s="1"/>
  <c r="N47" i="11"/>
  <c r="K47" i="11"/>
  <c r="L47" i="11" s="1"/>
  <c r="N46" i="11"/>
  <c r="K46" i="11"/>
  <c r="L46" i="11" s="1"/>
  <c r="N45" i="11"/>
  <c r="K45" i="11"/>
  <c r="L45" i="11" s="1"/>
  <c r="N44" i="11"/>
  <c r="K44" i="11"/>
  <c r="N43" i="11"/>
  <c r="K43" i="11"/>
  <c r="L43" i="11" s="1"/>
  <c r="N42" i="11"/>
  <c r="K42" i="11"/>
  <c r="M42" i="11" s="1"/>
  <c r="N41" i="11"/>
  <c r="K41" i="11"/>
  <c r="L41" i="11" s="1"/>
  <c r="N40" i="11"/>
  <c r="K40" i="11"/>
  <c r="M40" i="11" s="1"/>
  <c r="N39" i="11"/>
  <c r="K39" i="11"/>
  <c r="N38" i="11"/>
  <c r="K38" i="11"/>
  <c r="M38" i="11" s="1"/>
  <c r="N37" i="11"/>
  <c r="K37" i="11"/>
  <c r="L37" i="11" s="1"/>
  <c r="N36" i="11"/>
  <c r="K36" i="11"/>
  <c r="M36" i="11" s="1"/>
  <c r="N35" i="11"/>
  <c r="K35" i="11"/>
  <c r="L35" i="11" s="1"/>
  <c r="N34" i="11"/>
  <c r="K34" i="11"/>
  <c r="M34" i="11" s="1"/>
  <c r="N33" i="11"/>
  <c r="K33" i="11"/>
  <c r="L33" i="11" s="1"/>
  <c r="N32" i="11"/>
  <c r="K32" i="11"/>
  <c r="M32" i="11" s="1"/>
  <c r="N31" i="11"/>
  <c r="K31" i="11"/>
  <c r="M31" i="11" s="1"/>
  <c r="N30" i="11"/>
  <c r="K30" i="11"/>
  <c r="M30" i="11" s="1"/>
  <c r="N29" i="11"/>
  <c r="K29" i="11"/>
  <c r="L29" i="11" s="1"/>
  <c r="N28" i="11"/>
  <c r="K28" i="11"/>
  <c r="M28" i="11" s="1"/>
  <c r="N27" i="11"/>
  <c r="K27" i="11"/>
  <c r="L27" i="11" s="1"/>
  <c r="N26" i="11"/>
  <c r="K26" i="11"/>
  <c r="M26" i="11" s="1"/>
  <c r="N25" i="11"/>
  <c r="K25" i="11"/>
  <c r="L25" i="11" s="1"/>
  <c r="N24" i="11"/>
  <c r="K24" i="11"/>
  <c r="M24" i="11" s="1"/>
  <c r="N23" i="11"/>
  <c r="K23" i="11"/>
  <c r="M23" i="11" s="1"/>
  <c r="N22" i="11"/>
  <c r="K22" i="11"/>
  <c r="L22" i="11" s="1"/>
  <c r="N21" i="11"/>
  <c r="K21" i="11"/>
  <c r="N20" i="11"/>
  <c r="K20" i="11"/>
  <c r="M20" i="11" s="1"/>
  <c r="N19" i="11"/>
  <c r="K19" i="11"/>
  <c r="N18" i="11"/>
  <c r="K18" i="11"/>
  <c r="M18" i="11" s="1"/>
  <c r="N17" i="11"/>
  <c r="K17" i="11"/>
  <c r="L17" i="11" s="1"/>
  <c r="N16" i="11"/>
  <c r="K16" i="11"/>
  <c r="M16" i="11" s="1"/>
  <c r="N15" i="11"/>
  <c r="K15" i="11"/>
  <c r="M15" i="11" s="1"/>
  <c r="N14" i="11"/>
  <c r="K14" i="11"/>
  <c r="L14" i="11" s="1"/>
  <c r="N13" i="11"/>
  <c r="K13" i="11"/>
  <c r="L13" i="11" s="1"/>
  <c r="N12" i="11"/>
  <c r="K12" i="11"/>
  <c r="M12" i="11" s="1"/>
  <c r="N11" i="11"/>
  <c r="K11" i="11"/>
  <c r="N10" i="11"/>
  <c r="K10" i="11"/>
  <c r="M10" i="11" s="1"/>
  <c r="N9" i="11"/>
  <c r="K9" i="11"/>
  <c r="L9" i="11" s="1"/>
  <c r="N8" i="11"/>
  <c r="K8" i="11"/>
  <c r="N7" i="11"/>
  <c r="K7" i="11"/>
  <c r="M2296" i="11" l="1"/>
  <c r="M2147" i="11"/>
  <c r="M2317" i="11"/>
  <c r="M2253" i="11"/>
  <c r="M2222" i="11"/>
  <c r="M2113" i="11"/>
  <c r="M2334" i="11"/>
  <c r="M2122" i="11"/>
  <c r="M2352" i="11"/>
  <c r="M2084" i="11"/>
  <c r="M603" i="11"/>
  <c r="M971" i="11"/>
  <c r="M2256" i="11"/>
  <c r="M2492" i="11"/>
  <c r="M2590" i="11"/>
  <c r="M2698" i="11"/>
  <c r="M2934" i="11"/>
  <c r="M3106" i="11"/>
  <c r="M3314" i="11"/>
  <c r="M2329" i="11"/>
  <c r="M3049" i="11"/>
  <c r="M3375" i="11"/>
  <c r="M3471" i="11"/>
  <c r="M2841" i="11"/>
  <c r="M3267" i="11"/>
  <c r="M3593" i="11"/>
  <c r="M3213" i="11"/>
  <c r="M2781" i="11"/>
  <c r="V2093" i="11"/>
  <c r="V2097" i="11"/>
  <c r="V2101" i="11"/>
  <c r="V2105" i="11"/>
  <c r="V2109" i="11"/>
  <c r="V2113" i="11"/>
  <c r="V2117" i="11"/>
  <c r="V2121" i="11"/>
  <c r="V2125" i="11"/>
  <c r="V2129" i="11"/>
  <c r="V2133" i="11"/>
  <c r="V2137" i="11"/>
  <c r="V2141" i="11"/>
  <c r="V2145" i="11"/>
  <c r="V2149" i="11"/>
  <c r="V2153" i="11"/>
  <c r="V2157" i="11"/>
  <c r="V2161" i="11"/>
  <c r="V2094" i="11"/>
  <c r="V2099" i="11"/>
  <c r="V2104" i="11"/>
  <c r="V2110" i="11"/>
  <c r="V2115" i="11"/>
  <c r="V2120" i="11"/>
  <c r="V2126" i="11"/>
  <c r="V2131" i="11"/>
  <c r="V2136" i="11"/>
  <c r="V2142" i="11"/>
  <c r="V2147" i="11"/>
  <c r="V2152" i="11"/>
  <c r="V2158" i="11"/>
  <c r="V2163" i="11"/>
  <c r="V2167" i="11"/>
  <c r="V2171" i="11"/>
  <c r="V2175" i="11"/>
  <c r="V2179" i="11"/>
  <c r="V2183" i="11"/>
  <c r="V2187" i="11"/>
  <c r="V2191" i="11"/>
  <c r="V2195" i="11"/>
  <c r="V2199" i="11"/>
  <c r="V2203" i="11"/>
  <c r="V2207" i="11"/>
  <c r="V2211" i="11"/>
  <c r="V2215" i="11"/>
  <c r="V2219" i="11"/>
  <c r="V2223" i="11"/>
  <c r="V2227" i="11"/>
  <c r="V2231" i="11"/>
  <c r="V2235" i="11"/>
  <c r="V2239" i="11"/>
  <c r="V2243" i="11"/>
  <c r="V2247" i="11"/>
  <c r="V2251" i="11"/>
  <c r="V2255" i="11"/>
  <c r="V2259" i="11"/>
  <c r="V2263" i="11"/>
  <c r="V2267" i="11"/>
  <c r="V2271" i="11"/>
  <c r="V2275" i="11"/>
  <c r="V2279" i="11"/>
  <c r="V2283" i="11"/>
  <c r="V2287" i="11"/>
  <c r="V2291" i="11"/>
  <c r="V2295" i="11"/>
  <c r="V2299" i="11"/>
  <c r="V2303" i="11"/>
  <c r="V2307" i="11"/>
  <c r="V2311" i="11"/>
  <c r="V2315" i="11"/>
  <c r="V2319" i="11"/>
  <c r="V2323" i="11"/>
  <c r="V2327" i="11"/>
  <c r="V2331" i="11"/>
  <c r="V2335" i="11"/>
  <c r="V2339" i="11"/>
  <c r="V2343" i="11"/>
  <c r="V2347" i="11"/>
  <c r="V2351" i="11"/>
  <c r="V2355" i="11"/>
  <c r="V2359" i="11"/>
  <c r="V2363" i="11"/>
  <c r="V2367" i="11"/>
  <c r="V2371" i="11"/>
  <c r="V2375" i="11"/>
  <c r="V2379" i="11"/>
  <c r="V2383" i="11"/>
  <c r="V2387" i="11"/>
  <c r="V2391" i="11"/>
  <c r="V2395" i="11"/>
  <c r="V2399" i="11"/>
  <c r="V2403" i="11"/>
  <c r="V2407" i="11"/>
  <c r="V2411" i="11"/>
  <c r="V2415" i="11"/>
  <c r="V2419" i="11"/>
  <c r="V2423" i="11"/>
  <c r="V2427" i="11"/>
  <c r="V2431" i="11"/>
  <c r="V2435" i="11"/>
  <c r="V2439" i="11"/>
  <c r="V2443" i="11"/>
  <c r="V2447" i="11"/>
  <c r="V2451" i="11"/>
  <c r="V2455" i="11"/>
  <c r="V2459" i="11"/>
  <c r="V2463" i="11"/>
  <c r="V2467" i="11"/>
  <c r="V2471" i="11"/>
  <c r="V2475" i="11"/>
  <c r="V2479" i="11"/>
  <c r="V2483" i="11"/>
  <c r="V2487" i="11"/>
  <c r="V2491" i="11"/>
  <c r="V2495" i="11"/>
  <c r="V2499" i="11"/>
  <c r="V2503" i="11"/>
  <c r="V2507" i="11"/>
  <c r="V2511" i="11"/>
  <c r="V2515" i="11"/>
  <c r="V2519" i="11"/>
  <c r="V2523" i="11"/>
  <c r="V2527" i="11"/>
  <c r="V2531" i="11"/>
  <c r="V2535" i="11"/>
  <c r="V2539" i="11"/>
  <c r="V2543" i="11"/>
  <c r="V2547" i="11"/>
  <c r="V2551" i="11"/>
  <c r="V2555" i="11"/>
  <c r="V2559" i="11"/>
  <c r="V2563" i="11"/>
  <c r="V2567" i="11"/>
  <c r="V2571" i="11"/>
  <c r="V2575" i="11"/>
  <c r="V2579" i="11"/>
  <c r="V2583" i="11"/>
  <c r="V2587" i="11"/>
  <c r="V2591" i="11"/>
  <c r="V2595" i="11"/>
  <c r="V2599" i="11"/>
  <c r="V2603" i="11"/>
  <c r="V2607" i="11"/>
  <c r="V2611" i="11"/>
  <c r="V2615" i="11"/>
  <c r="V2619" i="11"/>
  <c r="V2623" i="11"/>
  <c r="V2627" i="11"/>
  <c r="V2631" i="11"/>
  <c r="V2635" i="11"/>
  <c r="V2639" i="11"/>
  <c r="V2643" i="11"/>
  <c r="V2647" i="11"/>
  <c r="V2651" i="11"/>
  <c r="V2655" i="11"/>
  <c r="V2659" i="11"/>
  <c r="V2663" i="11"/>
  <c r="V2667" i="11"/>
  <c r="V2671" i="11"/>
  <c r="V2675" i="11"/>
  <c r="V2679" i="11"/>
  <c r="V2683" i="11"/>
  <c r="V2687" i="11"/>
  <c r="V2691" i="11"/>
  <c r="V2695" i="11"/>
  <c r="V2699" i="11"/>
  <c r="V2703" i="11"/>
  <c r="V2707" i="11"/>
  <c r="V2711" i="11"/>
  <c r="V2715" i="11"/>
  <c r="V2719" i="11"/>
  <c r="V2723" i="11"/>
  <c r="V2727" i="11"/>
  <c r="V2731" i="11"/>
  <c r="V2735" i="11"/>
  <c r="V2739" i="11"/>
  <c r="V2743" i="11"/>
  <c r="V2747" i="11"/>
  <c r="V2751" i="11"/>
  <c r="V2755" i="11"/>
  <c r="V2759" i="11"/>
  <c r="V2763" i="11"/>
  <c r="V2767" i="11"/>
  <c r="V2771" i="11"/>
  <c r="V2775" i="11"/>
  <c r="V2779" i="11"/>
  <c r="V2783" i="11"/>
  <c r="V2787" i="11"/>
  <c r="V2791" i="11"/>
  <c r="V2795" i="11"/>
  <c r="V2799" i="11"/>
  <c r="V2803" i="11"/>
  <c r="V2807" i="11"/>
  <c r="V2811" i="11"/>
  <c r="V2815" i="11"/>
  <c r="V2819" i="11"/>
  <c r="V2823" i="11"/>
  <c r="V2827" i="11"/>
  <c r="V2831" i="11"/>
  <c r="V2835" i="11"/>
  <c r="V2839" i="11"/>
  <c r="V2843" i="11"/>
  <c r="V2847" i="11"/>
  <c r="V2851" i="11"/>
  <c r="V2855" i="11"/>
  <c r="V2859" i="11"/>
  <c r="V2863" i="11"/>
  <c r="V2867" i="11"/>
  <c r="V2871" i="11"/>
  <c r="V2875" i="11"/>
  <c r="V2879" i="11"/>
  <c r="V2883" i="11"/>
  <c r="V2887" i="11"/>
  <c r="V2891" i="11"/>
  <c r="V2895" i="11"/>
  <c r="V2899" i="11"/>
  <c r="V2903" i="11"/>
  <c r="V2907" i="11"/>
  <c r="V2911" i="11"/>
  <c r="V2915" i="11"/>
  <c r="V2919" i="11"/>
  <c r="V2923" i="11"/>
  <c r="V2927" i="11"/>
  <c r="V2931" i="11"/>
  <c r="V2935" i="11"/>
  <c r="V2939" i="11"/>
  <c r="V2943" i="11"/>
  <c r="V2947" i="11"/>
  <c r="V2951" i="11"/>
  <c r="V2955" i="11"/>
  <c r="V2959" i="11"/>
  <c r="V2963" i="11"/>
  <c r="V2967" i="11"/>
  <c r="V2971" i="11"/>
  <c r="V2975" i="11"/>
  <c r="V2979" i="11"/>
  <c r="V2983" i="11"/>
  <c r="V2987" i="11"/>
  <c r="V2991" i="11"/>
  <c r="V2995" i="11"/>
  <c r="V2999" i="11"/>
  <c r="V3003" i="11"/>
  <c r="V3007" i="11"/>
  <c r="V3011" i="11"/>
  <c r="V3015" i="11"/>
  <c r="V3019" i="11"/>
  <c r="V3023" i="11"/>
  <c r="V3027" i="11"/>
  <c r="V3031" i="11"/>
  <c r="V3035" i="11"/>
  <c r="V3039" i="11"/>
  <c r="V3043" i="11"/>
  <c r="V3047" i="11"/>
  <c r="V3051" i="11"/>
  <c r="V3055" i="11"/>
  <c r="V3059" i="11"/>
  <c r="V3063" i="11"/>
  <c r="V3067" i="11"/>
  <c r="V3071" i="11"/>
  <c r="V3075" i="11"/>
  <c r="V3079" i="11"/>
  <c r="V3083" i="11"/>
  <c r="V3087" i="11"/>
  <c r="V3091" i="11"/>
  <c r="V3095" i="11"/>
  <c r="V3099" i="11"/>
  <c r="V3103" i="11"/>
  <c r="V3107" i="11"/>
  <c r="V3111" i="11"/>
  <c r="V3115" i="11"/>
  <c r="V3119" i="11"/>
  <c r="V3123" i="11"/>
  <c r="V3127" i="11"/>
  <c r="V3131" i="11"/>
  <c r="V3135" i="11"/>
  <c r="V3139" i="11"/>
  <c r="V3143" i="11"/>
  <c r="V3147" i="11"/>
  <c r="V3151" i="11"/>
  <c r="V3155" i="11"/>
  <c r="V3159" i="11"/>
  <c r="V3163" i="11"/>
  <c r="V3167" i="11"/>
  <c r="V3171" i="11"/>
  <c r="V3175" i="11"/>
  <c r="V3179" i="11"/>
  <c r="V3183" i="11"/>
  <c r="V3187" i="11"/>
  <c r="V3191" i="11"/>
  <c r="V3195" i="11"/>
  <c r="V3199" i="11"/>
  <c r="V3203" i="11"/>
  <c r="V3207" i="11"/>
  <c r="V3211" i="11"/>
  <c r="V3215" i="11"/>
  <c r="V3219" i="11"/>
  <c r="V3223" i="11"/>
  <c r="V3227" i="11"/>
  <c r="V3231" i="11"/>
  <c r="V3235" i="11"/>
  <c r="V3239" i="11"/>
  <c r="V3243" i="11"/>
  <c r="V3247" i="11"/>
  <c r="V3251" i="11"/>
  <c r="V3255" i="11"/>
  <c r="V3259" i="11"/>
  <c r="V3263" i="11"/>
  <c r="V3267" i="11"/>
  <c r="V3271" i="11"/>
  <c r="V3275" i="11"/>
  <c r="V3279" i="11"/>
  <c r="V3283" i="11"/>
  <c r="V3287" i="11"/>
  <c r="V3291" i="11"/>
  <c r="V3295" i="11"/>
  <c r="V3299" i="11"/>
  <c r="V3303" i="11"/>
  <c r="V3307" i="11"/>
  <c r="V3311" i="11"/>
  <c r="V3315" i="11"/>
  <c r="V3319" i="11"/>
  <c r="V3323" i="11"/>
  <c r="V3327" i="11"/>
  <c r="V3331" i="11"/>
  <c r="V3335" i="11"/>
  <c r="V3339" i="11"/>
  <c r="V3343" i="11"/>
  <c r="V3347" i="11"/>
  <c r="V3351" i="11"/>
  <c r="V3355" i="11"/>
  <c r="V3359" i="11"/>
  <c r="V3363" i="11"/>
  <c r="V3367" i="11"/>
  <c r="V3371" i="11"/>
  <c r="V3375" i="11"/>
  <c r="V3379" i="11"/>
  <c r="V3383" i="11"/>
  <c r="V3387" i="11"/>
  <c r="V3391" i="11"/>
  <c r="V3395" i="11"/>
  <c r="V3399" i="11"/>
  <c r="V3403" i="11"/>
  <c r="V3407" i="11"/>
  <c r="V3411" i="11"/>
  <c r="V3415" i="11"/>
  <c r="V3419" i="11"/>
  <c r="V3423" i="11"/>
  <c r="V3427" i="11"/>
  <c r="V3431" i="11"/>
  <c r="V3435" i="11"/>
  <c r="V3439" i="11"/>
  <c r="V3443" i="11"/>
  <c r="V3447" i="11"/>
  <c r="V3451" i="11"/>
  <c r="V3455" i="11"/>
  <c r="V3459" i="11"/>
  <c r="V3463" i="11"/>
  <c r="V3467" i="11"/>
  <c r="V3471" i="11"/>
  <c r="V3475" i="11"/>
  <c r="V3479" i="11"/>
  <c r="V3483" i="11"/>
  <c r="V3487" i="11"/>
  <c r="V3491" i="11"/>
  <c r="V3495" i="11"/>
  <c r="V3499" i="11"/>
  <c r="V3503" i="11"/>
  <c r="V3507" i="11"/>
  <c r="V3511" i="11"/>
  <c r="V3515" i="11"/>
  <c r="V3519" i="11"/>
  <c r="V3523" i="11"/>
  <c r="V3527" i="11"/>
  <c r="V3531" i="11"/>
  <c r="V3535" i="11"/>
  <c r="V3539" i="11"/>
  <c r="V3543" i="11"/>
  <c r="V3547" i="11"/>
  <c r="V3551" i="11"/>
  <c r="V3555" i="11"/>
  <c r="V3559" i="11"/>
  <c r="V3563" i="11"/>
  <c r="V3567" i="11"/>
  <c r="V3571" i="11"/>
  <c r="V3575" i="11"/>
  <c r="V3579" i="11"/>
  <c r="V3583" i="11"/>
  <c r="V3587" i="11"/>
  <c r="V3591" i="11"/>
  <c r="V3595" i="11"/>
  <c r="V3599" i="11"/>
  <c r="V3603" i="11"/>
  <c r="V3607" i="11"/>
  <c r="V3611" i="11"/>
  <c r="V3615" i="11"/>
  <c r="V3619" i="11"/>
  <c r="V3623" i="11"/>
  <c r="V3627" i="11"/>
  <c r="V3631" i="11"/>
  <c r="V3635" i="11"/>
  <c r="V3639" i="11"/>
  <c r="V3643" i="11"/>
  <c r="V3647" i="11"/>
  <c r="V3651" i="11"/>
  <c r="V3655" i="11"/>
  <c r="V3659" i="11"/>
  <c r="V3663" i="11"/>
  <c r="V3667" i="11"/>
  <c r="V3671" i="11"/>
  <c r="V3675" i="11"/>
  <c r="V3679" i="11"/>
  <c r="V3683" i="11"/>
  <c r="V3687" i="11"/>
  <c r="V3691" i="11"/>
  <c r="V3695" i="11"/>
  <c r="V3699" i="11"/>
  <c r="V3703" i="11"/>
  <c r="V3707" i="11"/>
  <c r="V3711" i="11"/>
  <c r="V3715" i="11"/>
  <c r="V2092" i="11"/>
  <c r="V2100" i="11"/>
  <c r="V2107" i="11"/>
  <c r="V2114" i="11"/>
  <c r="V2122" i="11"/>
  <c r="V2128" i="11"/>
  <c r="V2135" i="11"/>
  <c r="V2143" i="11"/>
  <c r="V2150" i="11"/>
  <c r="V2156" i="11"/>
  <c r="V2164" i="11"/>
  <c r="V2169" i="11"/>
  <c r="V2174" i="11"/>
  <c r="V2180" i="11"/>
  <c r="V2185" i="11"/>
  <c r="V2190" i="11"/>
  <c r="V2196" i="11"/>
  <c r="V2201" i="11"/>
  <c r="V2206" i="11"/>
  <c r="V2212" i="11"/>
  <c r="V2217" i="11"/>
  <c r="V2222" i="11"/>
  <c r="V2228" i="11"/>
  <c r="V2233" i="11"/>
  <c r="V2238" i="11"/>
  <c r="V2244" i="11"/>
  <c r="V2249" i="11"/>
  <c r="V2254" i="11"/>
  <c r="V2260" i="11"/>
  <c r="V2265" i="11"/>
  <c r="V2270" i="11"/>
  <c r="V2276" i="11"/>
  <c r="V2281" i="11"/>
  <c r="V2286" i="11"/>
  <c r="V2292" i="11"/>
  <c r="V2297" i="11"/>
  <c r="V2302" i="11"/>
  <c r="V2308" i="11"/>
  <c r="V2313" i="11"/>
  <c r="V2318" i="11"/>
  <c r="V2324" i="11"/>
  <c r="V2329" i="11"/>
  <c r="V2334" i="11"/>
  <c r="V2340" i="11"/>
  <c r="V2345" i="11"/>
  <c r="V2350" i="11"/>
  <c r="V2356" i="11"/>
  <c r="V2361" i="11"/>
  <c r="V2366" i="11"/>
  <c r="V2372" i="11"/>
  <c r="V2377" i="11"/>
  <c r="V2382" i="11"/>
  <c r="V2388" i="11"/>
  <c r="V2393" i="11"/>
  <c r="V2398" i="11"/>
  <c r="V2404" i="11"/>
  <c r="V2409" i="11"/>
  <c r="V2414" i="11"/>
  <c r="V2420" i="11"/>
  <c r="V2425" i="11"/>
  <c r="V2430" i="11"/>
  <c r="V2436" i="11"/>
  <c r="V2441" i="11"/>
  <c r="V2446" i="11"/>
  <c r="V2452" i="11"/>
  <c r="V2457" i="11"/>
  <c r="V2462" i="11"/>
  <c r="V2468" i="11"/>
  <c r="V2473" i="11"/>
  <c r="V2478" i="11"/>
  <c r="V2484" i="11"/>
  <c r="V2489" i="11"/>
  <c r="V2494" i="11"/>
  <c r="V2500" i="11"/>
  <c r="V2505" i="11"/>
  <c r="V2510" i="11"/>
  <c r="V2516" i="11"/>
  <c r="V2521" i="11"/>
  <c r="V2526" i="11"/>
  <c r="V2532" i="11"/>
  <c r="V2537" i="11"/>
  <c r="V2542" i="11"/>
  <c r="V2548" i="11"/>
  <c r="V2553" i="11"/>
  <c r="V2558" i="11"/>
  <c r="V2564" i="11"/>
  <c r="V2569" i="11"/>
  <c r="V2574" i="11"/>
  <c r="V2580" i="11"/>
  <c r="V2585" i="11"/>
  <c r="V2590" i="11"/>
  <c r="V2596" i="11"/>
  <c r="V2601" i="11"/>
  <c r="V2606" i="11"/>
  <c r="V2612" i="11"/>
  <c r="V2617" i="11"/>
  <c r="V2622" i="11"/>
  <c r="V2628" i="11"/>
  <c r="V2633" i="11"/>
  <c r="V2638" i="11"/>
  <c r="V2644" i="11"/>
  <c r="V2649" i="11"/>
  <c r="V2654" i="11"/>
  <c r="V2660" i="11"/>
  <c r="V2665" i="11"/>
  <c r="V2670" i="11"/>
  <c r="V2676" i="11"/>
  <c r="V2681" i="11"/>
  <c r="V2686" i="11"/>
  <c r="V2692" i="11"/>
  <c r="V2697" i="11"/>
  <c r="V2702" i="11"/>
  <c r="V2708" i="11"/>
  <c r="V2713" i="11"/>
  <c r="V2718" i="11"/>
  <c r="V2724" i="11"/>
  <c r="V2729" i="11"/>
  <c r="V2734" i="11"/>
  <c r="V2740" i="11"/>
  <c r="V2745" i="11"/>
  <c r="V2750" i="11"/>
  <c r="V2756" i="11"/>
  <c r="V2761" i="11"/>
  <c r="V2766" i="11"/>
  <c r="V2772" i="11"/>
  <c r="V2777" i="11"/>
  <c r="V2782" i="11"/>
  <c r="V2788" i="11"/>
  <c r="V2793" i="11"/>
  <c r="V2798" i="11"/>
  <c r="V2804" i="11"/>
  <c r="V2809" i="11"/>
  <c r="V2814" i="11"/>
  <c r="V2820" i="11"/>
  <c r="V2825" i="11"/>
  <c r="V2830" i="11"/>
  <c r="V2836" i="11"/>
  <c r="V2841" i="11"/>
  <c r="V2846" i="11"/>
  <c r="V2852" i="11"/>
  <c r="V2857" i="11"/>
  <c r="V2862" i="11"/>
  <c r="V2868" i="11"/>
  <c r="V2873" i="11"/>
  <c r="V2878" i="11"/>
  <c r="V2884" i="11"/>
  <c r="V2889" i="11"/>
  <c r="V2894" i="11"/>
  <c r="V2900" i="11"/>
  <c r="V2905" i="11"/>
  <c r="V2910" i="11"/>
  <c r="V2916" i="11"/>
  <c r="V2921" i="11"/>
  <c r="V2926" i="11"/>
  <c r="V2932" i="11"/>
  <c r="V2937" i="11"/>
  <c r="V2942" i="11"/>
  <c r="V2948" i="11"/>
  <c r="V2953" i="11"/>
  <c r="V2958" i="11"/>
  <c r="V2964" i="11"/>
  <c r="V2969" i="11"/>
  <c r="V2974" i="11"/>
  <c r="V2980" i="11"/>
  <c r="V2985" i="11"/>
  <c r="V2990" i="11"/>
  <c r="V2996" i="11"/>
  <c r="V3001" i="11"/>
  <c r="V3006" i="11"/>
  <c r="V3012" i="11"/>
  <c r="V3017" i="11"/>
  <c r="V3022" i="11"/>
  <c r="V3028" i="11"/>
  <c r="V3033" i="11"/>
  <c r="V3038" i="11"/>
  <c r="V3044" i="11"/>
  <c r="V3049" i="11"/>
  <c r="V3054" i="11"/>
  <c r="V3060" i="11"/>
  <c r="V3065" i="11"/>
  <c r="V3070" i="11"/>
  <c r="V3076" i="11"/>
  <c r="V3081" i="11"/>
  <c r="V3086" i="11"/>
  <c r="V3092" i="11"/>
  <c r="V3097" i="11"/>
  <c r="V3102" i="11"/>
  <c r="V3108" i="11"/>
  <c r="V3113" i="11"/>
  <c r="V3118" i="11"/>
  <c r="V3124" i="11"/>
  <c r="V3129" i="11"/>
  <c r="V3134" i="11"/>
  <c r="V3140" i="11"/>
  <c r="V3145" i="11"/>
  <c r="V3150" i="11"/>
  <c r="V3156" i="11"/>
  <c r="V3161" i="11"/>
  <c r="V3166" i="11"/>
  <c r="V3172" i="11"/>
  <c r="V3177" i="11"/>
  <c r="V3182" i="11"/>
  <c r="V3188" i="11"/>
  <c r="V3193" i="11"/>
  <c r="V3198" i="11"/>
  <c r="V3204" i="11"/>
  <c r="V3209" i="11"/>
  <c r="V3214" i="11"/>
  <c r="V3220" i="11"/>
  <c r="V3225" i="11"/>
  <c r="V3230" i="11"/>
  <c r="V3236" i="11"/>
  <c r="V3241" i="11"/>
  <c r="V3246" i="11"/>
  <c r="V3252" i="11"/>
  <c r="V3257" i="11"/>
  <c r="V3262" i="11"/>
  <c r="V3268" i="11"/>
  <c r="V3273" i="11"/>
  <c r="V3278" i="11"/>
  <c r="V3284" i="11"/>
  <c r="V3289" i="11"/>
  <c r="V3294" i="11"/>
  <c r="V3300" i="11"/>
  <c r="V3305" i="11"/>
  <c r="V3310" i="11"/>
  <c r="V3316" i="11"/>
  <c r="V3321" i="11"/>
  <c r="V3326" i="11"/>
  <c r="V3332" i="11"/>
  <c r="V3337" i="11"/>
  <c r="V3342" i="11"/>
  <c r="V3348" i="11"/>
  <c r="V3353" i="11"/>
  <c r="V3358" i="11"/>
  <c r="V3364" i="11"/>
  <c r="V3369" i="11"/>
  <c r="V3374" i="11"/>
  <c r="V3380" i="11"/>
  <c r="V3385" i="11"/>
  <c r="V3390" i="11"/>
  <c r="V3396" i="11"/>
  <c r="V3401" i="11"/>
  <c r="V3406" i="11"/>
  <c r="V3412" i="11"/>
  <c r="V3417" i="11"/>
  <c r="V3422" i="11"/>
  <c r="V3428" i="11"/>
  <c r="V3433" i="11"/>
  <c r="V3438" i="11"/>
  <c r="V3444" i="11"/>
  <c r="V3449" i="11"/>
  <c r="V3454" i="11"/>
  <c r="V3460" i="11"/>
  <c r="V3465" i="11"/>
  <c r="V3470" i="11"/>
  <c r="V3476" i="11"/>
  <c r="V3481" i="11"/>
  <c r="V3486" i="11"/>
  <c r="V3492" i="11"/>
  <c r="V3497" i="11"/>
  <c r="V3502" i="11"/>
  <c r="V3508" i="11"/>
  <c r="V3513" i="11"/>
  <c r="V3518" i="11"/>
  <c r="V3524" i="11"/>
  <c r="V3529" i="11"/>
  <c r="V3534" i="11"/>
  <c r="V3540" i="11"/>
  <c r="V3545" i="11"/>
  <c r="V3550" i="11"/>
  <c r="V3556" i="11"/>
  <c r="V3561" i="11"/>
  <c r="V3566" i="11"/>
  <c r="V3572" i="11"/>
  <c r="V3577" i="11"/>
  <c r="V3582" i="11"/>
  <c r="V3588" i="11"/>
  <c r="V3593" i="11"/>
  <c r="V3598" i="11"/>
  <c r="V3604" i="11"/>
  <c r="V3609" i="11"/>
  <c r="V3614" i="11"/>
  <c r="V3620" i="11"/>
  <c r="V3625" i="11"/>
  <c r="V3630" i="11"/>
  <c r="V3636" i="11"/>
  <c r="V3641" i="11"/>
  <c r="V3646" i="11"/>
  <c r="V3652" i="11"/>
  <c r="V3657" i="11"/>
  <c r="V3662" i="11"/>
  <c r="V3668" i="11"/>
  <c r="V3673" i="11"/>
  <c r="V3678" i="11"/>
  <c r="V3684" i="11"/>
  <c r="V3689" i="11"/>
  <c r="V3694" i="11"/>
  <c r="V3700" i="11"/>
  <c r="V3705" i="11"/>
  <c r="V3710" i="11"/>
  <c r="V2095" i="11"/>
  <c r="V2102" i="11"/>
  <c r="V2108" i="11"/>
  <c r="V2116" i="11"/>
  <c r="V2123" i="11"/>
  <c r="V2130" i="11"/>
  <c r="V2138" i="11"/>
  <c r="V2144" i="11"/>
  <c r="V2151" i="11"/>
  <c r="V2159" i="11"/>
  <c r="V2165" i="11"/>
  <c r="V2170" i="11"/>
  <c r="V2176" i="11"/>
  <c r="V2181" i="11"/>
  <c r="V2186" i="11"/>
  <c r="V2192" i="11"/>
  <c r="V2197" i="11"/>
  <c r="V2202" i="11"/>
  <c r="V2208" i="11"/>
  <c r="V2213" i="11"/>
  <c r="V2218" i="11"/>
  <c r="V2224" i="11"/>
  <c r="V2229" i="11"/>
  <c r="V2234" i="11"/>
  <c r="V2240" i="11"/>
  <c r="V2245" i="11"/>
  <c r="V2250" i="11"/>
  <c r="V2256" i="11"/>
  <c r="V2261" i="11"/>
  <c r="V2266" i="11"/>
  <c r="V2272" i="11"/>
  <c r="V2277" i="11"/>
  <c r="V2282" i="11"/>
  <c r="V2288" i="11"/>
  <c r="V2293" i="11"/>
  <c r="V2298" i="11"/>
  <c r="V2304" i="11"/>
  <c r="V2309" i="11"/>
  <c r="V2314" i="11"/>
  <c r="V2320" i="11"/>
  <c r="V2325" i="11"/>
  <c r="V2330" i="11"/>
  <c r="V2336" i="11"/>
  <c r="V2341" i="11"/>
  <c r="V2346" i="11"/>
  <c r="V2352" i="11"/>
  <c r="V2357" i="11"/>
  <c r="V2362" i="11"/>
  <c r="V2368" i="11"/>
  <c r="V2373" i="11"/>
  <c r="V2378" i="11"/>
  <c r="V2384" i="11"/>
  <c r="V2389" i="11"/>
  <c r="V2394" i="11"/>
  <c r="V2400" i="11"/>
  <c r="V2405" i="11"/>
  <c r="V2410" i="11"/>
  <c r="V2416" i="11"/>
  <c r="V2421" i="11"/>
  <c r="V2426" i="11"/>
  <c r="V2432" i="11"/>
  <c r="V2437" i="11"/>
  <c r="V2442" i="11"/>
  <c r="V2448" i="11"/>
  <c r="V2453" i="11"/>
  <c r="V2458" i="11"/>
  <c r="V2464" i="11"/>
  <c r="V2469" i="11"/>
  <c r="V2474" i="11"/>
  <c r="V2480" i="11"/>
  <c r="V2485" i="11"/>
  <c r="V2490" i="11"/>
  <c r="V2496" i="11"/>
  <c r="V2501" i="11"/>
  <c r="V2506" i="11"/>
  <c r="V2512" i="11"/>
  <c r="V2517" i="11"/>
  <c r="V2522" i="11"/>
  <c r="V2528" i="11"/>
  <c r="V2533" i="11"/>
  <c r="V2538" i="11"/>
  <c r="V2544" i="11"/>
  <c r="V2549" i="11"/>
  <c r="V2554" i="11"/>
  <c r="V2560" i="11"/>
  <c r="V2565" i="11"/>
  <c r="V2570" i="11"/>
  <c r="V2576" i="11"/>
  <c r="V2581" i="11"/>
  <c r="V2586" i="11"/>
  <c r="V2592" i="11"/>
  <c r="V2597" i="11"/>
  <c r="V2602" i="11"/>
  <c r="V2608" i="11"/>
  <c r="V2613" i="11"/>
  <c r="V2618" i="11"/>
  <c r="V2624" i="11"/>
  <c r="V2629" i="11"/>
  <c r="V2634" i="11"/>
  <c r="V2640" i="11"/>
  <c r="V2645" i="11"/>
  <c r="V2650" i="11"/>
  <c r="V2656" i="11"/>
  <c r="V2661" i="11"/>
  <c r="V2666" i="11"/>
  <c r="V2672" i="11"/>
  <c r="V2677" i="11"/>
  <c r="V2682" i="11"/>
  <c r="V2688" i="11"/>
  <c r="V2693" i="11"/>
  <c r="V2698" i="11"/>
  <c r="V2704" i="11"/>
  <c r="V2709" i="11"/>
  <c r="V2714" i="11"/>
  <c r="V2720" i="11"/>
  <c r="V2725" i="11"/>
  <c r="V2730" i="11"/>
  <c r="V2736" i="11"/>
  <c r="V2741" i="11"/>
  <c r="V2746" i="11"/>
  <c r="V2752" i="11"/>
  <c r="V2757" i="11"/>
  <c r="V2762" i="11"/>
  <c r="V2768" i="11"/>
  <c r="V2773" i="11"/>
  <c r="V2778" i="11"/>
  <c r="V2784" i="11"/>
  <c r="V2789" i="11"/>
  <c r="V2794" i="11"/>
  <c r="V2800" i="11"/>
  <c r="V2805" i="11"/>
  <c r="V2810" i="11"/>
  <c r="V2816" i="11"/>
  <c r="V2821" i="11"/>
  <c r="V2826" i="11"/>
  <c r="V2832" i="11"/>
  <c r="V2837" i="11"/>
  <c r="V2842" i="11"/>
  <c r="V2848" i="11"/>
  <c r="V2853" i="11"/>
  <c r="V2858" i="11"/>
  <c r="V2864" i="11"/>
  <c r="V2869" i="11"/>
  <c r="V2874" i="11"/>
  <c r="V2880" i="11"/>
  <c r="V2885" i="11"/>
  <c r="V2890" i="11"/>
  <c r="V2896" i="11"/>
  <c r="V2901" i="11"/>
  <c r="V2906" i="11"/>
  <c r="V2912" i="11"/>
  <c r="V2917" i="11"/>
  <c r="V2922" i="11"/>
  <c r="V2928" i="11"/>
  <c r="V2933" i="11"/>
  <c r="V2938" i="11"/>
  <c r="V2944" i="11"/>
  <c r="V2949" i="11"/>
  <c r="V2954" i="11"/>
  <c r="V2960" i="11"/>
  <c r="V2965" i="11"/>
  <c r="V2970" i="11"/>
  <c r="V2976" i="11"/>
  <c r="V2981" i="11"/>
  <c r="V2986" i="11"/>
  <c r="V2992" i="11"/>
  <c r="V2997" i="11"/>
  <c r="V3002" i="11"/>
  <c r="V3008" i="11"/>
  <c r="V3013" i="11"/>
  <c r="V3018" i="11"/>
  <c r="V3024" i="11"/>
  <c r="V3029" i="11"/>
  <c r="V3034" i="11"/>
  <c r="V3040" i="11"/>
  <c r="V3045" i="11"/>
  <c r="V3050" i="11"/>
  <c r="V3056" i="11"/>
  <c r="V3061" i="11"/>
  <c r="V3066" i="11"/>
  <c r="V3072" i="11"/>
  <c r="V3077" i="11"/>
  <c r="V3082" i="11"/>
  <c r="V3088" i="11"/>
  <c r="V3093" i="11"/>
  <c r="V3098" i="11"/>
  <c r="V3104" i="11"/>
  <c r="V3109" i="11"/>
  <c r="V3114" i="11"/>
  <c r="V3120" i="11"/>
  <c r="V3125" i="11"/>
  <c r="V3130" i="11"/>
  <c r="V3136" i="11"/>
  <c r="V3141" i="11"/>
  <c r="V3146" i="11"/>
  <c r="V3152" i="11"/>
  <c r="V3157" i="11"/>
  <c r="V3162" i="11"/>
  <c r="V3168" i="11"/>
  <c r="V3173" i="11"/>
  <c r="V3178" i="11"/>
  <c r="V3184" i="11"/>
  <c r="V3189" i="11"/>
  <c r="V3194" i="11"/>
  <c r="V3200" i="11"/>
  <c r="V3205" i="11"/>
  <c r="V3210" i="11"/>
  <c r="V3216" i="11"/>
  <c r="V3221" i="11"/>
  <c r="V3226" i="11"/>
  <c r="V3232" i="11"/>
  <c r="V3237" i="11"/>
  <c r="V3242" i="11"/>
  <c r="V3248" i="11"/>
  <c r="V3253" i="11"/>
  <c r="V3258" i="11"/>
  <c r="V3264" i="11"/>
  <c r="V3269" i="11"/>
  <c r="V3274" i="11"/>
  <c r="V3280" i="11"/>
  <c r="V3285" i="11"/>
  <c r="V3290" i="11"/>
  <c r="V3296" i="11"/>
  <c r="V3301" i="11"/>
  <c r="V3306" i="11"/>
  <c r="V3312" i="11"/>
  <c r="V3317" i="11"/>
  <c r="V3322" i="11"/>
  <c r="V3328" i="11"/>
  <c r="V3333" i="11"/>
  <c r="V3338" i="11"/>
  <c r="V3344" i="11"/>
  <c r="V3349" i="11"/>
  <c r="V3354" i="11"/>
  <c r="V3360" i="11"/>
  <c r="V3365" i="11"/>
  <c r="V3370" i="11"/>
  <c r="V3376" i="11"/>
  <c r="V3381" i="11"/>
  <c r="V3386" i="11"/>
  <c r="V3392" i="11"/>
  <c r="V3397" i="11"/>
  <c r="V3402" i="11"/>
  <c r="V3408" i="11"/>
  <c r="V3413" i="11"/>
  <c r="V3418" i="11"/>
  <c r="V3424" i="11"/>
  <c r="V3429" i="11"/>
  <c r="V3434" i="11"/>
  <c r="V3440" i="11"/>
  <c r="V3445" i="11"/>
  <c r="V3450" i="11"/>
  <c r="V3456" i="11"/>
  <c r="V3461" i="11"/>
  <c r="V3466" i="11"/>
  <c r="V3472" i="11"/>
  <c r="V3477" i="11"/>
  <c r="V3482" i="11"/>
  <c r="V3488" i="11"/>
  <c r="V3493" i="11"/>
  <c r="V3498" i="11"/>
  <c r="V3504" i="11"/>
  <c r="V3509" i="11"/>
  <c r="V3514" i="11"/>
  <c r="V3520" i="11"/>
  <c r="V3525" i="11"/>
  <c r="V3530" i="11"/>
  <c r="V3536" i="11"/>
  <c r="V3541" i="11"/>
  <c r="V3546" i="11"/>
  <c r="V3552" i="11"/>
  <c r="V3557" i="11"/>
  <c r="V3562" i="11"/>
  <c r="V3568" i="11"/>
  <c r="V3573" i="11"/>
  <c r="V3578" i="11"/>
  <c r="V3584" i="11"/>
  <c r="V3589" i="11"/>
  <c r="V3594" i="11"/>
  <c r="V3600" i="11"/>
  <c r="V3605" i="11"/>
  <c r="V3610" i="11"/>
  <c r="V3616" i="11"/>
  <c r="V3621" i="11"/>
  <c r="V3626" i="11"/>
  <c r="V3632" i="11"/>
  <c r="V3637" i="11"/>
  <c r="V3642" i="11"/>
  <c r="V3648" i="11"/>
  <c r="V3653" i="11"/>
  <c r="V3658" i="11"/>
  <c r="V3664" i="11"/>
  <c r="V3669" i="11"/>
  <c r="V3674" i="11"/>
  <c r="V3680" i="11"/>
  <c r="V3685" i="11"/>
  <c r="V3690" i="11"/>
  <c r="V3696" i="11"/>
  <c r="V3701" i="11"/>
  <c r="V3706" i="11"/>
  <c r="V3712" i="11"/>
  <c r="V2090" i="11"/>
  <c r="V2096" i="11"/>
  <c r="V2103" i="11"/>
  <c r="V2111" i="11"/>
  <c r="V2118" i="11"/>
  <c r="V2124" i="11"/>
  <c r="V2132" i="11"/>
  <c r="V2139" i="11"/>
  <c r="V2146" i="11"/>
  <c r="V2154" i="11"/>
  <c r="V2160" i="11"/>
  <c r="V2166" i="11"/>
  <c r="V2172" i="11"/>
  <c r="V2177" i="11"/>
  <c r="V2182" i="11"/>
  <c r="V2188" i="11"/>
  <c r="V2193" i="11"/>
  <c r="V2198" i="11"/>
  <c r="V2204" i="11"/>
  <c r="V2209" i="11"/>
  <c r="V2214" i="11"/>
  <c r="V2220" i="11"/>
  <c r="V2225" i="11"/>
  <c r="V2230" i="11"/>
  <c r="V2236" i="11"/>
  <c r="V2241" i="11"/>
  <c r="V2246" i="11"/>
  <c r="V2252" i="11"/>
  <c r="V2257" i="11"/>
  <c r="V2262" i="11"/>
  <c r="V2268" i="11"/>
  <c r="V2273" i="11"/>
  <c r="V2278" i="11"/>
  <c r="V2284" i="11"/>
  <c r="V2289" i="11"/>
  <c r="V2294" i="11"/>
  <c r="V2300" i="11"/>
  <c r="V2305" i="11"/>
  <c r="V2310" i="11"/>
  <c r="V2316" i="11"/>
  <c r="V2321" i="11"/>
  <c r="V2326" i="11"/>
  <c r="V2332" i="11"/>
  <c r="V2337" i="11"/>
  <c r="V2342" i="11"/>
  <c r="V2348" i="11"/>
  <c r="V2353" i="11"/>
  <c r="V2358" i="11"/>
  <c r="V2364" i="11"/>
  <c r="V2369" i="11"/>
  <c r="V2374" i="11"/>
  <c r="V2380" i="11"/>
  <c r="V2385" i="11"/>
  <c r="V2390" i="11"/>
  <c r="V2396" i="11"/>
  <c r="V2401" i="11"/>
  <c r="V2406" i="11"/>
  <c r="V2412" i="11"/>
  <c r="V2417" i="11"/>
  <c r="V2422" i="11"/>
  <c r="V2428" i="11"/>
  <c r="V2433" i="11"/>
  <c r="V2438" i="11"/>
  <c r="V2444" i="11"/>
  <c r="V2449" i="11"/>
  <c r="V2454" i="11"/>
  <c r="V2460" i="11"/>
  <c r="V2465" i="11"/>
  <c r="V2470" i="11"/>
  <c r="V2476" i="11"/>
  <c r="V2481" i="11"/>
  <c r="V2486" i="11"/>
  <c r="V2492" i="11"/>
  <c r="V2497" i="11"/>
  <c r="V2502" i="11"/>
  <c r="V2508" i="11"/>
  <c r="V2513" i="11"/>
  <c r="V2518" i="11"/>
  <c r="V2524" i="11"/>
  <c r="V2529" i="11"/>
  <c r="V2534" i="11"/>
  <c r="V2540" i="11"/>
  <c r="V2545" i="11"/>
  <c r="V2550" i="11"/>
  <c r="V2556" i="11"/>
  <c r="V2561" i="11"/>
  <c r="V2566" i="11"/>
  <c r="V2572" i="11"/>
  <c r="V2577" i="11"/>
  <c r="V2582" i="11"/>
  <c r="V2588" i="11"/>
  <c r="V2593" i="11"/>
  <c r="V2598" i="11"/>
  <c r="V2604" i="11"/>
  <c r="V2609" i="11"/>
  <c r="V2614" i="11"/>
  <c r="V2620" i="11"/>
  <c r="V2625" i="11"/>
  <c r="V2630" i="11"/>
  <c r="V2636" i="11"/>
  <c r="V2641" i="11"/>
  <c r="V2646" i="11"/>
  <c r="V2652" i="11"/>
  <c r="V2657" i="11"/>
  <c r="V2662" i="11"/>
  <c r="V2668" i="11"/>
  <c r="V2673" i="11"/>
  <c r="V2678" i="11"/>
  <c r="V2684" i="11"/>
  <c r="V2689" i="11"/>
  <c r="V2694" i="11"/>
  <c r="V2700" i="11"/>
  <c r="V2705" i="11"/>
  <c r="V2710" i="11"/>
  <c r="V2716" i="11"/>
  <c r="V2721" i="11"/>
  <c r="V2726" i="11"/>
  <c r="V2732" i="11"/>
  <c r="V2737" i="11"/>
  <c r="V2742" i="11"/>
  <c r="V2748" i="11"/>
  <c r="V2753" i="11"/>
  <c r="V2758" i="11"/>
  <c r="V2764" i="11"/>
  <c r="V2769" i="11"/>
  <c r="V2774" i="11"/>
  <c r="V2780" i="11"/>
  <c r="V2785" i="11"/>
  <c r="V2790" i="11"/>
  <c r="V2796" i="11"/>
  <c r="V2801" i="11"/>
  <c r="V2806" i="11"/>
  <c r="V2812" i="11"/>
  <c r="V2817" i="11"/>
  <c r="V2822" i="11"/>
  <c r="V2828" i="11"/>
  <c r="V2833" i="11"/>
  <c r="V2838" i="11"/>
  <c r="V2844" i="11"/>
  <c r="V2849" i="11"/>
  <c r="V2854" i="11"/>
  <c r="V2860" i="11"/>
  <c r="V2865" i="11"/>
  <c r="V2870" i="11"/>
  <c r="V2876" i="11"/>
  <c r="V2881" i="11"/>
  <c r="V2886" i="11"/>
  <c r="V2892" i="11"/>
  <c r="V2897" i="11"/>
  <c r="V2902" i="11"/>
  <c r="V2908" i="11"/>
  <c r="V2913" i="11"/>
  <c r="V2918" i="11"/>
  <c r="V2924" i="11"/>
  <c r="V2929" i="11"/>
  <c r="V2934" i="11"/>
  <c r="V2940" i="11"/>
  <c r="V2945" i="11"/>
  <c r="V2950" i="11"/>
  <c r="V2956" i="11"/>
  <c r="V2961" i="11"/>
  <c r="V2966" i="11"/>
  <c r="V2972" i="11"/>
  <c r="V2977" i="11"/>
  <c r="V2982" i="11"/>
  <c r="V2988" i="11"/>
  <c r="V2993" i="11"/>
  <c r="V2998" i="11"/>
  <c r="V3004" i="11"/>
  <c r="V3009" i="11"/>
  <c r="V3014" i="11"/>
  <c r="V3020" i="11"/>
  <c r="V3025" i="11"/>
  <c r="V3030" i="11"/>
  <c r="V3036" i="11"/>
  <c r="V3041" i="11"/>
  <c r="V3046" i="11"/>
  <c r="V3052" i="11"/>
  <c r="V3057" i="11"/>
  <c r="V3062" i="11"/>
  <c r="V3068" i="11"/>
  <c r="V3073" i="11"/>
  <c r="V3078" i="11"/>
  <c r="V3084" i="11"/>
  <c r="V3089" i="11"/>
  <c r="V3094" i="11"/>
  <c r="V3100" i="11"/>
  <c r="V3105" i="11"/>
  <c r="V3110" i="11"/>
  <c r="V3116" i="11"/>
  <c r="V3121" i="11"/>
  <c r="V3126" i="11"/>
  <c r="V3132" i="11"/>
  <c r="V3137" i="11"/>
  <c r="V3142" i="11"/>
  <c r="V3148" i="11"/>
  <c r="V3153" i="11"/>
  <c r="V3158" i="11"/>
  <c r="V3164" i="11"/>
  <c r="V3169" i="11"/>
  <c r="V3174" i="11"/>
  <c r="V3180" i="11"/>
  <c r="V3185" i="11"/>
  <c r="V3190" i="11"/>
  <c r="V3196" i="11"/>
  <c r="V3201" i="11"/>
  <c r="V3206" i="11"/>
  <c r="V3212" i="11"/>
  <c r="V3217" i="11"/>
  <c r="V3222" i="11"/>
  <c r="V3228" i="11"/>
  <c r="V3233" i="11"/>
  <c r="V3238" i="11"/>
  <c r="V3244" i="11"/>
  <c r="V3249" i="11"/>
  <c r="V3254" i="11"/>
  <c r="V3260" i="11"/>
  <c r="V3265" i="11"/>
  <c r="V3270" i="11"/>
  <c r="V3276" i="11"/>
  <c r="V3281" i="11"/>
  <c r="V3286" i="11"/>
  <c r="V3292" i="11"/>
  <c r="V3297" i="11"/>
  <c r="V3302" i="11"/>
  <c r="V3308" i="11"/>
  <c r="V3313" i="11"/>
  <c r="V3318" i="11"/>
  <c r="V3324" i="11"/>
  <c r="V3329" i="11"/>
  <c r="V3334" i="11"/>
  <c r="V3340" i="11"/>
  <c r="V3345" i="11"/>
  <c r="V3350" i="11"/>
  <c r="V3356" i="11"/>
  <c r="V3361" i="11"/>
  <c r="V3366" i="11"/>
  <c r="V3372" i="11"/>
  <c r="V3377" i="11"/>
  <c r="V3382" i="11"/>
  <c r="V3388" i="11"/>
  <c r="V3393" i="11"/>
  <c r="V3398" i="11"/>
  <c r="V3404" i="11"/>
  <c r="V3409" i="11"/>
  <c r="V3414" i="11"/>
  <c r="V3420" i="11"/>
  <c r="V3425" i="11"/>
  <c r="V3430" i="11"/>
  <c r="V3436" i="11"/>
  <c r="V3441" i="11"/>
  <c r="V3446" i="11"/>
  <c r="V3452" i="11"/>
  <c r="V3457" i="11"/>
  <c r="V3462" i="11"/>
  <c r="V3468" i="11"/>
  <c r="V3473" i="11"/>
  <c r="V3478" i="11"/>
  <c r="V3484" i="11"/>
  <c r="V3489" i="11"/>
  <c r="V3494" i="11"/>
  <c r="V3500" i="11"/>
  <c r="V3505" i="11"/>
  <c r="V3510" i="11"/>
  <c r="V3516" i="11"/>
  <c r="V3521" i="11"/>
  <c r="V3526" i="11"/>
  <c r="V3532" i="11"/>
  <c r="V3537" i="11"/>
  <c r="V3542" i="11"/>
  <c r="V3548" i="11"/>
  <c r="V3553" i="11"/>
  <c r="V3558" i="11"/>
  <c r="V3564" i="11"/>
  <c r="V3569" i="11"/>
  <c r="V3574" i="11"/>
  <c r="V3580" i="11"/>
  <c r="V3585" i="11"/>
  <c r="V3590" i="11"/>
  <c r="V3596" i="11"/>
  <c r="V3601" i="11"/>
  <c r="V3606" i="11"/>
  <c r="V3612" i="11"/>
  <c r="V3617" i="11"/>
  <c r="V3622" i="11"/>
  <c r="V3628" i="11"/>
  <c r="V3633" i="11"/>
  <c r="V3638" i="11"/>
  <c r="V3644" i="11"/>
  <c r="V3649" i="11"/>
  <c r="V3654" i="11"/>
  <c r="V3660" i="11"/>
  <c r="V3665" i="11"/>
  <c r="V3670" i="11"/>
  <c r="V3676" i="11"/>
  <c r="V3681" i="11"/>
  <c r="V3686" i="11"/>
  <c r="V3692" i="11"/>
  <c r="V3697" i="11"/>
  <c r="V3702" i="11"/>
  <c r="V3708" i="11"/>
  <c r="V3713" i="11"/>
  <c r="V2091" i="11"/>
  <c r="V2098" i="11"/>
  <c r="V2106" i="11"/>
  <c r="V2112" i="11"/>
  <c r="V2119" i="11"/>
  <c r="V2127" i="11"/>
  <c r="V2134" i="11"/>
  <c r="V2140" i="11"/>
  <c r="V2148" i="11"/>
  <c r="V2155" i="11"/>
  <c r="V2162" i="11"/>
  <c r="V2168" i="11"/>
  <c r="V2173" i="11"/>
  <c r="V2178" i="11"/>
  <c r="V2184" i="11"/>
  <c r="V2189" i="11"/>
  <c r="V2194" i="11"/>
  <c r="V2200" i="11"/>
  <c r="V2205" i="11"/>
  <c r="V2210" i="11"/>
  <c r="V2216" i="11"/>
  <c r="V2221" i="11"/>
  <c r="V2226" i="11"/>
  <c r="V2232" i="11"/>
  <c r="V2237" i="11"/>
  <c r="V2242" i="11"/>
  <c r="V2248" i="11"/>
  <c r="V2253" i="11"/>
  <c r="V2258" i="11"/>
  <c r="V2264" i="11"/>
  <c r="V2269" i="11"/>
  <c r="V2274" i="11"/>
  <c r="V2280" i="11"/>
  <c r="V2285" i="11"/>
  <c r="V2290" i="11"/>
  <c r="V2296" i="11"/>
  <c r="V2301" i="11"/>
  <c r="V2306" i="11"/>
  <c r="V2312" i="11"/>
  <c r="V2317" i="11"/>
  <c r="V2322" i="11"/>
  <c r="V2328" i="11"/>
  <c r="V2333" i="11"/>
  <c r="V2338" i="11"/>
  <c r="V2344" i="11"/>
  <c r="V2349" i="11"/>
  <c r="V2354" i="11"/>
  <c r="V2360" i="11"/>
  <c r="V2365" i="11"/>
  <c r="V2370" i="11"/>
  <c r="V2376" i="11"/>
  <c r="V2381" i="11"/>
  <c r="V2386" i="11"/>
  <c r="V2392" i="11"/>
  <c r="V2397" i="11"/>
  <c r="V2402" i="11"/>
  <c r="V2408" i="11"/>
  <c r="V2413" i="11"/>
  <c r="V2418" i="11"/>
  <c r="V2424" i="11"/>
  <c r="V2429" i="11"/>
  <c r="V2434" i="11"/>
  <c r="V2440" i="11"/>
  <c r="V2445" i="11"/>
  <c r="V2450" i="11"/>
  <c r="V2456" i="11"/>
  <c r="V2461" i="11"/>
  <c r="V2466" i="11"/>
  <c r="V2472" i="11"/>
  <c r="V2477" i="11"/>
  <c r="V2482" i="11"/>
  <c r="V2488" i="11"/>
  <c r="V2493" i="11"/>
  <c r="V2498" i="11"/>
  <c r="V2504" i="11"/>
  <c r="V2509" i="11"/>
  <c r="V2514" i="11"/>
  <c r="V2520" i="11"/>
  <c r="V2525" i="11"/>
  <c r="V2530" i="11"/>
  <c r="V2536" i="11"/>
  <c r="V2541" i="11"/>
  <c r="V2546" i="11"/>
  <c r="V2552" i="11"/>
  <c r="V2557" i="11"/>
  <c r="V2562" i="11"/>
  <c r="V2568" i="11"/>
  <c r="V2573" i="11"/>
  <c r="V2578" i="11"/>
  <c r="V2584" i="11"/>
  <c r="V2589" i="11"/>
  <c r="V2594" i="11"/>
  <c r="V2600" i="11"/>
  <c r="V2605" i="11"/>
  <c r="V2610" i="11"/>
  <c r="V2616" i="11"/>
  <c r="V2621" i="11"/>
  <c r="V2626" i="11"/>
  <c r="V2632" i="11"/>
  <c r="V2637" i="11"/>
  <c r="V2642" i="11"/>
  <c r="V2648" i="11"/>
  <c r="V2653" i="11"/>
  <c r="V2658" i="11"/>
  <c r="V2664" i="11"/>
  <c r="V2669" i="11"/>
  <c r="V2674" i="11"/>
  <c r="V2680" i="11"/>
  <c r="V2685" i="11"/>
  <c r="V2690" i="11"/>
  <c r="V2696" i="11"/>
  <c r="V2701" i="11"/>
  <c r="V2706" i="11"/>
  <c r="V2712" i="11"/>
  <c r="V2717" i="11"/>
  <c r="V2722" i="11"/>
  <c r="V2728" i="11"/>
  <c r="V2733" i="11"/>
  <c r="V2738" i="11"/>
  <c r="V2744" i="11"/>
  <c r="V2749" i="11"/>
  <c r="V2754" i="11"/>
  <c r="V2760" i="11"/>
  <c r="V2765" i="11"/>
  <c r="V2770" i="11"/>
  <c r="V2776" i="11"/>
  <c r="V2781" i="11"/>
  <c r="V2786" i="11"/>
  <c r="V2792" i="11"/>
  <c r="V2797" i="11"/>
  <c r="V2802" i="11"/>
  <c r="V2808" i="11"/>
  <c r="V2813" i="11"/>
  <c r="V2818" i="11"/>
  <c r="V2824" i="11"/>
  <c r="V2829" i="11"/>
  <c r="V2834" i="11"/>
  <c r="V2840" i="11"/>
  <c r="V2845" i="11"/>
  <c r="V2850" i="11"/>
  <c r="V2856" i="11"/>
  <c r="V2861" i="11"/>
  <c r="V2866" i="11"/>
  <c r="V2872" i="11"/>
  <c r="V2877" i="11"/>
  <c r="V2882" i="11"/>
  <c r="V2888" i="11"/>
  <c r="V2893" i="11"/>
  <c r="V2898" i="11"/>
  <c r="V2904" i="11"/>
  <c r="V2909" i="11"/>
  <c r="V2914" i="11"/>
  <c r="V2920" i="11"/>
  <c r="V2925" i="11"/>
  <c r="V2930" i="11"/>
  <c r="V2936" i="11"/>
  <c r="V2941" i="11"/>
  <c r="V2946" i="11"/>
  <c r="V2952" i="11"/>
  <c r="V2957" i="11"/>
  <c r="V2962" i="11"/>
  <c r="V2968" i="11"/>
  <c r="V2973" i="11"/>
  <c r="V2978" i="11"/>
  <c r="V2984" i="11"/>
  <c r="V2989" i="11"/>
  <c r="V2994" i="11"/>
  <c r="V3000" i="11"/>
  <c r="V3005" i="11"/>
  <c r="V3010" i="11"/>
  <c r="V3016" i="11"/>
  <c r="V3021" i="11"/>
  <c r="V3026" i="11"/>
  <c r="V3032" i="11"/>
  <c r="V3037" i="11"/>
  <c r="V3042" i="11"/>
  <c r="V3048" i="11"/>
  <c r="V3053" i="11"/>
  <c r="V3058" i="11"/>
  <c r="V3064" i="11"/>
  <c r="V3069" i="11"/>
  <c r="V3074" i="11"/>
  <c r="V3080" i="11"/>
  <c r="V3085" i="11"/>
  <c r="V3090" i="11"/>
  <c r="V3096" i="11"/>
  <c r="V3101" i="11"/>
  <c r="V3106" i="11"/>
  <c r="V3112" i="11"/>
  <c r="V3117" i="11"/>
  <c r="V3122" i="11"/>
  <c r="V3128" i="11"/>
  <c r="V3133" i="11"/>
  <c r="V3138" i="11"/>
  <c r="V3144" i="11"/>
  <c r="V3149" i="11"/>
  <c r="V3154" i="11"/>
  <c r="V3160" i="11"/>
  <c r="V3165" i="11"/>
  <c r="V3170" i="11"/>
  <c r="V3176" i="11"/>
  <c r="V3181" i="11"/>
  <c r="V3186" i="11"/>
  <c r="V3192" i="11"/>
  <c r="V3197" i="11"/>
  <c r="V3202" i="11"/>
  <c r="V3208" i="11"/>
  <c r="V3213" i="11"/>
  <c r="V3218" i="11"/>
  <c r="V3224" i="11"/>
  <c r="V3229" i="11"/>
  <c r="V3234" i="11"/>
  <c r="V3240" i="11"/>
  <c r="V3245" i="11"/>
  <c r="V3250" i="11"/>
  <c r="V3256" i="11"/>
  <c r="V3261" i="11"/>
  <c r="V3266" i="11"/>
  <c r="V3272" i="11"/>
  <c r="V3277" i="11"/>
  <c r="V3282" i="11"/>
  <c r="V3288" i="11"/>
  <c r="V3293" i="11"/>
  <c r="V3298" i="11"/>
  <c r="V3304" i="11"/>
  <c r="V3309" i="11"/>
  <c r="V3314" i="11"/>
  <c r="V3320" i="11"/>
  <c r="V3325" i="11"/>
  <c r="V3330" i="11"/>
  <c r="V3336" i="11"/>
  <c r="V3341" i="11"/>
  <c r="V3346" i="11"/>
  <c r="V3352" i="11"/>
  <c r="V3357" i="11"/>
  <c r="V3362" i="11"/>
  <c r="V3368" i="11"/>
  <c r="V3373" i="11"/>
  <c r="V3378" i="11"/>
  <c r="V3384" i="11"/>
  <c r="V3389" i="11"/>
  <c r="V3394" i="11"/>
  <c r="V3400" i="11"/>
  <c r="V3405" i="11"/>
  <c r="V3410" i="11"/>
  <c r="V3416" i="11"/>
  <c r="V3421" i="11"/>
  <c r="V3426" i="11"/>
  <c r="V3432" i="11"/>
  <c r="V3437" i="11"/>
  <c r="V3442" i="11"/>
  <c r="V3448" i="11"/>
  <c r="V3453" i="11"/>
  <c r="V3458" i="11"/>
  <c r="V3464" i="11"/>
  <c r="V3469" i="11"/>
  <c r="V3474" i="11"/>
  <c r="V3480" i="11"/>
  <c r="V3485" i="11"/>
  <c r="V3490" i="11"/>
  <c r="V3496" i="11"/>
  <c r="V3501" i="11"/>
  <c r="V3506" i="11"/>
  <c r="V3512" i="11"/>
  <c r="V3517" i="11"/>
  <c r="V3522" i="11"/>
  <c r="V3528" i="11"/>
  <c r="V3533" i="11"/>
  <c r="V3538" i="11"/>
  <c r="V3544" i="11"/>
  <c r="V3549" i="11"/>
  <c r="V3554" i="11"/>
  <c r="V3560" i="11"/>
  <c r="V3565" i="11"/>
  <c r="V3570" i="11"/>
  <c r="V3576" i="11"/>
  <c r="V3581" i="11"/>
  <c r="V3586" i="11"/>
  <c r="V3592" i="11"/>
  <c r="V3597" i="11"/>
  <c r="V3602" i="11"/>
  <c r="V3608" i="11"/>
  <c r="V3613" i="11"/>
  <c r="V3618" i="11"/>
  <c r="V3624" i="11"/>
  <c r="V3629" i="11"/>
  <c r="V3634" i="11"/>
  <c r="V3640" i="11"/>
  <c r="V3645" i="11"/>
  <c r="V3650" i="11"/>
  <c r="V3656" i="11"/>
  <c r="V3661" i="11"/>
  <c r="V3666" i="11"/>
  <c r="V3672" i="11"/>
  <c r="V3677" i="11"/>
  <c r="V3682" i="11"/>
  <c r="V3688" i="11"/>
  <c r="V3693" i="11"/>
  <c r="V3698" i="11"/>
  <c r="V3704" i="11"/>
  <c r="V3709" i="11"/>
  <c r="V3714" i="11"/>
  <c r="O2092" i="11"/>
  <c r="O2096" i="11"/>
  <c r="O2100" i="11"/>
  <c r="O2104" i="11"/>
  <c r="O2108" i="11"/>
  <c r="O2112" i="11"/>
  <c r="O2116" i="11"/>
  <c r="O2120" i="11"/>
  <c r="O2124" i="11"/>
  <c r="O2128" i="11"/>
  <c r="O2132" i="11"/>
  <c r="O2136" i="11"/>
  <c r="O2140" i="11"/>
  <c r="O2144" i="11"/>
  <c r="O2148" i="11"/>
  <c r="O2152" i="11"/>
  <c r="O2156" i="11"/>
  <c r="O2160" i="11"/>
  <c r="O2164" i="11"/>
  <c r="O2168" i="11"/>
  <c r="O2172" i="11"/>
  <c r="O2176" i="11"/>
  <c r="O2180" i="11"/>
  <c r="O2184" i="11"/>
  <c r="O2188" i="11"/>
  <c r="O2192" i="11"/>
  <c r="O2196" i="11"/>
  <c r="O2200" i="11"/>
  <c r="O2204" i="11"/>
  <c r="O2208" i="11"/>
  <c r="O2212" i="11"/>
  <c r="O2216" i="11"/>
  <c r="O2220" i="11"/>
  <c r="O2224" i="11"/>
  <c r="O2228" i="11"/>
  <c r="O2232" i="11"/>
  <c r="O2236" i="11"/>
  <c r="O2240" i="11"/>
  <c r="O2244" i="11"/>
  <c r="O2248" i="11"/>
  <c r="O2252" i="11"/>
  <c r="O2256" i="11"/>
  <c r="O2260" i="11"/>
  <c r="O2264" i="11"/>
  <c r="O2268" i="11"/>
  <c r="O2272" i="11"/>
  <c r="O2276" i="11"/>
  <c r="O2280" i="11"/>
  <c r="O2284" i="11"/>
  <c r="O2288" i="11"/>
  <c r="O2292" i="11"/>
  <c r="O2296" i="11"/>
  <c r="O2300" i="11"/>
  <c r="O2304" i="11"/>
  <c r="O2308" i="11"/>
  <c r="O2312" i="11"/>
  <c r="O2316" i="11"/>
  <c r="O2320" i="11"/>
  <c r="O2324" i="11"/>
  <c r="O2328" i="11"/>
  <c r="O2332" i="11"/>
  <c r="O2336" i="11"/>
  <c r="O2340" i="11"/>
  <c r="O2344" i="11"/>
  <c r="O2348" i="11"/>
  <c r="O2352" i="11"/>
  <c r="O2356" i="11"/>
  <c r="O2360" i="11"/>
  <c r="O2364" i="11"/>
  <c r="O2368" i="11"/>
  <c r="O2372" i="11"/>
  <c r="O2376" i="11"/>
  <c r="O2380" i="11"/>
  <c r="O2384" i="11"/>
  <c r="O2388" i="11"/>
  <c r="O2392" i="11"/>
  <c r="O2396" i="11"/>
  <c r="O2400" i="11"/>
  <c r="O2404" i="11"/>
  <c r="O2408" i="11"/>
  <c r="O2412" i="11"/>
  <c r="O2416" i="11"/>
  <c r="O2420" i="11"/>
  <c r="O2424" i="11"/>
  <c r="O2428" i="11"/>
  <c r="O2432" i="11"/>
  <c r="O2436" i="11"/>
  <c r="O2440" i="11"/>
  <c r="O2444" i="11"/>
  <c r="O2448" i="11"/>
  <c r="O2452" i="11"/>
  <c r="O2456" i="11"/>
  <c r="O2460" i="11"/>
  <c r="O2464" i="11"/>
  <c r="O2468" i="11"/>
  <c r="O2472" i="11"/>
  <c r="O2476" i="11"/>
  <c r="O2480" i="11"/>
  <c r="O2484" i="11"/>
  <c r="O2488" i="11"/>
  <c r="O2492" i="11"/>
  <c r="O2496" i="11"/>
  <c r="O2500" i="11"/>
  <c r="O2504" i="11"/>
  <c r="O2508" i="11"/>
  <c r="O2512" i="11"/>
  <c r="O2516" i="11"/>
  <c r="O2520" i="11"/>
  <c r="O2524" i="11"/>
  <c r="O2528" i="11"/>
  <c r="O2532" i="11"/>
  <c r="O2536" i="11"/>
  <c r="O2540" i="11"/>
  <c r="O2544" i="11"/>
  <c r="O2548" i="11"/>
  <c r="O2552" i="11"/>
  <c r="O2556" i="11"/>
  <c r="O2560" i="11"/>
  <c r="O2564" i="11"/>
  <c r="O2568" i="11"/>
  <c r="O2572" i="11"/>
  <c r="O2576" i="11"/>
  <c r="O2580" i="11"/>
  <c r="O2584" i="11"/>
  <c r="O2588" i="11"/>
  <c r="O2592" i="11"/>
  <c r="O2596" i="11"/>
  <c r="O2600" i="11"/>
  <c r="O2604" i="11"/>
  <c r="O2608" i="11"/>
  <c r="O2612" i="11"/>
  <c r="O2616" i="11"/>
  <c r="O2620" i="11"/>
  <c r="O2624" i="11"/>
  <c r="O2628" i="11"/>
  <c r="O2632" i="11"/>
  <c r="O2636" i="11"/>
  <c r="O2640" i="11"/>
  <c r="O2644" i="11"/>
  <c r="O2648" i="11"/>
  <c r="O2652" i="11"/>
  <c r="O2656" i="11"/>
  <c r="O2660" i="11"/>
  <c r="O2664" i="11"/>
  <c r="O2668" i="11"/>
  <c r="O2672" i="11"/>
  <c r="O2676" i="11"/>
  <c r="O2680" i="11"/>
  <c r="O2684" i="11"/>
  <c r="O2688" i="11"/>
  <c r="O2692" i="11"/>
  <c r="O2696" i="11"/>
  <c r="O2700" i="11"/>
  <c r="O2704" i="11"/>
  <c r="O2708" i="11"/>
  <c r="O2712" i="11"/>
  <c r="O2716" i="11"/>
  <c r="O2720" i="11"/>
  <c r="O2724" i="11"/>
  <c r="O2728" i="11"/>
  <c r="O2732" i="11"/>
  <c r="O2736" i="11"/>
  <c r="O2740" i="11"/>
  <c r="O2744" i="11"/>
  <c r="O2748" i="11"/>
  <c r="O2752" i="11"/>
  <c r="O2756" i="11"/>
  <c r="O2760" i="11"/>
  <c r="O2764" i="11"/>
  <c r="O2768" i="11"/>
  <c r="O2772" i="11"/>
  <c r="O2776" i="11"/>
  <c r="O2780" i="11"/>
  <c r="O2784" i="11"/>
  <c r="O2788" i="11"/>
  <c r="O2792" i="11"/>
  <c r="O2796" i="11"/>
  <c r="O2800" i="11"/>
  <c r="O2804" i="11"/>
  <c r="O2808" i="11"/>
  <c r="O2812" i="11"/>
  <c r="O2816" i="11"/>
  <c r="O2820" i="11"/>
  <c r="O2824" i="11"/>
  <c r="O2828" i="11"/>
  <c r="O2832" i="11"/>
  <c r="O2836" i="11"/>
  <c r="O2840" i="11"/>
  <c r="O2844" i="11"/>
  <c r="O2848" i="11"/>
  <c r="O2852" i="11"/>
  <c r="O2856" i="11"/>
  <c r="O2860" i="11"/>
  <c r="O2864" i="11"/>
  <c r="O2868" i="11"/>
  <c r="O2872" i="11"/>
  <c r="O2876" i="11"/>
  <c r="O2880" i="11"/>
  <c r="O2884" i="11"/>
  <c r="O2888" i="11"/>
  <c r="O2892" i="11"/>
  <c r="O2896" i="11"/>
  <c r="O2900" i="11"/>
  <c r="O2904" i="11"/>
  <c r="O2908" i="11"/>
  <c r="O2912" i="11"/>
  <c r="O2916" i="11"/>
  <c r="O2920" i="11"/>
  <c r="O2924" i="11"/>
  <c r="O2928" i="11"/>
  <c r="O2932" i="11"/>
  <c r="O2936" i="11"/>
  <c r="O2940" i="11"/>
  <c r="O2944" i="11"/>
  <c r="O2948" i="11"/>
  <c r="O2952" i="11"/>
  <c r="O2956" i="11"/>
  <c r="O2960" i="11"/>
  <c r="O2964" i="11"/>
  <c r="O2968" i="11"/>
  <c r="O2972" i="11"/>
  <c r="O2976" i="11"/>
  <c r="O2980" i="11"/>
  <c r="O2984" i="11"/>
  <c r="O2988" i="11"/>
  <c r="O2992" i="11"/>
  <c r="O2996" i="11"/>
  <c r="O3000" i="11"/>
  <c r="O3004" i="11"/>
  <c r="O3008" i="11"/>
  <c r="O3012" i="11"/>
  <c r="O3016" i="11"/>
  <c r="O3020" i="11"/>
  <c r="O3024" i="11"/>
  <c r="O3028" i="11"/>
  <c r="O3032" i="11"/>
  <c r="O3036" i="11"/>
  <c r="O3040" i="11"/>
  <c r="O3044" i="11"/>
  <c r="O3048" i="11"/>
  <c r="O3052" i="11"/>
  <c r="O3056" i="11"/>
  <c r="O3060" i="11"/>
  <c r="O3064" i="11"/>
  <c r="O3068" i="11"/>
  <c r="O3072" i="11"/>
  <c r="O3076" i="11"/>
  <c r="O3080" i="11"/>
  <c r="O3084" i="11"/>
  <c r="O3088" i="11"/>
  <c r="O3092" i="11"/>
  <c r="O3096" i="11"/>
  <c r="O3100" i="11"/>
  <c r="O3104" i="11"/>
  <c r="O3108" i="11"/>
  <c r="O3112" i="11"/>
  <c r="O3116" i="11"/>
  <c r="O3120" i="11"/>
  <c r="O3124" i="11"/>
  <c r="O3128" i="11"/>
  <c r="O3132" i="11"/>
  <c r="O3136" i="11"/>
  <c r="O3140" i="11"/>
  <c r="O3144" i="11"/>
  <c r="O3148" i="11"/>
  <c r="O3152" i="11"/>
  <c r="O3156" i="11"/>
  <c r="O3160" i="11"/>
  <c r="O3164" i="11"/>
  <c r="O3168" i="11"/>
  <c r="O3172" i="11"/>
  <c r="O3176" i="11"/>
  <c r="O3180" i="11"/>
  <c r="O3184" i="11"/>
  <c r="O3188" i="11"/>
  <c r="O3192" i="11"/>
  <c r="O3196" i="11"/>
  <c r="O3200" i="11"/>
  <c r="O3204" i="11"/>
  <c r="O3208" i="11"/>
  <c r="O3212" i="11"/>
  <c r="O3216" i="11"/>
  <c r="O3220" i="11"/>
  <c r="O3224" i="11"/>
  <c r="O3228" i="11"/>
  <c r="O3232" i="11"/>
  <c r="O3236" i="11"/>
  <c r="O3240" i="11"/>
  <c r="O3244" i="11"/>
  <c r="O3248" i="11"/>
  <c r="O3252" i="11"/>
  <c r="O3256" i="11"/>
  <c r="O3260" i="11"/>
  <c r="O3264" i="11"/>
  <c r="O3268" i="11"/>
  <c r="O3272" i="11"/>
  <c r="O3276" i="11"/>
  <c r="O3280" i="11"/>
  <c r="O3284" i="11"/>
  <c r="O3288" i="11"/>
  <c r="O3292" i="11"/>
  <c r="O3296" i="11"/>
  <c r="O3300" i="11"/>
  <c r="O3304" i="11"/>
  <c r="O3308" i="11"/>
  <c r="O3312" i="11"/>
  <c r="O3316" i="11"/>
  <c r="O3320" i="11"/>
  <c r="O3324" i="11"/>
  <c r="O3328" i="11"/>
  <c r="O3332" i="11"/>
  <c r="O3336" i="11"/>
  <c r="O3340" i="11"/>
  <c r="O3344" i="11"/>
  <c r="O3348" i="11"/>
  <c r="O3352" i="11"/>
  <c r="O3356" i="11"/>
  <c r="O3360" i="11"/>
  <c r="O3364" i="11"/>
  <c r="O3368" i="11"/>
  <c r="O3372" i="11"/>
  <c r="O3376" i="11"/>
  <c r="O3380" i="11"/>
  <c r="O3384" i="11"/>
  <c r="O3388" i="11"/>
  <c r="O3392" i="11"/>
  <c r="O3396" i="11"/>
  <c r="O3400" i="11"/>
  <c r="O3404" i="11"/>
  <c r="O3408" i="11"/>
  <c r="O3412" i="11"/>
  <c r="O3416" i="11"/>
  <c r="O3420" i="11"/>
  <c r="O3424" i="11"/>
  <c r="O3428" i="11"/>
  <c r="O3432" i="11"/>
  <c r="O3436" i="11"/>
  <c r="O3440" i="11"/>
  <c r="O3444" i="11"/>
  <c r="O3448" i="11"/>
  <c r="O3452" i="11"/>
  <c r="O3456" i="11"/>
  <c r="O3460" i="11"/>
  <c r="O3464" i="11"/>
  <c r="O3468" i="11"/>
  <c r="O3472" i="11"/>
  <c r="O3476" i="11"/>
  <c r="O3480" i="11"/>
  <c r="O3484" i="11"/>
  <c r="O3488" i="11"/>
  <c r="O3492" i="11"/>
  <c r="O3496" i="11"/>
  <c r="O3500" i="11"/>
  <c r="O3504" i="11"/>
  <c r="O3508" i="11"/>
  <c r="O3512" i="11"/>
  <c r="O3516" i="11"/>
  <c r="O3520" i="11"/>
  <c r="O3524" i="11"/>
  <c r="O3528" i="11"/>
  <c r="O3532" i="11"/>
  <c r="O3536" i="11"/>
  <c r="O3540" i="11"/>
  <c r="O3544" i="11"/>
  <c r="O3548" i="11"/>
  <c r="O3552" i="11"/>
  <c r="O3556" i="11"/>
  <c r="O3560" i="11"/>
  <c r="O3564" i="11"/>
  <c r="O3568" i="11"/>
  <c r="O3572" i="11"/>
  <c r="O3576" i="11"/>
  <c r="O3580" i="11"/>
  <c r="O3584" i="11"/>
  <c r="O3588" i="11"/>
  <c r="O3592" i="11"/>
  <c r="O3596" i="11"/>
  <c r="O3600" i="11"/>
  <c r="O3604" i="11"/>
  <c r="O3608" i="11"/>
  <c r="O3612" i="11"/>
  <c r="O3616" i="11"/>
  <c r="O3620" i="11"/>
  <c r="O3624" i="11"/>
  <c r="O3628" i="11"/>
  <c r="O3632" i="11"/>
  <c r="O3636" i="11"/>
  <c r="O3640" i="11"/>
  <c r="O3644" i="11"/>
  <c r="O3648" i="11"/>
  <c r="O3652" i="11"/>
  <c r="O3656" i="11"/>
  <c r="O3660" i="11"/>
  <c r="O3664" i="11"/>
  <c r="O3668" i="11"/>
  <c r="O3672" i="11"/>
  <c r="O3676" i="11"/>
  <c r="O3680" i="11"/>
  <c r="O3684" i="11"/>
  <c r="O3688" i="11"/>
  <c r="O3692" i="11"/>
  <c r="O3696" i="11"/>
  <c r="O3700" i="11"/>
  <c r="O3704" i="11"/>
  <c r="O3708" i="11"/>
  <c r="O3712" i="11"/>
  <c r="O2094" i="11"/>
  <c r="O2099" i="11"/>
  <c r="O2105" i="11"/>
  <c r="O2110" i="11"/>
  <c r="O2115" i="11"/>
  <c r="O2121" i="11"/>
  <c r="O2126" i="11"/>
  <c r="O2131" i="11"/>
  <c r="O2137" i="11"/>
  <c r="O2142" i="11"/>
  <c r="O2147" i="11"/>
  <c r="O2153" i="11"/>
  <c r="O2158" i="11"/>
  <c r="O2163" i="11"/>
  <c r="O2169" i="11"/>
  <c r="O2174" i="11"/>
  <c r="O2179" i="11"/>
  <c r="O2185" i="11"/>
  <c r="O2190" i="11"/>
  <c r="O2195" i="11"/>
  <c r="O2201" i="11"/>
  <c r="O2206" i="11"/>
  <c r="O2211" i="11"/>
  <c r="O2217" i="11"/>
  <c r="O2222" i="11"/>
  <c r="O2227" i="11"/>
  <c r="O2233" i="11"/>
  <c r="O2238" i="11"/>
  <c r="O2243" i="11"/>
  <c r="O2249" i="11"/>
  <c r="O2254" i="11"/>
  <c r="O2259" i="11"/>
  <c r="O2265" i="11"/>
  <c r="O2270" i="11"/>
  <c r="O2275" i="11"/>
  <c r="O2281" i="11"/>
  <c r="O2286" i="11"/>
  <c r="O2291" i="11"/>
  <c r="O2297" i="11"/>
  <c r="O2302" i="11"/>
  <c r="O2307" i="11"/>
  <c r="O2313" i="11"/>
  <c r="O2318" i="11"/>
  <c r="O2323" i="11"/>
  <c r="O2329" i="11"/>
  <c r="O2334" i="11"/>
  <c r="O2339" i="11"/>
  <c r="O2345" i="11"/>
  <c r="O2350" i="11"/>
  <c r="O2355" i="11"/>
  <c r="O2361" i="11"/>
  <c r="O2366" i="11"/>
  <c r="O2371" i="11"/>
  <c r="O2377" i="11"/>
  <c r="O2382" i="11"/>
  <c r="O2387" i="11"/>
  <c r="O2393" i="11"/>
  <c r="O2398" i="11"/>
  <c r="O2403" i="11"/>
  <c r="O2409" i="11"/>
  <c r="O2414" i="11"/>
  <c r="O2419" i="11"/>
  <c r="O2425" i="11"/>
  <c r="O2430" i="11"/>
  <c r="O2435" i="11"/>
  <c r="O2441" i="11"/>
  <c r="O2446" i="11"/>
  <c r="O2451" i="11"/>
  <c r="O2457" i="11"/>
  <c r="O2462" i="11"/>
  <c r="O2467" i="11"/>
  <c r="O2473" i="11"/>
  <c r="O2478" i="11"/>
  <c r="O2483" i="11"/>
  <c r="O2489" i="11"/>
  <c r="O2494" i="11"/>
  <c r="O2499" i="11"/>
  <c r="O2505" i="11"/>
  <c r="O2510" i="11"/>
  <c r="O2515" i="11"/>
  <c r="O2521" i="11"/>
  <c r="O2526" i="11"/>
  <c r="O2531" i="11"/>
  <c r="O2537" i="11"/>
  <c r="O2542" i="11"/>
  <c r="O2547" i="11"/>
  <c r="O2553" i="11"/>
  <c r="O2558" i="11"/>
  <c r="O2563" i="11"/>
  <c r="O2569" i="11"/>
  <c r="O2574" i="11"/>
  <c r="O2579" i="11"/>
  <c r="O2585" i="11"/>
  <c r="O2590" i="11"/>
  <c r="O2595" i="11"/>
  <c r="O2601" i="11"/>
  <c r="O2606" i="11"/>
  <c r="O2611" i="11"/>
  <c r="O2617" i="11"/>
  <c r="O2622" i="11"/>
  <c r="O2627" i="11"/>
  <c r="O2633" i="11"/>
  <c r="O2638" i="11"/>
  <c r="O2643" i="11"/>
  <c r="O2649" i="11"/>
  <c r="O2654" i="11"/>
  <c r="O2659" i="11"/>
  <c r="O2665" i="11"/>
  <c r="O2670" i="11"/>
  <c r="O2675" i="11"/>
  <c r="O2681" i="11"/>
  <c r="O2686" i="11"/>
  <c r="O2691" i="11"/>
  <c r="O2697" i="11"/>
  <c r="O2702" i="11"/>
  <c r="O2707" i="11"/>
  <c r="O2713" i="11"/>
  <c r="O2718" i="11"/>
  <c r="O2723" i="11"/>
  <c r="O2729" i="11"/>
  <c r="O2734" i="11"/>
  <c r="O2739" i="11"/>
  <c r="O2745" i="11"/>
  <c r="O2750" i="11"/>
  <c r="O2755" i="11"/>
  <c r="O2761" i="11"/>
  <c r="O2766" i="11"/>
  <c r="O2771" i="11"/>
  <c r="O2777" i="11"/>
  <c r="O2782" i="11"/>
  <c r="O2787" i="11"/>
  <c r="O2793" i="11"/>
  <c r="O2798" i="11"/>
  <c r="O2803" i="11"/>
  <c r="O2809" i="11"/>
  <c r="O2814" i="11"/>
  <c r="O2819" i="11"/>
  <c r="O2825" i="11"/>
  <c r="O2830" i="11"/>
  <c r="O2835" i="11"/>
  <c r="O2841" i="11"/>
  <c r="O2846" i="11"/>
  <c r="O2851" i="11"/>
  <c r="O2857" i="11"/>
  <c r="O2862" i="11"/>
  <c r="O2867" i="11"/>
  <c r="O2873" i="11"/>
  <c r="O2878" i="11"/>
  <c r="O2883" i="11"/>
  <c r="O2889" i="11"/>
  <c r="O2894" i="11"/>
  <c r="O2899" i="11"/>
  <c r="O2905" i="11"/>
  <c r="O2910" i="11"/>
  <c r="O2915" i="11"/>
  <c r="O2921" i="11"/>
  <c r="O2926" i="11"/>
  <c r="O2931" i="11"/>
  <c r="O2937" i="11"/>
  <c r="O2942" i="11"/>
  <c r="O2947" i="11"/>
  <c r="O2953" i="11"/>
  <c r="O2958" i="11"/>
  <c r="O2963" i="11"/>
  <c r="O2969" i="11"/>
  <c r="O2974" i="11"/>
  <c r="O2979" i="11"/>
  <c r="O2985" i="11"/>
  <c r="O2990" i="11"/>
  <c r="O2995" i="11"/>
  <c r="O3001" i="11"/>
  <c r="O3006" i="11"/>
  <c r="O3011" i="11"/>
  <c r="O3017" i="11"/>
  <c r="O3022" i="11"/>
  <c r="O3027" i="11"/>
  <c r="O3033" i="11"/>
  <c r="O3038" i="11"/>
  <c r="O3043" i="11"/>
  <c r="O3049" i="11"/>
  <c r="O3054" i="11"/>
  <c r="O3059" i="11"/>
  <c r="O3065" i="11"/>
  <c r="O3070" i="11"/>
  <c r="O3075" i="11"/>
  <c r="O3081" i="11"/>
  <c r="O3086" i="11"/>
  <c r="O3091" i="11"/>
  <c r="O3097" i="11"/>
  <c r="O3102" i="11"/>
  <c r="O3107" i="11"/>
  <c r="O3113" i="11"/>
  <c r="O3118" i="11"/>
  <c r="O3123" i="11"/>
  <c r="O3129" i="11"/>
  <c r="O3134" i="11"/>
  <c r="O3139" i="11"/>
  <c r="O3145" i="11"/>
  <c r="O3150" i="11"/>
  <c r="O3155" i="11"/>
  <c r="O3161" i="11"/>
  <c r="O3166" i="11"/>
  <c r="O3171" i="11"/>
  <c r="O3177" i="11"/>
  <c r="O3182" i="11"/>
  <c r="O3187" i="11"/>
  <c r="O3193" i="11"/>
  <c r="O3198" i="11"/>
  <c r="O3203" i="11"/>
  <c r="O3209" i="11"/>
  <c r="O3214" i="11"/>
  <c r="O3219" i="11"/>
  <c r="O3225" i="11"/>
  <c r="O3230" i="11"/>
  <c r="O3235" i="11"/>
  <c r="O3241" i="11"/>
  <c r="O3246" i="11"/>
  <c r="O3251" i="11"/>
  <c r="O3257" i="11"/>
  <c r="O3262" i="11"/>
  <c r="O3267" i="11"/>
  <c r="O3273" i="11"/>
  <c r="O3278" i="11"/>
  <c r="O3283" i="11"/>
  <c r="O3289" i="11"/>
  <c r="O3294" i="11"/>
  <c r="O3299" i="11"/>
  <c r="O3305" i="11"/>
  <c r="O3310" i="11"/>
  <c r="O3315" i="11"/>
  <c r="O3321" i="11"/>
  <c r="O3326" i="11"/>
  <c r="O3331" i="11"/>
  <c r="O3337" i="11"/>
  <c r="O3342" i="11"/>
  <c r="O3347" i="11"/>
  <c r="O3353" i="11"/>
  <c r="O3358" i="11"/>
  <c r="O3363" i="11"/>
  <c r="O3369" i="11"/>
  <c r="O3374" i="11"/>
  <c r="O3379" i="11"/>
  <c r="O3385" i="11"/>
  <c r="O3390" i="11"/>
  <c r="O3395" i="11"/>
  <c r="O3401" i="11"/>
  <c r="O3406" i="11"/>
  <c r="O3411" i="11"/>
  <c r="O3417" i="11"/>
  <c r="O3422" i="11"/>
  <c r="O3427" i="11"/>
  <c r="O3433" i="11"/>
  <c r="O3438" i="11"/>
  <c r="O3443" i="11"/>
  <c r="O3449" i="11"/>
  <c r="O3454" i="11"/>
  <c r="O3459" i="11"/>
  <c r="O3465" i="11"/>
  <c r="O3470" i="11"/>
  <c r="O3475" i="11"/>
  <c r="O3481" i="11"/>
  <c r="O3486" i="11"/>
  <c r="O3491" i="11"/>
  <c r="O3497" i="11"/>
  <c r="O3502" i="11"/>
  <c r="O3507" i="11"/>
  <c r="O3513" i="11"/>
  <c r="O3518" i="11"/>
  <c r="O3523" i="11"/>
  <c r="O3529" i="11"/>
  <c r="O3534" i="11"/>
  <c r="O3539" i="11"/>
  <c r="O3545" i="11"/>
  <c r="O3550" i="11"/>
  <c r="O3555" i="11"/>
  <c r="O3561" i="11"/>
  <c r="O3566" i="11"/>
  <c r="O3571" i="11"/>
  <c r="O3577" i="11"/>
  <c r="O3582" i="11"/>
  <c r="O3587" i="11"/>
  <c r="O3593" i="11"/>
  <c r="O3598" i="11"/>
  <c r="O3603" i="11"/>
  <c r="O3609" i="11"/>
  <c r="O3614" i="11"/>
  <c r="O3619" i="11"/>
  <c r="O3625" i="11"/>
  <c r="O3630" i="11"/>
  <c r="O3635" i="11"/>
  <c r="O3641" i="11"/>
  <c r="O3646" i="11"/>
  <c r="O3651" i="11"/>
  <c r="O3657" i="11"/>
  <c r="O3662" i="11"/>
  <c r="O3667" i="11"/>
  <c r="O3673" i="11"/>
  <c r="O3678" i="11"/>
  <c r="O3683" i="11"/>
  <c r="O3689" i="11"/>
  <c r="O3694" i="11"/>
  <c r="O3699" i="11"/>
  <c r="O3705" i="11"/>
  <c r="O3710" i="11"/>
  <c r="O3715" i="11"/>
  <c r="O2093" i="11"/>
  <c r="O2101" i="11"/>
  <c r="O2107" i="11"/>
  <c r="O2114" i="11"/>
  <c r="O2122" i="11"/>
  <c r="O2129" i="11"/>
  <c r="O2135" i="11"/>
  <c r="O2143" i="11"/>
  <c r="O2150" i="11"/>
  <c r="O2157" i="11"/>
  <c r="O2165" i="11"/>
  <c r="O2171" i="11"/>
  <c r="O2178" i="11"/>
  <c r="O2186" i="11"/>
  <c r="O2193" i="11"/>
  <c r="O2199" i="11"/>
  <c r="O2207" i="11"/>
  <c r="O2214" i="11"/>
  <c r="O2221" i="11"/>
  <c r="O2229" i="11"/>
  <c r="O2235" i="11"/>
  <c r="O2242" i="11"/>
  <c r="O2250" i="11"/>
  <c r="O2257" i="11"/>
  <c r="O2263" i="11"/>
  <c r="O2271" i="11"/>
  <c r="O2278" i="11"/>
  <c r="O2285" i="11"/>
  <c r="O2293" i="11"/>
  <c r="O2299" i="11"/>
  <c r="O2306" i="11"/>
  <c r="O2314" i="11"/>
  <c r="O2321" i="11"/>
  <c r="O2327" i="11"/>
  <c r="O2335" i="11"/>
  <c r="O2342" i="11"/>
  <c r="O2349" i="11"/>
  <c r="O2357" i="11"/>
  <c r="O2363" i="11"/>
  <c r="O2370" i="11"/>
  <c r="O2378" i="11"/>
  <c r="O2385" i="11"/>
  <c r="O2391" i="11"/>
  <c r="O2399" i="11"/>
  <c r="O2406" i="11"/>
  <c r="O2413" i="11"/>
  <c r="O2421" i="11"/>
  <c r="O2427" i="11"/>
  <c r="O2434" i="11"/>
  <c r="O2442" i="11"/>
  <c r="O2449" i="11"/>
  <c r="O2455" i="11"/>
  <c r="O2463" i="11"/>
  <c r="O2470" i="11"/>
  <c r="O2477" i="11"/>
  <c r="O2485" i="11"/>
  <c r="O2491" i="11"/>
  <c r="O2498" i="11"/>
  <c r="O2506" i="11"/>
  <c r="O2513" i="11"/>
  <c r="O2519" i="11"/>
  <c r="O2527" i="11"/>
  <c r="O2534" i="11"/>
  <c r="O2541" i="11"/>
  <c r="O2549" i="11"/>
  <c r="O2555" i="11"/>
  <c r="O2562" i="11"/>
  <c r="O2570" i="11"/>
  <c r="O2577" i="11"/>
  <c r="O2583" i="11"/>
  <c r="O2591" i="11"/>
  <c r="O2598" i="11"/>
  <c r="O2605" i="11"/>
  <c r="O2613" i="11"/>
  <c r="O2619" i="11"/>
  <c r="O2626" i="11"/>
  <c r="O2634" i="11"/>
  <c r="O2641" i="11"/>
  <c r="O2647" i="11"/>
  <c r="O2655" i="11"/>
  <c r="O2662" i="11"/>
  <c r="O2669" i="11"/>
  <c r="O2677" i="11"/>
  <c r="O2683" i="11"/>
  <c r="O2690" i="11"/>
  <c r="O2698" i="11"/>
  <c r="O2705" i="11"/>
  <c r="O2711" i="11"/>
  <c r="O2719" i="11"/>
  <c r="O2726" i="11"/>
  <c r="O2733" i="11"/>
  <c r="O2741" i="11"/>
  <c r="O2747" i="11"/>
  <c r="O2754" i="11"/>
  <c r="O2762" i="11"/>
  <c r="O2769" i="11"/>
  <c r="O2775" i="11"/>
  <c r="O2783" i="11"/>
  <c r="O2790" i="11"/>
  <c r="O2797" i="11"/>
  <c r="O2805" i="11"/>
  <c r="O2811" i="11"/>
  <c r="O2818" i="11"/>
  <c r="O2826" i="11"/>
  <c r="O2833" i="11"/>
  <c r="O2839" i="11"/>
  <c r="O2847" i="11"/>
  <c r="O2854" i="11"/>
  <c r="O2861" i="11"/>
  <c r="O2869" i="11"/>
  <c r="O2875" i="11"/>
  <c r="O2882" i="11"/>
  <c r="O2890" i="11"/>
  <c r="O2897" i="11"/>
  <c r="O2903" i="11"/>
  <c r="O2911" i="11"/>
  <c r="O2918" i="11"/>
  <c r="O2925" i="11"/>
  <c r="O2933" i="11"/>
  <c r="O2939" i="11"/>
  <c r="O2946" i="11"/>
  <c r="O2954" i="11"/>
  <c r="O2961" i="11"/>
  <c r="O2967" i="11"/>
  <c r="O2975" i="11"/>
  <c r="O2982" i="11"/>
  <c r="O2989" i="11"/>
  <c r="O2997" i="11"/>
  <c r="O3003" i="11"/>
  <c r="O3010" i="11"/>
  <c r="O3018" i="11"/>
  <c r="O3025" i="11"/>
  <c r="O3031" i="11"/>
  <c r="O3039" i="11"/>
  <c r="O3046" i="11"/>
  <c r="O3053" i="11"/>
  <c r="O3061" i="11"/>
  <c r="O3067" i="11"/>
  <c r="O3074" i="11"/>
  <c r="O3082" i="11"/>
  <c r="O3089" i="11"/>
  <c r="O3095" i="11"/>
  <c r="O3103" i="11"/>
  <c r="O3110" i="11"/>
  <c r="O3117" i="11"/>
  <c r="O3125" i="11"/>
  <c r="O3131" i="11"/>
  <c r="O3138" i="11"/>
  <c r="O3146" i="11"/>
  <c r="O3153" i="11"/>
  <c r="O3159" i="11"/>
  <c r="O3167" i="11"/>
  <c r="O3174" i="11"/>
  <c r="O3181" i="11"/>
  <c r="O3189" i="11"/>
  <c r="O3195" i="11"/>
  <c r="O3202" i="11"/>
  <c r="O3210" i="11"/>
  <c r="O3217" i="11"/>
  <c r="O3223" i="11"/>
  <c r="O3231" i="11"/>
  <c r="O3238" i="11"/>
  <c r="O3245" i="11"/>
  <c r="O3253" i="11"/>
  <c r="O3259" i="11"/>
  <c r="O3266" i="11"/>
  <c r="O3274" i="11"/>
  <c r="O3281" i="11"/>
  <c r="O3287" i="11"/>
  <c r="O3295" i="11"/>
  <c r="O3302" i="11"/>
  <c r="O3309" i="11"/>
  <c r="O3317" i="11"/>
  <c r="O3323" i="11"/>
  <c r="O3330" i="11"/>
  <c r="O3338" i="11"/>
  <c r="O3345" i="11"/>
  <c r="O3351" i="11"/>
  <c r="O3359" i="11"/>
  <c r="O3366" i="11"/>
  <c r="O3373" i="11"/>
  <c r="O3381" i="11"/>
  <c r="O3387" i="11"/>
  <c r="O3394" i="11"/>
  <c r="O3402" i="11"/>
  <c r="O3409" i="11"/>
  <c r="O3415" i="11"/>
  <c r="O3423" i="11"/>
  <c r="O3430" i="11"/>
  <c r="O3437" i="11"/>
  <c r="O3445" i="11"/>
  <c r="O3451" i="11"/>
  <c r="O3458" i="11"/>
  <c r="O3466" i="11"/>
  <c r="O3473" i="11"/>
  <c r="O3479" i="11"/>
  <c r="O3487" i="11"/>
  <c r="O3494" i="11"/>
  <c r="O3501" i="11"/>
  <c r="O3509" i="11"/>
  <c r="O3515" i="11"/>
  <c r="O3522" i="11"/>
  <c r="O3530" i="11"/>
  <c r="O3537" i="11"/>
  <c r="O3543" i="11"/>
  <c r="O3551" i="11"/>
  <c r="O3558" i="11"/>
  <c r="O3565" i="11"/>
  <c r="O3573" i="11"/>
  <c r="O3579" i="11"/>
  <c r="O3586" i="11"/>
  <c r="O3594" i="11"/>
  <c r="O3601" i="11"/>
  <c r="O3607" i="11"/>
  <c r="O3615" i="11"/>
  <c r="O3622" i="11"/>
  <c r="O3629" i="11"/>
  <c r="O3637" i="11"/>
  <c r="O3643" i="11"/>
  <c r="O3650" i="11"/>
  <c r="O3658" i="11"/>
  <c r="O3665" i="11"/>
  <c r="O3671" i="11"/>
  <c r="O3679" i="11"/>
  <c r="O3686" i="11"/>
  <c r="O3693" i="11"/>
  <c r="O3701" i="11"/>
  <c r="O3707" i="11"/>
  <c r="O3714" i="11"/>
  <c r="O2098" i="11"/>
  <c r="O2113" i="11"/>
  <c r="O2119" i="11"/>
  <c r="O2134" i="11"/>
  <c r="O2141" i="11"/>
  <c r="O2155" i="11"/>
  <c r="O2170" i="11"/>
  <c r="O2183" i="11"/>
  <c r="O2198" i="11"/>
  <c r="O2205" i="11"/>
  <c r="O2219" i="11"/>
  <c r="O2234" i="11"/>
  <c r="O2247" i="11"/>
  <c r="O2262" i="11"/>
  <c r="O2277" i="11"/>
  <c r="O2290" i="11"/>
  <c r="O2305" i="11"/>
  <c r="O2319" i="11"/>
  <c r="O2333" i="11"/>
  <c r="O2347" i="11"/>
  <c r="O2362" i="11"/>
  <c r="O2375" i="11"/>
  <c r="O2390" i="11"/>
  <c r="O2405" i="11"/>
  <c r="O2426" i="11"/>
  <c r="O2439" i="11"/>
  <c r="O2454" i="11"/>
  <c r="O2469" i="11"/>
  <c r="O2482" i="11"/>
  <c r="O2497" i="11"/>
  <c r="O2511" i="11"/>
  <c r="O2525" i="11"/>
  <c r="O2539" i="11"/>
  <c r="O2554" i="11"/>
  <c r="O2567" i="11"/>
  <c r="O2582" i="11"/>
  <c r="O2597" i="11"/>
  <c r="O2610" i="11"/>
  <c r="O2625" i="11"/>
  <c r="O2639" i="11"/>
  <c r="O2653" i="11"/>
  <c r="O2667" i="11"/>
  <c r="O2682" i="11"/>
  <c r="O2695" i="11"/>
  <c r="O2710" i="11"/>
  <c r="O2725" i="11"/>
  <c r="O2746" i="11"/>
  <c r="O2759" i="11"/>
  <c r="O2774" i="11"/>
  <c r="O2789" i="11"/>
  <c r="O2802" i="11"/>
  <c r="O2817" i="11"/>
  <c r="O2831" i="11"/>
  <c r="O2845" i="11"/>
  <c r="O2859" i="11"/>
  <c r="O2874" i="11"/>
  <c r="O2895" i="11"/>
  <c r="O2909" i="11"/>
  <c r="O2923" i="11"/>
  <c r="O2938" i="11"/>
  <c r="O2951" i="11"/>
  <c r="O2966" i="11"/>
  <c r="O2987" i="11"/>
  <c r="O3002" i="11"/>
  <c r="O3015" i="11"/>
  <c r="O3030" i="11"/>
  <c r="O3045" i="11"/>
  <c r="O3058" i="11"/>
  <c r="O3073" i="11"/>
  <c r="O3087" i="11"/>
  <c r="O3101" i="11"/>
  <c r="O3115" i="11"/>
  <c r="O3130" i="11"/>
  <c r="O3143" i="11"/>
  <c r="O3158" i="11"/>
  <c r="O3173" i="11"/>
  <c r="O3186" i="11"/>
  <c r="O3201" i="11"/>
  <c r="O3215" i="11"/>
  <c r="O3229" i="11"/>
  <c r="O3243" i="11"/>
  <c r="O3265" i="11"/>
  <c r="O3279" i="11"/>
  <c r="O3293" i="11"/>
  <c r="O3307" i="11"/>
  <c r="O3322" i="11"/>
  <c r="O3335" i="11"/>
  <c r="O3350" i="11"/>
  <c r="O3365" i="11"/>
  <c r="O3378" i="11"/>
  <c r="O3393" i="11"/>
  <c r="O3407" i="11"/>
  <c r="O3421" i="11"/>
  <c r="O3435" i="11"/>
  <c r="O3457" i="11"/>
  <c r="O3478" i="11"/>
  <c r="O3493" i="11"/>
  <c r="O3506" i="11"/>
  <c r="O3521" i="11"/>
  <c r="O3542" i="11"/>
  <c r="O3557" i="11"/>
  <c r="O3570" i="11"/>
  <c r="O3585" i="11"/>
  <c r="O3599" i="11"/>
  <c r="O3613" i="11"/>
  <c r="O3627" i="11"/>
  <c r="O3649" i="11"/>
  <c r="O3663" i="11"/>
  <c r="O3677" i="11"/>
  <c r="O3691" i="11"/>
  <c r="O3706" i="11"/>
  <c r="O2095" i="11"/>
  <c r="O2102" i="11"/>
  <c r="O2109" i="11"/>
  <c r="O2117" i="11"/>
  <c r="O2123" i="11"/>
  <c r="O2130" i="11"/>
  <c r="O2138" i="11"/>
  <c r="O2145" i="11"/>
  <c r="O2151" i="11"/>
  <c r="O2159" i="11"/>
  <c r="O2166" i="11"/>
  <c r="O2173" i="11"/>
  <c r="O2181" i="11"/>
  <c r="O2187" i="11"/>
  <c r="O2194" i="11"/>
  <c r="O2202" i="11"/>
  <c r="O2209" i="11"/>
  <c r="O2215" i="11"/>
  <c r="O2223" i="11"/>
  <c r="O2230" i="11"/>
  <c r="O2237" i="11"/>
  <c r="O2245" i="11"/>
  <c r="O2251" i="11"/>
  <c r="O2258" i="11"/>
  <c r="O2266" i="11"/>
  <c r="O2273" i="11"/>
  <c r="O2279" i="11"/>
  <c r="O2287" i="11"/>
  <c r="O2294" i="11"/>
  <c r="O2301" i="11"/>
  <c r="O2309" i="11"/>
  <c r="O2315" i="11"/>
  <c r="O2322" i="11"/>
  <c r="O2330" i="11"/>
  <c r="O2337" i="11"/>
  <c r="O2343" i="11"/>
  <c r="O2351" i="11"/>
  <c r="O2358" i="11"/>
  <c r="O2365" i="11"/>
  <c r="O2373" i="11"/>
  <c r="O2379" i="11"/>
  <c r="O2386" i="11"/>
  <c r="O2394" i="11"/>
  <c r="O2401" i="11"/>
  <c r="O2407" i="11"/>
  <c r="O2415" i="11"/>
  <c r="O2422" i="11"/>
  <c r="O2429" i="11"/>
  <c r="O2437" i="11"/>
  <c r="O2443" i="11"/>
  <c r="O2450" i="11"/>
  <c r="O2458" i="11"/>
  <c r="O2465" i="11"/>
  <c r="O2471" i="11"/>
  <c r="O2479" i="11"/>
  <c r="O2486" i="11"/>
  <c r="O2493" i="11"/>
  <c r="O2501" i="11"/>
  <c r="O2507" i="11"/>
  <c r="O2514" i="11"/>
  <c r="O2522" i="11"/>
  <c r="O2529" i="11"/>
  <c r="O2535" i="11"/>
  <c r="O2543" i="11"/>
  <c r="O2550" i="11"/>
  <c r="O2557" i="11"/>
  <c r="O2565" i="11"/>
  <c r="O2571" i="11"/>
  <c r="O2578" i="11"/>
  <c r="O2586" i="11"/>
  <c r="O2593" i="11"/>
  <c r="O2599" i="11"/>
  <c r="O2607" i="11"/>
  <c r="O2614" i="11"/>
  <c r="O2621" i="11"/>
  <c r="O2629" i="11"/>
  <c r="O2635" i="11"/>
  <c r="O2642" i="11"/>
  <c r="O2650" i="11"/>
  <c r="O2657" i="11"/>
  <c r="O2663" i="11"/>
  <c r="O2671" i="11"/>
  <c r="O2678" i="11"/>
  <c r="O2685" i="11"/>
  <c r="O2693" i="11"/>
  <c r="O2699" i="11"/>
  <c r="O2706" i="11"/>
  <c r="O2714" i="11"/>
  <c r="O2721" i="11"/>
  <c r="O2727" i="11"/>
  <c r="O2735" i="11"/>
  <c r="O2742" i="11"/>
  <c r="O2749" i="11"/>
  <c r="O2757" i="11"/>
  <c r="O2763" i="11"/>
  <c r="O2770" i="11"/>
  <c r="O2778" i="11"/>
  <c r="O2785" i="11"/>
  <c r="O2791" i="11"/>
  <c r="O2799" i="11"/>
  <c r="O2806" i="11"/>
  <c r="O2813" i="11"/>
  <c r="O2821" i="11"/>
  <c r="O2827" i="11"/>
  <c r="O2834" i="11"/>
  <c r="O2842" i="11"/>
  <c r="O2849" i="11"/>
  <c r="O2855" i="11"/>
  <c r="O2863" i="11"/>
  <c r="O2870" i="11"/>
  <c r="O2877" i="11"/>
  <c r="O2885" i="11"/>
  <c r="O2891" i="11"/>
  <c r="O2898" i="11"/>
  <c r="O2906" i="11"/>
  <c r="O2913" i="11"/>
  <c r="O2919" i="11"/>
  <c r="O2927" i="11"/>
  <c r="O2934" i="11"/>
  <c r="O2941" i="11"/>
  <c r="O2949" i="11"/>
  <c r="O2955" i="11"/>
  <c r="O2962" i="11"/>
  <c r="O2970" i="11"/>
  <c r="O2977" i="11"/>
  <c r="O2983" i="11"/>
  <c r="O2991" i="11"/>
  <c r="O2998" i="11"/>
  <c r="O3005" i="11"/>
  <c r="O3013" i="11"/>
  <c r="O3019" i="11"/>
  <c r="O3026" i="11"/>
  <c r="O3034" i="11"/>
  <c r="O3041" i="11"/>
  <c r="O3047" i="11"/>
  <c r="O3055" i="11"/>
  <c r="O3062" i="11"/>
  <c r="O3069" i="11"/>
  <c r="O3077" i="11"/>
  <c r="O3083" i="11"/>
  <c r="O3090" i="11"/>
  <c r="O3098" i="11"/>
  <c r="O3105" i="11"/>
  <c r="O3111" i="11"/>
  <c r="O3119" i="11"/>
  <c r="O3126" i="11"/>
  <c r="O3133" i="11"/>
  <c r="O3141" i="11"/>
  <c r="O3147" i="11"/>
  <c r="O3154" i="11"/>
  <c r="O3162" i="11"/>
  <c r="O3169" i="11"/>
  <c r="O3175" i="11"/>
  <c r="O3183" i="11"/>
  <c r="O3190" i="11"/>
  <c r="O3197" i="11"/>
  <c r="O3205" i="11"/>
  <c r="O3211" i="11"/>
  <c r="O3218" i="11"/>
  <c r="O3226" i="11"/>
  <c r="O3233" i="11"/>
  <c r="O3239" i="11"/>
  <c r="O3247" i="11"/>
  <c r="O3254" i="11"/>
  <c r="O3261" i="11"/>
  <c r="O3269" i="11"/>
  <c r="O3275" i="11"/>
  <c r="O3282" i="11"/>
  <c r="O3290" i="11"/>
  <c r="O3297" i="11"/>
  <c r="O3303" i="11"/>
  <c r="O3311" i="11"/>
  <c r="O3318" i="11"/>
  <c r="O3325" i="11"/>
  <c r="O3333" i="11"/>
  <c r="O3339" i="11"/>
  <c r="O3346" i="11"/>
  <c r="O3354" i="11"/>
  <c r="O3361" i="11"/>
  <c r="O3367" i="11"/>
  <c r="O3375" i="11"/>
  <c r="O3382" i="11"/>
  <c r="O3389" i="11"/>
  <c r="O3397" i="11"/>
  <c r="O3403" i="11"/>
  <c r="O3410" i="11"/>
  <c r="O3418" i="11"/>
  <c r="O3425" i="11"/>
  <c r="O3431" i="11"/>
  <c r="O3439" i="11"/>
  <c r="O3446" i="11"/>
  <c r="O3453" i="11"/>
  <c r="O3461" i="11"/>
  <c r="O3467" i="11"/>
  <c r="O3474" i="11"/>
  <c r="O3482" i="11"/>
  <c r="O3489" i="11"/>
  <c r="O3495" i="11"/>
  <c r="O3503" i="11"/>
  <c r="O3510" i="11"/>
  <c r="O3517" i="11"/>
  <c r="O3525" i="11"/>
  <c r="O3531" i="11"/>
  <c r="O3538" i="11"/>
  <c r="O3546" i="11"/>
  <c r="O3553" i="11"/>
  <c r="O3559" i="11"/>
  <c r="O3567" i="11"/>
  <c r="O3574" i="11"/>
  <c r="O3581" i="11"/>
  <c r="O3589" i="11"/>
  <c r="O3595" i="11"/>
  <c r="O3602" i="11"/>
  <c r="O3610" i="11"/>
  <c r="O3617" i="11"/>
  <c r="O3623" i="11"/>
  <c r="O3631" i="11"/>
  <c r="O3638" i="11"/>
  <c r="O3645" i="11"/>
  <c r="O3653" i="11"/>
  <c r="O3659" i="11"/>
  <c r="O3666" i="11"/>
  <c r="O3674" i="11"/>
  <c r="O3681" i="11"/>
  <c r="O3687" i="11"/>
  <c r="O3695" i="11"/>
  <c r="O3702" i="11"/>
  <c r="O3709" i="11"/>
  <c r="O2090" i="11"/>
  <c r="O2097" i="11"/>
  <c r="O2103" i="11"/>
  <c r="O2111" i="11"/>
  <c r="O2118" i="11"/>
  <c r="O2125" i="11"/>
  <c r="O2133" i="11"/>
  <c r="O2139" i="11"/>
  <c r="O2146" i="11"/>
  <c r="O2154" i="11"/>
  <c r="O2161" i="11"/>
  <c r="O2167" i="11"/>
  <c r="O2175" i="11"/>
  <c r="O2182" i="11"/>
  <c r="O2189" i="11"/>
  <c r="O2197" i="11"/>
  <c r="O2203" i="11"/>
  <c r="O2210" i="11"/>
  <c r="O2218" i="11"/>
  <c r="O2225" i="11"/>
  <c r="O2231" i="11"/>
  <c r="O2239" i="11"/>
  <c r="O2246" i="11"/>
  <c r="O2253" i="11"/>
  <c r="O2261" i="11"/>
  <c r="O2267" i="11"/>
  <c r="O2274" i="11"/>
  <c r="O2282" i="11"/>
  <c r="O2289" i="11"/>
  <c r="O2295" i="11"/>
  <c r="O2303" i="11"/>
  <c r="O2310" i="11"/>
  <c r="O2317" i="11"/>
  <c r="O2325" i="11"/>
  <c r="O2331" i="11"/>
  <c r="O2338" i="11"/>
  <c r="O2346" i="11"/>
  <c r="O2353" i="11"/>
  <c r="O2359" i="11"/>
  <c r="O2367" i="11"/>
  <c r="O2374" i="11"/>
  <c r="O2381" i="11"/>
  <c r="O2389" i="11"/>
  <c r="O2395" i="11"/>
  <c r="O2402" i="11"/>
  <c r="O2410" i="11"/>
  <c r="O2417" i="11"/>
  <c r="O2423" i="11"/>
  <c r="O2431" i="11"/>
  <c r="O2438" i="11"/>
  <c r="O2445" i="11"/>
  <c r="O2453" i="11"/>
  <c r="O2459" i="11"/>
  <c r="O2466" i="11"/>
  <c r="O2474" i="11"/>
  <c r="O2481" i="11"/>
  <c r="O2487" i="11"/>
  <c r="O2495" i="11"/>
  <c r="O2502" i="11"/>
  <c r="O2509" i="11"/>
  <c r="O2517" i="11"/>
  <c r="O2523" i="11"/>
  <c r="O2530" i="11"/>
  <c r="O2538" i="11"/>
  <c r="O2545" i="11"/>
  <c r="O2551" i="11"/>
  <c r="O2559" i="11"/>
  <c r="O2566" i="11"/>
  <c r="O2573" i="11"/>
  <c r="O2581" i="11"/>
  <c r="O2587" i="11"/>
  <c r="O2594" i="11"/>
  <c r="O2602" i="11"/>
  <c r="O2609" i="11"/>
  <c r="O2615" i="11"/>
  <c r="O2623" i="11"/>
  <c r="O2630" i="11"/>
  <c r="O2637" i="11"/>
  <c r="O2645" i="11"/>
  <c r="O2651" i="11"/>
  <c r="O2658" i="11"/>
  <c r="O2666" i="11"/>
  <c r="O2673" i="11"/>
  <c r="O2679" i="11"/>
  <c r="O2687" i="11"/>
  <c r="O2694" i="11"/>
  <c r="O2701" i="11"/>
  <c r="O2709" i="11"/>
  <c r="O2715" i="11"/>
  <c r="O2722" i="11"/>
  <c r="O2730" i="11"/>
  <c r="O2737" i="11"/>
  <c r="O2743" i="11"/>
  <c r="O2751" i="11"/>
  <c r="O2758" i="11"/>
  <c r="O2765" i="11"/>
  <c r="O2773" i="11"/>
  <c r="O2779" i="11"/>
  <c r="O2786" i="11"/>
  <c r="O2794" i="11"/>
  <c r="O2801" i="11"/>
  <c r="O2807" i="11"/>
  <c r="O2815" i="11"/>
  <c r="O2822" i="11"/>
  <c r="O2829" i="11"/>
  <c r="O2837" i="11"/>
  <c r="O2843" i="11"/>
  <c r="O2850" i="11"/>
  <c r="O2858" i="11"/>
  <c r="O2865" i="11"/>
  <c r="O2871" i="11"/>
  <c r="O2879" i="11"/>
  <c r="O2886" i="11"/>
  <c r="O2893" i="11"/>
  <c r="O2901" i="11"/>
  <c r="O2907" i="11"/>
  <c r="O2914" i="11"/>
  <c r="O2922" i="11"/>
  <c r="O2929" i="11"/>
  <c r="O2935" i="11"/>
  <c r="O2943" i="11"/>
  <c r="O2950" i="11"/>
  <c r="O2957" i="11"/>
  <c r="O2965" i="11"/>
  <c r="O2971" i="11"/>
  <c r="O2978" i="11"/>
  <c r="O2986" i="11"/>
  <c r="O2993" i="11"/>
  <c r="O2999" i="11"/>
  <c r="O3007" i="11"/>
  <c r="O3014" i="11"/>
  <c r="O3021" i="11"/>
  <c r="O3029" i="11"/>
  <c r="O3035" i="11"/>
  <c r="O3042" i="11"/>
  <c r="O3050" i="11"/>
  <c r="O3057" i="11"/>
  <c r="O3063" i="11"/>
  <c r="O3071" i="11"/>
  <c r="O3078" i="11"/>
  <c r="O3085" i="11"/>
  <c r="O3093" i="11"/>
  <c r="O3099" i="11"/>
  <c r="O3106" i="11"/>
  <c r="O3114" i="11"/>
  <c r="O3121" i="11"/>
  <c r="O3127" i="11"/>
  <c r="O3135" i="11"/>
  <c r="O3142" i="11"/>
  <c r="O3149" i="11"/>
  <c r="O3157" i="11"/>
  <c r="O3163" i="11"/>
  <c r="O3170" i="11"/>
  <c r="O3178" i="11"/>
  <c r="O3185" i="11"/>
  <c r="O3191" i="11"/>
  <c r="O3199" i="11"/>
  <c r="O3206" i="11"/>
  <c r="O3213" i="11"/>
  <c r="O3221" i="11"/>
  <c r="O3227" i="11"/>
  <c r="O3234" i="11"/>
  <c r="O3242" i="11"/>
  <c r="O3249" i="11"/>
  <c r="O3255" i="11"/>
  <c r="O3263" i="11"/>
  <c r="O3270" i="11"/>
  <c r="O3277" i="11"/>
  <c r="O3285" i="11"/>
  <c r="O3291" i="11"/>
  <c r="O3298" i="11"/>
  <c r="O3306" i="11"/>
  <c r="O3313" i="11"/>
  <c r="O3319" i="11"/>
  <c r="O3327" i="11"/>
  <c r="O3334" i="11"/>
  <c r="O3341" i="11"/>
  <c r="O3349" i="11"/>
  <c r="O3355" i="11"/>
  <c r="O3362" i="11"/>
  <c r="O3370" i="11"/>
  <c r="O3377" i="11"/>
  <c r="O3383" i="11"/>
  <c r="O3391" i="11"/>
  <c r="O3398" i="11"/>
  <c r="O3405" i="11"/>
  <c r="O3413" i="11"/>
  <c r="O3419" i="11"/>
  <c r="O3426" i="11"/>
  <c r="O3434" i="11"/>
  <c r="O3441" i="11"/>
  <c r="O3447" i="11"/>
  <c r="O3455" i="11"/>
  <c r="O3462" i="11"/>
  <c r="O3469" i="11"/>
  <c r="O3477" i="11"/>
  <c r="O3483" i="11"/>
  <c r="O3490" i="11"/>
  <c r="O3498" i="11"/>
  <c r="O3505" i="11"/>
  <c r="O3511" i="11"/>
  <c r="O3519" i="11"/>
  <c r="O3526" i="11"/>
  <c r="O3533" i="11"/>
  <c r="O3541" i="11"/>
  <c r="O3547" i="11"/>
  <c r="O3554" i="11"/>
  <c r="O3562" i="11"/>
  <c r="O3569" i="11"/>
  <c r="O3575" i="11"/>
  <c r="O3583" i="11"/>
  <c r="O3590" i="11"/>
  <c r="O3597" i="11"/>
  <c r="O3605" i="11"/>
  <c r="O3611" i="11"/>
  <c r="O3618" i="11"/>
  <c r="O3626" i="11"/>
  <c r="O3633" i="11"/>
  <c r="O3639" i="11"/>
  <c r="O3647" i="11"/>
  <c r="O3654" i="11"/>
  <c r="O3661" i="11"/>
  <c r="O3669" i="11"/>
  <c r="O3675" i="11"/>
  <c r="O3682" i="11"/>
  <c r="O3690" i="11"/>
  <c r="O3697" i="11"/>
  <c r="O3703" i="11"/>
  <c r="O3711" i="11"/>
  <c r="O2091" i="11"/>
  <c r="O2106" i="11"/>
  <c r="O2127" i="11"/>
  <c r="O2149" i="11"/>
  <c r="O2162" i="11"/>
  <c r="O2177" i="11"/>
  <c r="O2191" i="11"/>
  <c r="O2213" i="11"/>
  <c r="O2226" i="11"/>
  <c r="O2241" i="11"/>
  <c r="O2255" i="11"/>
  <c r="O2269" i="11"/>
  <c r="O2283" i="11"/>
  <c r="O2298" i="11"/>
  <c r="O2311" i="11"/>
  <c r="O2326" i="11"/>
  <c r="O2341" i="11"/>
  <c r="O2354" i="11"/>
  <c r="O2369" i="11"/>
  <c r="O2383" i="11"/>
  <c r="O2397" i="11"/>
  <c r="O2411" i="11"/>
  <c r="O2418" i="11"/>
  <c r="O2433" i="11"/>
  <c r="O2447" i="11"/>
  <c r="O2461" i="11"/>
  <c r="O2475" i="11"/>
  <c r="O2490" i="11"/>
  <c r="O2503" i="11"/>
  <c r="O2518" i="11"/>
  <c r="O2533" i="11"/>
  <c r="O2546" i="11"/>
  <c r="O2561" i="11"/>
  <c r="O2575" i="11"/>
  <c r="O2589" i="11"/>
  <c r="O2603" i="11"/>
  <c r="O2618" i="11"/>
  <c r="O2631" i="11"/>
  <c r="O2646" i="11"/>
  <c r="O2661" i="11"/>
  <c r="O2674" i="11"/>
  <c r="O2689" i="11"/>
  <c r="O2703" i="11"/>
  <c r="O2717" i="11"/>
  <c r="O2731" i="11"/>
  <c r="O2738" i="11"/>
  <c r="O2753" i="11"/>
  <c r="O2767" i="11"/>
  <c r="O2781" i="11"/>
  <c r="O2795" i="11"/>
  <c r="O2810" i="11"/>
  <c r="O2823" i="11"/>
  <c r="O2838" i="11"/>
  <c r="O2853" i="11"/>
  <c r="O2866" i="11"/>
  <c r="O2881" i="11"/>
  <c r="O2887" i="11"/>
  <c r="O2902" i="11"/>
  <c r="O2917" i="11"/>
  <c r="O2930" i="11"/>
  <c r="O2945" i="11"/>
  <c r="O2959" i="11"/>
  <c r="O2973" i="11"/>
  <c r="O2981" i="11"/>
  <c r="O2994" i="11"/>
  <c r="O3009" i="11"/>
  <c r="O3023" i="11"/>
  <c r="O3037" i="11"/>
  <c r="O3051" i="11"/>
  <c r="O3066" i="11"/>
  <c r="O3079" i="11"/>
  <c r="O3094" i="11"/>
  <c r="O3109" i="11"/>
  <c r="O3122" i="11"/>
  <c r="O3137" i="11"/>
  <c r="O3151" i="11"/>
  <c r="O3165" i="11"/>
  <c r="O3179" i="11"/>
  <c r="O3194" i="11"/>
  <c r="O3207" i="11"/>
  <c r="O3222" i="11"/>
  <c r="O3237" i="11"/>
  <c r="O3250" i="11"/>
  <c r="O3258" i="11"/>
  <c r="O3271" i="11"/>
  <c r="O3286" i="11"/>
  <c r="O3301" i="11"/>
  <c r="O3314" i="11"/>
  <c r="O3329" i="11"/>
  <c r="O3343" i="11"/>
  <c r="O3357" i="11"/>
  <c r="O3371" i="11"/>
  <c r="O3386" i="11"/>
  <c r="O3399" i="11"/>
  <c r="O3414" i="11"/>
  <c r="O3429" i="11"/>
  <c r="O3442" i="11"/>
  <c r="O3450" i="11"/>
  <c r="O3463" i="11"/>
  <c r="O3471" i="11"/>
  <c r="O3485" i="11"/>
  <c r="O3499" i="11"/>
  <c r="O3514" i="11"/>
  <c r="O3527" i="11"/>
  <c r="O3535" i="11"/>
  <c r="O3549" i="11"/>
  <c r="O3563" i="11"/>
  <c r="O3578" i="11"/>
  <c r="O3591" i="11"/>
  <c r="O3606" i="11"/>
  <c r="O3621" i="11"/>
  <c r="O3634" i="11"/>
  <c r="O3642" i="11"/>
  <c r="O3655" i="11"/>
  <c r="O3670" i="11"/>
  <c r="O3685" i="11"/>
  <c r="O3698" i="11"/>
  <c r="O3713" i="11"/>
  <c r="M7" i="11"/>
  <c r="M2075" i="11"/>
  <c r="M373" i="11"/>
  <c r="V2075" i="11"/>
  <c r="V2079" i="11"/>
  <c r="V2083" i="11"/>
  <c r="V2087" i="11"/>
  <c r="V2076" i="11"/>
  <c r="V2080" i="11"/>
  <c r="V2084" i="11"/>
  <c r="V2088" i="11"/>
  <c r="V2077" i="11"/>
  <c r="V2081" i="11"/>
  <c r="V2085" i="11"/>
  <c r="V2089" i="11"/>
  <c r="V2078" i="11"/>
  <c r="V2082" i="11"/>
  <c r="V2086" i="11"/>
  <c r="O1364" i="11"/>
  <c r="P1364" i="11" s="1"/>
  <c r="O2075" i="11"/>
  <c r="O2079" i="11"/>
  <c r="O2083" i="11"/>
  <c r="O2087" i="11"/>
  <c r="O2076" i="11"/>
  <c r="O2080" i="11"/>
  <c r="O2084" i="11"/>
  <c r="O2088" i="11"/>
  <c r="O2078" i="11"/>
  <c r="O2086" i="11"/>
  <c r="O2081" i="11"/>
  <c r="O2089" i="11"/>
  <c r="O2082" i="11"/>
  <c r="O2077" i="11"/>
  <c r="O2085" i="11"/>
  <c r="L1043" i="11"/>
  <c r="L650" i="11"/>
  <c r="M1465" i="11"/>
  <c r="M830" i="11"/>
  <c r="L1771" i="11"/>
  <c r="M773" i="11"/>
  <c r="M1101" i="11"/>
  <c r="L285" i="11"/>
  <c r="M100" i="11"/>
  <c r="L377" i="11"/>
  <c r="M499" i="11"/>
  <c r="M835" i="11"/>
  <c r="L1651" i="11"/>
  <c r="M1868" i="11"/>
  <c r="M248" i="11"/>
  <c r="M368" i="11"/>
  <c r="L428" i="11"/>
  <c r="M740" i="11"/>
  <c r="M809" i="11"/>
  <c r="L949" i="11"/>
  <c r="L1225" i="11"/>
  <c r="L1833" i="11"/>
  <c r="M1955" i="11"/>
  <c r="L2066" i="11"/>
  <c r="M2067" i="11"/>
  <c r="L983" i="11"/>
  <c r="M1168" i="11"/>
  <c r="L1245" i="11"/>
  <c r="L1270" i="11"/>
  <c r="M1351" i="11"/>
  <c r="L1609" i="11"/>
  <c r="L1743" i="11"/>
  <c r="M1948" i="11"/>
  <c r="L2029" i="11"/>
  <c r="L877" i="11"/>
  <c r="M1080" i="11"/>
  <c r="M1646" i="11"/>
  <c r="M1754" i="11"/>
  <c r="M1916" i="11"/>
  <c r="L321" i="11"/>
  <c r="L427" i="11"/>
  <c r="L901" i="11"/>
  <c r="M902" i="11"/>
  <c r="L1073" i="11"/>
  <c r="M1117" i="11"/>
  <c r="L18" i="11"/>
  <c r="M292" i="11"/>
  <c r="L420" i="11"/>
  <c r="L520" i="11"/>
  <c r="M831" i="11"/>
  <c r="L1015" i="11"/>
  <c r="M1054" i="11"/>
  <c r="M1114" i="11"/>
  <c r="L1157" i="11"/>
  <c r="M1261" i="11"/>
  <c r="M1302" i="11"/>
  <c r="L1570" i="11"/>
  <c r="M1694" i="11"/>
  <c r="M1374" i="11"/>
  <c r="L1374" i="11"/>
  <c r="M1410" i="11"/>
  <c r="L1410" i="11"/>
  <c r="M1513" i="11"/>
  <c r="L1513" i="11"/>
  <c r="M1541" i="11"/>
  <c r="L1541" i="11"/>
  <c r="M1863" i="11"/>
  <c r="L1863" i="11"/>
  <c r="M1963" i="11"/>
  <c r="L1963" i="11"/>
  <c r="L77" i="11"/>
  <c r="M77" i="11"/>
  <c r="L157" i="11"/>
  <c r="M424" i="11"/>
  <c r="L424" i="11"/>
  <c r="M821" i="11"/>
  <c r="L821" i="11"/>
  <c r="M900" i="11"/>
  <c r="M1008" i="11"/>
  <c r="L1096" i="11"/>
  <c r="M1096" i="11"/>
  <c r="L1254" i="11"/>
  <c r="M1254" i="11"/>
  <c r="M1565" i="11"/>
  <c r="L1565" i="11"/>
  <c r="M1641" i="11"/>
  <c r="L1641" i="11"/>
  <c r="M1911" i="11"/>
  <c r="L1911" i="11"/>
  <c r="L1952" i="11"/>
  <c r="M1952" i="11"/>
  <c r="M140" i="11"/>
  <c r="L148" i="11"/>
  <c r="M148" i="11"/>
  <c r="L209" i="11"/>
  <c r="L34" i="11"/>
  <c r="M74" i="11"/>
  <c r="L74" i="11"/>
  <c r="M129" i="11"/>
  <c r="L133" i="11"/>
  <c r="M133" i="11"/>
  <c r="M182" i="11"/>
  <c r="L182" i="11"/>
  <c r="L365" i="11"/>
  <c r="M416" i="11"/>
  <c r="L416" i="11"/>
  <c r="M432" i="11"/>
  <c r="L432" i="11"/>
  <c r="M579" i="11"/>
  <c r="L583" i="11"/>
  <c r="M583" i="11"/>
  <c r="M793" i="11"/>
  <c r="L793" i="11"/>
  <c r="M921" i="11"/>
  <c r="M923" i="11"/>
  <c r="L923" i="11"/>
  <c r="M1038" i="11"/>
  <c r="L1051" i="11"/>
  <c r="L1133" i="11"/>
  <c r="M1137" i="11"/>
  <c r="L1137" i="11"/>
  <c r="M1251" i="11"/>
  <c r="L1251" i="11"/>
  <c r="M1294" i="11"/>
  <c r="L1294" i="11"/>
  <c r="L1419" i="11"/>
  <c r="L1425" i="11"/>
  <c r="M1425" i="11"/>
  <c r="M1542" i="11"/>
  <c r="L1544" i="11"/>
  <c r="M1544" i="11"/>
  <c r="M1597" i="11"/>
  <c r="M1599" i="11"/>
  <c r="L1599" i="11"/>
  <c r="L1657" i="11"/>
  <c r="M1657" i="11"/>
  <c r="L1687" i="11"/>
  <c r="M1687" i="11"/>
  <c r="L2054" i="11"/>
  <c r="M2054" i="11"/>
  <c r="L336" i="11"/>
  <c r="M336" i="11"/>
  <c r="M532" i="11"/>
  <c r="L532" i="11"/>
  <c r="M572" i="11"/>
  <c r="L572" i="11"/>
  <c r="L128" i="11"/>
  <c r="M128" i="11"/>
  <c r="M697" i="11"/>
  <c r="L697" i="11"/>
  <c r="M701" i="11"/>
  <c r="L701" i="11"/>
  <c r="L709" i="11"/>
  <c r="M709" i="11"/>
  <c r="M849" i="11"/>
  <c r="L849" i="11"/>
  <c r="L916" i="11"/>
  <c r="M916" i="11"/>
  <c r="L969" i="11"/>
  <c r="M969" i="11"/>
  <c r="L1025" i="11"/>
  <c r="M1025" i="11"/>
  <c r="L1576" i="11"/>
  <c r="M1576" i="11"/>
  <c r="L1596" i="11"/>
  <c r="M1596" i="11"/>
  <c r="M165" i="11"/>
  <c r="L165" i="11"/>
  <c r="L264" i="11"/>
  <c r="M264" i="11"/>
  <c r="L397" i="11"/>
  <c r="M397" i="11"/>
  <c r="M496" i="11"/>
  <c r="L519" i="11"/>
  <c r="L616" i="11"/>
  <c r="M616" i="11"/>
  <c r="L729" i="11"/>
  <c r="L1142" i="11"/>
  <c r="M1142" i="11"/>
  <c r="M2039" i="11"/>
  <c r="L2039" i="11"/>
  <c r="L2061" i="11"/>
  <c r="M2061" i="11"/>
  <c r="L325" i="11"/>
  <c r="M325" i="11"/>
  <c r="L417" i="11"/>
  <c r="L435" i="11"/>
  <c r="L483" i="11"/>
  <c r="M483" i="11"/>
  <c r="L563" i="11"/>
  <c r="M563" i="11"/>
  <c r="M690" i="11"/>
  <c r="L690" i="11"/>
  <c r="M698" i="11"/>
  <c r="L698" i="11"/>
  <c r="L704" i="11"/>
  <c r="M704" i="11"/>
  <c r="M722" i="11"/>
  <c r="L722" i="11"/>
  <c r="M802" i="11"/>
  <c r="L887" i="11"/>
  <c r="M897" i="11"/>
  <c r="L897" i="11"/>
  <c r="L989" i="11"/>
  <c r="M995" i="11"/>
  <c r="L995" i="11"/>
  <c r="L1075" i="11"/>
  <c r="M1237" i="11"/>
  <c r="L1237" i="11"/>
  <c r="L1299" i="11"/>
  <c r="L1310" i="11"/>
  <c r="M1395" i="11"/>
  <c r="L1395" i="11"/>
  <c r="L1520" i="11"/>
  <c r="M1520" i="11"/>
  <c r="L1585" i="11"/>
  <c r="M1585" i="11"/>
  <c r="M1604" i="11"/>
  <c r="L1734" i="11"/>
  <c r="M1734" i="11"/>
  <c r="L1947" i="11"/>
  <c r="M1947" i="11"/>
  <c r="M2071" i="11"/>
  <c r="M1665" i="11"/>
  <c r="M1678" i="11"/>
  <c r="L1795" i="11"/>
  <c r="M1894" i="11"/>
  <c r="M1934" i="11"/>
  <c r="M1944" i="11"/>
  <c r="L1975" i="11"/>
  <c r="M2049" i="11"/>
  <c r="M2058" i="11"/>
  <c r="L1939" i="11"/>
  <c r="L169" i="11"/>
  <c r="M253" i="11"/>
  <c r="M293" i="11"/>
  <c r="M324" i="11"/>
  <c r="L333" i="11"/>
  <c r="M369" i="11"/>
  <c r="M380" i="11"/>
  <c r="M409" i="11"/>
  <c r="L421" i="11"/>
  <c r="L429" i="11"/>
  <c r="L531" i="11"/>
  <c r="L556" i="11"/>
  <c r="M567" i="11"/>
  <c r="M615" i="11"/>
  <c r="L648" i="11"/>
  <c r="M677" i="11"/>
  <c r="M696" i="11"/>
  <c r="M700" i="11"/>
  <c r="M708" i="11"/>
  <c r="L721" i="11"/>
  <c r="L753" i="11"/>
  <c r="L786" i="11"/>
  <c r="L818" i="11"/>
  <c r="L867" i="11"/>
  <c r="M913" i="11"/>
  <c r="L941" i="11"/>
  <c r="M960" i="11"/>
  <c r="L971" i="11"/>
  <c r="M1020" i="11"/>
  <c r="L1059" i="11"/>
  <c r="M1085" i="11"/>
  <c r="L1139" i="11"/>
  <c r="L1181" i="11"/>
  <c r="M1232" i="11"/>
  <c r="L1241" i="11"/>
  <c r="M1248" i="11"/>
  <c r="L1253" i="11"/>
  <c r="M1281" i="11"/>
  <c r="M1354" i="11"/>
  <c r="L1363" i="11"/>
  <c r="L1390" i="11"/>
  <c r="M1401" i="11"/>
  <c r="L1457" i="11"/>
  <c r="M1478" i="11"/>
  <c r="L1517" i="11"/>
  <c r="M1534" i="11"/>
  <c r="M1556" i="11"/>
  <c r="M1582" i="11"/>
  <c r="L1589" i="11"/>
  <c r="L1649" i="11"/>
  <c r="L1675" i="11"/>
  <c r="M1750" i="11"/>
  <c r="M1765" i="11"/>
  <c r="M1776" i="11"/>
  <c r="L1811" i="11"/>
  <c r="L1891" i="11"/>
  <c r="L1929" i="11"/>
  <c r="M1936" i="11"/>
  <c r="L1943" i="11"/>
  <c r="M1987" i="11"/>
  <c r="L268" i="11"/>
  <c r="M268" i="11"/>
  <c r="M889" i="11"/>
  <c r="L889" i="11"/>
  <c r="M1023" i="11"/>
  <c r="L1023" i="11"/>
  <c r="M1318" i="11"/>
  <c r="L1318" i="11"/>
  <c r="M1865" i="11"/>
  <c r="L1865" i="11"/>
  <c r="M61" i="11"/>
  <c r="L164" i="11"/>
  <c r="L225" i="11"/>
  <c r="M225" i="11"/>
  <c r="L280" i="11"/>
  <c r="L348" i="11"/>
  <c r="M348" i="11"/>
  <c r="L401" i="11"/>
  <c r="M401" i="11"/>
  <c r="L487" i="11"/>
  <c r="M487" i="11"/>
  <c r="M540" i="11"/>
  <c r="L540" i="11"/>
  <c r="M605" i="11"/>
  <c r="L605" i="11"/>
  <c r="M634" i="11"/>
  <c r="L634" i="11"/>
  <c r="M665" i="11"/>
  <c r="L665" i="11"/>
  <c r="L801" i="11"/>
  <c r="M801" i="11"/>
  <c r="M851" i="11"/>
  <c r="L851" i="11"/>
  <c r="M927" i="11"/>
  <c r="L927" i="11"/>
  <c r="M1001" i="11"/>
  <c r="L1001" i="11"/>
  <c r="M1083" i="11"/>
  <c r="L1083" i="11"/>
  <c r="M1175" i="11"/>
  <c r="L1175" i="11"/>
  <c r="M1433" i="11"/>
  <c r="L1433" i="11"/>
  <c r="L1636" i="11"/>
  <c r="M1636" i="11"/>
  <c r="M1727" i="11"/>
  <c r="L1727" i="11"/>
  <c r="M1856" i="11"/>
  <c r="L1856" i="11"/>
  <c r="L58" i="11"/>
  <c r="M141" i="11"/>
  <c r="L152" i="11"/>
  <c r="L153" i="11"/>
  <c r="M252" i="11"/>
  <c r="M277" i="11"/>
  <c r="L277" i="11"/>
  <c r="L49" i="11"/>
  <c r="M49" i="11"/>
  <c r="L160" i="11"/>
  <c r="L166" i="11"/>
  <c r="L177" i="11"/>
  <c r="M214" i="11"/>
  <c r="L214" i="11"/>
  <c r="L220" i="11"/>
  <c r="M220" i="11"/>
  <c r="L244" i="11"/>
  <c r="M244" i="11"/>
  <c r="L408" i="11"/>
  <c r="M408" i="11"/>
  <c r="L507" i="11"/>
  <c r="M507" i="11"/>
  <c r="M528" i="11"/>
  <c r="L528" i="11"/>
  <c r="M592" i="11"/>
  <c r="L592" i="11"/>
  <c r="L608" i="11"/>
  <c r="M608" i="11"/>
  <c r="L660" i="11"/>
  <c r="M660" i="11"/>
  <c r="M666" i="11"/>
  <c r="L666" i="11"/>
  <c r="L672" i="11"/>
  <c r="M672" i="11"/>
  <c r="M811" i="11"/>
  <c r="L811" i="11"/>
  <c r="M881" i="11"/>
  <c r="L881" i="11"/>
  <c r="L912" i="11"/>
  <c r="M912" i="11"/>
  <c r="M957" i="11"/>
  <c r="L957" i="11"/>
  <c r="L1121" i="11"/>
  <c r="M1121" i="11"/>
  <c r="M1259" i="11"/>
  <c r="L1259" i="11"/>
  <c r="M1362" i="11"/>
  <c r="L1362" i="11"/>
  <c r="L1446" i="11"/>
  <c r="M1446" i="11"/>
  <c r="M1619" i="11"/>
  <c r="L1619" i="11"/>
  <c r="M1653" i="11"/>
  <c r="L1653" i="11"/>
  <c r="M1706" i="11"/>
  <c r="L1706" i="11"/>
  <c r="M1760" i="11"/>
  <c r="L1760" i="11"/>
  <c r="M1845" i="11"/>
  <c r="L1845" i="11"/>
  <c r="M1872" i="11"/>
  <c r="L1872" i="11"/>
  <c r="M1920" i="11"/>
  <c r="L1920" i="11"/>
  <c r="M1957" i="11"/>
  <c r="L1957" i="11"/>
  <c r="L1986" i="11"/>
  <c r="M1986" i="11"/>
  <c r="L144" i="11"/>
  <c r="M144" i="11"/>
  <c r="L320" i="11"/>
  <c r="M320" i="11"/>
  <c r="M443" i="11"/>
  <c r="L443" i="11"/>
  <c r="L737" i="11"/>
  <c r="M737" i="11"/>
  <c r="M762" i="11"/>
  <c r="L762" i="11"/>
  <c r="L768" i="11"/>
  <c r="M768" i="11"/>
  <c r="L808" i="11"/>
  <c r="M808" i="11"/>
  <c r="M841" i="11"/>
  <c r="L841" i="11"/>
  <c r="M1053" i="11"/>
  <c r="L1053" i="11"/>
  <c r="L1109" i="11"/>
  <c r="M1109" i="11"/>
  <c r="L1204" i="11"/>
  <c r="M1204" i="11"/>
  <c r="M1340" i="11"/>
  <c r="L1340" i="11"/>
  <c r="M1501" i="11"/>
  <c r="L1501" i="11"/>
  <c r="M1643" i="11"/>
  <c r="L1643" i="11"/>
  <c r="L1691" i="11"/>
  <c r="M1691" i="11"/>
  <c r="M1742" i="11"/>
  <c r="L1742" i="11"/>
  <c r="L1781" i="11"/>
  <c r="M1781" i="11"/>
  <c r="M1913" i="11"/>
  <c r="L1913" i="11"/>
  <c r="L21" i="11"/>
  <c r="M21" i="11"/>
  <c r="M46" i="11"/>
  <c r="L156" i="11"/>
  <c r="M213" i="11"/>
  <c r="L213" i="11"/>
  <c r="M217" i="11"/>
  <c r="L217" i="11"/>
  <c r="M512" i="11"/>
  <c r="L512" i="11"/>
  <c r="M591" i="11"/>
  <c r="L591" i="11"/>
  <c r="M669" i="11"/>
  <c r="L669" i="11"/>
  <c r="M829" i="11"/>
  <c r="L829" i="11"/>
  <c r="L886" i="11"/>
  <c r="M886" i="11"/>
  <c r="M1307" i="11"/>
  <c r="L1307" i="11"/>
  <c r="L1601" i="11"/>
  <c r="M1601" i="11"/>
  <c r="L1801" i="11"/>
  <c r="M1801" i="11"/>
  <c r="L1902" i="11"/>
  <c r="M1902" i="11"/>
  <c r="M1983" i="11"/>
  <c r="L1983" i="11"/>
  <c r="M2030" i="11"/>
  <c r="L2030" i="11"/>
  <c r="L2070" i="11"/>
  <c r="M2070" i="11"/>
  <c r="L161" i="11"/>
  <c r="M245" i="11"/>
  <c r="L413" i="11"/>
  <c r="M413" i="11"/>
  <c r="M431" i="11"/>
  <c r="L431" i="11"/>
  <c r="M761" i="11"/>
  <c r="L761" i="11"/>
  <c r="M765" i="11"/>
  <c r="L765" i="11"/>
  <c r="L848" i="11"/>
  <c r="M848" i="11"/>
  <c r="L896" i="11"/>
  <c r="M896" i="11"/>
  <c r="M915" i="11"/>
  <c r="L915" i="11"/>
  <c r="M975" i="11"/>
  <c r="L975" i="11"/>
  <c r="L1065" i="11"/>
  <c r="M1065" i="11"/>
  <c r="M1141" i="11"/>
  <c r="L1141" i="11"/>
  <c r="L1287" i="11"/>
  <c r="M1287" i="11"/>
  <c r="L1321" i="11"/>
  <c r="M1321" i="11"/>
  <c r="M1422" i="11"/>
  <c r="L1422" i="11"/>
  <c r="M1459" i="11"/>
  <c r="L1459" i="11"/>
  <c r="L1482" i="11"/>
  <c r="M1482" i="11"/>
  <c r="M1573" i="11"/>
  <c r="L1573" i="11"/>
  <c r="M1591" i="11"/>
  <c r="L1591" i="11"/>
  <c r="M1677" i="11"/>
  <c r="L1677" i="11"/>
  <c r="M1794" i="11"/>
  <c r="L1794" i="11"/>
  <c r="M1972" i="11"/>
  <c r="L1972" i="11"/>
  <c r="M2011" i="11"/>
  <c r="L2011" i="11"/>
  <c r="M993" i="11"/>
  <c r="L993" i="11"/>
  <c r="L1028" i="11"/>
  <c r="M1028" i="11"/>
  <c r="M1061" i="11"/>
  <c r="L1061" i="11"/>
  <c r="M1099" i="11"/>
  <c r="L1099" i="11"/>
  <c r="L1144" i="11"/>
  <c r="M1144" i="11"/>
  <c r="L1186" i="11"/>
  <c r="M1186" i="11"/>
  <c r="L1273" i="11"/>
  <c r="M1273" i="11"/>
  <c r="M1378" i="11"/>
  <c r="L1378" i="11"/>
  <c r="L1427" i="11"/>
  <c r="M1427" i="11"/>
  <c r="L1472" i="11"/>
  <c r="M1472" i="11"/>
  <c r="L1578" i="11"/>
  <c r="M1578" i="11"/>
  <c r="M1611" i="11"/>
  <c r="L1611" i="11"/>
  <c r="L1669" i="11"/>
  <c r="M1669" i="11"/>
  <c r="M1698" i="11"/>
  <c r="L1698" i="11"/>
  <c r="L1777" i="11"/>
  <c r="M1777" i="11"/>
  <c r="M1835" i="11"/>
  <c r="L1835" i="11"/>
  <c r="M1129" i="11"/>
  <c r="L1129" i="11"/>
  <c r="L1160" i="11"/>
  <c r="M1160" i="11"/>
  <c r="L1212" i="11"/>
  <c r="M1212" i="11"/>
  <c r="M1300" i="11"/>
  <c r="L1300" i="11"/>
  <c r="M1355" i="11"/>
  <c r="L1355" i="11"/>
  <c r="M1396" i="11"/>
  <c r="L1396" i="11"/>
  <c r="L1448" i="11"/>
  <c r="M1448" i="11"/>
  <c r="L1529" i="11"/>
  <c r="M1529" i="11"/>
  <c r="L1593" i="11"/>
  <c r="M1593" i="11"/>
  <c r="M1645" i="11"/>
  <c r="L1645" i="11"/>
  <c r="L1926" i="11"/>
  <c r="M1926" i="11"/>
  <c r="M1959" i="11"/>
  <c r="L1959" i="11"/>
  <c r="M2021" i="11"/>
  <c r="L2021" i="11"/>
  <c r="L2062" i="11"/>
  <c r="M2062" i="11"/>
  <c r="M1003" i="11"/>
  <c r="L1003" i="11"/>
  <c r="L1048" i="11"/>
  <c r="M1048" i="11"/>
  <c r="M1067" i="11"/>
  <c r="L1067" i="11"/>
  <c r="L205" i="11"/>
  <c r="M212" i="11"/>
  <c r="M216" i="11"/>
  <c r="M224" i="11"/>
  <c r="L237" i="11"/>
  <c r="M256" i="11"/>
  <c r="M265" i="11"/>
  <c r="L272" i="11"/>
  <c r="L286" i="11"/>
  <c r="M296" i="11"/>
  <c r="M309" i="11"/>
  <c r="L345" i="11"/>
  <c r="M400" i="11"/>
  <c r="M405" i="11"/>
  <c r="L440" i="11"/>
  <c r="M479" i="11"/>
  <c r="M484" i="11"/>
  <c r="M504" i="11"/>
  <c r="L511" i="11"/>
  <c r="L525" i="11"/>
  <c r="L539" i="11"/>
  <c r="L552" i="11"/>
  <c r="M559" i="11"/>
  <c r="M575" i="11"/>
  <c r="M607" i="11"/>
  <c r="L623" i="11"/>
  <c r="L644" i="11"/>
  <c r="M664" i="11"/>
  <c r="M668" i="11"/>
  <c r="L725" i="11"/>
  <c r="M736" i="11"/>
  <c r="M760" i="11"/>
  <c r="M764" i="11"/>
  <c r="L789" i="11"/>
  <c r="L794" i="11"/>
  <c r="M824" i="11"/>
  <c r="L843" i="11"/>
  <c r="L861" i="11"/>
  <c r="L885" i="11"/>
  <c r="L893" i="11"/>
  <c r="M909" i="11"/>
  <c r="L935" i="11"/>
  <c r="M939" i="11"/>
  <c r="L939" i="11"/>
  <c r="M985" i="11"/>
  <c r="L998" i="11"/>
  <c r="M998" i="11"/>
  <c r="M1041" i="11"/>
  <c r="L1041" i="11"/>
  <c r="L1057" i="11"/>
  <c r="M1062" i="11"/>
  <c r="L1064" i="11"/>
  <c r="M1064" i="11"/>
  <c r="L1093" i="11"/>
  <c r="L1104" i="11"/>
  <c r="M1104" i="11"/>
  <c r="L1147" i="11"/>
  <c r="M1153" i="11"/>
  <c r="L1153" i="11"/>
  <c r="L1191" i="11"/>
  <c r="M1201" i="11"/>
  <c r="L1201" i="11"/>
  <c r="M1265" i="11"/>
  <c r="L1295" i="11"/>
  <c r="M1295" i="11"/>
  <c r="M1313" i="11"/>
  <c r="M1329" i="11"/>
  <c r="L1370" i="11"/>
  <c r="L1391" i="11"/>
  <c r="M1391" i="11"/>
  <c r="L1430" i="11"/>
  <c r="L1435" i="11"/>
  <c r="M1445" i="11"/>
  <c r="L1445" i="11"/>
  <c r="M1492" i="11"/>
  <c r="M1505" i="11"/>
  <c r="L1509" i="11"/>
  <c r="M1509" i="11"/>
  <c r="M1605" i="11"/>
  <c r="M1614" i="11"/>
  <c r="L1623" i="11"/>
  <c r="M1631" i="11"/>
  <c r="L1631" i="11"/>
  <c r="M1661" i="11"/>
  <c r="L1685" i="11"/>
  <c r="M1685" i="11"/>
  <c r="M1690" i="11"/>
  <c r="M1701" i="11"/>
  <c r="L1720" i="11"/>
  <c r="L1739" i="11"/>
  <c r="M1739" i="11"/>
  <c r="M1768" i="11"/>
  <c r="M1773" i="11"/>
  <c r="M1778" i="11"/>
  <c r="L1793" i="11"/>
  <c r="L1819" i="11"/>
  <c r="L1842" i="11"/>
  <c r="L1847" i="11"/>
  <c r="M1849" i="11"/>
  <c r="L1849" i="11"/>
  <c r="L1949" i="11"/>
  <c r="M1956" i="11"/>
  <c r="L1956" i="11"/>
  <c r="M1980" i="11"/>
  <c r="L2002" i="11"/>
  <c r="M2002" i="11"/>
  <c r="L2052" i="11"/>
  <c r="M2052" i="11"/>
  <c r="L78" i="11"/>
  <c r="M78" i="11"/>
  <c r="L221" i="11"/>
  <c r="M221" i="11"/>
  <c r="L249" i="11"/>
  <c r="M249" i="11"/>
  <c r="M317" i="11"/>
  <c r="L317" i="11"/>
  <c r="M640" i="11"/>
  <c r="L640" i="11"/>
  <c r="L728" i="11"/>
  <c r="M728" i="11"/>
  <c r="L741" i="11"/>
  <c r="M741" i="11"/>
  <c r="M979" i="11"/>
  <c r="L979" i="11"/>
  <c r="L1045" i="11"/>
  <c r="M1045" i="11"/>
  <c r="L1094" i="11"/>
  <c r="M1094" i="11"/>
  <c r="M1276" i="11"/>
  <c r="L1276" i="11"/>
  <c r="M1350" i="11"/>
  <c r="L1350" i="11"/>
  <c r="M1404" i="11"/>
  <c r="L1404" i="11"/>
  <c r="M1467" i="11"/>
  <c r="L1467" i="11"/>
  <c r="L1979" i="11"/>
  <c r="M1979" i="11"/>
  <c r="L2006" i="11"/>
  <c r="M2006" i="11"/>
  <c r="L132" i="11"/>
  <c r="M132" i="11"/>
  <c r="L241" i="11"/>
  <c r="L261" i="11"/>
  <c r="L308" i="11"/>
  <c r="M308" i="11"/>
  <c r="M349" i="11"/>
  <c r="L349" i="11"/>
  <c r="M364" i="11"/>
  <c r="M620" i="11"/>
  <c r="L627" i="11"/>
  <c r="M631" i="11"/>
  <c r="L631" i="11"/>
  <c r="L705" i="11"/>
  <c r="M705" i="11"/>
  <c r="L785" i="11"/>
  <c r="L792" i="11"/>
  <c r="M792" i="11"/>
  <c r="M800" i="11"/>
  <c r="L805" i="11"/>
  <c r="M805" i="11"/>
  <c r="L828" i="11"/>
  <c r="M828" i="11"/>
  <c r="L871" i="11"/>
  <c r="M875" i="11"/>
  <c r="L875" i="11"/>
  <c r="L911" i="11"/>
  <c r="L951" i="11"/>
  <c r="L965" i="11"/>
  <c r="M1017" i="11"/>
  <c r="L1070" i="11"/>
  <c r="M1070" i="11"/>
  <c r="L1089" i="11"/>
  <c r="M1091" i="11"/>
  <c r="L1091" i="11"/>
  <c r="M1163" i="11"/>
  <c r="L1163" i="11"/>
  <c r="L1202" i="11"/>
  <c r="M1202" i="11"/>
  <c r="M1222" i="11"/>
  <c r="L1227" i="11"/>
  <c r="L1238" i="11"/>
  <c r="M1238" i="11"/>
  <c r="M1257" i="11"/>
  <c r="L1257" i="11"/>
  <c r="M1286" i="11"/>
  <c r="L1286" i="11"/>
  <c r="L1337" i="11"/>
  <c r="M1337" i="11"/>
  <c r="L1387" i="11"/>
  <c r="M1394" i="11"/>
  <c r="L1394" i="11"/>
  <c r="M1412" i="11"/>
  <c r="L1412" i="11"/>
  <c r="M1477" i="11"/>
  <c r="L1477" i="11"/>
  <c r="M1524" i="11"/>
  <c r="L1533" i="11"/>
  <c r="L1538" i="11"/>
  <c r="M1546" i="11"/>
  <c r="L1552" i="11"/>
  <c r="M1552" i="11"/>
  <c r="M1569" i="11"/>
  <c r="L1569" i="11"/>
  <c r="L1719" i="11"/>
  <c r="L1726" i="11"/>
  <c r="M1733" i="11"/>
  <c r="L1738" i="11"/>
  <c r="L1746" i="11"/>
  <c r="M1746" i="11"/>
  <c r="L1800" i="11"/>
  <c r="M1800" i="11"/>
  <c r="M1843" i="11"/>
  <c r="L1843" i="11"/>
  <c r="M1935" i="11"/>
  <c r="M1946" i="11"/>
  <c r="L1951" i="11"/>
  <c r="M1967" i="11"/>
  <c r="M1971" i="11"/>
  <c r="L1971" i="11"/>
  <c r="L2026" i="11"/>
  <c r="M2033" i="11"/>
  <c r="L2033" i="11"/>
  <c r="L2053" i="11"/>
  <c r="M2053" i="11"/>
  <c r="M22" i="11"/>
  <c r="L50" i="11"/>
  <c r="M50" i="11"/>
  <c r="L110" i="11"/>
  <c r="M149" i="11"/>
  <c r="L168" i="11"/>
  <c r="L173" i="11"/>
  <c r="M180" i="11"/>
  <c r="L180" i="11"/>
  <c r="L238" i="11"/>
  <c r="L240" i="11"/>
  <c r="M240" i="11"/>
  <c r="L260" i="11"/>
  <c r="L273" i="11"/>
  <c r="L281" i="11"/>
  <c r="L289" i="11"/>
  <c r="L297" i="11"/>
  <c r="M297" i="11"/>
  <c r="M353" i="11"/>
  <c r="M361" i="11"/>
  <c r="L361" i="11"/>
  <c r="M385" i="11"/>
  <c r="M393" i="11"/>
  <c r="L393" i="11"/>
  <c r="L439" i="11"/>
  <c r="M444" i="11"/>
  <c r="L444" i="11"/>
  <c r="M495" i="11"/>
  <c r="L500" i="11"/>
  <c r="M500" i="11"/>
  <c r="L515" i="11"/>
  <c r="L523" i="11"/>
  <c r="L536" i="11"/>
  <c r="M541" i="11"/>
  <c r="L541" i="11"/>
  <c r="M612" i="11"/>
  <c r="L619" i="11"/>
  <c r="M619" i="11"/>
  <c r="L673" i="11"/>
  <c r="M673" i="11"/>
  <c r="L730" i="11"/>
  <c r="L732" i="11"/>
  <c r="M732" i="11"/>
  <c r="L757" i="11"/>
  <c r="L769" i="11"/>
  <c r="M769" i="11"/>
  <c r="L797" i="11"/>
  <c r="L847" i="11"/>
  <c r="L855" i="11"/>
  <c r="L950" i="11"/>
  <c r="M950" i="11"/>
  <c r="L964" i="11"/>
  <c r="M964" i="11"/>
  <c r="L997" i="11"/>
  <c r="L1009" i="11"/>
  <c r="M1009" i="11"/>
  <c r="L1081" i="11"/>
  <c r="M1081" i="11"/>
  <c r="L1105" i="11"/>
  <c r="M1105" i="11"/>
  <c r="M1125" i="11"/>
  <c r="M1127" i="11"/>
  <c r="L1127" i="11"/>
  <c r="L1158" i="11"/>
  <c r="M1158" i="11"/>
  <c r="M1178" i="11"/>
  <c r="L1183" i="11"/>
  <c r="M1188" i="11"/>
  <c r="L1197" i="11"/>
  <c r="M1199" i="11"/>
  <c r="L1199" i="11"/>
  <c r="L1219" i="11"/>
  <c r="M1221" i="11"/>
  <c r="L1221" i="11"/>
  <c r="M1324" i="11"/>
  <c r="L1324" i="11"/>
  <c r="M1371" i="11"/>
  <c r="L1371" i="11"/>
  <c r="M1380" i="11"/>
  <c r="L1380" i="11"/>
  <c r="L1466" i="11"/>
  <c r="M1466" i="11"/>
  <c r="M1507" i="11"/>
  <c r="L1507" i="11"/>
  <c r="M1514" i="11"/>
  <c r="L1514" i="11"/>
  <c r="L1660" i="11"/>
  <c r="M1660" i="11"/>
  <c r="M1681" i="11"/>
  <c r="L1681" i="11"/>
  <c r="L1712" i="11"/>
  <c r="M1718" i="11"/>
  <c r="L1718" i="11"/>
  <c r="M1787" i="11"/>
  <c r="L1787" i="11"/>
  <c r="M1827" i="11"/>
  <c r="L1827" i="11"/>
  <c r="L2020" i="11"/>
  <c r="L2023" i="11"/>
  <c r="M2025" i="11"/>
  <c r="L2025" i="11"/>
  <c r="M2041" i="11"/>
  <c r="L2041" i="11"/>
  <c r="L145" i="11"/>
  <c r="M145" i="11"/>
  <c r="L269" i="11"/>
  <c r="M269" i="11"/>
  <c r="L412" i="11"/>
  <c r="M412" i="11"/>
  <c r="L480" i="11"/>
  <c r="M480" i="11"/>
  <c r="M527" i="11"/>
  <c r="L527" i="11"/>
  <c r="L587" i="11"/>
  <c r="M587" i="11"/>
  <c r="M817" i="11"/>
  <c r="L817" i="11"/>
  <c r="M931" i="11"/>
  <c r="L931" i="11"/>
  <c r="M961" i="11"/>
  <c r="L961" i="11"/>
  <c r="M1119" i="11"/>
  <c r="L1119" i="11"/>
  <c r="M1135" i="11"/>
  <c r="L1135" i="11"/>
  <c r="L1172" i="11"/>
  <c r="M1172" i="11"/>
  <c r="M1207" i="11"/>
  <c r="L1207" i="11"/>
  <c r="M1243" i="11"/>
  <c r="L1243" i="11"/>
  <c r="M1291" i="11"/>
  <c r="L1291" i="11"/>
  <c r="L1426" i="11"/>
  <c r="M1426" i="11"/>
  <c r="M1442" i="11"/>
  <c r="L1442" i="11"/>
  <c r="L1480" i="11"/>
  <c r="M1480" i="11"/>
  <c r="L1561" i="11"/>
  <c r="M1561" i="11"/>
  <c r="M1587" i="11"/>
  <c r="L1587" i="11"/>
  <c r="M1617" i="11"/>
  <c r="L1617" i="11"/>
  <c r="M1695" i="11"/>
  <c r="L1695" i="11"/>
  <c r="L1702" i="11"/>
  <c r="M1702" i="11"/>
  <c r="L1769" i="11"/>
  <c r="M1769" i="11"/>
  <c r="L1782" i="11"/>
  <c r="M1782" i="11"/>
  <c r="L1805" i="11"/>
  <c r="M1805" i="11"/>
  <c r="L62" i="11"/>
  <c r="M62" i="11"/>
  <c r="L125" i="11"/>
  <c r="L176" i="11"/>
  <c r="L181" i="11"/>
  <c r="M206" i="11"/>
  <c r="L206" i="11"/>
  <c r="L276" i="11"/>
  <c r="L284" i="11"/>
  <c r="M381" i="11"/>
  <c r="L381" i="11"/>
  <c r="M396" i="11"/>
  <c r="L404" i="11"/>
  <c r="M404" i="11"/>
  <c r="M461" i="11"/>
  <c r="L461" i="11"/>
  <c r="M503" i="11"/>
  <c r="L508" i="11"/>
  <c r="M508" i="11"/>
  <c r="L516" i="11"/>
  <c r="L524" i="11"/>
  <c r="L544" i="11"/>
  <c r="M548" i="11"/>
  <c r="L548" i="11"/>
  <c r="M676" i="11"/>
  <c r="L733" i="11"/>
  <c r="M772" i="11"/>
  <c r="L917" i="11"/>
  <c r="M917" i="11"/>
  <c r="M953" i="11"/>
  <c r="L953" i="11"/>
  <c r="M1012" i="11"/>
  <c r="M1037" i="11"/>
  <c r="L1037" i="11"/>
  <c r="M1108" i="11"/>
  <c r="M1113" i="11"/>
  <c r="L1113" i="11"/>
  <c r="L1130" i="11"/>
  <c r="M1130" i="11"/>
  <c r="M8" i="11"/>
  <c r="M109" i="11"/>
  <c r="L109" i="11"/>
  <c r="M172" i="11"/>
  <c r="L172" i="11"/>
  <c r="L257" i="11"/>
  <c r="M257" i="11"/>
  <c r="M288" i="11"/>
  <c r="L288" i="11"/>
  <c r="M337" i="11"/>
  <c r="L337" i="11"/>
  <c r="L352" i="11"/>
  <c r="M352" i="11"/>
  <c r="L384" i="11"/>
  <c r="M384" i="11"/>
  <c r="M436" i="11"/>
  <c r="L436" i="11"/>
  <c r="L488" i="11"/>
  <c r="M488" i="11"/>
  <c r="M535" i="11"/>
  <c r="L535" i="11"/>
  <c r="L611" i="11"/>
  <c r="M611" i="11"/>
  <c r="L656" i="11"/>
  <c r="M656" i="11"/>
  <c r="M754" i="11"/>
  <c r="L754" i="11"/>
  <c r="L796" i="11"/>
  <c r="M796" i="11"/>
  <c r="M825" i="11"/>
  <c r="L825" i="11"/>
  <c r="M837" i="11"/>
  <c r="L837" i="11"/>
  <c r="M905" i="11"/>
  <c r="L905" i="11"/>
  <c r="M945" i="11"/>
  <c r="L945" i="11"/>
  <c r="M991" i="11"/>
  <c r="L991" i="11"/>
  <c r="M1069" i="11"/>
  <c r="L1069" i="11"/>
  <c r="L1078" i="11"/>
  <c r="M1078" i="11"/>
  <c r="L1097" i="11"/>
  <c r="M1097" i="11"/>
  <c r="L1124" i="11"/>
  <c r="M1124" i="11"/>
  <c r="M1155" i="11"/>
  <c r="L1155" i="11"/>
  <c r="M1177" i="11"/>
  <c r="L1177" i="11"/>
  <c r="L1216" i="11"/>
  <c r="M1216" i="11"/>
  <c r="M1306" i="11"/>
  <c r="L1306" i="11"/>
  <c r="M1334" i="11"/>
  <c r="L1334" i="11"/>
  <c r="M1364" i="11"/>
  <c r="L1364" i="11"/>
  <c r="L1375" i="11"/>
  <c r="M1375" i="11"/>
  <c r="M1434" i="11"/>
  <c r="L1434" i="11"/>
  <c r="M1461" i="11"/>
  <c r="L1461" i="11"/>
  <c r="L1504" i="11"/>
  <c r="M1504" i="11"/>
  <c r="M1511" i="11"/>
  <c r="L1511" i="11"/>
  <c r="M1613" i="11"/>
  <c r="L1613" i="11"/>
  <c r="M1655" i="11"/>
  <c r="L1655" i="11"/>
  <c r="L1673" i="11"/>
  <c r="M1673" i="11"/>
  <c r="L1709" i="11"/>
  <c r="M1709" i="11"/>
  <c r="L1749" i="11"/>
  <c r="M1749" i="11"/>
  <c r="M1797" i="11"/>
  <c r="L1797" i="11"/>
  <c r="L1816" i="11"/>
  <c r="M1816" i="11"/>
  <c r="M2000" i="11"/>
  <c r="L2000" i="11"/>
  <c r="M2013" i="11"/>
  <c r="L2013" i="11"/>
  <c r="L2038" i="11"/>
  <c r="M2038" i="11"/>
  <c r="M2045" i="11"/>
  <c r="L2045" i="11"/>
  <c r="M1235" i="11"/>
  <c r="L1235" i="11"/>
  <c r="L1249" i="11"/>
  <c r="M1249" i="11"/>
  <c r="M1298" i="11"/>
  <c r="L1298" i="11"/>
  <c r="M1386" i="11"/>
  <c r="L1386" i="11"/>
  <c r="M1418" i="11"/>
  <c r="L1418" i="11"/>
  <c r="L1497" i="11"/>
  <c r="M1497" i="11"/>
  <c r="M1537" i="11"/>
  <c r="L1537" i="11"/>
  <c r="L1574" i="11"/>
  <c r="M1574" i="11"/>
  <c r="L1628" i="11"/>
  <c r="M1628" i="11"/>
  <c r="L1668" i="11"/>
  <c r="M1668" i="11"/>
  <c r="M1730" i="11"/>
  <c r="L1730" i="11"/>
  <c r="L1757" i="11"/>
  <c r="M1757" i="11"/>
  <c r="M1829" i="11"/>
  <c r="L1829" i="11"/>
  <c r="M1937" i="11"/>
  <c r="L1937" i="11"/>
  <c r="M2035" i="11"/>
  <c r="L2035" i="11"/>
  <c r="M2055" i="11"/>
  <c r="L1246" i="11"/>
  <c r="M1246" i="11"/>
  <c r="M1290" i="11"/>
  <c r="L1290" i="11"/>
  <c r="L1345" i="11"/>
  <c r="M1345" i="11"/>
  <c r="M1379" i="11"/>
  <c r="L1379" i="11"/>
  <c r="M1411" i="11"/>
  <c r="L1411" i="11"/>
  <c r="M1441" i="11"/>
  <c r="L1441" i="11"/>
  <c r="L1488" i="11"/>
  <c r="M1488" i="11"/>
  <c r="M1518" i="11"/>
  <c r="L1518" i="11"/>
  <c r="L1566" i="11"/>
  <c r="M1566" i="11"/>
  <c r="M1621" i="11"/>
  <c r="L1621" i="11"/>
  <c r="M1663" i="11"/>
  <c r="L1663" i="11"/>
  <c r="M1683" i="11"/>
  <c r="L1683" i="11"/>
  <c r="M1826" i="11"/>
  <c r="L1826" i="11"/>
  <c r="M1968" i="11"/>
  <c r="L1968" i="11"/>
  <c r="M2005" i="11"/>
  <c r="L2005" i="11"/>
  <c r="L2059" i="11"/>
  <c r="M2059" i="11"/>
  <c r="L547" i="11"/>
  <c r="L555" i="11"/>
  <c r="M564" i="11"/>
  <c r="M580" i="11"/>
  <c r="M588" i="11"/>
  <c r="L621" i="11"/>
  <c r="L624" i="11"/>
  <c r="L632" i="11"/>
  <c r="L645" i="11"/>
  <c r="L653" i="11"/>
  <c r="L693" i="11"/>
  <c r="M813" i="11"/>
  <c r="L813" i="11"/>
  <c r="M873" i="11"/>
  <c r="L873" i="11"/>
  <c r="L880" i="11"/>
  <c r="M880" i="11"/>
  <c r="M899" i="11"/>
  <c r="L899" i="11"/>
  <c r="M929" i="11"/>
  <c r="L929" i="11"/>
  <c r="M977" i="11"/>
  <c r="L977" i="11"/>
  <c r="L1014" i="11"/>
  <c r="M1014" i="11"/>
  <c r="M1019" i="11"/>
  <c r="L1019" i="11"/>
  <c r="M57" i="11"/>
  <c r="M681" i="11"/>
  <c r="L681" i="11"/>
  <c r="M745" i="11"/>
  <c r="L745" i="11"/>
  <c r="M778" i="11"/>
  <c r="L778" i="11"/>
  <c r="M1055" i="11"/>
  <c r="L1055" i="11"/>
  <c r="M1107" i="11"/>
  <c r="L1107" i="11"/>
  <c r="L1218" i="11"/>
  <c r="M1218" i="11"/>
  <c r="M1233" i="11"/>
  <c r="L1233" i="11"/>
  <c r="L1252" i="11"/>
  <c r="M1252" i="11"/>
  <c r="M1267" i="11"/>
  <c r="L1267" i="11"/>
  <c r="M1274" i="11"/>
  <c r="L1274" i="11"/>
  <c r="M1283" i="11"/>
  <c r="L1283" i="11"/>
  <c r="M1322" i="11"/>
  <c r="L1322" i="11"/>
  <c r="M1331" i="11"/>
  <c r="L1331" i="11"/>
  <c r="L1343" i="11"/>
  <c r="M1343" i="11"/>
  <c r="L1361" i="11"/>
  <c r="M1361" i="11"/>
  <c r="M1382" i="11"/>
  <c r="L1382" i="11"/>
  <c r="M1402" i="11"/>
  <c r="L1402" i="11"/>
  <c r="M1414" i="11"/>
  <c r="L1414" i="11"/>
  <c r="M1437" i="11"/>
  <c r="L1437" i="11"/>
  <c r="M1474" i="11"/>
  <c r="L1474" i="11"/>
  <c r="L1493" i="11"/>
  <c r="M1493" i="11"/>
  <c r="L1530" i="11"/>
  <c r="M1530" i="11"/>
  <c r="L1557" i="11"/>
  <c r="M1557" i="11"/>
  <c r="L1584" i="11"/>
  <c r="M1584" i="11"/>
  <c r="M1595" i="11"/>
  <c r="L1595" i="11"/>
  <c r="L1598" i="11"/>
  <c r="M1598" i="11"/>
  <c r="M1603" i="11"/>
  <c r="L1603" i="11"/>
  <c r="M1671" i="11"/>
  <c r="L1671" i="11"/>
  <c r="L1686" i="11"/>
  <c r="M1686" i="11"/>
  <c r="L1762" i="11"/>
  <c r="M1762" i="11"/>
  <c r="M17" i="11"/>
  <c r="L30" i="11"/>
  <c r="L42" i="11"/>
  <c r="M45" i="11"/>
  <c r="L70" i="11"/>
  <c r="M73" i="11"/>
  <c r="L652" i="11"/>
  <c r="M652" i="11"/>
  <c r="L692" i="11"/>
  <c r="M692" i="11"/>
  <c r="M714" i="11"/>
  <c r="L714" i="11"/>
  <c r="M749" i="11"/>
  <c r="L749" i="11"/>
  <c r="M839" i="11"/>
  <c r="L839" i="11"/>
  <c r="M857" i="11"/>
  <c r="L857" i="11"/>
  <c r="L884" i="11"/>
  <c r="M884" i="11"/>
  <c r="M981" i="11"/>
  <c r="L981" i="11"/>
  <c r="M1165" i="11"/>
  <c r="L1165" i="11"/>
  <c r="L10" i="11"/>
  <c r="M13" i="11"/>
  <c r="M14" i="11"/>
  <c r="L26" i="11"/>
  <c r="M29" i="11"/>
  <c r="M41" i="11"/>
  <c r="L66" i="11"/>
  <c r="L82" i="11"/>
  <c r="L85" i="11"/>
  <c r="L88" i="11"/>
  <c r="L89" i="11"/>
  <c r="L92" i="11"/>
  <c r="L93" i="11"/>
  <c r="L96" i="11"/>
  <c r="L97" i="11"/>
  <c r="L98" i="11"/>
  <c r="L104" i="11"/>
  <c r="L105" i="11"/>
  <c r="M108" i="11"/>
  <c r="L112" i="11"/>
  <c r="L113" i="11"/>
  <c r="L116" i="11"/>
  <c r="L117" i="11"/>
  <c r="L120" i="11"/>
  <c r="L121" i="11"/>
  <c r="M124" i="11"/>
  <c r="L184" i="11"/>
  <c r="L185" i="11"/>
  <c r="L188" i="11"/>
  <c r="L189" i="11"/>
  <c r="L192" i="11"/>
  <c r="L193" i="11"/>
  <c r="L196" i="11"/>
  <c r="L197" i="11"/>
  <c r="L198" i="11"/>
  <c r="L201" i="11"/>
  <c r="M204" i="11"/>
  <c r="M208" i="11"/>
  <c r="L229" i="11"/>
  <c r="L230" i="11"/>
  <c r="L233" i="11"/>
  <c r="L301" i="11"/>
  <c r="M304" i="11"/>
  <c r="L313" i="11"/>
  <c r="M316" i="11"/>
  <c r="L329" i="11"/>
  <c r="M332" i="11"/>
  <c r="L341" i="11"/>
  <c r="M344" i="11"/>
  <c r="L357" i="11"/>
  <c r="M360" i="11"/>
  <c r="L373" i="11"/>
  <c r="M376" i="11"/>
  <c r="L389" i="11"/>
  <c r="M392" i="11"/>
  <c r="L447" i="11"/>
  <c r="L448" i="11"/>
  <c r="L451" i="11"/>
  <c r="L452" i="11"/>
  <c r="L455" i="11"/>
  <c r="L456" i="11"/>
  <c r="L459" i="11"/>
  <c r="L463" i="11"/>
  <c r="L464" i="11"/>
  <c r="L467" i="11"/>
  <c r="L468" i="11"/>
  <c r="L471" i="11"/>
  <c r="L472" i="11"/>
  <c r="L475" i="11"/>
  <c r="L476" i="11"/>
  <c r="L477" i="11"/>
  <c r="L492" i="11"/>
  <c r="L493" i="11"/>
  <c r="L543" i="11"/>
  <c r="L551" i="11"/>
  <c r="L557" i="11"/>
  <c r="M560" i="11"/>
  <c r="M568" i="11"/>
  <c r="L573" i="11"/>
  <c r="M576" i="11"/>
  <c r="M584" i="11"/>
  <c r="M589" i="11"/>
  <c r="L589" i="11"/>
  <c r="L628" i="11"/>
  <c r="L636" i="11"/>
  <c r="L637" i="11"/>
  <c r="L638" i="11"/>
  <c r="L641" i="11"/>
  <c r="L649" i="11"/>
  <c r="L657" i="11"/>
  <c r="L658" i="11"/>
  <c r="L661" i="11"/>
  <c r="L689" i="11"/>
  <c r="L814" i="11"/>
  <c r="M814" i="11"/>
  <c r="M827" i="11"/>
  <c r="L827" i="11"/>
  <c r="M863" i="11"/>
  <c r="L863" i="11"/>
  <c r="M907" i="11"/>
  <c r="L907" i="11"/>
  <c r="M937" i="11"/>
  <c r="L937" i="11"/>
  <c r="L944" i="11"/>
  <c r="M944" i="11"/>
  <c r="M963" i="11"/>
  <c r="L963" i="11"/>
  <c r="M1039" i="11"/>
  <c r="L1039" i="11"/>
  <c r="L1049" i="11"/>
  <c r="M1049" i="11"/>
  <c r="L7" i="11"/>
  <c r="M33" i="11"/>
  <c r="L54" i="11"/>
  <c r="M685" i="11"/>
  <c r="L685" i="11"/>
  <c r="L720" i="11"/>
  <c r="M720" i="11"/>
  <c r="L756" i="11"/>
  <c r="M756" i="11"/>
  <c r="L784" i="11"/>
  <c r="M784" i="11"/>
  <c r="L846" i="11"/>
  <c r="M846" i="11"/>
  <c r="L870" i="11"/>
  <c r="M870" i="11"/>
  <c r="M895" i="11"/>
  <c r="L895" i="11"/>
  <c r="M919" i="11"/>
  <c r="L919" i="11"/>
  <c r="M933" i="11"/>
  <c r="L933" i="11"/>
  <c r="M967" i="11"/>
  <c r="L967" i="11"/>
  <c r="M1011" i="11"/>
  <c r="L1011" i="11"/>
  <c r="M1063" i="11"/>
  <c r="L1063" i="11"/>
  <c r="L1140" i="11"/>
  <c r="M1140" i="11"/>
  <c r="L1174" i="11"/>
  <c r="M1174" i="11"/>
  <c r="M1209" i="11"/>
  <c r="L1209" i="11"/>
  <c r="L38" i="11"/>
  <c r="M69" i="11"/>
  <c r="M25" i="11"/>
  <c r="M65" i="11"/>
  <c r="M81" i="11"/>
  <c r="M136" i="11"/>
  <c r="L150" i="11"/>
  <c r="M200" i="11"/>
  <c r="L222" i="11"/>
  <c r="M228" i="11"/>
  <c r="M232" i="11"/>
  <c r="L246" i="11"/>
  <c r="L258" i="11"/>
  <c r="L270" i="11"/>
  <c r="M300" i="11"/>
  <c r="M312" i="11"/>
  <c r="M328" i="11"/>
  <c r="M356" i="11"/>
  <c r="M372" i="11"/>
  <c r="M388" i="11"/>
  <c r="L414" i="11"/>
  <c r="L509" i="11"/>
  <c r="M682" i="11"/>
  <c r="L682" i="11"/>
  <c r="L688" i="11"/>
  <c r="M688" i="11"/>
  <c r="M713" i="11"/>
  <c r="L713" i="11"/>
  <c r="M717" i="11"/>
  <c r="L717" i="11"/>
  <c r="L724" i="11"/>
  <c r="M724" i="11"/>
  <c r="M746" i="11"/>
  <c r="L746" i="11"/>
  <c r="L752" i="11"/>
  <c r="M752" i="11"/>
  <c r="M777" i="11"/>
  <c r="L777" i="11"/>
  <c r="M781" i="11"/>
  <c r="L781" i="11"/>
  <c r="L788" i="11"/>
  <c r="M788" i="11"/>
  <c r="M833" i="11"/>
  <c r="L833" i="11"/>
  <c r="L860" i="11"/>
  <c r="M860" i="11"/>
  <c r="M869" i="11"/>
  <c r="L869" i="11"/>
  <c r="M925" i="11"/>
  <c r="L925" i="11"/>
  <c r="L934" i="11"/>
  <c r="M934" i="11"/>
  <c r="L948" i="11"/>
  <c r="M948" i="11"/>
  <c r="M959" i="11"/>
  <c r="L959" i="11"/>
  <c r="M973" i="11"/>
  <c r="L973" i="11"/>
  <c r="L982" i="11"/>
  <c r="M982" i="11"/>
  <c r="M987" i="11"/>
  <c r="L987" i="11"/>
  <c r="L1022" i="11"/>
  <c r="M1022" i="11"/>
  <c r="M1027" i="11"/>
  <c r="L1027" i="11"/>
  <c r="L996" i="11"/>
  <c r="M996" i="11"/>
  <c r="M999" i="11"/>
  <c r="L999" i="11"/>
  <c r="M1047" i="11"/>
  <c r="L1047" i="11"/>
  <c r="L1050" i="11"/>
  <c r="M1050" i="11"/>
  <c r="L1146" i="11"/>
  <c r="M1146" i="11"/>
  <c r="M1161" i="11"/>
  <c r="L1161" i="11"/>
  <c r="L1190" i="11"/>
  <c r="M1190" i="11"/>
  <c r="M1205" i="11"/>
  <c r="L1205" i="11"/>
  <c r="M1229" i="11"/>
  <c r="L1229" i="11"/>
  <c r="M1239" i="11"/>
  <c r="L1239" i="11"/>
  <c r="M1247" i="11"/>
  <c r="L1247" i="11"/>
  <c r="L1263" i="11"/>
  <c r="M1263" i="11"/>
  <c r="L1279" i="11"/>
  <c r="M1279" i="11"/>
  <c r="M1315" i="11"/>
  <c r="L1315" i="11"/>
  <c r="L1327" i="11"/>
  <c r="M1327" i="11"/>
  <c r="M1339" i="11"/>
  <c r="L1339" i="11"/>
  <c r="M1346" i="11"/>
  <c r="L1346" i="11"/>
  <c r="M1348" i="11"/>
  <c r="L1348" i="11"/>
  <c r="L1369" i="11"/>
  <c r="M1369" i="11"/>
  <c r="L1377" i="11"/>
  <c r="M1377" i="11"/>
  <c r="M1398" i="11"/>
  <c r="L1398" i="11"/>
  <c r="L1409" i="11"/>
  <c r="M1409" i="11"/>
  <c r="M1450" i="11"/>
  <c r="L1450" i="11"/>
  <c r="M1454" i="11"/>
  <c r="L1454" i="11"/>
  <c r="L1470" i="11"/>
  <c r="M1470" i="11"/>
  <c r="L1498" i="11"/>
  <c r="M1498" i="11"/>
  <c r="L1562" i="11"/>
  <c r="M1562" i="11"/>
  <c r="L1629" i="11"/>
  <c r="M1629" i="11"/>
  <c r="M1696" i="11"/>
  <c r="L1696" i="11"/>
  <c r="M1770" i="11"/>
  <c r="L1770" i="11"/>
  <c r="L1788" i="11"/>
  <c r="M1788" i="11"/>
  <c r="L1830" i="11"/>
  <c r="M1830" i="11"/>
  <c r="L1837" i="11"/>
  <c r="M1837" i="11"/>
  <c r="M1841" i="11"/>
  <c r="L1841" i="11"/>
  <c r="M1867" i="11"/>
  <c r="L1867" i="11"/>
  <c r="M1915" i="11"/>
  <c r="L1915" i="11"/>
  <c r="M1931" i="11"/>
  <c r="L1931" i="11"/>
  <c r="L2048" i="11"/>
  <c r="M2048" i="11"/>
  <c r="L2069" i="11"/>
  <c r="M2069" i="11"/>
  <c r="L992" i="11"/>
  <c r="M992" i="11"/>
  <c r="L1068" i="11"/>
  <c r="M1068" i="11"/>
  <c r="L1112" i="11"/>
  <c r="M1112" i="11"/>
  <c r="M1123" i="11"/>
  <c r="L1123" i="11"/>
  <c r="M1145" i="11"/>
  <c r="L1145" i="11"/>
  <c r="L1162" i="11"/>
  <c r="M1162" i="11"/>
  <c r="M1169" i="11"/>
  <c r="L1169" i="11"/>
  <c r="M1179" i="11"/>
  <c r="L1179" i="11"/>
  <c r="M1189" i="11"/>
  <c r="L1189" i="11"/>
  <c r="L1206" i="11"/>
  <c r="M1206" i="11"/>
  <c r="M1213" i="11"/>
  <c r="L1213" i="11"/>
  <c r="M1223" i="11"/>
  <c r="L1223" i="11"/>
  <c r="M1278" i="11"/>
  <c r="L1278" i="11"/>
  <c r="M1314" i="11"/>
  <c r="L1314" i="11"/>
  <c r="M1316" i="11"/>
  <c r="L1316" i="11"/>
  <c r="M1326" i="11"/>
  <c r="L1326" i="11"/>
  <c r="M1338" i="11"/>
  <c r="L1338" i="11"/>
  <c r="M1347" i="11"/>
  <c r="L1347" i="11"/>
  <c r="M1356" i="11"/>
  <c r="L1356" i="11"/>
  <c r="M1366" i="11"/>
  <c r="L1366" i="11"/>
  <c r="L1399" i="11"/>
  <c r="M1399" i="11"/>
  <c r="M1406" i="11"/>
  <c r="L1406" i="11"/>
  <c r="M1449" i="11"/>
  <c r="L1449" i="11"/>
  <c r="M1453" i="11"/>
  <c r="L1453" i="11"/>
  <c r="M1469" i="11"/>
  <c r="L1469" i="11"/>
  <c r="L1525" i="11"/>
  <c r="M1525" i="11"/>
  <c r="L1581" i="11"/>
  <c r="M1581" i="11"/>
  <c r="L1637" i="11"/>
  <c r="M1637" i="11"/>
  <c r="L674" i="11"/>
  <c r="M680" i="11"/>
  <c r="M684" i="11"/>
  <c r="L706" i="11"/>
  <c r="M712" i="11"/>
  <c r="M716" i="11"/>
  <c r="L738" i="11"/>
  <c r="M744" i="11"/>
  <c r="M748" i="11"/>
  <c r="L770" i="11"/>
  <c r="M776" i="11"/>
  <c r="M780" i="11"/>
  <c r="L806" i="11"/>
  <c r="M832" i="11"/>
  <c r="L845" i="11"/>
  <c r="L853" i="11"/>
  <c r="L859" i="11"/>
  <c r="L865" i="11"/>
  <c r="M868" i="11"/>
  <c r="L879" i="11"/>
  <c r="L883" i="11"/>
  <c r="L891" i="11"/>
  <c r="L903" i="11"/>
  <c r="M918" i="11"/>
  <c r="M928" i="11"/>
  <c r="M932" i="11"/>
  <c r="L943" i="11"/>
  <c r="L947" i="11"/>
  <c r="L955" i="11"/>
  <c r="M976" i="11"/>
  <c r="M980" i="11"/>
  <c r="M1005" i="11"/>
  <c r="M1007" i="11"/>
  <c r="L1007" i="11"/>
  <c r="M1013" i="11"/>
  <c r="M1021" i="11"/>
  <c r="M1029" i="11"/>
  <c r="M1031" i="11"/>
  <c r="L1031" i="11"/>
  <c r="M1079" i="11"/>
  <c r="L1079" i="11"/>
  <c r="M1087" i="11"/>
  <c r="L1087" i="11"/>
  <c r="M1095" i="11"/>
  <c r="L1095" i="11"/>
  <c r="M1103" i="11"/>
  <c r="L1103" i="11"/>
  <c r="L1128" i="11"/>
  <c r="M1128" i="11"/>
  <c r="L1136" i="11"/>
  <c r="M1136" i="11"/>
  <c r="M1149" i="11"/>
  <c r="L1149" i="11"/>
  <c r="L1156" i="11"/>
  <c r="M1156" i="11"/>
  <c r="M1173" i="11"/>
  <c r="L1173" i="11"/>
  <c r="M1193" i="11"/>
  <c r="L1193" i="11"/>
  <c r="L1200" i="11"/>
  <c r="M1200" i="11"/>
  <c r="M1217" i="11"/>
  <c r="L1217" i="11"/>
  <c r="L1234" i="11"/>
  <c r="M1234" i="11"/>
  <c r="M1266" i="11"/>
  <c r="L1266" i="11"/>
  <c r="M1268" i="11"/>
  <c r="L1268" i="11"/>
  <c r="M1275" i="11"/>
  <c r="L1275" i="11"/>
  <c r="M1282" i="11"/>
  <c r="L1282" i="11"/>
  <c r="M1284" i="11"/>
  <c r="L1284" i="11"/>
  <c r="M1292" i="11"/>
  <c r="L1292" i="11"/>
  <c r="M1308" i="11"/>
  <c r="L1308" i="11"/>
  <c r="M1323" i="11"/>
  <c r="L1323" i="11"/>
  <c r="M1330" i="11"/>
  <c r="L1330" i="11"/>
  <c r="M1332" i="11"/>
  <c r="L1332" i="11"/>
  <c r="M1342" i="11"/>
  <c r="L1342" i="11"/>
  <c r="L1385" i="11"/>
  <c r="M1385" i="11"/>
  <c r="L1393" i="11"/>
  <c r="M1393" i="11"/>
  <c r="M1403" i="11"/>
  <c r="L1403" i="11"/>
  <c r="L1417" i="11"/>
  <c r="M1417" i="11"/>
  <c r="L1440" i="11"/>
  <c r="M1440" i="11"/>
  <c r="M1473" i="11"/>
  <c r="L1473" i="11"/>
  <c r="L1485" i="11"/>
  <c r="M1485" i="11"/>
  <c r="M1506" i="11"/>
  <c r="L1506" i="11"/>
  <c r="L1549" i="11"/>
  <c r="M1549" i="11"/>
  <c r="L1710" i="11"/>
  <c r="M1710" i="11"/>
  <c r="L1751" i="11"/>
  <c r="M1751" i="11"/>
  <c r="M1479" i="11"/>
  <c r="L1479" i="11"/>
  <c r="M1543" i="11"/>
  <c r="L1543" i="11"/>
  <c r="M1639" i="11"/>
  <c r="L1639" i="11"/>
  <c r="L1644" i="11"/>
  <c r="M1644" i="11"/>
  <c r="M1647" i="11"/>
  <c r="L1647" i="11"/>
  <c r="L1652" i="11"/>
  <c r="M1652" i="11"/>
  <c r="L1676" i="11"/>
  <c r="M1676" i="11"/>
  <c r="M1704" i="11"/>
  <c r="L1704" i="11"/>
  <c r="L1717" i="11"/>
  <c r="M1717" i="11"/>
  <c r="L1725" i="11"/>
  <c r="M1725" i="11"/>
  <c r="M1728" i="11"/>
  <c r="L1728" i="11"/>
  <c r="M1736" i="11"/>
  <c r="L1736" i="11"/>
  <c r="L1741" i="11"/>
  <c r="M1741" i="11"/>
  <c r="M1759" i="11"/>
  <c r="L1759" i="11"/>
  <c r="M1785" i="11"/>
  <c r="L1785" i="11"/>
  <c r="L1813" i="11"/>
  <c r="M1813" i="11"/>
  <c r="L1824" i="11"/>
  <c r="M1824" i="11"/>
  <c r="M1834" i="11"/>
  <c r="L1834" i="11"/>
  <c r="L1851" i="11"/>
  <c r="M1851" i="11"/>
  <c r="M1855" i="11"/>
  <c r="L1855" i="11"/>
  <c r="M1864" i="11"/>
  <c r="L1864" i="11"/>
  <c r="M1871" i="11"/>
  <c r="L1871" i="11"/>
  <c r="L1895" i="11"/>
  <c r="M1895" i="11"/>
  <c r="M1897" i="11"/>
  <c r="L1897" i="11"/>
  <c r="M1912" i="11"/>
  <c r="L1912" i="11"/>
  <c r="M1919" i="11"/>
  <c r="L1919" i="11"/>
  <c r="M1928" i="11"/>
  <c r="L1928" i="11"/>
  <c r="L1954" i="11"/>
  <c r="M1954" i="11"/>
  <c r="M1977" i="11"/>
  <c r="L1977" i="11"/>
  <c r="L2015" i="11"/>
  <c r="M2015" i="11"/>
  <c r="M2019" i="11"/>
  <c r="L2019" i="11"/>
  <c r="L2065" i="11"/>
  <c r="M2065" i="11"/>
  <c r="L1510" i="11"/>
  <c r="M1510" i="11"/>
  <c r="M1607" i="11"/>
  <c r="L1607" i="11"/>
  <c r="L1612" i="11"/>
  <c r="M1612" i="11"/>
  <c r="M1615" i="11"/>
  <c r="L1615" i="11"/>
  <c r="L1620" i="11"/>
  <c r="M1620" i="11"/>
  <c r="M1659" i="11"/>
  <c r="L1659" i="11"/>
  <c r="L1662" i="11"/>
  <c r="M1662" i="11"/>
  <c r="M1667" i="11"/>
  <c r="L1667" i="11"/>
  <c r="M1679" i="11"/>
  <c r="L1679" i="11"/>
  <c r="M1688" i="11"/>
  <c r="L1688" i="11"/>
  <c r="L1766" i="11"/>
  <c r="M1766" i="11"/>
  <c r="L1774" i="11"/>
  <c r="M1774" i="11"/>
  <c r="M1789" i="11"/>
  <c r="L1789" i="11"/>
  <c r="L1840" i="11"/>
  <c r="M1840" i="11"/>
  <c r="M1857" i="11"/>
  <c r="L1857" i="11"/>
  <c r="M1873" i="11"/>
  <c r="L1873" i="11"/>
  <c r="L1903" i="11"/>
  <c r="M1903" i="11"/>
  <c r="M1905" i="11"/>
  <c r="L1905" i="11"/>
  <c r="M1921" i="11"/>
  <c r="L1921" i="11"/>
  <c r="M1960" i="11"/>
  <c r="L1960" i="11"/>
  <c r="L1970" i="11"/>
  <c r="M1970" i="11"/>
  <c r="M2012" i="11"/>
  <c r="L2012" i="11"/>
  <c r="L2024" i="11"/>
  <c r="M2024" i="11"/>
  <c r="M2037" i="11"/>
  <c r="L2037" i="11"/>
  <c r="M1052" i="11"/>
  <c r="M1060" i="11"/>
  <c r="M1066" i="11"/>
  <c r="L1071" i="11"/>
  <c r="M1082" i="11"/>
  <c r="M1092" i="11"/>
  <c r="M1098" i="11"/>
  <c r="M1110" i="11"/>
  <c r="L1115" i="11"/>
  <c r="M1126" i="11"/>
  <c r="L1131" i="11"/>
  <c r="L1143" i="11"/>
  <c r="L1151" i="11"/>
  <c r="L1159" i="11"/>
  <c r="L1167" i="11"/>
  <c r="L1171" i="11"/>
  <c r="M1176" i="11"/>
  <c r="L1187" i="11"/>
  <c r="L1195" i="11"/>
  <c r="L1203" i="11"/>
  <c r="L1211" i="11"/>
  <c r="L1215" i="11"/>
  <c r="M1220" i="11"/>
  <c r="L1231" i="11"/>
  <c r="M1236" i="11"/>
  <c r="M1244" i="11"/>
  <c r="M1250" i="11"/>
  <c r="L1255" i="11"/>
  <c r="M1289" i="11"/>
  <c r="M1297" i="11"/>
  <c r="M1305" i="11"/>
  <c r="M1353" i="11"/>
  <c r="L1372" i="11"/>
  <c r="L1388" i="11"/>
  <c r="L1420" i="11"/>
  <c r="L1428" i="11"/>
  <c r="L1443" i="11"/>
  <c r="L1447" i="11"/>
  <c r="M1456" i="11"/>
  <c r="M1460" i="11"/>
  <c r="M1475" i="11"/>
  <c r="L1475" i="11"/>
  <c r="M1481" i="11"/>
  <c r="M1486" i="11"/>
  <c r="L1486" i="11"/>
  <c r="M1489" i="11"/>
  <c r="M1491" i="11"/>
  <c r="L1491" i="11"/>
  <c r="M1499" i="11"/>
  <c r="L1499" i="11"/>
  <c r="L1512" i="11"/>
  <c r="M1512" i="11"/>
  <c r="M1521" i="11"/>
  <c r="M1523" i="11"/>
  <c r="L1523" i="11"/>
  <c r="M1531" i="11"/>
  <c r="L1531" i="11"/>
  <c r="L1536" i="11"/>
  <c r="M1536" i="11"/>
  <c r="M1539" i="11"/>
  <c r="L1539" i="11"/>
  <c r="M1545" i="11"/>
  <c r="M1550" i="11"/>
  <c r="L1550" i="11"/>
  <c r="M1553" i="11"/>
  <c r="M1555" i="11"/>
  <c r="L1555" i="11"/>
  <c r="M1563" i="11"/>
  <c r="L1563" i="11"/>
  <c r="L1568" i="11"/>
  <c r="M1568" i="11"/>
  <c r="M1571" i="11"/>
  <c r="L1571" i="11"/>
  <c r="M1577" i="11"/>
  <c r="L1588" i="11"/>
  <c r="M1588" i="11"/>
  <c r="M1625" i="11"/>
  <c r="M1627" i="11"/>
  <c r="L1627" i="11"/>
  <c r="L1630" i="11"/>
  <c r="M1630" i="11"/>
  <c r="M1633" i="11"/>
  <c r="M1635" i="11"/>
  <c r="L1635" i="11"/>
  <c r="L1684" i="11"/>
  <c r="M1684" i="11"/>
  <c r="L1693" i="11"/>
  <c r="M1693" i="11"/>
  <c r="M1703" i="11"/>
  <c r="M1711" i="11"/>
  <c r="L1711" i="11"/>
  <c r="M1714" i="11"/>
  <c r="M1722" i="11"/>
  <c r="M1735" i="11"/>
  <c r="M1752" i="11"/>
  <c r="L1752" i="11"/>
  <c r="M1758" i="11"/>
  <c r="L1784" i="11"/>
  <c r="M1784" i="11"/>
  <c r="M1803" i="11"/>
  <c r="L1803" i="11"/>
  <c r="L1814" i="11"/>
  <c r="M1814" i="11"/>
  <c r="L1821" i="11"/>
  <c r="M1821" i="11"/>
  <c r="M1825" i="11"/>
  <c r="L1825" i="11"/>
  <c r="L1854" i="11"/>
  <c r="M1854" i="11"/>
  <c r="L1870" i="11"/>
  <c r="M1870" i="11"/>
  <c r="M1896" i="11"/>
  <c r="L1896" i="11"/>
  <c r="L1918" i="11"/>
  <c r="M1918" i="11"/>
  <c r="M1964" i="11"/>
  <c r="L1964" i="11"/>
  <c r="M1989" i="11"/>
  <c r="L1989" i="11"/>
  <c r="L2018" i="11"/>
  <c r="M2018" i="11"/>
  <c r="M2042" i="11"/>
  <c r="L2042" i="11"/>
  <c r="M2064" i="11"/>
  <c r="L2064" i="11"/>
  <c r="M2074" i="11"/>
  <c r="L2074" i="11"/>
  <c r="M1775" i="11"/>
  <c r="L1775" i="11"/>
  <c r="M1810" i="11"/>
  <c r="L1810" i="11"/>
  <c r="L1817" i="11"/>
  <c r="M1817" i="11"/>
  <c r="L1832" i="11"/>
  <c r="M1832" i="11"/>
  <c r="L1848" i="11"/>
  <c r="M1848" i="11"/>
  <c r="L1862" i="11"/>
  <c r="M1862" i="11"/>
  <c r="L1876" i="11"/>
  <c r="M1876" i="11"/>
  <c r="L1900" i="11"/>
  <c r="M1900" i="11"/>
  <c r="L1907" i="11"/>
  <c r="M1907" i="11"/>
  <c r="L1923" i="11"/>
  <c r="M1923" i="11"/>
  <c r="L1991" i="11"/>
  <c r="M1991" i="11"/>
  <c r="L1995" i="11"/>
  <c r="M1995" i="11"/>
  <c r="L2007" i="11"/>
  <c r="M2007" i="11"/>
  <c r="M2051" i="11"/>
  <c r="L2051" i="11"/>
  <c r="L1809" i="11"/>
  <c r="M1809" i="11"/>
  <c r="L1859" i="11"/>
  <c r="M1859" i="11"/>
  <c r="L1875" i="11"/>
  <c r="M1875" i="11"/>
  <c r="L1899" i="11"/>
  <c r="M1899" i="11"/>
  <c r="L1910" i="11"/>
  <c r="M1910" i="11"/>
  <c r="L1924" i="11"/>
  <c r="M1924" i="11"/>
  <c r="L1958" i="11"/>
  <c r="M1958" i="11"/>
  <c r="L1992" i="11"/>
  <c r="M1992" i="11"/>
  <c r="L1996" i="11"/>
  <c r="M1996" i="11"/>
  <c r="L2003" i="11"/>
  <c r="M2003" i="11"/>
  <c r="L2008" i="11"/>
  <c r="M2008" i="11"/>
  <c r="L2032" i="11"/>
  <c r="M2032" i="11"/>
  <c r="L1802" i="11"/>
  <c r="M1808" i="11"/>
  <c r="M1878" i="11"/>
  <c r="L1973" i="11"/>
  <c r="L1981" i="11"/>
  <c r="M1994" i="11"/>
  <c r="L596" i="11"/>
  <c r="L599" i="11"/>
  <c r="L600" i="11"/>
  <c r="L603" i="11"/>
  <c r="L604" i="11"/>
  <c r="L595" i="11"/>
  <c r="M1036" i="11"/>
  <c r="L1035" i="11"/>
  <c r="M1033" i="11"/>
  <c r="L1880" i="11"/>
  <c r="L1881" i="11"/>
  <c r="L1887" i="11"/>
  <c r="L1888" i="11"/>
  <c r="L1889" i="11"/>
  <c r="L1883" i="11"/>
  <c r="M1886" i="11"/>
  <c r="M53" i="11"/>
  <c r="M39" i="11"/>
  <c r="M44" i="11"/>
  <c r="M340" i="11"/>
  <c r="M9" i="11"/>
  <c r="M19" i="11"/>
  <c r="O15" i="11"/>
  <c r="Q15" i="11" s="1"/>
  <c r="R15" i="11" s="1"/>
  <c r="O59" i="11"/>
  <c r="Q59" i="11" s="1"/>
  <c r="R59" i="11" s="1"/>
  <c r="O190" i="11"/>
  <c r="Q190" i="11" s="1"/>
  <c r="R190" i="11" s="1"/>
  <c r="O234" i="11"/>
  <c r="Q234" i="11" s="1"/>
  <c r="R234" i="11" s="1"/>
  <c r="O506" i="11"/>
  <c r="P506" i="11" s="1"/>
  <c r="O570" i="11"/>
  <c r="Q570" i="11" s="1"/>
  <c r="O629" i="11"/>
  <c r="Q629" i="11" s="1"/>
  <c r="R629" i="11" s="1"/>
  <c r="O83" i="11"/>
  <c r="P83" i="11" s="1"/>
  <c r="O218" i="11"/>
  <c r="Q218" i="11" s="1"/>
  <c r="R218" i="11" s="1"/>
  <c r="O255" i="11"/>
  <c r="P255" i="11" s="1"/>
  <c r="O565" i="11"/>
  <c r="Q565" i="11" s="1"/>
  <c r="R565" i="11" s="1"/>
  <c r="O613" i="11"/>
  <c r="Q613" i="11" s="1"/>
  <c r="R613" i="11" s="1"/>
  <c r="O679" i="11"/>
  <c r="P679" i="11" s="1"/>
  <c r="O31" i="11"/>
  <c r="Q31" i="11" s="1"/>
  <c r="R31" i="11" s="1"/>
  <c r="O51" i="11"/>
  <c r="P51" i="11" s="1"/>
  <c r="O75" i="11"/>
  <c r="P75" i="11" s="1"/>
  <c r="O106" i="11"/>
  <c r="Q106" i="11" s="1"/>
  <c r="R106" i="11" s="1"/>
  <c r="O147" i="11"/>
  <c r="Q147" i="11" s="1"/>
  <c r="O202" i="11"/>
  <c r="Q202" i="11" s="1"/>
  <c r="R202" i="11" s="1"/>
  <c r="O250" i="11"/>
  <c r="Q250" i="11" s="1"/>
  <c r="R250" i="11" s="1"/>
  <c r="O335" i="11"/>
  <c r="P335" i="11" s="1"/>
  <c r="O375" i="11"/>
  <c r="P375" i="11" s="1"/>
  <c r="O411" i="11"/>
  <c r="Q411" i="11" s="1"/>
  <c r="O422" i="11"/>
  <c r="Q422" i="11" s="1"/>
  <c r="R422" i="11" s="1"/>
  <c r="O469" i="11"/>
  <c r="Q469" i="11" s="1"/>
  <c r="R469" i="11" s="1"/>
  <c r="O694" i="11"/>
  <c r="Q694" i="11" s="1"/>
  <c r="S694" i="11" s="1"/>
  <c r="O343" i="11"/>
  <c r="Q343" i="11" s="1"/>
  <c r="O517" i="11"/>
  <c r="Q517" i="11" s="1"/>
  <c r="R517" i="11" s="1"/>
  <c r="O618" i="11"/>
  <c r="Q618" i="11" s="1"/>
  <c r="O758" i="11"/>
  <c r="Q758" i="11" s="1"/>
  <c r="R758" i="11" s="1"/>
  <c r="O399" i="11"/>
  <c r="P399" i="11" s="1"/>
  <c r="O426" i="11"/>
  <c r="P426" i="11" s="1"/>
  <c r="O474" i="11"/>
  <c r="P474" i="11" s="1"/>
  <c r="O501" i="11"/>
  <c r="Q501" i="11" s="1"/>
  <c r="R501" i="11" s="1"/>
  <c r="O822" i="11"/>
  <c r="Q822" i="11" s="1"/>
  <c r="S822" i="11" s="1"/>
  <c r="O1160" i="11"/>
  <c r="P1160" i="11" s="1"/>
  <c r="O1226" i="11"/>
  <c r="P1226" i="11" s="1"/>
  <c r="O1254" i="11"/>
  <c r="Q1254" i="11" s="1"/>
  <c r="O23" i="11"/>
  <c r="Q23" i="11" s="1"/>
  <c r="R23" i="11" s="1"/>
  <c r="O43" i="11"/>
  <c r="P43" i="11" s="1"/>
  <c r="O67" i="11"/>
  <c r="Q67" i="11" s="1"/>
  <c r="S67" i="11" s="1"/>
  <c r="O195" i="11"/>
  <c r="Q195" i="11" s="1"/>
  <c r="O295" i="11"/>
  <c r="Q295" i="11" s="1"/>
  <c r="O327" i="11"/>
  <c r="Q327" i="11" s="1"/>
  <c r="O367" i="11"/>
  <c r="P367" i="11" s="1"/>
  <c r="O406" i="11"/>
  <c r="Q406" i="11" s="1"/>
  <c r="R406" i="11" s="1"/>
  <c r="O522" i="11"/>
  <c r="Q522" i="11" s="1"/>
  <c r="O643" i="11"/>
  <c r="P643" i="11" s="1"/>
  <c r="O743" i="11"/>
  <c r="P743" i="11" s="1"/>
  <c r="V1776" i="11"/>
  <c r="W1776" i="11" s="1"/>
  <c r="V1153" i="11"/>
  <c r="W1153" i="11" s="1"/>
  <c r="V1045" i="11"/>
  <c r="V803" i="11"/>
  <c r="W803" i="11" s="1"/>
  <c r="V735" i="11"/>
  <c r="V724" i="11"/>
  <c r="W724" i="11" s="1"/>
  <c r="V716" i="11"/>
  <c r="W716" i="11" s="1"/>
  <c r="V711" i="11"/>
  <c r="X711" i="11" s="1"/>
  <c r="V703" i="11"/>
  <c r="V627" i="11"/>
  <c r="W627" i="11" s="1"/>
  <c r="V610" i="11"/>
  <c r="V595" i="11"/>
  <c r="X595" i="11" s="1"/>
  <c r="V582" i="11"/>
  <c r="X582" i="11" s="1"/>
  <c r="V562" i="11"/>
  <c r="X562" i="11" s="1"/>
  <c r="V547" i="11"/>
  <c r="W547" i="11" s="1"/>
  <c r="V534" i="11"/>
  <c r="X534" i="11" s="1"/>
  <c r="V515" i="11"/>
  <c r="X515" i="11" s="1"/>
  <c r="V498" i="11"/>
  <c r="V482" i="11"/>
  <c r="X482" i="11" s="1"/>
  <c r="V470" i="11"/>
  <c r="V463" i="11"/>
  <c r="W463" i="11" s="1"/>
  <c r="V447" i="11"/>
  <c r="X447" i="11" s="1"/>
  <c r="V434" i="11"/>
  <c r="V423" i="11"/>
  <c r="X423" i="11" s="1"/>
  <c r="V416" i="11"/>
  <c r="W416" i="11" s="1"/>
  <c r="V392" i="11"/>
  <c r="W392" i="11" s="1"/>
  <c r="V384" i="11"/>
  <c r="W384" i="11" s="1"/>
  <c r="V376" i="11"/>
  <c r="V371" i="11"/>
  <c r="V320" i="11"/>
  <c r="X320" i="11" s="1"/>
  <c r="V312" i="11"/>
  <c r="V288" i="11"/>
  <c r="V275" i="11"/>
  <c r="V248" i="11"/>
  <c r="X248" i="11" s="1"/>
  <c r="V243" i="11"/>
  <c r="X243" i="11" s="1"/>
  <c r="V235" i="11"/>
  <c r="V200" i="11"/>
  <c r="V188" i="11"/>
  <c r="W188" i="11" s="1"/>
  <c r="V175" i="11"/>
  <c r="X175" i="11" s="1"/>
  <c r="V152" i="11"/>
  <c r="X152" i="11" s="1"/>
  <c r="V115" i="11"/>
  <c r="V104" i="11"/>
  <c r="V88" i="11"/>
  <c r="W88" i="11" s="1"/>
  <c r="V77" i="11"/>
  <c r="V76" i="11"/>
  <c r="W76" i="11" s="1"/>
  <c r="V57" i="11"/>
  <c r="V56" i="11"/>
  <c r="W56" i="11" s="1"/>
  <c r="V52" i="11"/>
  <c r="W52" i="11" s="1"/>
  <c r="V29" i="11"/>
  <c r="V28" i="11"/>
  <c r="W28" i="11" s="1"/>
  <c r="V17" i="11"/>
  <c r="V16" i="11"/>
  <c r="V1445" i="11"/>
  <c r="W1445" i="11" s="1"/>
  <c r="V1436" i="11"/>
  <c r="V1328" i="11"/>
  <c r="W1328" i="11" s="1"/>
  <c r="V1141" i="11"/>
  <c r="W1141" i="11" s="1"/>
  <c r="V1089" i="11"/>
  <c r="V847" i="11"/>
  <c r="W847" i="11" s="1"/>
  <c r="V692" i="11"/>
  <c r="V684" i="11"/>
  <c r="X684" i="11" s="1"/>
  <c r="V679" i="11"/>
  <c r="V639" i="11"/>
  <c r="V626" i="11"/>
  <c r="V614" i="11"/>
  <c r="V607" i="11"/>
  <c r="W607" i="11" s="1"/>
  <c r="V594" i="11"/>
  <c r="X594" i="11" s="1"/>
  <c r="V579" i="11"/>
  <c r="X579" i="11" s="1"/>
  <c r="V566" i="11"/>
  <c r="X566" i="11" s="1"/>
  <c r="V559" i="11"/>
  <c r="W559" i="11" s="1"/>
  <c r="V546" i="11"/>
  <c r="X546" i="11" s="1"/>
  <c r="V531" i="11"/>
  <c r="W531" i="11" s="1"/>
  <c r="V514" i="11"/>
  <c r="X514" i="11" s="1"/>
  <c r="V502" i="11"/>
  <c r="X502" i="11" s="1"/>
  <c r="V495" i="11"/>
  <c r="W495" i="11" s="1"/>
  <c r="V479" i="11"/>
  <c r="X479" i="11" s="1"/>
  <c r="V454" i="11"/>
  <c r="X454" i="11" s="1"/>
  <c r="V431" i="11"/>
  <c r="X431" i="11" s="1"/>
  <c r="V404" i="11"/>
  <c r="V368" i="11"/>
  <c r="W368" i="11" s="1"/>
  <c r="V363" i="11"/>
  <c r="V355" i="11"/>
  <c r="X355" i="11" s="1"/>
  <c r="V347" i="11"/>
  <c r="V339" i="11"/>
  <c r="X339" i="11" s="1"/>
  <c r="V272" i="11"/>
  <c r="V240" i="11"/>
  <c r="V1123" i="11"/>
  <c r="V799" i="11"/>
  <c r="V788" i="11"/>
  <c r="W788" i="11" s="1"/>
  <c r="V780" i="11"/>
  <c r="V775" i="11"/>
  <c r="V767" i="11"/>
  <c r="V671" i="11"/>
  <c r="V660" i="11"/>
  <c r="W660" i="11" s="1"/>
  <c r="V652" i="11"/>
  <c r="V591" i="11"/>
  <c r="W591" i="11" s="1"/>
  <c r="V550" i="11"/>
  <c r="X550" i="11" s="1"/>
  <c r="V527" i="11"/>
  <c r="W527" i="11" s="1"/>
  <c r="V466" i="11"/>
  <c r="V438" i="11"/>
  <c r="V400" i="11"/>
  <c r="V395" i="11"/>
  <c r="V352" i="11"/>
  <c r="V299" i="11"/>
  <c r="V276" i="11"/>
  <c r="W276" i="11" s="1"/>
  <c r="V216" i="11"/>
  <c r="V211" i="11"/>
  <c r="V191" i="11"/>
  <c r="X191" i="11" s="1"/>
  <c r="V135" i="11"/>
  <c r="V127" i="11"/>
  <c r="V107" i="11"/>
  <c r="V91" i="11"/>
  <c r="V73" i="11"/>
  <c r="V72" i="11"/>
  <c r="V61" i="11"/>
  <c r="V60" i="11"/>
  <c r="W60" i="11" s="1"/>
  <c r="V41" i="11"/>
  <c r="V40" i="11"/>
  <c r="W40" i="11" s="1"/>
  <c r="V36" i="11"/>
  <c r="V21" i="11"/>
  <c r="V20" i="11"/>
  <c r="V756" i="11"/>
  <c r="V748" i="11"/>
  <c r="W748" i="11" s="1"/>
  <c r="V743" i="11"/>
  <c r="V643" i="11"/>
  <c r="V623" i="11"/>
  <c r="W623" i="11" s="1"/>
  <c r="V611" i="11"/>
  <c r="V543" i="11"/>
  <c r="X543" i="11" s="1"/>
  <c r="V511" i="11"/>
  <c r="X511" i="11" s="1"/>
  <c r="V499" i="11"/>
  <c r="V451" i="11"/>
  <c r="X451" i="11" s="1"/>
  <c r="V435" i="11"/>
  <c r="V420" i="11"/>
  <c r="W420" i="11" s="1"/>
  <c r="V407" i="11"/>
  <c r="X407" i="11" s="1"/>
  <c r="V360" i="11"/>
  <c r="V307" i="11"/>
  <c r="V304" i="11"/>
  <c r="V296" i="11"/>
  <c r="W296" i="11" s="1"/>
  <c r="V291" i="11"/>
  <c r="V263" i="11"/>
  <c r="X263" i="11" s="1"/>
  <c r="V251" i="11"/>
  <c r="V232" i="11"/>
  <c r="W232" i="11" s="1"/>
  <c r="V227" i="11"/>
  <c r="V208" i="11"/>
  <c r="W208" i="11" s="1"/>
  <c r="V203" i="11"/>
  <c r="V172" i="11"/>
  <c r="W172" i="11" s="1"/>
  <c r="V159" i="11"/>
  <c r="X159" i="11" s="1"/>
  <c r="V143" i="11"/>
  <c r="V132" i="11"/>
  <c r="W132" i="11" s="1"/>
  <c r="V124" i="11"/>
  <c r="W124" i="11" s="1"/>
  <c r="V119" i="11"/>
  <c r="V87" i="11"/>
  <c r="V69" i="11"/>
  <c r="V68" i="11"/>
  <c r="V53" i="11"/>
  <c r="V49" i="11"/>
  <c r="V48" i="11"/>
  <c r="V37" i="11"/>
  <c r="V33" i="11"/>
  <c r="V32" i="11"/>
  <c r="V13" i="11"/>
  <c r="V12" i="11"/>
  <c r="V1706" i="11"/>
  <c r="V1249" i="11"/>
  <c r="X1249" i="11" s="1"/>
  <c r="V828" i="11"/>
  <c r="V578" i="11"/>
  <c r="X578" i="11" s="1"/>
  <c r="V563" i="11"/>
  <c r="X563" i="11" s="1"/>
  <c r="V486" i="11"/>
  <c r="X486" i="11" s="1"/>
  <c r="V450" i="11"/>
  <c r="X450" i="11" s="1"/>
  <c r="V419" i="11"/>
  <c r="X419" i="11" s="1"/>
  <c r="V379" i="11"/>
  <c r="V336" i="11"/>
  <c r="W336" i="11" s="1"/>
  <c r="V331" i="11"/>
  <c r="X331" i="11" s="1"/>
  <c r="V315" i="11"/>
  <c r="V260" i="11"/>
  <c r="W260" i="11" s="1"/>
  <c r="V224" i="11"/>
  <c r="W224" i="11" s="1"/>
  <c r="V219" i="11"/>
  <c r="V187" i="11"/>
  <c r="X187" i="11" s="1"/>
  <c r="V171" i="11"/>
  <c r="X171" i="11" s="1"/>
  <c r="V156" i="11"/>
  <c r="X156" i="11" s="1"/>
  <c r="V140" i="11"/>
  <c r="W140" i="11" s="1"/>
  <c r="V116" i="11"/>
  <c r="W116" i="11" s="1"/>
  <c r="V103" i="11"/>
  <c r="V100" i="11"/>
  <c r="W100" i="11" s="1"/>
  <c r="V45" i="11"/>
  <c r="V44" i="11"/>
  <c r="W44" i="11" s="1"/>
  <c r="V25" i="11"/>
  <c r="V24" i="11"/>
  <c r="W24" i="11" s="1"/>
  <c r="V9" i="11"/>
  <c r="X9" i="11" s="1"/>
  <c r="V8" i="11"/>
  <c r="X8" i="11" s="1"/>
  <c r="V1047" i="11"/>
  <c r="V965" i="11"/>
  <c r="W965" i="11" s="1"/>
  <c r="V949" i="11"/>
  <c r="W949" i="11" s="1"/>
  <c r="V933" i="11"/>
  <c r="W933" i="11" s="1"/>
  <c r="V917" i="11"/>
  <c r="W917" i="11" s="1"/>
  <c r="V901" i="11"/>
  <c r="W901" i="11" s="1"/>
  <c r="V885" i="11"/>
  <c r="W885" i="11" s="1"/>
  <c r="V869" i="11"/>
  <c r="W869" i="11" s="1"/>
  <c r="V630" i="11"/>
  <c r="V598" i="11"/>
  <c r="W598" i="11" s="1"/>
  <c r="V575" i="11"/>
  <c r="X575" i="11" s="1"/>
  <c r="V530" i="11"/>
  <c r="X530" i="11" s="1"/>
  <c r="V518" i="11"/>
  <c r="X518" i="11" s="1"/>
  <c r="V483" i="11"/>
  <c r="X483" i="11" s="1"/>
  <c r="V467" i="11"/>
  <c r="W467" i="11" s="1"/>
  <c r="V403" i="11"/>
  <c r="V387" i="11"/>
  <c r="V344" i="11"/>
  <c r="V328" i="11"/>
  <c r="X328" i="11" s="1"/>
  <c r="V323" i="11"/>
  <c r="X323" i="11" s="1"/>
  <c r="V279" i="11"/>
  <c r="V184" i="11"/>
  <c r="V168" i="11"/>
  <c r="X168" i="11" s="1"/>
  <c r="V155" i="11"/>
  <c r="X155" i="11" s="1"/>
  <c r="V112" i="11"/>
  <c r="V81" i="11"/>
  <c r="V80" i="11"/>
  <c r="V65" i="11"/>
  <c r="V64" i="11"/>
  <c r="O11" i="11"/>
  <c r="Q11" i="11" s="1"/>
  <c r="S11" i="11" s="1"/>
  <c r="O19" i="11"/>
  <c r="Q19" i="11" s="1"/>
  <c r="R19" i="11" s="1"/>
  <c r="O27" i="11"/>
  <c r="Q27" i="11" s="1"/>
  <c r="S27" i="11" s="1"/>
  <c r="O35" i="11"/>
  <c r="Q35" i="11" s="1"/>
  <c r="R35" i="11" s="1"/>
  <c r="O55" i="11"/>
  <c r="P55" i="11" s="1"/>
  <c r="O63" i="11"/>
  <c r="P63" i="11" s="1"/>
  <c r="O71" i="11"/>
  <c r="Q71" i="11" s="1"/>
  <c r="R71" i="11" s="1"/>
  <c r="O79" i="11"/>
  <c r="P79" i="11" s="1"/>
  <c r="O118" i="11"/>
  <c r="Q118" i="11" s="1"/>
  <c r="R118" i="11" s="1"/>
  <c r="O123" i="11"/>
  <c r="P123" i="11" s="1"/>
  <c r="O174" i="11"/>
  <c r="Q174" i="11" s="1"/>
  <c r="R174" i="11" s="1"/>
  <c r="O179" i="11"/>
  <c r="P179" i="11" s="1"/>
  <c r="O242" i="11"/>
  <c r="Q242" i="11" s="1"/>
  <c r="R242" i="11" s="1"/>
  <c r="O278" i="11"/>
  <c r="Q278" i="11" s="1"/>
  <c r="R278" i="11" s="1"/>
  <c r="O283" i="11"/>
  <c r="Q283" i="11" s="1"/>
  <c r="O303" i="11"/>
  <c r="Q303" i="11" s="1"/>
  <c r="O311" i="11"/>
  <c r="Q311" i="11" s="1"/>
  <c r="O351" i="11"/>
  <c r="Q351" i="11" s="1"/>
  <c r="O383" i="11"/>
  <c r="P383" i="11" s="1"/>
  <c r="O453" i="11"/>
  <c r="Q453" i="11" s="1"/>
  <c r="R453" i="11" s="1"/>
  <c r="O458" i="11"/>
  <c r="Q458" i="11" s="1"/>
  <c r="O549" i="11"/>
  <c r="Q549" i="11" s="1"/>
  <c r="R549" i="11" s="1"/>
  <c r="O554" i="11"/>
  <c r="P554" i="11" s="1"/>
  <c r="O597" i="11"/>
  <c r="Q597" i="11" s="1"/>
  <c r="R597" i="11" s="1"/>
  <c r="O602" i="11"/>
  <c r="Q602" i="11" s="1"/>
  <c r="O662" i="11"/>
  <c r="Q662" i="11" s="1"/>
  <c r="R662" i="11" s="1"/>
  <c r="O711" i="11"/>
  <c r="Q711" i="11" s="1"/>
  <c r="O726" i="11"/>
  <c r="Q726" i="11" s="1"/>
  <c r="S726" i="11" s="1"/>
  <c r="O775" i="11"/>
  <c r="Q775" i="11" s="1"/>
  <c r="O790" i="11"/>
  <c r="Q790" i="11" s="1"/>
  <c r="S790" i="11" s="1"/>
  <c r="O1022" i="11"/>
  <c r="P1022" i="11" s="1"/>
  <c r="O39" i="11"/>
  <c r="Q39" i="11" s="1"/>
  <c r="R39" i="11" s="1"/>
  <c r="O47" i="11"/>
  <c r="P47" i="11" s="1"/>
  <c r="O90" i="11"/>
  <c r="Q90" i="11" s="1"/>
  <c r="R90" i="11" s="1"/>
  <c r="O95" i="11"/>
  <c r="P95" i="11" s="1"/>
  <c r="O131" i="11"/>
  <c r="P131" i="11" s="1"/>
  <c r="O139" i="11"/>
  <c r="Q139" i="11" s="1"/>
  <c r="O158" i="11"/>
  <c r="Q158" i="11" s="1"/>
  <c r="R158" i="11" s="1"/>
  <c r="O163" i="11"/>
  <c r="P163" i="11" s="1"/>
  <c r="O210" i="11"/>
  <c r="Q210" i="11" s="1"/>
  <c r="R210" i="11" s="1"/>
  <c r="O226" i="11"/>
  <c r="Q226" i="11" s="1"/>
  <c r="R226" i="11" s="1"/>
  <c r="O267" i="11"/>
  <c r="Q267" i="11" s="1"/>
  <c r="O319" i="11"/>
  <c r="Q319" i="11" s="1"/>
  <c r="O359" i="11"/>
  <c r="Q359" i="11" s="1"/>
  <c r="O391" i="11"/>
  <c r="P391" i="11" s="1"/>
  <c r="O437" i="11"/>
  <c r="Q437" i="11" s="1"/>
  <c r="R437" i="11" s="1"/>
  <c r="O442" i="11"/>
  <c r="Q442" i="11" s="1"/>
  <c r="O485" i="11"/>
  <c r="Q485" i="11" s="1"/>
  <c r="R485" i="11" s="1"/>
  <c r="O490" i="11"/>
  <c r="Q490" i="11" s="1"/>
  <c r="O533" i="11"/>
  <c r="Q533" i="11" s="1"/>
  <c r="R533" i="11" s="1"/>
  <c r="O538" i="11"/>
  <c r="P538" i="11" s="1"/>
  <c r="O581" i="11"/>
  <c r="Q581" i="11" s="1"/>
  <c r="R581" i="11" s="1"/>
  <c r="O586" i="11"/>
  <c r="Q586" i="11" s="1"/>
  <c r="O968" i="11"/>
  <c r="Q968" i="11" s="1"/>
  <c r="O984" i="11"/>
  <c r="P984" i="11" s="1"/>
  <c r="O1000" i="11"/>
  <c r="P1000" i="11" s="1"/>
  <c r="M37" i="11"/>
  <c r="M87" i="11"/>
  <c r="L87" i="11"/>
  <c r="M137" i="11"/>
  <c r="M187" i="11"/>
  <c r="L187" i="11"/>
  <c r="M263" i="11"/>
  <c r="L263" i="11"/>
  <c r="M275" i="11"/>
  <c r="L275" i="11"/>
  <c r="M299" i="11"/>
  <c r="L299" i="11"/>
  <c r="M307" i="11"/>
  <c r="L307" i="11"/>
  <c r="M331" i="11"/>
  <c r="L331" i="11"/>
  <c r="M347" i="11"/>
  <c r="L347" i="11"/>
  <c r="M355" i="11"/>
  <c r="L355" i="11"/>
  <c r="M363" i="11"/>
  <c r="L363" i="11"/>
  <c r="M371" i="11"/>
  <c r="L371" i="11"/>
  <c r="M390" i="11"/>
  <c r="M403" i="11"/>
  <c r="L403" i="11"/>
  <c r="M419" i="11"/>
  <c r="L419" i="11"/>
  <c r="M434" i="11"/>
  <c r="L434" i="11"/>
  <c r="M530" i="11"/>
  <c r="L530" i="11"/>
  <c r="M546" i="11"/>
  <c r="L546" i="11"/>
  <c r="M710" i="11"/>
  <c r="L710" i="11"/>
  <c r="M731" i="11"/>
  <c r="L731" i="11"/>
  <c r="M763" i="11"/>
  <c r="L763" i="11"/>
  <c r="M774" i="11"/>
  <c r="L774" i="11"/>
  <c r="M795" i="11"/>
  <c r="L795" i="11"/>
  <c r="L1006" i="11"/>
  <c r="M1006" i="11"/>
  <c r="L1076" i="11"/>
  <c r="M1076" i="11"/>
  <c r="L1116" i="11"/>
  <c r="M1116" i="11"/>
  <c r="L1134" i="11"/>
  <c r="M1134" i="11"/>
  <c r="L1277" i="11"/>
  <c r="M1277" i="11"/>
  <c r="O2074" i="11"/>
  <c r="O2070" i="11"/>
  <c r="O2066" i="11"/>
  <c r="O2062" i="11"/>
  <c r="O2058" i="11"/>
  <c r="O2054" i="11"/>
  <c r="O2071" i="11"/>
  <c r="O2068" i="11"/>
  <c r="O2065" i="11"/>
  <c r="O2055" i="11"/>
  <c r="O2049" i="11"/>
  <c r="O2045" i="11"/>
  <c r="O2041" i="11"/>
  <c r="O2037" i="11"/>
  <c r="O2033" i="11"/>
  <c r="O2029" i="11"/>
  <c r="O2025" i="11"/>
  <c r="O2069" i="11"/>
  <c r="O2067" i="11"/>
  <c r="O2059" i="11"/>
  <c r="O2056" i="11"/>
  <c r="O2052" i="11"/>
  <c r="O2042" i="11"/>
  <c r="O2039" i="11"/>
  <c r="O2036" i="11"/>
  <c r="O2026" i="11"/>
  <c r="O2023" i="11"/>
  <c r="O2019" i="11"/>
  <c r="O2015" i="11"/>
  <c r="O2011" i="11"/>
  <c r="O2007" i="11"/>
  <c r="O2003" i="11"/>
  <c r="O1999" i="11"/>
  <c r="O1995" i="11"/>
  <c r="O1991" i="11"/>
  <c r="O1987" i="11"/>
  <c r="O1983" i="11"/>
  <c r="O1979" i="11"/>
  <c r="O1975" i="11"/>
  <c r="O1971" i="11"/>
  <c r="O1967" i="11"/>
  <c r="O2060" i="11"/>
  <c r="O2050" i="11"/>
  <c r="O2047" i="11"/>
  <c r="O2044" i="11"/>
  <c r="O2024" i="11"/>
  <c r="O2022" i="11"/>
  <c r="O2012" i="11"/>
  <c r="O2009" i="11"/>
  <c r="O2006" i="11"/>
  <c r="O1996" i="11"/>
  <c r="O1993" i="11"/>
  <c r="O1990" i="11"/>
  <c r="O1980" i="11"/>
  <c r="O1977" i="11"/>
  <c r="O1974" i="11"/>
  <c r="O1963" i="11"/>
  <c r="O1959" i="11"/>
  <c r="O1955" i="11"/>
  <c r="O1951" i="11"/>
  <c r="O1947" i="11"/>
  <c r="O1943" i="11"/>
  <c r="O1939" i="11"/>
  <c r="O1935" i="11"/>
  <c r="O1931" i="11"/>
  <c r="O1927" i="11"/>
  <c r="O1923" i="11"/>
  <c r="O1919" i="11"/>
  <c r="O1915" i="11"/>
  <c r="O1911" i="11"/>
  <c r="O1907" i="11"/>
  <c r="O1903" i="11"/>
  <c r="O1899" i="11"/>
  <c r="O1895" i="11"/>
  <c r="O1891" i="11"/>
  <c r="O1887" i="11"/>
  <c r="O1883" i="11"/>
  <c r="O1879" i="11"/>
  <c r="O1875" i="11"/>
  <c r="O1871" i="11"/>
  <c r="O1867" i="11"/>
  <c r="O1863" i="11"/>
  <c r="O1859" i="11"/>
  <c r="O1855" i="11"/>
  <c r="O1851" i="11"/>
  <c r="O2072" i="11"/>
  <c r="O2064" i="11"/>
  <c r="O2063" i="11"/>
  <c r="O2035" i="11"/>
  <c r="O2031" i="11"/>
  <c r="O2030" i="11"/>
  <c r="O2010" i="11"/>
  <c r="O2008" i="11"/>
  <c r="O2000" i="11"/>
  <c r="O1997" i="11"/>
  <c r="O1989" i="11"/>
  <c r="O1986" i="11"/>
  <c r="O1972" i="11"/>
  <c r="O1969" i="11"/>
  <c r="O1966" i="11"/>
  <c r="O1960" i="11"/>
  <c r="O1957" i="11"/>
  <c r="O2073" i="11"/>
  <c r="O2046" i="11"/>
  <c r="O2040" i="11"/>
  <c r="O2028" i="11"/>
  <c r="O2027" i="11"/>
  <c r="O2021" i="11"/>
  <c r="O2018" i="11"/>
  <c r="O2061" i="11"/>
  <c r="O2034" i="11"/>
  <c r="O2016" i="11"/>
  <c r="O2001" i="11"/>
  <c r="O1988" i="11"/>
  <c r="O1982" i="11"/>
  <c r="O1981" i="11"/>
  <c r="O1978" i="11"/>
  <c r="O1973" i="11"/>
  <c r="O1965" i="11"/>
  <c r="O1962" i="11"/>
  <c r="O1948" i="11"/>
  <c r="O1945" i="11"/>
  <c r="O2057" i="11"/>
  <c r="O2053" i="11"/>
  <c r="O2051" i="11"/>
  <c r="O2043" i="11"/>
  <c r="O2038" i="11"/>
  <c r="O2017" i="11"/>
  <c r="O2014" i="11"/>
  <c r="O2004" i="11"/>
  <c r="O1998" i="11"/>
  <c r="O1992" i="11"/>
  <c r="O1985" i="11"/>
  <c r="O1984" i="11"/>
  <c r="O1970" i="11"/>
  <c r="O1964" i="11"/>
  <c r="O1961" i="11"/>
  <c r="O1956" i="11"/>
  <c r="O1953" i="11"/>
  <c r="O1950" i="11"/>
  <c r="O2020" i="11"/>
  <c r="O2005" i="11"/>
  <c r="O1949" i="11"/>
  <c r="O1942" i="11"/>
  <c r="O1936" i="11"/>
  <c r="O1933" i="11"/>
  <c r="O1930" i="11"/>
  <c r="O1920" i="11"/>
  <c r="O1917" i="11"/>
  <c r="O1914" i="11"/>
  <c r="O1904" i="11"/>
  <c r="O1901" i="11"/>
  <c r="O1898" i="11"/>
  <c r="O1888" i="11"/>
  <c r="O1885" i="11"/>
  <c r="O1882" i="11"/>
  <c r="O1872" i="11"/>
  <c r="O1869" i="11"/>
  <c r="O1866" i="11"/>
  <c r="O1856" i="11"/>
  <c r="O1853" i="11"/>
  <c r="O1850" i="11"/>
  <c r="O1845" i="11"/>
  <c r="O1841" i="11"/>
  <c r="O1837" i="11"/>
  <c r="O1833" i="11"/>
  <c r="O1829" i="11"/>
  <c r="O1825" i="11"/>
  <c r="O1821" i="11"/>
  <c r="O1817" i="11"/>
  <c r="O1813" i="11"/>
  <c r="O1809" i="11"/>
  <c r="O1805" i="11"/>
  <c r="O1801" i="11"/>
  <c r="O1797" i="11"/>
  <c r="O1793" i="11"/>
  <c r="O1789" i="11"/>
  <c r="O1785" i="11"/>
  <c r="O1781" i="11"/>
  <c r="O1777" i="11"/>
  <c r="O1773" i="11"/>
  <c r="O1769" i="11"/>
  <c r="O1765" i="11"/>
  <c r="O2032" i="11"/>
  <c r="O2013" i="11"/>
  <c r="O2002" i="11"/>
  <c r="O1976" i="11"/>
  <c r="O1968" i="11"/>
  <c r="O1958" i="11"/>
  <c r="O1954" i="11"/>
  <c r="O1946" i="11"/>
  <c r="O1941" i="11"/>
  <c r="O1938" i="11"/>
  <c r="O1928" i="11"/>
  <c r="O1925" i="11"/>
  <c r="O1922" i="11"/>
  <c r="O1912" i="11"/>
  <c r="O1909" i="11"/>
  <c r="O1906" i="11"/>
  <c r="O1896" i="11"/>
  <c r="O1893" i="11"/>
  <c r="O1890" i="11"/>
  <c r="O1880" i="11"/>
  <c r="O1877" i="11"/>
  <c r="O1874" i="11"/>
  <c r="O1864" i="11"/>
  <c r="O1861" i="11"/>
  <c r="O1858" i="11"/>
  <c r="O1847" i="11"/>
  <c r="O1940" i="11"/>
  <c r="O1932" i="11"/>
  <c r="O1926" i="11"/>
  <c r="O1918" i="11"/>
  <c r="O1897" i="11"/>
  <c r="O1892" i="11"/>
  <c r="O1884" i="11"/>
  <c r="O1878" i="11"/>
  <c r="O1870" i="11"/>
  <c r="O1844" i="11"/>
  <c r="O1834" i="11"/>
  <c r="O1831" i="11"/>
  <c r="O1828" i="11"/>
  <c r="O1818" i="11"/>
  <c r="O1815" i="11"/>
  <c r="O1812" i="11"/>
  <c r="O1802" i="11"/>
  <c r="O1799" i="11"/>
  <c r="O1796" i="11"/>
  <c r="O2048" i="11"/>
  <c r="O1952" i="11"/>
  <c r="O1944" i="11"/>
  <c r="O1921" i="11"/>
  <c r="O1913" i="11"/>
  <c r="O1908" i="11"/>
  <c r="O1902" i="11"/>
  <c r="O1873" i="11"/>
  <c r="O1865" i="11"/>
  <c r="O1860" i="11"/>
  <c r="O1852" i="11"/>
  <c r="O1846" i="11"/>
  <c r="O1842" i="11"/>
  <c r="O1839" i="11"/>
  <c r="O1836" i="11"/>
  <c r="O1826" i="11"/>
  <c r="O1823" i="11"/>
  <c r="O1820" i="11"/>
  <c r="O1810" i="11"/>
  <c r="O1807" i="11"/>
  <c r="O1804" i="11"/>
  <c r="O1794" i="11"/>
  <c r="O1791" i="11"/>
  <c r="O1788" i="11"/>
  <c r="O1778" i="11"/>
  <c r="O1775" i="11"/>
  <c r="O1772" i="11"/>
  <c r="O1762" i="11"/>
  <c r="O1758" i="11"/>
  <c r="O1754" i="11"/>
  <c r="O1750" i="11"/>
  <c r="O1746" i="11"/>
  <c r="O1742" i="11"/>
  <c r="O1738" i="11"/>
  <c r="O1734" i="11"/>
  <c r="O1730" i="11"/>
  <c r="O1726" i="11"/>
  <c r="O1722" i="11"/>
  <c r="O1718" i="11"/>
  <c r="O1714" i="11"/>
  <c r="O1710" i="11"/>
  <c r="O1706" i="11"/>
  <c r="O1702" i="11"/>
  <c r="O1698" i="11"/>
  <c r="O1694" i="11"/>
  <c r="O1690" i="11"/>
  <c r="O1686" i="11"/>
  <c r="O1905" i="11"/>
  <c r="O1900" i="11"/>
  <c r="O1857" i="11"/>
  <c r="O1849" i="11"/>
  <c r="O1840" i="11"/>
  <c r="O1832" i="11"/>
  <c r="O1811" i="11"/>
  <c r="O1806" i="11"/>
  <c r="O1800" i="11"/>
  <c r="O1786" i="11"/>
  <c r="O1783" i="11"/>
  <c r="O1780" i="11"/>
  <c r="O1759" i="11"/>
  <c r="O1756" i="11"/>
  <c r="O1753" i="11"/>
  <c r="O1743" i="11"/>
  <c r="O1740" i="11"/>
  <c r="O1737" i="11"/>
  <c r="O1727" i="11"/>
  <c r="O1724" i="11"/>
  <c r="O1721" i="11"/>
  <c r="O1711" i="11"/>
  <c r="O1708" i="11"/>
  <c r="O1705" i="11"/>
  <c r="O1695" i="11"/>
  <c r="O1692" i="11"/>
  <c r="O1689" i="11"/>
  <c r="O1683" i="11"/>
  <c r="O1679" i="11"/>
  <c r="O1675" i="11"/>
  <c r="O1671" i="11"/>
  <c r="O1667" i="11"/>
  <c r="O1663" i="11"/>
  <c r="O1659" i="11"/>
  <c r="O1655" i="11"/>
  <c r="O1651" i="11"/>
  <c r="O1647" i="11"/>
  <c r="O1643" i="11"/>
  <c r="O1639" i="11"/>
  <c r="O1635" i="11"/>
  <c r="O1631" i="11"/>
  <c r="O1627" i="11"/>
  <c r="O1623" i="11"/>
  <c r="O1619" i="11"/>
  <c r="O1615" i="11"/>
  <c r="O1611" i="11"/>
  <c r="O1607" i="11"/>
  <c r="O1603" i="11"/>
  <c r="O1599" i="11"/>
  <c r="O1595" i="11"/>
  <c r="O1591" i="11"/>
  <c r="O1937" i="11"/>
  <c r="O1929" i="11"/>
  <c r="O1924" i="11"/>
  <c r="O1916" i="11"/>
  <c r="O1889" i="11"/>
  <c r="O1881" i="11"/>
  <c r="O1876" i="11"/>
  <c r="O1868" i="11"/>
  <c r="O1835" i="11"/>
  <c r="O1827" i="11"/>
  <c r="O1822" i="11"/>
  <c r="O1816" i="11"/>
  <c r="O1795" i="11"/>
  <c r="O1792" i="11"/>
  <c r="O1790" i="11"/>
  <c r="O1782" i="11"/>
  <c r="O1779" i="11"/>
  <c r="O1771" i="11"/>
  <c r="O1768" i="11"/>
  <c r="O1761" i="11"/>
  <c r="O1751" i="11"/>
  <c r="O1748" i="11"/>
  <c r="O1745" i="11"/>
  <c r="O1735" i="11"/>
  <c r="O1732" i="11"/>
  <c r="O1729" i="11"/>
  <c r="O1719" i="11"/>
  <c r="O1716" i="11"/>
  <c r="O1713" i="11"/>
  <c r="O1703" i="11"/>
  <c r="O1700" i="11"/>
  <c r="O1697" i="11"/>
  <c r="O1687" i="11"/>
  <c r="O1681" i="11"/>
  <c r="O1677" i="11"/>
  <c r="O1673" i="11"/>
  <c r="O1669" i="11"/>
  <c r="O1665" i="11"/>
  <c r="O1661" i="11"/>
  <c r="O1657" i="11"/>
  <c r="O1653" i="11"/>
  <c r="O1649" i="11"/>
  <c r="O1645" i="11"/>
  <c r="O1641" i="11"/>
  <c r="O1637" i="11"/>
  <c r="O1633" i="11"/>
  <c r="O1629" i="11"/>
  <c r="O1625" i="11"/>
  <c r="O1621" i="11"/>
  <c r="O1617" i="11"/>
  <c r="O1613" i="11"/>
  <c r="O1609" i="11"/>
  <c r="O1605" i="11"/>
  <c r="O1601" i="11"/>
  <c r="O1597" i="11"/>
  <c r="O1593" i="11"/>
  <c r="O1589" i="11"/>
  <c r="O1585" i="11"/>
  <c r="O1581" i="11"/>
  <c r="O1577" i="11"/>
  <c r="O1573" i="11"/>
  <c r="O1569" i="11"/>
  <c r="O1565" i="11"/>
  <c r="O1561" i="11"/>
  <c r="O1557" i="11"/>
  <c r="O1553" i="11"/>
  <c r="O1549" i="11"/>
  <c r="O1545" i="11"/>
  <c r="O1541" i="11"/>
  <c r="O1537" i="11"/>
  <c r="O1533" i="11"/>
  <c r="O1529" i="11"/>
  <c r="O1525" i="11"/>
  <c r="O1521" i="11"/>
  <c r="O1517" i="11"/>
  <c r="O1513" i="11"/>
  <c r="O1509" i="11"/>
  <c r="O1505" i="11"/>
  <c r="O1501" i="11"/>
  <c r="O1497" i="11"/>
  <c r="O1493" i="11"/>
  <c r="O1489" i="11"/>
  <c r="O1485" i="11"/>
  <c r="O1481" i="11"/>
  <c r="O1477" i="11"/>
  <c r="O1473" i="11"/>
  <c r="O1469" i="11"/>
  <c r="O1465" i="11"/>
  <c r="O1461" i="11"/>
  <c r="O1457" i="11"/>
  <c r="O1453" i="11"/>
  <c r="O1449" i="11"/>
  <c r="O1445" i="11"/>
  <c r="O1441" i="11"/>
  <c r="O1437" i="11"/>
  <c r="O1433" i="11"/>
  <c r="O1894" i="11"/>
  <c r="O1808" i="11"/>
  <c r="O1766" i="11"/>
  <c r="O1763" i="11"/>
  <c r="O1757" i="11"/>
  <c r="O1749" i="11"/>
  <c r="O1854" i="11"/>
  <c r="O1848" i="11"/>
  <c r="O1843" i="11"/>
  <c r="O1838" i="11"/>
  <c r="O1830" i="11"/>
  <c r="O1803" i="11"/>
  <c r="O1798" i="11"/>
  <c r="O1784" i="11"/>
  <c r="O1767" i="11"/>
  <c r="O1747" i="11"/>
  <c r="O1744" i="11"/>
  <c r="O1739" i="11"/>
  <c r="O1731" i="11"/>
  <c r="O1725" i="11"/>
  <c r="O1717" i="11"/>
  <c r="O1688" i="11"/>
  <c r="O1674" i="11"/>
  <c r="O1672" i="11"/>
  <c r="O1658" i="11"/>
  <c r="O1656" i="11"/>
  <c r="O1642" i="11"/>
  <c r="O1640" i="11"/>
  <c r="O1626" i="11"/>
  <c r="O1624" i="11"/>
  <c r="O1610" i="11"/>
  <c r="O1608" i="11"/>
  <c r="O1594" i="11"/>
  <c r="O1592" i="11"/>
  <c r="O1588" i="11"/>
  <c r="O1578" i="11"/>
  <c r="O1575" i="11"/>
  <c r="O1572" i="11"/>
  <c r="O1562" i="11"/>
  <c r="O1559" i="11"/>
  <c r="O1556" i="11"/>
  <c r="O1546" i="11"/>
  <c r="O1543" i="11"/>
  <c r="O1540" i="11"/>
  <c r="O1530" i="11"/>
  <c r="O1527" i="11"/>
  <c r="O1524" i="11"/>
  <c r="O1514" i="11"/>
  <c r="O1511" i="11"/>
  <c r="O1508" i="11"/>
  <c r="O1498" i="11"/>
  <c r="O1495" i="11"/>
  <c r="O1492" i="11"/>
  <c r="O1482" i="11"/>
  <c r="O1479" i="11"/>
  <c r="O1476" i="11"/>
  <c r="O1466" i="11"/>
  <c r="O1463" i="11"/>
  <c r="O1460" i="11"/>
  <c r="O1450" i="11"/>
  <c r="O1447" i="11"/>
  <c r="O1444" i="11"/>
  <c r="O1434" i="11"/>
  <c r="O1430" i="11"/>
  <c r="O1426" i="11"/>
  <c r="O1422" i="11"/>
  <c r="O1418" i="11"/>
  <c r="O1414" i="11"/>
  <c r="O1410" i="11"/>
  <c r="O1406" i="11"/>
  <c r="O1402" i="11"/>
  <c r="O1398" i="11"/>
  <c r="O1394" i="11"/>
  <c r="O1390" i="11"/>
  <c r="O1386" i="11"/>
  <c r="O1382" i="11"/>
  <c r="O1378" i="11"/>
  <c r="O1374" i="11"/>
  <c r="O1370" i="11"/>
  <c r="O1366" i="11"/>
  <c r="O1362" i="11"/>
  <c r="O1358" i="11"/>
  <c r="O1354" i="11"/>
  <c r="O1350" i="11"/>
  <c r="O1346" i="11"/>
  <c r="O1342" i="11"/>
  <c r="O1338" i="11"/>
  <c r="O1334" i="11"/>
  <c r="O1330" i="11"/>
  <c r="O1326" i="11"/>
  <c r="O1322" i="11"/>
  <c r="O1318" i="11"/>
  <c r="O1314" i="11"/>
  <c r="O1310" i="11"/>
  <c r="O1306" i="11"/>
  <c r="O1302" i="11"/>
  <c r="O1298" i="11"/>
  <c r="O1294" i="11"/>
  <c r="O1290" i="11"/>
  <c r="O1286" i="11"/>
  <c r="O1282" i="11"/>
  <c r="O1278" i="11"/>
  <c r="O1274" i="11"/>
  <c r="O1270" i="11"/>
  <c r="O1266" i="11"/>
  <c r="O1934" i="11"/>
  <c r="O1824" i="11"/>
  <c r="O1819" i="11"/>
  <c r="O1776" i="11"/>
  <c r="O1736" i="11"/>
  <c r="O1715" i="11"/>
  <c r="O1712" i="11"/>
  <c r="O1691" i="11"/>
  <c r="O1682" i="11"/>
  <c r="O1680" i="11"/>
  <c r="O1676" i="11"/>
  <c r="O1670" i="11"/>
  <c r="O1666" i="11"/>
  <c r="O1664" i="11"/>
  <c r="O1660" i="11"/>
  <c r="O1654" i="11"/>
  <c r="O1650" i="11"/>
  <c r="O1648" i="11"/>
  <c r="O1644" i="11"/>
  <c r="O1638" i="11"/>
  <c r="O1634" i="11"/>
  <c r="O1632" i="11"/>
  <c r="O1628" i="11"/>
  <c r="O1622" i="11"/>
  <c r="O1618" i="11"/>
  <c r="O1616" i="11"/>
  <c r="O1612" i="11"/>
  <c r="O1606" i="11"/>
  <c r="O1602" i="11"/>
  <c r="O1600" i="11"/>
  <c r="O1596" i="11"/>
  <c r="O1590" i="11"/>
  <c r="O1582" i="11"/>
  <c r="O1579" i="11"/>
  <c r="O1571" i="11"/>
  <c r="O1568" i="11"/>
  <c r="O1554" i="11"/>
  <c r="O1551" i="11"/>
  <c r="O1548" i="11"/>
  <c r="O1528" i="11"/>
  <c r="O1526" i="11"/>
  <c r="O1518" i="11"/>
  <c r="O1515" i="11"/>
  <c r="O1507" i="11"/>
  <c r="O1504" i="11"/>
  <c r="O1490" i="11"/>
  <c r="O1487" i="11"/>
  <c r="O1484" i="11"/>
  <c r="O1464" i="11"/>
  <c r="O1462" i="11"/>
  <c r="O1454" i="11"/>
  <c r="O1451" i="11"/>
  <c r="O1443" i="11"/>
  <c r="O1440" i="11"/>
  <c r="O1427" i="11"/>
  <c r="O1424" i="11"/>
  <c r="O1421" i="11"/>
  <c r="O1411" i="11"/>
  <c r="O1408" i="11"/>
  <c r="O1405" i="11"/>
  <c r="O1395" i="11"/>
  <c r="O1392" i="11"/>
  <c r="O1389" i="11"/>
  <c r="O1379" i="11"/>
  <c r="O1376" i="11"/>
  <c r="O1373" i="11"/>
  <c r="O1363" i="11"/>
  <c r="O1360" i="11"/>
  <c r="O1357" i="11"/>
  <c r="O1347" i="11"/>
  <c r="O1344" i="11"/>
  <c r="O1341" i="11"/>
  <c r="O1331" i="11"/>
  <c r="O1328" i="11"/>
  <c r="O1325" i="11"/>
  <c r="O1315" i="11"/>
  <c r="O1312" i="11"/>
  <c r="O1309" i="11"/>
  <c r="O1299" i="11"/>
  <c r="O1296" i="11"/>
  <c r="O1293" i="11"/>
  <c r="O1283" i="11"/>
  <c r="O1280" i="11"/>
  <c r="O1277" i="11"/>
  <c r="O1267" i="11"/>
  <c r="O1264" i="11"/>
  <c r="O1261" i="11"/>
  <c r="O1257" i="11"/>
  <c r="O1253" i="11"/>
  <c r="O1249" i="11"/>
  <c r="O1245" i="11"/>
  <c r="O1241" i="11"/>
  <c r="O1237" i="11"/>
  <c r="O1233" i="11"/>
  <c r="O1229" i="11"/>
  <c r="O1225" i="11"/>
  <c r="O1221" i="11"/>
  <c r="O1217" i="11"/>
  <c r="O1213" i="11"/>
  <c r="O1209" i="11"/>
  <c r="O1205" i="11"/>
  <c r="O1201" i="11"/>
  <c r="O1197" i="11"/>
  <c r="O1193" i="11"/>
  <c r="O1189" i="11"/>
  <c r="O1185" i="11"/>
  <c r="O1181" i="11"/>
  <c r="O1177" i="11"/>
  <c r="O1173" i="11"/>
  <c r="O1169" i="11"/>
  <c r="O1165" i="11"/>
  <c r="O1161" i="11"/>
  <c r="O1157" i="11"/>
  <c r="O1153" i="11"/>
  <c r="O1149" i="11"/>
  <c r="O1145" i="11"/>
  <c r="O1141" i="11"/>
  <c r="O1137" i="11"/>
  <c r="O1133" i="11"/>
  <c r="O1129" i="11"/>
  <c r="O1125" i="11"/>
  <c r="O1121" i="11"/>
  <c r="O1117" i="11"/>
  <c r="O1113" i="11"/>
  <c r="O1109" i="11"/>
  <c r="O1105" i="11"/>
  <c r="O1101" i="11"/>
  <c r="O1097" i="11"/>
  <c r="O1093" i="11"/>
  <c r="O1089" i="11"/>
  <c r="O1085" i="11"/>
  <c r="O1081" i="11"/>
  <c r="O1077" i="11"/>
  <c r="O1073" i="11"/>
  <c r="O1069" i="11"/>
  <c r="O1065" i="11"/>
  <c r="O1061" i="11"/>
  <c r="O1057" i="11"/>
  <c r="O1053" i="11"/>
  <c r="O1049" i="11"/>
  <c r="O1045" i="11"/>
  <c r="O1041" i="11"/>
  <c r="O1037" i="11"/>
  <c r="O1033" i="11"/>
  <c r="O1029" i="11"/>
  <c r="O1025" i="11"/>
  <c r="O1021" i="11"/>
  <c r="O1017" i="11"/>
  <c r="O1013" i="11"/>
  <c r="O1009" i="11"/>
  <c r="O1005" i="11"/>
  <c r="O1001" i="11"/>
  <c r="O997" i="11"/>
  <c r="O993" i="11"/>
  <c r="O989" i="11"/>
  <c r="O985" i="11"/>
  <c r="O981" i="11"/>
  <c r="O977" i="11"/>
  <c r="O973" i="11"/>
  <c r="O969" i="11"/>
  <c r="O965" i="11"/>
  <c r="O961" i="11"/>
  <c r="O957" i="11"/>
  <c r="O953" i="11"/>
  <c r="O949" i="11"/>
  <c r="O945" i="11"/>
  <c r="O941" i="11"/>
  <c r="O937" i="11"/>
  <c r="O933" i="11"/>
  <c r="O929" i="11"/>
  <c r="O925" i="11"/>
  <c r="O921" i="11"/>
  <c r="O917" i="11"/>
  <c r="O913" i="11"/>
  <c r="O909" i="11"/>
  <c r="O905" i="11"/>
  <c r="O901" i="11"/>
  <c r="O897" i="11"/>
  <c r="O893" i="11"/>
  <c r="O889" i="11"/>
  <c r="O885" i="11"/>
  <c r="O881" i="11"/>
  <c r="O877" i="11"/>
  <c r="O873" i="11"/>
  <c r="O869" i="11"/>
  <c r="O865" i="11"/>
  <c r="O861" i="11"/>
  <c r="O857" i="11"/>
  <c r="O853" i="11"/>
  <c r="O849" i="11"/>
  <c r="O845" i="11"/>
  <c r="O841" i="11"/>
  <c r="O837" i="11"/>
  <c r="O833" i="11"/>
  <c r="O829" i="11"/>
  <c r="O825" i="11"/>
  <c r="O821" i="11"/>
  <c r="O817" i="11"/>
  <c r="O813" i="11"/>
  <c r="O809" i="11"/>
  <c r="O805" i="11"/>
  <c r="O1886" i="11"/>
  <c r="O1733" i="11"/>
  <c r="O1723" i="11"/>
  <c r="O1720" i="11"/>
  <c r="O1709" i="11"/>
  <c r="O1704" i="11"/>
  <c r="O1699" i="11"/>
  <c r="O1586" i="11"/>
  <c r="O1583" i="11"/>
  <c r="O1580" i="11"/>
  <c r="O1560" i="11"/>
  <c r="O1558" i="11"/>
  <c r="O1550" i="11"/>
  <c r="O1547" i="11"/>
  <c r="O1539" i="11"/>
  <c r="O1536" i="11"/>
  <c r="O1522" i="11"/>
  <c r="O1519" i="11"/>
  <c r="O1516" i="11"/>
  <c r="O1496" i="11"/>
  <c r="O1494" i="11"/>
  <c r="O1486" i="11"/>
  <c r="O1483" i="11"/>
  <c r="O1475" i="11"/>
  <c r="O1472" i="11"/>
  <c r="O1458" i="11"/>
  <c r="O1455" i="11"/>
  <c r="O1452" i="11"/>
  <c r="O1432" i="11"/>
  <c r="O1429" i="11"/>
  <c r="O1419" i="11"/>
  <c r="O1416" i="11"/>
  <c r="O1413" i="11"/>
  <c r="O1403" i="11"/>
  <c r="O1400" i="11"/>
  <c r="O1397" i="11"/>
  <c r="O1387" i="11"/>
  <c r="O1384" i="11"/>
  <c r="O1381" i="11"/>
  <c r="O1371" i="11"/>
  <c r="O1368" i="11"/>
  <c r="O1365" i="11"/>
  <c r="O1355" i="11"/>
  <c r="O1352" i="11"/>
  <c r="O1349" i="11"/>
  <c r="O1339" i="11"/>
  <c r="O1336" i="11"/>
  <c r="O1333" i="11"/>
  <c r="O1323" i="11"/>
  <c r="O1320" i="11"/>
  <c r="O1317" i="11"/>
  <c r="O1307" i="11"/>
  <c r="O1304" i="11"/>
  <c r="O1301" i="11"/>
  <c r="O1291" i="11"/>
  <c r="O1288" i="11"/>
  <c r="O1285" i="11"/>
  <c r="O1275" i="11"/>
  <c r="O1272" i="11"/>
  <c r="O1269" i="11"/>
  <c r="O1259" i="11"/>
  <c r="O1255" i="11"/>
  <c r="O1251" i="11"/>
  <c r="O1247" i="11"/>
  <c r="O1243" i="11"/>
  <c r="O1239" i="11"/>
  <c r="O1235" i="11"/>
  <c r="O1231" i="11"/>
  <c r="O1227" i="11"/>
  <c r="O1223" i="11"/>
  <c r="O1219" i="11"/>
  <c r="O1215" i="11"/>
  <c r="O1211" i="11"/>
  <c r="O1207" i="11"/>
  <c r="O1203" i="11"/>
  <c r="O1199" i="11"/>
  <c r="O1195" i="11"/>
  <c r="O1191" i="11"/>
  <c r="O1187" i="11"/>
  <c r="O1183" i="11"/>
  <c r="O1179" i="11"/>
  <c r="O1175" i="11"/>
  <c r="O1171" i="11"/>
  <c r="O1167" i="11"/>
  <c r="O1163" i="11"/>
  <c r="O1159" i="11"/>
  <c r="O1155" i="11"/>
  <c r="O1151" i="11"/>
  <c r="O1147" i="11"/>
  <c r="O1143" i="11"/>
  <c r="O1139" i="11"/>
  <c r="O1135" i="11"/>
  <c r="O1131" i="11"/>
  <c r="O1127" i="11"/>
  <c r="O1123" i="11"/>
  <c r="O1119" i="11"/>
  <c r="O1115" i="11"/>
  <c r="O1111" i="11"/>
  <c r="O1107" i="11"/>
  <c r="O1103" i="11"/>
  <c r="O1099" i="11"/>
  <c r="O1095" i="11"/>
  <c r="O1091" i="11"/>
  <c r="O1087" i="11"/>
  <c r="O1083" i="11"/>
  <c r="O1079" i="11"/>
  <c r="O1075" i="11"/>
  <c r="O1071" i="11"/>
  <c r="O1067" i="11"/>
  <c r="O1063" i="11"/>
  <c r="O1059" i="11"/>
  <c r="O1055" i="11"/>
  <c r="O1051" i="11"/>
  <c r="O1047" i="11"/>
  <c r="O1043" i="11"/>
  <c r="O1039" i="11"/>
  <c r="O1035" i="11"/>
  <c r="O1031" i="11"/>
  <c r="O1027" i="11"/>
  <c r="O1023" i="11"/>
  <c r="O1019" i="11"/>
  <c r="O1015" i="11"/>
  <c r="O1011" i="11"/>
  <c r="O1007" i="11"/>
  <c r="O1003" i="11"/>
  <c r="O999" i="11"/>
  <c r="O995" i="11"/>
  <c r="O991" i="11"/>
  <c r="O987" i="11"/>
  <c r="O983" i="11"/>
  <c r="O979" i="11"/>
  <c r="O975" i="11"/>
  <c r="O971" i="11"/>
  <c r="O967" i="11"/>
  <c r="O963" i="11"/>
  <c r="O959" i="11"/>
  <c r="O955" i="11"/>
  <c r="O951" i="11"/>
  <c r="O947" i="11"/>
  <c r="O943" i="11"/>
  <c r="O939" i="11"/>
  <c r="O935" i="11"/>
  <c r="O931" i="11"/>
  <c r="O927" i="11"/>
  <c r="O923" i="11"/>
  <c r="O919" i="11"/>
  <c r="O915" i="11"/>
  <c r="O911" i="11"/>
  <c r="O907" i="11"/>
  <c r="O903" i="11"/>
  <c r="O899" i="11"/>
  <c r="O895" i="11"/>
  <c r="O891" i="11"/>
  <c r="O887" i="11"/>
  <c r="O883" i="11"/>
  <c r="O879" i="11"/>
  <c r="O875" i="11"/>
  <c r="O871" i="11"/>
  <c r="O867" i="11"/>
  <c r="O863" i="11"/>
  <c r="O859" i="11"/>
  <c r="O855" i="11"/>
  <c r="O851" i="11"/>
  <c r="O847" i="11"/>
  <c r="O843" i="11"/>
  <c r="O839" i="11"/>
  <c r="O835" i="11"/>
  <c r="O831" i="11"/>
  <c r="O1910" i="11"/>
  <c r="O1760" i="11"/>
  <c r="O1696" i="11"/>
  <c r="O1693" i="11"/>
  <c r="O1685" i="11"/>
  <c r="O1652" i="11"/>
  <c r="O1646" i="11"/>
  <c r="O1574" i="11"/>
  <c r="O1862" i="11"/>
  <c r="O1787" i="11"/>
  <c r="O1764" i="11"/>
  <c r="O1741" i="11"/>
  <c r="O1728" i="11"/>
  <c r="O1701" i="11"/>
  <c r="O1636" i="11"/>
  <c r="O1630" i="11"/>
  <c r="O1566" i="11"/>
  <c r="O1563" i="11"/>
  <c r="O1555" i="11"/>
  <c r="O1552" i="11"/>
  <c r="O1542" i="11"/>
  <c r="O1994" i="11"/>
  <c r="O1587" i="11"/>
  <c r="O1570" i="11"/>
  <c r="O1567" i="11"/>
  <c r="O1512" i="11"/>
  <c r="O1506" i="11"/>
  <c r="O1470" i="11"/>
  <c r="O1467" i="11"/>
  <c r="O1459" i="11"/>
  <c r="O1456" i="11"/>
  <c r="O1439" i="11"/>
  <c r="O1436" i="11"/>
  <c r="O1425" i="11"/>
  <c r="O1396" i="11"/>
  <c r="O1388" i="11"/>
  <c r="O1383" i="11"/>
  <c r="O1375" i="11"/>
  <c r="O1369" i="11"/>
  <c r="O1361" i="11"/>
  <c r="O1348" i="11"/>
  <c r="O1340" i="11"/>
  <c r="O1335" i="11"/>
  <c r="O1327" i="11"/>
  <c r="O1321" i="11"/>
  <c r="O1313" i="11"/>
  <c r="O1684" i="11"/>
  <c r="O1620" i="11"/>
  <c r="O1534" i="11"/>
  <c r="O1531" i="11"/>
  <c r="O1523" i="11"/>
  <c r="O1520" i="11"/>
  <c r="O1503" i="11"/>
  <c r="O1500" i="11"/>
  <c r="O1480" i="11"/>
  <c r="O1474" i="11"/>
  <c r="O1446" i="11"/>
  <c r="O1412" i="11"/>
  <c r="O1404" i="11"/>
  <c r="O1399" i="11"/>
  <c r="O1391" i="11"/>
  <c r="O1385" i="11"/>
  <c r="O1377" i="11"/>
  <c r="O1356" i="11"/>
  <c r="O1351" i="11"/>
  <c r="O1343" i="11"/>
  <c r="O1337" i="11"/>
  <c r="O1329" i="11"/>
  <c r="O1774" i="11"/>
  <c r="O1707" i="11"/>
  <c r="O1668" i="11"/>
  <c r="O1662" i="11"/>
  <c r="O1584" i="11"/>
  <c r="O1491" i="11"/>
  <c r="O1435" i="11"/>
  <c r="O1300" i="11"/>
  <c r="O1284" i="11"/>
  <c r="O1276" i="11"/>
  <c r="O1271" i="11"/>
  <c r="O1263" i="11"/>
  <c r="O1262" i="11"/>
  <c r="O1260" i="11"/>
  <c r="O1246" i="11"/>
  <c r="O1244" i="11"/>
  <c r="O1230" i="11"/>
  <c r="O1228" i="11"/>
  <c r="O1214" i="11"/>
  <c r="O1212" i="11"/>
  <c r="O1198" i="11"/>
  <c r="O1196" i="11"/>
  <c r="O1184" i="11"/>
  <c r="O1170" i="11"/>
  <c r="O1168" i="11"/>
  <c r="O1154" i="11"/>
  <c r="O1152" i="11"/>
  <c r="O1138" i="11"/>
  <c r="O1136" i="11"/>
  <c r="O1122" i="11"/>
  <c r="O1120" i="11"/>
  <c r="O1106" i="11"/>
  <c r="O1104" i="11"/>
  <c r="O1090" i="11"/>
  <c r="O1088" i="11"/>
  <c r="O1076" i="11"/>
  <c r="O1062" i="11"/>
  <c r="O1060" i="11"/>
  <c r="O1046" i="11"/>
  <c r="O1044" i="11"/>
  <c r="O1755" i="11"/>
  <c r="O1614" i="11"/>
  <c r="O1576" i="11"/>
  <c r="O1532" i="11"/>
  <c r="O1502" i="11"/>
  <c r="O1471" i="11"/>
  <c r="O1448" i="11"/>
  <c r="O1415" i="11"/>
  <c r="O1393" i="11"/>
  <c r="O1345" i="11"/>
  <c r="O1303" i="11"/>
  <c r="O1292" i="11"/>
  <c r="O1287" i="11"/>
  <c r="O1279" i="11"/>
  <c r="O1273" i="11"/>
  <c r="O1265" i="11"/>
  <c r="O1250" i="11"/>
  <c r="O1248" i="11"/>
  <c r="O1234" i="11"/>
  <c r="O1232" i="11"/>
  <c r="O1218" i="11"/>
  <c r="O1216" i="11"/>
  <c r="O1202" i="11"/>
  <c r="O1200" i="11"/>
  <c r="O1186" i="11"/>
  <c r="O1174" i="11"/>
  <c r="O1172" i="11"/>
  <c r="O1158" i="11"/>
  <c r="O1156" i="11"/>
  <c r="O1142" i="11"/>
  <c r="O1140" i="11"/>
  <c r="O1126" i="11"/>
  <c r="O1124" i="11"/>
  <c r="O1110" i="11"/>
  <c r="O1108" i="11"/>
  <c r="O1094" i="11"/>
  <c r="O1092" i="11"/>
  <c r="O1078" i="11"/>
  <c r="O1066" i="11"/>
  <c r="O1064" i="11"/>
  <c r="O1050" i="11"/>
  <c r="O1048" i="11"/>
  <c r="O1034" i="11"/>
  <c r="O1032" i="11"/>
  <c r="O1018" i="11"/>
  <c r="O1016" i="11"/>
  <c r="O1678" i="11"/>
  <c r="O1598" i="11"/>
  <c r="O1564" i="11"/>
  <c r="O1499" i="11"/>
  <c r="O1478" i="11"/>
  <c r="O1468" i="11"/>
  <c r="O1442" i="11"/>
  <c r="O1423" i="11"/>
  <c r="O1407" i="11"/>
  <c r="O1401" i="11"/>
  <c r="O1372" i="11"/>
  <c r="O1367" i="11"/>
  <c r="O1311" i="11"/>
  <c r="O1295" i="11"/>
  <c r="O1281" i="11"/>
  <c r="O1256" i="11"/>
  <c r="O1224" i="11"/>
  <c r="O1192" i="11"/>
  <c r="O1180" i="11"/>
  <c r="O1148" i="11"/>
  <c r="O1116" i="11"/>
  <c r="O1084" i="11"/>
  <c r="O1072" i="11"/>
  <c r="O1040" i="11"/>
  <c r="O1028" i="11"/>
  <c r="O1010" i="11"/>
  <c r="O1008" i="11"/>
  <c r="O994" i="11"/>
  <c r="O992" i="11"/>
  <c r="O978" i="11"/>
  <c r="O976" i="11"/>
  <c r="O962" i="11"/>
  <c r="O960" i="11"/>
  <c r="O946" i="11"/>
  <c r="O944" i="11"/>
  <c r="O930" i="11"/>
  <c r="O928" i="11"/>
  <c r="O914" i="11"/>
  <c r="O912" i="11"/>
  <c r="O898" i="11"/>
  <c r="O896" i="11"/>
  <c r="O882" i="11"/>
  <c r="O880" i="11"/>
  <c r="O866" i="11"/>
  <c r="O858" i="11"/>
  <c r="O844" i="11"/>
  <c r="O842" i="11"/>
  <c r="O828" i="11"/>
  <c r="O818" i="11"/>
  <c r="O815" i="11"/>
  <c r="O812" i="11"/>
  <c r="O802" i="11"/>
  <c r="O801" i="11"/>
  <c r="O797" i="11"/>
  <c r="O793" i="11"/>
  <c r="O789" i="11"/>
  <c r="O785" i="11"/>
  <c r="O781" i="11"/>
  <c r="O777" i="11"/>
  <c r="O773" i="11"/>
  <c r="O769" i="11"/>
  <c r="O765" i="11"/>
  <c r="O761" i="11"/>
  <c r="O757" i="11"/>
  <c r="O753" i="11"/>
  <c r="O749" i="11"/>
  <c r="O745" i="11"/>
  <c r="O741" i="11"/>
  <c r="O737" i="11"/>
  <c r="O733" i="11"/>
  <c r="O729" i="11"/>
  <c r="O725" i="11"/>
  <c r="O721" i="11"/>
  <c r="O717" i="11"/>
  <c r="O713" i="11"/>
  <c r="O709" i="11"/>
  <c r="O705" i="11"/>
  <c r="O701" i="11"/>
  <c r="O697" i="11"/>
  <c r="O693" i="11"/>
  <c r="O689" i="11"/>
  <c r="O685" i="11"/>
  <c r="O681" i="11"/>
  <c r="O677" i="11"/>
  <c r="O673" i="11"/>
  <c r="O669" i="11"/>
  <c r="O665" i="11"/>
  <c r="O661" i="11"/>
  <c r="O657" i="11"/>
  <c r="O653" i="11"/>
  <c r="O649" i="11"/>
  <c r="O645" i="11"/>
  <c r="O641" i="11"/>
  <c r="O637" i="11"/>
  <c r="O1770" i="11"/>
  <c r="O1604" i="11"/>
  <c r="O1538" i="11"/>
  <c r="O1510" i="11"/>
  <c r="O1488" i="11"/>
  <c r="O1428" i="11"/>
  <c r="O1420" i="11"/>
  <c r="O1409" i="11"/>
  <c r="O1332" i="11"/>
  <c r="O1316" i="11"/>
  <c r="O1308" i="11"/>
  <c r="O1297" i="11"/>
  <c r="O1289" i="11"/>
  <c r="O1252" i="11"/>
  <c r="O1242" i="11"/>
  <c r="O1238" i="11"/>
  <c r="O1220" i="11"/>
  <c r="O1210" i="11"/>
  <c r="O1206" i="11"/>
  <c r="O1188" i="11"/>
  <c r="O1176" i="11"/>
  <c r="O1166" i="11"/>
  <c r="O1162" i="11"/>
  <c r="O1144" i="11"/>
  <c r="O1134" i="11"/>
  <c r="O1130" i="11"/>
  <c r="O1112" i="11"/>
  <c r="O1102" i="11"/>
  <c r="O1098" i="11"/>
  <c r="O1080" i="11"/>
  <c r="O1068" i="11"/>
  <c r="O1058" i="11"/>
  <c r="O1054" i="11"/>
  <c r="O1014" i="11"/>
  <c r="O1012" i="11"/>
  <c r="O998" i="11"/>
  <c r="O996" i="11"/>
  <c r="O982" i="11"/>
  <c r="O980" i="11"/>
  <c r="O966" i="11"/>
  <c r="O964" i="11"/>
  <c r="O950" i="11"/>
  <c r="O948" i="11"/>
  <c r="O934" i="11"/>
  <c r="O932" i="11"/>
  <c r="O918" i="11"/>
  <c r="O916" i="11"/>
  <c r="O902" i="11"/>
  <c r="O900" i="11"/>
  <c r="O886" i="11"/>
  <c r="O884" i="11"/>
  <c r="O870" i="11"/>
  <c r="O868" i="11"/>
  <c r="O860" i="11"/>
  <c r="O848" i="11"/>
  <c r="O846" i="11"/>
  <c r="O832" i="11"/>
  <c r="O830" i="11"/>
  <c r="O827" i="11"/>
  <c r="O824" i="11"/>
  <c r="O814" i="11"/>
  <c r="O811" i="11"/>
  <c r="O808" i="11"/>
  <c r="O800" i="11"/>
  <c r="O796" i="11"/>
  <c r="O792" i="11"/>
  <c r="O788" i="11"/>
  <c r="O784" i="11"/>
  <c r="O780" i="11"/>
  <c r="O776" i="11"/>
  <c r="O772" i="11"/>
  <c r="O768" i="11"/>
  <c r="O764" i="11"/>
  <c r="O760" i="11"/>
  <c r="O756" i="11"/>
  <c r="O752" i="11"/>
  <c r="O748" i="11"/>
  <c r="O744" i="11"/>
  <c r="O740" i="11"/>
  <c r="O736" i="11"/>
  <c r="O732" i="11"/>
  <c r="O728" i="11"/>
  <c r="O724" i="11"/>
  <c r="O720" i="11"/>
  <c r="O716" i="11"/>
  <c r="O712" i="11"/>
  <c r="O708" i="11"/>
  <c r="O704" i="11"/>
  <c r="O700" i="11"/>
  <c r="O696" i="11"/>
  <c r="O692" i="11"/>
  <c r="O688" i="11"/>
  <c r="O684" i="11"/>
  <c r="O680" i="11"/>
  <c r="O676" i="11"/>
  <c r="O672" i="11"/>
  <c r="O668" i="11"/>
  <c r="O664" i="11"/>
  <c r="O660" i="11"/>
  <c r="O656" i="11"/>
  <c r="O652" i="11"/>
  <c r="O648" i="11"/>
  <c r="O644" i="11"/>
  <c r="O640" i="11"/>
  <c r="O636" i="11"/>
  <c r="O1535" i="11"/>
  <c r="O1319" i="11"/>
  <c r="O1258" i="11"/>
  <c r="O1240" i="11"/>
  <c r="O1222" i="11"/>
  <c r="O1194" i="11"/>
  <c r="O1128" i="11"/>
  <c r="O1074" i="11"/>
  <c r="O1056" i="11"/>
  <c r="O1038" i="11"/>
  <c r="O1036" i="11"/>
  <c r="O1026" i="11"/>
  <c r="O1024" i="11"/>
  <c r="O1020" i="11"/>
  <c r="O864" i="11"/>
  <c r="O856" i="11"/>
  <c r="O852" i="11"/>
  <c r="O840" i="11"/>
  <c r="O836" i="11"/>
  <c r="O826" i="11"/>
  <c r="O816" i="11"/>
  <c r="O795" i="11"/>
  <c r="O787" i="11"/>
  <c r="O779" i="11"/>
  <c r="O771" i="11"/>
  <c r="O763" i="11"/>
  <c r="O755" i="11"/>
  <c r="O747" i="11"/>
  <c r="O739" i="11"/>
  <c r="O731" i="11"/>
  <c r="O723" i="11"/>
  <c r="O715" i="11"/>
  <c r="O707" i="11"/>
  <c r="O699" i="11"/>
  <c r="O691" i="11"/>
  <c r="O683" i="11"/>
  <c r="O675" i="11"/>
  <c r="O667" i="11"/>
  <c r="O659" i="11"/>
  <c r="O651" i="11"/>
  <c r="O646" i="11"/>
  <c r="O635" i="11"/>
  <c r="O632" i="11"/>
  <c r="O628" i="11"/>
  <c r="O624" i="11"/>
  <c r="O620" i="11"/>
  <c r="O616" i="11"/>
  <c r="O612" i="11"/>
  <c r="O608" i="11"/>
  <c r="O604" i="11"/>
  <c r="O600" i="11"/>
  <c r="O596" i="11"/>
  <c r="O592" i="11"/>
  <c r="O588" i="11"/>
  <c r="O584" i="11"/>
  <c r="O580" i="11"/>
  <c r="O576" i="11"/>
  <c r="O572" i="11"/>
  <c r="O568" i="11"/>
  <c r="O564" i="11"/>
  <c r="O560" i="11"/>
  <c r="O556" i="11"/>
  <c r="O552" i="11"/>
  <c r="O548" i="11"/>
  <c r="O544" i="11"/>
  <c r="O540" i="11"/>
  <c r="O536" i="11"/>
  <c r="O532" i="11"/>
  <c r="O528" i="11"/>
  <c r="O524" i="11"/>
  <c r="O520" i="11"/>
  <c r="O516" i="11"/>
  <c r="O512" i="11"/>
  <c r="O508" i="11"/>
  <c r="O504" i="11"/>
  <c r="O500" i="11"/>
  <c r="O496" i="11"/>
  <c r="O492" i="11"/>
  <c r="O488" i="11"/>
  <c r="O484" i="11"/>
  <c r="O480" i="11"/>
  <c r="O476" i="11"/>
  <c r="O472" i="11"/>
  <c r="O468" i="11"/>
  <c r="O464" i="11"/>
  <c r="O460" i="11"/>
  <c r="O456" i="11"/>
  <c r="O452" i="11"/>
  <c r="O448" i="11"/>
  <c r="O444" i="11"/>
  <c r="O440" i="11"/>
  <c r="O436" i="11"/>
  <c r="O432" i="11"/>
  <c r="O428" i="11"/>
  <c r="O421" i="11"/>
  <c r="O417" i="11"/>
  <c r="O413" i="11"/>
  <c r="O409" i="11"/>
  <c r="O405" i="11"/>
  <c r="O401" i="11"/>
  <c r="O397" i="11"/>
  <c r="O393" i="11"/>
  <c r="O389" i="11"/>
  <c r="O385" i="11"/>
  <c r="O381" i="11"/>
  <c r="O377" i="11"/>
  <c r="O373" i="11"/>
  <c r="O369" i="11"/>
  <c r="O365" i="11"/>
  <c r="O361" i="11"/>
  <c r="O357" i="11"/>
  <c r="O353" i="11"/>
  <c r="O349" i="11"/>
  <c r="O345" i="11"/>
  <c r="O341" i="11"/>
  <c r="O337" i="11"/>
  <c r="O333" i="11"/>
  <c r="O329" i="11"/>
  <c r="O325" i="11"/>
  <c r="O321" i="11"/>
  <c r="O317" i="11"/>
  <c r="O313" i="11"/>
  <c r="O309" i="11"/>
  <c r="O305" i="11"/>
  <c r="O301" i="11"/>
  <c r="O297" i="11"/>
  <c r="O293" i="11"/>
  <c r="O289" i="11"/>
  <c r="O285" i="11"/>
  <c r="O281" i="11"/>
  <c r="O277" i="11"/>
  <c r="O273" i="11"/>
  <c r="O269" i="11"/>
  <c r="O265" i="11"/>
  <c r="O261" i="11"/>
  <c r="O257" i="11"/>
  <c r="O253" i="11"/>
  <c r="O249" i="11"/>
  <c r="O245" i="11"/>
  <c r="O241" i="11"/>
  <c r="O237" i="11"/>
  <c r="O233" i="11"/>
  <c r="O229" i="11"/>
  <c r="O225" i="11"/>
  <c r="O221" i="11"/>
  <c r="O217" i="11"/>
  <c r="O213" i="11"/>
  <c r="O209" i="11"/>
  <c r="O205" i="11"/>
  <c r="O201" i="11"/>
  <c r="O197" i="11"/>
  <c r="O193" i="11"/>
  <c r="O189" i="11"/>
  <c r="O185" i="11"/>
  <c r="O181" i="11"/>
  <c r="O177" i="11"/>
  <c r="O173" i="11"/>
  <c r="O169" i="11"/>
  <c r="O165" i="11"/>
  <c r="O161" i="11"/>
  <c r="O157" i="11"/>
  <c r="O153" i="11"/>
  <c r="O149" i="11"/>
  <c r="O145" i="11"/>
  <c r="O141" i="11"/>
  <c r="O137" i="11"/>
  <c r="O133" i="11"/>
  <c r="O129" i="11"/>
  <c r="O125" i="11"/>
  <c r="O121" i="11"/>
  <c r="O117" i="11"/>
  <c r="O113" i="11"/>
  <c r="O109" i="11"/>
  <c r="O105" i="11"/>
  <c r="O101" i="11"/>
  <c r="O97" i="11"/>
  <c r="O93" i="11"/>
  <c r="O89" i="11"/>
  <c r="O1752" i="11"/>
  <c r="O1431" i="11"/>
  <c r="O1324" i="11"/>
  <c r="O1305" i="11"/>
  <c r="O1204" i="11"/>
  <c r="O1178" i="11"/>
  <c r="O1150" i="11"/>
  <c r="O1132" i="11"/>
  <c r="O1114" i="11"/>
  <c r="O1086" i="11"/>
  <c r="O1006" i="11"/>
  <c r="O1002" i="11"/>
  <c r="O990" i="11"/>
  <c r="O986" i="11"/>
  <c r="O974" i="11"/>
  <c r="O970" i="11"/>
  <c r="O958" i="11"/>
  <c r="O954" i="11"/>
  <c r="O942" i="11"/>
  <c r="O938" i="11"/>
  <c r="O926" i="11"/>
  <c r="O922" i="11"/>
  <c r="O910" i="11"/>
  <c r="O906" i="11"/>
  <c r="O894" i="11"/>
  <c r="O890" i="11"/>
  <c r="O878" i="11"/>
  <c r="O874" i="11"/>
  <c r="O854" i="11"/>
  <c r="O850" i="11"/>
  <c r="O838" i="11"/>
  <c r="O834" i="11"/>
  <c r="O807" i="11"/>
  <c r="O806" i="11"/>
  <c r="O804" i="11"/>
  <c r="O803" i="11"/>
  <c r="O794" i="11"/>
  <c r="O786" i="11"/>
  <c r="O778" i="11"/>
  <c r="O770" i="11"/>
  <c r="O762" i="11"/>
  <c r="O754" i="11"/>
  <c r="O746" i="11"/>
  <c r="O738" i="11"/>
  <c r="O730" i="11"/>
  <c r="O722" i="11"/>
  <c r="O714" i="11"/>
  <c r="O706" i="11"/>
  <c r="O698" i="11"/>
  <c r="O690" i="11"/>
  <c r="O682" i="11"/>
  <c r="O674" i="11"/>
  <c r="O666" i="11"/>
  <c r="O658" i="11"/>
  <c r="O650" i="11"/>
  <c r="O639" i="11"/>
  <c r="O634" i="11"/>
  <c r="O631" i="11"/>
  <c r="O627" i="11"/>
  <c r="O623" i="11"/>
  <c r="O619" i="11"/>
  <c r="O615" i="11"/>
  <c r="O611" i="11"/>
  <c r="O607" i="11"/>
  <c r="O603" i="11"/>
  <c r="O599" i="11"/>
  <c r="O595" i="11"/>
  <c r="O591" i="11"/>
  <c r="O587" i="11"/>
  <c r="O583" i="11"/>
  <c r="O579" i="11"/>
  <c r="O575" i="11"/>
  <c r="O571" i="11"/>
  <c r="O567" i="11"/>
  <c r="O563" i="11"/>
  <c r="O559" i="11"/>
  <c r="O555" i="11"/>
  <c r="O551" i="11"/>
  <c r="O547" i="11"/>
  <c r="O543" i="11"/>
  <c r="O539" i="11"/>
  <c r="O535" i="11"/>
  <c r="O531" i="11"/>
  <c r="O527" i="11"/>
  <c r="O523" i="11"/>
  <c r="O519" i="11"/>
  <c r="O515" i="11"/>
  <c r="O511" i="11"/>
  <c r="O507" i="11"/>
  <c r="O503" i="11"/>
  <c r="O499" i="11"/>
  <c r="O495" i="11"/>
  <c r="O491" i="11"/>
  <c r="O487" i="11"/>
  <c r="O483" i="11"/>
  <c r="O479" i="11"/>
  <c r="O475" i="11"/>
  <c r="O471" i="11"/>
  <c r="O467" i="11"/>
  <c r="O463" i="11"/>
  <c r="O459" i="11"/>
  <c r="O455" i="11"/>
  <c r="O451" i="11"/>
  <c r="O447" i="11"/>
  <c r="O443" i="11"/>
  <c r="O439" i="11"/>
  <c r="O435" i="11"/>
  <c r="O431" i="11"/>
  <c r="O427" i="11"/>
  <c r="O424" i="11"/>
  <c r="O420" i="11"/>
  <c r="O416" i="11"/>
  <c r="O412" i="11"/>
  <c r="O408" i="11"/>
  <c r="O404" i="11"/>
  <c r="O400" i="11"/>
  <c r="O396" i="11"/>
  <c r="O392" i="11"/>
  <c r="O388" i="11"/>
  <c r="O384" i="11"/>
  <c r="O380" i="11"/>
  <c r="O376" i="11"/>
  <c r="O372" i="11"/>
  <c r="O368" i="11"/>
  <c r="O364" i="11"/>
  <c r="O360" i="11"/>
  <c r="O356" i="11"/>
  <c r="O352" i="11"/>
  <c r="O348" i="11"/>
  <c r="O344" i="11"/>
  <c r="O340" i="11"/>
  <c r="O336" i="11"/>
  <c r="O332" i="11"/>
  <c r="O328" i="11"/>
  <c r="O324" i="11"/>
  <c r="O320" i="11"/>
  <c r="O316" i="11"/>
  <c r="O312" i="11"/>
  <c r="O308" i="11"/>
  <c r="O304" i="11"/>
  <c r="O300" i="11"/>
  <c r="O296" i="11"/>
  <c r="O292" i="11"/>
  <c r="O288" i="11"/>
  <c r="O284" i="11"/>
  <c r="O280" i="11"/>
  <c r="O276" i="11"/>
  <c r="O272" i="11"/>
  <c r="O268" i="11"/>
  <c r="O264" i="11"/>
  <c r="O260" i="11"/>
  <c r="O256" i="11"/>
  <c r="O252" i="11"/>
  <c r="O248" i="11"/>
  <c r="O244" i="11"/>
  <c r="O240" i="11"/>
  <c r="O236" i="11"/>
  <c r="O232" i="11"/>
  <c r="O228" i="11"/>
  <c r="O224" i="11"/>
  <c r="O220" i="11"/>
  <c r="O216" i="11"/>
  <c r="O212" i="11"/>
  <c r="O208" i="11"/>
  <c r="O204" i="11"/>
  <c r="O200" i="11"/>
  <c r="O196" i="11"/>
  <c r="O192" i="11"/>
  <c r="O188" i="11"/>
  <c r="O184" i="11"/>
  <c r="O180" i="11"/>
  <c r="O176" i="11"/>
  <c r="O172" i="11"/>
  <c r="O168" i="11"/>
  <c r="O164" i="11"/>
  <c r="O160" i="11"/>
  <c r="O156" i="11"/>
  <c r="O152" i="11"/>
  <c r="O148" i="11"/>
  <c r="O144" i="11"/>
  <c r="O140" i="11"/>
  <c r="O136" i="11"/>
  <c r="O132" i="11"/>
  <c r="O128" i="11"/>
  <c r="O124" i="11"/>
  <c r="O120" i="11"/>
  <c r="O116" i="11"/>
  <c r="O112" i="11"/>
  <c r="O108" i="11"/>
  <c r="O104" i="11"/>
  <c r="O100" i="11"/>
  <c r="O96" i="11"/>
  <c r="O92" i="11"/>
  <c r="O88" i="11"/>
  <c r="O8" i="11"/>
  <c r="L11" i="11"/>
  <c r="O12" i="11"/>
  <c r="L15" i="11"/>
  <c r="O28" i="11"/>
  <c r="O32" i="11"/>
  <c r="L39" i="11"/>
  <c r="O40" i="11"/>
  <c r="L71" i="11"/>
  <c r="O72" i="11"/>
  <c r="L79" i="11"/>
  <c r="O80" i="11"/>
  <c r="M90" i="11"/>
  <c r="L94" i="11"/>
  <c r="O102" i="11"/>
  <c r="O107" i="11"/>
  <c r="O114" i="11"/>
  <c r="L122" i="11"/>
  <c r="L130" i="11"/>
  <c r="L138" i="11"/>
  <c r="M151" i="11"/>
  <c r="L151" i="11"/>
  <c r="O154" i="11"/>
  <c r="O170" i="11"/>
  <c r="M183" i="11"/>
  <c r="L183" i="11"/>
  <c r="L194" i="11"/>
  <c r="M199" i="11"/>
  <c r="L199" i="11"/>
  <c r="O203" i="11"/>
  <c r="M215" i="11"/>
  <c r="L215" i="11"/>
  <c r="O219" i="11"/>
  <c r="M223" i="11"/>
  <c r="L223" i="11"/>
  <c r="O227" i="11"/>
  <c r="M231" i="11"/>
  <c r="L231" i="11"/>
  <c r="O235" i="11"/>
  <c r="O243" i="11"/>
  <c r="M247" i="11"/>
  <c r="L247" i="11"/>
  <c r="L254" i="11"/>
  <c r="M259" i="11"/>
  <c r="L259" i="11"/>
  <c r="O262" i="11"/>
  <c r="O274" i="11"/>
  <c r="M287" i="11"/>
  <c r="L287" i="11"/>
  <c r="O290" i="11"/>
  <c r="L294" i="11"/>
  <c r="O298" i="11"/>
  <c r="L302" i="11"/>
  <c r="O306" i="11"/>
  <c r="L310" i="11"/>
  <c r="L318" i="11"/>
  <c r="L326" i="11"/>
  <c r="L334" i="11"/>
  <c r="O338" i="11"/>
  <c r="O346" i="11"/>
  <c r="L350" i="11"/>
  <c r="O354" i="11"/>
  <c r="O370" i="11"/>
  <c r="L374" i="11"/>
  <c r="O386" i="11"/>
  <c r="O402" i="11"/>
  <c r="L410" i="11"/>
  <c r="M415" i="11"/>
  <c r="L415" i="11"/>
  <c r="O418" i="11"/>
  <c r="O423" i="11"/>
  <c r="L425" i="11"/>
  <c r="L441" i="11"/>
  <c r="O454" i="11"/>
  <c r="L457" i="11"/>
  <c r="M462" i="11"/>
  <c r="L462" i="11"/>
  <c r="O465" i="11"/>
  <c r="L473" i="11"/>
  <c r="M491" i="11"/>
  <c r="M494" i="11"/>
  <c r="L494" i="11"/>
  <c r="O497" i="11"/>
  <c r="L505" i="11"/>
  <c r="M510" i="11"/>
  <c r="L510" i="11"/>
  <c r="M526" i="11"/>
  <c r="L526" i="11"/>
  <c r="O529" i="11"/>
  <c r="L537" i="11"/>
  <c r="O545" i="11"/>
  <c r="M558" i="11"/>
  <c r="L558" i="11"/>
  <c r="O561" i="11"/>
  <c r="O566" i="11"/>
  <c r="L569" i="11"/>
  <c r="O577" i="11"/>
  <c r="O582" i="11"/>
  <c r="L585" i="11"/>
  <c r="M590" i="11"/>
  <c r="L590" i="11"/>
  <c r="O598" i="11"/>
  <c r="L601" i="11"/>
  <c r="O609" i="11"/>
  <c r="M622" i="11"/>
  <c r="L622" i="11"/>
  <c r="L633" i="11"/>
  <c r="M654" i="11"/>
  <c r="L654" i="11"/>
  <c r="O670" i="11"/>
  <c r="M675" i="11"/>
  <c r="L675" i="11"/>
  <c r="M707" i="11"/>
  <c r="L707" i="11"/>
  <c r="M718" i="11"/>
  <c r="L718" i="11"/>
  <c r="O719" i="11"/>
  <c r="O734" i="11"/>
  <c r="M750" i="11"/>
  <c r="L750" i="11"/>
  <c r="O751" i="11"/>
  <c r="O766" i="11"/>
  <c r="M782" i="11"/>
  <c r="L782" i="11"/>
  <c r="O783" i="11"/>
  <c r="M803" i="11"/>
  <c r="L803" i="11"/>
  <c r="L812" i="11"/>
  <c r="M812" i="11"/>
  <c r="L856" i="11"/>
  <c r="M856" i="11"/>
  <c r="L878" i="11"/>
  <c r="M878" i="11"/>
  <c r="O888" i="11"/>
  <c r="L910" i="11"/>
  <c r="M910" i="11"/>
  <c r="O920" i="11"/>
  <c r="L942" i="11"/>
  <c r="M942" i="11"/>
  <c r="O952" i="11"/>
  <c r="O972" i="11"/>
  <c r="M1111" i="11"/>
  <c r="O1164" i="11"/>
  <c r="M1170" i="11"/>
  <c r="M1264" i="11"/>
  <c r="L1264" i="11"/>
  <c r="L1476" i="11"/>
  <c r="M1476" i="11"/>
  <c r="L1796" i="11"/>
  <c r="M1796" i="11"/>
  <c r="O1814" i="11"/>
  <c r="M1823" i="11"/>
  <c r="L1823" i="11"/>
  <c r="V2071" i="11"/>
  <c r="V2067" i="11"/>
  <c r="V2063" i="11"/>
  <c r="V2059" i="11"/>
  <c r="V2055" i="11"/>
  <c r="V2070" i="11"/>
  <c r="V2064" i="11"/>
  <c r="V2061" i="11"/>
  <c r="V2054" i="11"/>
  <c r="V2050" i="11"/>
  <c r="V2046" i="11"/>
  <c r="V2042" i="11"/>
  <c r="V2038" i="11"/>
  <c r="V2034" i="11"/>
  <c r="V2030" i="11"/>
  <c r="V2026" i="11"/>
  <c r="V2069" i="11"/>
  <c r="V2062" i="11"/>
  <c r="V2056" i="11"/>
  <c r="V2052" i="11"/>
  <c r="V2051" i="11"/>
  <c r="V2048" i="11"/>
  <c r="V2041" i="11"/>
  <c r="V2035" i="11"/>
  <c r="V2032" i="11"/>
  <c r="V2025" i="11"/>
  <c r="V2020" i="11"/>
  <c r="V2016" i="11"/>
  <c r="V2012" i="11"/>
  <c r="V2008" i="11"/>
  <c r="V2004" i="11"/>
  <c r="V2000" i="11"/>
  <c r="V1996" i="11"/>
  <c r="V1992" i="11"/>
  <c r="V1988" i="11"/>
  <c r="V1984" i="11"/>
  <c r="V1980" i="11"/>
  <c r="V1976" i="11"/>
  <c r="V1972" i="11"/>
  <c r="V1968" i="11"/>
  <c r="V2066" i="11"/>
  <c r="V2057" i="11"/>
  <c r="V2047" i="11"/>
  <c r="V2044" i="11"/>
  <c r="V2024" i="11"/>
  <c r="V2021" i="11"/>
  <c r="V2018" i="11"/>
  <c r="V2011" i="11"/>
  <c r="V2005" i="11"/>
  <c r="V2002" i="11"/>
  <c r="V1995" i="11"/>
  <c r="V1989" i="11"/>
  <c r="V1986" i="11"/>
  <c r="V1979" i="11"/>
  <c r="V1973" i="11"/>
  <c r="V1970" i="11"/>
  <c r="V1964" i="11"/>
  <c r="V1960" i="11"/>
  <c r="V1956" i="11"/>
  <c r="V1952" i="11"/>
  <c r="V1948" i="11"/>
  <c r="V1944" i="11"/>
  <c r="V1940" i="11"/>
  <c r="V1936" i="11"/>
  <c r="V1932" i="11"/>
  <c r="V1928" i="11"/>
  <c r="V1924" i="11"/>
  <c r="V1920" i="11"/>
  <c r="V1916" i="11"/>
  <c r="V1912" i="11"/>
  <c r="V1908" i="11"/>
  <c r="V1904" i="11"/>
  <c r="V1900" i="11"/>
  <c r="V1896" i="11"/>
  <c r="V1892" i="11"/>
  <c r="V1888" i="11"/>
  <c r="V1884" i="11"/>
  <c r="V1880" i="11"/>
  <c r="V1876" i="11"/>
  <c r="V1872" i="11"/>
  <c r="V1868" i="11"/>
  <c r="V1864" i="11"/>
  <c r="V1860" i="11"/>
  <c r="V1856" i="11"/>
  <c r="V1852" i="11"/>
  <c r="V2074" i="11"/>
  <c r="V2073" i="11"/>
  <c r="V2068" i="11"/>
  <c r="V2065" i="11"/>
  <c r="V2060" i="11"/>
  <c r="V2043" i="11"/>
  <c r="V2039" i="11"/>
  <c r="V2037" i="11"/>
  <c r="V2010" i="11"/>
  <c r="V2003" i="11"/>
  <c r="V1997" i="11"/>
  <c r="V1993" i="11"/>
  <c r="V1983" i="11"/>
  <c r="V1975" i="11"/>
  <c r="V1974" i="11"/>
  <c r="V1969" i="11"/>
  <c r="V1966" i="11"/>
  <c r="V1959" i="11"/>
  <c r="V2072" i="11"/>
  <c r="V2036" i="11"/>
  <c r="V2029" i="11"/>
  <c r="V2015" i="11"/>
  <c r="V2028" i="11"/>
  <c r="V2022" i="11"/>
  <c r="V2017" i="11"/>
  <c r="V2014" i="11"/>
  <c r="V2007" i="11"/>
  <c r="V1991" i="11"/>
  <c r="V1967" i="11"/>
  <c r="V1962" i="11"/>
  <c r="V1954" i="11"/>
  <c r="V1947" i="11"/>
  <c r="V2031" i="11"/>
  <c r="V2019" i="11"/>
  <c r="V2013" i="11"/>
  <c r="V2009" i="11"/>
  <c r="V2006" i="11"/>
  <c r="V1994" i="11"/>
  <c r="V1990" i="11"/>
  <c r="V1971" i="11"/>
  <c r="V1961" i="11"/>
  <c r="V1957" i="11"/>
  <c r="V1955" i="11"/>
  <c r="V1949" i="11"/>
  <c r="V1946" i="11"/>
  <c r="V2033" i="11"/>
  <c r="V2027" i="11"/>
  <c r="V1958" i="11"/>
  <c r="V1953" i="11"/>
  <c r="V1945" i="11"/>
  <c r="V1942" i="11"/>
  <c r="V1935" i="11"/>
  <c r="V1929" i="11"/>
  <c r="V1926" i="11"/>
  <c r="V1919" i="11"/>
  <c r="V1913" i="11"/>
  <c r="V1910" i="11"/>
  <c r="V1903" i="11"/>
  <c r="V1897" i="11"/>
  <c r="V1894" i="11"/>
  <c r="V1887" i="11"/>
  <c r="V1881" i="11"/>
  <c r="V1878" i="11"/>
  <c r="V1871" i="11"/>
  <c r="V1865" i="11"/>
  <c r="V1862" i="11"/>
  <c r="V1855" i="11"/>
  <c r="V1849" i="11"/>
  <c r="V1846" i="11"/>
  <c r="V1842" i="11"/>
  <c r="V1838" i="11"/>
  <c r="V1834" i="11"/>
  <c r="V1830" i="11"/>
  <c r="V1826" i="11"/>
  <c r="V1822" i="11"/>
  <c r="V1818" i="11"/>
  <c r="V1814" i="11"/>
  <c r="V1810" i="11"/>
  <c r="V1806" i="11"/>
  <c r="V1802" i="11"/>
  <c r="V1798" i="11"/>
  <c r="V1794" i="11"/>
  <c r="V1790" i="11"/>
  <c r="V1786" i="11"/>
  <c r="V1782" i="11"/>
  <c r="V1778" i="11"/>
  <c r="V1774" i="11"/>
  <c r="V1770" i="11"/>
  <c r="V1766" i="11"/>
  <c r="V2053" i="11"/>
  <c r="V2045" i="11"/>
  <c r="V2023" i="11"/>
  <c r="V1985" i="11"/>
  <c r="V1982" i="11"/>
  <c r="V1978" i="11"/>
  <c r="V1965" i="11"/>
  <c r="V1963" i="11"/>
  <c r="V1951" i="11"/>
  <c r="V1943" i="11"/>
  <c r="V1941" i="11"/>
  <c r="V1937" i="11"/>
  <c r="V1934" i="11"/>
  <c r="V1927" i="11"/>
  <c r="V1921" i="11"/>
  <c r="V1918" i="11"/>
  <c r="V1911" i="11"/>
  <c r="V1905" i="11"/>
  <c r="V1902" i="11"/>
  <c r="V1895" i="11"/>
  <c r="V1889" i="11"/>
  <c r="V1886" i="11"/>
  <c r="V1879" i="11"/>
  <c r="V1873" i="11"/>
  <c r="V1870" i="11"/>
  <c r="V1863" i="11"/>
  <c r="V1857" i="11"/>
  <c r="V1854" i="11"/>
  <c r="V1848" i="11"/>
  <c r="V2001" i="11"/>
  <c r="V1923" i="11"/>
  <c r="V1915" i="11"/>
  <c r="V1906" i="11"/>
  <c r="V1901" i="11"/>
  <c r="V1875" i="11"/>
  <c r="V1867" i="11"/>
  <c r="V1858" i="11"/>
  <c r="V1850" i="11"/>
  <c r="V1845" i="11"/>
  <c r="V1843" i="11"/>
  <c r="V1840" i="11"/>
  <c r="V1833" i="11"/>
  <c r="V1827" i="11"/>
  <c r="V1824" i="11"/>
  <c r="V1817" i="11"/>
  <c r="V1811" i="11"/>
  <c r="V1808" i="11"/>
  <c r="V1801" i="11"/>
  <c r="V1795" i="11"/>
  <c r="V1938" i="11"/>
  <c r="V1930" i="11"/>
  <c r="V1925" i="11"/>
  <c r="V1917" i="11"/>
  <c r="V1899" i="11"/>
  <c r="V1890" i="11"/>
  <c r="V1882" i="11"/>
  <c r="V1877" i="11"/>
  <c r="V1869" i="11"/>
  <c r="V1841" i="11"/>
  <c r="V1835" i="11"/>
  <c r="V1832" i="11"/>
  <c r="V1825" i="11"/>
  <c r="V1819" i="11"/>
  <c r="V1816" i="11"/>
  <c r="V1809" i="11"/>
  <c r="V1803" i="11"/>
  <c r="V1800" i="11"/>
  <c r="V1793" i="11"/>
  <c r="V1787" i="11"/>
  <c r="V1784" i="11"/>
  <c r="V1777" i="11"/>
  <c r="V1771" i="11"/>
  <c r="V1768" i="11"/>
  <c r="V1759" i="11"/>
  <c r="V1755" i="11"/>
  <c r="V1751" i="11"/>
  <c r="V1747" i="11"/>
  <c r="V1743" i="11"/>
  <c r="V1739" i="11"/>
  <c r="V1735" i="11"/>
  <c r="V1731" i="11"/>
  <c r="V1727" i="11"/>
  <c r="V1723" i="11"/>
  <c r="V1719" i="11"/>
  <c r="V1715" i="11"/>
  <c r="V1711" i="11"/>
  <c r="V1707" i="11"/>
  <c r="V1703" i="11"/>
  <c r="V1699" i="11"/>
  <c r="V1695" i="11"/>
  <c r="V1691" i="11"/>
  <c r="V1687" i="11"/>
  <c r="V2049" i="11"/>
  <c r="V1999" i="11"/>
  <c r="V1998" i="11"/>
  <c r="V1909" i="11"/>
  <c r="V1907" i="11"/>
  <c r="V1861" i="11"/>
  <c r="V1859" i="11"/>
  <c r="V1853" i="11"/>
  <c r="V1851" i="11"/>
  <c r="V1847" i="11"/>
  <c r="V1837" i="11"/>
  <c r="V1829" i="11"/>
  <c r="V1820" i="11"/>
  <c r="V1815" i="11"/>
  <c r="V1797" i="11"/>
  <c r="V1789" i="11"/>
  <c r="V1788" i="11"/>
  <c r="V1783" i="11"/>
  <c r="V1780" i="11"/>
  <c r="V1758" i="11"/>
  <c r="V1752" i="11"/>
  <c r="V1749" i="11"/>
  <c r="V1742" i="11"/>
  <c r="V1736" i="11"/>
  <c r="V1733" i="11"/>
  <c r="V1726" i="11"/>
  <c r="V1720" i="11"/>
  <c r="V1717" i="11"/>
  <c r="V1710" i="11"/>
  <c r="V1704" i="11"/>
  <c r="V1701" i="11"/>
  <c r="V1694" i="11"/>
  <c r="V1688" i="11"/>
  <c r="V1685" i="11"/>
  <c r="V1680" i="11"/>
  <c r="V1676" i="11"/>
  <c r="V1672" i="11"/>
  <c r="V1668" i="11"/>
  <c r="V1664" i="11"/>
  <c r="V1660" i="11"/>
  <c r="V1656" i="11"/>
  <c r="V1652" i="11"/>
  <c r="V1648" i="11"/>
  <c r="V1644" i="11"/>
  <c r="V1640" i="11"/>
  <c r="V1636" i="11"/>
  <c r="V1632" i="11"/>
  <c r="V1628" i="11"/>
  <c r="V1624" i="11"/>
  <c r="V1620" i="11"/>
  <c r="V1616" i="11"/>
  <c r="V1612" i="11"/>
  <c r="V1608" i="11"/>
  <c r="V1604" i="11"/>
  <c r="V1600" i="11"/>
  <c r="V1596" i="11"/>
  <c r="V1592" i="11"/>
  <c r="V1588" i="11"/>
  <c r="V2040" i="11"/>
  <c r="V1939" i="11"/>
  <c r="V1933" i="11"/>
  <c r="V1931" i="11"/>
  <c r="V1893" i="11"/>
  <c r="V1891" i="11"/>
  <c r="V1885" i="11"/>
  <c r="V1883" i="11"/>
  <c r="V1844" i="11"/>
  <c r="V1839" i="11"/>
  <c r="V1831" i="11"/>
  <c r="V1813" i="11"/>
  <c r="V1804" i="11"/>
  <c r="V1799" i="11"/>
  <c r="V1792" i="11"/>
  <c r="V1785" i="11"/>
  <c r="V1779" i="11"/>
  <c r="V1775" i="11"/>
  <c r="V1765" i="11"/>
  <c r="V1760" i="11"/>
  <c r="V1757" i="11"/>
  <c r="V1750" i="11"/>
  <c r="V1744" i="11"/>
  <c r="V1741" i="11"/>
  <c r="V1734" i="11"/>
  <c r="V1728" i="11"/>
  <c r="V1725" i="11"/>
  <c r="V1718" i="11"/>
  <c r="V1712" i="11"/>
  <c r="V1709" i="11"/>
  <c r="V1702" i="11"/>
  <c r="V1696" i="11"/>
  <c r="V1693" i="11"/>
  <c r="V1686" i="11"/>
  <c r="V1682" i="11"/>
  <c r="V1678" i="11"/>
  <c r="V1674" i="11"/>
  <c r="V1670" i="11"/>
  <c r="V1666" i="11"/>
  <c r="V1662" i="11"/>
  <c r="V1658" i="11"/>
  <c r="V1654" i="11"/>
  <c r="V1650" i="11"/>
  <c r="V1646" i="11"/>
  <c r="V1642" i="11"/>
  <c r="V1638" i="11"/>
  <c r="V1634" i="11"/>
  <c r="V1630" i="11"/>
  <c r="V1626" i="11"/>
  <c r="V1622" i="11"/>
  <c r="V1618" i="11"/>
  <c r="V1614" i="11"/>
  <c r="V1610" i="11"/>
  <c r="V1606" i="11"/>
  <c r="V1602" i="11"/>
  <c r="V1598" i="11"/>
  <c r="V1594" i="11"/>
  <c r="V1590" i="11"/>
  <c r="V1586" i="11"/>
  <c r="V1582" i="11"/>
  <c r="V1578" i="11"/>
  <c r="V1574" i="11"/>
  <c r="V1570" i="11"/>
  <c r="V1566" i="11"/>
  <c r="V1562" i="11"/>
  <c r="V1558" i="11"/>
  <c r="V1554" i="11"/>
  <c r="V1550" i="11"/>
  <c r="V1546" i="11"/>
  <c r="V1542" i="11"/>
  <c r="V1538" i="11"/>
  <c r="V1534" i="11"/>
  <c r="V1530" i="11"/>
  <c r="V1526" i="11"/>
  <c r="V1522" i="11"/>
  <c r="V1518" i="11"/>
  <c r="V1514" i="11"/>
  <c r="V1510" i="11"/>
  <c r="V1506" i="11"/>
  <c r="V1502" i="11"/>
  <c r="V1498" i="11"/>
  <c r="V1494" i="11"/>
  <c r="V1490" i="11"/>
  <c r="V1486" i="11"/>
  <c r="V1482" i="11"/>
  <c r="V1478" i="11"/>
  <c r="V1474" i="11"/>
  <c r="V1470" i="11"/>
  <c r="V1466" i="11"/>
  <c r="V1462" i="11"/>
  <c r="V1458" i="11"/>
  <c r="V1454" i="11"/>
  <c r="V1450" i="11"/>
  <c r="V1446" i="11"/>
  <c r="V1442" i="11"/>
  <c r="V1438" i="11"/>
  <c r="V1434" i="11"/>
  <c r="V1981" i="11"/>
  <c r="V1836" i="11"/>
  <c r="V1828" i="11"/>
  <c r="V1796" i="11"/>
  <c r="V1791" i="11"/>
  <c r="V1773" i="11"/>
  <c r="V1772" i="11"/>
  <c r="V1767" i="11"/>
  <c r="V1764" i="11"/>
  <c r="V1754" i="11"/>
  <c r="V1746" i="11"/>
  <c r="V1987" i="11"/>
  <c r="V1950" i="11"/>
  <c r="V1922" i="11"/>
  <c r="V1874" i="11"/>
  <c r="V1807" i="11"/>
  <c r="V1805" i="11"/>
  <c r="V1866" i="11"/>
  <c r="V1812" i="11"/>
  <c r="V1781" i="11"/>
  <c r="V1745" i="11"/>
  <c r="V1722" i="11"/>
  <c r="V1714" i="11"/>
  <c r="V1705" i="11"/>
  <c r="V1697" i="11"/>
  <c r="V1692" i="11"/>
  <c r="V1684" i="11"/>
  <c r="V1681" i="11"/>
  <c r="V1679" i="11"/>
  <c r="V1665" i="11"/>
  <c r="V1663" i="11"/>
  <c r="V1649" i="11"/>
  <c r="V1647" i="11"/>
  <c r="V1633" i="11"/>
  <c r="V1631" i="11"/>
  <c r="V1617" i="11"/>
  <c r="V1615" i="11"/>
  <c r="V1601" i="11"/>
  <c r="V1599" i="11"/>
  <c r="V1587" i="11"/>
  <c r="V1584" i="11"/>
  <c r="V1577" i="11"/>
  <c r="V1571" i="11"/>
  <c r="V1568" i="11"/>
  <c r="V1561" i="11"/>
  <c r="V1555" i="11"/>
  <c r="V1552" i="11"/>
  <c r="V1545" i="11"/>
  <c r="V1539" i="11"/>
  <c r="V1536" i="11"/>
  <c r="V1529" i="11"/>
  <c r="V1523" i="11"/>
  <c r="V1520" i="11"/>
  <c r="V1513" i="11"/>
  <c r="V1507" i="11"/>
  <c r="V1504" i="11"/>
  <c r="V1497" i="11"/>
  <c r="V1491" i="11"/>
  <c r="V1488" i="11"/>
  <c r="V1481" i="11"/>
  <c r="V1475" i="11"/>
  <c r="V1472" i="11"/>
  <c r="V1465" i="11"/>
  <c r="V1459" i="11"/>
  <c r="V1456" i="11"/>
  <c r="V1449" i="11"/>
  <c r="V1443" i="11"/>
  <c r="V1440" i="11"/>
  <c r="V1433" i="11"/>
  <c r="V1431" i="11"/>
  <c r="V1427" i="11"/>
  <c r="V1423" i="11"/>
  <c r="V1419" i="11"/>
  <c r="V1415" i="11"/>
  <c r="V1411" i="11"/>
  <c r="V1407" i="11"/>
  <c r="V1403" i="11"/>
  <c r="V1399" i="11"/>
  <c r="V1395" i="11"/>
  <c r="V1391" i="11"/>
  <c r="V1387" i="11"/>
  <c r="V1383" i="11"/>
  <c r="V1379" i="11"/>
  <c r="V1375" i="11"/>
  <c r="V1371" i="11"/>
  <c r="V1367" i="11"/>
  <c r="V1363" i="11"/>
  <c r="V1359" i="11"/>
  <c r="V1355" i="11"/>
  <c r="V1351" i="11"/>
  <c r="V1347" i="11"/>
  <c r="V1343" i="11"/>
  <c r="V1339" i="11"/>
  <c r="V1335" i="11"/>
  <c r="V1331" i="11"/>
  <c r="V1327" i="11"/>
  <c r="V1323" i="11"/>
  <c r="V1319" i="11"/>
  <c r="V1315" i="11"/>
  <c r="V1311" i="11"/>
  <c r="V1307" i="11"/>
  <c r="V1303" i="11"/>
  <c r="V1299" i="11"/>
  <c r="V1295" i="11"/>
  <c r="V1291" i="11"/>
  <c r="V1287" i="11"/>
  <c r="V1283" i="11"/>
  <c r="V1279" i="11"/>
  <c r="V1275" i="11"/>
  <c r="V1271" i="11"/>
  <c r="V1267" i="11"/>
  <c r="V1263" i="11"/>
  <c r="V1769" i="11"/>
  <c r="V1732" i="11"/>
  <c r="V1713" i="11"/>
  <c r="V1585" i="11"/>
  <c r="V1579" i="11"/>
  <c r="V1575" i="11"/>
  <c r="V1565" i="11"/>
  <c r="V1557" i="11"/>
  <c r="V1556" i="11"/>
  <c r="V1551" i="11"/>
  <c r="V1548" i="11"/>
  <c r="V1528" i="11"/>
  <c r="V1521" i="11"/>
  <c r="V1515" i="11"/>
  <c r="V1511" i="11"/>
  <c r="V1501" i="11"/>
  <c r="V1493" i="11"/>
  <c r="V1492" i="11"/>
  <c r="V1487" i="11"/>
  <c r="V1484" i="11"/>
  <c r="V1464" i="11"/>
  <c r="V1457" i="11"/>
  <c r="V1451" i="11"/>
  <c r="V1447" i="11"/>
  <c r="V1437" i="11"/>
  <c r="V1426" i="11"/>
  <c r="V1420" i="11"/>
  <c r="V1417" i="11"/>
  <c r="V1410" i="11"/>
  <c r="V1404" i="11"/>
  <c r="V1401" i="11"/>
  <c r="V1394" i="11"/>
  <c r="V1388" i="11"/>
  <c r="V1385" i="11"/>
  <c r="V1378" i="11"/>
  <c r="V1372" i="11"/>
  <c r="V1369" i="11"/>
  <c r="V1362" i="11"/>
  <c r="V1356" i="11"/>
  <c r="V1353" i="11"/>
  <c r="V1346" i="11"/>
  <c r="V1340" i="11"/>
  <c r="V1337" i="11"/>
  <c r="V1330" i="11"/>
  <c r="V1324" i="11"/>
  <c r="V1321" i="11"/>
  <c r="V1314" i="11"/>
  <c r="V1308" i="11"/>
  <c r="V1305" i="11"/>
  <c r="V1298" i="11"/>
  <c r="V1292" i="11"/>
  <c r="V1289" i="11"/>
  <c r="V1282" i="11"/>
  <c r="V1276" i="11"/>
  <c r="V1273" i="11"/>
  <c r="V1266" i="11"/>
  <c r="V1258" i="11"/>
  <c r="V1254" i="11"/>
  <c r="V1250" i="11"/>
  <c r="V1246" i="11"/>
  <c r="V1242" i="11"/>
  <c r="V1238" i="11"/>
  <c r="V1234" i="11"/>
  <c r="V1230" i="11"/>
  <c r="V1226" i="11"/>
  <c r="V1222" i="11"/>
  <c r="V1218" i="11"/>
  <c r="V1214" i="11"/>
  <c r="V1210" i="11"/>
  <c r="V1206" i="11"/>
  <c r="V1202" i="11"/>
  <c r="V1198" i="11"/>
  <c r="V1194" i="11"/>
  <c r="V1190" i="11"/>
  <c r="V1186" i="11"/>
  <c r="V1182" i="11"/>
  <c r="V1178" i="11"/>
  <c r="V1174" i="11"/>
  <c r="V1170" i="11"/>
  <c r="V1166" i="11"/>
  <c r="V1162" i="11"/>
  <c r="V1158" i="11"/>
  <c r="V1154" i="11"/>
  <c r="V1150" i="11"/>
  <c r="V1146" i="11"/>
  <c r="V1142" i="11"/>
  <c r="V1138" i="11"/>
  <c r="V1134" i="11"/>
  <c r="V1130" i="11"/>
  <c r="V1126" i="11"/>
  <c r="V1122" i="11"/>
  <c r="V1118" i="11"/>
  <c r="V1114" i="11"/>
  <c r="V1110" i="11"/>
  <c r="V1106" i="11"/>
  <c r="V1102" i="11"/>
  <c r="V1098" i="11"/>
  <c r="V1094" i="11"/>
  <c r="V1090" i="11"/>
  <c r="V1086" i="11"/>
  <c r="V1082" i="11"/>
  <c r="V1078" i="11"/>
  <c r="V1074" i="11"/>
  <c r="V1070" i="11"/>
  <c r="V1066" i="11"/>
  <c r="V1062" i="11"/>
  <c r="V1058" i="11"/>
  <c r="V1054" i="11"/>
  <c r="V1050" i="11"/>
  <c r="V1046" i="11"/>
  <c r="V1042" i="11"/>
  <c r="V1038" i="11"/>
  <c r="V1034" i="11"/>
  <c r="V1030" i="11"/>
  <c r="V1026" i="11"/>
  <c r="V1022" i="11"/>
  <c r="V1018" i="11"/>
  <c r="V1014" i="11"/>
  <c r="V1010" i="11"/>
  <c r="V1006" i="11"/>
  <c r="V1002" i="11"/>
  <c r="V998" i="11"/>
  <c r="V994" i="11"/>
  <c r="V990" i="11"/>
  <c r="V986" i="11"/>
  <c r="V982" i="11"/>
  <c r="V978" i="11"/>
  <c r="V974" i="11"/>
  <c r="V970" i="11"/>
  <c r="V966" i="11"/>
  <c r="V962" i="11"/>
  <c r="V958" i="11"/>
  <c r="V954" i="11"/>
  <c r="V950" i="11"/>
  <c r="V946" i="11"/>
  <c r="V942" i="11"/>
  <c r="V938" i="11"/>
  <c r="V934" i="11"/>
  <c r="V930" i="11"/>
  <c r="V926" i="11"/>
  <c r="V922" i="11"/>
  <c r="V918" i="11"/>
  <c r="V914" i="11"/>
  <c r="V910" i="11"/>
  <c r="V906" i="11"/>
  <c r="V902" i="11"/>
  <c r="V898" i="11"/>
  <c r="V894" i="11"/>
  <c r="V890" i="11"/>
  <c r="V886" i="11"/>
  <c r="V882" i="11"/>
  <c r="V878" i="11"/>
  <c r="V874" i="11"/>
  <c r="V870" i="11"/>
  <c r="V866" i="11"/>
  <c r="V862" i="11"/>
  <c r="V858" i="11"/>
  <c r="V854" i="11"/>
  <c r="V850" i="11"/>
  <c r="V846" i="11"/>
  <c r="V842" i="11"/>
  <c r="V838" i="11"/>
  <c r="V834" i="11"/>
  <c r="V830" i="11"/>
  <c r="V826" i="11"/>
  <c r="V822" i="11"/>
  <c r="V818" i="11"/>
  <c r="V814" i="11"/>
  <c r="V810" i="11"/>
  <c r="V806" i="11"/>
  <c r="V802" i="11"/>
  <c r="V1898" i="11"/>
  <c r="V1763" i="11"/>
  <c r="V1762" i="11"/>
  <c r="V1756" i="11"/>
  <c r="V1748" i="11"/>
  <c r="V1730" i="11"/>
  <c r="V1729" i="11"/>
  <c r="V1721" i="11"/>
  <c r="V1700" i="11"/>
  <c r="V1698" i="11"/>
  <c r="V1683" i="11"/>
  <c r="V1675" i="11"/>
  <c r="V1667" i="11"/>
  <c r="V1659" i="11"/>
  <c r="V1651" i="11"/>
  <c r="V1643" i="11"/>
  <c r="V1635" i="11"/>
  <c r="V1627" i="11"/>
  <c r="V1619" i="11"/>
  <c r="V1611" i="11"/>
  <c r="V1603" i="11"/>
  <c r="V1595" i="11"/>
  <c r="V1583" i="11"/>
  <c r="V1580" i="11"/>
  <c r="V1560" i="11"/>
  <c r="V1553" i="11"/>
  <c r="V1547" i="11"/>
  <c r="V1543" i="11"/>
  <c r="V1533" i="11"/>
  <c r="V1525" i="11"/>
  <c r="V1524" i="11"/>
  <c r="V1519" i="11"/>
  <c r="V1516" i="11"/>
  <c r="V1496" i="11"/>
  <c r="V1489" i="11"/>
  <c r="V1483" i="11"/>
  <c r="V1479" i="11"/>
  <c r="V1469" i="11"/>
  <c r="V1461" i="11"/>
  <c r="V1460" i="11"/>
  <c r="V1455" i="11"/>
  <c r="V1452" i="11"/>
  <c r="V1432" i="11"/>
  <c r="V1428" i="11"/>
  <c r="V1425" i="11"/>
  <c r="V1418" i="11"/>
  <c r="V1412" i="11"/>
  <c r="V1409" i="11"/>
  <c r="V1402" i="11"/>
  <c r="V1396" i="11"/>
  <c r="V1393" i="11"/>
  <c r="V1386" i="11"/>
  <c r="V1380" i="11"/>
  <c r="V1377" i="11"/>
  <c r="V1370" i="11"/>
  <c r="V1364" i="11"/>
  <c r="V1361" i="11"/>
  <c r="V1354" i="11"/>
  <c r="V1348" i="11"/>
  <c r="V1345" i="11"/>
  <c r="V1338" i="11"/>
  <c r="V1332" i="11"/>
  <c r="V1329" i="11"/>
  <c r="V1322" i="11"/>
  <c r="V1316" i="11"/>
  <c r="V1313" i="11"/>
  <c r="V1306" i="11"/>
  <c r="V1300" i="11"/>
  <c r="V1297" i="11"/>
  <c r="V1290" i="11"/>
  <c r="V1284" i="11"/>
  <c r="V1281" i="11"/>
  <c r="V1274" i="11"/>
  <c r="V1268" i="11"/>
  <c r="V1265" i="11"/>
  <c r="V1260" i="11"/>
  <c r="V1256" i="11"/>
  <c r="V1252" i="11"/>
  <c r="V1248" i="11"/>
  <c r="V1244" i="11"/>
  <c r="V1240" i="11"/>
  <c r="V1236" i="11"/>
  <c r="V1232" i="11"/>
  <c r="V1228" i="11"/>
  <c r="V1224" i="11"/>
  <c r="V1220" i="11"/>
  <c r="V1216" i="11"/>
  <c r="V1212" i="11"/>
  <c r="V1208" i="11"/>
  <c r="V1204" i="11"/>
  <c r="V1200" i="11"/>
  <c r="V1196" i="11"/>
  <c r="V1192" i="11"/>
  <c r="V1188" i="11"/>
  <c r="V1184" i="11"/>
  <c r="V1180" i="11"/>
  <c r="V1176" i="11"/>
  <c r="V1172" i="11"/>
  <c r="V1168" i="11"/>
  <c r="V1164" i="11"/>
  <c r="V1160" i="11"/>
  <c r="V1156" i="11"/>
  <c r="V1152" i="11"/>
  <c r="V1148" i="11"/>
  <c r="V1144" i="11"/>
  <c r="V1140" i="11"/>
  <c r="V1136" i="11"/>
  <c r="V1132" i="11"/>
  <c r="V1128" i="11"/>
  <c r="V1124" i="11"/>
  <c r="V1120" i="11"/>
  <c r="V1116" i="11"/>
  <c r="V1112" i="11"/>
  <c r="V1108" i="11"/>
  <c r="V1104" i="11"/>
  <c r="V1100" i="11"/>
  <c r="V1096" i="11"/>
  <c r="V1092" i="11"/>
  <c r="V1088" i="11"/>
  <c r="V1084" i="11"/>
  <c r="V1080" i="11"/>
  <c r="V1076" i="11"/>
  <c r="V1072" i="11"/>
  <c r="V1068" i="11"/>
  <c r="V1064" i="11"/>
  <c r="V1060" i="11"/>
  <c r="V1056" i="11"/>
  <c r="V1052" i="11"/>
  <c r="V1048" i="11"/>
  <c r="V1044" i="11"/>
  <c r="V1040" i="11"/>
  <c r="V1036" i="11"/>
  <c r="V1032" i="11"/>
  <c r="V1028" i="11"/>
  <c r="V1024" i="11"/>
  <c r="V1020" i="11"/>
  <c r="V1016" i="11"/>
  <c r="V1012" i="11"/>
  <c r="V1008" i="11"/>
  <c r="V1004" i="11"/>
  <c r="V1000" i="11"/>
  <c r="V996" i="11"/>
  <c r="V992" i="11"/>
  <c r="V988" i="11"/>
  <c r="V984" i="11"/>
  <c r="V980" i="11"/>
  <c r="V976" i="11"/>
  <c r="V972" i="11"/>
  <c r="V968" i="11"/>
  <c r="V964" i="11"/>
  <c r="V960" i="11"/>
  <c r="V956" i="11"/>
  <c r="V952" i="11"/>
  <c r="V948" i="11"/>
  <c r="V944" i="11"/>
  <c r="V940" i="11"/>
  <c r="V936" i="11"/>
  <c r="V932" i="11"/>
  <c r="V928" i="11"/>
  <c r="V924" i="11"/>
  <c r="V920" i="11"/>
  <c r="V916" i="11"/>
  <c r="V912" i="11"/>
  <c r="V908" i="11"/>
  <c r="V904" i="11"/>
  <c r="V900" i="11"/>
  <c r="V896" i="11"/>
  <c r="V892" i="11"/>
  <c r="V888" i="11"/>
  <c r="V884" i="11"/>
  <c r="V880" i="11"/>
  <c r="V876" i="11"/>
  <c r="V872" i="11"/>
  <c r="V868" i="11"/>
  <c r="V864" i="11"/>
  <c r="V860" i="11"/>
  <c r="V856" i="11"/>
  <c r="V852" i="11"/>
  <c r="V848" i="11"/>
  <c r="V844" i="11"/>
  <c r="V840" i="11"/>
  <c r="V836" i="11"/>
  <c r="V832" i="11"/>
  <c r="V1761" i="11"/>
  <c r="V1737" i="11"/>
  <c r="V1724" i="11"/>
  <c r="V1661" i="11"/>
  <c r="V1657" i="11"/>
  <c r="V1653" i="11"/>
  <c r="V1623" i="11"/>
  <c r="V1597" i="11"/>
  <c r="V1593" i="11"/>
  <c r="V1589" i="11"/>
  <c r="V1576" i="11"/>
  <c r="V2058" i="11"/>
  <c r="V1823" i="11"/>
  <c r="V1716" i="11"/>
  <c r="V1690" i="11"/>
  <c r="V1671" i="11"/>
  <c r="V1645" i="11"/>
  <c r="V1641" i="11"/>
  <c r="V1637" i="11"/>
  <c r="V1607" i="11"/>
  <c r="V1573" i="11"/>
  <c r="V1572" i="11"/>
  <c r="V1567" i="11"/>
  <c r="V1564" i="11"/>
  <c r="V1544" i="11"/>
  <c r="V1677" i="11"/>
  <c r="V1625" i="11"/>
  <c r="V1613" i="11"/>
  <c r="V1559" i="11"/>
  <c r="V1517" i="11"/>
  <c r="V1477" i="11"/>
  <c r="V1476" i="11"/>
  <c r="V1471" i="11"/>
  <c r="V1468" i="11"/>
  <c r="V1441" i="11"/>
  <c r="V1435" i="11"/>
  <c r="V1430" i="11"/>
  <c r="V1422" i="11"/>
  <c r="V1413" i="11"/>
  <c r="V1405" i="11"/>
  <c r="V1400" i="11"/>
  <c r="V1392" i="11"/>
  <c r="V1366" i="11"/>
  <c r="V1358" i="11"/>
  <c r="V1357" i="11"/>
  <c r="V1352" i="11"/>
  <c r="V1344" i="11"/>
  <c r="V1318" i="11"/>
  <c r="V1310" i="11"/>
  <c r="V1301" i="11"/>
  <c r="V1821" i="11"/>
  <c r="V1738" i="11"/>
  <c r="V1673" i="11"/>
  <c r="V1669" i="11"/>
  <c r="V1639" i="11"/>
  <c r="V1609" i="11"/>
  <c r="V1605" i="11"/>
  <c r="V1581" i="11"/>
  <c r="V1569" i="11"/>
  <c r="V1549" i="11"/>
  <c r="V1540" i="11"/>
  <c r="V1535" i="11"/>
  <c r="V1532" i="11"/>
  <c r="V1505" i="11"/>
  <c r="V1499" i="11"/>
  <c r="V1495" i="11"/>
  <c r="V1485" i="11"/>
  <c r="V1448" i="11"/>
  <c r="V1429" i="11"/>
  <c r="V1421" i="11"/>
  <c r="V1416" i="11"/>
  <c r="V1408" i="11"/>
  <c r="V1382" i="11"/>
  <c r="V1374" i="11"/>
  <c r="V1365" i="11"/>
  <c r="V1334" i="11"/>
  <c r="V1326" i="11"/>
  <c r="V1317" i="11"/>
  <c r="V1309" i="11"/>
  <c r="V1304" i="11"/>
  <c r="V1977" i="11"/>
  <c r="V1753" i="11"/>
  <c r="V1689" i="11"/>
  <c r="V1629" i="11"/>
  <c r="V1591" i="11"/>
  <c r="V1512" i="11"/>
  <c r="V1509" i="11"/>
  <c r="V1398" i="11"/>
  <c r="V1373" i="11"/>
  <c r="V1368" i="11"/>
  <c r="V1350" i="11"/>
  <c r="V1325" i="11"/>
  <c r="V1320" i="11"/>
  <c r="V1293" i="11"/>
  <c r="V1288" i="11"/>
  <c r="V1280" i="11"/>
  <c r="V1253" i="11"/>
  <c r="V1251" i="11"/>
  <c r="V1237" i="11"/>
  <c r="V1235" i="11"/>
  <c r="V1221" i="11"/>
  <c r="V1219" i="11"/>
  <c r="V1205" i="11"/>
  <c r="V1203" i="11"/>
  <c r="V1189" i="11"/>
  <c r="V1187" i="11"/>
  <c r="V1177" i="11"/>
  <c r="V1175" i="11"/>
  <c r="V1161" i="11"/>
  <c r="V1159" i="11"/>
  <c r="V1145" i="11"/>
  <c r="V1143" i="11"/>
  <c r="V1129" i="11"/>
  <c r="V1127" i="11"/>
  <c r="V1113" i="11"/>
  <c r="V1111" i="11"/>
  <c r="V1097" i="11"/>
  <c r="V1095" i="11"/>
  <c r="V1081" i="11"/>
  <c r="V1079" i="11"/>
  <c r="V1069" i="11"/>
  <c r="V1067" i="11"/>
  <c r="V1053" i="11"/>
  <c r="V1051" i="11"/>
  <c r="V1037" i="11"/>
  <c r="V1740" i="11"/>
  <c r="V1621" i="11"/>
  <c r="V1531" i="11"/>
  <c r="V1503" i="11"/>
  <c r="V1480" i="11"/>
  <c r="V1473" i="11"/>
  <c r="V1444" i="11"/>
  <c r="V1439" i="11"/>
  <c r="V1424" i="11"/>
  <c r="V1414" i="11"/>
  <c r="V1381" i="11"/>
  <c r="V1360" i="11"/>
  <c r="V1333" i="11"/>
  <c r="V1312" i="11"/>
  <c r="V1302" i="11"/>
  <c r="V1296" i="11"/>
  <c r="V1270" i="11"/>
  <c r="V1262" i="11"/>
  <c r="V1257" i="11"/>
  <c r="V1255" i="11"/>
  <c r="V1241" i="11"/>
  <c r="V1239" i="11"/>
  <c r="V1225" i="11"/>
  <c r="V1223" i="11"/>
  <c r="V1209" i="11"/>
  <c r="V1207" i="11"/>
  <c r="V1193" i="11"/>
  <c r="V1191" i="11"/>
  <c r="V1181" i="11"/>
  <c r="V1179" i="11"/>
  <c r="V1165" i="11"/>
  <c r="V1163" i="11"/>
  <c r="V1149" i="11"/>
  <c r="V1147" i="11"/>
  <c r="V1133" i="11"/>
  <c r="V1131" i="11"/>
  <c r="V1117" i="11"/>
  <c r="V1115" i="11"/>
  <c r="V1101" i="11"/>
  <c r="V1099" i="11"/>
  <c r="V1085" i="11"/>
  <c r="V1083" i="11"/>
  <c r="V1073" i="11"/>
  <c r="V1071" i="11"/>
  <c r="V1057" i="11"/>
  <c r="V1055" i="11"/>
  <c r="V1041" i="11"/>
  <c r="V1039" i="11"/>
  <c r="V1025" i="11"/>
  <c r="V1023" i="11"/>
  <c r="V1914" i="11"/>
  <c r="V1708" i="11"/>
  <c r="V1453" i="11"/>
  <c r="V1390" i="11"/>
  <c r="V1269" i="11"/>
  <c r="V1247" i="11"/>
  <c r="V1245" i="11"/>
  <c r="V1215" i="11"/>
  <c r="V1213" i="11"/>
  <c r="V1171" i="11"/>
  <c r="V1169" i="11"/>
  <c r="V1139" i="11"/>
  <c r="V1137" i="11"/>
  <c r="V1107" i="11"/>
  <c r="V1105" i="11"/>
  <c r="V1063" i="11"/>
  <c r="V1061" i="11"/>
  <c r="V1033" i="11"/>
  <c r="V1031" i="11"/>
  <c r="V1029" i="11"/>
  <c r="V1021" i="11"/>
  <c r="V1017" i="11"/>
  <c r="V1015" i="11"/>
  <c r="V1001" i="11"/>
  <c r="V999" i="11"/>
  <c r="V985" i="11"/>
  <c r="V983" i="11"/>
  <c r="V969" i="11"/>
  <c r="V967" i="11"/>
  <c r="V953" i="11"/>
  <c r="V951" i="11"/>
  <c r="V937" i="11"/>
  <c r="V935" i="11"/>
  <c r="V921" i="11"/>
  <c r="V919" i="11"/>
  <c r="V905" i="11"/>
  <c r="V903" i="11"/>
  <c r="V889" i="11"/>
  <c r="V887" i="11"/>
  <c r="V873" i="11"/>
  <c r="V871" i="11"/>
  <c r="V861" i="11"/>
  <c r="V851" i="11"/>
  <c r="V849" i="11"/>
  <c r="V835" i="11"/>
  <c r="V833" i="11"/>
  <c r="V827" i="11"/>
  <c r="V824" i="11"/>
  <c r="V817" i="11"/>
  <c r="V811" i="11"/>
  <c r="V808" i="11"/>
  <c r="V798" i="11"/>
  <c r="V794" i="11"/>
  <c r="V790" i="11"/>
  <c r="V786" i="11"/>
  <c r="V782" i="11"/>
  <c r="V778" i="11"/>
  <c r="V774" i="11"/>
  <c r="V770" i="11"/>
  <c r="V766" i="11"/>
  <c r="V762" i="11"/>
  <c r="V758" i="11"/>
  <c r="V754" i="11"/>
  <c r="V750" i="11"/>
  <c r="V746" i="11"/>
  <c r="V742" i="11"/>
  <c r="V738" i="11"/>
  <c r="V734" i="11"/>
  <c r="V730" i="11"/>
  <c r="V726" i="11"/>
  <c r="V722" i="11"/>
  <c r="V718" i="11"/>
  <c r="V714" i="11"/>
  <c r="V710" i="11"/>
  <c r="V706" i="11"/>
  <c r="V702" i="11"/>
  <c r="V698" i="11"/>
  <c r="V694" i="11"/>
  <c r="V690" i="11"/>
  <c r="V686" i="11"/>
  <c r="V682" i="11"/>
  <c r="V678" i="11"/>
  <c r="V674" i="11"/>
  <c r="V670" i="11"/>
  <c r="V666" i="11"/>
  <c r="V662" i="11"/>
  <c r="V658" i="11"/>
  <c r="V654" i="11"/>
  <c r="V650" i="11"/>
  <c r="V646" i="11"/>
  <c r="V642" i="11"/>
  <c r="V638" i="11"/>
  <c r="V634" i="11"/>
  <c r="V1655" i="11"/>
  <c r="V1527" i="11"/>
  <c r="V1500" i="11"/>
  <c r="V1463" i="11"/>
  <c r="V1397" i="11"/>
  <c r="V1389" i="11"/>
  <c r="V1376" i="11"/>
  <c r="V1336" i="11"/>
  <c r="V1294" i="11"/>
  <c r="V1277" i="11"/>
  <c r="V1264" i="11"/>
  <c r="V1243" i="11"/>
  <c r="V1233" i="11"/>
  <c r="V1211" i="11"/>
  <c r="V1201" i="11"/>
  <c r="V1167" i="11"/>
  <c r="V1157" i="11"/>
  <c r="V1135" i="11"/>
  <c r="V1125" i="11"/>
  <c r="V1103" i="11"/>
  <c r="V1093" i="11"/>
  <c r="V1059" i="11"/>
  <c r="V1049" i="11"/>
  <c r="V1035" i="11"/>
  <c r="V1027" i="11"/>
  <c r="V1019" i="11"/>
  <c r="V1005" i="11"/>
  <c r="V1003" i="11"/>
  <c r="V989" i="11"/>
  <c r="V987" i="11"/>
  <c r="V973" i="11"/>
  <c r="V971" i="11"/>
  <c r="V957" i="11"/>
  <c r="V955" i="11"/>
  <c r="V941" i="11"/>
  <c r="V939" i="11"/>
  <c r="V925" i="11"/>
  <c r="V923" i="11"/>
  <c r="V909" i="11"/>
  <c r="V907" i="11"/>
  <c r="V893" i="11"/>
  <c r="V891" i="11"/>
  <c r="V877" i="11"/>
  <c r="V875" i="11"/>
  <c r="V863" i="11"/>
  <c r="V855" i="11"/>
  <c r="V853" i="11"/>
  <c r="V839" i="11"/>
  <c r="V837" i="11"/>
  <c r="V823" i="11"/>
  <c r="V820" i="11"/>
  <c r="V813" i="11"/>
  <c r="V807" i="11"/>
  <c r="V804" i="11"/>
  <c r="V801" i="11"/>
  <c r="V797" i="11"/>
  <c r="V793" i="11"/>
  <c r="V789" i="11"/>
  <c r="V785" i="11"/>
  <c r="V781" i="11"/>
  <c r="V777" i="11"/>
  <c r="V773" i="11"/>
  <c r="V769" i="11"/>
  <c r="V765" i="11"/>
  <c r="V761" i="11"/>
  <c r="V757" i="11"/>
  <c r="V753" i="11"/>
  <c r="V749" i="11"/>
  <c r="V745" i="11"/>
  <c r="V741" i="11"/>
  <c r="V737" i="11"/>
  <c r="V733" i="11"/>
  <c r="V729" i="11"/>
  <c r="V725" i="11"/>
  <c r="V721" i="11"/>
  <c r="V717" i="11"/>
  <c r="V713" i="11"/>
  <c r="V709" i="11"/>
  <c r="V705" i="11"/>
  <c r="V701" i="11"/>
  <c r="V697" i="11"/>
  <c r="V693" i="11"/>
  <c r="V689" i="11"/>
  <c r="V685" i="11"/>
  <c r="V681" i="11"/>
  <c r="V677" i="11"/>
  <c r="V673" i="11"/>
  <c r="V669" i="11"/>
  <c r="V665" i="11"/>
  <c r="V661" i="11"/>
  <c r="V657" i="11"/>
  <c r="V653" i="11"/>
  <c r="V649" i="11"/>
  <c r="V645" i="11"/>
  <c r="V641" i="11"/>
  <c r="V637" i="11"/>
  <c r="V633" i="11"/>
  <c r="V1537" i="11"/>
  <c r="V1349" i="11"/>
  <c r="V1341" i="11"/>
  <c r="V1278" i="11"/>
  <c r="V1272" i="11"/>
  <c r="V1217" i="11"/>
  <c r="V1199" i="11"/>
  <c r="V1151" i="11"/>
  <c r="V1121" i="11"/>
  <c r="V1087" i="11"/>
  <c r="V1011" i="11"/>
  <c r="V1009" i="11"/>
  <c r="V995" i="11"/>
  <c r="V993" i="11"/>
  <c r="V979" i="11"/>
  <c r="V977" i="11"/>
  <c r="V963" i="11"/>
  <c r="V961" i="11"/>
  <c r="V947" i="11"/>
  <c r="V945" i="11"/>
  <c r="V931" i="11"/>
  <c r="V929" i="11"/>
  <c r="V915" i="11"/>
  <c r="V913" i="11"/>
  <c r="V899" i="11"/>
  <c r="V897" i="11"/>
  <c r="V883" i="11"/>
  <c r="V881" i="11"/>
  <c r="V867" i="11"/>
  <c r="V865" i="11"/>
  <c r="V859" i="11"/>
  <c r="V857" i="11"/>
  <c r="V841" i="11"/>
  <c r="V825" i="11"/>
  <c r="V821" i="11"/>
  <c r="V819" i="11"/>
  <c r="V647" i="11"/>
  <c r="V644" i="11"/>
  <c r="V629" i="11"/>
  <c r="V625" i="11"/>
  <c r="V621" i="11"/>
  <c r="V617" i="11"/>
  <c r="V613" i="11"/>
  <c r="V609" i="11"/>
  <c r="V605" i="11"/>
  <c r="V601" i="11"/>
  <c r="V597" i="11"/>
  <c r="V593" i="11"/>
  <c r="V589" i="11"/>
  <c r="V585" i="11"/>
  <c r="V581" i="11"/>
  <c r="V577" i="11"/>
  <c r="V573" i="11"/>
  <c r="V569" i="11"/>
  <c r="V565" i="11"/>
  <c r="V561" i="11"/>
  <c r="V557" i="11"/>
  <c r="V553" i="11"/>
  <c r="V549" i="11"/>
  <c r="V545" i="11"/>
  <c r="V541" i="11"/>
  <c r="V537" i="11"/>
  <c r="V533" i="11"/>
  <c r="V529" i="11"/>
  <c r="V525" i="11"/>
  <c r="V521" i="11"/>
  <c r="V517" i="11"/>
  <c r="V513" i="11"/>
  <c r="V509" i="11"/>
  <c r="V505" i="11"/>
  <c r="V501" i="11"/>
  <c r="V497" i="11"/>
  <c r="V493" i="11"/>
  <c r="V489" i="11"/>
  <c r="V485" i="11"/>
  <c r="V481" i="11"/>
  <c r="V477" i="11"/>
  <c r="V473" i="11"/>
  <c r="V469" i="11"/>
  <c r="V465" i="11"/>
  <c r="V461" i="11"/>
  <c r="V457" i="11"/>
  <c r="V453" i="11"/>
  <c r="V449" i="11"/>
  <c r="V445" i="11"/>
  <c r="V441" i="11"/>
  <c r="V437" i="11"/>
  <c r="V433" i="11"/>
  <c r="V429" i="11"/>
  <c r="V425" i="11"/>
  <c r="V422" i="11"/>
  <c r="V418" i="11"/>
  <c r="V414" i="11"/>
  <c r="V410" i="11"/>
  <c r="V406" i="11"/>
  <c r="V402" i="11"/>
  <c r="V398" i="11"/>
  <c r="V394" i="11"/>
  <c r="V390" i="11"/>
  <c r="V386" i="11"/>
  <c r="V382" i="11"/>
  <c r="V378" i="11"/>
  <c r="V374" i="11"/>
  <c r="V370" i="11"/>
  <c r="V366" i="11"/>
  <c r="V362" i="11"/>
  <c r="V358" i="11"/>
  <c r="V354" i="11"/>
  <c r="V350" i="11"/>
  <c r="V346" i="11"/>
  <c r="V342" i="11"/>
  <c r="V338" i="11"/>
  <c r="V334" i="11"/>
  <c r="V330" i="11"/>
  <c r="V326" i="11"/>
  <c r="V322" i="11"/>
  <c r="V318" i="11"/>
  <c r="V314" i="11"/>
  <c r="V310" i="11"/>
  <c r="V306" i="11"/>
  <c r="V302" i="11"/>
  <c r="V298" i="11"/>
  <c r="V294" i="11"/>
  <c r="V290" i="11"/>
  <c r="V286" i="11"/>
  <c r="V282" i="11"/>
  <c r="V278" i="11"/>
  <c r="V274" i="11"/>
  <c r="V270" i="11"/>
  <c r="V266" i="11"/>
  <c r="V262" i="11"/>
  <c r="V258" i="11"/>
  <c r="V254" i="11"/>
  <c r="V250" i="11"/>
  <c r="V246" i="11"/>
  <c r="V242" i="11"/>
  <c r="V238" i="11"/>
  <c r="V234" i="11"/>
  <c r="V230" i="11"/>
  <c r="V226" i="11"/>
  <c r="V222" i="11"/>
  <c r="V218" i="11"/>
  <c r="V214" i="11"/>
  <c r="V210" i="11"/>
  <c r="V206" i="11"/>
  <c r="V202" i="11"/>
  <c r="V198" i="11"/>
  <c r="V194" i="11"/>
  <c r="V190" i="11"/>
  <c r="V186" i="11"/>
  <c r="V182" i="11"/>
  <c r="V178" i="11"/>
  <c r="V174" i="11"/>
  <c r="V170" i="11"/>
  <c r="V166" i="11"/>
  <c r="V162" i="11"/>
  <c r="V158" i="11"/>
  <c r="V154" i="11"/>
  <c r="V150" i="11"/>
  <c r="V146" i="11"/>
  <c r="V142" i="11"/>
  <c r="V138" i="11"/>
  <c r="V134" i="11"/>
  <c r="V130" i="11"/>
  <c r="V126" i="11"/>
  <c r="V122" i="11"/>
  <c r="V118" i="11"/>
  <c r="V114" i="11"/>
  <c r="V110" i="11"/>
  <c r="V106" i="11"/>
  <c r="V102" i="11"/>
  <c r="V98" i="11"/>
  <c r="V94" i="11"/>
  <c r="V90" i="11"/>
  <c r="V86" i="11"/>
  <c r="V1563" i="11"/>
  <c r="V1508" i="11"/>
  <c r="V1467" i="11"/>
  <c r="V1406" i="11"/>
  <c r="V1261" i="11"/>
  <c r="V1227" i="11"/>
  <c r="V1197" i="11"/>
  <c r="V1173" i="11"/>
  <c r="V1155" i="11"/>
  <c r="V1109" i="11"/>
  <c r="V1091" i="11"/>
  <c r="V1043" i="11"/>
  <c r="V1007" i="11"/>
  <c r="V991" i="11"/>
  <c r="V975" i="11"/>
  <c r="V959" i="11"/>
  <c r="V943" i="11"/>
  <c r="V927" i="11"/>
  <c r="V911" i="11"/>
  <c r="V895" i="11"/>
  <c r="V879" i="11"/>
  <c r="V816" i="11"/>
  <c r="V815" i="11"/>
  <c r="V812" i="11"/>
  <c r="V800" i="11"/>
  <c r="V795" i="11"/>
  <c r="V792" i="11"/>
  <c r="V787" i="11"/>
  <c r="V784" i="11"/>
  <c r="V779" i="11"/>
  <c r="V776" i="11"/>
  <c r="V771" i="11"/>
  <c r="V768" i="11"/>
  <c r="V763" i="11"/>
  <c r="V760" i="11"/>
  <c r="V755" i="11"/>
  <c r="V752" i="11"/>
  <c r="V747" i="11"/>
  <c r="V744" i="11"/>
  <c r="V739" i="11"/>
  <c r="V736" i="11"/>
  <c r="V731" i="11"/>
  <c r="V728" i="11"/>
  <c r="V723" i="11"/>
  <c r="V720" i="11"/>
  <c r="V715" i="11"/>
  <c r="V712" i="11"/>
  <c r="V707" i="11"/>
  <c r="V704" i="11"/>
  <c r="V699" i="11"/>
  <c r="V696" i="11"/>
  <c r="V691" i="11"/>
  <c r="V688" i="11"/>
  <c r="V683" i="11"/>
  <c r="V680" i="11"/>
  <c r="V675" i="11"/>
  <c r="V672" i="11"/>
  <c r="V667" i="11"/>
  <c r="V664" i="11"/>
  <c r="V659" i="11"/>
  <c r="V656" i="11"/>
  <c r="V651" i="11"/>
  <c r="V648" i="11"/>
  <c r="V635" i="11"/>
  <c r="V632" i="11"/>
  <c r="V628" i="11"/>
  <c r="V624" i="11"/>
  <c r="V620" i="11"/>
  <c r="V616" i="11"/>
  <c r="V612" i="11"/>
  <c r="V608" i="11"/>
  <c r="V604" i="11"/>
  <c r="V600" i="11"/>
  <c r="V596" i="11"/>
  <c r="V592" i="11"/>
  <c r="V588" i="11"/>
  <c r="V584" i="11"/>
  <c r="V580" i="11"/>
  <c r="V576" i="11"/>
  <c r="V572" i="11"/>
  <c r="V568" i="11"/>
  <c r="V564" i="11"/>
  <c r="V560" i="11"/>
  <c r="V556" i="11"/>
  <c r="V552" i="11"/>
  <c r="V548" i="11"/>
  <c r="V544" i="11"/>
  <c r="V540" i="11"/>
  <c r="V536" i="11"/>
  <c r="V532" i="11"/>
  <c r="V528" i="11"/>
  <c r="V524" i="11"/>
  <c r="V520" i="11"/>
  <c r="V516" i="11"/>
  <c r="V512" i="11"/>
  <c r="V508" i="11"/>
  <c r="V504" i="11"/>
  <c r="V500" i="11"/>
  <c r="V496" i="11"/>
  <c r="V492" i="11"/>
  <c r="V488" i="11"/>
  <c r="V484" i="11"/>
  <c r="V480" i="11"/>
  <c r="V476" i="11"/>
  <c r="V472" i="11"/>
  <c r="V468" i="11"/>
  <c r="V464" i="11"/>
  <c r="V460" i="11"/>
  <c r="V456" i="11"/>
  <c r="V452" i="11"/>
  <c r="V448" i="11"/>
  <c r="V444" i="11"/>
  <c r="V440" i="11"/>
  <c r="V436" i="11"/>
  <c r="V432" i="11"/>
  <c r="V428" i="11"/>
  <c r="V421" i="11"/>
  <c r="V417" i="11"/>
  <c r="V413" i="11"/>
  <c r="V409" i="11"/>
  <c r="V405" i="11"/>
  <c r="V401" i="11"/>
  <c r="V397" i="11"/>
  <c r="V393" i="11"/>
  <c r="V389" i="11"/>
  <c r="V385" i="11"/>
  <c r="V381" i="11"/>
  <c r="V377" i="11"/>
  <c r="V373" i="11"/>
  <c r="V369" i="11"/>
  <c r="V365" i="11"/>
  <c r="V361" i="11"/>
  <c r="V357" i="11"/>
  <c r="V353" i="11"/>
  <c r="V349" i="11"/>
  <c r="V345" i="11"/>
  <c r="V341" i="11"/>
  <c r="V337" i="11"/>
  <c r="V333" i="11"/>
  <c r="V329" i="11"/>
  <c r="V325" i="11"/>
  <c r="V321" i="11"/>
  <c r="V317" i="11"/>
  <c r="V313" i="11"/>
  <c r="V309" i="11"/>
  <c r="V305" i="11"/>
  <c r="V301" i="11"/>
  <c r="V297" i="11"/>
  <c r="V293" i="11"/>
  <c r="V289" i="11"/>
  <c r="V285" i="11"/>
  <c r="V281" i="11"/>
  <c r="V277" i="11"/>
  <c r="V273" i="11"/>
  <c r="V269" i="11"/>
  <c r="V265" i="11"/>
  <c r="V261" i="11"/>
  <c r="V257" i="11"/>
  <c r="V253" i="11"/>
  <c r="V249" i="11"/>
  <c r="V245" i="11"/>
  <c r="V241" i="11"/>
  <c r="V237" i="11"/>
  <c r="V233" i="11"/>
  <c r="V229" i="11"/>
  <c r="V225" i="11"/>
  <c r="V221" i="11"/>
  <c r="V217" i="11"/>
  <c r="V213" i="11"/>
  <c r="V209" i="11"/>
  <c r="V205" i="11"/>
  <c r="V201" i="11"/>
  <c r="V197" i="11"/>
  <c r="V193" i="11"/>
  <c r="V189" i="11"/>
  <c r="V185" i="11"/>
  <c r="V181" i="11"/>
  <c r="V177" i="11"/>
  <c r="V173" i="11"/>
  <c r="V169" i="11"/>
  <c r="V165" i="11"/>
  <c r="V161" i="11"/>
  <c r="V157" i="11"/>
  <c r="V153" i="11"/>
  <c r="V149" i="11"/>
  <c r="V145" i="11"/>
  <c r="V141" i="11"/>
  <c r="V137" i="11"/>
  <c r="V133" i="11"/>
  <c r="V129" i="11"/>
  <c r="V125" i="11"/>
  <c r="V121" i="11"/>
  <c r="V117" i="11"/>
  <c r="V113" i="11"/>
  <c r="V109" i="11"/>
  <c r="V105" i="11"/>
  <c r="V101" i="11"/>
  <c r="V97" i="11"/>
  <c r="V93" i="11"/>
  <c r="V89" i="11"/>
  <c r="V85" i="11"/>
  <c r="V7" i="11"/>
  <c r="L8" i="11"/>
  <c r="O9" i="11"/>
  <c r="V10" i="11"/>
  <c r="M11" i="11"/>
  <c r="L12" i="11"/>
  <c r="O13" i="11"/>
  <c r="V14" i="11"/>
  <c r="O17" i="11"/>
  <c r="O25" i="11"/>
  <c r="V26" i="11"/>
  <c r="M27" i="11"/>
  <c r="L28" i="11"/>
  <c r="O29" i="11"/>
  <c r="V34" i="11"/>
  <c r="M35" i="11"/>
  <c r="L40" i="11"/>
  <c r="V42" i="11"/>
  <c r="M43" i="11"/>
  <c r="L44" i="11"/>
  <c r="O45" i="11"/>
  <c r="V46" i="11"/>
  <c r="M47" i="11"/>
  <c r="L48" i="11"/>
  <c r="O49" i="11"/>
  <c r="V50" i="11"/>
  <c r="M51" i="11"/>
  <c r="L52" i="11"/>
  <c r="O53" i="11"/>
  <c r="V54" i="11"/>
  <c r="M55" i="11"/>
  <c r="L56" i="11"/>
  <c r="O57" i="11"/>
  <c r="V58" i="11"/>
  <c r="M59" i="11"/>
  <c r="L60" i="11"/>
  <c r="O61" i="11"/>
  <c r="V62" i="11"/>
  <c r="M63" i="11"/>
  <c r="L64" i="11"/>
  <c r="O65" i="11"/>
  <c r="V66" i="11"/>
  <c r="M67" i="11"/>
  <c r="L68" i="11"/>
  <c r="O69" i="11"/>
  <c r="V70" i="11"/>
  <c r="L72" i="11"/>
  <c r="O73" i="11"/>
  <c r="V74" i="11"/>
  <c r="M75" i="11"/>
  <c r="L76" i="11"/>
  <c r="O77" i="11"/>
  <c r="V78" i="11"/>
  <c r="L80" i="11"/>
  <c r="O81" i="11"/>
  <c r="V82" i="11"/>
  <c r="M83" i="11"/>
  <c r="L84" i="11"/>
  <c r="O87" i="11"/>
  <c r="L90" i="11"/>
  <c r="M95" i="11"/>
  <c r="L95" i="11"/>
  <c r="V96" i="11"/>
  <c r="O98" i="11"/>
  <c r="V99" i="11"/>
  <c r="M101" i="11"/>
  <c r="O103" i="11"/>
  <c r="L106" i="11"/>
  <c r="V108" i="11"/>
  <c r="O110" i="11"/>
  <c r="V111" i="11"/>
  <c r="O115" i="11"/>
  <c r="L118" i="11"/>
  <c r="M123" i="11"/>
  <c r="L123" i="11"/>
  <c r="O127" i="11"/>
  <c r="M131" i="11"/>
  <c r="L131" i="11"/>
  <c r="O135" i="11"/>
  <c r="M139" i="11"/>
  <c r="L139" i="11"/>
  <c r="O143" i="11"/>
  <c r="M147" i="11"/>
  <c r="L147" i="11"/>
  <c r="V148" i="11"/>
  <c r="O150" i="11"/>
  <c r="V151" i="11"/>
  <c r="O155" i="11"/>
  <c r="L158" i="11"/>
  <c r="M163" i="11"/>
  <c r="L163" i="11"/>
  <c r="V164" i="11"/>
  <c r="O166" i="11"/>
  <c r="V167" i="11"/>
  <c r="O171" i="11"/>
  <c r="L174" i="11"/>
  <c r="M179" i="11"/>
  <c r="L179" i="11"/>
  <c r="V180" i="11"/>
  <c r="O182" i="11"/>
  <c r="V183" i="11"/>
  <c r="O187" i="11"/>
  <c r="L190" i="11"/>
  <c r="M195" i="11"/>
  <c r="L195" i="11"/>
  <c r="V196" i="11"/>
  <c r="O198" i="11"/>
  <c r="V199" i="11"/>
  <c r="L202" i="11"/>
  <c r="V204" i="11"/>
  <c r="O206" i="11"/>
  <c r="V207" i="11"/>
  <c r="L210" i="11"/>
  <c r="V212" i="11"/>
  <c r="O214" i="11"/>
  <c r="V215" i="11"/>
  <c r="L218" i="11"/>
  <c r="V220" i="11"/>
  <c r="O222" i="11"/>
  <c r="V223" i="11"/>
  <c r="L226" i="11"/>
  <c r="V228" i="11"/>
  <c r="O230" i="11"/>
  <c r="V231" i="11"/>
  <c r="L234" i="11"/>
  <c r="V236" i="11"/>
  <c r="O238" i="11"/>
  <c r="V239" i="11"/>
  <c r="L242" i="11"/>
  <c r="V244" i="11"/>
  <c r="O246" i="11"/>
  <c r="V247" i="11"/>
  <c r="L250" i="11"/>
  <c r="M255" i="11"/>
  <c r="L255" i="11"/>
  <c r="V256" i="11"/>
  <c r="O258" i="11"/>
  <c r="V259" i="11"/>
  <c r="M262" i="11"/>
  <c r="O263" i="11"/>
  <c r="M267" i="11"/>
  <c r="L267" i="11"/>
  <c r="V268" i="11"/>
  <c r="O270" i="11"/>
  <c r="V271" i="11"/>
  <c r="O275" i="11"/>
  <c r="L278" i="11"/>
  <c r="M283" i="11"/>
  <c r="L283" i="11"/>
  <c r="V284" i="11"/>
  <c r="O286" i="11"/>
  <c r="V287" i="11"/>
  <c r="O291" i="11"/>
  <c r="M295" i="11"/>
  <c r="L295" i="11"/>
  <c r="O299" i="11"/>
  <c r="M303" i="11"/>
  <c r="L303" i="11"/>
  <c r="M305" i="11"/>
  <c r="O307" i="11"/>
  <c r="M311" i="11"/>
  <c r="L311" i="11"/>
  <c r="O315" i="11"/>
  <c r="M319" i="11"/>
  <c r="L319" i="11"/>
  <c r="O323" i="11"/>
  <c r="M327" i="11"/>
  <c r="L327" i="11"/>
  <c r="O331" i="11"/>
  <c r="M335" i="11"/>
  <c r="L335" i="11"/>
  <c r="O339" i="11"/>
  <c r="M343" i="11"/>
  <c r="L343" i="11"/>
  <c r="O347" i="11"/>
  <c r="M351" i="11"/>
  <c r="L351" i="11"/>
  <c r="O355" i="11"/>
  <c r="M359" i="11"/>
  <c r="L359" i="11"/>
  <c r="O363" i="11"/>
  <c r="M367" i="11"/>
  <c r="L367" i="11"/>
  <c r="O371" i="11"/>
  <c r="M375" i="11"/>
  <c r="L375" i="11"/>
  <c r="O379" i="11"/>
  <c r="M383" i="11"/>
  <c r="L383" i="11"/>
  <c r="O387" i="11"/>
  <c r="M391" i="11"/>
  <c r="L391" i="11"/>
  <c r="O395" i="11"/>
  <c r="M399" i="11"/>
  <c r="L399" i="11"/>
  <c r="O403" i="11"/>
  <c r="L406" i="11"/>
  <c r="M411" i="11"/>
  <c r="L411" i="11"/>
  <c r="V412" i="11"/>
  <c r="O414" i="11"/>
  <c r="V415" i="11"/>
  <c r="O419" i="11"/>
  <c r="M426" i="11"/>
  <c r="L426" i="11"/>
  <c r="V427" i="11"/>
  <c r="O429" i="11"/>
  <c r="V430" i="11"/>
  <c r="M433" i="11"/>
  <c r="O434" i="11"/>
  <c r="L437" i="11"/>
  <c r="M442" i="11"/>
  <c r="L442" i="11"/>
  <c r="V443" i="11"/>
  <c r="O445" i="11"/>
  <c r="V446" i="11"/>
  <c r="O450" i="11"/>
  <c r="L453" i="11"/>
  <c r="M458" i="11"/>
  <c r="L458" i="11"/>
  <c r="V459" i="11"/>
  <c r="O461" i="11"/>
  <c r="V462" i="11"/>
  <c r="O466" i="11"/>
  <c r="L469" i="11"/>
  <c r="M474" i="11"/>
  <c r="L474" i="11"/>
  <c r="V475" i="11"/>
  <c r="O477" i="11"/>
  <c r="V478" i="11"/>
  <c r="O482" i="11"/>
  <c r="L485" i="11"/>
  <c r="M490" i="11"/>
  <c r="L490" i="11"/>
  <c r="V491" i="11"/>
  <c r="O493" i="11"/>
  <c r="V494" i="11"/>
  <c r="O498" i="11"/>
  <c r="L501" i="11"/>
  <c r="M506" i="11"/>
  <c r="L506" i="11"/>
  <c r="V507" i="11"/>
  <c r="O509" i="11"/>
  <c r="V510" i="11"/>
  <c r="O514" i="11"/>
  <c r="L517" i="11"/>
  <c r="M522" i="11"/>
  <c r="L522" i="11"/>
  <c r="V523" i="11"/>
  <c r="O525" i="11"/>
  <c r="V526" i="11"/>
  <c r="M529" i="11"/>
  <c r="O530" i="11"/>
  <c r="L533" i="11"/>
  <c r="M538" i="11"/>
  <c r="L538" i="11"/>
  <c r="V539" i="11"/>
  <c r="O541" i="11"/>
  <c r="V542" i="11"/>
  <c r="O546" i="11"/>
  <c r="L549" i="11"/>
  <c r="M554" i="11"/>
  <c r="L554" i="11"/>
  <c r="V555" i="11"/>
  <c r="O557" i="11"/>
  <c r="V558" i="11"/>
  <c r="O562" i="11"/>
  <c r="L565" i="11"/>
  <c r="M570" i="11"/>
  <c r="L570" i="11"/>
  <c r="V571" i="11"/>
  <c r="O573" i="11"/>
  <c r="V574" i="11"/>
  <c r="O578" i="11"/>
  <c r="L581" i="11"/>
  <c r="M586" i="11"/>
  <c r="L586" i="11"/>
  <c r="V587" i="11"/>
  <c r="O589" i="11"/>
  <c r="V590" i="11"/>
  <c r="M593" i="11"/>
  <c r="O594" i="11"/>
  <c r="L597" i="11"/>
  <c r="M602" i="11"/>
  <c r="L602" i="11"/>
  <c r="V603" i="11"/>
  <c r="O605" i="11"/>
  <c r="V606" i="11"/>
  <c r="O610" i="11"/>
  <c r="L613" i="11"/>
  <c r="M618" i="11"/>
  <c r="L618" i="11"/>
  <c r="V619" i="11"/>
  <c r="O621" i="11"/>
  <c r="V622" i="11"/>
  <c r="O626" i="11"/>
  <c r="L629" i="11"/>
  <c r="V636" i="11"/>
  <c r="O638" i="11"/>
  <c r="O642" i="11"/>
  <c r="L646" i="11"/>
  <c r="O647" i="11"/>
  <c r="M651" i="11"/>
  <c r="L651" i="11"/>
  <c r="V655" i="11"/>
  <c r="M662" i="11"/>
  <c r="L662" i="11"/>
  <c r="O663" i="11"/>
  <c r="V668" i="11"/>
  <c r="O678" i="11"/>
  <c r="M683" i="11"/>
  <c r="L683" i="11"/>
  <c r="V687" i="11"/>
  <c r="M694" i="11"/>
  <c r="L694" i="11"/>
  <c r="O695" i="11"/>
  <c r="V700" i="11"/>
  <c r="O710" i="11"/>
  <c r="M715" i="11"/>
  <c r="L715" i="11"/>
  <c r="V719" i="11"/>
  <c r="M726" i="11"/>
  <c r="L726" i="11"/>
  <c r="O727" i="11"/>
  <c r="V732" i="11"/>
  <c r="O742" i="11"/>
  <c r="M747" i="11"/>
  <c r="L747" i="11"/>
  <c r="V751" i="11"/>
  <c r="M758" i="11"/>
  <c r="L758" i="11"/>
  <c r="O759" i="11"/>
  <c r="V764" i="11"/>
  <c r="O774" i="11"/>
  <c r="M779" i="11"/>
  <c r="L779" i="11"/>
  <c r="V783" i="11"/>
  <c r="M790" i="11"/>
  <c r="L790" i="11"/>
  <c r="O791" i="11"/>
  <c r="V796" i="11"/>
  <c r="V805" i="11"/>
  <c r="V809" i="11"/>
  <c r="M815" i="11"/>
  <c r="L815" i="11"/>
  <c r="M822" i="11"/>
  <c r="L822" i="11"/>
  <c r="O823" i="11"/>
  <c r="V831" i="11"/>
  <c r="L840" i="11"/>
  <c r="M840" i="11"/>
  <c r="M842" i="11"/>
  <c r="V843" i="11"/>
  <c r="V845" i="11"/>
  <c r="O876" i="11"/>
  <c r="O892" i="11"/>
  <c r="O908" i="11"/>
  <c r="O924" i="11"/>
  <c r="O940" i="11"/>
  <c r="O956" i="11"/>
  <c r="M978" i="11"/>
  <c r="M994" i="11"/>
  <c r="M1010" i="11"/>
  <c r="O1030" i="11"/>
  <c r="L1034" i="11"/>
  <c r="M1034" i="11"/>
  <c r="V1065" i="11"/>
  <c r="V1077" i="11"/>
  <c r="L1088" i="11"/>
  <c r="M1088" i="11"/>
  <c r="O1100" i="11"/>
  <c r="M1106" i="11"/>
  <c r="O1118" i="11"/>
  <c r="O1146" i="11"/>
  <c r="V1183" i="11"/>
  <c r="V1185" i="11"/>
  <c r="O1208" i="11"/>
  <c r="L1224" i="11"/>
  <c r="M1224" i="11"/>
  <c r="O1236" i="11"/>
  <c r="V1259" i="11"/>
  <c r="V1285" i="11"/>
  <c r="L1335" i="11"/>
  <c r="M1335" i="11"/>
  <c r="O1353" i="11"/>
  <c r="O1359" i="11"/>
  <c r="O1380" i="11"/>
  <c r="V1384" i="11"/>
  <c r="M1503" i="11"/>
  <c r="L1503" i="11"/>
  <c r="M1579" i="11"/>
  <c r="L1579" i="11"/>
  <c r="M103" i="11"/>
  <c r="L103" i="11"/>
  <c r="M115" i="11"/>
  <c r="L115" i="11"/>
  <c r="M127" i="11"/>
  <c r="L127" i="11"/>
  <c r="M135" i="11"/>
  <c r="L135" i="11"/>
  <c r="M143" i="11"/>
  <c r="L143" i="11"/>
  <c r="M155" i="11"/>
  <c r="L155" i="11"/>
  <c r="M171" i="11"/>
  <c r="L171" i="11"/>
  <c r="M282" i="11"/>
  <c r="M291" i="11"/>
  <c r="L291" i="11"/>
  <c r="M315" i="11"/>
  <c r="L315" i="11"/>
  <c r="M323" i="11"/>
  <c r="L323" i="11"/>
  <c r="M339" i="11"/>
  <c r="L339" i="11"/>
  <c r="M379" i="11"/>
  <c r="L379" i="11"/>
  <c r="M387" i="11"/>
  <c r="L387" i="11"/>
  <c r="M395" i="11"/>
  <c r="L395" i="11"/>
  <c r="M450" i="11"/>
  <c r="L450" i="11"/>
  <c r="M466" i="11"/>
  <c r="L466" i="11"/>
  <c r="M482" i="11"/>
  <c r="L482" i="11"/>
  <c r="M498" i="11"/>
  <c r="L498" i="11"/>
  <c r="M514" i="11"/>
  <c r="L514" i="11"/>
  <c r="M562" i="11"/>
  <c r="L562" i="11"/>
  <c r="M578" i="11"/>
  <c r="L578" i="11"/>
  <c r="M594" i="11"/>
  <c r="L594" i="11"/>
  <c r="M610" i="11"/>
  <c r="L610" i="11"/>
  <c r="M626" i="11"/>
  <c r="L626" i="11"/>
  <c r="M642" i="11"/>
  <c r="L642" i="11"/>
  <c r="M667" i="11"/>
  <c r="L667" i="11"/>
  <c r="M678" i="11"/>
  <c r="L678" i="11"/>
  <c r="M699" i="11"/>
  <c r="L699" i="11"/>
  <c r="M742" i="11"/>
  <c r="L742" i="11"/>
  <c r="L854" i="11"/>
  <c r="M854" i="11"/>
  <c r="L974" i="11"/>
  <c r="M974" i="11"/>
  <c r="L990" i="11"/>
  <c r="M990" i="11"/>
  <c r="L1196" i="11"/>
  <c r="M1196" i="11"/>
  <c r="L1214" i="11"/>
  <c r="M1214" i="11"/>
  <c r="O16" i="11"/>
  <c r="L19" i="11"/>
  <c r="O20" i="11"/>
  <c r="L23" i="11"/>
  <c r="O24" i="11"/>
  <c r="L31" i="11"/>
  <c r="O36" i="11"/>
  <c r="O44" i="11"/>
  <c r="O48" i="11"/>
  <c r="O52" i="11"/>
  <c r="O56" i="11"/>
  <c r="O60" i="11"/>
  <c r="O64" i="11"/>
  <c r="O68" i="11"/>
  <c r="O76" i="11"/>
  <c r="O84" i="11"/>
  <c r="O86" i="11"/>
  <c r="O91" i="11"/>
  <c r="M99" i="11"/>
  <c r="L99" i="11"/>
  <c r="M111" i="11"/>
  <c r="L111" i="11"/>
  <c r="O119" i="11"/>
  <c r="O126" i="11"/>
  <c r="O134" i="11"/>
  <c r="O142" i="11"/>
  <c r="L146" i="11"/>
  <c r="O159" i="11"/>
  <c r="L162" i="11"/>
  <c r="M167" i="11"/>
  <c r="L167" i="11"/>
  <c r="O175" i="11"/>
  <c r="L178" i="11"/>
  <c r="O186" i="11"/>
  <c r="O191" i="11"/>
  <c r="M207" i="11"/>
  <c r="L207" i="11"/>
  <c r="O211" i="11"/>
  <c r="M236" i="11"/>
  <c r="M239" i="11"/>
  <c r="L239" i="11"/>
  <c r="O251" i="11"/>
  <c r="L266" i="11"/>
  <c r="M271" i="11"/>
  <c r="L271" i="11"/>
  <c r="O279" i="11"/>
  <c r="O314" i="11"/>
  <c r="O322" i="11"/>
  <c r="O330" i="11"/>
  <c r="L342" i="11"/>
  <c r="L358" i="11"/>
  <c r="O362" i="11"/>
  <c r="L366" i="11"/>
  <c r="O378" i="11"/>
  <c r="L382" i="11"/>
  <c r="L390" i="11"/>
  <c r="O394" i="11"/>
  <c r="L398" i="11"/>
  <c r="O407" i="11"/>
  <c r="M422" i="11"/>
  <c r="M430" i="11"/>
  <c r="L430" i="11"/>
  <c r="O433" i="11"/>
  <c r="O438" i="11"/>
  <c r="M446" i="11"/>
  <c r="L446" i="11"/>
  <c r="O449" i="11"/>
  <c r="O470" i="11"/>
  <c r="M478" i="11"/>
  <c r="L478" i="11"/>
  <c r="O481" i="11"/>
  <c r="O486" i="11"/>
  <c r="L489" i="11"/>
  <c r="O502" i="11"/>
  <c r="O513" i="11"/>
  <c r="O518" i="11"/>
  <c r="L521" i="11"/>
  <c r="O534" i="11"/>
  <c r="M542" i="11"/>
  <c r="L542" i="11"/>
  <c r="O550" i="11"/>
  <c r="L553" i="11"/>
  <c r="M571" i="11"/>
  <c r="M574" i="11"/>
  <c r="L574" i="11"/>
  <c r="O593" i="11"/>
  <c r="M606" i="11"/>
  <c r="L606" i="11"/>
  <c r="O614" i="11"/>
  <c r="L617" i="11"/>
  <c r="O625" i="11"/>
  <c r="O630" i="11"/>
  <c r="M639" i="11"/>
  <c r="L639" i="11"/>
  <c r="O655" i="11"/>
  <c r="M686" i="11"/>
  <c r="L686" i="11"/>
  <c r="O687" i="11"/>
  <c r="O702" i="11"/>
  <c r="M739" i="11"/>
  <c r="L739" i="11"/>
  <c r="M771" i="11"/>
  <c r="L771" i="11"/>
  <c r="O798" i="11"/>
  <c r="O810" i="11"/>
  <c r="O820" i="11"/>
  <c r="M826" i="11"/>
  <c r="L826" i="11"/>
  <c r="L838" i="11"/>
  <c r="M838" i="11"/>
  <c r="M858" i="11"/>
  <c r="O862" i="11"/>
  <c r="O872" i="11"/>
  <c r="L894" i="11"/>
  <c r="M894" i="11"/>
  <c r="O904" i="11"/>
  <c r="L926" i="11"/>
  <c r="M926" i="11"/>
  <c r="O936" i="11"/>
  <c r="L958" i="11"/>
  <c r="M958" i="11"/>
  <c r="O988" i="11"/>
  <c r="O1004" i="11"/>
  <c r="O1042" i="11"/>
  <c r="O1070" i="11"/>
  <c r="O1096" i="11"/>
  <c r="L1152" i="11"/>
  <c r="M1152" i="11"/>
  <c r="O1182" i="11"/>
  <c r="O1190" i="11"/>
  <c r="L16" i="11"/>
  <c r="V18" i="11"/>
  <c r="L20" i="11"/>
  <c r="O21" i="11"/>
  <c r="V22" i="11"/>
  <c r="L24" i="11"/>
  <c r="V30" i="11"/>
  <c r="L32" i="11"/>
  <c r="O33" i="11"/>
  <c r="L36" i="11"/>
  <c r="O37" i="11"/>
  <c r="V38" i="11"/>
  <c r="O41" i="11"/>
  <c r="M1999" i="11"/>
  <c r="M1904" i="11"/>
  <c r="M1818" i="11"/>
  <c r="M1927" i="11"/>
  <c r="M1879" i="11"/>
  <c r="M1798" i="11"/>
  <c r="M1838" i="11"/>
  <c r="M1358" i="11"/>
  <c r="M1185" i="11"/>
  <c r="M1077" i="11"/>
  <c r="M966" i="11"/>
  <c r="O7" i="11"/>
  <c r="O10" i="11"/>
  <c r="V11" i="11"/>
  <c r="O14" i="11"/>
  <c r="V15" i="11"/>
  <c r="O18" i="11"/>
  <c r="V19" i="11"/>
  <c r="O22" i="11"/>
  <c r="V23" i="11"/>
  <c r="O26" i="11"/>
  <c r="V27" i="11"/>
  <c r="O30" i="11"/>
  <c r="V31" i="11"/>
  <c r="O34" i="11"/>
  <c r="V35" i="11"/>
  <c r="O38" i="11"/>
  <c r="V39" i="11"/>
  <c r="O42" i="11"/>
  <c r="V43" i="11"/>
  <c r="O46" i="11"/>
  <c r="V47" i="11"/>
  <c r="O50" i="11"/>
  <c r="V51" i="11"/>
  <c r="O54" i="11"/>
  <c r="V55" i="11"/>
  <c r="O58" i="11"/>
  <c r="V59" i="11"/>
  <c r="O62" i="11"/>
  <c r="V63" i="11"/>
  <c r="O66" i="11"/>
  <c r="V67" i="11"/>
  <c r="O70" i="11"/>
  <c r="V71" i="11"/>
  <c r="O74" i="11"/>
  <c r="V75" i="11"/>
  <c r="O78" i="11"/>
  <c r="V79" i="11"/>
  <c r="O82" i="11"/>
  <c r="V83" i="11"/>
  <c r="V84" i="11"/>
  <c r="O85" i="11"/>
  <c r="L86" i="11"/>
  <c r="M91" i="11"/>
  <c r="L91" i="11"/>
  <c r="V92" i="11"/>
  <c r="O94" i="11"/>
  <c r="V95" i="11"/>
  <c r="O99" i="11"/>
  <c r="L102" i="11"/>
  <c r="M107" i="11"/>
  <c r="L107" i="11"/>
  <c r="O111" i="11"/>
  <c r="L114" i="11"/>
  <c r="M119" i="11"/>
  <c r="L119" i="11"/>
  <c r="V120" i="11"/>
  <c r="O122" i="11"/>
  <c r="V123" i="11"/>
  <c r="L126" i="11"/>
  <c r="V128" i="11"/>
  <c r="O130" i="11"/>
  <c r="V131" i="11"/>
  <c r="L134" i="11"/>
  <c r="V136" i="11"/>
  <c r="O138" i="11"/>
  <c r="V139" i="11"/>
  <c r="L142" i="11"/>
  <c r="V144" i="11"/>
  <c r="O146" i="11"/>
  <c r="V147" i="11"/>
  <c r="O151" i="11"/>
  <c r="L154" i="11"/>
  <c r="M159" i="11"/>
  <c r="L159" i="11"/>
  <c r="V160" i="11"/>
  <c r="O162" i="11"/>
  <c r="V163" i="11"/>
  <c r="O167" i="11"/>
  <c r="L170" i="11"/>
  <c r="M175" i="11"/>
  <c r="L175" i="11"/>
  <c r="V176" i="11"/>
  <c r="O178" i="11"/>
  <c r="V179" i="11"/>
  <c r="O183" i="11"/>
  <c r="L186" i="11"/>
  <c r="M191" i="11"/>
  <c r="L191" i="11"/>
  <c r="V192" i="11"/>
  <c r="O194" i="11"/>
  <c r="V195" i="11"/>
  <c r="O199" i="11"/>
  <c r="M203" i="11"/>
  <c r="L203" i="11"/>
  <c r="O207" i="11"/>
  <c r="M211" i="11"/>
  <c r="L211" i="11"/>
  <c r="O215" i="11"/>
  <c r="M219" i="11"/>
  <c r="L219" i="11"/>
  <c r="O223" i="11"/>
  <c r="M227" i="11"/>
  <c r="L227" i="11"/>
  <c r="O231" i="11"/>
  <c r="M235" i="11"/>
  <c r="L235" i="11"/>
  <c r="O239" i="11"/>
  <c r="M243" i="11"/>
  <c r="L243" i="11"/>
  <c r="O247" i="11"/>
  <c r="M251" i="11"/>
  <c r="L251" i="11"/>
  <c r="V252" i="11"/>
  <c r="O254" i="11"/>
  <c r="V255" i="11"/>
  <c r="O259" i="11"/>
  <c r="L262" i="11"/>
  <c r="V264" i="11"/>
  <c r="O266" i="11"/>
  <c r="V267" i="11"/>
  <c r="O271" i="11"/>
  <c r="L274" i="11"/>
  <c r="M279" i="11"/>
  <c r="L279" i="11"/>
  <c r="V280" i="11"/>
  <c r="O282" i="11"/>
  <c r="V283" i="11"/>
  <c r="O287" i="11"/>
  <c r="L290" i="11"/>
  <c r="V292" i="11"/>
  <c r="O294" i="11"/>
  <c r="V295" i="11"/>
  <c r="L298" i="11"/>
  <c r="V300" i="11"/>
  <c r="O302" i="11"/>
  <c r="V303" i="11"/>
  <c r="L306" i="11"/>
  <c r="V308" i="11"/>
  <c r="O310" i="11"/>
  <c r="V311" i="11"/>
  <c r="L314" i="11"/>
  <c r="V316" i="11"/>
  <c r="O318" i="11"/>
  <c r="V319" i="11"/>
  <c r="L322" i="11"/>
  <c r="V324" i="11"/>
  <c r="O326" i="11"/>
  <c r="V327" i="11"/>
  <c r="L330" i="11"/>
  <c r="V332" i="11"/>
  <c r="O334" i="11"/>
  <c r="V335" i="11"/>
  <c r="L338" i="11"/>
  <c r="V340" i="11"/>
  <c r="O342" i="11"/>
  <c r="V343" i="11"/>
  <c r="L346" i="11"/>
  <c r="V348" i="11"/>
  <c r="O350" i="11"/>
  <c r="V351" i="11"/>
  <c r="L354" i="11"/>
  <c r="V356" i="11"/>
  <c r="O358" i="11"/>
  <c r="V359" i="11"/>
  <c r="L362" i="11"/>
  <c r="V364" i="11"/>
  <c r="O366" i="11"/>
  <c r="V367" i="11"/>
  <c r="L370" i="11"/>
  <c r="V372" i="11"/>
  <c r="O374" i="11"/>
  <c r="V375" i="11"/>
  <c r="L378" i="11"/>
  <c r="V380" i="11"/>
  <c r="O382" i="11"/>
  <c r="V383" i="11"/>
  <c r="L386" i="11"/>
  <c r="V388" i="11"/>
  <c r="O390" i="11"/>
  <c r="V391" i="11"/>
  <c r="L394" i="11"/>
  <c r="V396" i="11"/>
  <c r="O398" i="11"/>
  <c r="V399" i="11"/>
  <c r="L402" i="11"/>
  <c r="M407" i="11"/>
  <c r="L407" i="11"/>
  <c r="V408" i="11"/>
  <c r="O410" i="11"/>
  <c r="V411" i="11"/>
  <c r="O415" i="11"/>
  <c r="L418" i="11"/>
  <c r="M423" i="11"/>
  <c r="L423" i="11"/>
  <c r="V424" i="11"/>
  <c r="O425" i="11"/>
  <c r="V426" i="11"/>
  <c r="O430" i="11"/>
  <c r="L433" i="11"/>
  <c r="M438" i="11"/>
  <c r="L438" i="11"/>
  <c r="V439" i="11"/>
  <c r="O441" i="11"/>
  <c r="V442" i="11"/>
  <c r="M445" i="11"/>
  <c r="O446" i="11"/>
  <c r="L449" i="11"/>
  <c r="M454" i="11"/>
  <c r="L454" i="11"/>
  <c r="V455" i="11"/>
  <c r="O457" i="11"/>
  <c r="V458" i="11"/>
  <c r="M460" i="11"/>
  <c r="O462" i="11"/>
  <c r="L465" i="11"/>
  <c r="M470" i="11"/>
  <c r="L470" i="11"/>
  <c r="V471" i="11"/>
  <c r="O473" i="11"/>
  <c r="V474" i="11"/>
  <c r="O478" i="11"/>
  <c r="L481" i="11"/>
  <c r="M486" i="11"/>
  <c r="L486" i="11"/>
  <c r="V487" i="11"/>
  <c r="O489" i="11"/>
  <c r="V490" i="11"/>
  <c r="O494" i="11"/>
  <c r="L497" i="11"/>
  <c r="M502" i="11"/>
  <c r="L502" i="11"/>
  <c r="V503" i="11"/>
  <c r="O505" i="11"/>
  <c r="V506" i="11"/>
  <c r="O510" i="11"/>
  <c r="L513" i="11"/>
  <c r="M518" i="11"/>
  <c r="L518" i="11"/>
  <c r="V519" i="11"/>
  <c r="O521" i="11"/>
  <c r="V522" i="11"/>
  <c r="O526" i="11"/>
  <c r="L529" i="11"/>
  <c r="M534" i="11"/>
  <c r="L534" i="11"/>
  <c r="V535" i="11"/>
  <c r="O537" i="11"/>
  <c r="V538" i="11"/>
  <c r="O542" i="11"/>
  <c r="L545" i="11"/>
  <c r="M550" i="11"/>
  <c r="L550" i="11"/>
  <c r="V551" i="11"/>
  <c r="O553" i="11"/>
  <c r="V554" i="11"/>
  <c r="O558" i="11"/>
  <c r="L561" i="11"/>
  <c r="M566" i="11"/>
  <c r="L566" i="11"/>
  <c r="V567" i="11"/>
  <c r="O569" i="11"/>
  <c r="V570" i="11"/>
  <c r="O574" i="11"/>
  <c r="L577" i="11"/>
  <c r="M582" i="11"/>
  <c r="L582" i="11"/>
  <c r="V583" i="11"/>
  <c r="O585" i="11"/>
  <c r="V586" i="11"/>
  <c r="O590" i="11"/>
  <c r="L593" i="11"/>
  <c r="M598" i="11"/>
  <c r="L598" i="11"/>
  <c r="V599" i="11"/>
  <c r="O601" i="11"/>
  <c r="V602" i="11"/>
  <c r="O606" i="11"/>
  <c r="L609" i="11"/>
  <c r="M614" i="11"/>
  <c r="L614" i="11"/>
  <c r="V615" i="11"/>
  <c r="O617" i="11"/>
  <c r="V618" i="11"/>
  <c r="O622" i="11"/>
  <c r="L625" i="11"/>
  <c r="M630" i="11"/>
  <c r="L630" i="11"/>
  <c r="V631" i="11"/>
  <c r="O633" i="11"/>
  <c r="M635" i="11"/>
  <c r="L635" i="11"/>
  <c r="V640" i="11"/>
  <c r="O654" i="11"/>
  <c r="M659" i="11"/>
  <c r="L659" i="11"/>
  <c r="V663" i="11"/>
  <c r="M670" i="11"/>
  <c r="L670" i="11"/>
  <c r="O671" i="11"/>
  <c r="V676" i="11"/>
  <c r="O686" i="11"/>
  <c r="M691" i="11"/>
  <c r="L691" i="11"/>
  <c r="V695" i="11"/>
  <c r="M702" i="11"/>
  <c r="L702" i="11"/>
  <c r="O703" i="11"/>
  <c r="V708" i="11"/>
  <c r="O718" i="11"/>
  <c r="M723" i="11"/>
  <c r="L723" i="11"/>
  <c r="V727" i="11"/>
  <c r="M734" i="11"/>
  <c r="L734" i="11"/>
  <c r="O735" i="11"/>
  <c r="V740" i="11"/>
  <c r="O750" i="11"/>
  <c r="M755" i="11"/>
  <c r="L755" i="11"/>
  <c r="V759" i="11"/>
  <c r="M766" i="11"/>
  <c r="L766" i="11"/>
  <c r="O767" i="11"/>
  <c r="V772" i="11"/>
  <c r="O782" i="11"/>
  <c r="M787" i="11"/>
  <c r="L787" i="11"/>
  <c r="V791" i="11"/>
  <c r="M798" i="11"/>
  <c r="L798" i="11"/>
  <c r="O799" i="11"/>
  <c r="L816" i="11"/>
  <c r="M816" i="11"/>
  <c r="O819" i="11"/>
  <c r="V829" i="11"/>
  <c r="L844" i="11"/>
  <c r="M844" i="11"/>
  <c r="L864" i="11"/>
  <c r="M864" i="11"/>
  <c r="M866" i="11"/>
  <c r="M882" i="11"/>
  <c r="M898" i="11"/>
  <c r="M914" i="11"/>
  <c r="M930" i="11"/>
  <c r="M946" i="11"/>
  <c r="M962" i="11"/>
  <c r="V981" i="11"/>
  <c r="V997" i="11"/>
  <c r="V1013" i="11"/>
  <c r="L1018" i="11"/>
  <c r="M1018" i="11"/>
  <c r="L1040" i="11"/>
  <c r="M1040" i="11"/>
  <c r="O1052" i="11"/>
  <c r="V1075" i="11"/>
  <c r="O1082" i="11"/>
  <c r="V1119" i="11"/>
  <c r="L1180" i="11"/>
  <c r="M1180" i="11"/>
  <c r="V1195" i="11"/>
  <c r="L1210" i="11"/>
  <c r="M1210" i="11"/>
  <c r="V1229" i="11"/>
  <c r="V1231" i="11"/>
  <c r="L1260" i="11"/>
  <c r="M1260" i="11"/>
  <c r="O1268" i="11"/>
  <c r="V1286" i="11"/>
  <c r="V1342" i="11"/>
  <c r="O1417" i="11"/>
  <c r="O1438" i="11"/>
  <c r="V1541" i="11"/>
  <c r="O1544" i="11"/>
  <c r="M647" i="11"/>
  <c r="L647" i="11"/>
  <c r="M819" i="11"/>
  <c r="L819" i="11"/>
  <c r="L1016" i="11"/>
  <c r="M1016" i="11"/>
  <c r="L1032" i="11"/>
  <c r="M1032" i="11"/>
  <c r="L1058" i="11"/>
  <c r="M1058" i="11"/>
  <c r="L1084" i="11"/>
  <c r="M1084" i="11"/>
  <c r="L1120" i="11"/>
  <c r="M1120" i="11"/>
  <c r="L1148" i="11"/>
  <c r="M1148" i="11"/>
  <c r="L1184" i="11"/>
  <c r="M1184" i="11"/>
  <c r="L1242" i="11"/>
  <c r="M1242" i="11"/>
  <c r="L1269" i="11"/>
  <c r="M1269" i="11"/>
  <c r="M1368" i="11"/>
  <c r="L1368" i="11"/>
  <c r="L1373" i="11"/>
  <c r="M1373" i="11"/>
  <c r="M643" i="11"/>
  <c r="L643" i="11"/>
  <c r="M655" i="11"/>
  <c r="L655" i="11"/>
  <c r="M663" i="11"/>
  <c r="L663" i="11"/>
  <c r="M671" i="11"/>
  <c r="L671" i="11"/>
  <c r="M679" i="11"/>
  <c r="L679" i="11"/>
  <c r="M687" i="11"/>
  <c r="L687" i="11"/>
  <c r="M695" i="11"/>
  <c r="L695" i="11"/>
  <c r="M703" i="11"/>
  <c r="L703" i="11"/>
  <c r="M711" i="11"/>
  <c r="L711" i="11"/>
  <c r="M719" i="11"/>
  <c r="L719" i="11"/>
  <c r="M727" i="11"/>
  <c r="L727" i="11"/>
  <c r="M735" i="11"/>
  <c r="L735" i="11"/>
  <c r="M743" i="11"/>
  <c r="L743" i="11"/>
  <c r="M751" i="11"/>
  <c r="L751" i="11"/>
  <c r="M759" i="11"/>
  <c r="L759" i="11"/>
  <c r="M767" i="11"/>
  <c r="L767" i="11"/>
  <c r="M775" i="11"/>
  <c r="L775" i="11"/>
  <c r="M783" i="11"/>
  <c r="L783" i="11"/>
  <c r="M791" i="11"/>
  <c r="L791" i="11"/>
  <c r="M799" i="11"/>
  <c r="L799" i="11"/>
  <c r="M810" i="11"/>
  <c r="L810" i="11"/>
  <c r="L876" i="11"/>
  <c r="M876" i="11"/>
  <c r="L892" i="11"/>
  <c r="M892" i="11"/>
  <c r="L908" i="11"/>
  <c r="M908" i="11"/>
  <c r="L924" i="11"/>
  <c r="M924" i="11"/>
  <c r="L940" i="11"/>
  <c r="M940" i="11"/>
  <c r="L956" i="11"/>
  <c r="M956" i="11"/>
  <c r="L972" i="11"/>
  <c r="M972" i="11"/>
  <c r="L988" i="11"/>
  <c r="M988" i="11"/>
  <c r="L1004" i="11"/>
  <c r="M1004" i="11"/>
  <c r="L1030" i="11"/>
  <c r="M1030" i="11"/>
  <c r="L1044" i="11"/>
  <c r="M1044" i="11"/>
  <c r="L1072" i="11"/>
  <c r="M1072" i="11"/>
  <c r="L1102" i="11"/>
  <c r="M1102" i="11"/>
  <c r="M1138" i="11"/>
  <c r="L1166" i="11"/>
  <c r="M1166" i="11"/>
  <c r="L1192" i="11"/>
  <c r="M1192" i="11"/>
  <c r="L1228" i="11"/>
  <c r="M1228" i="11"/>
  <c r="L1256" i="11"/>
  <c r="M1256" i="11"/>
  <c r="L1624" i="11"/>
  <c r="M1624" i="11"/>
  <c r="L1024" i="11"/>
  <c r="M1024" i="11"/>
  <c r="L1026" i="11"/>
  <c r="M1026" i="11"/>
  <c r="L1042" i="11"/>
  <c r="M1042" i="11"/>
  <c r="L1074" i="11"/>
  <c r="M1074" i="11"/>
  <c r="L1086" i="11"/>
  <c r="M1086" i="11"/>
  <c r="L1118" i="11"/>
  <c r="M1118" i="11"/>
  <c r="L1150" i="11"/>
  <c r="M1150" i="11"/>
  <c r="L1182" i="11"/>
  <c r="M1182" i="11"/>
  <c r="L1194" i="11"/>
  <c r="M1194" i="11"/>
  <c r="L1226" i="11"/>
  <c r="M1226" i="11"/>
  <c r="L1258" i="11"/>
  <c r="M1258" i="11"/>
  <c r="L1303" i="11"/>
  <c r="M1303" i="11"/>
  <c r="M1320" i="11"/>
  <c r="L1320" i="11"/>
  <c r="L1325" i="11"/>
  <c r="M1325" i="11"/>
  <c r="L1383" i="11"/>
  <c r="M1383" i="11"/>
  <c r="L1432" i="11"/>
  <c r="M1432" i="11"/>
  <c r="L1436" i="11"/>
  <c r="M1436" i="11"/>
  <c r="M1522" i="11"/>
  <c r="L1522" i="11"/>
  <c r="L1526" i="11"/>
  <c r="M1526" i="11"/>
  <c r="L1763" i="11"/>
  <c r="M1763" i="11"/>
  <c r="M804" i="11"/>
  <c r="L807" i="11"/>
  <c r="M820" i="11"/>
  <c r="L823" i="11"/>
  <c r="M834" i="11"/>
  <c r="M836" i="11"/>
  <c r="M850" i="11"/>
  <c r="M852" i="11"/>
  <c r="M862" i="11"/>
  <c r="M872" i="11"/>
  <c r="M874" i="11"/>
  <c r="M888" i="11"/>
  <c r="M890" i="11"/>
  <c r="M904" i="11"/>
  <c r="M906" i="11"/>
  <c r="M920" i="11"/>
  <c r="M922" i="11"/>
  <c r="M936" i="11"/>
  <c r="M938" i="11"/>
  <c r="M952" i="11"/>
  <c r="M954" i="11"/>
  <c r="M968" i="11"/>
  <c r="M970" i="11"/>
  <c r="M984" i="11"/>
  <c r="M986" i="11"/>
  <c r="M1000" i="11"/>
  <c r="M1002" i="11"/>
  <c r="M1046" i="11"/>
  <c r="L1056" i="11"/>
  <c r="M1056" i="11"/>
  <c r="M1090" i="11"/>
  <c r="L1100" i="11"/>
  <c r="M1100" i="11"/>
  <c r="M1122" i="11"/>
  <c r="L1132" i="11"/>
  <c r="M1132" i="11"/>
  <c r="M1154" i="11"/>
  <c r="L1164" i="11"/>
  <c r="M1164" i="11"/>
  <c r="M1198" i="11"/>
  <c r="L1208" i="11"/>
  <c r="M1208" i="11"/>
  <c r="M1230" i="11"/>
  <c r="L1240" i="11"/>
  <c r="M1240" i="11"/>
  <c r="M1262" i="11"/>
  <c r="M1271" i="11"/>
  <c r="M1272" i="11"/>
  <c r="L1272" i="11"/>
  <c r="L1285" i="11"/>
  <c r="M1285" i="11"/>
  <c r="L1502" i="11"/>
  <c r="M1502" i="11"/>
  <c r="M1732" i="11"/>
  <c r="L1732" i="11"/>
  <c r="M1296" i="11"/>
  <c r="L1296" i="11"/>
  <c r="L1311" i="11"/>
  <c r="M1311" i="11"/>
  <c r="M1336" i="11"/>
  <c r="L1336" i="11"/>
  <c r="L1349" i="11"/>
  <c r="M1349" i="11"/>
  <c r="L1359" i="11"/>
  <c r="M1359" i="11"/>
  <c r="M1384" i="11"/>
  <c r="L1384" i="11"/>
  <c r="L1397" i="11"/>
  <c r="M1397" i="11"/>
  <c r="L1423" i="11"/>
  <c r="M1423" i="11"/>
  <c r="L1462" i="11"/>
  <c r="M1462" i="11"/>
  <c r="M1559" i="11"/>
  <c r="L1559" i="11"/>
  <c r="M1280" i="11"/>
  <c r="L1280" i="11"/>
  <c r="M1288" i="11"/>
  <c r="L1288" i="11"/>
  <c r="L1293" i="11"/>
  <c r="M1293" i="11"/>
  <c r="M1312" i="11"/>
  <c r="L1312" i="11"/>
  <c r="L1319" i="11"/>
  <c r="M1319" i="11"/>
  <c r="M1328" i="11"/>
  <c r="L1328" i="11"/>
  <c r="L1333" i="11"/>
  <c r="M1333" i="11"/>
  <c r="L1341" i="11"/>
  <c r="M1341" i="11"/>
  <c r="M1360" i="11"/>
  <c r="L1360" i="11"/>
  <c r="L1367" i="11"/>
  <c r="M1367" i="11"/>
  <c r="M1376" i="11"/>
  <c r="L1376" i="11"/>
  <c r="L1381" i="11"/>
  <c r="M1381" i="11"/>
  <c r="L1389" i="11"/>
  <c r="M1389" i="11"/>
  <c r="M1424" i="11"/>
  <c r="L1424" i="11"/>
  <c r="L1431" i="11"/>
  <c r="M1431" i="11"/>
  <c r="M1439" i="11"/>
  <c r="L1439" i="11"/>
  <c r="M1483" i="11"/>
  <c r="L1483" i="11"/>
  <c r="L1496" i="11"/>
  <c r="M1496" i="11"/>
  <c r="L1500" i="11"/>
  <c r="M1500" i="11"/>
  <c r="L1508" i="11"/>
  <c r="M1508" i="11"/>
  <c r="M1527" i="11"/>
  <c r="L1527" i="11"/>
  <c r="L1747" i="11"/>
  <c r="M1747" i="11"/>
  <c r="M1304" i="11"/>
  <c r="L1304" i="11"/>
  <c r="L1309" i="11"/>
  <c r="M1309" i="11"/>
  <c r="L1317" i="11"/>
  <c r="M1317" i="11"/>
  <c r="L1365" i="11"/>
  <c r="M1365" i="11"/>
  <c r="M1408" i="11"/>
  <c r="L1408" i="11"/>
  <c r="M1416" i="11"/>
  <c r="L1416" i="11"/>
  <c r="L1421" i="11"/>
  <c r="M1421" i="11"/>
  <c r="L1429" i="11"/>
  <c r="M1429" i="11"/>
  <c r="L1444" i="11"/>
  <c r="M1444" i="11"/>
  <c r="M1458" i="11"/>
  <c r="L1458" i="11"/>
  <c r="M1463" i="11"/>
  <c r="L1463" i="11"/>
  <c r="L1494" i="11"/>
  <c r="M1494" i="11"/>
  <c r="M1515" i="11"/>
  <c r="L1515" i="11"/>
  <c r="L1528" i="11"/>
  <c r="M1528" i="11"/>
  <c r="L1532" i="11"/>
  <c r="M1532" i="11"/>
  <c r="M1535" i="11"/>
  <c r="L1535" i="11"/>
  <c r="L1558" i="11"/>
  <c r="M1558" i="11"/>
  <c r="L1590" i="11"/>
  <c r="M1590" i="11"/>
  <c r="L1594" i="11"/>
  <c r="M1594" i="11"/>
  <c r="L1654" i="11"/>
  <c r="M1654" i="11"/>
  <c r="L1658" i="11"/>
  <c r="M1658" i="11"/>
  <c r="L1723" i="11"/>
  <c r="M1723" i="11"/>
  <c r="L1731" i="11"/>
  <c r="M1731" i="11"/>
  <c r="M1893" i="11"/>
  <c r="L1893" i="11"/>
  <c r="L1301" i="11"/>
  <c r="M1301" i="11"/>
  <c r="M1344" i="11"/>
  <c r="L1344" i="11"/>
  <c r="M1352" i="11"/>
  <c r="L1352" i="11"/>
  <c r="L1357" i="11"/>
  <c r="M1357" i="11"/>
  <c r="M1392" i="11"/>
  <c r="L1392" i="11"/>
  <c r="M1400" i="11"/>
  <c r="L1400" i="11"/>
  <c r="L1405" i="11"/>
  <c r="M1405" i="11"/>
  <c r="M1407" i="11"/>
  <c r="L1413" i="11"/>
  <c r="M1413" i="11"/>
  <c r="M1415" i="11"/>
  <c r="M1438" i="11"/>
  <c r="M1451" i="11"/>
  <c r="L1451" i="11"/>
  <c r="L1464" i="11"/>
  <c r="M1464" i="11"/>
  <c r="L1468" i="11"/>
  <c r="M1468" i="11"/>
  <c r="M1471" i="11"/>
  <c r="L1471" i="11"/>
  <c r="M1490" i="11"/>
  <c r="L1490" i="11"/>
  <c r="M1495" i="11"/>
  <c r="L1495" i="11"/>
  <c r="L1540" i="11"/>
  <c r="M1540" i="11"/>
  <c r="M1554" i="11"/>
  <c r="L1554" i="11"/>
  <c r="L1606" i="11"/>
  <c r="M1606" i="11"/>
  <c r="L1610" i="11"/>
  <c r="M1610" i="11"/>
  <c r="L1640" i="11"/>
  <c r="M1640" i="11"/>
  <c r="L1670" i="11"/>
  <c r="M1670" i="11"/>
  <c r="L1674" i="11"/>
  <c r="M1674" i="11"/>
  <c r="L1715" i="11"/>
  <c r="M1715" i="11"/>
  <c r="L1729" i="11"/>
  <c r="M1729" i="11"/>
  <c r="M1909" i="11"/>
  <c r="L1909" i="11"/>
  <c r="L1560" i="11"/>
  <c r="M1560" i="11"/>
  <c r="L1564" i="11"/>
  <c r="M1564" i="11"/>
  <c r="M1567" i="11"/>
  <c r="L1567" i="11"/>
  <c r="L1592" i="11"/>
  <c r="M1592" i="11"/>
  <c r="L1622" i="11"/>
  <c r="M1622" i="11"/>
  <c r="L1626" i="11"/>
  <c r="M1626" i="11"/>
  <c r="L1656" i="11"/>
  <c r="M1656" i="11"/>
  <c r="L1707" i="11"/>
  <c r="M1707" i="11"/>
  <c r="M1708" i="11"/>
  <c r="L1708" i="11"/>
  <c r="L1755" i="11"/>
  <c r="M1755" i="11"/>
  <c r="L1792" i="11"/>
  <c r="M1792" i="11"/>
  <c r="L1940" i="11"/>
  <c r="M1940" i="11"/>
  <c r="M1547" i="11"/>
  <c r="L1547" i="11"/>
  <c r="L1572" i="11"/>
  <c r="M1572" i="11"/>
  <c r="M1586" i="11"/>
  <c r="L1586" i="11"/>
  <c r="L1608" i="11"/>
  <c r="M1608" i="11"/>
  <c r="L1638" i="11"/>
  <c r="M1638" i="11"/>
  <c r="L1642" i="11"/>
  <c r="M1642" i="11"/>
  <c r="L1672" i="11"/>
  <c r="M1672" i="11"/>
  <c r="L1852" i="11"/>
  <c r="M1852" i="11"/>
  <c r="L1892" i="11"/>
  <c r="M1892" i="11"/>
  <c r="L1484" i="11"/>
  <c r="M1484" i="11"/>
  <c r="M1487" i="11"/>
  <c r="L1487" i="11"/>
  <c r="L1548" i="11"/>
  <c r="M1548" i="11"/>
  <c r="M1551" i="11"/>
  <c r="L1551" i="11"/>
  <c r="M1575" i="11"/>
  <c r="L1600" i="11"/>
  <c r="M1600" i="11"/>
  <c r="L1602" i="11"/>
  <c r="M1602" i="11"/>
  <c r="L1616" i="11"/>
  <c r="M1616" i="11"/>
  <c r="L1618" i="11"/>
  <c r="M1618" i="11"/>
  <c r="L1632" i="11"/>
  <c r="M1632" i="11"/>
  <c r="L1634" i="11"/>
  <c r="M1634" i="11"/>
  <c r="L1648" i="11"/>
  <c r="M1648" i="11"/>
  <c r="L1650" i="11"/>
  <c r="M1650" i="11"/>
  <c r="L1664" i="11"/>
  <c r="M1664" i="11"/>
  <c r="L1666" i="11"/>
  <c r="M1666" i="11"/>
  <c r="L1680" i="11"/>
  <c r="M1680" i="11"/>
  <c r="L1682" i="11"/>
  <c r="M1682" i="11"/>
  <c r="M1700" i="11"/>
  <c r="L1700" i="11"/>
  <c r="L1721" i="11"/>
  <c r="M1721" i="11"/>
  <c r="M1724" i="11"/>
  <c r="L1724" i="11"/>
  <c r="M1740" i="11"/>
  <c r="L1740" i="11"/>
  <c r="M1779" i="11"/>
  <c r="L1779" i="11"/>
  <c r="L1452" i="11"/>
  <c r="M1452" i="11"/>
  <c r="M1455" i="11"/>
  <c r="L1455" i="11"/>
  <c r="L1516" i="11"/>
  <c r="M1516" i="11"/>
  <c r="M1519" i="11"/>
  <c r="L1519" i="11"/>
  <c r="L1580" i="11"/>
  <c r="M1580" i="11"/>
  <c r="M1583" i="11"/>
  <c r="L1583" i="11"/>
  <c r="L1689" i="11"/>
  <c r="M1689" i="11"/>
  <c r="L1699" i="11"/>
  <c r="M1699" i="11"/>
  <c r="L1713" i="11"/>
  <c r="M1713" i="11"/>
  <c r="M1716" i="11"/>
  <c r="L1716" i="11"/>
  <c r="L1737" i="11"/>
  <c r="M1737" i="11"/>
  <c r="L1753" i="11"/>
  <c r="M1753" i="11"/>
  <c r="M1756" i="11"/>
  <c r="L1756" i="11"/>
  <c r="L1761" i="11"/>
  <c r="M1761" i="11"/>
  <c r="L1772" i="11"/>
  <c r="M1772" i="11"/>
  <c r="M1786" i="11"/>
  <c r="L1786" i="11"/>
  <c r="M1791" i="11"/>
  <c r="L1791" i="11"/>
  <c r="L1836" i="11"/>
  <c r="M1836" i="11"/>
  <c r="M1692" i="11"/>
  <c r="L1692" i="11"/>
  <c r="L1697" i="11"/>
  <c r="M1697" i="11"/>
  <c r="L1705" i="11"/>
  <c r="M1705" i="11"/>
  <c r="L1745" i="11"/>
  <c r="M1745" i="11"/>
  <c r="M1748" i="11"/>
  <c r="L1748" i="11"/>
  <c r="L1822" i="11"/>
  <c r="M1822" i="11"/>
  <c r="L1828" i="11"/>
  <c r="M1828" i="11"/>
  <c r="M1861" i="11"/>
  <c r="L1861" i="11"/>
  <c r="M1941" i="11"/>
  <c r="L1941" i="11"/>
  <c r="M1969" i="11"/>
  <c r="L1969" i="11"/>
  <c r="M1997" i="11"/>
  <c r="L1997" i="11"/>
  <c r="L1812" i="11"/>
  <c r="M1812" i="11"/>
  <c r="L1846" i="11"/>
  <c r="M1846" i="11"/>
  <c r="L1860" i="11"/>
  <c r="M1860" i="11"/>
  <c r="M1885" i="11"/>
  <c r="L1885" i="11"/>
  <c r="L1908" i="11"/>
  <c r="M1908" i="11"/>
  <c r="M1933" i="11"/>
  <c r="L1933" i="11"/>
  <c r="L1764" i="11"/>
  <c r="M1764" i="11"/>
  <c r="M1767" i="11"/>
  <c r="L1767" i="11"/>
  <c r="L1790" i="11"/>
  <c r="M1790" i="11"/>
  <c r="L1806" i="11"/>
  <c r="M1806" i="11"/>
  <c r="M1807" i="11"/>
  <c r="L1807" i="11"/>
  <c r="M1853" i="11"/>
  <c r="L1853" i="11"/>
  <c r="L1884" i="11"/>
  <c r="M1884" i="11"/>
  <c r="L1932" i="11"/>
  <c r="M1932" i="11"/>
  <c r="M1744" i="11"/>
  <c r="L1780" i="11"/>
  <c r="M1780" i="11"/>
  <c r="M1783" i="11"/>
  <c r="L1783" i="11"/>
  <c r="M1799" i="11"/>
  <c r="L1799" i="11"/>
  <c r="L1804" i="11"/>
  <c r="M1804" i="11"/>
  <c r="M1831" i="11"/>
  <c r="L1831" i="11"/>
  <c r="M1839" i="11"/>
  <c r="L1839" i="11"/>
  <c r="L1844" i="11"/>
  <c r="M1844" i="11"/>
  <c r="L1898" i="11"/>
  <c r="M1898" i="11"/>
  <c r="M1815" i="11"/>
  <c r="L1815" i="11"/>
  <c r="L1820" i="11"/>
  <c r="M1820" i="11"/>
  <c r="L1866" i="11"/>
  <c r="M1866" i="11"/>
  <c r="L1874" i="11"/>
  <c r="M1874" i="11"/>
  <c r="L1914" i="11"/>
  <c r="M1914" i="11"/>
  <c r="L1922" i="11"/>
  <c r="M1922" i="11"/>
  <c r="M1869" i="11"/>
  <c r="L1869" i="11"/>
  <c r="M1877" i="11"/>
  <c r="L1877" i="11"/>
  <c r="L1882" i="11"/>
  <c r="M1882" i="11"/>
  <c r="L1890" i="11"/>
  <c r="M1890" i="11"/>
  <c r="M1917" i="11"/>
  <c r="L1917" i="11"/>
  <c r="M1925" i="11"/>
  <c r="L1925" i="11"/>
  <c r="L1930" i="11"/>
  <c r="M1930" i="11"/>
  <c r="L1938" i="11"/>
  <c r="M1938" i="11"/>
  <c r="L1974" i="11"/>
  <c r="M1974" i="11"/>
  <c r="M1993" i="11"/>
  <c r="L1993" i="11"/>
  <c r="L2010" i="11"/>
  <c r="M2010" i="11"/>
  <c r="L1850" i="11"/>
  <c r="M1850" i="11"/>
  <c r="L1858" i="11"/>
  <c r="M1858" i="11"/>
  <c r="M1901" i="11"/>
  <c r="L1901" i="11"/>
  <c r="L1906" i="11"/>
  <c r="M1906" i="11"/>
  <c r="L1950" i="11"/>
  <c r="M1950" i="11"/>
  <c r="M1961" i="11"/>
  <c r="L1961" i="11"/>
  <c r="L1942" i="11"/>
  <c r="M1942" i="11"/>
  <c r="L1984" i="11"/>
  <c r="M1984" i="11"/>
  <c r="L2016" i="11"/>
  <c r="M2016" i="11"/>
  <c r="L2022" i="11"/>
  <c r="M2022" i="11"/>
  <c r="L2044" i="11"/>
  <c r="M2044" i="11"/>
  <c r="M1945" i="11"/>
  <c r="L1945" i="11"/>
  <c r="M1953" i="11"/>
  <c r="L1953" i="11"/>
  <c r="L1976" i="11"/>
  <c r="M1976" i="11"/>
  <c r="M1988" i="11"/>
  <c r="L1988" i="11"/>
  <c r="L1962" i="11"/>
  <c r="M1962" i="11"/>
  <c r="M1965" i="11"/>
  <c r="L1965" i="11"/>
  <c r="L1966" i="11"/>
  <c r="M1966" i="11"/>
  <c r="L1978" i="11"/>
  <c r="M1978" i="11"/>
  <c r="L1982" i="11"/>
  <c r="M1982" i="11"/>
  <c r="L1990" i="11"/>
  <c r="M1990" i="11"/>
  <c r="M2009" i="11"/>
  <c r="L2009" i="11"/>
  <c r="L2040" i="11"/>
  <c r="M2040" i="11"/>
  <c r="M2050" i="11"/>
  <c r="L2050" i="11"/>
  <c r="M2068" i="11"/>
  <c r="L2068" i="11"/>
  <c r="M1985" i="11"/>
  <c r="L1985" i="11"/>
  <c r="M2004" i="11"/>
  <c r="L2004" i="11"/>
  <c r="L2014" i="11"/>
  <c r="M2014" i="11"/>
  <c r="M2017" i="11"/>
  <c r="L2017" i="11"/>
  <c r="M2027" i="11"/>
  <c r="L2027" i="11"/>
  <c r="L2036" i="11"/>
  <c r="M2036" i="11"/>
  <c r="M2043" i="11"/>
  <c r="L2043" i="11"/>
  <c r="M2046" i="11"/>
  <c r="L2046" i="11"/>
  <c r="M2056" i="11"/>
  <c r="L2056" i="11"/>
  <c r="M2031" i="11"/>
  <c r="L2031" i="11"/>
  <c r="L1998" i="11"/>
  <c r="M1998" i="11"/>
  <c r="M2001" i="11"/>
  <c r="L2001" i="11"/>
  <c r="L2028" i="11"/>
  <c r="M2028" i="11"/>
  <c r="M2047" i="11"/>
  <c r="L2047" i="11"/>
  <c r="L2073" i="11"/>
  <c r="M2073" i="11"/>
  <c r="M2034" i="11"/>
  <c r="M2063" i="11"/>
  <c r="L2063" i="11"/>
  <c r="M2072" i="11"/>
  <c r="L2057" i="11"/>
  <c r="M2057" i="11"/>
  <c r="M2060" i="11"/>
  <c r="L2060" i="11"/>
  <c r="X379" i="11" l="1"/>
  <c r="X376" i="11"/>
  <c r="X251" i="11"/>
  <c r="X400" i="11"/>
  <c r="X387" i="11"/>
  <c r="X404" i="11"/>
  <c r="X403" i="11"/>
  <c r="X395" i="11"/>
  <c r="X692" i="11"/>
  <c r="X828" i="11"/>
  <c r="X498" i="11"/>
  <c r="X499" i="11"/>
  <c r="X360" i="11"/>
  <c r="X363" i="11"/>
  <c r="X371" i="11"/>
  <c r="X307" i="11"/>
  <c r="X312" i="11"/>
  <c r="X315" i="11"/>
  <c r="X299" i="11"/>
  <c r="X291" i="11"/>
  <c r="X304" i="11"/>
  <c r="X288" i="11"/>
  <c r="X211" i="11"/>
  <c r="X203" i="11"/>
  <c r="X200" i="11"/>
  <c r="X72" i="11"/>
  <c r="X53" i="11"/>
  <c r="X36" i="11"/>
  <c r="X37" i="11"/>
  <c r="X2733" i="11"/>
  <c r="W2733" i="11"/>
  <c r="X2117" i="11"/>
  <c r="W2117" i="11"/>
  <c r="X3677" i="11"/>
  <c r="W3677" i="11"/>
  <c r="X3634" i="11"/>
  <c r="W3634" i="11"/>
  <c r="X3592" i="11"/>
  <c r="W3592" i="11"/>
  <c r="X3549" i="11"/>
  <c r="W3549" i="11"/>
  <c r="X3528" i="11"/>
  <c r="W3528" i="11"/>
  <c r="X3485" i="11"/>
  <c r="W3485" i="11"/>
  <c r="X3442" i="11"/>
  <c r="W3442" i="11"/>
  <c r="X3400" i="11"/>
  <c r="W3400" i="11"/>
  <c r="X3357" i="11"/>
  <c r="W3357" i="11"/>
  <c r="X3293" i="11"/>
  <c r="W3293" i="11"/>
  <c r="X3250" i="11"/>
  <c r="W3250" i="11"/>
  <c r="X3229" i="11"/>
  <c r="W3229" i="11"/>
  <c r="X3186" i="11"/>
  <c r="W3186" i="11"/>
  <c r="X3144" i="11"/>
  <c r="W3144" i="11"/>
  <c r="X3101" i="11"/>
  <c r="W3101" i="11"/>
  <c r="X3058" i="11"/>
  <c r="W3058" i="11"/>
  <c r="X3016" i="11"/>
  <c r="W3016" i="11"/>
  <c r="X2973" i="11"/>
  <c r="W2973" i="11"/>
  <c r="X2909" i="11"/>
  <c r="W2909" i="11"/>
  <c r="X2888" i="11"/>
  <c r="W2888" i="11"/>
  <c r="X2845" i="11"/>
  <c r="W2845" i="11"/>
  <c r="X2802" i="11"/>
  <c r="W2802" i="11"/>
  <c r="X2760" i="11"/>
  <c r="W2760" i="11"/>
  <c r="X2738" i="11"/>
  <c r="W2738" i="11"/>
  <c r="X2696" i="11"/>
  <c r="W2696" i="11"/>
  <c r="X2653" i="11"/>
  <c r="W2653" i="11"/>
  <c r="X2610" i="11"/>
  <c r="W2610" i="11"/>
  <c r="X2568" i="11"/>
  <c r="W2568" i="11"/>
  <c r="X2546" i="11"/>
  <c r="W2546" i="11"/>
  <c r="X2504" i="11"/>
  <c r="W2504" i="11"/>
  <c r="X2461" i="11"/>
  <c r="W2461" i="11"/>
  <c r="X2418" i="11"/>
  <c r="W2418" i="11"/>
  <c r="X2376" i="11"/>
  <c r="W2376" i="11"/>
  <c r="X2333" i="11"/>
  <c r="W2333" i="11"/>
  <c r="X2269" i="11"/>
  <c r="W2269" i="11"/>
  <c r="W2226" i="11"/>
  <c r="X2226" i="11"/>
  <c r="X2184" i="11"/>
  <c r="W2184" i="11"/>
  <c r="X2162" i="11"/>
  <c r="W2162" i="11"/>
  <c r="X2106" i="11"/>
  <c r="W2106" i="11"/>
  <c r="X3686" i="11"/>
  <c r="W3686" i="11"/>
  <c r="X3644" i="11"/>
  <c r="W3644" i="11"/>
  <c r="X3601" i="11"/>
  <c r="W3601" i="11"/>
  <c r="X3558" i="11"/>
  <c r="W3558" i="11"/>
  <c r="X3494" i="11"/>
  <c r="W3494" i="11"/>
  <c r="X3452" i="11"/>
  <c r="W3452" i="11"/>
  <c r="X3409" i="11"/>
  <c r="W3409" i="11"/>
  <c r="X3388" i="11"/>
  <c r="W3388" i="11"/>
  <c r="X3345" i="11"/>
  <c r="W3345" i="11"/>
  <c r="X3302" i="11"/>
  <c r="W3302" i="11"/>
  <c r="X3260" i="11"/>
  <c r="W3260" i="11"/>
  <c r="X3217" i="11"/>
  <c r="W3217" i="11"/>
  <c r="X3174" i="11"/>
  <c r="W3174" i="11"/>
  <c r="X3132" i="11"/>
  <c r="W3132" i="11"/>
  <c r="X3089" i="11"/>
  <c r="W3089" i="11"/>
  <c r="X3046" i="11"/>
  <c r="W3046" i="11"/>
  <c r="X3004" i="11"/>
  <c r="W3004" i="11"/>
  <c r="X2961" i="11"/>
  <c r="W2961" i="11"/>
  <c r="X2897" i="11"/>
  <c r="W2897" i="11"/>
  <c r="X2854" i="11"/>
  <c r="W2854" i="11"/>
  <c r="X2812" i="11"/>
  <c r="W2812" i="11"/>
  <c r="X2790" i="11"/>
  <c r="W2790" i="11"/>
  <c r="X2748" i="11"/>
  <c r="W2748" i="11"/>
  <c r="X2705" i="11"/>
  <c r="W2705" i="11"/>
  <c r="X2641" i="11"/>
  <c r="W2641" i="11"/>
  <c r="X2620" i="11"/>
  <c r="W2620" i="11"/>
  <c r="X2577" i="11"/>
  <c r="W2577" i="11"/>
  <c r="X2534" i="11"/>
  <c r="W2534" i="11"/>
  <c r="X2492" i="11"/>
  <c r="W2492" i="11"/>
  <c r="X2449" i="11"/>
  <c r="W2449" i="11"/>
  <c r="W2406" i="11"/>
  <c r="X2406" i="11"/>
  <c r="X2364" i="11"/>
  <c r="W2364" i="11"/>
  <c r="X2321" i="11"/>
  <c r="W2321" i="11"/>
  <c r="X2257" i="11"/>
  <c r="W2257" i="11"/>
  <c r="X2214" i="11"/>
  <c r="W2214" i="11"/>
  <c r="X2172" i="11"/>
  <c r="W2172" i="11"/>
  <c r="X2118" i="11"/>
  <c r="W2118" i="11"/>
  <c r="X2090" i="11"/>
  <c r="W2090" i="11"/>
  <c r="X3674" i="11"/>
  <c r="W3674" i="11"/>
  <c r="X3632" i="11"/>
  <c r="W3632" i="11"/>
  <c r="X3589" i="11"/>
  <c r="W3589" i="11"/>
  <c r="X3525" i="11"/>
  <c r="W3525" i="11"/>
  <c r="X3482" i="11"/>
  <c r="W3482" i="11"/>
  <c r="X3440" i="11"/>
  <c r="W3440" i="11"/>
  <c r="X3397" i="11"/>
  <c r="W3397" i="11"/>
  <c r="X3354" i="11"/>
  <c r="W3354" i="11"/>
  <c r="X3312" i="11"/>
  <c r="W3312" i="11"/>
  <c r="X3269" i="11"/>
  <c r="W3269" i="11"/>
  <c r="X3226" i="11"/>
  <c r="W3226" i="11"/>
  <c r="X3205" i="11"/>
  <c r="W3205" i="11"/>
  <c r="X3162" i="11"/>
  <c r="W3162" i="11"/>
  <c r="X3120" i="11"/>
  <c r="W3120" i="11"/>
  <c r="X3077" i="11"/>
  <c r="W3077" i="11"/>
  <c r="X3034" i="11"/>
  <c r="W3034" i="11"/>
  <c r="X2992" i="11"/>
  <c r="W2992" i="11"/>
  <c r="X2949" i="11"/>
  <c r="W2949" i="11"/>
  <c r="X2906" i="11"/>
  <c r="W2906" i="11"/>
  <c r="X2864" i="11"/>
  <c r="W2864" i="11"/>
  <c r="X2821" i="11"/>
  <c r="W2821" i="11"/>
  <c r="X2778" i="11"/>
  <c r="W2778" i="11"/>
  <c r="X2757" i="11"/>
  <c r="W2757" i="11"/>
  <c r="X2714" i="11"/>
  <c r="W2714" i="11"/>
  <c r="W2672" i="11"/>
  <c r="X2672" i="11"/>
  <c r="X2629" i="11"/>
  <c r="W2629" i="11"/>
  <c r="X2586" i="11"/>
  <c r="W2586" i="11"/>
  <c r="X2544" i="11"/>
  <c r="W2544" i="11"/>
  <c r="W2501" i="11"/>
  <c r="X2501" i="11"/>
  <c r="X2458" i="11"/>
  <c r="W2458" i="11"/>
  <c r="X2416" i="11"/>
  <c r="W2416" i="11"/>
  <c r="X2373" i="11"/>
  <c r="W2373" i="11"/>
  <c r="X2330" i="11"/>
  <c r="W2330" i="11"/>
  <c r="X2288" i="11"/>
  <c r="W2288" i="11"/>
  <c r="X2245" i="11"/>
  <c r="W2245" i="11"/>
  <c r="X2202" i="11"/>
  <c r="W2202" i="11"/>
  <c r="X2159" i="11"/>
  <c r="W2159" i="11"/>
  <c r="X2102" i="11"/>
  <c r="W2102" i="11"/>
  <c r="X3678" i="11"/>
  <c r="W3678" i="11"/>
  <c r="W3657" i="11"/>
  <c r="X3657" i="11"/>
  <c r="X3593" i="11"/>
  <c r="W3593" i="11"/>
  <c r="X3550" i="11"/>
  <c r="W3550" i="11"/>
  <c r="W3529" i="11"/>
  <c r="X3529" i="11"/>
  <c r="W3486" i="11"/>
  <c r="X3486" i="11"/>
  <c r="X3444" i="11"/>
  <c r="W3444" i="11"/>
  <c r="X3380" i="11"/>
  <c r="W3380" i="11"/>
  <c r="W3337" i="11"/>
  <c r="X3337" i="11"/>
  <c r="W3294" i="11"/>
  <c r="X3294" i="11"/>
  <c r="W3273" i="11"/>
  <c r="X3273" i="11"/>
  <c r="W3230" i="11"/>
  <c r="X3230" i="11"/>
  <c r="X3188" i="11"/>
  <c r="W3188" i="11"/>
  <c r="W3145" i="11"/>
  <c r="X3145" i="11"/>
  <c r="W3102" i="11"/>
  <c r="X3102" i="11"/>
  <c r="X3060" i="11"/>
  <c r="W3060" i="11"/>
  <c r="W3017" i="11"/>
  <c r="X3017" i="11"/>
  <c r="W2974" i="11"/>
  <c r="X2974" i="11"/>
  <c r="X2932" i="11"/>
  <c r="W2932" i="11"/>
  <c r="W2889" i="11"/>
  <c r="X2889" i="11"/>
  <c r="X2846" i="11"/>
  <c r="W2846" i="11"/>
  <c r="W2804" i="11"/>
  <c r="X2804" i="11"/>
  <c r="X2782" i="11"/>
  <c r="W2782" i="11"/>
  <c r="X2740" i="11"/>
  <c r="W2740" i="11"/>
  <c r="W2697" i="11"/>
  <c r="X2697" i="11"/>
  <c r="X2654" i="11"/>
  <c r="W2654" i="11"/>
  <c r="X2590" i="11"/>
  <c r="W2590" i="11"/>
  <c r="W2548" i="11"/>
  <c r="X2548" i="11"/>
  <c r="X2505" i="11"/>
  <c r="W2505" i="11"/>
  <c r="X2462" i="11"/>
  <c r="W2462" i="11"/>
  <c r="W2420" i="11"/>
  <c r="X2420" i="11"/>
  <c r="X2398" i="11"/>
  <c r="W2398" i="11"/>
  <c r="W2356" i="11"/>
  <c r="X2356" i="11"/>
  <c r="X2313" i="11"/>
  <c r="W2313" i="11"/>
  <c r="X2270" i="11"/>
  <c r="W2270" i="11"/>
  <c r="X2206" i="11"/>
  <c r="W2206" i="11"/>
  <c r="X2185" i="11"/>
  <c r="W2185" i="11"/>
  <c r="W2135" i="11"/>
  <c r="X2135" i="11"/>
  <c r="W3711" i="11"/>
  <c r="X3711" i="11"/>
  <c r="W3663" i="11"/>
  <c r="X3663" i="11"/>
  <c r="W3631" i="11"/>
  <c r="X3631" i="11"/>
  <c r="W3615" i="11"/>
  <c r="X3615" i="11"/>
  <c r="W3583" i="11"/>
  <c r="X3583" i="11"/>
  <c r="W3551" i="11"/>
  <c r="X3551" i="11"/>
  <c r="W3519" i="11"/>
  <c r="X3519" i="11"/>
  <c r="W3487" i="11"/>
  <c r="X3487" i="11"/>
  <c r="W3455" i="11"/>
  <c r="X3455" i="11"/>
  <c r="W3407" i="11"/>
  <c r="X3407" i="11"/>
  <c r="W3375" i="11"/>
  <c r="X3375" i="11"/>
  <c r="W3343" i="11"/>
  <c r="X3343" i="11"/>
  <c r="W3311" i="11"/>
  <c r="X3311" i="11"/>
  <c r="W3279" i="11"/>
  <c r="X3279" i="11"/>
  <c r="W3247" i="11"/>
  <c r="X3247" i="11"/>
  <c r="W3231" i="11"/>
  <c r="X3231" i="11"/>
  <c r="W3199" i="11"/>
  <c r="X3199" i="11"/>
  <c r="W3167" i="11"/>
  <c r="X3167" i="11"/>
  <c r="W3119" i="11"/>
  <c r="X3119" i="11"/>
  <c r="W3087" i="11"/>
  <c r="X3087" i="11"/>
  <c r="W3055" i="11"/>
  <c r="X3055" i="11"/>
  <c r="W3023" i="11"/>
  <c r="X3023" i="11"/>
  <c r="W2991" i="11"/>
  <c r="X2991" i="11"/>
  <c r="W2975" i="11"/>
  <c r="X2975" i="11"/>
  <c r="W2927" i="11"/>
  <c r="X2927" i="11"/>
  <c r="W2895" i="11"/>
  <c r="X2895" i="11"/>
  <c r="W2863" i="11"/>
  <c r="X2863" i="11"/>
  <c r="W2831" i="11"/>
  <c r="X2831" i="11"/>
  <c r="X2799" i="11"/>
  <c r="W2799" i="11"/>
  <c r="W2767" i="11"/>
  <c r="X2767" i="11"/>
  <c r="X2735" i="11"/>
  <c r="W2735" i="11"/>
  <c r="W2703" i="11"/>
  <c r="X2703" i="11"/>
  <c r="X2671" i="11"/>
  <c r="W2671" i="11"/>
  <c r="W2639" i="11"/>
  <c r="X2639" i="11"/>
  <c r="X2607" i="11"/>
  <c r="W2607" i="11"/>
  <c r="W2575" i="11"/>
  <c r="X2575" i="11"/>
  <c r="W2559" i="11"/>
  <c r="X2559" i="11"/>
  <c r="W2527" i="11"/>
  <c r="X2527" i="11"/>
  <c r="W2495" i="11"/>
  <c r="X2495" i="11"/>
  <c r="W2463" i="11"/>
  <c r="X2463" i="11"/>
  <c r="W2431" i="11"/>
  <c r="X2431" i="11"/>
  <c r="W2383" i="11"/>
  <c r="X2383" i="11"/>
  <c r="W2367" i="11"/>
  <c r="X2367" i="11"/>
  <c r="W2335" i="11"/>
  <c r="X2335" i="11"/>
  <c r="W2303" i="11"/>
  <c r="X2303" i="11"/>
  <c r="W2271" i="11"/>
  <c r="X2271" i="11"/>
  <c r="X2239" i="11"/>
  <c r="W2239" i="11"/>
  <c r="W2207" i="11"/>
  <c r="X2207" i="11"/>
  <c r="W2175" i="11"/>
  <c r="X2175" i="11"/>
  <c r="X2149" i="11"/>
  <c r="W2149" i="11"/>
  <c r="X3714" i="11"/>
  <c r="W3714" i="11"/>
  <c r="X3693" i="11"/>
  <c r="W3693" i="11"/>
  <c r="X3650" i="11"/>
  <c r="W3650" i="11"/>
  <c r="X3608" i="11"/>
  <c r="W3608" i="11"/>
  <c r="X3565" i="11"/>
  <c r="W3565" i="11"/>
  <c r="X3522" i="11"/>
  <c r="W3522" i="11"/>
  <c r="X3480" i="11"/>
  <c r="W3480" i="11"/>
  <c r="X3437" i="11"/>
  <c r="W3437" i="11"/>
  <c r="X3394" i="11"/>
  <c r="W3394" i="11"/>
  <c r="X3352" i="11"/>
  <c r="W3352" i="11"/>
  <c r="X3330" i="11"/>
  <c r="W3330" i="11"/>
  <c r="X3266" i="11"/>
  <c r="W3266" i="11"/>
  <c r="X3224" i="11"/>
  <c r="W3224" i="11"/>
  <c r="X3181" i="11"/>
  <c r="W3181" i="11"/>
  <c r="X3138" i="11"/>
  <c r="W3138" i="11"/>
  <c r="X3096" i="11"/>
  <c r="W3096" i="11"/>
  <c r="X3053" i="11"/>
  <c r="W3053" i="11"/>
  <c r="X3010" i="11"/>
  <c r="W3010" i="11"/>
  <c r="X2968" i="11"/>
  <c r="W2968" i="11"/>
  <c r="X2946" i="11"/>
  <c r="W2946" i="11"/>
  <c r="X2904" i="11"/>
  <c r="W2904" i="11"/>
  <c r="X2861" i="11"/>
  <c r="W2861" i="11"/>
  <c r="X2818" i="11"/>
  <c r="W2818" i="11"/>
  <c r="X2712" i="11"/>
  <c r="W2712" i="11"/>
  <c r="X3698" i="11"/>
  <c r="W3698" i="11"/>
  <c r="X3656" i="11"/>
  <c r="W3656" i="11"/>
  <c r="X3613" i="11"/>
  <c r="W3613" i="11"/>
  <c r="X3570" i="11"/>
  <c r="W3570" i="11"/>
  <c r="X3506" i="11"/>
  <c r="W3506" i="11"/>
  <c r="X3464" i="11"/>
  <c r="W3464" i="11"/>
  <c r="X3421" i="11"/>
  <c r="W3421" i="11"/>
  <c r="X3378" i="11"/>
  <c r="W3378" i="11"/>
  <c r="X3336" i="11"/>
  <c r="W3336" i="11"/>
  <c r="X3314" i="11"/>
  <c r="W3314" i="11"/>
  <c r="X3272" i="11"/>
  <c r="W3272" i="11"/>
  <c r="X3208" i="11"/>
  <c r="W3208" i="11"/>
  <c r="X3165" i="11"/>
  <c r="W3165" i="11"/>
  <c r="X3122" i="11"/>
  <c r="W3122" i="11"/>
  <c r="X3080" i="11"/>
  <c r="W3080" i="11"/>
  <c r="X3037" i="11"/>
  <c r="W3037" i="11"/>
  <c r="X2994" i="11"/>
  <c r="W2994" i="11"/>
  <c r="X2952" i="11"/>
  <c r="W2952" i="11"/>
  <c r="X2930" i="11"/>
  <c r="W2930" i="11"/>
  <c r="X2866" i="11"/>
  <c r="W2866" i="11"/>
  <c r="X2824" i="11"/>
  <c r="W2824" i="11"/>
  <c r="X2781" i="11"/>
  <c r="W2781" i="11"/>
  <c r="X2717" i="11"/>
  <c r="W2717" i="11"/>
  <c r="X2674" i="11"/>
  <c r="W2674" i="11"/>
  <c r="X2632" i="11"/>
  <c r="W2632" i="11"/>
  <c r="X2589" i="11"/>
  <c r="W2589" i="11"/>
  <c r="X2525" i="11"/>
  <c r="W2525" i="11"/>
  <c r="X2482" i="11"/>
  <c r="W2482" i="11"/>
  <c r="X2440" i="11"/>
  <c r="W2440" i="11"/>
  <c r="X2397" i="11"/>
  <c r="W2397" i="11"/>
  <c r="W2354" i="11"/>
  <c r="X2354" i="11"/>
  <c r="X2312" i="11"/>
  <c r="W2312" i="11"/>
  <c r="W2290" i="11"/>
  <c r="X2290" i="11"/>
  <c r="X2248" i="11"/>
  <c r="W2248" i="11"/>
  <c r="X2205" i="11"/>
  <c r="W2205" i="11"/>
  <c r="X2134" i="11"/>
  <c r="W2134" i="11"/>
  <c r="X3708" i="11"/>
  <c r="W3708" i="11"/>
  <c r="X3665" i="11"/>
  <c r="W3665" i="11"/>
  <c r="X3622" i="11"/>
  <c r="W3622" i="11"/>
  <c r="X3580" i="11"/>
  <c r="W3580" i="11"/>
  <c r="X3537" i="11"/>
  <c r="W3537" i="11"/>
  <c r="X3516" i="11"/>
  <c r="W3516" i="11"/>
  <c r="X3473" i="11"/>
  <c r="W3473" i="11"/>
  <c r="X3430" i="11"/>
  <c r="W3430" i="11"/>
  <c r="X3366" i="11"/>
  <c r="W3366" i="11"/>
  <c r="X3324" i="11"/>
  <c r="W3324" i="11"/>
  <c r="X3281" i="11"/>
  <c r="W3281" i="11"/>
  <c r="X3238" i="11"/>
  <c r="W3238" i="11"/>
  <c r="X3196" i="11"/>
  <c r="W3196" i="11"/>
  <c r="X3153" i="11"/>
  <c r="W3153" i="11"/>
  <c r="X3110" i="11"/>
  <c r="W3110" i="11"/>
  <c r="X3068" i="11"/>
  <c r="W3068" i="11"/>
  <c r="X3025" i="11"/>
  <c r="W3025" i="11"/>
  <c r="X2982" i="11"/>
  <c r="W2982" i="11"/>
  <c r="X2940" i="11"/>
  <c r="W2940" i="11"/>
  <c r="X2918" i="11"/>
  <c r="W2918" i="11"/>
  <c r="X2876" i="11"/>
  <c r="W2876" i="11"/>
  <c r="X2833" i="11"/>
  <c r="W2833" i="11"/>
  <c r="X2769" i="11"/>
  <c r="W2769" i="11"/>
  <c r="X2726" i="11"/>
  <c r="W2726" i="11"/>
  <c r="X2684" i="11"/>
  <c r="W2684" i="11"/>
  <c r="X2662" i="11"/>
  <c r="W2662" i="11"/>
  <c r="X2598" i="11"/>
  <c r="W2598" i="11"/>
  <c r="X2556" i="11"/>
  <c r="W2556" i="11"/>
  <c r="X2513" i="11"/>
  <c r="W2513" i="11"/>
  <c r="X2470" i="11"/>
  <c r="W2470" i="11"/>
  <c r="X2428" i="11"/>
  <c r="W2428" i="11"/>
  <c r="X2385" i="11"/>
  <c r="W2385" i="11"/>
  <c r="X2342" i="11"/>
  <c r="W2342" i="11"/>
  <c r="X2300" i="11"/>
  <c r="W2300" i="11"/>
  <c r="X2278" i="11"/>
  <c r="W2278" i="11"/>
  <c r="X2236" i="11"/>
  <c r="W2236" i="11"/>
  <c r="X2193" i="11"/>
  <c r="W2193" i="11"/>
  <c r="W2146" i="11"/>
  <c r="X2146" i="11"/>
  <c r="X3696" i="11"/>
  <c r="W3696" i="11"/>
  <c r="X3653" i="11"/>
  <c r="W3653" i="11"/>
  <c r="X3610" i="11"/>
  <c r="W3610" i="11"/>
  <c r="X3568" i="11"/>
  <c r="W3568" i="11"/>
  <c r="X3546" i="11"/>
  <c r="W3546" i="11"/>
  <c r="X3504" i="11"/>
  <c r="W3504" i="11"/>
  <c r="X3461" i="11"/>
  <c r="W3461" i="11"/>
  <c r="X3418" i="11"/>
  <c r="W3418" i="11"/>
  <c r="X3376" i="11"/>
  <c r="W3376" i="11"/>
  <c r="X3333" i="11"/>
  <c r="W3333" i="11"/>
  <c r="X3290" i="11"/>
  <c r="W3290" i="11"/>
  <c r="X3248" i="11"/>
  <c r="W3248" i="11"/>
  <c r="X3184" i="11"/>
  <c r="W3184" i="11"/>
  <c r="X3141" i="11"/>
  <c r="W3141" i="11"/>
  <c r="X3098" i="11"/>
  <c r="W3098" i="11"/>
  <c r="X3056" i="11"/>
  <c r="W3056" i="11"/>
  <c r="X3013" i="11"/>
  <c r="W3013" i="11"/>
  <c r="X2970" i="11"/>
  <c r="W2970" i="11"/>
  <c r="X2928" i="11"/>
  <c r="W2928" i="11"/>
  <c r="X2885" i="11"/>
  <c r="W2885" i="11"/>
  <c r="X2842" i="11"/>
  <c r="W2842" i="11"/>
  <c r="X2800" i="11"/>
  <c r="W2800" i="11"/>
  <c r="W2736" i="11"/>
  <c r="X2736" i="11"/>
  <c r="X2693" i="11"/>
  <c r="W2693" i="11"/>
  <c r="X2650" i="11"/>
  <c r="W2650" i="11"/>
  <c r="X2608" i="11"/>
  <c r="W2608" i="11"/>
  <c r="W2565" i="11"/>
  <c r="X2565" i="11"/>
  <c r="X2522" i="11"/>
  <c r="W2522" i="11"/>
  <c r="X2480" i="11"/>
  <c r="W2480" i="11"/>
  <c r="X2437" i="11"/>
  <c r="W2437" i="11"/>
  <c r="X2394" i="11"/>
  <c r="W2394" i="11"/>
  <c r="X2352" i="11"/>
  <c r="W2352" i="11"/>
  <c r="X2309" i="11"/>
  <c r="W2309" i="11"/>
  <c r="X2266" i="11"/>
  <c r="W2266" i="11"/>
  <c r="X2224" i="11"/>
  <c r="W2224" i="11"/>
  <c r="X2181" i="11"/>
  <c r="W2181" i="11"/>
  <c r="X2130" i="11"/>
  <c r="W2130" i="11"/>
  <c r="X3700" i="11"/>
  <c r="W3700" i="11"/>
  <c r="X3636" i="11"/>
  <c r="W3636" i="11"/>
  <c r="W3614" i="11"/>
  <c r="X3614" i="11"/>
  <c r="X3572" i="11"/>
  <c r="W3572" i="11"/>
  <c r="X3508" i="11"/>
  <c r="W3508" i="11"/>
  <c r="W3465" i="11"/>
  <c r="X3465" i="11"/>
  <c r="W3422" i="11"/>
  <c r="X3422" i="11"/>
  <c r="W3401" i="11"/>
  <c r="X3401" i="11"/>
  <c r="W3358" i="11"/>
  <c r="X3358" i="11"/>
  <c r="X3316" i="11"/>
  <c r="W3316" i="11"/>
  <c r="X3252" i="11"/>
  <c r="W3252" i="11"/>
  <c r="W3209" i="11"/>
  <c r="X3209" i="11"/>
  <c r="W3166" i="11"/>
  <c r="X3166" i="11"/>
  <c r="X3124" i="11"/>
  <c r="W3124" i="11"/>
  <c r="W3081" i="11"/>
  <c r="X3081" i="11"/>
  <c r="W3038" i="11"/>
  <c r="X3038" i="11"/>
  <c r="X2996" i="11"/>
  <c r="W2996" i="11"/>
  <c r="W2953" i="11"/>
  <c r="X2953" i="11"/>
  <c r="W2910" i="11"/>
  <c r="X2910" i="11"/>
  <c r="X2868" i="11"/>
  <c r="W2868" i="11"/>
  <c r="X2825" i="11"/>
  <c r="W2825" i="11"/>
  <c r="X2761" i="11"/>
  <c r="W2761" i="11"/>
  <c r="X2718" i="11"/>
  <c r="W2718" i="11"/>
  <c r="X2676" i="11"/>
  <c r="W2676" i="11"/>
  <c r="W2633" i="11"/>
  <c r="X2633" i="11"/>
  <c r="W2612" i="11"/>
  <c r="X2612" i="11"/>
  <c r="X2569" i="11"/>
  <c r="W2569" i="11"/>
  <c r="X2526" i="11"/>
  <c r="W2526" i="11"/>
  <c r="X2484" i="11"/>
  <c r="W2484" i="11"/>
  <c r="W2441" i="11"/>
  <c r="X2441" i="11"/>
  <c r="X2377" i="11"/>
  <c r="W2377" i="11"/>
  <c r="X2334" i="11"/>
  <c r="W2334" i="11"/>
  <c r="W2292" i="11"/>
  <c r="X2292" i="11"/>
  <c r="X2249" i="11"/>
  <c r="W2249" i="11"/>
  <c r="X2228" i="11"/>
  <c r="W2228" i="11"/>
  <c r="X2164" i="11"/>
  <c r="W2164" i="11"/>
  <c r="W2107" i="11"/>
  <c r="X2107" i="11"/>
  <c r="W3695" i="11"/>
  <c r="X3695" i="11"/>
  <c r="W3679" i="11"/>
  <c r="X3679" i="11"/>
  <c r="W3647" i="11"/>
  <c r="X3647" i="11"/>
  <c r="W3599" i="11"/>
  <c r="X3599" i="11"/>
  <c r="W3567" i="11"/>
  <c r="X3567" i="11"/>
  <c r="W3535" i="11"/>
  <c r="X3535" i="11"/>
  <c r="W3503" i="11"/>
  <c r="X3503" i="11"/>
  <c r="W3471" i="11"/>
  <c r="X3471" i="11"/>
  <c r="W3439" i="11"/>
  <c r="X3439" i="11"/>
  <c r="W3423" i="11"/>
  <c r="X3423" i="11"/>
  <c r="W3391" i="11"/>
  <c r="X3391" i="11"/>
  <c r="W3359" i="11"/>
  <c r="X3359" i="11"/>
  <c r="W3327" i="11"/>
  <c r="X3327" i="11"/>
  <c r="W3295" i="11"/>
  <c r="X3295" i="11"/>
  <c r="W3263" i="11"/>
  <c r="X3263" i="11"/>
  <c r="W3215" i="11"/>
  <c r="X3215" i="11"/>
  <c r="W3183" i="11"/>
  <c r="X3183" i="11"/>
  <c r="W3151" i="11"/>
  <c r="X3151" i="11"/>
  <c r="W3135" i="11"/>
  <c r="X3135" i="11"/>
  <c r="W3103" i="11"/>
  <c r="X3103" i="11"/>
  <c r="W3071" i="11"/>
  <c r="X3071" i="11"/>
  <c r="W3039" i="11"/>
  <c r="X3039" i="11"/>
  <c r="W3007" i="11"/>
  <c r="X3007" i="11"/>
  <c r="W2959" i="11"/>
  <c r="X2959" i="11"/>
  <c r="W2943" i="11"/>
  <c r="X2943" i="11"/>
  <c r="W2911" i="11"/>
  <c r="X2911" i="11"/>
  <c r="W2879" i="11"/>
  <c r="X2879" i="11"/>
  <c r="W2847" i="11"/>
  <c r="X2847" i="11"/>
  <c r="W2815" i="11"/>
  <c r="X2815" i="11"/>
  <c r="W2783" i="11"/>
  <c r="X2783" i="11"/>
  <c r="W2751" i="11"/>
  <c r="X2751" i="11"/>
  <c r="W2719" i="11"/>
  <c r="X2719" i="11"/>
  <c r="W2687" i="11"/>
  <c r="X2687" i="11"/>
  <c r="W2655" i="11"/>
  <c r="X2655" i="11"/>
  <c r="W2623" i="11"/>
  <c r="X2623" i="11"/>
  <c r="W2591" i="11"/>
  <c r="X2591" i="11"/>
  <c r="X2543" i="11"/>
  <c r="W2543" i="11"/>
  <c r="W2511" i="11"/>
  <c r="X2511" i="11"/>
  <c r="X2479" i="11"/>
  <c r="W2479" i="11"/>
  <c r="W2447" i="11"/>
  <c r="X2447" i="11"/>
  <c r="X2415" i="11"/>
  <c r="W2415" i="11"/>
  <c r="X2399" i="11"/>
  <c r="W2399" i="11"/>
  <c r="X2351" i="11"/>
  <c r="W2351" i="11"/>
  <c r="W2319" i="11"/>
  <c r="X2319" i="11"/>
  <c r="X2287" i="11"/>
  <c r="W2287" i="11"/>
  <c r="W2255" i="11"/>
  <c r="X2255" i="11"/>
  <c r="X2223" i="11"/>
  <c r="W2223" i="11"/>
  <c r="X2191" i="11"/>
  <c r="W2191" i="11"/>
  <c r="X2158" i="11"/>
  <c r="W2158" i="11"/>
  <c r="X2136" i="11"/>
  <c r="W2136" i="11"/>
  <c r="X2115" i="11"/>
  <c r="W2115" i="11"/>
  <c r="X2094" i="11"/>
  <c r="W2094" i="11"/>
  <c r="X2133" i="11"/>
  <c r="W2133" i="11"/>
  <c r="X3672" i="11"/>
  <c r="W3672" i="11"/>
  <c r="X3629" i="11"/>
  <c r="W3629" i="11"/>
  <c r="X3586" i="11"/>
  <c r="W3586" i="11"/>
  <c r="X3544" i="11"/>
  <c r="W3544" i="11"/>
  <c r="X3501" i="11"/>
  <c r="W3501" i="11"/>
  <c r="X3458" i="11"/>
  <c r="W3458" i="11"/>
  <c r="X3416" i="11"/>
  <c r="W3416" i="11"/>
  <c r="X3373" i="11"/>
  <c r="W3373" i="11"/>
  <c r="X3309" i="11"/>
  <c r="W3309" i="11"/>
  <c r="X3288" i="11"/>
  <c r="W3288" i="11"/>
  <c r="X3245" i="11"/>
  <c r="W3245" i="11"/>
  <c r="X3202" i="11"/>
  <c r="W3202" i="11"/>
  <c r="X3160" i="11"/>
  <c r="W3160" i="11"/>
  <c r="X3117" i="11"/>
  <c r="W3117" i="11"/>
  <c r="X3074" i="11"/>
  <c r="W3074" i="11"/>
  <c r="X3032" i="11"/>
  <c r="W3032" i="11"/>
  <c r="X2989" i="11"/>
  <c r="W2989" i="11"/>
  <c r="X2925" i="11"/>
  <c r="W2925" i="11"/>
  <c r="X2882" i="11"/>
  <c r="W2882" i="11"/>
  <c r="X2840" i="11"/>
  <c r="W2840" i="11"/>
  <c r="X2797" i="11"/>
  <c r="W2797" i="11"/>
  <c r="X2776" i="11"/>
  <c r="W2776" i="11"/>
  <c r="X2754" i="11"/>
  <c r="W2754" i="11"/>
  <c r="X2690" i="11"/>
  <c r="W2690" i="11"/>
  <c r="X2101" i="11"/>
  <c r="W2101" i="11"/>
  <c r="X2097" i="11"/>
  <c r="W2097" i="11"/>
  <c r="X2669" i="11"/>
  <c r="W2669" i="11"/>
  <c r="X2648" i="11"/>
  <c r="W2648" i="11"/>
  <c r="X2626" i="11"/>
  <c r="W2626" i="11"/>
  <c r="X2605" i="11"/>
  <c r="W2605" i="11"/>
  <c r="X2584" i="11"/>
  <c r="W2584" i="11"/>
  <c r="X2562" i="11"/>
  <c r="W2562" i="11"/>
  <c r="X2541" i="11"/>
  <c r="W2541" i="11"/>
  <c r="X2520" i="11"/>
  <c r="W2520" i="11"/>
  <c r="X2498" i="11"/>
  <c r="W2498" i="11"/>
  <c r="X2477" i="11"/>
  <c r="W2477" i="11"/>
  <c r="X2456" i="11"/>
  <c r="W2456" i="11"/>
  <c r="X2434" i="11"/>
  <c r="W2434" i="11"/>
  <c r="X2413" i="11"/>
  <c r="W2413" i="11"/>
  <c r="X2392" i="11"/>
  <c r="W2392" i="11"/>
  <c r="X2370" i="11"/>
  <c r="W2370" i="11"/>
  <c r="X2349" i="11"/>
  <c r="W2349" i="11"/>
  <c r="X2328" i="11"/>
  <c r="W2328" i="11"/>
  <c r="W2306" i="11"/>
  <c r="X2306" i="11"/>
  <c r="X2285" i="11"/>
  <c r="W2285" i="11"/>
  <c r="X2264" i="11"/>
  <c r="W2264" i="11"/>
  <c r="W2242" i="11"/>
  <c r="X2242" i="11"/>
  <c r="X2221" i="11"/>
  <c r="W2221" i="11"/>
  <c r="X2200" i="11"/>
  <c r="W2200" i="11"/>
  <c r="W2178" i="11"/>
  <c r="X2178" i="11"/>
  <c r="W2155" i="11"/>
  <c r="X2155" i="11"/>
  <c r="W2127" i="11"/>
  <c r="X2127" i="11"/>
  <c r="X2098" i="11"/>
  <c r="W2098" i="11"/>
  <c r="X3702" i="11"/>
  <c r="W3702" i="11"/>
  <c r="X3681" i="11"/>
  <c r="W3681" i="11"/>
  <c r="X3660" i="11"/>
  <c r="W3660" i="11"/>
  <c r="X3638" i="11"/>
  <c r="W3638" i="11"/>
  <c r="X3617" i="11"/>
  <c r="W3617" i="11"/>
  <c r="X3596" i="11"/>
  <c r="W3596" i="11"/>
  <c r="X3574" i="11"/>
  <c r="W3574" i="11"/>
  <c r="X3553" i="11"/>
  <c r="W3553" i="11"/>
  <c r="X3532" i="11"/>
  <c r="W3532" i="11"/>
  <c r="X3510" i="11"/>
  <c r="W3510" i="11"/>
  <c r="X3489" i="11"/>
  <c r="W3489" i="11"/>
  <c r="X3468" i="11"/>
  <c r="W3468" i="11"/>
  <c r="X3446" i="11"/>
  <c r="W3446" i="11"/>
  <c r="X3425" i="11"/>
  <c r="W3425" i="11"/>
  <c r="X3404" i="11"/>
  <c r="W3404" i="11"/>
  <c r="X3382" i="11"/>
  <c r="W3382" i="11"/>
  <c r="X3361" i="11"/>
  <c r="W3361" i="11"/>
  <c r="X3340" i="11"/>
  <c r="W3340" i="11"/>
  <c r="X3318" i="11"/>
  <c r="W3318" i="11"/>
  <c r="X3297" i="11"/>
  <c r="W3297" i="11"/>
  <c r="X3276" i="11"/>
  <c r="W3276" i="11"/>
  <c r="X3254" i="11"/>
  <c r="W3254" i="11"/>
  <c r="X3233" i="11"/>
  <c r="W3233" i="11"/>
  <c r="X3212" i="11"/>
  <c r="W3212" i="11"/>
  <c r="X3190" i="11"/>
  <c r="W3190" i="11"/>
  <c r="X3169" i="11"/>
  <c r="W3169" i="11"/>
  <c r="X3148" i="11"/>
  <c r="W3148" i="11"/>
  <c r="X3126" i="11"/>
  <c r="W3126" i="11"/>
  <c r="X3105" i="11"/>
  <c r="W3105" i="11"/>
  <c r="X3084" i="11"/>
  <c r="W3084" i="11"/>
  <c r="X3062" i="11"/>
  <c r="W3062" i="11"/>
  <c r="X3041" i="11"/>
  <c r="W3041" i="11"/>
  <c r="X3020" i="11"/>
  <c r="W3020" i="11"/>
  <c r="X2998" i="11"/>
  <c r="W2998" i="11"/>
  <c r="X2977" i="11"/>
  <c r="W2977" i="11"/>
  <c r="X2956" i="11"/>
  <c r="W2956" i="11"/>
  <c r="X2934" i="11"/>
  <c r="W2934" i="11"/>
  <c r="X2913" i="11"/>
  <c r="W2913" i="11"/>
  <c r="X2892" i="11"/>
  <c r="W2892" i="11"/>
  <c r="X2870" i="11"/>
  <c r="W2870" i="11"/>
  <c r="W2849" i="11"/>
  <c r="X2849" i="11"/>
  <c r="X2828" i="11"/>
  <c r="W2828" i="11"/>
  <c r="X2806" i="11"/>
  <c r="W2806" i="11"/>
  <c r="W2785" i="11"/>
  <c r="X2785" i="11"/>
  <c r="W2764" i="11"/>
  <c r="X2764" i="11"/>
  <c r="X2742" i="11"/>
  <c r="W2742" i="11"/>
  <c r="X2721" i="11"/>
  <c r="W2721" i="11"/>
  <c r="X2700" i="11"/>
  <c r="W2700" i="11"/>
  <c r="X2678" i="11"/>
  <c r="W2678" i="11"/>
  <c r="X2657" i="11"/>
  <c r="W2657" i="11"/>
  <c r="X2636" i="11"/>
  <c r="W2636" i="11"/>
  <c r="X2614" i="11"/>
  <c r="W2614" i="11"/>
  <c r="W2593" i="11"/>
  <c r="X2593" i="11"/>
  <c r="X2572" i="11"/>
  <c r="W2572" i="11"/>
  <c r="X2550" i="11"/>
  <c r="W2550" i="11"/>
  <c r="X2529" i="11"/>
  <c r="W2529" i="11"/>
  <c r="W2508" i="11"/>
  <c r="X2508" i="11"/>
  <c r="X2486" i="11"/>
  <c r="W2486" i="11"/>
  <c r="X2465" i="11"/>
  <c r="W2465" i="11"/>
  <c r="W2444" i="11"/>
  <c r="X2444" i="11"/>
  <c r="X2422" i="11"/>
  <c r="W2422" i="11"/>
  <c r="X2401" i="11"/>
  <c r="W2401" i="11"/>
  <c r="X2380" i="11"/>
  <c r="W2380" i="11"/>
  <c r="X2358" i="11"/>
  <c r="W2358" i="11"/>
  <c r="X2337" i="11"/>
  <c r="W2337" i="11"/>
  <c r="X2316" i="11"/>
  <c r="W2316" i="11"/>
  <c r="X2294" i="11"/>
  <c r="W2294" i="11"/>
  <c r="X2273" i="11"/>
  <c r="W2273" i="11"/>
  <c r="X2252" i="11"/>
  <c r="W2252" i="11"/>
  <c r="X2230" i="11"/>
  <c r="W2230" i="11"/>
  <c r="X2209" i="11"/>
  <c r="W2209" i="11"/>
  <c r="X2188" i="11"/>
  <c r="W2188" i="11"/>
  <c r="X2166" i="11"/>
  <c r="W2166" i="11"/>
  <c r="W2139" i="11"/>
  <c r="X2139" i="11"/>
  <c r="W2111" i="11"/>
  <c r="X2111" i="11"/>
  <c r="W3712" i="11"/>
  <c r="X3712" i="11"/>
  <c r="W3690" i="11"/>
  <c r="X3690" i="11"/>
  <c r="W3669" i="11"/>
  <c r="X3669" i="11"/>
  <c r="X3648" i="11"/>
  <c r="W3648" i="11"/>
  <c r="W3626" i="11"/>
  <c r="X3626" i="11"/>
  <c r="W3605" i="11"/>
  <c r="X3605" i="11"/>
  <c r="X3584" i="11"/>
  <c r="W3584" i="11"/>
  <c r="W3562" i="11"/>
  <c r="X3562" i="11"/>
  <c r="W3541" i="11"/>
  <c r="X3541" i="11"/>
  <c r="X3520" i="11"/>
  <c r="W3520" i="11"/>
  <c r="X3498" i="11"/>
  <c r="W3498" i="11"/>
  <c r="X3477" i="11"/>
  <c r="W3477" i="11"/>
  <c r="X3456" i="11"/>
  <c r="W3456" i="11"/>
  <c r="X3434" i="11"/>
  <c r="W3434" i="11"/>
  <c r="X3413" i="11"/>
  <c r="W3413" i="11"/>
  <c r="X3392" i="11"/>
  <c r="W3392" i="11"/>
  <c r="X3370" i="11"/>
  <c r="W3370" i="11"/>
  <c r="X3349" i="11"/>
  <c r="W3349" i="11"/>
  <c r="X3328" i="11"/>
  <c r="W3328" i="11"/>
  <c r="X3306" i="11"/>
  <c r="W3306" i="11"/>
  <c r="X3285" i="11"/>
  <c r="W3285" i="11"/>
  <c r="X3264" i="11"/>
  <c r="W3264" i="11"/>
  <c r="X3242" i="11"/>
  <c r="W3242" i="11"/>
  <c r="X3221" i="11"/>
  <c r="W3221" i="11"/>
  <c r="X3200" i="11"/>
  <c r="W3200" i="11"/>
  <c r="X3178" i="11"/>
  <c r="W3178" i="11"/>
  <c r="X3157" i="11"/>
  <c r="W3157" i="11"/>
  <c r="X3136" i="11"/>
  <c r="W3136" i="11"/>
  <c r="X3114" i="11"/>
  <c r="W3114" i="11"/>
  <c r="X3093" i="11"/>
  <c r="W3093" i="11"/>
  <c r="X3072" i="11"/>
  <c r="W3072" i="11"/>
  <c r="X3050" i="11"/>
  <c r="W3050" i="11"/>
  <c r="X3029" i="11"/>
  <c r="W3029" i="11"/>
  <c r="X3008" i="11"/>
  <c r="W3008" i="11"/>
  <c r="X2986" i="11"/>
  <c r="W2986" i="11"/>
  <c r="X2965" i="11"/>
  <c r="W2965" i="11"/>
  <c r="X2944" i="11"/>
  <c r="W2944" i="11"/>
  <c r="X2922" i="11"/>
  <c r="W2922" i="11"/>
  <c r="X2901" i="11"/>
  <c r="W2901" i="11"/>
  <c r="X2880" i="11"/>
  <c r="W2880" i="11"/>
  <c r="X2858" i="11"/>
  <c r="W2858" i="11"/>
  <c r="X2837" i="11"/>
  <c r="W2837" i="11"/>
  <c r="X2816" i="11"/>
  <c r="W2816" i="11"/>
  <c r="X2794" i="11"/>
  <c r="W2794" i="11"/>
  <c r="X2773" i="11"/>
  <c r="W2773" i="11"/>
  <c r="X2752" i="11"/>
  <c r="W2752" i="11"/>
  <c r="X2730" i="11"/>
  <c r="W2730" i="11"/>
  <c r="X2709" i="11"/>
  <c r="W2709" i="11"/>
  <c r="X2688" i="11"/>
  <c r="W2688" i="11"/>
  <c r="X2666" i="11"/>
  <c r="W2666" i="11"/>
  <c r="X2645" i="11"/>
  <c r="W2645" i="11"/>
  <c r="X2624" i="11"/>
  <c r="W2624" i="11"/>
  <c r="X2602" i="11"/>
  <c r="W2602" i="11"/>
  <c r="X2581" i="11"/>
  <c r="W2581" i="11"/>
  <c r="X2560" i="11"/>
  <c r="W2560" i="11"/>
  <c r="X2538" i="11"/>
  <c r="W2538" i="11"/>
  <c r="X2517" i="11"/>
  <c r="W2517" i="11"/>
  <c r="X2496" i="11"/>
  <c r="W2496" i="11"/>
  <c r="X2474" i="11"/>
  <c r="W2474" i="11"/>
  <c r="X2453" i="11"/>
  <c r="W2453" i="11"/>
  <c r="X2432" i="11"/>
  <c r="W2432" i="11"/>
  <c r="X2410" i="11"/>
  <c r="W2410" i="11"/>
  <c r="X2389" i="11"/>
  <c r="W2389" i="11"/>
  <c r="X2368" i="11"/>
  <c r="W2368" i="11"/>
  <c r="X2346" i="11"/>
  <c r="W2346" i="11"/>
  <c r="X2325" i="11"/>
  <c r="W2325" i="11"/>
  <c r="X2304" i="11"/>
  <c r="W2304" i="11"/>
  <c r="X2282" i="11"/>
  <c r="W2282" i="11"/>
  <c r="X2261" i="11"/>
  <c r="W2261" i="11"/>
  <c r="X2240" i="11"/>
  <c r="W2240" i="11"/>
  <c r="X2218" i="11"/>
  <c r="W2218" i="11"/>
  <c r="X2197" i="11"/>
  <c r="W2197" i="11"/>
  <c r="X2176" i="11"/>
  <c r="W2176" i="11"/>
  <c r="X2151" i="11"/>
  <c r="W2151" i="11"/>
  <c r="X2123" i="11"/>
  <c r="W2123" i="11"/>
  <c r="X2095" i="11"/>
  <c r="W2095" i="11"/>
  <c r="X3694" i="11"/>
  <c r="W3694" i="11"/>
  <c r="X3673" i="11"/>
  <c r="W3673" i="11"/>
  <c r="X3652" i="11"/>
  <c r="W3652" i="11"/>
  <c r="X3630" i="11"/>
  <c r="W3630" i="11"/>
  <c r="X3609" i="11"/>
  <c r="W3609" i="11"/>
  <c r="X3588" i="11"/>
  <c r="W3588" i="11"/>
  <c r="X3566" i="11"/>
  <c r="W3566" i="11"/>
  <c r="X3545" i="11"/>
  <c r="W3545" i="11"/>
  <c r="X3524" i="11"/>
  <c r="W3524" i="11"/>
  <c r="X3502" i="11"/>
  <c r="W3502" i="11"/>
  <c r="X3481" i="11"/>
  <c r="W3481" i="11"/>
  <c r="X3460" i="11"/>
  <c r="W3460" i="11"/>
  <c r="X3438" i="11"/>
  <c r="W3438" i="11"/>
  <c r="X3417" i="11"/>
  <c r="W3417" i="11"/>
  <c r="X3396" i="11"/>
  <c r="W3396" i="11"/>
  <c r="X3374" i="11"/>
  <c r="W3374" i="11"/>
  <c r="X3353" i="11"/>
  <c r="W3353" i="11"/>
  <c r="X3332" i="11"/>
  <c r="W3332" i="11"/>
  <c r="X3310" i="11"/>
  <c r="W3310" i="11"/>
  <c r="X3289" i="11"/>
  <c r="W3289" i="11"/>
  <c r="X3268" i="11"/>
  <c r="W3268" i="11"/>
  <c r="X3246" i="11"/>
  <c r="W3246" i="11"/>
  <c r="X3225" i="11"/>
  <c r="W3225" i="11"/>
  <c r="X3204" i="11"/>
  <c r="W3204" i="11"/>
  <c r="X3182" i="11"/>
  <c r="W3182" i="11"/>
  <c r="X3161" i="11"/>
  <c r="W3161" i="11"/>
  <c r="X3140" i="11"/>
  <c r="W3140" i="11"/>
  <c r="X3118" i="11"/>
  <c r="W3118" i="11"/>
  <c r="X3097" i="11"/>
  <c r="W3097" i="11"/>
  <c r="X3076" i="11"/>
  <c r="W3076" i="11"/>
  <c r="X3054" i="11"/>
  <c r="W3054" i="11"/>
  <c r="X3033" i="11"/>
  <c r="W3033" i="11"/>
  <c r="X3012" i="11"/>
  <c r="W3012" i="11"/>
  <c r="X2990" i="11"/>
  <c r="W2990" i="11"/>
  <c r="X2969" i="11"/>
  <c r="W2969" i="11"/>
  <c r="X2948" i="11"/>
  <c r="W2948" i="11"/>
  <c r="X2926" i="11"/>
  <c r="W2926" i="11"/>
  <c r="X2905" i="11"/>
  <c r="W2905" i="11"/>
  <c r="X2884" i="11"/>
  <c r="W2884" i="11"/>
  <c r="X2862" i="11"/>
  <c r="W2862" i="11"/>
  <c r="X2841" i="11"/>
  <c r="W2841" i="11"/>
  <c r="X2820" i="11"/>
  <c r="W2820" i="11"/>
  <c r="X2798" i="11"/>
  <c r="W2798" i="11"/>
  <c r="X2777" i="11"/>
  <c r="W2777" i="11"/>
  <c r="X2756" i="11"/>
  <c r="W2756" i="11"/>
  <c r="X2734" i="11"/>
  <c r="W2734" i="11"/>
  <c r="X2713" i="11"/>
  <c r="W2713" i="11"/>
  <c r="X2692" i="11"/>
  <c r="W2692" i="11"/>
  <c r="X2670" i="11"/>
  <c r="W2670" i="11"/>
  <c r="X2649" i="11"/>
  <c r="W2649" i="11"/>
  <c r="X2628" i="11"/>
  <c r="W2628" i="11"/>
  <c r="X2606" i="11"/>
  <c r="W2606" i="11"/>
  <c r="X2585" i="11"/>
  <c r="W2585" i="11"/>
  <c r="X2564" i="11"/>
  <c r="W2564" i="11"/>
  <c r="X2542" i="11"/>
  <c r="W2542" i="11"/>
  <c r="X2521" i="11"/>
  <c r="W2521" i="11"/>
  <c r="X2500" i="11"/>
  <c r="W2500" i="11"/>
  <c r="X2478" i="11"/>
  <c r="W2478" i="11"/>
  <c r="X2457" i="11"/>
  <c r="W2457" i="11"/>
  <c r="X2436" i="11"/>
  <c r="W2436" i="11"/>
  <c r="X2414" i="11"/>
  <c r="W2414" i="11"/>
  <c r="X2393" i="11"/>
  <c r="W2393" i="11"/>
  <c r="X2372" i="11"/>
  <c r="W2372" i="11"/>
  <c r="X2350" i="11"/>
  <c r="W2350" i="11"/>
  <c r="X2329" i="11"/>
  <c r="W2329" i="11"/>
  <c r="X2308" i="11"/>
  <c r="W2308" i="11"/>
  <c r="X2286" i="11"/>
  <c r="W2286" i="11"/>
  <c r="X2265" i="11"/>
  <c r="W2265" i="11"/>
  <c r="X2244" i="11"/>
  <c r="W2244" i="11"/>
  <c r="X2222" i="11"/>
  <c r="W2222" i="11"/>
  <c r="X2201" i="11"/>
  <c r="W2201" i="11"/>
  <c r="X2180" i="11"/>
  <c r="W2180" i="11"/>
  <c r="X2156" i="11"/>
  <c r="W2156" i="11"/>
  <c r="W2128" i="11"/>
  <c r="X2128" i="11"/>
  <c r="X2100" i="11"/>
  <c r="W2100" i="11"/>
  <c r="W3707" i="11"/>
  <c r="X3707" i="11"/>
  <c r="W3691" i="11"/>
  <c r="X3691" i="11"/>
  <c r="W3675" i="11"/>
  <c r="X3675" i="11"/>
  <c r="W3659" i="11"/>
  <c r="X3659" i="11"/>
  <c r="W3643" i="11"/>
  <c r="X3643" i="11"/>
  <c r="W3627" i="11"/>
  <c r="X3627" i="11"/>
  <c r="W3611" i="11"/>
  <c r="X3611" i="11"/>
  <c r="W3595" i="11"/>
  <c r="X3595" i="11"/>
  <c r="W3579" i="11"/>
  <c r="X3579" i="11"/>
  <c r="W3563" i="11"/>
  <c r="X3563" i="11"/>
  <c r="W3547" i="11"/>
  <c r="X3547" i="11"/>
  <c r="W3531" i="11"/>
  <c r="X3531" i="11"/>
  <c r="W3515" i="11"/>
  <c r="X3515" i="11"/>
  <c r="W3499" i="11"/>
  <c r="X3499" i="11"/>
  <c r="W3483" i="11"/>
  <c r="X3483" i="11"/>
  <c r="W3467" i="11"/>
  <c r="X3467" i="11"/>
  <c r="W3451" i="11"/>
  <c r="X3451" i="11"/>
  <c r="W3435" i="11"/>
  <c r="X3435" i="11"/>
  <c r="W3419" i="11"/>
  <c r="X3419" i="11"/>
  <c r="W3403" i="11"/>
  <c r="X3403" i="11"/>
  <c r="W3387" i="11"/>
  <c r="X3387" i="11"/>
  <c r="W3371" i="11"/>
  <c r="X3371" i="11"/>
  <c r="W3355" i="11"/>
  <c r="X3355" i="11"/>
  <c r="W3339" i="11"/>
  <c r="X3339" i="11"/>
  <c r="W3323" i="11"/>
  <c r="X3323" i="11"/>
  <c r="W3307" i="11"/>
  <c r="X3307" i="11"/>
  <c r="W3291" i="11"/>
  <c r="X3291" i="11"/>
  <c r="W3275" i="11"/>
  <c r="X3275" i="11"/>
  <c r="W3259" i="11"/>
  <c r="X3259" i="11"/>
  <c r="W3243" i="11"/>
  <c r="X3243" i="11"/>
  <c r="W3227" i="11"/>
  <c r="X3227" i="11"/>
  <c r="W3211" i="11"/>
  <c r="X3211" i="11"/>
  <c r="W3195" i="11"/>
  <c r="X3195" i="11"/>
  <c r="W3179" i="11"/>
  <c r="X3179" i="11"/>
  <c r="W3163" i="11"/>
  <c r="X3163" i="11"/>
  <c r="W3147" i="11"/>
  <c r="X3147" i="11"/>
  <c r="W3131" i="11"/>
  <c r="X3131" i="11"/>
  <c r="W3115" i="11"/>
  <c r="X3115" i="11"/>
  <c r="W3099" i="11"/>
  <c r="X3099" i="11"/>
  <c r="W3083" i="11"/>
  <c r="X3083" i="11"/>
  <c r="W3067" i="11"/>
  <c r="X3067" i="11"/>
  <c r="W3051" i="11"/>
  <c r="X3051" i="11"/>
  <c r="W3035" i="11"/>
  <c r="X3035" i="11"/>
  <c r="W3019" i="11"/>
  <c r="X3019" i="11"/>
  <c r="W3003" i="11"/>
  <c r="X3003" i="11"/>
  <c r="W2987" i="11"/>
  <c r="X2987" i="11"/>
  <c r="W2971" i="11"/>
  <c r="X2971" i="11"/>
  <c r="W2955" i="11"/>
  <c r="X2955" i="11"/>
  <c r="W2939" i="11"/>
  <c r="X2939" i="11"/>
  <c r="W2923" i="11"/>
  <c r="X2923" i="11"/>
  <c r="W2907" i="11"/>
  <c r="X2907" i="11"/>
  <c r="W2891" i="11"/>
  <c r="X2891" i="11"/>
  <c r="W2875" i="11"/>
  <c r="X2875" i="11"/>
  <c r="W2859" i="11"/>
  <c r="X2859" i="11"/>
  <c r="W2843" i="11"/>
  <c r="X2843" i="11"/>
  <c r="X2827" i="11"/>
  <c r="W2827" i="11"/>
  <c r="W2811" i="11"/>
  <c r="X2811" i="11"/>
  <c r="W2795" i="11"/>
  <c r="X2795" i="11"/>
  <c r="W2779" i="11"/>
  <c r="X2779" i="11"/>
  <c r="X2763" i="11"/>
  <c r="W2763" i="11"/>
  <c r="W2747" i="11"/>
  <c r="X2747" i="11"/>
  <c r="W2731" i="11"/>
  <c r="X2731" i="11"/>
  <c r="W2715" i="11"/>
  <c r="X2715" i="11"/>
  <c r="X2699" i="11"/>
  <c r="W2699" i="11"/>
  <c r="W2683" i="11"/>
  <c r="X2683" i="11"/>
  <c r="W2667" i="11"/>
  <c r="X2667" i="11"/>
  <c r="W2651" i="11"/>
  <c r="X2651" i="11"/>
  <c r="X2635" i="11"/>
  <c r="W2635" i="11"/>
  <c r="W2619" i="11"/>
  <c r="X2619" i="11"/>
  <c r="W2603" i="11"/>
  <c r="X2603" i="11"/>
  <c r="W2587" i="11"/>
  <c r="X2587" i="11"/>
  <c r="X2571" i="11"/>
  <c r="W2571" i="11"/>
  <c r="W2555" i="11"/>
  <c r="X2555" i="11"/>
  <c r="W2539" i="11"/>
  <c r="X2539" i="11"/>
  <c r="W2523" i="11"/>
  <c r="X2523" i="11"/>
  <c r="X2507" i="11"/>
  <c r="W2507" i="11"/>
  <c r="W2491" i="11"/>
  <c r="X2491" i="11"/>
  <c r="W2475" i="11"/>
  <c r="X2475" i="11"/>
  <c r="W2459" i="11"/>
  <c r="X2459" i="11"/>
  <c r="X2443" i="11"/>
  <c r="W2443" i="11"/>
  <c r="X2427" i="11"/>
  <c r="W2427" i="11"/>
  <c r="W2411" i="11"/>
  <c r="X2411" i="11"/>
  <c r="W2395" i="11"/>
  <c r="X2395" i="11"/>
  <c r="X2379" i="11"/>
  <c r="W2379" i="11"/>
  <c r="W2363" i="11"/>
  <c r="X2363" i="11"/>
  <c r="W2347" i="11"/>
  <c r="X2347" i="11"/>
  <c r="W2331" i="11"/>
  <c r="X2331" i="11"/>
  <c r="X2315" i="11"/>
  <c r="W2315" i="11"/>
  <c r="W2299" i="11"/>
  <c r="X2299" i="11"/>
  <c r="W2283" i="11"/>
  <c r="X2283" i="11"/>
  <c r="X2267" i="11"/>
  <c r="W2267" i="11"/>
  <c r="X2251" i="11"/>
  <c r="W2251" i="11"/>
  <c r="W2235" i="11"/>
  <c r="X2235" i="11"/>
  <c r="X2219" i="11"/>
  <c r="W2219" i="11"/>
  <c r="W2203" i="11"/>
  <c r="X2203" i="11"/>
  <c r="X2187" i="11"/>
  <c r="W2187" i="11"/>
  <c r="X2171" i="11"/>
  <c r="W2171" i="11"/>
  <c r="X2152" i="11"/>
  <c r="W2152" i="11"/>
  <c r="X2131" i="11"/>
  <c r="W2131" i="11"/>
  <c r="X2110" i="11"/>
  <c r="W2110" i="11"/>
  <c r="X2161" i="11"/>
  <c r="W2161" i="11"/>
  <c r="X2145" i="11"/>
  <c r="W2145" i="11"/>
  <c r="X2129" i="11"/>
  <c r="W2129" i="11"/>
  <c r="X2113" i="11"/>
  <c r="W2113" i="11"/>
  <c r="X3709" i="11"/>
  <c r="W3709" i="11"/>
  <c r="X3688" i="11"/>
  <c r="W3688" i="11"/>
  <c r="X3666" i="11"/>
  <c r="W3666" i="11"/>
  <c r="X3645" i="11"/>
  <c r="W3645" i="11"/>
  <c r="X3624" i="11"/>
  <c r="W3624" i="11"/>
  <c r="X3602" i="11"/>
  <c r="W3602" i="11"/>
  <c r="X3581" i="11"/>
  <c r="W3581" i="11"/>
  <c r="X3560" i="11"/>
  <c r="W3560" i="11"/>
  <c r="X3538" i="11"/>
  <c r="W3538" i="11"/>
  <c r="X3517" i="11"/>
  <c r="W3517" i="11"/>
  <c r="X3496" i="11"/>
  <c r="W3496" i="11"/>
  <c r="X3474" i="11"/>
  <c r="W3474" i="11"/>
  <c r="X3453" i="11"/>
  <c r="W3453" i="11"/>
  <c r="X3432" i="11"/>
  <c r="W3432" i="11"/>
  <c r="X3410" i="11"/>
  <c r="W3410" i="11"/>
  <c r="X3389" i="11"/>
  <c r="W3389" i="11"/>
  <c r="X3368" i="11"/>
  <c r="W3368" i="11"/>
  <c r="X3346" i="11"/>
  <c r="W3346" i="11"/>
  <c r="X3325" i="11"/>
  <c r="W3325" i="11"/>
  <c r="X3304" i="11"/>
  <c r="W3304" i="11"/>
  <c r="X3282" i="11"/>
  <c r="W3282" i="11"/>
  <c r="X3261" i="11"/>
  <c r="W3261" i="11"/>
  <c r="X3240" i="11"/>
  <c r="W3240" i="11"/>
  <c r="X3218" i="11"/>
  <c r="W3218" i="11"/>
  <c r="X3197" i="11"/>
  <c r="W3197" i="11"/>
  <c r="X3176" i="11"/>
  <c r="W3176" i="11"/>
  <c r="X3154" i="11"/>
  <c r="W3154" i="11"/>
  <c r="X3133" i="11"/>
  <c r="W3133" i="11"/>
  <c r="X3112" i="11"/>
  <c r="W3112" i="11"/>
  <c r="X3090" i="11"/>
  <c r="W3090" i="11"/>
  <c r="X3069" i="11"/>
  <c r="W3069" i="11"/>
  <c r="X3048" i="11"/>
  <c r="W3048" i="11"/>
  <c r="X3026" i="11"/>
  <c r="W3026" i="11"/>
  <c r="X3005" i="11"/>
  <c r="W3005" i="11"/>
  <c r="X2984" i="11"/>
  <c r="W2984" i="11"/>
  <c r="X2962" i="11"/>
  <c r="W2962" i="11"/>
  <c r="X2941" i="11"/>
  <c r="W2941" i="11"/>
  <c r="X2920" i="11"/>
  <c r="W2920" i="11"/>
  <c r="X2898" i="11"/>
  <c r="W2898" i="11"/>
  <c r="X2877" i="11"/>
  <c r="W2877" i="11"/>
  <c r="X2856" i="11"/>
  <c r="W2856" i="11"/>
  <c r="X2834" i="11"/>
  <c r="W2834" i="11"/>
  <c r="X2813" i="11"/>
  <c r="W2813" i="11"/>
  <c r="X2792" i="11"/>
  <c r="W2792" i="11"/>
  <c r="X2770" i="11"/>
  <c r="W2770" i="11"/>
  <c r="X2749" i="11"/>
  <c r="W2749" i="11"/>
  <c r="X2728" i="11"/>
  <c r="W2728" i="11"/>
  <c r="X2706" i="11"/>
  <c r="W2706" i="11"/>
  <c r="X2685" i="11"/>
  <c r="W2685" i="11"/>
  <c r="X2664" i="11"/>
  <c r="W2664" i="11"/>
  <c r="X2642" i="11"/>
  <c r="W2642" i="11"/>
  <c r="X2621" i="11"/>
  <c r="W2621" i="11"/>
  <c r="X2600" i="11"/>
  <c r="W2600" i="11"/>
  <c r="X2578" i="11"/>
  <c r="W2578" i="11"/>
  <c r="X2557" i="11"/>
  <c r="W2557" i="11"/>
  <c r="X2536" i="11"/>
  <c r="W2536" i="11"/>
  <c r="X2514" i="11"/>
  <c r="W2514" i="11"/>
  <c r="X2493" i="11"/>
  <c r="W2493" i="11"/>
  <c r="X2472" i="11"/>
  <c r="W2472" i="11"/>
  <c r="X2450" i="11"/>
  <c r="W2450" i="11"/>
  <c r="X2429" i="11"/>
  <c r="W2429" i="11"/>
  <c r="X2408" i="11"/>
  <c r="W2408" i="11"/>
  <c r="X2386" i="11"/>
  <c r="W2386" i="11"/>
  <c r="X2365" i="11"/>
  <c r="W2365" i="11"/>
  <c r="X2344" i="11"/>
  <c r="W2344" i="11"/>
  <c r="X2322" i="11"/>
  <c r="W2322" i="11"/>
  <c r="X2301" i="11"/>
  <c r="W2301" i="11"/>
  <c r="X2280" i="11"/>
  <c r="W2280" i="11"/>
  <c r="X2258" i="11"/>
  <c r="W2258" i="11"/>
  <c r="X2237" i="11"/>
  <c r="W2237" i="11"/>
  <c r="X2216" i="11"/>
  <c r="W2216" i="11"/>
  <c r="X2194" i="11"/>
  <c r="W2194" i="11"/>
  <c r="X2173" i="11"/>
  <c r="W2173" i="11"/>
  <c r="X2148" i="11"/>
  <c r="W2148" i="11"/>
  <c r="W2119" i="11"/>
  <c r="X2119" i="11"/>
  <c r="W2091" i="11"/>
  <c r="X2091" i="11"/>
  <c r="W3697" i="11"/>
  <c r="X3697" i="11"/>
  <c r="X3676" i="11"/>
  <c r="W3676" i="11"/>
  <c r="W3654" i="11"/>
  <c r="X3654" i="11"/>
  <c r="W3633" i="11"/>
  <c r="X3633" i="11"/>
  <c r="X3612" i="11"/>
  <c r="W3612" i="11"/>
  <c r="W3590" i="11"/>
  <c r="X3590" i="11"/>
  <c r="W3569" i="11"/>
  <c r="X3569" i="11"/>
  <c r="X3548" i="11"/>
  <c r="W3548" i="11"/>
  <c r="X3526" i="11"/>
  <c r="W3526" i="11"/>
  <c r="W3505" i="11"/>
  <c r="X3505" i="11"/>
  <c r="X3484" i="11"/>
  <c r="W3484" i="11"/>
  <c r="W3462" i="11"/>
  <c r="X3462" i="11"/>
  <c r="X3441" i="11"/>
  <c r="W3441" i="11"/>
  <c r="X3420" i="11"/>
  <c r="W3420" i="11"/>
  <c r="X3398" i="11"/>
  <c r="W3398" i="11"/>
  <c r="W3377" i="11"/>
  <c r="X3377" i="11"/>
  <c r="X3356" i="11"/>
  <c r="W3356" i="11"/>
  <c r="W3334" i="11"/>
  <c r="X3334" i="11"/>
  <c r="X3313" i="11"/>
  <c r="W3313" i="11"/>
  <c r="X3292" i="11"/>
  <c r="W3292" i="11"/>
  <c r="X3270" i="11"/>
  <c r="W3270" i="11"/>
  <c r="W3249" i="11"/>
  <c r="X3249" i="11"/>
  <c r="X3228" i="11"/>
  <c r="W3228" i="11"/>
  <c r="W3206" i="11"/>
  <c r="X3206" i="11"/>
  <c r="X3185" i="11"/>
  <c r="W3185" i="11"/>
  <c r="X3164" i="11"/>
  <c r="W3164" i="11"/>
  <c r="X3142" i="11"/>
  <c r="W3142" i="11"/>
  <c r="W3121" i="11"/>
  <c r="X3121" i="11"/>
  <c r="X3100" i="11"/>
  <c r="W3100" i="11"/>
  <c r="W3078" i="11"/>
  <c r="X3078" i="11"/>
  <c r="X3057" i="11"/>
  <c r="W3057" i="11"/>
  <c r="X3036" i="11"/>
  <c r="W3036" i="11"/>
  <c r="X3014" i="11"/>
  <c r="W3014" i="11"/>
  <c r="W2993" i="11"/>
  <c r="X2993" i="11"/>
  <c r="X2972" i="11"/>
  <c r="W2972" i="11"/>
  <c r="W2950" i="11"/>
  <c r="X2950" i="11"/>
  <c r="X2929" i="11"/>
  <c r="W2929" i="11"/>
  <c r="X2908" i="11"/>
  <c r="W2908" i="11"/>
  <c r="X2886" i="11"/>
  <c r="W2886" i="11"/>
  <c r="W2865" i="11"/>
  <c r="X2865" i="11"/>
  <c r="X2844" i="11"/>
  <c r="W2844" i="11"/>
  <c r="X2822" i="11"/>
  <c r="W2822" i="11"/>
  <c r="X2801" i="11"/>
  <c r="W2801" i="11"/>
  <c r="X2780" i="11"/>
  <c r="W2780" i="11"/>
  <c r="X2758" i="11"/>
  <c r="W2758" i="11"/>
  <c r="X2737" i="11"/>
  <c r="W2737" i="11"/>
  <c r="W2716" i="11"/>
  <c r="X2716" i="11"/>
  <c r="X2694" i="11"/>
  <c r="W2694" i="11"/>
  <c r="X2673" i="11"/>
  <c r="W2673" i="11"/>
  <c r="X2652" i="11"/>
  <c r="W2652" i="11"/>
  <c r="X2630" i="11"/>
  <c r="W2630" i="11"/>
  <c r="X2609" i="11"/>
  <c r="W2609" i="11"/>
  <c r="X2588" i="11"/>
  <c r="W2588" i="11"/>
  <c r="X2566" i="11"/>
  <c r="W2566" i="11"/>
  <c r="W2545" i="11"/>
  <c r="X2545" i="11"/>
  <c r="X2524" i="11"/>
  <c r="W2524" i="11"/>
  <c r="X2502" i="11"/>
  <c r="W2502" i="11"/>
  <c r="X2481" i="11"/>
  <c r="W2481" i="11"/>
  <c r="X2460" i="11"/>
  <c r="W2460" i="11"/>
  <c r="X2438" i="11"/>
  <c r="W2438" i="11"/>
  <c r="X2417" i="11"/>
  <c r="W2417" i="11"/>
  <c r="X2396" i="11"/>
  <c r="W2396" i="11"/>
  <c r="X2374" i="11"/>
  <c r="W2374" i="11"/>
  <c r="X2353" i="11"/>
  <c r="W2353" i="11"/>
  <c r="X2332" i="11"/>
  <c r="W2332" i="11"/>
  <c r="X2310" i="11"/>
  <c r="W2310" i="11"/>
  <c r="X2289" i="11"/>
  <c r="W2289" i="11"/>
  <c r="X2268" i="11"/>
  <c r="W2268" i="11"/>
  <c r="X2246" i="11"/>
  <c r="W2246" i="11"/>
  <c r="X2225" i="11"/>
  <c r="W2225" i="11"/>
  <c r="W2204" i="11"/>
  <c r="X2204" i="11"/>
  <c r="X2182" i="11"/>
  <c r="W2182" i="11"/>
  <c r="X2160" i="11"/>
  <c r="W2160" i="11"/>
  <c r="W2132" i="11"/>
  <c r="X2132" i="11"/>
  <c r="W2103" i="11"/>
  <c r="X2103" i="11"/>
  <c r="X3706" i="11"/>
  <c r="W3706" i="11"/>
  <c r="W3685" i="11"/>
  <c r="X3685" i="11"/>
  <c r="X3704" i="11"/>
  <c r="W3704" i="11"/>
  <c r="X3682" i="11"/>
  <c r="W3682" i="11"/>
  <c r="X3661" i="11"/>
  <c r="W3661" i="11"/>
  <c r="X3640" i="11"/>
  <c r="W3640" i="11"/>
  <c r="X3618" i="11"/>
  <c r="W3618" i="11"/>
  <c r="X3597" i="11"/>
  <c r="W3597" i="11"/>
  <c r="X3576" i="11"/>
  <c r="W3576" i="11"/>
  <c r="X3554" i="11"/>
  <c r="W3554" i="11"/>
  <c r="X3533" i="11"/>
  <c r="W3533" i="11"/>
  <c r="X3512" i="11"/>
  <c r="W3512" i="11"/>
  <c r="X3490" i="11"/>
  <c r="W3490" i="11"/>
  <c r="X3469" i="11"/>
  <c r="W3469" i="11"/>
  <c r="X3448" i="11"/>
  <c r="W3448" i="11"/>
  <c r="X3426" i="11"/>
  <c r="W3426" i="11"/>
  <c r="X3405" i="11"/>
  <c r="W3405" i="11"/>
  <c r="X3384" i="11"/>
  <c r="W3384" i="11"/>
  <c r="X3362" i="11"/>
  <c r="W3362" i="11"/>
  <c r="X3341" i="11"/>
  <c r="W3341" i="11"/>
  <c r="X3320" i="11"/>
  <c r="W3320" i="11"/>
  <c r="X3298" i="11"/>
  <c r="W3298" i="11"/>
  <c r="X3277" i="11"/>
  <c r="W3277" i="11"/>
  <c r="X3256" i="11"/>
  <c r="W3256" i="11"/>
  <c r="X3234" i="11"/>
  <c r="W3234" i="11"/>
  <c r="X3213" i="11"/>
  <c r="W3213" i="11"/>
  <c r="X3192" i="11"/>
  <c r="W3192" i="11"/>
  <c r="X3170" i="11"/>
  <c r="W3170" i="11"/>
  <c r="X3149" i="11"/>
  <c r="W3149" i="11"/>
  <c r="X3128" i="11"/>
  <c r="W3128" i="11"/>
  <c r="X3106" i="11"/>
  <c r="W3106" i="11"/>
  <c r="X3085" i="11"/>
  <c r="W3085" i="11"/>
  <c r="X3064" i="11"/>
  <c r="W3064" i="11"/>
  <c r="X3042" i="11"/>
  <c r="W3042" i="11"/>
  <c r="X3021" i="11"/>
  <c r="W3021" i="11"/>
  <c r="X3000" i="11"/>
  <c r="W3000" i="11"/>
  <c r="X2978" i="11"/>
  <c r="W2978" i="11"/>
  <c r="X2957" i="11"/>
  <c r="W2957" i="11"/>
  <c r="X2936" i="11"/>
  <c r="W2936" i="11"/>
  <c r="X2914" i="11"/>
  <c r="W2914" i="11"/>
  <c r="X2893" i="11"/>
  <c r="W2893" i="11"/>
  <c r="X2872" i="11"/>
  <c r="W2872" i="11"/>
  <c r="X2850" i="11"/>
  <c r="W2850" i="11"/>
  <c r="X2829" i="11"/>
  <c r="W2829" i="11"/>
  <c r="X2808" i="11"/>
  <c r="W2808" i="11"/>
  <c r="X2786" i="11"/>
  <c r="W2786" i="11"/>
  <c r="X2765" i="11"/>
  <c r="W2765" i="11"/>
  <c r="X2744" i="11"/>
  <c r="W2744" i="11"/>
  <c r="X2722" i="11"/>
  <c r="W2722" i="11"/>
  <c r="X2701" i="11"/>
  <c r="W2701" i="11"/>
  <c r="X2680" i="11"/>
  <c r="W2680" i="11"/>
  <c r="X2658" i="11"/>
  <c r="W2658" i="11"/>
  <c r="X2637" i="11"/>
  <c r="W2637" i="11"/>
  <c r="X2616" i="11"/>
  <c r="W2616" i="11"/>
  <c r="X2594" i="11"/>
  <c r="W2594" i="11"/>
  <c r="X2573" i="11"/>
  <c r="W2573" i="11"/>
  <c r="X2552" i="11"/>
  <c r="W2552" i="11"/>
  <c r="X2530" i="11"/>
  <c r="W2530" i="11"/>
  <c r="X2509" i="11"/>
  <c r="W2509" i="11"/>
  <c r="X2488" i="11"/>
  <c r="W2488" i="11"/>
  <c r="X2466" i="11"/>
  <c r="W2466" i="11"/>
  <c r="X2445" i="11"/>
  <c r="W2445" i="11"/>
  <c r="X2424" i="11"/>
  <c r="W2424" i="11"/>
  <c r="X2402" i="11"/>
  <c r="W2402" i="11"/>
  <c r="X2381" i="11"/>
  <c r="W2381" i="11"/>
  <c r="X2360" i="11"/>
  <c r="W2360" i="11"/>
  <c r="X2338" i="11"/>
  <c r="W2338" i="11"/>
  <c r="X2317" i="11"/>
  <c r="W2317" i="11"/>
  <c r="X2296" i="11"/>
  <c r="W2296" i="11"/>
  <c r="X2274" i="11"/>
  <c r="W2274" i="11"/>
  <c r="X2253" i="11"/>
  <c r="W2253" i="11"/>
  <c r="X2232" i="11"/>
  <c r="W2232" i="11"/>
  <c r="X2210" i="11"/>
  <c r="W2210" i="11"/>
  <c r="X2189" i="11"/>
  <c r="W2189" i="11"/>
  <c r="X2168" i="11"/>
  <c r="W2168" i="11"/>
  <c r="X2140" i="11"/>
  <c r="W2140" i="11"/>
  <c r="X2112" i="11"/>
  <c r="W2112" i="11"/>
  <c r="X3713" i="11"/>
  <c r="W3713" i="11"/>
  <c r="X3692" i="11"/>
  <c r="W3692" i="11"/>
  <c r="W3670" i="11"/>
  <c r="X3670" i="11"/>
  <c r="X3649" i="11"/>
  <c r="W3649" i="11"/>
  <c r="X3628" i="11"/>
  <c r="W3628" i="11"/>
  <c r="X3606" i="11"/>
  <c r="W3606" i="11"/>
  <c r="W3585" i="11"/>
  <c r="X3585" i="11"/>
  <c r="X3564" i="11"/>
  <c r="W3564" i="11"/>
  <c r="W3542" i="11"/>
  <c r="X3542" i="11"/>
  <c r="X3521" i="11"/>
  <c r="W3521" i="11"/>
  <c r="X3500" i="11"/>
  <c r="W3500" i="11"/>
  <c r="X3478" i="11"/>
  <c r="W3478" i="11"/>
  <c r="W3457" i="11"/>
  <c r="X3457" i="11"/>
  <c r="X3436" i="11"/>
  <c r="W3436" i="11"/>
  <c r="W3414" i="11"/>
  <c r="X3414" i="11"/>
  <c r="X3393" i="11"/>
  <c r="W3393" i="11"/>
  <c r="X3372" i="11"/>
  <c r="W3372" i="11"/>
  <c r="X3350" i="11"/>
  <c r="W3350" i="11"/>
  <c r="W3329" i="11"/>
  <c r="X3329" i="11"/>
  <c r="X3308" i="11"/>
  <c r="W3308" i="11"/>
  <c r="W3286" i="11"/>
  <c r="X3286" i="11"/>
  <c r="X3265" i="11"/>
  <c r="W3265" i="11"/>
  <c r="X3244" i="11"/>
  <c r="W3244" i="11"/>
  <c r="X3222" i="11"/>
  <c r="W3222" i="11"/>
  <c r="W3201" i="11"/>
  <c r="X3201" i="11"/>
  <c r="X3180" i="11"/>
  <c r="W3180" i="11"/>
  <c r="W3158" i="11"/>
  <c r="X3158" i="11"/>
  <c r="X3137" i="11"/>
  <c r="W3137" i="11"/>
  <c r="X3116" i="11"/>
  <c r="W3116" i="11"/>
  <c r="X3094" i="11"/>
  <c r="W3094" i="11"/>
  <c r="W3073" i="11"/>
  <c r="X3073" i="11"/>
  <c r="X3052" i="11"/>
  <c r="W3052" i="11"/>
  <c r="W3030" i="11"/>
  <c r="X3030" i="11"/>
  <c r="X3009" i="11"/>
  <c r="W3009" i="11"/>
  <c r="X2988" i="11"/>
  <c r="W2988" i="11"/>
  <c r="X2966" i="11"/>
  <c r="W2966" i="11"/>
  <c r="W2945" i="11"/>
  <c r="X2945" i="11"/>
  <c r="X2924" i="11"/>
  <c r="W2924" i="11"/>
  <c r="W2902" i="11"/>
  <c r="X2902" i="11"/>
  <c r="X2881" i="11"/>
  <c r="W2881" i="11"/>
  <c r="X2860" i="11"/>
  <c r="W2860" i="11"/>
  <c r="X2838" i="11"/>
  <c r="W2838" i="11"/>
  <c r="X2817" i="11"/>
  <c r="W2817" i="11"/>
  <c r="X2796" i="11"/>
  <c r="W2796" i="11"/>
  <c r="X2774" i="11"/>
  <c r="W2774" i="11"/>
  <c r="W2753" i="11"/>
  <c r="X2753" i="11"/>
  <c r="X2732" i="11"/>
  <c r="W2732" i="11"/>
  <c r="X2710" i="11"/>
  <c r="W2710" i="11"/>
  <c r="W2689" i="11"/>
  <c r="X2689" i="11"/>
  <c r="W2668" i="11"/>
  <c r="X2668" i="11"/>
  <c r="X2646" i="11"/>
  <c r="W2646" i="11"/>
  <c r="X2625" i="11"/>
  <c r="W2625" i="11"/>
  <c r="X2604" i="11"/>
  <c r="W2604" i="11"/>
  <c r="X2582" i="11"/>
  <c r="W2582" i="11"/>
  <c r="X2561" i="11"/>
  <c r="W2561" i="11"/>
  <c r="X2540" i="11"/>
  <c r="W2540" i="11"/>
  <c r="X2518" i="11"/>
  <c r="W2518" i="11"/>
  <c r="W2497" i="11"/>
  <c r="X2497" i="11"/>
  <c r="X2476" i="11"/>
  <c r="W2476" i="11"/>
  <c r="X2454" i="11"/>
  <c r="W2454" i="11"/>
  <c r="X2433" i="11"/>
  <c r="W2433" i="11"/>
  <c r="X2412" i="11"/>
  <c r="W2412" i="11"/>
  <c r="X2390" i="11"/>
  <c r="W2390" i="11"/>
  <c r="X2369" i="11"/>
  <c r="W2369" i="11"/>
  <c r="X2348" i="11"/>
  <c r="W2348" i="11"/>
  <c r="X2326" i="11"/>
  <c r="W2326" i="11"/>
  <c r="X2305" i="11"/>
  <c r="W2305" i="11"/>
  <c r="X2284" i="11"/>
  <c r="W2284" i="11"/>
  <c r="X2262" i="11"/>
  <c r="W2262" i="11"/>
  <c r="X2241" i="11"/>
  <c r="W2241" i="11"/>
  <c r="W2220" i="11"/>
  <c r="X2220" i="11"/>
  <c r="X2198" i="11"/>
  <c r="W2198" i="11"/>
  <c r="X2177" i="11"/>
  <c r="W2177" i="11"/>
  <c r="X2154" i="11"/>
  <c r="W2154" i="11"/>
  <c r="X2124" i="11"/>
  <c r="W2124" i="11"/>
  <c r="X2096" i="11"/>
  <c r="W2096" i="11"/>
  <c r="X3701" i="11"/>
  <c r="W3701" i="11"/>
  <c r="X3680" i="11"/>
  <c r="W3680" i="11"/>
  <c r="X3658" i="11"/>
  <c r="W3658" i="11"/>
  <c r="X3637" i="11"/>
  <c r="W3637" i="11"/>
  <c r="X3616" i="11"/>
  <c r="W3616" i="11"/>
  <c r="X3594" i="11"/>
  <c r="W3594" i="11"/>
  <c r="X3573" i="11"/>
  <c r="W3573" i="11"/>
  <c r="X3552" i="11"/>
  <c r="W3552" i="11"/>
  <c r="X3530" i="11"/>
  <c r="W3530" i="11"/>
  <c r="X3509" i="11"/>
  <c r="W3509" i="11"/>
  <c r="X3488" i="11"/>
  <c r="W3488" i="11"/>
  <c r="X3466" i="11"/>
  <c r="W3466" i="11"/>
  <c r="X3445" i="11"/>
  <c r="W3445" i="11"/>
  <c r="X3424" i="11"/>
  <c r="W3424" i="11"/>
  <c r="X3402" i="11"/>
  <c r="W3402" i="11"/>
  <c r="X3381" i="11"/>
  <c r="W3381" i="11"/>
  <c r="X3360" i="11"/>
  <c r="W3360" i="11"/>
  <c r="X3338" i="11"/>
  <c r="W3338" i="11"/>
  <c r="X3317" i="11"/>
  <c r="W3317" i="11"/>
  <c r="X3296" i="11"/>
  <c r="W3296" i="11"/>
  <c r="X3274" i="11"/>
  <c r="W3274" i="11"/>
  <c r="X3253" i="11"/>
  <c r="W3253" i="11"/>
  <c r="X3232" i="11"/>
  <c r="W3232" i="11"/>
  <c r="X3210" i="11"/>
  <c r="W3210" i="11"/>
  <c r="X3189" i="11"/>
  <c r="W3189" i="11"/>
  <c r="X3168" i="11"/>
  <c r="W3168" i="11"/>
  <c r="X3146" i="11"/>
  <c r="W3146" i="11"/>
  <c r="X3125" i="11"/>
  <c r="W3125" i="11"/>
  <c r="X3104" i="11"/>
  <c r="W3104" i="11"/>
  <c r="X3082" i="11"/>
  <c r="W3082" i="11"/>
  <c r="X3061" i="11"/>
  <c r="W3061" i="11"/>
  <c r="X3040" i="11"/>
  <c r="W3040" i="11"/>
  <c r="X3018" i="11"/>
  <c r="W3018" i="11"/>
  <c r="X2997" i="11"/>
  <c r="W2997" i="11"/>
  <c r="X2976" i="11"/>
  <c r="W2976" i="11"/>
  <c r="X2954" i="11"/>
  <c r="W2954" i="11"/>
  <c r="X2933" i="11"/>
  <c r="W2933" i="11"/>
  <c r="X2912" i="11"/>
  <c r="W2912" i="11"/>
  <c r="X2890" i="11"/>
  <c r="W2890" i="11"/>
  <c r="X2869" i="11"/>
  <c r="W2869" i="11"/>
  <c r="X2848" i="11"/>
  <c r="W2848" i="11"/>
  <c r="X2826" i="11"/>
  <c r="W2826" i="11"/>
  <c r="X2805" i="11"/>
  <c r="W2805" i="11"/>
  <c r="X2784" i="11"/>
  <c r="W2784" i="11"/>
  <c r="X2762" i="11"/>
  <c r="W2762" i="11"/>
  <c r="X2741" i="11"/>
  <c r="W2741" i="11"/>
  <c r="X2720" i="11"/>
  <c r="W2720" i="11"/>
  <c r="X2698" i="11"/>
  <c r="W2698" i="11"/>
  <c r="X2677" i="11"/>
  <c r="W2677" i="11"/>
  <c r="X2656" i="11"/>
  <c r="W2656" i="11"/>
  <c r="X2634" i="11"/>
  <c r="W2634" i="11"/>
  <c r="X2613" i="11"/>
  <c r="W2613" i="11"/>
  <c r="X2592" i="11"/>
  <c r="W2592" i="11"/>
  <c r="X2570" i="11"/>
  <c r="W2570" i="11"/>
  <c r="X2549" i="11"/>
  <c r="W2549" i="11"/>
  <c r="X2528" i="11"/>
  <c r="W2528" i="11"/>
  <c r="X2506" i="11"/>
  <c r="W2506" i="11"/>
  <c r="X2485" i="11"/>
  <c r="W2485" i="11"/>
  <c r="X2464" i="11"/>
  <c r="W2464" i="11"/>
  <c r="X2442" i="11"/>
  <c r="W2442" i="11"/>
  <c r="X2421" i="11"/>
  <c r="W2421" i="11"/>
  <c r="X2400" i="11"/>
  <c r="W2400" i="11"/>
  <c r="X2378" i="11"/>
  <c r="W2378" i="11"/>
  <c r="X2357" i="11"/>
  <c r="W2357" i="11"/>
  <c r="X2336" i="11"/>
  <c r="W2336" i="11"/>
  <c r="X2314" i="11"/>
  <c r="W2314" i="11"/>
  <c r="X2293" i="11"/>
  <c r="W2293" i="11"/>
  <c r="X2272" i="11"/>
  <c r="W2272" i="11"/>
  <c r="X2250" i="11"/>
  <c r="W2250" i="11"/>
  <c r="X2229" i="11"/>
  <c r="W2229" i="11"/>
  <c r="X2208" i="11"/>
  <c r="W2208" i="11"/>
  <c r="X2186" i="11"/>
  <c r="W2186" i="11"/>
  <c r="X2165" i="11"/>
  <c r="W2165" i="11"/>
  <c r="X2138" i="11"/>
  <c r="W2138" i="11"/>
  <c r="X2108" i="11"/>
  <c r="W2108" i="11"/>
  <c r="W3705" i="11"/>
  <c r="X3705" i="11"/>
  <c r="X3684" i="11"/>
  <c r="W3684" i="11"/>
  <c r="W3662" i="11"/>
  <c r="X3662" i="11"/>
  <c r="W3641" i="11"/>
  <c r="X3641" i="11"/>
  <c r="X3620" i="11"/>
  <c r="W3620" i="11"/>
  <c r="W3598" i="11"/>
  <c r="X3598" i="11"/>
  <c r="W3577" i="11"/>
  <c r="X3577" i="11"/>
  <c r="X3556" i="11"/>
  <c r="W3556" i="11"/>
  <c r="W3534" i="11"/>
  <c r="X3534" i="11"/>
  <c r="W3513" i="11"/>
  <c r="X3513" i="11"/>
  <c r="X3492" i="11"/>
  <c r="W3492" i="11"/>
  <c r="W3470" i="11"/>
  <c r="X3470" i="11"/>
  <c r="W3449" i="11"/>
  <c r="X3449" i="11"/>
  <c r="X3428" i="11"/>
  <c r="W3428" i="11"/>
  <c r="W3406" i="11"/>
  <c r="X3406" i="11"/>
  <c r="W3385" i="11"/>
  <c r="X3385" i="11"/>
  <c r="X3364" i="11"/>
  <c r="W3364" i="11"/>
  <c r="W3342" i="11"/>
  <c r="X3342" i="11"/>
  <c r="W3321" i="11"/>
  <c r="X3321" i="11"/>
  <c r="X3300" i="11"/>
  <c r="W3300" i="11"/>
  <c r="W3278" i="11"/>
  <c r="X3278" i="11"/>
  <c r="W3257" i="11"/>
  <c r="X3257" i="11"/>
  <c r="X3236" i="11"/>
  <c r="W3236" i="11"/>
  <c r="W3214" i="11"/>
  <c r="X3214" i="11"/>
  <c r="W3193" i="11"/>
  <c r="X3193" i="11"/>
  <c r="X3172" i="11"/>
  <c r="W3172" i="11"/>
  <c r="W3150" i="11"/>
  <c r="X3150" i="11"/>
  <c r="W3129" i="11"/>
  <c r="X3129" i="11"/>
  <c r="X3108" i="11"/>
  <c r="W3108" i="11"/>
  <c r="W3086" i="11"/>
  <c r="X3086" i="11"/>
  <c r="W3065" i="11"/>
  <c r="X3065" i="11"/>
  <c r="X3044" i="11"/>
  <c r="W3044" i="11"/>
  <c r="W3022" i="11"/>
  <c r="X3022" i="11"/>
  <c r="W3001" i="11"/>
  <c r="X3001" i="11"/>
  <c r="X2980" i="11"/>
  <c r="W2980" i="11"/>
  <c r="W2958" i="11"/>
  <c r="X2958" i="11"/>
  <c r="W2937" i="11"/>
  <c r="X2937" i="11"/>
  <c r="X2916" i="11"/>
  <c r="W2916" i="11"/>
  <c r="W2894" i="11"/>
  <c r="X2894" i="11"/>
  <c r="W2873" i="11"/>
  <c r="X2873" i="11"/>
  <c r="W2852" i="11"/>
  <c r="X2852" i="11"/>
  <c r="X2830" i="11"/>
  <c r="W2830" i="11"/>
  <c r="X2809" i="11"/>
  <c r="W2809" i="11"/>
  <c r="X2788" i="11"/>
  <c r="W2788" i="11"/>
  <c r="X2766" i="11"/>
  <c r="W2766" i="11"/>
  <c r="W2745" i="11"/>
  <c r="X2745" i="11"/>
  <c r="X2724" i="11"/>
  <c r="W2724" i="11"/>
  <c r="X2702" i="11"/>
  <c r="W2702" i="11"/>
  <c r="W2681" i="11"/>
  <c r="X2681" i="11"/>
  <c r="W2660" i="11"/>
  <c r="X2660" i="11"/>
  <c r="X2638" i="11"/>
  <c r="W2638" i="11"/>
  <c r="X2617" i="11"/>
  <c r="W2617" i="11"/>
  <c r="W2596" i="11"/>
  <c r="X2596" i="11"/>
  <c r="X2574" i="11"/>
  <c r="W2574" i="11"/>
  <c r="X2553" i="11"/>
  <c r="W2553" i="11"/>
  <c r="X2532" i="11"/>
  <c r="W2532" i="11"/>
  <c r="X2510" i="11"/>
  <c r="W2510" i="11"/>
  <c r="W2489" i="11"/>
  <c r="X2489" i="11"/>
  <c r="X2468" i="11"/>
  <c r="W2468" i="11"/>
  <c r="X2446" i="11"/>
  <c r="W2446" i="11"/>
  <c r="X2425" i="11"/>
  <c r="W2425" i="11"/>
  <c r="X2404" i="11"/>
  <c r="W2404" i="11"/>
  <c r="X2382" i="11"/>
  <c r="W2382" i="11"/>
  <c r="X2361" i="11"/>
  <c r="W2361" i="11"/>
  <c r="X2340" i="11"/>
  <c r="W2340" i="11"/>
  <c r="X2318" i="11"/>
  <c r="W2318" i="11"/>
  <c r="X2297" i="11"/>
  <c r="W2297" i="11"/>
  <c r="X2276" i="11"/>
  <c r="W2276" i="11"/>
  <c r="X2254" i="11"/>
  <c r="W2254" i="11"/>
  <c r="X2233" i="11"/>
  <c r="W2233" i="11"/>
  <c r="X2212" i="11"/>
  <c r="W2212" i="11"/>
  <c r="X2190" i="11"/>
  <c r="W2190" i="11"/>
  <c r="X2169" i="11"/>
  <c r="W2169" i="11"/>
  <c r="X2143" i="11"/>
  <c r="W2143" i="11"/>
  <c r="X2114" i="11"/>
  <c r="W2114" i="11"/>
  <c r="W3715" i="11"/>
  <c r="X3715" i="11"/>
  <c r="W3699" i="11"/>
  <c r="X3699" i="11"/>
  <c r="W3683" i="11"/>
  <c r="X3683" i="11"/>
  <c r="W3667" i="11"/>
  <c r="X3667" i="11"/>
  <c r="W3651" i="11"/>
  <c r="X3651" i="11"/>
  <c r="W3635" i="11"/>
  <c r="X3635" i="11"/>
  <c r="W3619" i="11"/>
  <c r="X3619" i="11"/>
  <c r="W3603" i="11"/>
  <c r="X3603" i="11"/>
  <c r="W3587" i="11"/>
  <c r="X3587" i="11"/>
  <c r="W3571" i="11"/>
  <c r="X3571" i="11"/>
  <c r="W3555" i="11"/>
  <c r="X3555" i="11"/>
  <c r="W3539" i="11"/>
  <c r="X3539" i="11"/>
  <c r="W3523" i="11"/>
  <c r="X3523" i="11"/>
  <c r="W3507" i="11"/>
  <c r="X3507" i="11"/>
  <c r="W3491" i="11"/>
  <c r="X3491" i="11"/>
  <c r="W3475" i="11"/>
  <c r="X3475" i="11"/>
  <c r="W3459" i="11"/>
  <c r="X3459" i="11"/>
  <c r="W3443" i="11"/>
  <c r="X3443" i="11"/>
  <c r="W3427" i="11"/>
  <c r="X3427" i="11"/>
  <c r="W3411" i="11"/>
  <c r="X3411" i="11"/>
  <c r="W3395" i="11"/>
  <c r="X3395" i="11"/>
  <c r="W3379" i="11"/>
  <c r="X3379" i="11"/>
  <c r="W3363" i="11"/>
  <c r="X3363" i="11"/>
  <c r="W3347" i="11"/>
  <c r="X3347" i="11"/>
  <c r="W3331" i="11"/>
  <c r="X3331" i="11"/>
  <c r="W3315" i="11"/>
  <c r="X3315" i="11"/>
  <c r="W3299" i="11"/>
  <c r="X3299" i="11"/>
  <c r="W3283" i="11"/>
  <c r="X3283" i="11"/>
  <c r="W3267" i="11"/>
  <c r="X3267" i="11"/>
  <c r="W3251" i="11"/>
  <c r="X3251" i="11"/>
  <c r="W3235" i="11"/>
  <c r="X3235" i="11"/>
  <c r="W3219" i="11"/>
  <c r="X3219" i="11"/>
  <c r="W3203" i="11"/>
  <c r="X3203" i="11"/>
  <c r="W3187" i="11"/>
  <c r="X3187" i="11"/>
  <c r="W3171" i="11"/>
  <c r="X3171" i="11"/>
  <c r="W3155" i="11"/>
  <c r="X3155" i="11"/>
  <c r="W3139" i="11"/>
  <c r="X3139" i="11"/>
  <c r="W3123" i="11"/>
  <c r="X3123" i="11"/>
  <c r="W3107" i="11"/>
  <c r="X3107" i="11"/>
  <c r="W3091" i="11"/>
  <c r="X3091" i="11"/>
  <c r="W3075" i="11"/>
  <c r="X3075" i="11"/>
  <c r="W3059" i="11"/>
  <c r="X3059" i="11"/>
  <c r="W3043" i="11"/>
  <c r="X3043" i="11"/>
  <c r="W3027" i="11"/>
  <c r="X3027" i="11"/>
  <c r="W3011" i="11"/>
  <c r="X3011" i="11"/>
  <c r="W2995" i="11"/>
  <c r="X2995" i="11"/>
  <c r="W2979" i="11"/>
  <c r="X2979" i="11"/>
  <c r="W2963" i="11"/>
  <c r="X2963" i="11"/>
  <c r="W2947" i="11"/>
  <c r="X2947" i="11"/>
  <c r="W2931" i="11"/>
  <c r="X2931" i="11"/>
  <c r="W2915" i="11"/>
  <c r="X2915" i="11"/>
  <c r="W2899" i="11"/>
  <c r="X2899" i="11"/>
  <c r="W2883" i="11"/>
  <c r="X2883" i="11"/>
  <c r="W2867" i="11"/>
  <c r="X2867" i="11"/>
  <c r="X2851" i="11"/>
  <c r="W2851" i="11"/>
  <c r="X2835" i="11"/>
  <c r="W2835" i="11"/>
  <c r="X2819" i="11"/>
  <c r="W2819" i="11"/>
  <c r="X2803" i="11"/>
  <c r="W2803" i="11"/>
  <c r="X2787" i="11"/>
  <c r="W2787" i="11"/>
  <c r="X2771" i="11"/>
  <c r="W2771" i="11"/>
  <c r="X2755" i="11"/>
  <c r="W2755" i="11"/>
  <c r="X2739" i="11"/>
  <c r="W2739" i="11"/>
  <c r="X2723" i="11"/>
  <c r="W2723" i="11"/>
  <c r="X2707" i="11"/>
  <c r="W2707" i="11"/>
  <c r="X2691" i="11"/>
  <c r="W2691" i="11"/>
  <c r="X2675" i="11"/>
  <c r="W2675" i="11"/>
  <c r="X2659" i="11"/>
  <c r="W2659" i="11"/>
  <c r="X2643" i="11"/>
  <c r="W2643" i="11"/>
  <c r="X2627" i="11"/>
  <c r="W2627" i="11"/>
  <c r="X2611" i="11"/>
  <c r="W2611" i="11"/>
  <c r="X2595" i="11"/>
  <c r="W2595" i="11"/>
  <c r="X2579" i="11"/>
  <c r="W2579" i="11"/>
  <c r="X2563" i="11"/>
  <c r="W2563" i="11"/>
  <c r="X2547" i="11"/>
  <c r="W2547" i="11"/>
  <c r="X2531" i="11"/>
  <c r="W2531" i="11"/>
  <c r="X2515" i="11"/>
  <c r="W2515" i="11"/>
  <c r="X2499" i="11"/>
  <c r="W2499" i="11"/>
  <c r="X2483" i="11"/>
  <c r="W2483" i="11"/>
  <c r="X2467" i="11"/>
  <c r="W2467" i="11"/>
  <c r="X2451" i="11"/>
  <c r="W2451" i="11"/>
  <c r="X2435" i="11"/>
  <c r="W2435" i="11"/>
  <c r="X2419" i="11"/>
  <c r="W2419" i="11"/>
  <c r="X2403" i="11"/>
  <c r="W2403" i="11"/>
  <c r="X2387" i="11"/>
  <c r="W2387" i="11"/>
  <c r="X2371" i="11"/>
  <c r="W2371" i="11"/>
  <c r="X2355" i="11"/>
  <c r="W2355" i="11"/>
  <c r="X2339" i="11"/>
  <c r="W2339" i="11"/>
  <c r="X2323" i="11"/>
  <c r="W2323" i="11"/>
  <c r="X2307" i="11"/>
  <c r="W2307" i="11"/>
  <c r="X2291" i="11"/>
  <c r="W2291" i="11"/>
  <c r="X2275" i="11"/>
  <c r="W2275" i="11"/>
  <c r="X2259" i="11"/>
  <c r="W2259" i="11"/>
  <c r="X2243" i="11"/>
  <c r="W2243" i="11"/>
  <c r="X2227" i="11"/>
  <c r="W2227" i="11"/>
  <c r="X2211" i="11"/>
  <c r="W2211" i="11"/>
  <c r="X2195" i="11"/>
  <c r="W2195" i="11"/>
  <c r="X2179" i="11"/>
  <c r="W2179" i="11"/>
  <c r="X2163" i="11"/>
  <c r="W2163" i="11"/>
  <c r="X2142" i="11"/>
  <c r="W2142" i="11"/>
  <c r="X2120" i="11"/>
  <c r="W2120" i="11"/>
  <c r="X2099" i="11"/>
  <c r="W2099" i="11"/>
  <c r="X2153" i="11"/>
  <c r="W2153" i="11"/>
  <c r="X2137" i="11"/>
  <c r="W2137" i="11"/>
  <c r="X2121" i="11"/>
  <c r="W2121" i="11"/>
  <c r="X2105" i="11"/>
  <c r="W2105" i="11"/>
  <c r="X3664" i="11"/>
  <c r="W3664" i="11"/>
  <c r="W3642" i="11"/>
  <c r="X3642" i="11"/>
  <c r="X3621" i="11"/>
  <c r="W3621" i="11"/>
  <c r="X3600" i="11"/>
  <c r="W3600" i="11"/>
  <c r="X3578" i="11"/>
  <c r="W3578" i="11"/>
  <c r="W3557" i="11"/>
  <c r="X3557" i="11"/>
  <c r="X3536" i="11"/>
  <c r="W3536" i="11"/>
  <c r="W3514" i="11"/>
  <c r="X3514" i="11"/>
  <c r="X3493" i="11"/>
  <c r="W3493" i="11"/>
  <c r="X3472" i="11"/>
  <c r="W3472" i="11"/>
  <c r="X3450" i="11"/>
  <c r="W3450" i="11"/>
  <c r="W3429" i="11"/>
  <c r="X3429" i="11"/>
  <c r="X3408" i="11"/>
  <c r="W3408" i="11"/>
  <c r="W3386" i="11"/>
  <c r="X3386" i="11"/>
  <c r="X3365" i="11"/>
  <c r="W3365" i="11"/>
  <c r="X3344" i="11"/>
  <c r="W3344" i="11"/>
  <c r="X3322" i="11"/>
  <c r="W3322" i="11"/>
  <c r="W3301" i="11"/>
  <c r="X3301" i="11"/>
  <c r="X3280" i="11"/>
  <c r="W3280" i="11"/>
  <c r="W3258" i="11"/>
  <c r="X3258" i="11"/>
  <c r="X3237" i="11"/>
  <c r="W3237" i="11"/>
  <c r="X3216" i="11"/>
  <c r="W3216" i="11"/>
  <c r="X3194" i="11"/>
  <c r="W3194" i="11"/>
  <c r="W3173" i="11"/>
  <c r="X3173" i="11"/>
  <c r="X3152" i="11"/>
  <c r="W3152" i="11"/>
  <c r="W3130" i="11"/>
  <c r="X3130" i="11"/>
  <c r="X3109" i="11"/>
  <c r="W3109" i="11"/>
  <c r="X3088" i="11"/>
  <c r="W3088" i="11"/>
  <c r="X3066" i="11"/>
  <c r="W3066" i="11"/>
  <c r="W3045" i="11"/>
  <c r="X3045" i="11"/>
  <c r="X3024" i="11"/>
  <c r="W3024" i="11"/>
  <c r="W3002" i="11"/>
  <c r="X3002" i="11"/>
  <c r="X2981" i="11"/>
  <c r="W2981" i="11"/>
  <c r="X2960" i="11"/>
  <c r="W2960" i="11"/>
  <c r="X2938" i="11"/>
  <c r="W2938" i="11"/>
  <c r="W2917" i="11"/>
  <c r="X2917" i="11"/>
  <c r="X2896" i="11"/>
  <c r="W2896" i="11"/>
  <c r="W2874" i="11"/>
  <c r="X2874" i="11"/>
  <c r="X2853" i="11"/>
  <c r="W2853" i="11"/>
  <c r="X2832" i="11"/>
  <c r="W2832" i="11"/>
  <c r="X2810" i="11"/>
  <c r="W2810" i="11"/>
  <c r="X2789" i="11"/>
  <c r="W2789" i="11"/>
  <c r="X2768" i="11"/>
  <c r="W2768" i="11"/>
  <c r="X2746" i="11"/>
  <c r="W2746" i="11"/>
  <c r="X2725" i="11"/>
  <c r="W2725" i="11"/>
  <c r="X2704" i="11"/>
  <c r="W2704" i="11"/>
  <c r="X2682" i="11"/>
  <c r="W2682" i="11"/>
  <c r="X2661" i="11"/>
  <c r="W2661" i="11"/>
  <c r="W2640" i="11"/>
  <c r="X2640" i="11"/>
  <c r="X2618" i="11"/>
  <c r="W2618" i="11"/>
  <c r="X2597" i="11"/>
  <c r="W2597" i="11"/>
  <c r="W2576" i="11"/>
  <c r="X2576" i="11"/>
  <c r="X2554" i="11"/>
  <c r="W2554" i="11"/>
  <c r="X2533" i="11"/>
  <c r="W2533" i="11"/>
  <c r="X2512" i="11"/>
  <c r="W2512" i="11"/>
  <c r="X2490" i="11"/>
  <c r="W2490" i="11"/>
  <c r="W2469" i="11"/>
  <c r="X2469" i="11"/>
  <c r="X2448" i="11"/>
  <c r="W2448" i="11"/>
  <c r="X2426" i="11"/>
  <c r="W2426" i="11"/>
  <c r="X2405" i="11"/>
  <c r="W2405" i="11"/>
  <c r="X2384" i="11"/>
  <c r="W2384" i="11"/>
  <c r="X2362" i="11"/>
  <c r="W2362" i="11"/>
  <c r="X2341" i="11"/>
  <c r="W2341" i="11"/>
  <c r="W2320" i="11"/>
  <c r="X2320" i="11"/>
  <c r="W2298" i="11"/>
  <c r="X2298" i="11"/>
  <c r="X2277" i="11"/>
  <c r="W2277" i="11"/>
  <c r="X2256" i="11"/>
  <c r="W2256" i="11"/>
  <c r="X2234" i="11"/>
  <c r="W2234" i="11"/>
  <c r="X2213" i="11"/>
  <c r="W2213" i="11"/>
  <c r="X2192" i="11"/>
  <c r="W2192" i="11"/>
  <c r="W2170" i="11"/>
  <c r="X2170" i="11"/>
  <c r="X2144" i="11"/>
  <c r="W2144" i="11"/>
  <c r="X2116" i="11"/>
  <c r="W2116" i="11"/>
  <c r="X3710" i="11"/>
  <c r="W3710" i="11"/>
  <c r="X3689" i="11"/>
  <c r="W3689" i="11"/>
  <c r="X3668" i="11"/>
  <c r="W3668" i="11"/>
  <c r="X3646" i="11"/>
  <c r="W3646" i="11"/>
  <c r="X3625" i="11"/>
  <c r="W3625" i="11"/>
  <c r="X3604" i="11"/>
  <c r="W3604" i="11"/>
  <c r="X3582" i="11"/>
  <c r="W3582" i="11"/>
  <c r="X3561" i="11"/>
  <c r="W3561" i="11"/>
  <c r="X3540" i="11"/>
  <c r="W3540" i="11"/>
  <c r="X3518" i="11"/>
  <c r="W3518" i="11"/>
  <c r="X3497" i="11"/>
  <c r="W3497" i="11"/>
  <c r="X3476" i="11"/>
  <c r="W3476" i="11"/>
  <c r="X3454" i="11"/>
  <c r="W3454" i="11"/>
  <c r="X3433" i="11"/>
  <c r="W3433" i="11"/>
  <c r="X3412" i="11"/>
  <c r="W3412" i="11"/>
  <c r="X3390" i="11"/>
  <c r="W3390" i="11"/>
  <c r="X3369" i="11"/>
  <c r="W3369" i="11"/>
  <c r="X3348" i="11"/>
  <c r="W3348" i="11"/>
  <c r="X3326" i="11"/>
  <c r="W3326" i="11"/>
  <c r="X3305" i="11"/>
  <c r="W3305" i="11"/>
  <c r="X3284" i="11"/>
  <c r="W3284" i="11"/>
  <c r="X3262" i="11"/>
  <c r="W3262" i="11"/>
  <c r="X3241" i="11"/>
  <c r="W3241" i="11"/>
  <c r="X3220" i="11"/>
  <c r="W3220" i="11"/>
  <c r="X3198" i="11"/>
  <c r="W3198" i="11"/>
  <c r="X3177" i="11"/>
  <c r="W3177" i="11"/>
  <c r="X3156" i="11"/>
  <c r="W3156" i="11"/>
  <c r="X3134" i="11"/>
  <c r="W3134" i="11"/>
  <c r="X3113" i="11"/>
  <c r="W3113" i="11"/>
  <c r="X3092" i="11"/>
  <c r="W3092" i="11"/>
  <c r="X3070" i="11"/>
  <c r="W3070" i="11"/>
  <c r="X3049" i="11"/>
  <c r="W3049" i="11"/>
  <c r="X3028" i="11"/>
  <c r="W3028" i="11"/>
  <c r="X3006" i="11"/>
  <c r="W3006" i="11"/>
  <c r="X2985" i="11"/>
  <c r="W2985" i="11"/>
  <c r="X2964" i="11"/>
  <c r="W2964" i="11"/>
  <c r="X2942" i="11"/>
  <c r="W2942" i="11"/>
  <c r="X2921" i="11"/>
  <c r="W2921" i="11"/>
  <c r="X2900" i="11"/>
  <c r="W2900" i="11"/>
  <c r="X2878" i="11"/>
  <c r="W2878" i="11"/>
  <c r="X2857" i="11"/>
  <c r="W2857" i="11"/>
  <c r="X2836" i="11"/>
  <c r="W2836" i="11"/>
  <c r="X2814" i="11"/>
  <c r="W2814" i="11"/>
  <c r="W2793" i="11"/>
  <c r="X2793" i="11"/>
  <c r="X2772" i="11"/>
  <c r="W2772" i="11"/>
  <c r="X2750" i="11"/>
  <c r="W2750" i="11"/>
  <c r="W2729" i="11"/>
  <c r="X2729" i="11"/>
  <c r="W2708" i="11"/>
  <c r="X2708" i="11"/>
  <c r="X2686" i="11"/>
  <c r="W2686" i="11"/>
  <c r="X2665" i="11"/>
  <c r="W2665" i="11"/>
  <c r="W2644" i="11"/>
  <c r="X2644" i="11"/>
  <c r="X2622" i="11"/>
  <c r="W2622" i="11"/>
  <c r="X2601" i="11"/>
  <c r="W2601" i="11"/>
  <c r="X2580" i="11"/>
  <c r="W2580" i="11"/>
  <c r="X2558" i="11"/>
  <c r="W2558" i="11"/>
  <c r="W2537" i="11"/>
  <c r="X2537" i="11"/>
  <c r="X2516" i="11"/>
  <c r="W2516" i="11"/>
  <c r="X2494" i="11"/>
  <c r="W2494" i="11"/>
  <c r="W2473" i="11"/>
  <c r="X2473" i="11"/>
  <c r="W2452" i="11"/>
  <c r="X2452" i="11"/>
  <c r="X2430" i="11"/>
  <c r="W2430" i="11"/>
  <c r="X2409" i="11"/>
  <c r="W2409" i="11"/>
  <c r="X2388" i="11"/>
  <c r="W2388" i="11"/>
  <c r="X2366" i="11"/>
  <c r="W2366" i="11"/>
  <c r="X2345" i="11"/>
  <c r="W2345" i="11"/>
  <c r="X2324" i="11"/>
  <c r="W2324" i="11"/>
  <c r="X2302" i="11"/>
  <c r="W2302" i="11"/>
  <c r="X2281" i="11"/>
  <c r="W2281" i="11"/>
  <c r="W2260" i="11"/>
  <c r="X2260" i="11"/>
  <c r="X2238" i="11"/>
  <c r="W2238" i="11"/>
  <c r="X2217" i="11"/>
  <c r="W2217" i="11"/>
  <c r="W2196" i="11"/>
  <c r="X2196" i="11"/>
  <c r="X2174" i="11"/>
  <c r="W2174" i="11"/>
  <c r="X2150" i="11"/>
  <c r="W2150" i="11"/>
  <c r="X2122" i="11"/>
  <c r="W2122" i="11"/>
  <c r="W2092" i="11"/>
  <c r="X2092" i="11"/>
  <c r="X3703" i="11"/>
  <c r="W3703" i="11"/>
  <c r="X3687" i="11"/>
  <c r="W3687" i="11"/>
  <c r="X3671" i="11"/>
  <c r="W3671" i="11"/>
  <c r="X3655" i="11"/>
  <c r="W3655" i="11"/>
  <c r="X3639" i="11"/>
  <c r="W3639" i="11"/>
  <c r="X3623" i="11"/>
  <c r="W3623" i="11"/>
  <c r="X3607" i="11"/>
  <c r="W3607" i="11"/>
  <c r="X3591" i="11"/>
  <c r="W3591" i="11"/>
  <c r="X3575" i="11"/>
  <c r="W3575" i="11"/>
  <c r="X3559" i="11"/>
  <c r="W3559" i="11"/>
  <c r="X3543" i="11"/>
  <c r="W3543" i="11"/>
  <c r="X3527" i="11"/>
  <c r="W3527" i="11"/>
  <c r="X3511" i="11"/>
  <c r="W3511" i="11"/>
  <c r="X3495" i="11"/>
  <c r="W3495" i="11"/>
  <c r="X3479" i="11"/>
  <c r="W3479" i="11"/>
  <c r="X3463" i="11"/>
  <c r="W3463" i="11"/>
  <c r="X3447" i="11"/>
  <c r="W3447" i="11"/>
  <c r="X3431" i="11"/>
  <c r="W3431" i="11"/>
  <c r="X3415" i="11"/>
  <c r="W3415" i="11"/>
  <c r="X3399" i="11"/>
  <c r="W3399" i="11"/>
  <c r="X3383" i="11"/>
  <c r="W3383" i="11"/>
  <c r="X3367" i="11"/>
  <c r="W3367" i="11"/>
  <c r="X3351" i="11"/>
  <c r="W3351" i="11"/>
  <c r="X3335" i="11"/>
  <c r="W3335" i="11"/>
  <c r="X3319" i="11"/>
  <c r="W3319" i="11"/>
  <c r="X3303" i="11"/>
  <c r="W3303" i="11"/>
  <c r="X3287" i="11"/>
  <c r="W3287" i="11"/>
  <c r="X3271" i="11"/>
  <c r="W3271" i="11"/>
  <c r="X3255" i="11"/>
  <c r="W3255" i="11"/>
  <c r="X3239" i="11"/>
  <c r="W3239" i="11"/>
  <c r="X3223" i="11"/>
  <c r="W3223" i="11"/>
  <c r="X3207" i="11"/>
  <c r="W3207" i="11"/>
  <c r="X3191" i="11"/>
  <c r="W3191" i="11"/>
  <c r="X3175" i="11"/>
  <c r="W3175" i="11"/>
  <c r="X3159" i="11"/>
  <c r="W3159" i="11"/>
  <c r="X3143" i="11"/>
  <c r="W3143" i="11"/>
  <c r="X3127" i="11"/>
  <c r="W3127" i="11"/>
  <c r="X3111" i="11"/>
  <c r="W3111" i="11"/>
  <c r="X3095" i="11"/>
  <c r="W3095" i="11"/>
  <c r="X3079" i="11"/>
  <c r="W3079" i="11"/>
  <c r="X3063" i="11"/>
  <c r="W3063" i="11"/>
  <c r="X3047" i="11"/>
  <c r="W3047" i="11"/>
  <c r="X3031" i="11"/>
  <c r="W3031" i="11"/>
  <c r="X3015" i="11"/>
  <c r="W3015" i="11"/>
  <c r="X2999" i="11"/>
  <c r="W2999" i="11"/>
  <c r="X2983" i="11"/>
  <c r="W2983" i="11"/>
  <c r="X2967" i="11"/>
  <c r="W2967" i="11"/>
  <c r="X2951" i="11"/>
  <c r="W2951" i="11"/>
  <c r="X2935" i="11"/>
  <c r="W2935" i="11"/>
  <c r="X2919" i="11"/>
  <c r="W2919" i="11"/>
  <c r="X2903" i="11"/>
  <c r="W2903" i="11"/>
  <c r="X2887" i="11"/>
  <c r="W2887" i="11"/>
  <c r="X2871" i="11"/>
  <c r="W2871" i="11"/>
  <c r="X2855" i="11"/>
  <c r="W2855" i="11"/>
  <c r="W2839" i="11"/>
  <c r="X2839" i="11"/>
  <c r="W2823" i="11"/>
  <c r="X2823" i="11"/>
  <c r="W2807" i="11"/>
  <c r="X2807" i="11"/>
  <c r="X2791" i="11"/>
  <c r="W2791" i="11"/>
  <c r="W2775" i="11"/>
  <c r="X2775" i="11"/>
  <c r="W2759" i="11"/>
  <c r="X2759" i="11"/>
  <c r="W2743" i="11"/>
  <c r="X2743" i="11"/>
  <c r="X2727" i="11"/>
  <c r="W2727" i="11"/>
  <c r="W2711" i="11"/>
  <c r="X2711" i="11"/>
  <c r="W2695" i="11"/>
  <c r="X2695" i="11"/>
  <c r="W2679" i="11"/>
  <c r="X2679" i="11"/>
  <c r="X2663" i="11"/>
  <c r="W2663" i="11"/>
  <c r="W2647" i="11"/>
  <c r="X2647" i="11"/>
  <c r="W2631" i="11"/>
  <c r="X2631" i="11"/>
  <c r="W2615" i="11"/>
  <c r="X2615" i="11"/>
  <c r="X2599" i="11"/>
  <c r="W2599" i="11"/>
  <c r="W2583" i="11"/>
  <c r="X2583" i="11"/>
  <c r="W2567" i="11"/>
  <c r="X2567" i="11"/>
  <c r="W2551" i="11"/>
  <c r="X2551" i="11"/>
  <c r="X2535" i="11"/>
  <c r="W2535" i="11"/>
  <c r="W2519" i="11"/>
  <c r="X2519" i="11"/>
  <c r="W2503" i="11"/>
  <c r="X2503" i="11"/>
  <c r="W2487" i="11"/>
  <c r="X2487" i="11"/>
  <c r="X2471" i="11"/>
  <c r="W2471" i="11"/>
  <c r="W2455" i="11"/>
  <c r="X2455" i="11"/>
  <c r="W2439" i="11"/>
  <c r="X2439" i="11"/>
  <c r="W2423" i="11"/>
  <c r="X2423" i="11"/>
  <c r="X2407" i="11"/>
  <c r="W2407" i="11"/>
  <c r="W2391" i="11"/>
  <c r="X2391" i="11"/>
  <c r="W2375" i="11"/>
  <c r="X2375" i="11"/>
  <c r="W2359" i="11"/>
  <c r="X2359" i="11"/>
  <c r="X2343" i="11"/>
  <c r="W2343" i="11"/>
  <c r="W2327" i="11"/>
  <c r="X2327" i="11"/>
  <c r="W2311" i="11"/>
  <c r="X2311" i="11"/>
  <c r="X2295" i="11"/>
  <c r="W2295" i="11"/>
  <c r="X2279" i="11"/>
  <c r="W2279" i="11"/>
  <c r="W2263" i="11"/>
  <c r="X2263" i="11"/>
  <c r="X2247" i="11"/>
  <c r="W2247" i="11"/>
  <c r="W2231" i="11"/>
  <c r="X2231" i="11"/>
  <c r="X2215" i="11"/>
  <c r="W2215" i="11"/>
  <c r="X2199" i="11"/>
  <c r="W2199" i="11"/>
  <c r="W2183" i="11"/>
  <c r="X2183" i="11"/>
  <c r="W2167" i="11"/>
  <c r="X2167" i="11"/>
  <c r="X2147" i="11"/>
  <c r="W2147" i="11"/>
  <c r="X2126" i="11"/>
  <c r="W2126" i="11"/>
  <c r="X2104" i="11"/>
  <c r="W2104" i="11"/>
  <c r="X2157" i="11"/>
  <c r="W2157" i="11"/>
  <c r="X2141" i="11"/>
  <c r="W2141" i="11"/>
  <c r="X2125" i="11"/>
  <c r="W2125" i="11"/>
  <c r="X2109" i="11"/>
  <c r="W2109" i="11"/>
  <c r="X2093" i="11"/>
  <c r="W2093" i="11"/>
  <c r="Q3685" i="11"/>
  <c r="P3685" i="11"/>
  <c r="P3578" i="11"/>
  <c r="Q3578" i="11"/>
  <c r="P3471" i="11"/>
  <c r="Q3471" i="11"/>
  <c r="Q3371" i="11"/>
  <c r="P3371" i="11"/>
  <c r="P3258" i="11"/>
  <c r="Q3258" i="11"/>
  <c r="Q3151" i="11"/>
  <c r="P3151" i="11"/>
  <c r="P3037" i="11"/>
  <c r="Q3037" i="11"/>
  <c r="P2930" i="11"/>
  <c r="Q2930" i="11"/>
  <c r="Q2823" i="11"/>
  <c r="P2823" i="11"/>
  <c r="P2717" i="11"/>
  <c r="Q2717" i="11"/>
  <c r="Q2603" i="11"/>
  <c r="P2603" i="11"/>
  <c r="P2490" i="11"/>
  <c r="Q2490" i="11"/>
  <c r="Q2383" i="11"/>
  <c r="P2383" i="11"/>
  <c r="Q2269" i="11"/>
  <c r="P2269" i="11"/>
  <c r="Q2149" i="11"/>
  <c r="P2149" i="11"/>
  <c r="P3682" i="11"/>
  <c r="Q3682" i="11"/>
  <c r="P3626" i="11"/>
  <c r="Q3626" i="11"/>
  <c r="Q3541" i="11"/>
  <c r="P3541" i="11"/>
  <c r="Q3483" i="11"/>
  <c r="P3483" i="11"/>
  <c r="P3426" i="11"/>
  <c r="Q3426" i="11"/>
  <c r="P3370" i="11"/>
  <c r="Q3370" i="11"/>
  <c r="Q3313" i="11"/>
  <c r="P3313" i="11"/>
  <c r="Q3255" i="11"/>
  <c r="P3255" i="11"/>
  <c r="Q3199" i="11"/>
  <c r="P3199" i="11"/>
  <c r="P3142" i="11"/>
  <c r="Q3142" i="11"/>
  <c r="P3085" i="11"/>
  <c r="Q3085" i="11"/>
  <c r="Q3029" i="11"/>
  <c r="P3029" i="11"/>
  <c r="Q2999" i="11"/>
  <c r="P2999" i="11"/>
  <c r="P2943" i="11"/>
  <c r="Q2943" i="11"/>
  <c r="P2886" i="11"/>
  <c r="Q2886" i="11"/>
  <c r="P2829" i="11"/>
  <c r="Q2829" i="11"/>
  <c r="P2773" i="11"/>
  <c r="Q2773" i="11"/>
  <c r="Q2715" i="11"/>
  <c r="P2715" i="11"/>
  <c r="P2658" i="11"/>
  <c r="Q2658" i="11"/>
  <c r="P2602" i="11"/>
  <c r="Q2602" i="11"/>
  <c r="Q2545" i="11"/>
  <c r="P2545" i="11"/>
  <c r="P2487" i="11"/>
  <c r="Q2487" i="11"/>
  <c r="Q2431" i="11"/>
  <c r="P2431" i="11"/>
  <c r="P2374" i="11"/>
  <c r="Q2374" i="11"/>
  <c r="Q2317" i="11"/>
  <c r="P2317" i="11"/>
  <c r="Q2261" i="11"/>
  <c r="P2261" i="11"/>
  <c r="Q2203" i="11"/>
  <c r="P2203" i="11"/>
  <c r="Q2146" i="11"/>
  <c r="P2146" i="11"/>
  <c r="P2090" i="11"/>
  <c r="Q2090" i="11"/>
  <c r="P3659" i="11"/>
  <c r="Q3659" i="11"/>
  <c r="P3602" i="11"/>
  <c r="Q3602" i="11"/>
  <c r="Q3517" i="11"/>
  <c r="P3517" i="11"/>
  <c r="Q3461" i="11"/>
  <c r="P3461" i="11"/>
  <c r="Q3403" i="11"/>
  <c r="P3403" i="11"/>
  <c r="P3346" i="11"/>
  <c r="Q3346" i="11"/>
  <c r="P3290" i="11"/>
  <c r="Q3290" i="11"/>
  <c r="Q3233" i="11"/>
  <c r="P3233" i="11"/>
  <c r="Q3175" i="11"/>
  <c r="P3175" i="11"/>
  <c r="P3119" i="11"/>
  <c r="Q3119" i="11"/>
  <c r="P3090" i="11"/>
  <c r="Q3090" i="11"/>
  <c r="P3034" i="11"/>
  <c r="Q3034" i="11"/>
  <c r="Q2977" i="11"/>
  <c r="P2977" i="11"/>
  <c r="Q2919" i="11"/>
  <c r="P2919" i="11"/>
  <c r="P2834" i="11"/>
  <c r="Q2834" i="11"/>
  <c r="P2778" i="11"/>
  <c r="Q2778" i="11"/>
  <c r="Q2721" i="11"/>
  <c r="P2721" i="11"/>
  <c r="Q2663" i="11"/>
  <c r="P2663" i="11"/>
  <c r="Q2635" i="11"/>
  <c r="P2635" i="11"/>
  <c r="P2578" i="11"/>
  <c r="Q2578" i="11"/>
  <c r="P2522" i="11"/>
  <c r="Q2522" i="11"/>
  <c r="Q2465" i="11"/>
  <c r="P2465" i="11"/>
  <c r="Q2407" i="11"/>
  <c r="P2407" i="11"/>
  <c r="Q2351" i="11"/>
  <c r="P2351" i="11"/>
  <c r="P2294" i="11"/>
  <c r="Q2294" i="11"/>
  <c r="Q2237" i="11"/>
  <c r="P2237" i="11"/>
  <c r="Q2181" i="11"/>
  <c r="P2181" i="11"/>
  <c r="Q2095" i="11"/>
  <c r="P2095" i="11"/>
  <c r="Q3663" i="11"/>
  <c r="P3663" i="11"/>
  <c r="P3542" i="11"/>
  <c r="Q3542" i="11"/>
  <c r="Q3407" i="11"/>
  <c r="P3407" i="11"/>
  <c r="P3293" i="11"/>
  <c r="Q3293" i="11"/>
  <c r="Q3173" i="11"/>
  <c r="P3173" i="11"/>
  <c r="P3058" i="11"/>
  <c r="Q3058" i="11"/>
  <c r="P2938" i="11"/>
  <c r="Q2938" i="11"/>
  <c r="Q2817" i="11"/>
  <c r="P2817" i="11"/>
  <c r="Q2695" i="11"/>
  <c r="P2695" i="11"/>
  <c r="P2582" i="11"/>
  <c r="Q2582" i="11"/>
  <c r="Q2469" i="11"/>
  <c r="P2469" i="11"/>
  <c r="Q2347" i="11"/>
  <c r="P2347" i="11"/>
  <c r="P2234" i="11"/>
  <c r="Q2234" i="11"/>
  <c r="P2134" i="11"/>
  <c r="Q2134" i="11"/>
  <c r="P3686" i="11"/>
  <c r="Q3686" i="11"/>
  <c r="Q3629" i="11"/>
  <c r="P3629" i="11"/>
  <c r="Q3573" i="11"/>
  <c r="P3573" i="11"/>
  <c r="Q3515" i="11"/>
  <c r="P3515" i="11"/>
  <c r="P3458" i="11"/>
  <c r="Q3458" i="11"/>
  <c r="P3402" i="11"/>
  <c r="Q3402" i="11"/>
  <c r="Q3345" i="11"/>
  <c r="P3345" i="11"/>
  <c r="Q3287" i="11"/>
  <c r="P3287" i="11"/>
  <c r="Q3231" i="11"/>
  <c r="P3231" i="11"/>
  <c r="P3174" i="11"/>
  <c r="Q3174" i="11"/>
  <c r="Q3117" i="11"/>
  <c r="P3117" i="11"/>
  <c r="Q3061" i="11"/>
  <c r="P3061" i="11"/>
  <c r="Q3003" i="11"/>
  <c r="P3003" i="11"/>
  <c r="P2946" i="11"/>
  <c r="Q2946" i="11"/>
  <c r="P2890" i="11"/>
  <c r="Q2890" i="11"/>
  <c r="Q2861" i="11"/>
  <c r="P2861" i="11"/>
  <c r="Q2805" i="11"/>
  <c r="P2805" i="11"/>
  <c r="Q2747" i="11"/>
  <c r="P2747" i="11"/>
  <c r="P2690" i="11"/>
  <c r="Q2690" i="11"/>
  <c r="P2634" i="11"/>
  <c r="Q2634" i="11"/>
  <c r="Q2577" i="11"/>
  <c r="P2577" i="11"/>
  <c r="Q2519" i="11"/>
  <c r="P2519" i="11"/>
  <c r="Q2463" i="11"/>
  <c r="P2463" i="11"/>
  <c r="P2406" i="11"/>
  <c r="Q2406" i="11"/>
  <c r="Q2349" i="11"/>
  <c r="P2349" i="11"/>
  <c r="Q2263" i="11"/>
  <c r="P2263" i="11"/>
  <c r="Q2207" i="11"/>
  <c r="P2207" i="11"/>
  <c r="P2150" i="11"/>
  <c r="Q2150" i="11"/>
  <c r="P2122" i="11"/>
  <c r="Q2122" i="11"/>
  <c r="P3699" i="11"/>
  <c r="Q3699" i="11"/>
  <c r="Q3657" i="11"/>
  <c r="P3657" i="11"/>
  <c r="P3614" i="11"/>
  <c r="Q3614" i="11"/>
  <c r="P3571" i="11"/>
  <c r="Q3571" i="11"/>
  <c r="Q3529" i="11"/>
  <c r="P3529" i="11"/>
  <c r="P3486" i="11"/>
  <c r="Q3486" i="11"/>
  <c r="P3443" i="11"/>
  <c r="Q3443" i="11"/>
  <c r="Q3401" i="11"/>
  <c r="P3401" i="11"/>
  <c r="P3358" i="11"/>
  <c r="Q3358" i="11"/>
  <c r="P3294" i="11"/>
  <c r="Q3294" i="11"/>
  <c r="Q3251" i="11"/>
  <c r="P3251" i="11"/>
  <c r="Q3209" i="11"/>
  <c r="P3209" i="11"/>
  <c r="P3166" i="11"/>
  <c r="Q3166" i="11"/>
  <c r="Q3123" i="11"/>
  <c r="P3123" i="11"/>
  <c r="Q3081" i="11"/>
  <c r="P3081" i="11"/>
  <c r="P3038" i="11"/>
  <c r="Q3038" i="11"/>
  <c r="Q2995" i="11"/>
  <c r="P2995" i="11"/>
  <c r="P2974" i="11"/>
  <c r="Q2974" i="11"/>
  <c r="Q2931" i="11"/>
  <c r="P2931" i="11"/>
  <c r="Q2889" i="11"/>
  <c r="P2889" i="11"/>
  <c r="P2846" i="11"/>
  <c r="Q2846" i="11"/>
  <c r="Q2803" i="11"/>
  <c r="P2803" i="11"/>
  <c r="Q2761" i="11"/>
  <c r="P2761" i="11"/>
  <c r="Q2697" i="11"/>
  <c r="P2697" i="11"/>
  <c r="P2654" i="11"/>
  <c r="Q2654" i="11"/>
  <c r="Q2611" i="11"/>
  <c r="P2611" i="11"/>
  <c r="Q2569" i="11"/>
  <c r="P2569" i="11"/>
  <c r="P2526" i="11"/>
  <c r="Q2526" i="11"/>
  <c r="Q2483" i="11"/>
  <c r="P2483" i="11"/>
  <c r="Q2441" i="11"/>
  <c r="P2441" i="11"/>
  <c r="P2398" i="11"/>
  <c r="Q2398" i="11"/>
  <c r="Q2355" i="11"/>
  <c r="P2355" i="11"/>
  <c r="Q2313" i="11"/>
  <c r="P2313" i="11"/>
  <c r="P2270" i="11"/>
  <c r="Q2270" i="11"/>
  <c r="Q2227" i="11"/>
  <c r="P2227" i="11"/>
  <c r="Q2185" i="11"/>
  <c r="P2185" i="11"/>
  <c r="P2142" i="11"/>
  <c r="Q2142" i="11"/>
  <c r="Q2099" i="11"/>
  <c r="P2099" i="11"/>
  <c r="Q3688" i="11"/>
  <c r="P3688" i="11"/>
  <c r="Q3656" i="11"/>
  <c r="P3656" i="11"/>
  <c r="Q3640" i="11"/>
  <c r="P3640" i="11"/>
  <c r="Q3608" i="11"/>
  <c r="P3608" i="11"/>
  <c r="Q3576" i="11"/>
  <c r="P3576" i="11"/>
  <c r="Q3544" i="11"/>
  <c r="P3544" i="11"/>
  <c r="Q3512" i="11"/>
  <c r="P3512" i="11"/>
  <c r="Q3480" i="11"/>
  <c r="P3480" i="11"/>
  <c r="Q3448" i="11"/>
  <c r="P3448" i="11"/>
  <c r="Q3416" i="11"/>
  <c r="P3416" i="11"/>
  <c r="Q3384" i="11"/>
  <c r="P3384" i="11"/>
  <c r="Q3352" i="11"/>
  <c r="P3352" i="11"/>
  <c r="Q3320" i="11"/>
  <c r="P3320" i="11"/>
  <c r="Q3288" i="11"/>
  <c r="P3288" i="11"/>
  <c r="Q3240" i="11"/>
  <c r="P3240" i="11"/>
  <c r="Q3208" i="11"/>
  <c r="P3208" i="11"/>
  <c r="Q3176" i="11"/>
  <c r="P3176" i="11"/>
  <c r="Q3144" i="11"/>
  <c r="P3144" i="11"/>
  <c r="Q3112" i="11"/>
  <c r="P3112" i="11"/>
  <c r="Q3096" i="11"/>
  <c r="P3096" i="11"/>
  <c r="Q3064" i="11"/>
  <c r="P3064" i="11"/>
  <c r="Q3032" i="11"/>
  <c r="P3032" i="11"/>
  <c r="Q3000" i="11"/>
  <c r="P3000" i="11"/>
  <c r="Q2968" i="11"/>
  <c r="P2968" i="11"/>
  <c r="Q2936" i="11"/>
  <c r="P2936" i="11"/>
  <c r="Q2904" i="11"/>
  <c r="P2904" i="11"/>
  <c r="Q2872" i="11"/>
  <c r="P2872" i="11"/>
  <c r="Q2840" i="11"/>
  <c r="P2840" i="11"/>
  <c r="Q2808" i="11"/>
  <c r="P2808" i="11"/>
  <c r="Q2776" i="11"/>
  <c r="P2776" i="11"/>
  <c r="Q2744" i="11"/>
  <c r="P2744" i="11"/>
  <c r="Q2712" i="11"/>
  <c r="P2712" i="11"/>
  <c r="Q2680" i="11"/>
  <c r="P2680" i="11"/>
  <c r="Q2648" i="11"/>
  <c r="P2648" i="11"/>
  <c r="Q2616" i="11"/>
  <c r="P2616" i="11"/>
  <c r="Q2584" i="11"/>
  <c r="P2584" i="11"/>
  <c r="Q2552" i="11"/>
  <c r="P2552" i="11"/>
  <c r="Q2520" i="11"/>
  <c r="P2520" i="11"/>
  <c r="Q2488" i="11"/>
  <c r="P2488" i="11"/>
  <c r="Q2456" i="11"/>
  <c r="P2456" i="11"/>
  <c r="Q2408" i="11"/>
  <c r="P2408" i="11"/>
  <c r="Q2376" i="11"/>
  <c r="P2376" i="11"/>
  <c r="Q2344" i="11"/>
  <c r="P2344" i="11"/>
  <c r="Q2312" i="11"/>
  <c r="P2312" i="11"/>
  <c r="Q2280" i="11"/>
  <c r="P2280" i="11"/>
  <c r="Q2248" i="11"/>
  <c r="P2248" i="11"/>
  <c r="Q2120" i="11"/>
  <c r="P2120" i="11"/>
  <c r="Q3621" i="11"/>
  <c r="P3621" i="11"/>
  <c r="P3514" i="11"/>
  <c r="Q3514" i="11"/>
  <c r="P3414" i="11"/>
  <c r="Q3414" i="11"/>
  <c r="Q3301" i="11"/>
  <c r="P3301" i="11"/>
  <c r="P3250" i="11"/>
  <c r="Q3250" i="11"/>
  <c r="Q3137" i="11"/>
  <c r="P3137" i="11"/>
  <c r="Q3023" i="11"/>
  <c r="P3023" i="11"/>
  <c r="Q2917" i="11"/>
  <c r="P2917" i="11"/>
  <c r="P2810" i="11"/>
  <c r="Q2810" i="11"/>
  <c r="P2646" i="11"/>
  <c r="Q2646" i="11"/>
  <c r="Q2533" i="11"/>
  <c r="P2533" i="11"/>
  <c r="P2418" i="11"/>
  <c r="Q2418" i="11"/>
  <c r="Q2369" i="11"/>
  <c r="P2369" i="11"/>
  <c r="Q2255" i="11"/>
  <c r="P2255" i="11"/>
  <c r="Q2127" i="11"/>
  <c r="P2127" i="11"/>
  <c r="Q3675" i="11"/>
  <c r="P3675" i="11"/>
  <c r="P3647" i="11"/>
  <c r="Q3647" i="11"/>
  <c r="P3618" i="11"/>
  <c r="Q3618" i="11"/>
  <c r="P3562" i="11"/>
  <c r="Q3562" i="11"/>
  <c r="Q3533" i="11"/>
  <c r="P3533" i="11"/>
  <c r="Q3505" i="11"/>
  <c r="P3505" i="11"/>
  <c r="P3477" i="11"/>
  <c r="Q3477" i="11"/>
  <c r="Q3447" i="11"/>
  <c r="P3447" i="11"/>
  <c r="Q3419" i="11"/>
  <c r="P3419" i="11"/>
  <c r="Q3391" i="11"/>
  <c r="P3391" i="11"/>
  <c r="P3362" i="11"/>
  <c r="Q3362" i="11"/>
  <c r="P3334" i="11"/>
  <c r="Q3334" i="11"/>
  <c r="P3306" i="11"/>
  <c r="Q3306" i="11"/>
  <c r="P3277" i="11"/>
  <c r="Q3277" i="11"/>
  <c r="Q3221" i="11"/>
  <c r="P3221" i="11"/>
  <c r="Q3163" i="11"/>
  <c r="P3163" i="11"/>
  <c r="Q3135" i="11"/>
  <c r="P3135" i="11"/>
  <c r="P3078" i="11"/>
  <c r="Q3078" i="11"/>
  <c r="P3021" i="11"/>
  <c r="Q3021" i="11"/>
  <c r="Q2965" i="11"/>
  <c r="P2965" i="11"/>
  <c r="Q2907" i="11"/>
  <c r="P2907" i="11"/>
  <c r="P2822" i="11"/>
  <c r="Q2822" i="11"/>
  <c r="P2765" i="11"/>
  <c r="Q2765" i="11"/>
  <c r="Q2709" i="11"/>
  <c r="P2709" i="11"/>
  <c r="Q2651" i="11"/>
  <c r="P2651" i="11"/>
  <c r="P2594" i="11"/>
  <c r="Q2594" i="11"/>
  <c r="P2538" i="11"/>
  <c r="Q2538" i="11"/>
  <c r="P2509" i="11"/>
  <c r="Q2509" i="11"/>
  <c r="Q2453" i="11"/>
  <c r="P2453" i="11"/>
  <c r="Q2395" i="11"/>
  <c r="P2395" i="11"/>
  <c r="Q2338" i="11"/>
  <c r="P2338" i="11"/>
  <c r="P2282" i="11"/>
  <c r="Q2282" i="11"/>
  <c r="Q2225" i="11"/>
  <c r="P2225" i="11"/>
  <c r="Q2197" i="11"/>
  <c r="P2197" i="11"/>
  <c r="Q2139" i="11"/>
  <c r="P2139" i="11"/>
  <c r="Q3709" i="11"/>
  <c r="P3709" i="11"/>
  <c r="Q3623" i="11"/>
  <c r="P3623" i="11"/>
  <c r="Q3567" i="11"/>
  <c r="P3567" i="11"/>
  <c r="P3510" i="11"/>
  <c r="Q3510" i="11"/>
  <c r="P3482" i="11"/>
  <c r="Q3482" i="11"/>
  <c r="Q3425" i="11"/>
  <c r="P3425" i="11"/>
  <c r="Q3339" i="11"/>
  <c r="P3339" i="11"/>
  <c r="P3282" i="11"/>
  <c r="Q3282" i="11"/>
  <c r="P3226" i="11"/>
  <c r="Q3226" i="11"/>
  <c r="Q3169" i="11"/>
  <c r="P3169" i="11"/>
  <c r="Q3141" i="11"/>
  <c r="P3141" i="11"/>
  <c r="Q3083" i="11"/>
  <c r="P3083" i="11"/>
  <c r="P3026" i="11"/>
  <c r="Q3026" i="11"/>
  <c r="P2970" i="11"/>
  <c r="Q2970" i="11"/>
  <c r="Q2913" i="11"/>
  <c r="P2913" i="11"/>
  <c r="Q2855" i="11"/>
  <c r="P2855" i="11"/>
  <c r="P2799" i="11"/>
  <c r="Q2799" i="11"/>
  <c r="P2742" i="11"/>
  <c r="Q2742" i="11"/>
  <c r="P2685" i="11"/>
  <c r="Q2685" i="11"/>
  <c r="P2629" i="11"/>
  <c r="Q2629" i="11"/>
  <c r="Q2571" i="11"/>
  <c r="P2571" i="11"/>
  <c r="P2514" i="11"/>
  <c r="Q2514" i="11"/>
  <c r="P2458" i="11"/>
  <c r="Q2458" i="11"/>
  <c r="Q2401" i="11"/>
  <c r="P2401" i="11"/>
  <c r="Q2343" i="11"/>
  <c r="P2343" i="11"/>
  <c r="Q2287" i="11"/>
  <c r="P2287" i="11"/>
  <c r="P2230" i="11"/>
  <c r="Q2230" i="11"/>
  <c r="Q2173" i="11"/>
  <c r="P2173" i="11"/>
  <c r="Q2117" i="11"/>
  <c r="P2117" i="11"/>
  <c r="P3649" i="11"/>
  <c r="Q3649" i="11"/>
  <c r="P3521" i="11"/>
  <c r="Q3521" i="11"/>
  <c r="Q3393" i="11"/>
  <c r="P3393" i="11"/>
  <c r="Q3279" i="11"/>
  <c r="P3279" i="11"/>
  <c r="P3158" i="11"/>
  <c r="Q3158" i="11"/>
  <c r="Q3045" i="11"/>
  <c r="P3045" i="11"/>
  <c r="Q2923" i="11"/>
  <c r="P2923" i="11"/>
  <c r="P2802" i="11"/>
  <c r="Q2802" i="11"/>
  <c r="P2682" i="11"/>
  <c r="Q2682" i="11"/>
  <c r="Q2567" i="11"/>
  <c r="P2567" i="11"/>
  <c r="P2390" i="11"/>
  <c r="Q2390" i="11"/>
  <c r="Q2277" i="11"/>
  <c r="P2277" i="11"/>
  <c r="P2170" i="11"/>
  <c r="Q2170" i="11"/>
  <c r="Q3707" i="11"/>
  <c r="P3707" i="11"/>
  <c r="P3679" i="11"/>
  <c r="Q3679" i="11"/>
  <c r="P3622" i="11"/>
  <c r="Q3622" i="11"/>
  <c r="Q3565" i="11"/>
  <c r="P3565" i="11"/>
  <c r="P3509" i="11"/>
  <c r="Q3509" i="11"/>
  <c r="Q3451" i="11"/>
  <c r="P3451" i="11"/>
  <c r="P3394" i="11"/>
  <c r="Q3394" i="11"/>
  <c r="P3338" i="11"/>
  <c r="Q3338" i="11"/>
  <c r="Q3281" i="11"/>
  <c r="P3281" i="11"/>
  <c r="Q3223" i="11"/>
  <c r="P3223" i="11"/>
  <c r="P3138" i="11"/>
  <c r="Q3138" i="11"/>
  <c r="P3082" i="11"/>
  <c r="Q3082" i="11"/>
  <c r="Q3025" i="11"/>
  <c r="P3025" i="11"/>
  <c r="Q2967" i="11"/>
  <c r="P2967" i="11"/>
  <c r="Q2911" i="11"/>
  <c r="P2911" i="11"/>
  <c r="P2854" i="11"/>
  <c r="Q2854" i="11"/>
  <c r="Q2797" i="11"/>
  <c r="P2797" i="11"/>
  <c r="Q2711" i="11"/>
  <c r="P2711" i="11"/>
  <c r="Q2655" i="11"/>
  <c r="P2655" i="11"/>
  <c r="P2598" i="11"/>
  <c r="Q2598" i="11"/>
  <c r="Q2541" i="11"/>
  <c r="P2541" i="11"/>
  <c r="Q2485" i="11"/>
  <c r="P2485" i="11"/>
  <c r="Q2399" i="11"/>
  <c r="P2399" i="11"/>
  <c r="P2342" i="11"/>
  <c r="Q2342" i="11"/>
  <c r="Q2285" i="11"/>
  <c r="P2285" i="11"/>
  <c r="Q2229" i="11"/>
  <c r="P2229" i="11"/>
  <c r="Q2171" i="11"/>
  <c r="P2171" i="11"/>
  <c r="Q2114" i="11"/>
  <c r="P2114" i="11"/>
  <c r="P3694" i="11"/>
  <c r="Q3694" i="11"/>
  <c r="P3651" i="11"/>
  <c r="Q3651" i="11"/>
  <c r="Q3609" i="11"/>
  <c r="P3609" i="11"/>
  <c r="P3566" i="11"/>
  <c r="Q3566" i="11"/>
  <c r="P3523" i="11"/>
  <c r="Q3523" i="11"/>
  <c r="Q3481" i="11"/>
  <c r="P3481" i="11"/>
  <c r="P3438" i="11"/>
  <c r="Q3438" i="11"/>
  <c r="P3395" i="11"/>
  <c r="Q3395" i="11"/>
  <c r="Q3353" i="11"/>
  <c r="P3353" i="11"/>
  <c r="P3331" i="11"/>
  <c r="Q3331" i="11"/>
  <c r="Q3289" i="11"/>
  <c r="P3289" i="11"/>
  <c r="Q3225" i="11"/>
  <c r="P3225" i="11"/>
  <c r="P3182" i="11"/>
  <c r="Q3182" i="11"/>
  <c r="P3139" i="11"/>
  <c r="Q3139" i="11"/>
  <c r="P3118" i="11"/>
  <c r="Q3118" i="11"/>
  <c r="P3075" i="11"/>
  <c r="Q3075" i="11"/>
  <c r="Q3033" i="11"/>
  <c r="P3033" i="11"/>
  <c r="P2990" i="11"/>
  <c r="Q2990" i="11"/>
  <c r="P2947" i="11"/>
  <c r="Q2947" i="11"/>
  <c r="Q2905" i="11"/>
  <c r="P2905" i="11"/>
  <c r="Q2841" i="11"/>
  <c r="P2841" i="11"/>
  <c r="P2819" i="11"/>
  <c r="Q2819" i="11"/>
  <c r="Q2777" i="11"/>
  <c r="P2777" i="11"/>
  <c r="P2734" i="11"/>
  <c r="Q2734" i="11"/>
  <c r="P2691" i="11"/>
  <c r="Q2691" i="11"/>
  <c r="Q2649" i="11"/>
  <c r="P2649" i="11"/>
  <c r="P2606" i="11"/>
  <c r="Q2606" i="11"/>
  <c r="P2542" i="11"/>
  <c r="Q2542" i="11"/>
  <c r="P2499" i="11"/>
  <c r="Q2499" i="11"/>
  <c r="P2478" i="11"/>
  <c r="Q2478" i="11"/>
  <c r="P2435" i="11"/>
  <c r="Q2435" i="11"/>
  <c r="Q2371" i="11"/>
  <c r="P2371" i="11"/>
  <c r="Q2329" i="11"/>
  <c r="P2329" i="11"/>
  <c r="P2286" i="11"/>
  <c r="Q2286" i="11"/>
  <c r="Q2243" i="11"/>
  <c r="P2243" i="11"/>
  <c r="P2201" i="11"/>
  <c r="Q2201" i="11"/>
  <c r="Q2179" i="11"/>
  <c r="P2179" i="11"/>
  <c r="Q2137" i="11"/>
  <c r="P2137" i="11"/>
  <c r="P2094" i="11"/>
  <c r="Q2094" i="11"/>
  <c r="Q3684" i="11"/>
  <c r="P3684" i="11"/>
  <c r="Q3636" i="11"/>
  <c r="P3636" i="11"/>
  <c r="Q3620" i="11"/>
  <c r="P3620" i="11"/>
  <c r="Q3572" i="11"/>
  <c r="P3572" i="11"/>
  <c r="Q3540" i="11"/>
  <c r="P3540" i="11"/>
  <c r="Q3508" i="11"/>
  <c r="P3508" i="11"/>
  <c r="Q3476" i="11"/>
  <c r="P3476" i="11"/>
  <c r="Q3444" i="11"/>
  <c r="P3444" i="11"/>
  <c r="Q3428" i="11"/>
  <c r="P3428" i="11"/>
  <c r="Q3396" i="11"/>
  <c r="P3396" i="11"/>
  <c r="Q3364" i="11"/>
  <c r="P3364" i="11"/>
  <c r="Q3332" i="11"/>
  <c r="P3332" i="11"/>
  <c r="Q3300" i="11"/>
  <c r="P3300" i="11"/>
  <c r="Q3268" i="11"/>
  <c r="P3268" i="11"/>
  <c r="Q3236" i="11"/>
  <c r="P3236" i="11"/>
  <c r="Q3204" i="11"/>
  <c r="P3204" i="11"/>
  <c r="Q3172" i="11"/>
  <c r="P3172" i="11"/>
  <c r="Q3140" i="11"/>
  <c r="P3140" i="11"/>
  <c r="Q3108" i="11"/>
  <c r="P3108" i="11"/>
  <c r="Q3076" i="11"/>
  <c r="P3076" i="11"/>
  <c r="Q3044" i="11"/>
  <c r="P3044" i="11"/>
  <c r="Q3028" i="11"/>
  <c r="P3028" i="11"/>
  <c r="Q2996" i="11"/>
  <c r="P2996" i="11"/>
  <c r="Q2948" i="11"/>
  <c r="P2948" i="11"/>
  <c r="Q2916" i="11"/>
  <c r="P2916" i="11"/>
  <c r="Q2884" i="11"/>
  <c r="P2884" i="11"/>
  <c r="Q2868" i="11"/>
  <c r="P2868" i="11"/>
  <c r="Q2836" i="11"/>
  <c r="P2836" i="11"/>
  <c r="Q2804" i="11"/>
  <c r="P2804" i="11"/>
  <c r="Q2772" i="11"/>
  <c r="P2772" i="11"/>
  <c r="Q2740" i="11"/>
  <c r="P2740" i="11"/>
  <c r="Q2708" i="11"/>
  <c r="P2708" i="11"/>
  <c r="Q2676" i="11"/>
  <c r="P2676" i="11"/>
  <c r="Q2660" i="11"/>
  <c r="P2660" i="11"/>
  <c r="Q2628" i="11"/>
  <c r="P2628" i="11"/>
  <c r="Q2596" i="11"/>
  <c r="P2596" i="11"/>
  <c r="Q2548" i="11"/>
  <c r="P2548" i="11"/>
  <c r="Q2516" i="11"/>
  <c r="P2516" i="11"/>
  <c r="Q2484" i="11"/>
  <c r="P2484" i="11"/>
  <c r="Q2452" i="11"/>
  <c r="P2452" i="11"/>
  <c r="Q2436" i="11"/>
  <c r="P2436" i="11"/>
  <c r="Q2388" i="11"/>
  <c r="P2388" i="11"/>
  <c r="Q2356" i="11"/>
  <c r="P2356" i="11"/>
  <c r="Q2340" i="11"/>
  <c r="P2340" i="11"/>
  <c r="Q2308" i="11"/>
  <c r="P2308" i="11"/>
  <c r="Q2100" i="11"/>
  <c r="P2100" i="11"/>
  <c r="P3713" i="11"/>
  <c r="Q3713" i="11"/>
  <c r="Q3655" i="11"/>
  <c r="P3655" i="11"/>
  <c r="P3606" i="11"/>
  <c r="Q3606" i="11"/>
  <c r="Q3549" i="11"/>
  <c r="P3549" i="11"/>
  <c r="P3499" i="11"/>
  <c r="Q3499" i="11"/>
  <c r="P3450" i="11"/>
  <c r="Q3450" i="11"/>
  <c r="P3399" i="11"/>
  <c r="Q3399" i="11"/>
  <c r="Q3343" i="11"/>
  <c r="P3343" i="11"/>
  <c r="P3286" i="11"/>
  <c r="Q3286" i="11"/>
  <c r="Q3237" i="11"/>
  <c r="P3237" i="11"/>
  <c r="Q3179" i="11"/>
  <c r="P3179" i="11"/>
  <c r="P3122" i="11"/>
  <c r="Q3122" i="11"/>
  <c r="P3066" i="11"/>
  <c r="Q3066" i="11"/>
  <c r="Q3009" i="11"/>
  <c r="P3009" i="11"/>
  <c r="Q2959" i="11"/>
  <c r="P2959" i="11"/>
  <c r="P2902" i="11"/>
  <c r="Q2902" i="11"/>
  <c r="Q2853" i="11"/>
  <c r="P2853" i="11"/>
  <c r="Q2795" i="11"/>
  <c r="P2795" i="11"/>
  <c r="P2738" i="11"/>
  <c r="Q2738" i="11"/>
  <c r="Q2689" i="11"/>
  <c r="P2689" i="11"/>
  <c r="Q2631" i="11"/>
  <c r="P2631" i="11"/>
  <c r="Q2575" i="11"/>
  <c r="P2575" i="11"/>
  <c r="P2518" i="11"/>
  <c r="Q2518" i="11"/>
  <c r="Q2461" i="11"/>
  <c r="P2461" i="11"/>
  <c r="Q2411" i="11"/>
  <c r="P2411" i="11"/>
  <c r="Q2354" i="11"/>
  <c r="P2354" i="11"/>
  <c r="P2298" i="11"/>
  <c r="Q2298" i="11"/>
  <c r="Q2241" i="11"/>
  <c r="P2241" i="11"/>
  <c r="Q2177" i="11"/>
  <c r="P2177" i="11"/>
  <c r="P2106" i="11"/>
  <c r="Q2106" i="11"/>
  <c r="P3697" i="11"/>
  <c r="Q3697" i="11"/>
  <c r="P3669" i="11"/>
  <c r="Q3669" i="11"/>
  <c r="Q3639" i="11"/>
  <c r="P3639" i="11"/>
  <c r="Q3611" i="11"/>
  <c r="P3611" i="11"/>
  <c r="Q3583" i="11"/>
  <c r="P3583" i="11"/>
  <c r="P3554" i="11"/>
  <c r="Q3554" i="11"/>
  <c r="P3526" i="11"/>
  <c r="Q3526" i="11"/>
  <c r="P3498" i="11"/>
  <c r="Q3498" i="11"/>
  <c r="Q3469" i="11"/>
  <c r="P3469" i="11"/>
  <c r="Q3441" i="11"/>
  <c r="P3441" i="11"/>
  <c r="P3413" i="11"/>
  <c r="Q3413" i="11"/>
  <c r="Q3383" i="11"/>
  <c r="P3383" i="11"/>
  <c r="Q3355" i="11"/>
  <c r="P3355" i="11"/>
  <c r="Q3327" i="11"/>
  <c r="P3327" i="11"/>
  <c r="P3298" i="11"/>
  <c r="Q3298" i="11"/>
  <c r="P3270" i="11"/>
  <c r="Q3270" i="11"/>
  <c r="P3242" i="11"/>
  <c r="Q3242" i="11"/>
  <c r="P3213" i="11"/>
  <c r="Q3213" i="11"/>
  <c r="Q3185" i="11"/>
  <c r="P3185" i="11"/>
  <c r="P3157" i="11"/>
  <c r="Q3157" i="11"/>
  <c r="Q3127" i="11"/>
  <c r="P3127" i="11"/>
  <c r="Q3099" i="11"/>
  <c r="P3099" i="11"/>
  <c r="Q3071" i="11"/>
  <c r="P3071" i="11"/>
  <c r="P3042" i="11"/>
  <c r="Q3042" i="11"/>
  <c r="P3014" i="11"/>
  <c r="Q3014" i="11"/>
  <c r="P2986" i="11"/>
  <c r="Q2986" i="11"/>
  <c r="P2957" i="11"/>
  <c r="Q2957" i="11"/>
  <c r="Q2929" i="11"/>
  <c r="P2929" i="11"/>
  <c r="P2901" i="11"/>
  <c r="Q2901" i="11"/>
  <c r="P2871" i="11"/>
  <c r="Q2871" i="11"/>
  <c r="Q2843" i="11"/>
  <c r="P2843" i="11"/>
  <c r="P2815" i="11"/>
  <c r="Q2815" i="11"/>
  <c r="P2786" i="11"/>
  <c r="Q2786" i="11"/>
  <c r="P2758" i="11"/>
  <c r="Q2758" i="11"/>
  <c r="P2730" i="11"/>
  <c r="Q2730" i="11"/>
  <c r="P2701" i="11"/>
  <c r="Q2701" i="11"/>
  <c r="Q2673" i="11"/>
  <c r="P2673" i="11"/>
  <c r="P2645" i="11"/>
  <c r="Q2645" i="11"/>
  <c r="Q2615" i="11"/>
  <c r="P2615" i="11"/>
  <c r="Q2587" i="11"/>
  <c r="P2587" i="11"/>
  <c r="Q2559" i="11"/>
  <c r="P2559" i="11"/>
  <c r="P2530" i="11"/>
  <c r="Q2530" i="11"/>
  <c r="P2502" i="11"/>
  <c r="Q2502" i="11"/>
  <c r="P2474" i="11"/>
  <c r="Q2474" i="11"/>
  <c r="P2445" i="11"/>
  <c r="Q2445" i="11"/>
  <c r="Q2417" i="11"/>
  <c r="P2417" i="11"/>
  <c r="P2389" i="11"/>
  <c r="Q2389" i="11"/>
  <c r="Q2359" i="11"/>
  <c r="P2359" i="11"/>
  <c r="Q2331" i="11"/>
  <c r="P2331" i="11"/>
  <c r="Q2303" i="11"/>
  <c r="P2303" i="11"/>
  <c r="Q2274" i="11"/>
  <c r="P2274" i="11"/>
  <c r="P2246" i="11"/>
  <c r="Q2246" i="11"/>
  <c r="P2218" i="11"/>
  <c r="Q2218" i="11"/>
  <c r="Q2189" i="11"/>
  <c r="P2189" i="11"/>
  <c r="Q2161" i="11"/>
  <c r="P2161" i="11"/>
  <c r="P2133" i="11"/>
  <c r="Q2133" i="11"/>
  <c r="Q2103" i="11"/>
  <c r="P2103" i="11"/>
  <c r="P3702" i="11"/>
  <c r="Q3702" i="11"/>
  <c r="P3674" i="11"/>
  <c r="Q3674" i="11"/>
  <c r="Q3645" i="11"/>
  <c r="P3645" i="11"/>
  <c r="P3617" i="11"/>
  <c r="Q3617" i="11"/>
  <c r="Q3589" i="11"/>
  <c r="P3589" i="11"/>
  <c r="Q3559" i="11"/>
  <c r="P3559" i="11"/>
  <c r="Q3531" i="11"/>
  <c r="P3531" i="11"/>
  <c r="Q3503" i="11"/>
  <c r="P3503" i="11"/>
  <c r="P3474" i="11"/>
  <c r="Q3474" i="11"/>
  <c r="P3446" i="11"/>
  <c r="Q3446" i="11"/>
  <c r="P3418" i="11"/>
  <c r="Q3418" i="11"/>
  <c r="P3389" i="11"/>
  <c r="Q3389" i="11"/>
  <c r="Q3361" i="11"/>
  <c r="P3361" i="11"/>
  <c r="Q3333" i="11"/>
  <c r="P3333" i="11"/>
  <c r="Q3303" i="11"/>
  <c r="P3303" i="11"/>
  <c r="Q3275" i="11"/>
  <c r="P3275" i="11"/>
  <c r="Q3247" i="11"/>
  <c r="P3247" i="11"/>
  <c r="P3218" i="11"/>
  <c r="Q3218" i="11"/>
  <c r="P3190" i="11"/>
  <c r="Q3190" i="11"/>
  <c r="P3162" i="11"/>
  <c r="Q3162" i="11"/>
  <c r="P3133" i="11"/>
  <c r="Q3133" i="11"/>
  <c r="Q3105" i="11"/>
  <c r="P3105" i="11"/>
  <c r="Q3077" i="11"/>
  <c r="P3077" i="11"/>
  <c r="Q3047" i="11"/>
  <c r="P3047" i="11"/>
  <c r="Q3019" i="11"/>
  <c r="P3019" i="11"/>
  <c r="P2991" i="11"/>
  <c r="Q2991" i="11"/>
  <c r="P2962" i="11"/>
  <c r="Q2962" i="11"/>
  <c r="P2934" i="11"/>
  <c r="Q2934" i="11"/>
  <c r="P2906" i="11"/>
  <c r="Q2906" i="11"/>
  <c r="P2877" i="11"/>
  <c r="Q2877" i="11"/>
  <c r="Q2849" i="11"/>
  <c r="P2849" i="11"/>
  <c r="Q2821" i="11"/>
  <c r="P2821" i="11"/>
  <c r="Q2791" i="11"/>
  <c r="P2791" i="11"/>
  <c r="Q2763" i="11"/>
  <c r="P2763" i="11"/>
  <c r="P2735" i="11"/>
  <c r="Q2735" i="11"/>
  <c r="P2706" i="11"/>
  <c r="Q2706" i="11"/>
  <c r="P2678" i="11"/>
  <c r="Q2678" i="11"/>
  <c r="P2650" i="11"/>
  <c r="Q2650" i="11"/>
  <c r="P2621" i="11"/>
  <c r="Q2621" i="11"/>
  <c r="Q2593" i="11"/>
  <c r="P2593" i="11"/>
  <c r="P2565" i="11"/>
  <c r="Q2565" i="11"/>
  <c r="Q2535" i="11"/>
  <c r="P2535" i="11"/>
  <c r="Q2507" i="11"/>
  <c r="P2507" i="11"/>
  <c r="P2479" i="11"/>
  <c r="Q2479" i="11"/>
  <c r="P2450" i="11"/>
  <c r="Q2450" i="11"/>
  <c r="P2422" i="11"/>
  <c r="Q2422" i="11"/>
  <c r="P2394" i="11"/>
  <c r="Q2394" i="11"/>
  <c r="Q2365" i="11"/>
  <c r="P2365" i="11"/>
  <c r="Q2337" i="11"/>
  <c r="P2337" i="11"/>
  <c r="Q2309" i="11"/>
  <c r="P2309" i="11"/>
  <c r="Q2279" i="11"/>
  <c r="P2279" i="11"/>
  <c r="Q2251" i="11"/>
  <c r="P2251" i="11"/>
  <c r="Q2223" i="11"/>
  <c r="P2223" i="11"/>
  <c r="Q2194" i="11"/>
  <c r="P2194" i="11"/>
  <c r="P2166" i="11"/>
  <c r="Q2166" i="11"/>
  <c r="P2138" i="11"/>
  <c r="Q2138" i="11"/>
  <c r="Q2109" i="11"/>
  <c r="P2109" i="11"/>
  <c r="P3691" i="11"/>
  <c r="Q3691" i="11"/>
  <c r="P3627" i="11"/>
  <c r="Q3627" i="11"/>
  <c r="P3570" i="11"/>
  <c r="Q3570" i="11"/>
  <c r="P3506" i="11"/>
  <c r="Q3506" i="11"/>
  <c r="P3435" i="11"/>
  <c r="Q3435" i="11"/>
  <c r="P3378" i="11"/>
  <c r="Q3378" i="11"/>
  <c r="P3322" i="11"/>
  <c r="Q3322" i="11"/>
  <c r="Q3265" i="11"/>
  <c r="P3265" i="11"/>
  <c r="Q3201" i="11"/>
  <c r="P3201" i="11"/>
  <c r="Q3143" i="11"/>
  <c r="P3143" i="11"/>
  <c r="Q3087" i="11"/>
  <c r="P3087" i="11"/>
  <c r="P3030" i="11"/>
  <c r="Q3030" i="11"/>
  <c r="P2966" i="11"/>
  <c r="Q2966" i="11"/>
  <c r="P2909" i="11"/>
  <c r="Q2909" i="11"/>
  <c r="P2845" i="11"/>
  <c r="Q2845" i="11"/>
  <c r="Q2789" i="11"/>
  <c r="P2789" i="11"/>
  <c r="Q2725" i="11"/>
  <c r="P2725" i="11"/>
  <c r="Q2667" i="11"/>
  <c r="P2667" i="11"/>
  <c r="P2610" i="11"/>
  <c r="Q2610" i="11"/>
  <c r="P2554" i="11"/>
  <c r="Q2554" i="11"/>
  <c r="Q2497" i="11"/>
  <c r="P2497" i="11"/>
  <c r="Q2439" i="11"/>
  <c r="P2439" i="11"/>
  <c r="Q2375" i="11"/>
  <c r="P2375" i="11"/>
  <c r="Q2319" i="11"/>
  <c r="P2319" i="11"/>
  <c r="P2262" i="11"/>
  <c r="Q2262" i="11"/>
  <c r="Q2205" i="11"/>
  <c r="P2205" i="11"/>
  <c r="Q2155" i="11"/>
  <c r="P2155" i="11"/>
  <c r="Q2113" i="11"/>
  <c r="P2113" i="11"/>
  <c r="Q3701" i="11"/>
  <c r="P3701" i="11"/>
  <c r="Q3671" i="11"/>
  <c r="P3671" i="11"/>
  <c r="Q3643" i="11"/>
  <c r="P3643" i="11"/>
  <c r="P3615" i="11"/>
  <c r="Q3615" i="11"/>
  <c r="P3586" i="11"/>
  <c r="Q3586" i="11"/>
  <c r="P3558" i="11"/>
  <c r="Q3558" i="11"/>
  <c r="P3530" i="11"/>
  <c r="Q3530" i="11"/>
  <c r="Q3501" i="11"/>
  <c r="P3501" i="11"/>
  <c r="Q3473" i="11"/>
  <c r="P3473" i="11"/>
  <c r="Q3445" i="11"/>
  <c r="P3445" i="11"/>
  <c r="Q3415" i="11"/>
  <c r="P3415" i="11"/>
  <c r="Q3387" i="11"/>
  <c r="P3387" i="11"/>
  <c r="Q3359" i="11"/>
  <c r="P3359" i="11"/>
  <c r="P3330" i="11"/>
  <c r="Q3330" i="11"/>
  <c r="P3302" i="11"/>
  <c r="Q3302" i="11"/>
  <c r="P3274" i="11"/>
  <c r="Q3274" i="11"/>
  <c r="Q3245" i="11"/>
  <c r="P3245" i="11"/>
  <c r="Q3217" i="11"/>
  <c r="P3217" i="11"/>
  <c r="Q3189" i="11"/>
  <c r="P3189" i="11"/>
  <c r="Q3159" i="11"/>
  <c r="P3159" i="11"/>
  <c r="Q3131" i="11"/>
  <c r="P3131" i="11"/>
  <c r="Q3103" i="11"/>
  <c r="P3103" i="11"/>
  <c r="P3074" i="11"/>
  <c r="Q3074" i="11"/>
  <c r="P3046" i="11"/>
  <c r="Q3046" i="11"/>
  <c r="P3018" i="11"/>
  <c r="Q3018" i="11"/>
  <c r="Q2989" i="11"/>
  <c r="P2989" i="11"/>
  <c r="Q2961" i="11"/>
  <c r="P2961" i="11"/>
  <c r="Q2933" i="11"/>
  <c r="P2933" i="11"/>
  <c r="Q2903" i="11"/>
  <c r="P2903" i="11"/>
  <c r="Q2875" i="11"/>
  <c r="P2875" i="11"/>
  <c r="Q2847" i="11"/>
  <c r="P2847" i="11"/>
  <c r="P2818" i="11"/>
  <c r="Q2818" i="11"/>
  <c r="P2790" i="11"/>
  <c r="Q2790" i="11"/>
  <c r="P2762" i="11"/>
  <c r="Q2762" i="11"/>
  <c r="Q2733" i="11"/>
  <c r="P2733" i="11"/>
  <c r="Q2705" i="11"/>
  <c r="P2705" i="11"/>
  <c r="Q2677" i="11"/>
  <c r="P2677" i="11"/>
  <c r="Q2647" i="11"/>
  <c r="P2647" i="11"/>
  <c r="Q2619" i="11"/>
  <c r="P2619" i="11"/>
  <c r="Q2591" i="11"/>
  <c r="P2591" i="11"/>
  <c r="P2562" i="11"/>
  <c r="Q2562" i="11"/>
  <c r="P2534" i="11"/>
  <c r="Q2534" i="11"/>
  <c r="P2506" i="11"/>
  <c r="Q2506" i="11"/>
  <c r="Q2477" i="11"/>
  <c r="P2477" i="11"/>
  <c r="Q2449" i="11"/>
  <c r="P2449" i="11"/>
  <c r="Q2421" i="11"/>
  <c r="P2421" i="11"/>
  <c r="Q2391" i="11"/>
  <c r="P2391" i="11"/>
  <c r="Q2363" i="11"/>
  <c r="P2363" i="11"/>
  <c r="Q2335" i="11"/>
  <c r="P2335" i="11"/>
  <c r="Q2306" i="11"/>
  <c r="P2306" i="11"/>
  <c r="P2278" i="11"/>
  <c r="Q2278" i="11"/>
  <c r="P2250" i="11"/>
  <c r="Q2250" i="11"/>
  <c r="Q2221" i="11"/>
  <c r="P2221" i="11"/>
  <c r="Q2193" i="11"/>
  <c r="P2193" i="11"/>
  <c r="Q2165" i="11"/>
  <c r="P2165" i="11"/>
  <c r="Q2135" i="11"/>
  <c r="P2135" i="11"/>
  <c r="Q2107" i="11"/>
  <c r="P2107" i="11"/>
  <c r="P3710" i="11"/>
  <c r="Q3710" i="11"/>
  <c r="Q3689" i="11"/>
  <c r="P3689" i="11"/>
  <c r="P3667" i="11"/>
  <c r="Q3667" i="11"/>
  <c r="P3646" i="11"/>
  <c r="Q3646" i="11"/>
  <c r="Q3625" i="11"/>
  <c r="P3625" i="11"/>
  <c r="P3603" i="11"/>
  <c r="Q3603" i="11"/>
  <c r="P3582" i="11"/>
  <c r="Q3582" i="11"/>
  <c r="Q3561" i="11"/>
  <c r="P3561" i="11"/>
  <c r="P3539" i="11"/>
  <c r="Q3539" i="11"/>
  <c r="P3518" i="11"/>
  <c r="Q3518" i="11"/>
  <c r="Q3497" i="11"/>
  <c r="P3497" i="11"/>
  <c r="P3475" i="11"/>
  <c r="Q3475" i="11"/>
  <c r="P3454" i="11"/>
  <c r="Q3454" i="11"/>
  <c r="Q3433" i="11"/>
  <c r="P3433" i="11"/>
  <c r="P3411" i="11"/>
  <c r="Q3411" i="11"/>
  <c r="P3390" i="11"/>
  <c r="Q3390" i="11"/>
  <c r="Q3369" i="11"/>
  <c r="P3369" i="11"/>
  <c r="P3347" i="11"/>
  <c r="Q3347" i="11"/>
  <c r="P3326" i="11"/>
  <c r="Q3326" i="11"/>
  <c r="Q3305" i="11"/>
  <c r="P3305" i="11"/>
  <c r="P3283" i="11"/>
  <c r="Q3283" i="11"/>
  <c r="P3262" i="11"/>
  <c r="Q3262" i="11"/>
  <c r="Q3241" i="11"/>
  <c r="P3241" i="11"/>
  <c r="P3219" i="11"/>
  <c r="Q3219" i="11"/>
  <c r="P3198" i="11"/>
  <c r="Q3198" i="11"/>
  <c r="Q3177" i="11"/>
  <c r="P3177" i="11"/>
  <c r="P3155" i="11"/>
  <c r="Q3155" i="11"/>
  <c r="P3134" i="11"/>
  <c r="Q3134" i="11"/>
  <c r="Q3113" i="11"/>
  <c r="P3113" i="11"/>
  <c r="P3091" i="11"/>
  <c r="Q3091" i="11"/>
  <c r="P3070" i="11"/>
  <c r="Q3070" i="11"/>
  <c r="Q3049" i="11"/>
  <c r="P3049" i="11"/>
  <c r="P3027" i="11"/>
  <c r="Q3027" i="11"/>
  <c r="P3006" i="11"/>
  <c r="Q3006" i="11"/>
  <c r="P2985" i="11"/>
  <c r="Q2985" i="11"/>
  <c r="P2963" i="11"/>
  <c r="Q2963" i="11"/>
  <c r="P2942" i="11"/>
  <c r="Q2942" i="11"/>
  <c r="P2921" i="11"/>
  <c r="Q2921" i="11"/>
  <c r="P2899" i="11"/>
  <c r="Q2899" i="11"/>
  <c r="P2878" i="11"/>
  <c r="Q2878" i="11"/>
  <c r="P2857" i="11"/>
  <c r="Q2857" i="11"/>
  <c r="P2835" i="11"/>
  <c r="Q2835" i="11"/>
  <c r="P2814" i="11"/>
  <c r="Q2814" i="11"/>
  <c r="P2793" i="11"/>
  <c r="Q2793" i="11"/>
  <c r="P2771" i="11"/>
  <c r="Q2771" i="11"/>
  <c r="P2750" i="11"/>
  <c r="Q2750" i="11"/>
  <c r="P2729" i="11"/>
  <c r="Q2729" i="11"/>
  <c r="P2707" i="11"/>
  <c r="Q2707" i="11"/>
  <c r="P2686" i="11"/>
  <c r="Q2686" i="11"/>
  <c r="P2665" i="11"/>
  <c r="Q2665" i="11"/>
  <c r="P2643" i="11"/>
  <c r="Q2643" i="11"/>
  <c r="P2622" i="11"/>
  <c r="Q2622" i="11"/>
  <c r="P2601" i="11"/>
  <c r="Q2601" i="11"/>
  <c r="P2579" i="11"/>
  <c r="Q2579" i="11"/>
  <c r="P2558" i="11"/>
  <c r="Q2558" i="11"/>
  <c r="P2537" i="11"/>
  <c r="Q2537" i="11"/>
  <c r="P2515" i="11"/>
  <c r="Q2515" i="11"/>
  <c r="P2494" i="11"/>
  <c r="Q2494" i="11"/>
  <c r="P2473" i="11"/>
  <c r="Q2473" i="11"/>
  <c r="P2451" i="11"/>
  <c r="Q2451" i="11"/>
  <c r="P2430" i="11"/>
  <c r="Q2430" i="11"/>
  <c r="P2409" i="11"/>
  <c r="Q2409" i="11"/>
  <c r="Q2387" i="11"/>
  <c r="P2387" i="11"/>
  <c r="P2366" i="11"/>
  <c r="Q2366" i="11"/>
  <c r="Q2345" i="11"/>
  <c r="P2345" i="11"/>
  <c r="Q2323" i="11"/>
  <c r="P2323" i="11"/>
  <c r="P2302" i="11"/>
  <c r="Q2302" i="11"/>
  <c r="Q2281" i="11"/>
  <c r="P2281" i="11"/>
  <c r="Q2259" i="11"/>
  <c r="P2259" i="11"/>
  <c r="P2238" i="11"/>
  <c r="Q2238" i="11"/>
  <c r="Q2217" i="11"/>
  <c r="P2217" i="11"/>
  <c r="Q2195" i="11"/>
  <c r="P2195" i="11"/>
  <c r="P2174" i="11"/>
  <c r="Q2174" i="11"/>
  <c r="P2153" i="11"/>
  <c r="Q2153" i="11"/>
  <c r="Q2131" i="11"/>
  <c r="P2131" i="11"/>
  <c r="P2110" i="11"/>
  <c r="Q2110" i="11"/>
  <c r="Q3712" i="11"/>
  <c r="P3712" i="11"/>
  <c r="Q3696" i="11"/>
  <c r="P3696" i="11"/>
  <c r="Q3680" i="11"/>
  <c r="P3680" i="11"/>
  <c r="Q3664" i="11"/>
  <c r="P3664" i="11"/>
  <c r="Q3648" i="11"/>
  <c r="P3648" i="11"/>
  <c r="Q3632" i="11"/>
  <c r="P3632" i="11"/>
  <c r="Q3616" i="11"/>
  <c r="P3616" i="11"/>
  <c r="Q3600" i="11"/>
  <c r="P3600" i="11"/>
  <c r="Q3584" i="11"/>
  <c r="P3584" i="11"/>
  <c r="Q3568" i="11"/>
  <c r="P3568" i="11"/>
  <c r="Q3552" i="11"/>
  <c r="P3552" i="11"/>
  <c r="Q3536" i="11"/>
  <c r="P3536" i="11"/>
  <c r="Q3520" i="11"/>
  <c r="P3520" i="11"/>
  <c r="Q3504" i="11"/>
  <c r="P3504" i="11"/>
  <c r="Q3488" i="11"/>
  <c r="P3488" i="11"/>
  <c r="Q3472" i="11"/>
  <c r="P3472" i="11"/>
  <c r="Q3456" i="11"/>
  <c r="P3456" i="11"/>
  <c r="Q3440" i="11"/>
  <c r="P3440" i="11"/>
  <c r="Q3424" i="11"/>
  <c r="P3424" i="11"/>
  <c r="Q3408" i="11"/>
  <c r="P3408" i="11"/>
  <c r="Q3392" i="11"/>
  <c r="P3392" i="11"/>
  <c r="Q3376" i="11"/>
  <c r="P3376" i="11"/>
  <c r="Q3360" i="11"/>
  <c r="P3360" i="11"/>
  <c r="Q3344" i="11"/>
  <c r="P3344" i="11"/>
  <c r="Q3328" i="11"/>
  <c r="P3328" i="11"/>
  <c r="Q3312" i="11"/>
  <c r="P3312" i="11"/>
  <c r="Q3296" i="11"/>
  <c r="P3296" i="11"/>
  <c r="Q3280" i="11"/>
  <c r="P3280" i="11"/>
  <c r="Q3264" i="11"/>
  <c r="P3264" i="11"/>
  <c r="Q3248" i="11"/>
  <c r="P3248" i="11"/>
  <c r="Q3232" i="11"/>
  <c r="P3232" i="11"/>
  <c r="Q3216" i="11"/>
  <c r="P3216" i="11"/>
  <c r="Q3200" i="11"/>
  <c r="P3200" i="11"/>
  <c r="Q3184" i="11"/>
  <c r="P3184" i="11"/>
  <c r="Q3168" i="11"/>
  <c r="P3168" i="11"/>
  <c r="Q3152" i="11"/>
  <c r="P3152" i="11"/>
  <c r="Q3136" i="11"/>
  <c r="P3136" i="11"/>
  <c r="Q3120" i="11"/>
  <c r="P3120" i="11"/>
  <c r="Q3104" i="11"/>
  <c r="P3104" i="11"/>
  <c r="Q3088" i="11"/>
  <c r="P3088" i="11"/>
  <c r="Q3072" i="11"/>
  <c r="P3072" i="11"/>
  <c r="Q3056" i="11"/>
  <c r="P3056" i="11"/>
  <c r="Q3040" i="11"/>
  <c r="P3040" i="11"/>
  <c r="Q3024" i="11"/>
  <c r="P3024" i="11"/>
  <c r="Q3008" i="11"/>
  <c r="P3008" i="11"/>
  <c r="Q2992" i="11"/>
  <c r="P2992" i="11"/>
  <c r="Q2976" i="11"/>
  <c r="P2976" i="11"/>
  <c r="Q2960" i="11"/>
  <c r="P2960" i="11"/>
  <c r="Q2944" i="11"/>
  <c r="P2944" i="11"/>
  <c r="Q2928" i="11"/>
  <c r="P2928" i="11"/>
  <c r="Q2912" i="11"/>
  <c r="P2912" i="11"/>
  <c r="Q2896" i="11"/>
  <c r="P2896" i="11"/>
  <c r="Q2880" i="11"/>
  <c r="P2880" i="11"/>
  <c r="Q2864" i="11"/>
  <c r="P2864" i="11"/>
  <c r="Q2848" i="11"/>
  <c r="P2848" i="11"/>
  <c r="Q2832" i="11"/>
  <c r="P2832" i="11"/>
  <c r="Q2816" i="11"/>
  <c r="P2816" i="11"/>
  <c r="Q2800" i="11"/>
  <c r="P2800" i="11"/>
  <c r="Q2784" i="11"/>
  <c r="P2784" i="11"/>
  <c r="Q2768" i="11"/>
  <c r="P2768" i="11"/>
  <c r="Q2752" i="11"/>
  <c r="P2752" i="11"/>
  <c r="Q2736" i="11"/>
  <c r="P2736" i="11"/>
  <c r="Q2720" i="11"/>
  <c r="P2720" i="11"/>
  <c r="Q2704" i="11"/>
  <c r="P2704" i="11"/>
  <c r="Q2688" i="11"/>
  <c r="P2688" i="11"/>
  <c r="Q2672" i="11"/>
  <c r="P2672" i="11"/>
  <c r="Q2656" i="11"/>
  <c r="P2656" i="11"/>
  <c r="Q2640" i="11"/>
  <c r="P2640" i="11"/>
  <c r="Q2624" i="11"/>
  <c r="P2624" i="11"/>
  <c r="Q2608" i="11"/>
  <c r="P2608" i="11"/>
  <c r="Q2592" i="11"/>
  <c r="P2592" i="11"/>
  <c r="Q2576" i="11"/>
  <c r="P2576" i="11"/>
  <c r="Q2560" i="11"/>
  <c r="P2560" i="11"/>
  <c r="Q2544" i="11"/>
  <c r="P2544" i="11"/>
  <c r="Q2528" i="11"/>
  <c r="P2528" i="11"/>
  <c r="Q2512" i="11"/>
  <c r="P2512" i="11"/>
  <c r="Q2496" i="11"/>
  <c r="P2496" i="11"/>
  <c r="Q2480" i="11"/>
  <c r="P2480" i="11"/>
  <c r="Q2464" i="11"/>
  <c r="P2464" i="11"/>
  <c r="Q2448" i="11"/>
  <c r="P2448" i="11"/>
  <c r="Q2432" i="11"/>
  <c r="P2432" i="11"/>
  <c r="Q2416" i="11"/>
  <c r="P2416" i="11"/>
  <c r="Q2400" i="11"/>
  <c r="P2400" i="11"/>
  <c r="Q2384" i="11"/>
  <c r="P2384" i="11"/>
  <c r="Q2368" i="11"/>
  <c r="P2368" i="11"/>
  <c r="Q2352" i="11"/>
  <c r="P2352" i="11"/>
  <c r="Q2336" i="11"/>
  <c r="P2336" i="11"/>
  <c r="Q2320" i="11"/>
  <c r="P2320" i="11"/>
  <c r="Q2304" i="11"/>
  <c r="P2304" i="11"/>
  <c r="Q2288" i="11"/>
  <c r="P2288" i="11"/>
  <c r="Q2272" i="11"/>
  <c r="P2272" i="11"/>
  <c r="Q2256" i="11"/>
  <c r="P2256" i="11"/>
  <c r="Q2240" i="11"/>
  <c r="P2240" i="11"/>
  <c r="Q2224" i="11"/>
  <c r="P2224" i="11"/>
  <c r="Q2208" i="11"/>
  <c r="P2208" i="11"/>
  <c r="Q2192" i="11"/>
  <c r="P2192" i="11"/>
  <c r="Q2176" i="11"/>
  <c r="P2176" i="11"/>
  <c r="Q2160" i="11"/>
  <c r="P2160" i="11"/>
  <c r="Q2144" i="11"/>
  <c r="P2144" i="11"/>
  <c r="Q2128" i="11"/>
  <c r="P2128" i="11"/>
  <c r="Q2112" i="11"/>
  <c r="P2112" i="11"/>
  <c r="Q2096" i="11"/>
  <c r="P2096" i="11"/>
  <c r="P3634" i="11"/>
  <c r="Q3634" i="11"/>
  <c r="Q3527" i="11"/>
  <c r="P3527" i="11"/>
  <c r="Q3429" i="11"/>
  <c r="P3429" i="11"/>
  <c r="P3314" i="11"/>
  <c r="Q3314" i="11"/>
  <c r="Q3207" i="11"/>
  <c r="P3207" i="11"/>
  <c r="P3094" i="11"/>
  <c r="Q3094" i="11"/>
  <c r="Q2981" i="11"/>
  <c r="P2981" i="11"/>
  <c r="Q2881" i="11"/>
  <c r="P2881" i="11"/>
  <c r="Q2767" i="11"/>
  <c r="P2767" i="11"/>
  <c r="Q2661" i="11"/>
  <c r="P2661" i="11"/>
  <c r="P2546" i="11"/>
  <c r="Q2546" i="11"/>
  <c r="Q2433" i="11"/>
  <c r="P2433" i="11"/>
  <c r="P2326" i="11"/>
  <c r="Q2326" i="11"/>
  <c r="Q2213" i="11"/>
  <c r="P2213" i="11"/>
  <c r="P3711" i="11"/>
  <c r="Q3711" i="11"/>
  <c r="P3654" i="11"/>
  <c r="Q3654" i="11"/>
  <c r="Q3597" i="11"/>
  <c r="P3597" i="11"/>
  <c r="P3569" i="11"/>
  <c r="Q3569" i="11"/>
  <c r="Q3511" i="11"/>
  <c r="P3511" i="11"/>
  <c r="Q3455" i="11"/>
  <c r="P3455" i="11"/>
  <c r="P3398" i="11"/>
  <c r="Q3398" i="11"/>
  <c r="P3341" i="11"/>
  <c r="Q3341" i="11"/>
  <c r="P3285" i="11"/>
  <c r="Q3285" i="11"/>
  <c r="Q3227" i="11"/>
  <c r="P3227" i="11"/>
  <c r="P3170" i="11"/>
  <c r="Q3170" i="11"/>
  <c r="P3114" i="11"/>
  <c r="Q3114" i="11"/>
  <c r="Q3057" i="11"/>
  <c r="P3057" i="11"/>
  <c r="Q2971" i="11"/>
  <c r="P2971" i="11"/>
  <c r="P2914" i="11"/>
  <c r="Q2914" i="11"/>
  <c r="P2858" i="11"/>
  <c r="Q2858" i="11"/>
  <c r="Q2801" i="11"/>
  <c r="P2801" i="11"/>
  <c r="P2743" i="11"/>
  <c r="Q2743" i="11"/>
  <c r="P2687" i="11"/>
  <c r="Q2687" i="11"/>
  <c r="P2630" i="11"/>
  <c r="Q2630" i="11"/>
  <c r="P2573" i="11"/>
  <c r="Q2573" i="11"/>
  <c r="Q2517" i="11"/>
  <c r="P2517" i="11"/>
  <c r="Q2459" i="11"/>
  <c r="P2459" i="11"/>
  <c r="Q2402" i="11"/>
  <c r="P2402" i="11"/>
  <c r="P2346" i="11"/>
  <c r="Q2346" i="11"/>
  <c r="Q2289" i="11"/>
  <c r="P2289" i="11"/>
  <c r="Q2231" i="11"/>
  <c r="P2231" i="11"/>
  <c r="Q2175" i="11"/>
  <c r="P2175" i="11"/>
  <c r="P2118" i="11"/>
  <c r="Q2118" i="11"/>
  <c r="Q3687" i="11"/>
  <c r="P3687" i="11"/>
  <c r="Q3631" i="11"/>
  <c r="P3631" i="11"/>
  <c r="P3574" i="11"/>
  <c r="Q3574" i="11"/>
  <c r="P3546" i="11"/>
  <c r="Q3546" i="11"/>
  <c r="Q3489" i="11"/>
  <c r="P3489" i="11"/>
  <c r="Q3431" i="11"/>
  <c r="P3431" i="11"/>
  <c r="Q3375" i="11"/>
  <c r="P3375" i="11"/>
  <c r="P3318" i="11"/>
  <c r="Q3318" i="11"/>
  <c r="P3261" i="11"/>
  <c r="Q3261" i="11"/>
  <c r="Q3205" i="11"/>
  <c r="P3205" i="11"/>
  <c r="Q3147" i="11"/>
  <c r="P3147" i="11"/>
  <c r="P3062" i="11"/>
  <c r="Q3062" i="11"/>
  <c r="P3005" i="11"/>
  <c r="Q3005" i="11"/>
  <c r="P2949" i="11"/>
  <c r="Q2949" i="11"/>
  <c r="Q2891" i="11"/>
  <c r="P2891" i="11"/>
  <c r="P2863" i="11"/>
  <c r="Q2863" i="11"/>
  <c r="P2806" i="11"/>
  <c r="Q2806" i="11"/>
  <c r="P2749" i="11"/>
  <c r="Q2749" i="11"/>
  <c r="Q2693" i="11"/>
  <c r="P2693" i="11"/>
  <c r="P2607" i="11"/>
  <c r="Q2607" i="11"/>
  <c r="P2550" i="11"/>
  <c r="Q2550" i="11"/>
  <c r="P2493" i="11"/>
  <c r="Q2493" i="11"/>
  <c r="Q2437" i="11"/>
  <c r="P2437" i="11"/>
  <c r="Q2379" i="11"/>
  <c r="P2379" i="11"/>
  <c r="Q2322" i="11"/>
  <c r="P2322" i="11"/>
  <c r="P2266" i="11"/>
  <c r="Q2266" i="11"/>
  <c r="P2209" i="11"/>
  <c r="Q2209" i="11"/>
  <c r="Q2151" i="11"/>
  <c r="P2151" i="11"/>
  <c r="Q2123" i="11"/>
  <c r="P2123" i="11"/>
  <c r="Q3599" i="11"/>
  <c r="P3599" i="11"/>
  <c r="P3478" i="11"/>
  <c r="Q3478" i="11"/>
  <c r="P3350" i="11"/>
  <c r="Q3350" i="11"/>
  <c r="P3229" i="11"/>
  <c r="Q3229" i="11"/>
  <c r="Q3115" i="11"/>
  <c r="P3115" i="11"/>
  <c r="P3002" i="11"/>
  <c r="Q3002" i="11"/>
  <c r="P2874" i="11"/>
  <c r="Q2874" i="11"/>
  <c r="Q2759" i="11"/>
  <c r="P2759" i="11"/>
  <c r="Q2639" i="11"/>
  <c r="P2639" i="11"/>
  <c r="Q2525" i="11"/>
  <c r="P2525" i="11"/>
  <c r="Q2405" i="11"/>
  <c r="P2405" i="11"/>
  <c r="Q2290" i="11"/>
  <c r="P2290" i="11"/>
  <c r="Q2183" i="11"/>
  <c r="P2183" i="11"/>
  <c r="P3714" i="11"/>
  <c r="Q3714" i="11"/>
  <c r="P3658" i="11"/>
  <c r="Q3658" i="11"/>
  <c r="Q3601" i="11"/>
  <c r="P3601" i="11"/>
  <c r="Q3543" i="11"/>
  <c r="P3543" i="11"/>
  <c r="Q3487" i="11"/>
  <c r="P3487" i="11"/>
  <c r="P3430" i="11"/>
  <c r="Q3430" i="11"/>
  <c r="Q3373" i="11"/>
  <c r="P3373" i="11"/>
  <c r="Q3317" i="11"/>
  <c r="P3317" i="11"/>
  <c r="Q3259" i="11"/>
  <c r="P3259" i="11"/>
  <c r="P3202" i="11"/>
  <c r="Q3202" i="11"/>
  <c r="P3146" i="11"/>
  <c r="Q3146" i="11"/>
  <c r="Q3089" i="11"/>
  <c r="P3089" i="11"/>
  <c r="Q3031" i="11"/>
  <c r="P3031" i="11"/>
  <c r="Q2975" i="11"/>
  <c r="P2975" i="11"/>
  <c r="P2918" i="11"/>
  <c r="Q2918" i="11"/>
  <c r="Q2833" i="11"/>
  <c r="P2833" i="11"/>
  <c r="Q2775" i="11"/>
  <c r="P2775" i="11"/>
  <c r="Q2719" i="11"/>
  <c r="P2719" i="11"/>
  <c r="P2662" i="11"/>
  <c r="Q2662" i="11"/>
  <c r="Q2605" i="11"/>
  <c r="P2605" i="11"/>
  <c r="Q2549" i="11"/>
  <c r="P2549" i="11"/>
  <c r="Q2491" i="11"/>
  <c r="P2491" i="11"/>
  <c r="P2434" i="11"/>
  <c r="Q2434" i="11"/>
  <c r="P2378" i="11"/>
  <c r="Q2378" i="11"/>
  <c r="Q2321" i="11"/>
  <c r="P2321" i="11"/>
  <c r="Q2293" i="11"/>
  <c r="P2293" i="11"/>
  <c r="Q2235" i="11"/>
  <c r="P2235" i="11"/>
  <c r="Q2178" i="11"/>
  <c r="P2178" i="11"/>
  <c r="Q2093" i="11"/>
  <c r="P2093" i="11"/>
  <c r="P3678" i="11"/>
  <c r="Q3678" i="11"/>
  <c r="P3635" i="11"/>
  <c r="Q3635" i="11"/>
  <c r="Q3593" i="11"/>
  <c r="P3593" i="11"/>
  <c r="P3550" i="11"/>
  <c r="Q3550" i="11"/>
  <c r="P3507" i="11"/>
  <c r="Q3507" i="11"/>
  <c r="Q3465" i="11"/>
  <c r="P3465" i="11"/>
  <c r="P3422" i="11"/>
  <c r="Q3422" i="11"/>
  <c r="Q3379" i="11"/>
  <c r="P3379" i="11"/>
  <c r="Q3337" i="11"/>
  <c r="P3337" i="11"/>
  <c r="Q3315" i="11"/>
  <c r="P3315" i="11"/>
  <c r="Q3273" i="11"/>
  <c r="P3273" i="11"/>
  <c r="P3230" i="11"/>
  <c r="Q3230" i="11"/>
  <c r="Q3187" i="11"/>
  <c r="P3187" i="11"/>
  <c r="Q3145" i="11"/>
  <c r="P3145" i="11"/>
  <c r="P3102" i="11"/>
  <c r="Q3102" i="11"/>
  <c r="Q3059" i="11"/>
  <c r="P3059" i="11"/>
  <c r="Q3017" i="11"/>
  <c r="P3017" i="11"/>
  <c r="Q2953" i="11"/>
  <c r="P2953" i="11"/>
  <c r="P2910" i="11"/>
  <c r="Q2910" i="11"/>
  <c r="Q2867" i="11"/>
  <c r="P2867" i="11"/>
  <c r="Q2825" i="11"/>
  <c r="P2825" i="11"/>
  <c r="P2782" i="11"/>
  <c r="Q2782" i="11"/>
  <c r="Q2739" i="11"/>
  <c r="P2739" i="11"/>
  <c r="P2718" i="11"/>
  <c r="Q2718" i="11"/>
  <c r="Q2675" i="11"/>
  <c r="P2675" i="11"/>
  <c r="Q2633" i="11"/>
  <c r="P2633" i="11"/>
  <c r="P2590" i="11"/>
  <c r="Q2590" i="11"/>
  <c r="Q2547" i="11"/>
  <c r="P2547" i="11"/>
  <c r="Q2505" i="11"/>
  <c r="P2505" i="11"/>
  <c r="P2462" i="11"/>
  <c r="Q2462" i="11"/>
  <c r="Q2419" i="11"/>
  <c r="P2419" i="11"/>
  <c r="Q2377" i="11"/>
  <c r="P2377" i="11"/>
  <c r="P2334" i="11"/>
  <c r="Q2334" i="11"/>
  <c r="Q2291" i="11"/>
  <c r="P2291" i="11"/>
  <c r="Q2249" i="11"/>
  <c r="P2249" i="11"/>
  <c r="P2206" i="11"/>
  <c r="Q2206" i="11"/>
  <c r="Q2163" i="11"/>
  <c r="P2163" i="11"/>
  <c r="Q2121" i="11"/>
  <c r="P2121" i="11"/>
  <c r="Q3704" i="11"/>
  <c r="P3704" i="11"/>
  <c r="Q3672" i="11"/>
  <c r="P3672" i="11"/>
  <c r="Q3624" i="11"/>
  <c r="P3624" i="11"/>
  <c r="Q3592" i="11"/>
  <c r="P3592" i="11"/>
  <c r="Q3560" i="11"/>
  <c r="P3560" i="11"/>
  <c r="Q3528" i="11"/>
  <c r="P3528" i="11"/>
  <c r="Q3496" i="11"/>
  <c r="P3496" i="11"/>
  <c r="Q3464" i="11"/>
  <c r="P3464" i="11"/>
  <c r="Q3432" i="11"/>
  <c r="P3432" i="11"/>
  <c r="Q3400" i="11"/>
  <c r="P3400" i="11"/>
  <c r="Q3368" i="11"/>
  <c r="P3368" i="11"/>
  <c r="Q3336" i="11"/>
  <c r="P3336" i="11"/>
  <c r="Q3304" i="11"/>
  <c r="P3304" i="11"/>
  <c r="Q3272" i="11"/>
  <c r="P3272" i="11"/>
  <c r="Q3256" i="11"/>
  <c r="P3256" i="11"/>
  <c r="Q3224" i="11"/>
  <c r="P3224" i="11"/>
  <c r="Q3192" i="11"/>
  <c r="P3192" i="11"/>
  <c r="Q3160" i="11"/>
  <c r="P3160" i="11"/>
  <c r="Q3128" i="11"/>
  <c r="P3128" i="11"/>
  <c r="Q3080" i="11"/>
  <c r="P3080" i="11"/>
  <c r="Q3048" i="11"/>
  <c r="P3048" i="11"/>
  <c r="Q3016" i="11"/>
  <c r="P3016" i="11"/>
  <c r="Q2984" i="11"/>
  <c r="P2984" i="11"/>
  <c r="Q2952" i="11"/>
  <c r="P2952" i="11"/>
  <c r="Q2920" i="11"/>
  <c r="P2920" i="11"/>
  <c r="Q2888" i="11"/>
  <c r="P2888" i="11"/>
  <c r="Q2856" i="11"/>
  <c r="P2856" i="11"/>
  <c r="Q2824" i="11"/>
  <c r="P2824" i="11"/>
  <c r="Q2792" i="11"/>
  <c r="P2792" i="11"/>
  <c r="Q2760" i="11"/>
  <c r="P2760" i="11"/>
  <c r="Q2728" i="11"/>
  <c r="P2728" i="11"/>
  <c r="Q2696" i="11"/>
  <c r="P2696" i="11"/>
  <c r="Q2664" i="11"/>
  <c r="P2664" i="11"/>
  <c r="Q2632" i="11"/>
  <c r="P2632" i="11"/>
  <c r="Q2600" i="11"/>
  <c r="P2600" i="11"/>
  <c r="Q2568" i="11"/>
  <c r="P2568" i="11"/>
  <c r="Q2536" i="11"/>
  <c r="P2536" i="11"/>
  <c r="Q2504" i="11"/>
  <c r="P2504" i="11"/>
  <c r="Q2472" i="11"/>
  <c r="P2472" i="11"/>
  <c r="Q2440" i="11"/>
  <c r="P2440" i="11"/>
  <c r="Q2424" i="11"/>
  <c r="P2424" i="11"/>
  <c r="Q2392" i="11"/>
  <c r="P2392" i="11"/>
  <c r="Q2360" i="11"/>
  <c r="P2360" i="11"/>
  <c r="Q2328" i="11"/>
  <c r="P2328" i="11"/>
  <c r="Q2296" i="11"/>
  <c r="P2296" i="11"/>
  <c r="Q2264" i="11"/>
  <c r="P2264" i="11"/>
  <c r="Q2232" i="11"/>
  <c r="P2232" i="11"/>
  <c r="Q2216" i="11"/>
  <c r="P2216" i="11"/>
  <c r="Q2200" i="11"/>
  <c r="P2200" i="11"/>
  <c r="Q2184" i="11"/>
  <c r="P2184" i="11"/>
  <c r="Q2168" i="11"/>
  <c r="P2168" i="11"/>
  <c r="Q2152" i="11"/>
  <c r="P2152" i="11"/>
  <c r="Q2136" i="11"/>
  <c r="P2136" i="11"/>
  <c r="Q2104" i="11"/>
  <c r="P2104" i="11"/>
  <c r="P3670" i="11"/>
  <c r="Q3670" i="11"/>
  <c r="P3563" i="11"/>
  <c r="Q3563" i="11"/>
  <c r="Q3463" i="11"/>
  <c r="P3463" i="11"/>
  <c r="P3357" i="11"/>
  <c r="Q3357" i="11"/>
  <c r="P3194" i="11"/>
  <c r="Q3194" i="11"/>
  <c r="Q3079" i="11"/>
  <c r="P3079" i="11"/>
  <c r="P2973" i="11"/>
  <c r="Q2973" i="11"/>
  <c r="P2866" i="11"/>
  <c r="Q2866" i="11"/>
  <c r="Q2753" i="11"/>
  <c r="P2753" i="11"/>
  <c r="Q2703" i="11"/>
  <c r="P2703" i="11"/>
  <c r="P2589" i="11"/>
  <c r="Q2589" i="11"/>
  <c r="Q2475" i="11"/>
  <c r="P2475" i="11"/>
  <c r="Q2311" i="11"/>
  <c r="P2311" i="11"/>
  <c r="Q2191" i="11"/>
  <c r="P2191" i="11"/>
  <c r="Q3703" i="11"/>
  <c r="P3703" i="11"/>
  <c r="P3590" i="11"/>
  <c r="Q3590" i="11"/>
  <c r="Q3249" i="11"/>
  <c r="P3249" i="11"/>
  <c r="Q3191" i="11"/>
  <c r="P3191" i="11"/>
  <c r="P3106" i="11"/>
  <c r="Q3106" i="11"/>
  <c r="P3050" i="11"/>
  <c r="Q3050" i="11"/>
  <c r="Q2993" i="11"/>
  <c r="P2993" i="11"/>
  <c r="Q2935" i="11"/>
  <c r="P2935" i="11"/>
  <c r="P2879" i="11"/>
  <c r="Q2879" i="11"/>
  <c r="P2850" i="11"/>
  <c r="Q2850" i="11"/>
  <c r="P2794" i="11"/>
  <c r="Q2794" i="11"/>
  <c r="Q2737" i="11"/>
  <c r="P2737" i="11"/>
  <c r="P2679" i="11"/>
  <c r="Q2679" i="11"/>
  <c r="P2623" i="11"/>
  <c r="Q2623" i="11"/>
  <c r="P2566" i="11"/>
  <c r="Q2566" i="11"/>
  <c r="Q2481" i="11"/>
  <c r="P2481" i="11"/>
  <c r="Q2423" i="11"/>
  <c r="P2423" i="11"/>
  <c r="Q2367" i="11"/>
  <c r="P2367" i="11"/>
  <c r="P2310" i="11"/>
  <c r="Q2310" i="11"/>
  <c r="Q2253" i="11"/>
  <c r="P2253" i="11"/>
  <c r="Q2167" i="11"/>
  <c r="P2167" i="11"/>
  <c r="Q2111" i="11"/>
  <c r="P2111" i="11"/>
  <c r="P3681" i="11"/>
  <c r="Q3681" i="11"/>
  <c r="Q3653" i="11"/>
  <c r="P3653" i="11"/>
  <c r="P3595" i="11"/>
  <c r="Q3595" i="11"/>
  <c r="P3538" i="11"/>
  <c r="Q3538" i="11"/>
  <c r="Q3453" i="11"/>
  <c r="P3453" i="11"/>
  <c r="Q3397" i="11"/>
  <c r="P3397" i="11"/>
  <c r="Q3367" i="11"/>
  <c r="P3367" i="11"/>
  <c r="P3311" i="11"/>
  <c r="Q3311" i="11"/>
  <c r="P3254" i="11"/>
  <c r="Q3254" i="11"/>
  <c r="P3197" i="11"/>
  <c r="Q3197" i="11"/>
  <c r="Q3111" i="11"/>
  <c r="P3111" i="11"/>
  <c r="Q3055" i="11"/>
  <c r="P3055" i="11"/>
  <c r="P2998" i="11"/>
  <c r="Q2998" i="11"/>
  <c r="P2941" i="11"/>
  <c r="Q2941" i="11"/>
  <c r="Q2885" i="11"/>
  <c r="P2885" i="11"/>
  <c r="Q2827" i="11"/>
  <c r="P2827" i="11"/>
  <c r="P2770" i="11"/>
  <c r="Q2770" i="11"/>
  <c r="P2714" i="11"/>
  <c r="Q2714" i="11"/>
  <c r="Q2657" i="11"/>
  <c r="P2657" i="11"/>
  <c r="Q2599" i="11"/>
  <c r="P2599" i="11"/>
  <c r="P2543" i="11"/>
  <c r="Q2543" i="11"/>
  <c r="P2486" i="11"/>
  <c r="Q2486" i="11"/>
  <c r="P2429" i="11"/>
  <c r="Q2429" i="11"/>
  <c r="Q2373" i="11"/>
  <c r="P2373" i="11"/>
  <c r="Q2315" i="11"/>
  <c r="P2315" i="11"/>
  <c r="Q2258" i="11"/>
  <c r="P2258" i="11"/>
  <c r="P2202" i="11"/>
  <c r="Q2202" i="11"/>
  <c r="Q2145" i="11"/>
  <c r="P2145" i="11"/>
  <c r="P3706" i="11"/>
  <c r="Q3706" i="11"/>
  <c r="P3585" i="11"/>
  <c r="Q3585" i="11"/>
  <c r="Q3457" i="11"/>
  <c r="P3457" i="11"/>
  <c r="Q3335" i="11"/>
  <c r="P3335" i="11"/>
  <c r="Q3215" i="11"/>
  <c r="P3215" i="11"/>
  <c r="P3101" i="11"/>
  <c r="Q3101" i="11"/>
  <c r="Q2987" i="11"/>
  <c r="P2987" i="11"/>
  <c r="Q2859" i="11"/>
  <c r="P2859" i="11"/>
  <c r="P2746" i="11"/>
  <c r="Q2746" i="11"/>
  <c r="Q2625" i="11"/>
  <c r="P2625" i="11"/>
  <c r="Q2511" i="11"/>
  <c r="P2511" i="11"/>
  <c r="P2454" i="11"/>
  <c r="Q2454" i="11"/>
  <c r="Q2333" i="11"/>
  <c r="P2333" i="11"/>
  <c r="Q2219" i="11"/>
  <c r="P2219" i="11"/>
  <c r="Q2119" i="11"/>
  <c r="P2119" i="11"/>
  <c r="P3650" i="11"/>
  <c r="Q3650" i="11"/>
  <c r="P3594" i="11"/>
  <c r="Q3594" i="11"/>
  <c r="Q3537" i="11"/>
  <c r="P3537" i="11"/>
  <c r="Q3479" i="11"/>
  <c r="P3479" i="11"/>
  <c r="P3423" i="11"/>
  <c r="Q3423" i="11"/>
  <c r="P3366" i="11"/>
  <c r="Q3366" i="11"/>
  <c r="Q3309" i="11"/>
  <c r="P3309" i="11"/>
  <c r="Q3253" i="11"/>
  <c r="P3253" i="11"/>
  <c r="Q3195" i="11"/>
  <c r="P3195" i="11"/>
  <c r="Q3167" i="11"/>
  <c r="P3167" i="11"/>
  <c r="P3110" i="11"/>
  <c r="Q3110" i="11"/>
  <c r="Q3053" i="11"/>
  <c r="P3053" i="11"/>
  <c r="Q2997" i="11"/>
  <c r="P2997" i="11"/>
  <c r="Q2939" i="11"/>
  <c r="P2939" i="11"/>
  <c r="P2882" i="11"/>
  <c r="Q2882" i="11"/>
  <c r="P2826" i="11"/>
  <c r="Q2826" i="11"/>
  <c r="Q2769" i="11"/>
  <c r="P2769" i="11"/>
  <c r="Q2741" i="11"/>
  <c r="P2741" i="11"/>
  <c r="Q2683" i="11"/>
  <c r="P2683" i="11"/>
  <c r="P2626" i="11"/>
  <c r="Q2626" i="11"/>
  <c r="P2570" i="11"/>
  <c r="Q2570" i="11"/>
  <c r="Q2513" i="11"/>
  <c r="P2513" i="11"/>
  <c r="Q2455" i="11"/>
  <c r="P2455" i="11"/>
  <c r="Q2427" i="11"/>
  <c r="P2427" i="11"/>
  <c r="Q2370" i="11"/>
  <c r="P2370" i="11"/>
  <c r="P2314" i="11"/>
  <c r="Q2314" i="11"/>
  <c r="Q2257" i="11"/>
  <c r="P2257" i="11"/>
  <c r="Q2199" i="11"/>
  <c r="P2199" i="11"/>
  <c r="Q2143" i="11"/>
  <c r="P2143" i="11"/>
  <c r="P3715" i="11"/>
  <c r="Q3715" i="11"/>
  <c r="Q3673" i="11"/>
  <c r="P3673" i="11"/>
  <c r="P3630" i="11"/>
  <c r="Q3630" i="11"/>
  <c r="P3587" i="11"/>
  <c r="Q3587" i="11"/>
  <c r="Q3545" i="11"/>
  <c r="P3545" i="11"/>
  <c r="P3502" i="11"/>
  <c r="Q3502" i="11"/>
  <c r="P3459" i="11"/>
  <c r="Q3459" i="11"/>
  <c r="Q3417" i="11"/>
  <c r="P3417" i="11"/>
  <c r="P3374" i="11"/>
  <c r="Q3374" i="11"/>
  <c r="P3310" i="11"/>
  <c r="Q3310" i="11"/>
  <c r="P3267" i="11"/>
  <c r="Q3267" i="11"/>
  <c r="P3246" i="11"/>
  <c r="Q3246" i="11"/>
  <c r="P3203" i="11"/>
  <c r="Q3203" i="11"/>
  <c r="Q3161" i="11"/>
  <c r="P3161" i="11"/>
  <c r="Q3097" i="11"/>
  <c r="P3097" i="11"/>
  <c r="P3054" i="11"/>
  <c r="Q3054" i="11"/>
  <c r="P3011" i="11"/>
  <c r="Q3011" i="11"/>
  <c r="Q2969" i="11"/>
  <c r="P2969" i="11"/>
  <c r="P2926" i="11"/>
  <c r="Q2926" i="11"/>
  <c r="P2883" i="11"/>
  <c r="Q2883" i="11"/>
  <c r="P2862" i="11"/>
  <c r="Q2862" i="11"/>
  <c r="P2798" i="11"/>
  <c r="Q2798" i="11"/>
  <c r="P2755" i="11"/>
  <c r="Q2755" i="11"/>
  <c r="Q2713" i="11"/>
  <c r="P2713" i="11"/>
  <c r="P2670" i="11"/>
  <c r="Q2670" i="11"/>
  <c r="P2627" i="11"/>
  <c r="Q2627" i="11"/>
  <c r="Q2585" i="11"/>
  <c r="P2585" i="11"/>
  <c r="P2563" i="11"/>
  <c r="Q2563" i="11"/>
  <c r="Q2521" i="11"/>
  <c r="P2521" i="11"/>
  <c r="Q2457" i="11"/>
  <c r="P2457" i="11"/>
  <c r="P2414" i="11"/>
  <c r="Q2414" i="11"/>
  <c r="Q2393" i="11"/>
  <c r="P2393" i="11"/>
  <c r="P2350" i="11"/>
  <c r="Q2350" i="11"/>
  <c r="Q2307" i="11"/>
  <c r="P2307" i="11"/>
  <c r="Q2265" i="11"/>
  <c r="P2265" i="11"/>
  <c r="P2222" i="11"/>
  <c r="Q2222" i="11"/>
  <c r="P2158" i="11"/>
  <c r="Q2158" i="11"/>
  <c r="Q2115" i="11"/>
  <c r="P2115" i="11"/>
  <c r="Q3700" i="11"/>
  <c r="P3700" i="11"/>
  <c r="Q3668" i="11"/>
  <c r="P3668" i="11"/>
  <c r="Q3652" i="11"/>
  <c r="P3652" i="11"/>
  <c r="Q3604" i="11"/>
  <c r="P3604" i="11"/>
  <c r="Q3588" i="11"/>
  <c r="P3588" i="11"/>
  <c r="Q3556" i="11"/>
  <c r="P3556" i="11"/>
  <c r="Q3524" i="11"/>
  <c r="P3524" i="11"/>
  <c r="Q3492" i="11"/>
  <c r="P3492" i="11"/>
  <c r="Q3460" i="11"/>
  <c r="P3460" i="11"/>
  <c r="Q3412" i="11"/>
  <c r="P3412" i="11"/>
  <c r="Q3380" i="11"/>
  <c r="P3380" i="11"/>
  <c r="Q3348" i="11"/>
  <c r="P3348" i="11"/>
  <c r="Q3316" i="11"/>
  <c r="P3316" i="11"/>
  <c r="Q3284" i="11"/>
  <c r="P3284" i="11"/>
  <c r="Q3252" i="11"/>
  <c r="P3252" i="11"/>
  <c r="Q3220" i="11"/>
  <c r="P3220" i="11"/>
  <c r="Q3188" i="11"/>
  <c r="P3188" i="11"/>
  <c r="Q3156" i="11"/>
  <c r="P3156" i="11"/>
  <c r="Q3124" i="11"/>
  <c r="P3124" i="11"/>
  <c r="Q3092" i="11"/>
  <c r="P3092" i="11"/>
  <c r="Q3060" i="11"/>
  <c r="P3060" i="11"/>
  <c r="Q3012" i="11"/>
  <c r="P3012" i="11"/>
  <c r="Q2980" i="11"/>
  <c r="P2980" i="11"/>
  <c r="Q2964" i="11"/>
  <c r="P2964" i="11"/>
  <c r="Q2932" i="11"/>
  <c r="P2932" i="11"/>
  <c r="Q2900" i="11"/>
  <c r="P2900" i="11"/>
  <c r="Q2852" i="11"/>
  <c r="P2852" i="11"/>
  <c r="Q2820" i="11"/>
  <c r="P2820" i="11"/>
  <c r="Q2788" i="11"/>
  <c r="P2788" i="11"/>
  <c r="Q2756" i="11"/>
  <c r="P2756" i="11"/>
  <c r="Q2724" i="11"/>
  <c r="P2724" i="11"/>
  <c r="Q2692" i="11"/>
  <c r="P2692" i="11"/>
  <c r="Q2644" i="11"/>
  <c r="P2644" i="11"/>
  <c r="Q2612" i="11"/>
  <c r="P2612" i="11"/>
  <c r="Q2580" i="11"/>
  <c r="P2580" i="11"/>
  <c r="Q2564" i="11"/>
  <c r="P2564" i="11"/>
  <c r="Q2532" i="11"/>
  <c r="P2532" i="11"/>
  <c r="Q2500" i="11"/>
  <c r="P2500" i="11"/>
  <c r="Q2468" i="11"/>
  <c r="P2468" i="11"/>
  <c r="Q2420" i="11"/>
  <c r="P2420" i="11"/>
  <c r="Q2404" i="11"/>
  <c r="P2404" i="11"/>
  <c r="P2372" i="11"/>
  <c r="Q2372" i="11"/>
  <c r="P2324" i="11"/>
  <c r="Q2324" i="11"/>
  <c r="Q2292" i="11"/>
  <c r="P2292" i="11"/>
  <c r="P2276" i="11"/>
  <c r="Q2276" i="11"/>
  <c r="Q2260" i="11"/>
  <c r="P2260" i="11"/>
  <c r="Q2244" i="11"/>
  <c r="P2244" i="11"/>
  <c r="Q2228" i="11"/>
  <c r="P2228" i="11"/>
  <c r="Q2212" i="11"/>
  <c r="P2212" i="11"/>
  <c r="Q2196" i="11"/>
  <c r="P2196" i="11"/>
  <c r="Q2180" i="11"/>
  <c r="P2180" i="11"/>
  <c r="Q2164" i="11"/>
  <c r="P2164" i="11"/>
  <c r="Q2148" i="11"/>
  <c r="P2148" i="11"/>
  <c r="Q2132" i="11"/>
  <c r="P2132" i="11"/>
  <c r="P2116" i="11"/>
  <c r="Q2116" i="11"/>
  <c r="P3698" i="11"/>
  <c r="Q3698" i="11"/>
  <c r="P3642" i="11"/>
  <c r="Q3642" i="11"/>
  <c r="Q3591" i="11"/>
  <c r="P3591" i="11"/>
  <c r="P3535" i="11"/>
  <c r="Q3535" i="11"/>
  <c r="Q3485" i="11"/>
  <c r="P3485" i="11"/>
  <c r="P3442" i="11"/>
  <c r="Q3442" i="11"/>
  <c r="P3386" i="11"/>
  <c r="Q3386" i="11"/>
  <c r="Q3329" i="11"/>
  <c r="P3329" i="11"/>
  <c r="P3271" i="11"/>
  <c r="Q3271" i="11"/>
  <c r="P3222" i="11"/>
  <c r="Q3222" i="11"/>
  <c r="P3165" i="11"/>
  <c r="Q3165" i="11"/>
  <c r="Q3109" i="11"/>
  <c r="P3109" i="11"/>
  <c r="Q3051" i="11"/>
  <c r="P3051" i="11"/>
  <c r="P2994" i="11"/>
  <c r="Q2994" i="11"/>
  <c r="Q2945" i="11"/>
  <c r="P2945" i="11"/>
  <c r="Q2887" i="11"/>
  <c r="P2887" i="11"/>
  <c r="P2838" i="11"/>
  <c r="Q2838" i="11"/>
  <c r="P2781" i="11"/>
  <c r="Q2781" i="11"/>
  <c r="Q2731" i="11"/>
  <c r="P2731" i="11"/>
  <c r="P2674" i="11"/>
  <c r="Q2674" i="11"/>
  <c r="P2618" i="11"/>
  <c r="Q2618" i="11"/>
  <c r="Q2561" i="11"/>
  <c r="P2561" i="11"/>
  <c r="Q2503" i="11"/>
  <c r="P2503" i="11"/>
  <c r="Q2447" i="11"/>
  <c r="P2447" i="11"/>
  <c r="Q2397" i="11"/>
  <c r="P2397" i="11"/>
  <c r="Q2341" i="11"/>
  <c r="P2341" i="11"/>
  <c r="Q2283" i="11"/>
  <c r="P2283" i="11"/>
  <c r="Q2226" i="11"/>
  <c r="P2226" i="11"/>
  <c r="Q2162" i="11"/>
  <c r="P2162" i="11"/>
  <c r="Q2091" i="11"/>
  <c r="P2091" i="11"/>
  <c r="P3690" i="11"/>
  <c r="Q3690" i="11"/>
  <c r="Q3661" i="11"/>
  <c r="P3661" i="11"/>
  <c r="P3633" i="11"/>
  <c r="Q3633" i="11"/>
  <c r="P3605" i="11"/>
  <c r="Q3605" i="11"/>
  <c r="Q3575" i="11"/>
  <c r="P3575" i="11"/>
  <c r="Q3547" i="11"/>
  <c r="P3547" i="11"/>
  <c r="Q3519" i="11"/>
  <c r="P3519" i="11"/>
  <c r="P3490" i="11"/>
  <c r="Q3490" i="11"/>
  <c r="P3462" i="11"/>
  <c r="Q3462" i="11"/>
  <c r="P3434" i="11"/>
  <c r="Q3434" i="11"/>
  <c r="P3405" i="11"/>
  <c r="Q3405" i="11"/>
  <c r="Q3377" i="11"/>
  <c r="P3377" i="11"/>
  <c r="Q3349" i="11"/>
  <c r="P3349" i="11"/>
  <c r="Q3319" i="11"/>
  <c r="P3319" i="11"/>
  <c r="Q3291" i="11"/>
  <c r="P3291" i="11"/>
  <c r="Q3263" i="11"/>
  <c r="P3263" i="11"/>
  <c r="P3234" i="11"/>
  <c r="Q3234" i="11"/>
  <c r="P3206" i="11"/>
  <c r="Q3206" i="11"/>
  <c r="P3178" i="11"/>
  <c r="Q3178" i="11"/>
  <c r="P3149" i="11"/>
  <c r="Q3149" i="11"/>
  <c r="Q3121" i="11"/>
  <c r="P3121" i="11"/>
  <c r="Q3093" i="11"/>
  <c r="P3093" i="11"/>
  <c r="Q3063" i="11"/>
  <c r="P3063" i="11"/>
  <c r="Q3035" i="11"/>
  <c r="P3035" i="11"/>
  <c r="P3007" i="11"/>
  <c r="Q3007" i="11"/>
  <c r="P2978" i="11"/>
  <c r="Q2978" i="11"/>
  <c r="P2950" i="11"/>
  <c r="Q2950" i="11"/>
  <c r="P2922" i="11"/>
  <c r="Q2922" i="11"/>
  <c r="P2893" i="11"/>
  <c r="Q2893" i="11"/>
  <c r="Q2865" i="11"/>
  <c r="P2865" i="11"/>
  <c r="Q2837" i="11"/>
  <c r="P2837" i="11"/>
  <c r="Q2807" i="11"/>
  <c r="P2807" i="11"/>
  <c r="Q2779" i="11"/>
  <c r="P2779" i="11"/>
  <c r="P2751" i="11"/>
  <c r="Q2751" i="11"/>
  <c r="P2722" i="11"/>
  <c r="Q2722" i="11"/>
  <c r="P2694" i="11"/>
  <c r="Q2694" i="11"/>
  <c r="P2666" i="11"/>
  <c r="Q2666" i="11"/>
  <c r="P2637" i="11"/>
  <c r="Q2637" i="11"/>
  <c r="Q2609" i="11"/>
  <c r="P2609" i="11"/>
  <c r="Q2581" i="11"/>
  <c r="P2581" i="11"/>
  <c r="Q2551" i="11"/>
  <c r="P2551" i="11"/>
  <c r="Q2523" i="11"/>
  <c r="P2523" i="11"/>
  <c r="Q2495" i="11"/>
  <c r="P2495" i="11"/>
  <c r="P2466" i="11"/>
  <c r="Q2466" i="11"/>
  <c r="P2438" i="11"/>
  <c r="Q2438" i="11"/>
  <c r="P2410" i="11"/>
  <c r="Q2410" i="11"/>
  <c r="Q2381" i="11"/>
  <c r="P2381" i="11"/>
  <c r="Q2353" i="11"/>
  <c r="P2353" i="11"/>
  <c r="Q2325" i="11"/>
  <c r="P2325" i="11"/>
  <c r="Q2295" i="11"/>
  <c r="P2295" i="11"/>
  <c r="Q2267" i="11"/>
  <c r="P2267" i="11"/>
  <c r="Q2239" i="11"/>
  <c r="P2239" i="11"/>
  <c r="Q2210" i="11"/>
  <c r="P2210" i="11"/>
  <c r="P2182" i="11"/>
  <c r="Q2182" i="11"/>
  <c r="P2154" i="11"/>
  <c r="Q2154" i="11"/>
  <c r="Q2125" i="11"/>
  <c r="P2125" i="11"/>
  <c r="Q2097" i="11"/>
  <c r="P2097" i="11"/>
  <c r="Q3695" i="11"/>
  <c r="P3695" i="11"/>
  <c r="P3666" i="11"/>
  <c r="Q3666" i="11"/>
  <c r="P3638" i="11"/>
  <c r="Q3638" i="11"/>
  <c r="P3610" i="11"/>
  <c r="Q3610" i="11"/>
  <c r="Q3581" i="11"/>
  <c r="P3581" i="11"/>
  <c r="Q3553" i="11"/>
  <c r="P3553" i="11"/>
  <c r="Q3525" i="11"/>
  <c r="P3525" i="11"/>
  <c r="Q3495" i="11"/>
  <c r="P3495" i="11"/>
  <c r="Q3467" i="11"/>
  <c r="P3467" i="11"/>
  <c r="Q3439" i="11"/>
  <c r="P3439" i="11"/>
  <c r="P3410" i="11"/>
  <c r="Q3410" i="11"/>
  <c r="P3382" i="11"/>
  <c r="Q3382" i="11"/>
  <c r="P3354" i="11"/>
  <c r="Q3354" i="11"/>
  <c r="P3325" i="11"/>
  <c r="Q3325" i="11"/>
  <c r="Q3297" i="11"/>
  <c r="P3297" i="11"/>
  <c r="Q3269" i="11"/>
  <c r="P3269" i="11"/>
  <c r="Q3239" i="11"/>
  <c r="P3239" i="11"/>
  <c r="Q3211" i="11"/>
  <c r="P3211" i="11"/>
  <c r="Q3183" i="11"/>
  <c r="P3183" i="11"/>
  <c r="P3154" i="11"/>
  <c r="Q3154" i="11"/>
  <c r="P3126" i="11"/>
  <c r="Q3126" i="11"/>
  <c r="P3098" i="11"/>
  <c r="Q3098" i="11"/>
  <c r="P3069" i="11"/>
  <c r="Q3069" i="11"/>
  <c r="Q3041" i="11"/>
  <c r="P3041" i="11"/>
  <c r="Q3013" i="11"/>
  <c r="P3013" i="11"/>
  <c r="Q2983" i="11"/>
  <c r="P2983" i="11"/>
  <c r="Q2955" i="11"/>
  <c r="P2955" i="11"/>
  <c r="P2927" i="11"/>
  <c r="Q2927" i="11"/>
  <c r="P2898" i="11"/>
  <c r="Q2898" i="11"/>
  <c r="P2870" i="11"/>
  <c r="Q2870" i="11"/>
  <c r="P2842" i="11"/>
  <c r="Q2842" i="11"/>
  <c r="P2813" i="11"/>
  <c r="Q2813" i="11"/>
  <c r="Q2785" i="11"/>
  <c r="P2785" i="11"/>
  <c r="Q2757" i="11"/>
  <c r="P2757" i="11"/>
  <c r="Q2727" i="11"/>
  <c r="P2727" i="11"/>
  <c r="Q2699" i="11"/>
  <c r="P2699" i="11"/>
  <c r="P2671" i="11"/>
  <c r="Q2671" i="11"/>
  <c r="P2642" i="11"/>
  <c r="Q2642" i="11"/>
  <c r="P2614" i="11"/>
  <c r="Q2614" i="11"/>
  <c r="P2586" i="11"/>
  <c r="Q2586" i="11"/>
  <c r="P2557" i="11"/>
  <c r="Q2557" i="11"/>
  <c r="Q2529" i="11"/>
  <c r="P2529" i="11"/>
  <c r="Q2501" i="11"/>
  <c r="P2501" i="11"/>
  <c r="Q2471" i="11"/>
  <c r="P2471" i="11"/>
  <c r="Q2443" i="11"/>
  <c r="P2443" i="11"/>
  <c r="P2415" i="11"/>
  <c r="Q2415" i="11"/>
  <c r="Q2386" i="11"/>
  <c r="P2386" i="11"/>
  <c r="P2358" i="11"/>
  <c r="Q2358" i="11"/>
  <c r="P2330" i="11"/>
  <c r="Q2330" i="11"/>
  <c r="Q2301" i="11"/>
  <c r="P2301" i="11"/>
  <c r="Q2273" i="11"/>
  <c r="P2273" i="11"/>
  <c r="Q2245" i="11"/>
  <c r="P2245" i="11"/>
  <c r="Q2215" i="11"/>
  <c r="P2215" i="11"/>
  <c r="Q2187" i="11"/>
  <c r="P2187" i="11"/>
  <c r="Q2159" i="11"/>
  <c r="P2159" i="11"/>
  <c r="Q2130" i="11"/>
  <c r="P2130" i="11"/>
  <c r="P2102" i="11"/>
  <c r="Q2102" i="11"/>
  <c r="Q3677" i="11"/>
  <c r="P3677" i="11"/>
  <c r="Q3613" i="11"/>
  <c r="P3613" i="11"/>
  <c r="Q3557" i="11"/>
  <c r="P3557" i="11"/>
  <c r="P3493" i="11"/>
  <c r="Q3493" i="11"/>
  <c r="Q3421" i="11"/>
  <c r="P3421" i="11"/>
  <c r="Q3365" i="11"/>
  <c r="P3365" i="11"/>
  <c r="Q3307" i="11"/>
  <c r="P3307" i="11"/>
  <c r="Q3243" i="11"/>
  <c r="P3243" i="11"/>
  <c r="P3186" i="11"/>
  <c r="Q3186" i="11"/>
  <c r="P3130" i="11"/>
  <c r="Q3130" i="11"/>
  <c r="Q3073" i="11"/>
  <c r="P3073" i="11"/>
  <c r="P3015" i="11"/>
  <c r="Q3015" i="11"/>
  <c r="Q2951" i="11"/>
  <c r="P2951" i="11"/>
  <c r="Q2895" i="11"/>
  <c r="P2895" i="11"/>
  <c r="Q2831" i="11"/>
  <c r="P2831" i="11"/>
  <c r="P2774" i="11"/>
  <c r="Q2774" i="11"/>
  <c r="P2710" i="11"/>
  <c r="Q2710" i="11"/>
  <c r="P2653" i="11"/>
  <c r="Q2653" i="11"/>
  <c r="Q2597" i="11"/>
  <c r="P2597" i="11"/>
  <c r="Q2539" i="11"/>
  <c r="P2539" i="11"/>
  <c r="P2482" i="11"/>
  <c r="Q2482" i="11"/>
  <c r="P2426" i="11"/>
  <c r="Q2426" i="11"/>
  <c r="P2362" i="11"/>
  <c r="Q2362" i="11"/>
  <c r="Q2305" i="11"/>
  <c r="P2305" i="11"/>
  <c r="Q2247" i="11"/>
  <c r="P2247" i="11"/>
  <c r="P2198" i="11"/>
  <c r="Q2198" i="11"/>
  <c r="Q2141" i="11"/>
  <c r="P2141" i="11"/>
  <c r="Q2098" i="11"/>
  <c r="P2098" i="11"/>
  <c r="Q3693" i="11"/>
  <c r="P3693" i="11"/>
  <c r="Q3665" i="11"/>
  <c r="P3665" i="11"/>
  <c r="Q3637" i="11"/>
  <c r="P3637" i="11"/>
  <c r="Q3607" i="11"/>
  <c r="P3607" i="11"/>
  <c r="Q3579" i="11"/>
  <c r="P3579" i="11"/>
  <c r="P3551" i="11"/>
  <c r="Q3551" i="11"/>
  <c r="P3522" i="11"/>
  <c r="Q3522" i="11"/>
  <c r="P3494" i="11"/>
  <c r="Q3494" i="11"/>
  <c r="P3466" i="11"/>
  <c r="Q3466" i="11"/>
  <c r="Q3437" i="11"/>
  <c r="P3437" i="11"/>
  <c r="Q3409" i="11"/>
  <c r="P3409" i="11"/>
  <c r="Q3381" i="11"/>
  <c r="P3381" i="11"/>
  <c r="Q3351" i="11"/>
  <c r="P3351" i="11"/>
  <c r="Q3323" i="11"/>
  <c r="P3323" i="11"/>
  <c r="Q3295" i="11"/>
  <c r="P3295" i="11"/>
  <c r="P3266" i="11"/>
  <c r="Q3266" i="11"/>
  <c r="P3238" i="11"/>
  <c r="Q3238" i="11"/>
  <c r="P3210" i="11"/>
  <c r="Q3210" i="11"/>
  <c r="Q3181" i="11"/>
  <c r="P3181" i="11"/>
  <c r="Q3153" i="11"/>
  <c r="P3153" i="11"/>
  <c r="Q3125" i="11"/>
  <c r="P3125" i="11"/>
  <c r="Q3095" i="11"/>
  <c r="P3095" i="11"/>
  <c r="Q3067" i="11"/>
  <c r="P3067" i="11"/>
  <c r="Q3039" i="11"/>
  <c r="P3039" i="11"/>
  <c r="P3010" i="11"/>
  <c r="Q3010" i="11"/>
  <c r="P2982" i="11"/>
  <c r="Q2982" i="11"/>
  <c r="P2954" i="11"/>
  <c r="Q2954" i="11"/>
  <c r="Q2925" i="11"/>
  <c r="P2925" i="11"/>
  <c r="Q2897" i="11"/>
  <c r="P2897" i="11"/>
  <c r="Q2869" i="11"/>
  <c r="P2869" i="11"/>
  <c r="Q2839" i="11"/>
  <c r="P2839" i="11"/>
  <c r="Q2811" i="11"/>
  <c r="P2811" i="11"/>
  <c r="Q2783" i="11"/>
  <c r="P2783" i="11"/>
  <c r="P2754" i="11"/>
  <c r="Q2754" i="11"/>
  <c r="P2726" i="11"/>
  <c r="Q2726" i="11"/>
  <c r="P2698" i="11"/>
  <c r="Q2698" i="11"/>
  <c r="Q2669" i="11"/>
  <c r="P2669" i="11"/>
  <c r="Q2641" i="11"/>
  <c r="P2641" i="11"/>
  <c r="Q2613" i="11"/>
  <c r="P2613" i="11"/>
  <c r="Q2583" i="11"/>
  <c r="P2583" i="11"/>
  <c r="Q2555" i="11"/>
  <c r="P2555" i="11"/>
  <c r="Q2527" i="11"/>
  <c r="P2527" i="11"/>
  <c r="P2498" i="11"/>
  <c r="Q2498" i="11"/>
  <c r="P2470" i="11"/>
  <c r="Q2470" i="11"/>
  <c r="P2442" i="11"/>
  <c r="Q2442" i="11"/>
  <c r="Q2413" i="11"/>
  <c r="P2413" i="11"/>
  <c r="Q2385" i="11"/>
  <c r="P2385" i="11"/>
  <c r="Q2357" i="11"/>
  <c r="P2357" i="11"/>
  <c r="Q2327" i="11"/>
  <c r="P2327" i="11"/>
  <c r="Q2299" i="11"/>
  <c r="P2299" i="11"/>
  <c r="Q2271" i="11"/>
  <c r="P2271" i="11"/>
  <c r="Q2242" i="11"/>
  <c r="P2242" i="11"/>
  <c r="P2214" i="11"/>
  <c r="Q2214" i="11"/>
  <c r="P2186" i="11"/>
  <c r="Q2186" i="11"/>
  <c r="Q2157" i="11"/>
  <c r="P2157" i="11"/>
  <c r="Q2129" i="11"/>
  <c r="P2129" i="11"/>
  <c r="Q2101" i="11"/>
  <c r="P2101" i="11"/>
  <c r="Q3705" i="11"/>
  <c r="P3705" i="11"/>
  <c r="P3683" i="11"/>
  <c r="Q3683" i="11"/>
  <c r="P3662" i="11"/>
  <c r="Q3662" i="11"/>
  <c r="Q3641" i="11"/>
  <c r="P3641" i="11"/>
  <c r="P3619" i="11"/>
  <c r="Q3619" i="11"/>
  <c r="P3598" i="11"/>
  <c r="Q3598" i="11"/>
  <c r="Q3577" i="11"/>
  <c r="P3577" i="11"/>
  <c r="P3555" i="11"/>
  <c r="Q3555" i="11"/>
  <c r="P3534" i="11"/>
  <c r="Q3534" i="11"/>
  <c r="Q3513" i="11"/>
  <c r="P3513" i="11"/>
  <c r="P3491" i="11"/>
  <c r="Q3491" i="11"/>
  <c r="P3470" i="11"/>
  <c r="Q3470" i="11"/>
  <c r="Q3449" i="11"/>
  <c r="P3449" i="11"/>
  <c r="P3427" i="11"/>
  <c r="Q3427" i="11"/>
  <c r="P3406" i="11"/>
  <c r="Q3406" i="11"/>
  <c r="P3385" i="11"/>
  <c r="Q3385" i="11"/>
  <c r="P3363" i="11"/>
  <c r="Q3363" i="11"/>
  <c r="P3342" i="11"/>
  <c r="Q3342" i="11"/>
  <c r="Q3321" i="11"/>
  <c r="P3321" i="11"/>
  <c r="P3299" i="11"/>
  <c r="Q3299" i="11"/>
  <c r="P3278" i="11"/>
  <c r="Q3278" i="11"/>
  <c r="Q3257" i="11"/>
  <c r="P3257" i="11"/>
  <c r="P3235" i="11"/>
  <c r="Q3235" i="11"/>
  <c r="P3214" i="11"/>
  <c r="Q3214" i="11"/>
  <c r="Q3193" i="11"/>
  <c r="P3193" i="11"/>
  <c r="P3171" i="11"/>
  <c r="Q3171" i="11"/>
  <c r="P3150" i="11"/>
  <c r="Q3150" i="11"/>
  <c r="P3129" i="11"/>
  <c r="Q3129" i="11"/>
  <c r="P3107" i="11"/>
  <c r="Q3107" i="11"/>
  <c r="P3086" i="11"/>
  <c r="Q3086" i="11"/>
  <c r="Q3065" i="11"/>
  <c r="P3065" i="11"/>
  <c r="P3043" i="11"/>
  <c r="Q3043" i="11"/>
  <c r="P3022" i="11"/>
  <c r="Q3022" i="11"/>
  <c r="P3001" i="11"/>
  <c r="Q3001" i="11"/>
  <c r="P2979" i="11"/>
  <c r="Q2979" i="11"/>
  <c r="P2958" i="11"/>
  <c r="Q2958" i="11"/>
  <c r="P2937" i="11"/>
  <c r="Q2937" i="11"/>
  <c r="P2915" i="11"/>
  <c r="Q2915" i="11"/>
  <c r="P2894" i="11"/>
  <c r="Q2894" i="11"/>
  <c r="P2873" i="11"/>
  <c r="Q2873" i="11"/>
  <c r="P2851" i="11"/>
  <c r="Q2851" i="11"/>
  <c r="P2830" i="11"/>
  <c r="Q2830" i="11"/>
  <c r="P2809" i="11"/>
  <c r="Q2809" i="11"/>
  <c r="P2787" i="11"/>
  <c r="Q2787" i="11"/>
  <c r="P2766" i="11"/>
  <c r="Q2766" i="11"/>
  <c r="P2745" i="11"/>
  <c r="Q2745" i="11"/>
  <c r="P2723" i="11"/>
  <c r="Q2723" i="11"/>
  <c r="P2702" i="11"/>
  <c r="Q2702" i="11"/>
  <c r="P2681" i="11"/>
  <c r="Q2681" i="11"/>
  <c r="P2659" i="11"/>
  <c r="Q2659" i="11"/>
  <c r="P2638" i="11"/>
  <c r="Q2638" i="11"/>
  <c r="P2617" i="11"/>
  <c r="Q2617" i="11"/>
  <c r="P2595" i="11"/>
  <c r="Q2595" i="11"/>
  <c r="P2574" i="11"/>
  <c r="Q2574" i="11"/>
  <c r="Q2553" i="11"/>
  <c r="P2553" i="11"/>
  <c r="Q2531" i="11"/>
  <c r="P2531" i="11"/>
  <c r="P2510" i="11"/>
  <c r="Q2510" i="11"/>
  <c r="Q2489" i="11"/>
  <c r="P2489" i="11"/>
  <c r="Q2467" i="11"/>
  <c r="P2467" i="11"/>
  <c r="P2446" i="11"/>
  <c r="Q2446" i="11"/>
  <c r="Q2425" i="11"/>
  <c r="P2425" i="11"/>
  <c r="Q2403" i="11"/>
  <c r="P2403" i="11"/>
  <c r="P2382" i="11"/>
  <c r="Q2382" i="11"/>
  <c r="P2361" i="11"/>
  <c r="Q2361" i="11"/>
  <c r="Q2339" i="11"/>
  <c r="P2339" i="11"/>
  <c r="P2318" i="11"/>
  <c r="Q2318" i="11"/>
  <c r="Q2297" i="11"/>
  <c r="P2297" i="11"/>
  <c r="Q2275" i="11"/>
  <c r="P2275" i="11"/>
  <c r="P2254" i="11"/>
  <c r="Q2254" i="11"/>
  <c r="Q2233" i="11"/>
  <c r="P2233" i="11"/>
  <c r="Q2211" i="11"/>
  <c r="P2211" i="11"/>
  <c r="P2190" i="11"/>
  <c r="Q2190" i="11"/>
  <c r="Q2169" i="11"/>
  <c r="P2169" i="11"/>
  <c r="Q2147" i="11"/>
  <c r="P2147" i="11"/>
  <c r="P2126" i="11"/>
  <c r="Q2126" i="11"/>
  <c r="P2105" i="11"/>
  <c r="Q2105" i="11"/>
  <c r="Q3708" i="11"/>
  <c r="P3708" i="11"/>
  <c r="Q3692" i="11"/>
  <c r="P3692" i="11"/>
  <c r="Q3676" i="11"/>
  <c r="P3676" i="11"/>
  <c r="Q3660" i="11"/>
  <c r="P3660" i="11"/>
  <c r="Q3644" i="11"/>
  <c r="P3644" i="11"/>
  <c r="Q3628" i="11"/>
  <c r="P3628" i="11"/>
  <c r="Q3612" i="11"/>
  <c r="P3612" i="11"/>
  <c r="Q3596" i="11"/>
  <c r="P3596" i="11"/>
  <c r="Q3580" i="11"/>
  <c r="P3580" i="11"/>
  <c r="Q3564" i="11"/>
  <c r="P3564" i="11"/>
  <c r="Q3548" i="11"/>
  <c r="P3548" i="11"/>
  <c r="Q3532" i="11"/>
  <c r="P3532" i="11"/>
  <c r="Q3516" i="11"/>
  <c r="P3516" i="11"/>
  <c r="Q3500" i="11"/>
  <c r="P3500" i="11"/>
  <c r="Q3484" i="11"/>
  <c r="P3484" i="11"/>
  <c r="Q3468" i="11"/>
  <c r="P3468" i="11"/>
  <c r="Q3452" i="11"/>
  <c r="P3452" i="11"/>
  <c r="Q3436" i="11"/>
  <c r="P3436" i="11"/>
  <c r="Q3420" i="11"/>
  <c r="P3420" i="11"/>
  <c r="Q3404" i="11"/>
  <c r="P3404" i="11"/>
  <c r="Q3388" i="11"/>
  <c r="P3388" i="11"/>
  <c r="Q3372" i="11"/>
  <c r="P3372" i="11"/>
  <c r="Q3356" i="11"/>
  <c r="P3356" i="11"/>
  <c r="Q3340" i="11"/>
  <c r="P3340" i="11"/>
  <c r="Q3324" i="11"/>
  <c r="P3324" i="11"/>
  <c r="Q3308" i="11"/>
  <c r="P3308" i="11"/>
  <c r="Q3292" i="11"/>
  <c r="P3292" i="11"/>
  <c r="Q3276" i="11"/>
  <c r="P3276" i="11"/>
  <c r="Q3260" i="11"/>
  <c r="P3260" i="11"/>
  <c r="Q3244" i="11"/>
  <c r="P3244" i="11"/>
  <c r="Q3228" i="11"/>
  <c r="P3228" i="11"/>
  <c r="Q3212" i="11"/>
  <c r="P3212" i="11"/>
  <c r="Q3196" i="11"/>
  <c r="P3196" i="11"/>
  <c r="Q3180" i="11"/>
  <c r="P3180" i="11"/>
  <c r="Q3164" i="11"/>
  <c r="P3164" i="11"/>
  <c r="Q3148" i="11"/>
  <c r="P3148" i="11"/>
  <c r="Q3132" i="11"/>
  <c r="P3132" i="11"/>
  <c r="Q3116" i="11"/>
  <c r="P3116" i="11"/>
  <c r="Q3100" i="11"/>
  <c r="P3100" i="11"/>
  <c r="Q3084" i="11"/>
  <c r="P3084" i="11"/>
  <c r="Q3068" i="11"/>
  <c r="P3068" i="11"/>
  <c r="Q3052" i="11"/>
  <c r="P3052" i="11"/>
  <c r="Q3036" i="11"/>
  <c r="P3036" i="11"/>
  <c r="Q3020" i="11"/>
  <c r="P3020" i="11"/>
  <c r="Q3004" i="11"/>
  <c r="P3004" i="11"/>
  <c r="Q2988" i="11"/>
  <c r="P2988" i="11"/>
  <c r="Q2972" i="11"/>
  <c r="P2972" i="11"/>
  <c r="Q2956" i="11"/>
  <c r="P2956" i="11"/>
  <c r="Q2940" i="11"/>
  <c r="P2940" i="11"/>
  <c r="Q2924" i="11"/>
  <c r="P2924" i="11"/>
  <c r="Q2908" i="11"/>
  <c r="P2908" i="11"/>
  <c r="Q2892" i="11"/>
  <c r="P2892" i="11"/>
  <c r="Q2876" i="11"/>
  <c r="P2876" i="11"/>
  <c r="Q2860" i="11"/>
  <c r="P2860" i="11"/>
  <c r="Q2844" i="11"/>
  <c r="P2844" i="11"/>
  <c r="Q2828" i="11"/>
  <c r="P2828" i="11"/>
  <c r="Q2812" i="11"/>
  <c r="P2812" i="11"/>
  <c r="Q2796" i="11"/>
  <c r="P2796" i="11"/>
  <c r="Q2780" i="11"/>
  <c r="P2780" i="11"/>
  <c r="Q2764" i="11"/>
  <c r="P2764" i="11"/>
  <c r="Q2748" i="11"/>
  <c r="P2748" i="11"/>
  <c r="Q2732" i="11"/>
  <c r="P2732" i="11"/>
  <c r="Q2716" i="11"/>
  <c r="P2716" i="11"/>
  <c r="Q2700" i="11"/>
  <c r="P2700" i="11"/>
  <c r="Q2684" i="11"/>
  <c r="P2684" i="11"/>
  <c r="Q2668" i="11"/>
  <c r="P2668" i="11"/>
  <c r="Q2652" i="11"/>
  <c r="P2652" i="11"/>
  <c r="Q2636" i="11"/>
  <c r="P2636" i="11"/>
  <c r="Q2620" i="11"/>
  <c r="P2620" i="11"/>
  <c r="Q2604" i="11"/>
  <c r="P2604" i="11"/>
  <c r="Q2588" i="11"/>
  <c r="P2588" i="11"/>
  <c r="Q2572" i="11"/>
  <c r="P2572" i="11"/>
  <c r="Q2556" i="11"/>
  <c r="P2556" i="11"/>
  <c r="Q2540" i="11"/>
  <c r="P2540" i="11"/>
  <c r="Q2524" i="11"/>
  <c r="P2524" i="11"/>
  <c r="Q2508" i="11"/>
  <c r="P2508" i="11"/>
  <c r="Q2492" i="11"/>
  <c r="P2492" i="11"/>
  <c r="Q2476" i="11"/>
  <c r="P2476" i="11"/>
  <c r="Q2460" i="11"/>
  <c r="P2460" i="11"/>
  <c r="Q2444" i="11"/>
  <c r="P2444" i="11"/>
  <c r="Q2428" i="11"/>
  <c r="P2428" i="11"/>
  <c r="Q2412" i="11"/>
  <c r="P2412" i="11"/>
  <c r="Q2396" i="11"/>
  <c r="P2396" i="11"/>
  <c r="Q2380" i="11"/>
  <c r="P2380" i="11"/>
  <c r="Q2364" i="11"/>
  <c r="P2364" i="11"/>
  <c r="Q2348" i="11"/>
  <c r="P2348" i="11"/>
  <c r="Q2332" i="11"/>
  <c r="P2332" i="11"/>
  <c r="Q2316" i="11"/>
  <c r="P2316" i="11"/>
  <c r="Q2300" i="11"/>
  <c r="P2300" i="11"/>
  <c r="Q2284" i="11"/>
  <c r="P2284" i="11"/>
  <c r="Q2268" i="11"/>
  <c r="P2268" i="11"/>
  <c r="Q2252" i="11"/>
  <c r="P2252" i="11"/>
  <c r="Q2236" i="11"/>
  <c r="P2236" i="11"/>
  <c r="Q2220" i="11"/>
  <c r="P2220" i="11"/>
  <c r="Q2204" i="11"/>
  <c r="P2204" i="11"/>
  <c r="Q2188" i="11"/>
  <c r="P2188" i="11"/>
  <c r="Q2172" i="11"/>
  <c r="P2172" i="11"/>
  <c r="Q2156" i="11"/>
  <c r="P2156" i="11"/>
  <c r="Q2140" i="11"/>
  <c r="P2140" i="11"/>
  <c r="Q2124" i="11"/>
  <c r="P2124" i="11"/>
  <c r="Q2108" i="11"/>
  <c r="P2108" i="11"/>
  <c r="Q2092" i="11"/>
  <c r="P2092" i="11"/>
  <c r="X652" i="11"/>
  <c r="X643" i="11"/>
  <c r="X671" i="11"/>
  <c r="X679" i="11"/>
  <c r="X703" i="11"/>
  <c r="X735" i="11"/>
  <c r="X743" i="11"/>
  <c r="X767" i="11"/>
  <c r="X756" i="11"/>
  <c r="X780" i="11"/>
  <c r="X775" i="11"/>
  <c r="X626" i="11"/>
  <c r="X630" i="11"/>
  <c r="X639" i="11"/>
  <c r="X1436" i="11"/>
  <c r="Q1364" i="11"/>
  <c r="R1364" i="11" s="1"/>
  <c r="W2087" i="11"/>
  <c r="X2087" i="11"/>
  <c r="W2082" i="11"/>
  <c r="X2082" i="11"/>
  <c r="X2081" i="11"/>
  <c r="W2081" i="11"/>
  <c r="W2080" i="11"/>
  <c r="X2080" i="11"/>
  <c r="W2079" i="11"/>
  <c r="X2079" i="11"/>
  <c r="X2089" i="11"/>
  <c r="W2089" i="11"/>
  <c r="W2088" i="11"/>
  <c r="X2088" i="11"/>
  <c r="W2086" i="11"/>
  <c r="X2086" i="11"/>
  <c r="X2085" i="11"/>
  <c r="W2085" i="11"/>
  <c r="W2084" i="11"/>
  <c r="X2084" i="11"/>
  <c r="W2083" i="11"/>
  <c r="X2083" i="11"/>
  <c r="W2078" i="11"/>
  <c r="X2078" i="11"/>
  <c r="X2077" i="11"/>
  <c r="W2077" i="11"/>
  <c r="W2076" i="11"/>
  <c r="X2076" i="11"/>
  <c r="W2075" i="11"/>
  <c r="X2075" i="11"/>
  <c r="Q2085" i="11"/>
  <c r="P2085" i="11"/>
  <c r="Q2081" i="11"/>
  <c r="P2081" i="11"/>
  <c r="P2084" i="11"/>
  <c r="Q2084" i="11"/>
  <c r="P2083" i="11"/>
  <c r="Q2083" i="11"/>
  <c r="Q2077" i="11"/>
  <c r="P2077" i="11"/>
  <c r="P2086" i="11"/>
  <c r="Q2086" i="11"/>
  <c r="P2080" i="11"/>
  <c r="Q2080" i="11"/>
  <c r="P2079" i="11"/>
  <c r="Q2079" i="11"/>
  <c r="P2082" i="11"/>
  <c r="Q2082" i="11"/>
  <c r="P2078" i="11"/>
  <c r="Q2078" i="11"/>
  <c r="P2076" i="11"/>
  <c r="Q2076" i="11"/>
  <c r="P2075" i="11"/>
  <c r="Q2075" i="11"/>
  <c r="Q2089" i="11"/>
  <c r="P2089" i="11"/>
  <c r="Q2088" i="11"/>
  <c r="P2088" i="11"/>
  <c r="P2087" i="11"/>
  <c r="Q2087" i="11"/>
  <c r="X435" i="11"/>
  <c r="X438" i="11"/>
  <c r="X434" i="11"/>
  <c r="X352" i="11"/>
  <c r="X347" i="11"/>
  <c r="X344" i="11"/>
  <c r="X240" i="11"/>
  <c r="X227" i="11"/>
  <c r="X235" i="11"/>
  <c r="X216" i="11"/>
  <c r="X219" i="11"/>
  <c r="X184" i="11"/>
  <c r="X143" i="11"/>
  <c r="X91" i="11"/>
  <c r="X73" i="11"/>
  <c r="X64" i="11"/>
  <c r="X61" i="11"/>
  <c r="X57" i="11"/>
  <c r="X65" i="11"/>
  <c r="X68" i="11"/>
  <c r="X69" i="11"/>
  <c r="X49" i="11"/>
  <c r="X45" i="11"/>
  <c r="X48" i="11"/>
  <c r="X41" i="11"/>
  <c r="X80" i="11"/>
  <c r="X77" i="11"/>
  <c r="X81" i="11"/>
  <c r="X87" i="11"/>
  <c r="X1706" i="11"/>
  <c r="X1123" i="11"/>
  <c r="X1089" i="11"/>
  <c r="X1045" i="11"/>
  <c r="X1047" i="11"/>
  <c r="X470" i="11"/>
  <c r="X466" i="11"/>
  <c r="X799" i="11"/>
  <c r="Q474" i="11"/>
  <c r="R474" i="11" s="1"/>
  <c r="X32" i="11"/>
  <c r="X21" i="11"/>
  <c r="X25" i="11"/>
  <c r="X33" i="11"/>
  <c r="X29" i="11"/>
  <c r="X20" i="11"/>
  <c r="P15" i="11"/>
  <c r="Q335" i="11"/>
  <c r="R335" i="11" s="1"/>
  <c r="S106" i="11"/>
  <c r="U106" i="11" s="1"/>
  <c r="P618" i="11"/>
  <c r="X17" i="11"/>
  <c r="X279" i="11"/>
  <c r="X272" i="11"/>
  <c r="X275" i="11"/>
  <c r="X119" i="11"/>
  <c r="X107" i="11"/>
  <c r="X104" i="11"/>
  <c r="X115" i="11"/>
  <c r="X112" i="11"/>
  <c r="X103" i="11"/>
  <c r="X127" i="11"/>
  <c r="X135" i="11"/>
  <c r="X12" i="11"/>
  <c r="X13" i="11"/>
  <c r="X16" i="11"/>
  <c r="X610" i="11"/>
  <c r="X611" i="11"/>
  <c r="X614" i="11"/>
  <c r="P533" i="11"/>
  <c r="P968" i="11"/>
  <c r="R67" i="11"/>
  <c r="P662" i="11"/>
  <c r="P549" i="11"/>
  <c r="Q506" i="11"/>
  <c r="S506" i="11" s="1"/>
  <c r="Q367" i="11"/>
  <c r="S367" i="11" s="1"/>
  <c r="Q123" i="11"/>
  <c r="S123" i="11" s="1"/>
  <c r="S218" i="11"/>
  <c r="T218" i="11" s="1"/>
  <c r="X188" i="11"/>
  <c r="W498" i="11"/>
  <c r="W347" i="11"/>
  <c r="X260" i="11"/>
  <c r="W152" i="11"/>
  <c r="W57" i="11"/>
  <c r="W25" i="11"/>
  <c r="X559" i="11"/>
  <c r="Q743" i="11"/>
  <c r="S743" i="11" s="1"/>
  <c r="S662" i="11"/>
  <c r="T662" i="11" s="1"/>
  <c r="W515" i="11"/>
  <c r="W530" i="11"/>
  <c r="X1776" i="11"/>
  <c r="W756" i="11"/>
  <c r="W187" i="11"/>
  <c r="W652" i="11"/>
  <c r="W775" i="11"/>
  <c r="W107" i="11"/>
  <c r="W352" i="11"/>
  <c r="W594" i="11"/>
  <c r="W61" i="11"/>
  <c r="W563" i="11"/>
  <c r="P442" i="11"/>
  <c r="P351" i="11"/>
  <c r="P218" i="11"/>
  <c r="Q679" i="11"/>
  <c r="R679" i="11" s="1"/>
  <c r="S15" i="11"/>
  <c r="T15" i="11" s="1"/>
  <c r="P469" i="11"/>
  <c r="P278" i="11"/>
  <c r="P106" i="11"/>
  <c r="P90" i="11"/>
  <c r="P19" i="11"/>
  <c r="R822" i="11"/>
  <c r="S533" i="11"/>
  <c r="T533" i="11" s="1"/>
  <c r="S469" i="11"/>
  <c r="U469" i="11" s="1"/>
  <c r="S453" i="11"/>
  <c r="U453" i="11" s="1"/>
  <c r="S202" i="11"/>
  <c r="U202" i="11" s="1"/>
  <c r="P67" i="11"/>
  <c r="Q1226" i="11"/>
  <c r="R1226" i="11" s="1"/>
  <c r="S19" i="11"/>
  <c r="U19" i="11" s="1"/>
  <c r="P359" i="11"/>
  <c r="X623" i="11"/>
  <c r="X463" i="11"/>
  <c r="X232" i="11"/>
  <c r="W115" i="11"/>
  <c r="W37" i="11"/>
  <c r="W582" i="11"/>
  <c r="X724" i="11"/>
  <c r="W630" i="11"/>
  <c r="X607" i="11"/>
  <c r="X124" i="11"/>
  <c r="X748" i="11"/>
  <c r="W200" i="11"/>
  <c r="P485" i="11"/>
  <c r="S629" i="11"/>
  <c r="T629" i="11" s="1"/>
  <c r="R790" i="11"/>
  <c r="P267" i="11"/>
  <c r="Q1000" i="11"/>
  <c r="R1000" i="11" s="1"/>
  <c r="S35" i="11"/>
  <c r="T35" i="11" s="1"/>
  <c r="S23" i="11"/>
  <c r="U23" i="11" s="1"/>
  <c r="Q383" i="11"/>
  <c r="R383" i="11" s="1"/>
  <c r="P303" i="11"/>
  <c r="P202" i="11"/>
  <c r="W29" i="11"/>
  <c r="X1445" i="11"/>
  <c r="W1089" i="11"/>
  <c r="X933" i="11"/>
  <c r="X660" i="11"/>
  <c r="X527" i="11"/>
  <c r="W499" i="11"/>
  <c r="W240" i="11"/>
  <c r="X116" i="11"/>
  <c r="W679" i="11"/>
  <c r="W419" i="11"/>
  <c r="W371" i="11"/>
  <c r="W68" i="11"/>
  <c r="W780" i="11"/>
  <c r="W216" i="11"/>
  <c r="W703" i="11"/>
  <c r="W323" i="11"/>
  <c r="W315" i="11"/>
  <c r="W155" i="11"/>
  <c r="X76" i="11"/>
  <c r="W502" i="11"/>
  <c r="W431" i="11"/>
  <c r="X416" i="11"/>
  <c r="W407" i="11"/>
  <c r="X296" i="11"/>
  <c r="W91" i="11"/>
  <c r="W72" i="11"/>
  <c r="W8" i="11"/>
  <c r="X172" i="11"/>
  <c r="X869" i="11"/>
  <c r="W578" i="11"/>
  <c r="W355" i="11"/>
  <c r="W275" i="11"/>
  <c r="X44" i="11"/>
  <c r="X40" i="11"/>
  <c r="W735" i="11"/>
  <c r="P758" i="11"/>
  <c r="P522" i="11"/>
  <c r="P295" i="11"/>
  <c r="Q179" i="11"/>
  <c r="R179" i="11" s="1"/>
  <c r="Q399" i="11"/>
  <c r="R399" i="11" s="1"/>
  <c r="S190" i="11"/>
  <c r="U190" i="11" s="1"/>
  <c r="Q51" i="11"/>
  <c r="R51" i="11" s="1"/>
  <c r="P822" i="11"/>
  <c r="P1254" i="11"/>
  <c r="P711" i="11"/>
  <c r="P411" i="11"/>
  <c r="Q131" i="11"/>
  <c r="S131" i="11" s="1"/>
  <c r="P726" i="11"/>
  <c r="P453" i="11"/>
  <c r="S758" i="11"/>
  <c r="T758" i="11" s="1"/>
  <c r="R694" i="11"/>
  <c r="Q538" i="11"/>
  <c r="R538" i="11" s="1"/>
  <c r="Q391" i="11"/>
  <c r="R391" i="11" s="1"/>
  <c r="Q255" i="11"/>
  <c r="R255" i="11" s="1"/>
  <c r="P195" i="11"/>
  <c r="Q163" i="11"/>
  <c r="R163" i="11" s="1"/>
  <c r="R27" i="11"/>
  <c r="P501" i="11"/>
  <c r="P406" i="11"/>
  <c r="Q375" i="11"/>
  <c r="S375" i="11" s="1"/>
  <c r="P147" i="11"/>
  <c r="Q1022" i="11"/>
  <c r="S1022" i="11" s="1"/>
  <c r="P283" i="11"/>
  <c r="Q95" i="11"/>
  <c r="S95" i="11" s="1"/>
  <c r="S71" i="11"/>
  <c r="T71" i="11" s="1"/>
  <c r="S31" i="11"/>
  <c r="U31" i="11" s="1"/>
  <c r="P694" i="11"/>
  <c r="P174" i="11"/>
  <c r="P27" i="11"/>
  <c r="Q984" i="11"/>
  <c r="R984" i="11" s="1"/>
  <c r="P570" i="11"/>
  <c r="P319" i="11"/>
  <c r="S59" i="11"/>
  <c r="U59" i="11" s="1"/>
  <c r="S501" i="11"/>
  <c r="U501" i="11" s="1"/>
  <c r="S422" i="11"/>
  <c r="T422" i="11" s="1"/>
  <c r="S406" i="11"/>
  <c r="S118" i="11"/>
  <c r="T118" i="11" s="1"/>
  <c r="Q554" i="11"/>
  <c r="S554" i="11" s="1"/>
  <c r="Q426" i="11"/>
  <c r="S426" i="11" s="1"/>
  <c r="S250" i="11"/>
  <c r="T250" i="11" s="1"/>
  <c r="P586" i="11"/>
  <c r="S174" i="11"/>
  <c r="P71" i="11"/>
  <c r="P59" i="11"/>
  <c r="P31" i="11"/>
  <c r="P490" i="11"/>
  <c r="P139" i="11"/>
  <c r="W482" i="11"/>
  <c r="W1123" i="11"/>
  <c r="W112" i="11"/>
  <c r="X1153" i="11"/>
  <c r="W611" i="11"/>
  <c r="W466" i="11"/>
  <c r="W171" i="11"/>
  <c r="X495" i="11"/>
  <c r="X392" i="11"/>
  <c r="W360" i="11"/>
  <c r="W320" i="11"/>
  <c r="W279" i="11"/>
  <c r="W227" i="11"/>
  <c r="W404" i="11"/>
  <c r="W1706" i="11"/>
  <c r="X847" i="11"/>
  <c r="W447" i="11"/>
  <c r="W1047" i="11"/>
  <c r="W639" i="11"/>
  <c r="X547" i="11"/>
  <c r="W403" i="11"/>
  <c r="W395" i="11"/>
  <c r="W127" i="11"/>
  <c r="W65" i="11"/>
  <c r="W1436" i="11"/>
  <c r="W248" i="11"/>
  <c r="X591" i="11"/>
  <c r="W486" i="11"/>
  <c r="W479" i="11"/>
  <c r="X100" i="11"/>
  <c r="W743" i="11"/>
  <c r="W32" i="11"/>
  <c r="W1045" i="11"/>
  <c r="W626" i="11"/>
  <c r="W562" i="11"/>
  <c r="W546" i="11"/>
  <c r="W379" i="11"/>
  <c r="W159" i="11"/>
  <c r="X531" i="11"/>
  <c r="W104" i="11"/>
  <c r="X88" i="11"/>
  <c r="W211" i="11"/>
  <c r="W483" i="11"/>
  <c r="W451" i="11"/>
  <c r="X208" i="11"/>
  <c r="W387" i="11"/>
  <c r="W291" i="11"/>
  <c r="W103" i="11"/>
  <c r="W53" i="11"/>
  <c r="X28" i="11"/>
  <c r="W33" i="11"/>
  <c r="X384" i="11"/>
  <c r="W87" i="11"/>
  <c r="X917" i="11"/>
  <c r="W799" i="11"/>
  <c r="W767" i="11"/>
  <c r="W12" i="11"/>
  <c r="X627" i="11"/>
  <c r="X224" i="11"/>
  <c r="P613" i="11"/>
  <c r="P517" i="11"/>
  <c r="P250" i="11"/>
  <c r="P458" i="11"/>
  <c r="S613" i="11"/>
  <c r="U613" i="11" s="1"/>
  <c r="Q83" i="11"/>
  <c r="S83" i="11" s="1"/>
  <c r="Q47" i="11"/>
  <c r="S47" i="11" s="1"/>
  <c r="P422" i="11"/>
  <c r="P242" i="11"/>
  <c r="P23" i="11"/>
  <c r="P775" i="11"/>
  <c r="P327" i="11"/>
  <c r="S565" i="11"/>
  <c r="T565" i="11" s="1"/>
  <c r="S485" i="11"/>
  <c r="U485" i="11" s="1"/>
  <c r="S234" i="11"/>
  <c r="U234" i="11" s="1"/>
  <c r="Q79" i="11"/>
  <c r="R79" i="11" s="1"/>
  <c r="Q55" i="11"/>
  <c r="R55" i="11" s="1"/>
  <c r="P581" i="11"/>
  <c r="P565" i="11"/>
  <c r="P234" i="11"/>
  <c r="P210" i="11"/>
  <c r="Q1160" i="11"/>
  <c r="S1160" i="11" s="1"/>
  <c r="R726" i="11"/>
  <c r="Q643" i="11"/>
  <c r="S643" i="11" s="1"/>
  <c r="P602" i="11"/>
  <c r="P343" i="11"/>
  <c r="P311" i="11"/>
  <c r="R11" i="11"/>
  <c r="P118" i="11"/>
  <c r="S517" i="11"/>
  <c r="S242" i="11"/>
  <c r="P629" i="11"/>
  <c r="P190" i="11"/>
  <c r="P35" i="11"/>
  <c r="S226" i="11"/>
  <c r="U226" i="11" s="1"/>
  <c r="Q75" i="11"/>
  <c r="S75" i="11" s="1"/>
  <c r="Q43" i="11"/>
  <c r="S43" i="11" s="1"/>
  <c r="P226" i="11"/>
  <c r="P11" i="11"/>
  <c r="W45" i="11"/>
  <c r="X788" i="11"/>
  <c r="W671" i="11"/>
  <c r="W595" i="11"/>
  <c r="X949" i="11"/>
  <c r="X140" i="11"/>
  <c r="X420" i="11"/>
  <c r="X885" i="11"/>
  <c r="X336" i="11"/>
  <c r="W610" i="11"/>
  <c r="W363" i="11"/>
  <c r="W339" i="11"/>
  <c r="W331" i="11"/>
  <c r="W307" i="11"/>
  <c r="W263" i="11"/>
  <c r="W49" i="11"/>
  <c r="W400" i="11"/>
  <c r="W243" i="11"/>
  <c r="W175" i="11"/>
  <c r="X716" i="11"/>
  <c r="W1249" i="11"/>
  <c r="X368" i="11"/>
  <c r="X803" i="11"/>
  <c r="W299" i="11"/>
  <c r="X56" i="11"/>
  <c r="W518" i="11"/>
  <c r="W272" i="11"/>
  <c r="W191" i="11"/>
  <c r="W119" i="11"/>
  <c r="W64" i="11"/>
  <c r="W36" i="11"/>
  <c r="W579" i="11"/>
  <c r="W454" i="11"/>
  <c r="W684" i="11"/>
  <c r="W376" i="11"/>
  <c r="W219" i="11"/>
  <c r="W48" i="11"/>
  <c r="W9" i="11"/>
  <c r="X965" i="11"/>
  <c r="W575" i="11"/>
  <c r="W543" i="11"/>
  <c r="W328" i="11"/>
  <c r="W184" i="11"/>
  <c r="W168" i="11"/>
  <c r="X132" i="11"/>
  <c r="W435" i="11"/>
  <c r="W711" i="11"/>
  <c r="W643" i="11"/>
  <c r="W514" i="11"/>
  <c r="W450" i="11"/>
  <c r="W434" i="11"/>
  <c r="W143" i="11"/>
  <c r="W135" i="11"/>
  <c r="W81" i="11"/>
  <c r="W73" i="11"/>
  <c r="W69" i="11"/>
  <c r="X60" i="11"/>
  <c r="X24" i="11"/>
  <c r="W692" i="11"/>
  <c r="W566" i="11"/>
  <c r="W550" i="11"/>
  <c r="W511" i="11"/>
  <c r="W344" i="11"/>
  <c r="W312" i="11"/>
  <c r="W304" i="11"/>
  <c r="W288" i="11"/>
  <c r="W251" i="11"/>
  <c r="W80" i="11"/>
  <c r="W20" i="11"/>
  <c r="X1328" i="11"/>
  <c r="X467" i="11"/>
  <c r="X276" i="11"/>
  <c r="W156" i="11"/>
  <c r="W41" i="11"/>
  <c r="W13" i="11"/>
  <c r="W828" i="11"/>
  <c r="W614" i="11"/>
  <c r="W534" i="11"/>
  <c r="W21" i="11"/>
  <c r="W17" i="11"/>
  <c r="W423" i="11"/>
  <c r="X1141" i="11"/>
  <c r="W77" i="11"/>
  <c r="X52" i="11"/>
  <c r="X598" i="11"/>
  <c r="X901" i="11"/>
  <c r="W470" i="11"/>
  <c r="W438" i="11"/>
  <c r="W235" i="11"/>
  <c r="W203" i="11"/>
  <c r="W16" i="11"/>
  <c r="P158" i="11"/>
  <c r="S597" i="11"/>
  <c r="U597" i="11" s="1"/>
  <c r="S549" i="11"/>
  <c r="T549" i="11" s="1"/>
  <c r="S437" i="11"/>
  <c r="U437" i="11" s="1"/>
  <c r="S278" i="11"/>
  <c r="U278" i="11" s="1"/>
  <c r="S158" i="11"/>
  <c r="U158" i="11" s="1"/>
  <c r="P597" i="11"/>
  <c r="S39" i="11"/>
  <c r="U39" i="11" s="1"/>
  <c r="P790" i="11"/>
  <c r="S581" i="11"/>
  <c r="U581" i="11" s="1"/>
  <c r="S210" i="11"/>
  <c r="T210" i="11" s="1"/>
  <c r="S90" i="11"/>
  <c r="U90" i="11" s="1"/>
  <c r="Q63" i="11"/>
  <c r="R63" i="11" s="1"/>
  <c r="P437" i="11"/>
  <c r="P39" i="11"/>
  <c r="W981" i="11"/>
  <c r="X981" i="11"/>
  <c r="X772" i="11"/>
  <c r="W772" i="11"/>
  <c r="Q686" i="11"/>
  <c r="P686" i="11"/>
  <c r="X640" i="11"/>
  <c r="W640" i="11"/>
  <c r="Q574" i="11"/>
  <c r="P574" i="11"/>
  <c r="Q553" i="11"/>
  <c r="P553" i="11"/>
  <c r="X538" i="11"/>
  <c r="W538" i="11"/>
  <c r="X519" i="11"/>
  <c r="W519" i="11"/>
  <c r="Q510" i="11"/>
  <c r="P510" i="11"/>
  <c r="Q489" i="11"/>
  <c r="P489" i="11"/>
  <c r="X474" i="11"/>
  <c r="W474" i="11"/>
  <c r="X442" i="11"/>
  <c r="W442" i="11"/>
  <c r="X408" i="11"/>
  <c r="W408" i="11"/>
  <c r="X399" i="11"/>
  <c r="W399" i="11"/>
  <c r="X388" i="11"/>
  <c r="W388" i="11"/>
  <c r="X367" i="11"/>
  <c r="W367" i="11"/>
  <c r="X356" i="11"/>
  <c r="W356" i="11"/>
  <c r="X303" i="11"/>
  <c r="W303" i="11"/>
  <c r="X292" i="11"/>
  <c r="W292" i="11"/>
  <c r="X283" i="11"/>
  <c r="W283" i="11"/>
  <c r="P41" i="11"/>
  <c r="Q41" i="11"/>
  <c r="P1182" i="11"/>
  <c r="Q1182" i="11"/>
  <c r="P1070" i="11"/>
  <c r="Q1070" i="11"/>
  <c r="P862" i="11"/>
  <c r="Q862" i="11"/>
  <c r="Q798" i="11"/>
  <c r="P798" i="11"/>
  <c r="Q687" i="11"/>
  <c r="P687" i="11"/>
  <c r="Q655" i="11"/>
  <c r="P655" i="11"/>
  <c r="Q630" i="11"/>
  <c r="P630" i="11"/>
  <c r="Q614" i="11"/>
  <c r="P614" i="11"/>
  <c r="Q211" i="11"/>
  <c r="P211" i="11"/>
  <c r="Q159" i="11"/>
  <c r="P159" i="11"/>
  <c r="Q134" i="11"/>
  <c r="P134" i="11"/>
  <c r="Q84" i="11"/>
  <c r="P84" i="11"/>
  <c r="Q56" i="11"/>
  <c r="P56" i="11"/>
  <c r="Q16" i="11"/>
  <c r="P16" i="11"/>
  <c r="U662" i="11"/>
  <c r="Q1380" i="11"/>
  <c r="P1380" i="11"/>
  <c r="P956" i="11"/>
  <c r="Q956" i="11"/>
  <c r="W845" i="11"/>
  <c r="X845" i="11"/>
  <c r="X796" i="11"/>
  <c r="W796" i="11"/>
  <c r="X751" i="11"/>
  <c r="W751" i="11"/>
  <c r="Q638" i="11"/>
  <c r="P638" i="11"/>
  <c r="Q594" i="11"/>
  <c r="P594" i="11"/>
  <c r="X542" i="11"/>
  <c r="W542" i="11"/>
  <c r="X526" i="11"/>
  <c r="W526" i="11"/>
  <c r="X462" i="11"/>
  <c r="W462" i="11"/>
  <c r="Q429" i="11"/>
  <c r="P429" i="11"/>
  <c r="Q387" i="11"/>
  <c r="P387" i="11"/>
  <c r="Q275" i="11"/>
  <c r="P275" i="11"/>
  <c r="X231" i="11"/>
  <c r="W231" i="11"/>
  <c r="X199" i="11"/>
  <c r="W199" i="11"/>
  <c r="Q182" i="11"/>
  <c r="P182" i="11"/>
  <c r="Q171" i="11"/>
  <c r="P171" i="11"/>
  <c r="P53" i="11"/>
  <c r="Q53" i="11"/>
  <c r="P49" i="11"/>
  <c r="Q49" i="11"/>
  <c r="P25" i="11"/>
  <c r="Q25" i="11"/>
  <c r="W109" i="11"/>
  <c r="X109" i="11"/>
  <c r="W141" i="11"/>
  <c r="X141" i="11"/>
  <c r="W173" i="11"/>
  <c r="X173" i="11"/>
  <c r="W189" i="11"/>
  <c r="X189" i="11"/>
  <c r="W221" i="11"/>
  <c r="X221" i="11"/>
  <c r="W253" i="11"/>
  <c r="X253" i="11"/>
  <c r="W285" i="11"/>
  <c r="X285" i="11"/>
  <c r="W317" i="11"/>
  <c r="X317" i="11"/>
  <c r="W349" i="11"/>
  <c r="X349" i="11"/>
  <c r="W381" i="11"/>
  <c r="X381" i="11"/>
  <c r="W413" i="11"/>
  <c r="X413" i="11"/>
  <c r="W448" i="11"/>
  <c r="X448" i="11"/>
  <c r="W480" i="11"/>
  <c r="X480" i="11"/>
  <c r="W512" i="11"/>
  <c r="X512" i="11"/>
  <c r="W544" i="11"/>
  <c r="X544" i="11"/>
  <c r="W576" i="11"/>
  <c r="X576" i="11"/>
  <c r="W608" i="11"/>
  <c r="X608" i="11"/>
  <c r="X648" i="11"/>
  <c r="W648" i="11"/>
  <c r="X680" i="11"/>
  <c r="W680" i="11"/>
  <c r="X712" i="11"/>
  <c r="W712" i="11"/>
  <c r="X744" i="11"/>
  <c r="W744" i="11"/>
  <c r="X792" i="11"/>
  <c r="W792" i="11"/>
  <c r="W911" i="11"/>
  <c r="X911" i="11"/>
  <c r="W1091" i="11"/>
  <c r="X1091" i="11"/>
  <c r="W1197" i="11"/>
  <c r="X1197" i="11"/>
  <c r="W90" i="11"/>
  <c r="X90" i="11"/>
  <c r="W122" i="11"/>
  <c r="X122" i="11"/>
  <c r="X154" i="11"/>
  <c r="W154" i="11"/>
  <c r="W186" i="11"/>
  <c r="X186" i="11"/>
  <c r="W218" i="11"/>
  <c r="X218" i="11"/>
  <c r="W250" i="11"/>
  <c r="X250" i="11"/>
  <c r="W282" i="11"/>
  <c r="X282" i="11"/>
  <c r="W314" i="11"/>
  <c r="X314" i="11"/>
  <c r="X346" i="11"/>
  <c r="W346" i="11"/>
  <c r="W378" i="11"/>
  <c r="X378" i="11"/>
  <c r="W394" i="11"/>
  <c r="X394" i="11"/>
  <c r="W425" i="11"/>
  <c r="X425" i="11"/>
  <c r="W473" i="11"/>
  <c r="X473" i="11"/>
  <c r="W505" i="11"/>
  <c r="X505" i="11"/>
  <c r="W537" i="11"/>
  <c r="X537" i="11"/>
  <c r="W569" i="11"/>
  <c r="X569" i="11"/>
  <c r="W601" i="11"/>
  <c r="X601" i="11"/>
  <c r="X644" i="11"/>
  <c r="W644" i="11"/>
  <c r="W865" i="11"/>
  <c r="X865" i="11"/>
  <c r="W929" i="11"/>
  <c r="X929" i="11"/>
  <c r="W993" i="11"/>
  <c r="X993" i="11"/>
  <c r="W1217" i="11"/>
  <c r="X1217" i="11"/>
  <c r="W641" i="11"/>
  <c r="X641" i="11"/>
  <c r="W673" i="11"/>
  <c r="X673" i="11"/>
  <c r="W705" i="11"/>
  <c r="X705" i="11"/>
  <c r="W737" i="11"/>
  <c r="X737" i="11"/>
  <c r="W769" i="11"/>
  <c r="X769" i="11"/>
  <c r="W785" i="11"/>
  <c r="X785" i="11"/>
  <c r="W853" i="11"/>
  <c r="X853" i="11"/>
  <c r="W909" i="11"/>
  <c r="X909" i="11"/>
  <c r="W973" i="11"/>
  <c r="X973" i="11"/>
  <c r="W1049" i="11"/>
  <c r="X1049" i="11"/>
  <c r="W1201" i="11"/>
  <c r="X1201" i="11"/>
  <c r="W1376" i="11"/>
  <c r="X1376" i="11"/>
  <c r="X638" i="11"/>
  <c r="W638" i="11"/>
  <c r="W670" i="11"/>
  <c r="X670" i="11"/>
  <c r="X718" i="11"/>
  <c r="W718" i="11"/>
  <c r="W750" i="11"/>
  <c r="X750" i="11"/>
  <c r="X782" i="11"/>
  <c r="W782" i="11"/>
  <c r="X824" i="11"/>
  <c r="W824" i="11"/>
  <c r="W873" i="11"/>
  <c r="X873" i="11"/>
  <c r="W905" i="11"/>
  <c r="X905" i="11"/>
  <c r="W969" i="11"/>
  <c r="X969" i="11"/>
  <c r="W1063" i="11"/>
  <c r="X1063" i="11"/>
  <c r="W1215" i="11"/>
  <c r="X1215" i="11"/>
  <c r="W1023" i="11"/>
  <c r="X1023" i="11"/>
  <c r="W1083" i="11"/>
  <c r="X1083" i="11"/>
  <c r="W1147" i="11"/>
  <c r="X1147" i="11"/>
  <c r="W1207" i="11"/>
  <c r="X1207" i="11"/>
  <c r="W1262" i="11"/>
  <c r="X1262" i="11"/>
  <c r="W1312" i="11"/>
  <c r="X1312" i="11"/>
  <c r="W1473" i="11"/>
  <c r="X1473" i="11"/>
  <c r="W1053" i="11"/>
  <c r="X1053" i="11"/>
  <c r="W1113" i="11"/>
  <c r="X1113" i="11"/>
  <c r="W1177" i="11"/>
  <c r="X1177" i="11"/>
  <c r="W1237" i="11"/>
  <c r="X1237" i="11"/>
  <c r="W1350" i="11"/>
  <c r="X1350" i="11"/>
  <c r="X1689" i="11"/>
  <c r="W1689" i="11"/>
  <c r="X1365" i="11"/>
  <c r="W1365" i="11"/>
  <c r="W1485" i="11"/>
  <c r="X1485" i="11"/>
  <c r="W1569" i="11"/>
  <c r="X1569" i="11"/>
  <c r="W1344" i="11"/>
  <c r="X1344" i="11"/>
  <c r="X1413" i="11"/>
  <c r="W1413" i="11"/>
  <c r="W1477" i="11"/>
  <c r="X1477" i="11"/>
  <c r="W1567" i="11"/>
  <c r="X1567" i="11"/>
  <c r="W1690" i="11"/>
  <c r="X1690" i="11"/>
  <c r="W1623" i="11"/>
  <c r="X1623" i="11"/>
  <c r="X836" i="11"/>
  <c r="W836" i="11"/>
  <c r="X868" i="11"/>
  <c r="W868" i="11"/>
  <c r="X884" i="11"/>
  <c r="W884" i="11"/>
  <c r="X916" i="11"/>
  <c r="W916" i="11"/>
  <c r="X948" i="11"/>
  <c r="W948" i="11"/>
  <c r="X980" i="11"/>
  <c r="W980" i="11"/>
  <c r="X1012" i="11"/>
  <c r="W1012" i="11"/>
  <c r="X1060" i="11"/>
  <c r="W1060" i="11"/>
  <c r="X1092" i="11"/>
  <c r="W1092" i="11"/>
  <c r="X1124" i="11"/>
  <c r="W1124" i="11"/>
  <c r="X1156" i="11"/>
  <c r="W1156" i="11"/>
  <c r="X1188" i="11"/>
  <c r="W1188" i="11"/>
  <c r="X1220" i="11"/>
  <c r="W1220" i="11"/>
  <c r="X1252" i="11"/>
  <c r="W1252" i="11"/>
  <c r="W1290" i="11"/>
  <c r="X1290" i="11"/>
  <c r="X1332" i="11"/>
  <c r="W1332" i="11"/>
  <c r="X1377" i="11"/>
  <c r="W1377" i="11"/>
  <c r="W1418" i="11"/>
  <c r="X1418" i="11"/>
  <c r="W1469" i="11"/>
  <c r="X1469" i="11"/>
  <c r="W1525" i="11"/>
  <c r="X1525" i="11"/>
  <c r="W1595" i="11"/>
  <c r="X1595" i="11"/>
  <c r="W1659" i="11"/>
  <c r="X1659" i="11"/>
  <c r="W1730" i="11"/>
  <c r="X1730" i="11"/>
  <c r="W810" i="11"/>
  <c r="X810" i="11"/>
  <c r="X842" i="11"/>
  <c r="W842" i="11"/>
  <c r="X874" i="11"/>
  <c r="W874" i="11"/>
  <c r="X906" i="11"/>
  <c r="W906" i="11"/>
  <c r="X938" i="11"/>
  <c r="W938" i="11"/>
  <c r="X970" i="11"/>
  <c r="W970" i="11"/>
  <c r="X1018" i="11"/>
  <c r="W1018" i="11"/>
  <c r="X1050" i="11"/>
  <c r="W1050" i="11"/>
  <c r="X1082" i="11"/>
  <c r="W1082" i="11"/>
  <c r="X1098" i="11"/>
  <c r="W1098" i="11"/>
  <c r="X1130" i="11"/>
  <c r="W1130" i="11"/>
  <c r="X1162" i="11"/>
  <c r="W1162" i="11"/>
  <c r="X1194" i="11"/>
  <c r="W1194" i="11"/>
  <c r="X1226" i="11"/>
  <c r="W1226" i="11"/>
  <c r="W1282" i="11"/>
  <c r="X1282" i="11"/>
  <c r="X1324" i="11"/>
  <c r="W1324" i="11"/>
  <c r="X1369" i="11"/>
  <c r="W1369" i="11"/>
  <c r="W1410" i="11"/>
  <c r="X1410" i="11"/>
  <c r="X1464" i="11"/>
  <c r="W1464" i="11"/>
  <c r="W1493" i="11"/>
  <c r="X1493" i="11"/>
  <c r="X1556" i="11"/>
  <c r="W1556" i="11"/>
  <c r="W1769" i="11"/>
  <c r="X1769" i="11"/>
  <c r="W1291" i="11"/>
  <c r="X1291" i="11"/>
  <c r="W1323" i="11"/>
  <c r="X1323" i="11"/>
  <c r="W1355" i="11"/>
  <c r="X1355" i="11"/>
  <c r="W1403" i="11"/>
  <c r="X1403" i="11"/>
  <c r="W1433" i="11"/>
  <c r="X1433" i="11"/>
  <c r="W1475" i="11"/>
  <c r="X1475" i="11"/>
  <c r="X1520" i="11"/>
  <c r="W1520" i="11"/>
  <c r="W1561" i="11"/>
  <c r="X1561" i="11"/>
  <c r="W1615" i="11"/>
  <c r="X1615" i="11"/>
  <c r="W1679" i="11"/>
  <c r="X1679" i="11"/>
  <c r="X1745" i="11"/>
  <c r="W1745" i="11"/>
  <c r="X1950" i="11"/>
  <c r="W1950" i="11"/>
  <c r="W1791" i="11"/>
  <c r="X1791" i="11"/>
  <c r="X1446" i="11"/>
  <c r="W1446" i="11"/>
  <c r="X1478" i="11"/>
  <c r="W1478" i="11"/>
  <c r="W1494" i="11"/>
  <c r="X1494" i="11"/>
  <c r="W1526" i="11"/>
  <c r="X1526" i="11"/>
  <c r="W1558" i="11"/>
  <c r="X1558" i="11"/>
  <c r="X1590" i="11"/>
  <c r="W1590" i="11"/>
  <c r="X1622" i="11"/>
  <c r="W1622" i="11"/>
  <c r="X1654" i="11"/>
  <c r="W1654" i="11"/>
  <c r="X1709" i="11"/>
  <c r="W1709" i="11"/>
  <c r="W1750" i="11"/>
  <c r="X1750" i="11"/>
  <c r="W1799" i="11"/>
  <c r="X1799" i="11"/>
  <c r="W1839" i="11"/>
  <c r="X1839" i="11"/>
  <c r="W1939" i="11"/>
  <c r="X1939" i="11"/>
  <c r="X1612" i="11"/>
  <c r="W1612" i="11"/>
  <c r="X1644" i="11"/>
  <c r="W1644" i="11"/>
  <c r="X1676" i="11"/>
  <c r="W1676" i="11"/>
  <c r="X1717" i="11"/>
  <c r="W1717" i="11"/>
  <c r="W1758" i="11"/>
  <c r="X1758" i="11"/>
  <c r="W1829" i="11"/>
  <c r="X1829" i="11"/>
  <c r="W1909" i="11"/>
  <c r="X1909" i="11"/>
  <c r="W1719" i="11"/>
  <c r="X1719" i="11"/>
  <c r="W1751" i="11"/>
  <c r="X1751" i="11"/>
  <c r="W1793" i="11"/>
  <c r="X1793" i="11"/>
  <c r="X1835" i="11"/>
  <c r="W1835" i="11"/>
  <c r="W1925" i="11"/>
  <c r="X1925" i="11"/>
  <c r="X1824" i="11"/>
  <c r="W1824" i="11"/>
  <c r="W1867" i="11"/>
  <c r="X1867" i="11"/>
  <c r="X1854" i="11"/>
  <c r="W1854" i="11"/>
  <c r="W1895" i="11"/>
  <c r="X1895" i="11"/>
  <c r="X1918" i="11"/>
  <c r="W1918" i="11"/>
  <c r="W1963" i="11"/>
  <c r="X1963" i="11"/>
  <c r="W1985" i="11"/>
  <c r="X1985" i="11"/>
  <c r="X1766" i="11"/>
  <c r="W1766" i="11"/>
  <c r="X1782" i="11"/>
  <c r="W1782" i="11"/>
  <c r="X1814" i="11"/>
  <c r="W1814" i="11"/>
  <c r="X1846" i="11"/>
  <c r="W1846" i="11"/>
  <c r="W1887" i="11"/>
  <c r="X1887" i="11"/>
  <c r="X1929" i="11"/>
  <c r="W1929" i="11"/>
  <c r="X1946" i="11"/>
  <c r="W1946" i="11"/>
  <c r="X2006" i="11"/>
  <c r="W2006" i="11"/>
  <c r="W1967" i="11"/>
  <c r="X1967" i="11"/>
  <c r="W2029" i="11"/>
  <c r="X2029" i="11"/>
  <c r="W1983" i="11"/>
  <c r="X1983" i="11"/>
  <c r="W2060" i="11"/>
  <c r="X2060" i="11"/>
  <c r="W1864" i="11"/>
  <c r="X1864" i="11"/>
  <c r="W1896" i="11"/>
  <c r="X1896" i="11"/>
  <c r="W1928" i="11"/>
  <c r="X1928" i="11"/>
  <c r="W1960" i="11"/>
  <c r="X1960" i="11"/>
  <c r="X2002" i="11"/>
  <c r="W2002" i="11"/>
  <c r="X2057" i="11"/>
  <c r="W2057" i="11"/>
  <c r="X1992" i="11"/>
  <c r="W1992" i="11"/>
  <c r="W2025" i="11"/>
  <c r="X2025" i="11"/>
  <c r="W2062" i="11"/>
  <c r="X2062" i="11"/>
  <c r="W2034" i="11"/>
  <c r="X2034" i="11"/>
  <c r="W2070" i="11"/>
  <c r="X2070" i="11"/>
  <c r="P1814" i="11"/>
  <c r="Q1814" i="11"/>
  <c r="Q402" i="11"/>
  <c r="P402" i="11"/>
  <c r="Q354" i="11"/>
  <c r="P354" i="11"/>
  <c r="P92" i="11"/>
  <c r="Q92" i="11"/>
  <c r="P124" i="11"/>
  <c r="Q124" i="11"/>
  <c r="P156" i="11"/>
  <c r="Q156" i="11"/>
  <c r="P188" i="11"/>
  <c r="Q188" i="11"/>
  <c r="P220" i="11"/>
  <c r="Q220" i="11"/>
  <c r="P252" i="11"/>
  <c r="Q252" i="11"/>
  <c r="P284" i="11"/>
  <c r="Q284" i="11"/>
  <c r="P316" i="11"/>
  <c r="Q316" i="11"/>
  <c r="P348" i="11"/>
  <c r="Q348" i="11"/>
  <c r="P380" i="11"/>
  <c r="Q380" i="11"/>
  <c r="P412" i="11"/>
  <c r="Q412" i="11"/>
  <c r="P443" i="11"/>
  <c r="Q443" i="11"/>
  <c r="P475" i="11"/>
  <c r="Q475" i="11"/>
  <c r="P507" i="11"/>
  <c r="Q507" i="11"/>
  <c r="P539" i="11"/>
  <c r="Q539" i="11"/>
  <c r="P571" i="11"/>
  <c r="Q571" i="11"/>
  <c r="P603" i="11"/>
  <c r="Q603" i="11"/>
  <c r="Q634" i="11"/>
  <c r="P634" i="11"/>
  <c r="Q698" i="11"/>
  <c r="P698" i="11"/>
  <c r="Q762" i="11"/>
  <c r="P762" i="11"/>
  <c r="Q794" i="11"/>
  <c r="P794" i="11"/>
  <c r="P854" i="11"/>
  <c r="Q854" i="11"/>
  <c r="P926" i="11"/>
  <c r="Q926" i="11"/>
  <c r="P990" i="11"/>
  <c r="Q990" i="11"/>
  <c r="P1204" i="11"/>
  <c r="Q1204" i="11"/>
  <c r="Q101" i="11"/>
  <c r="P101" i="11"/>
  <c r="Q133" i="11"/>
  <c r="P133" i="11"/>
  <c r="Q165" i="11"/>
  <c r="P165" i="11"/>
  <c r="P197" i="11"/>
  <c r="Q197" i="11"/>
  <c r="Q229" i="11"/>
  <c r="P229" i="11"/>
  <c r="Q261" i="11"/>
  <c r="P261" i="11"/>
  <c r="Q293" i="11"/>
  <c r="P293" i="11"/>
  <c r="Q325" i="11"/>
  <c r="P325" i="11"/>
  <c r="Q357" i="11"/>
  <c r="P357" i="11"/>
  <c r="Q389" i="11"/>
  <c r="P389" i="11"/>
  <c r="P421" i="11"/>
  <c r="Q421" i="11"/>
  <c r="Q456" i="11"/>
  <c r="P456" i="11"/>
  <c r="Q488" i="11"/>
  <c r="P488" i="11"/>
  <c r="Q520" i="11"/>
  <c r="P520" i="11"/>
  <c r="Q552" i="11"/>
  <c r="P552" i="11"/>
  <c r="Q584" i="11"/>
  <c r="P584" i="11"/>
  <c r="Q616" i="11"/>
  <c r="P616" i="11"/>
  <c r="Q659" i="11"/>
  <c r="P659" i="11"/>
  <c r="Q723" i="11"/>
  <c r="P723" i="11"/>
  <c r="Q787" i="11"/>
  <c r="P787" i="11"/>
  <c r="P864" i="11"/>
  <c r="Q864" i="11"/>
  <c r="P1128" i="11"/>
  <c r="Q1128" i="11"/>
  <c r="P640" i="11"/>
  <c r="Q640" i="11"/>
  <c r="P672" i="11"/>
  <c r="Q672" i="11"/>
  <c r="P720" i="11"/>
  <c r="Q720" i="11"/>
  <c r="P752" i="11"/>
  <c r="Q752" i="11"/>
  <c r="P784" i="11"/>
  <c r="Q784" i="11"/>
  <c r="P824" i="11"/>
  <c r="Q824" i="11"/>
  <c r="P870" i="11"/>
  <c r="Q870" i="11"/>
  <c r="P934" i="11"/>
  <c r="Q934" i="11"/>
  <c r="P998" i="11"/>
  <c r="Q998" i="11"/>
  <c r="P1102" i="11"/>
  <c r="Q1102" i="11"/>
  <c r="P1188" i="11"/>
  <c r="Q1188" i="11"/>
  <c r="P1238" i="11"/>
  <c r="Q1238" i="11"/>
  <c r="P1409" i="11"/>
  <c r="Q1409" i="11"/>
  <c r="P637" i="11"/>
  <c r="Q637" i="11"/>
  <c r="P669" i="11"/>
  <c r="Q669" i="11"/>
  <c r="P701" i="11"/>
  <c r="Q701" i="11"/>
  <c r="P733" i="11"/>
  <c r="Q733" i="11"/>
  <c r="P765" i="11"/>
  <c r="Q765" i="11"/>
  <c r="P797" i="11"/>
  <c r="Q797" i="11"/>
  <c r="P844" i="11"/>
  <c r="Q844" i="11"/>
  <c r="P914" i="11"/>
  <c r="Q914" i="11"/>
  <c r="P978" i="11"/>
  <c r="Q978" i="11"/>
  <c r="P1084" i="11"/>
  <c r="Q1084" i="11"/>
  <c r="P1295" i="11"/>
  <c r="Q1295" i="11"/>
  <c r="P1468" i="11"/>
  <c r="Q1468" i="11"/>
  <c r="P1032" i="11"/>
  <c r="Q1032" i="11"/>
  <c r="P1094" i="11"/>
  <c r="Q1094" i="11"/>
  <c r="P1126" i="11"/>
  <c r="Q1126" i="11"/>
  <c r="P1200" i="11"/>
  <c r="Q1200" i="11"/>
  <c r="P1265" i="11"/>
  <c r="Q1265" i="11"/>
  <c r="P1415" i="11"/>
  <c r="Q1415" i="11"/>
  <c r="P1044" i="11"/>
  <c r="Q1044" i="11"/>
  <c r="P1106" i="11"/>
  <c r="Q1106" i="11"/>
  <c r="P1170" i="11"/>
  <c r="Q1170" i="11"/>
  <c r="P1244" i="11"/>
  <c r="Q1244" i="11"/>
  <c r="Q1300" i="11"/>
  <c r="P1300" i="11"/>
  <c r="P1329" i="11"/>
  <c r="Q1329" i="11"/>
  <c r="Q1474" i="11"/>
  <c r="P1474" i="11"/>
  <c r="P1620" i="11"/>
  <c r="Q1620" i="11"/>
  <c r="P1361" i="11"/>
  <c r="Q1361" i="11"/>
  <c r="Q1439" i="11"/>
  <c r="P1439" i="11"/>
  <c r="P1470" i="11"/>
  <c r="Q1470" i="11"/>
  <c r="P1552" i="11"/>
  <c r="Q1552" i="11"/>
  <c r="P1741" i="11"/>
  <c r="Q1741" i="11"/>
  <c r="P1693" i="11"/>
  <c r="Q1693" i="11"/>
  <c r="Q847" i="11"/>
  <c r="P847" i="11"/>
  <c r="Q879" i="11"/>
  <c r="P879" i="11"/>
  <c r="Q911" i="11"/>
  <c r="P911" i="11"/>
  <c r="Q943" i="11"/>
  <c r="P943" i="11"/>
  <c r="Q975" i="11"/>
  <c r="P975" i="11"/>
  <c r="Q1007" i="11"/>
  <c r="P1007" i="11"/>
  <c r="Q1039" i="11"/>
  <c r="P1039" i="11"/>
  <c r="Q1071" i="11"/>
  <c r="P1071" i="11"/>
  <c r="Q1103" i="11"/>
  <c r="P1103" i="11"/>
  <c r="Q1135" i="11"/>
  <c r="P1135" i="11"/>
  <c r="Q1167" i="11"/>
  <c r="P1167" i="11"/>
  <c r="Q1199" i="11"/>
  <c r="P1199" i="11"/>
  <c r="Q1231" i="11"/>
  <c r="P1231" i="11"/>
  <c r="P1269" i="11"/>
  <c r="Q1269" i="11"/>
  <c r="Q1307" i="11"/>
  <c r="P1307" i="11"/>
  <c r="Q1352" i="11"/>
  <c r="P1352" i="11"/>
  <c r="P1397" i="11"/>
  <c r="Q1397" i="11"/>
  <c r="P1452" i="11"/>
  <c r="Q1452" i="11"/>
  <c r="P1496" i="11"/>
  <c r="Q1496" i="11"/>
  <c r="P1558" i="11"/>
  <c r="Q1558" i="11"/>
  <c r="Q1720" i="11"/>
  <c r="P1720" i="11"/>
  <c r="P821" i="11"/>
  <c r="Q821" i="11"/>
  <c r="Q853" i="11"/>
  <c r="P853" i="11"/>
  <c r="Q885" i="11"/>
  <c r="P885" i="11"/>
  <c r="Q917" i="11"/>
  <c r="P917" i="11"/>
  <c r="Q949" i="11"/>
  <c r="P949" i="11"/>
  <c r="Q965" i="11"/>
  <c r="P965" i="11"/>
  <c r="Q997" i="11"/>
  <c r="P997" i="11"/>
  <c r="Q1045" i="11"/>
  <c r="P1045" i="11"/>
  <c r="Q1077" i="11"/>
  <c r="P1077" i="11"/>
  <c r="Q1109" i="11"/>
  <c r="P1109" i="11"/>
  <c r="Q1141" i="11"/>
  <c r="P1141" i="11"/>
  <c r="Q1189" i="11"/>
  <c r="P1189" i="11"/>
  <c r="Q1221" i="11"/>
  <c r="P1221" i="11"/>
  <c r="Q1237" i="11"/>
  <c r="P1237" i="11"/>
  <c r="Q1267" i="11"/>
  <c r="P1267" i="11"/>
  <c r="Q1312" i="11"/>
  <c r="P1312" i="11"/>
  <c r="P1357" i="11"/>
  <c r="Q1357" i="11"/>
  <c r="Q1395" i="11"/>
  <c r="P1395" i="11"/>
  <c r="Q1443" i="11"/>
  <c r="P1443" i="11"/>
  <c r="P1504" i="11"/>
  <c r="Q1504" i="11"/>
  <c r="Q1554" i="11"/>
  <c r="P1554" i="11"/>
  <c r="P1602" i="11"/>
  <c r="Q1602" i="11"/>
  <c r="P1634" i="11"/>
  <c r="Q1634" i="11"/>
  <c r="P1682" i="11"/>
  <c r="Q1682" i="11"/>
  <c r="Q1736" i="11"/>
  <c r="P1736" i="11"/>
  <c r="P1278" i="11"/>
  <c r="Q1278" i="11"/>
  <c r="P1310" i="11"/>
  <c r="Q1310" i="11"/>
  <c r="P1342" i="11"/>
  <c r="Q1342" i="11"/>
  <c r="P1374" i="11"/>
  <c r="Q1374" i="11"/>
  <c r="P1406" i="11"/>
  <c r="Q1406" i="11"/>
  <c r="P1444" i="11"/>
  <c r="Q1444" i="11"/>
  <c r="P1482" i="11"/>
  <c r="Q1482" i="11"/>
  <c r="Q1527" i="11"/>
  <c r="P1527" i="11"/>
  <c r="P1572" i="11"/>
  <c r="Q1572" i="11"/>
  <c r="P1624" i="11"/>
  <c r="Q1624" i="11"/>
  <c r="Q1688" i="11"/>
  <c r="P1688" i="11"/>
  <c r="P1784" i="11"/>
  <c r="Q1784" i="11"/>
  <c r="P1749" i="11"/>
  <c r="Q1749" i="11"/>
  <c r="Q1441" i="11"/>
  <c r="P1441" i="11"/>
  <c r="P1457" i="11"/>
  <c r="Q1457" i="11"/>
  <c r="P1489" i="11"/>
  <c r="Q1489" i="11"/>
  <c r="P1521" i="11"/>
  <c r="Q1521" i="11"/>
  <c r="P1553" i="11"/>
  <c r="Q1553" i="11"/>
  <c r="P1585" i="11"/>
  <c r="Q1585" i="11"/>
  <c r="Q1617" i="11"/>
  <c r="P1617" i="11"/>
  <c r="Q1665" i="11"/>
  <c r="P1665" i="11"/>
  <c r="Q1703" i="11"/>
  <c r="P1703" i="11"/>
  <c r="Q1748" i="11"/>
  <c r="P1748" i="11"/>
  <c r="P1792" i="11"/>
  <c r="Q1792" i="11"/>
  <c r="Q1881" i="11"/>
  <c r="P1881" i="11"/>
  <c r="Q1599" i="11"/>
  <c r="P1599" i="11"/>
  <c r="Q1631" i="11"/>
  <c r="P1631" i="11"/>
  <c r="Q1663" i="11"/>
  <c r="P1663" i="11"/>
  <c r="Q1695" i="11"/>
  <c r="P1695" i="11"/>
  <c r="P1721" i="11"/>
  <c r="Q1721" i="11"/>
  <c r="Q1759" i="11"/>
  <c r="P1759" i="11"/>
  <c r="P1800" i="11"/>
  <c r="Q1800" i="11"/>
  <c r="Q1905" i="11"/>
  <c r="P1905" i="11"/>
  <c r="P1714" i="11"/>
  <c r="Q1714" i="11"/>
  <c r="P1746" i="11"/>
  <c r="Q1746" i="11"/>
  <c r="P1788" i="11"/>
  <c r="Q1788" i="11"/>
  <c r="Q1826" i="11"/>
  <c r="P1826" i="11"/>
  <c r="Q1873" i="11"/>
  <c r="P1873" i="11"/>
  <c r="P1796" i="11"/>
  <c r="Q1796" i="11"/>
  <c r="Q1834" i="11"/>
  <c r="P1834" i="11"/>
  <c r="P1926" i="11"/>
  <c r="Q1926" i="11"/>
  <c r="Q1877" i="11"/>
  <c r="P1877" i="11"/>
  <c r="P1922" i="11"/>
  <c r="Q1922" i="11"/>
  <c r="Q1968" i="11"/>
  <c r="P1968" i="11"/>
  <c r="P2032" i="11"/>
  <c r="Q2032" i="11"/>
  <c r="Q1793" i="11"/>
  <c r="P1793" i="11"/>
  <c r="Q1825" i="11"/>
  <c r="P1825" i="11"/>
  <c r="Q1856" i="11"/>
  <c r="P1856" i="11"/>
  <c r="Q1901" i="11"/>
  <c r="P1901" i="11"/>
  <c r="P1950" i="11"/>
  <c r="Q1950" i="11"/>
  <c r="P1992" i="11"/>
  <c r="Q1992" i="11"/>
  <c r="P2053" i="11"/>
  <c r="Q2053" i="11"/>
  <c r="Q1981" i="11"/>
  <c r="P1981" i="11"/>
  <c r="Q2021" i="11"/>
  <c r="P2021" i="11"/>
  <c r="P1966" i="11"/>
  <c r="Q1966" i="11"/>
  <c r="P2010" i="11"/>
  <c r="Q2010" i="11"/>
  <c r="Q2063" i="11"/>
  <c r="P2063" i="11"/>
  <c r="Q1871" i="11"/>
  <c r="P1871" i="11"/>
  <c r="Q1903" i="11"/>
  <c r="P1903" i="11"/>
  <c r="Q1935" i="11"/>
  <c r="P1935" i="11"/>
  <c r="P1974" i="11"/>
  <c r="Q1974" i="11"/>
  <c r="Q2012" i="11"/>
  <c r="P2012" i="11"/>
  <c r="Q1971" i="11"/>
  <c r="P1971" i="11"/>
  <c r="P2003" i="11"/>
  <c r="Q2003" i="11"/>
  <c r="Q2039" i="11"/>
  <c r="P2039" i="11"/>
  <c r="P2029" i="11"/>
  <c r="Q2029" i="11"/>
  <c r="Q2068" i="11"/>
  <c r="P2068" i="11"/>
  <c r="R968" i="11"/>
  <c r="S968" i="11"/>
  <c r="S570" i="11"/>
  <c r="R570" i="11"/>
  <c r="S442" i="11"/>
  <c r="R442" i="11"/>
  <c r="Q703" i="11"/>
  <c r="P703" i="11"/>
  <c r="X391" i="11"/>
  <c r="W391" i="11"/>
  <c r="X380" i="11"/>
  <c r="W380" i="11"/>
  <c r="Q366" i="11"/>
  <c r="P366" i="11"/>
  <c r="X359" i="11"/>
  <c r="W359" i="11"/>
  <c r="X348" i="11"/>
  <c r="W348" i="11"/>
  <c r="X327" i="11"/>
  <c r="W327" i="11"/>
  <c r="X316" i="11"/>
  <c r="W316" i="11"/>
  <c r="Q302" i="11"/>
  <c r="P302" i="11"/>
  <c r="X295" i="11"/>
  <c r="W295" i="11"/>
  <c r="Q282" i="11"/>
  <c r="P282" i="11"/>
  <c r="X267" i="11"/>
  <c r="W267" i="11"/>
  <c r="Q254" i="11"/>
  <c r="P254" i="11"/>
  <c r="Q194" i="11"/>
  <c r="P194" i="11"/>
  <c r="X179" i="11"/>
  <c r="W179" i="11"/>
  <c r="X160" i="11"/>
  <c r="W160" i="11"/>
  <c r="Q151" i="11"/>
  <c r="P151" i="11"/>
  <c r="Q138" i="11"/>
  <c r="P138" i="11"/>
  <c r="X131" i="11"/>
  <c r="W131" i="11"/>
  <c r="X120" i="11"/>
  <c r="W120" i="11"/>
  <c r="Q111" i="11"/>
  <c r="P111" i="11"/>
  <c r="Q94" i="11"/>
  <c r="P94" i="11"/>
  <c r="X83" i="11"/>
  <c r="W83" i="11"/>
  <c r="Q78" i="11"/>
  <c r="P78" i="11"/>
  <c r="X67" i="11"/>
  <c r="W67" i="11"/>
  <c r="Q62" i="11"/>
  <c r="P62" i="11"/>
  <c r="X51" i="11"/>
  <c r="W51" i="11"/>
  <c r="Q46" i="11"/>
  <c r="P46" i="11"/>
  <c r="X35" i="11"/>
  <c r="W35" i="11"/>
  <c r="Q30" i="11"/>
  <c r="P30" i="11"/>
  <c r="X19" i="11"/>
  <c r="W19" i="11"/>
  <c r="Q14" i="11"/>
  <c r="P14" i="11"/>
  <c r="W30" i="11"/>
  <c r="X30" i="11"/>
  <c r="P1042" i="11"/>
  <c r="Q1042" i="11"/>
  <c r="P820" i="11"/>
  <c r="Q820" i="11"/>
  <c r="Q534" i="11"/>
  <c r="P534" i="11"/>
  <c r="Q513" i="11"/>
  <c r="P513" i="11"/>
  <c r="Q438" i="11"/>
  <c r="P438" i="11"/>
  <c r="Q407" i="11"/>
  <c r="P407" i="11"/>
  <c r="Q186" i="11"/>
  <c r="P186" i="11"/>
  <c r="Q24" i="11"/>
  <c r="P24" i="11"/>
  <c r="S411" i="11"/>
  <c r="R411" i="11"/>
  <c r="P1359" i="11"/>
  <c r="Q1359" i="11"/>
  <c r="P1208" i="11"/>
  <c r="Q1208" i="11"/>
  <c r="X571" i="11"/>
  <c r="W571" i="11"/>
  <c r="X558" i="11"/>
  <c r="W558" i="11"/>
  <c r="Q541" i="11"/>
  <c r="P541" i="11"/>
  <c r="Q530" i="11"/>
  <c r="P530" i="11"/>
  <c r="Q525" i="11"/>
  <c r="P525" i="11"/>
  <c r="Q514" i="11"/>
  <c r="P514" i="11"/>
  <c r="X491" i="11"/>
  <c r="W491" i="11"/>
  <c r="X478" i="11"/>
  <c r="W478" i="11"/>
  <c r="Q461" i="11"/>
  <c r="P461" i="11"/>
  <c r="Q450" i="11"/>
  <c r="P450" i="11"/>
  <c r="Q347" i="11"/>
  <c r="P347" i="11"/>
  <c r="Q291" i="11"/>
  <c r="P291" i="11"/>
  <c r="X268" i="11"/>
  <c r="W268" i="11"/>
  <c r="Q258" i="11"/>
  <c r="P258" i="11"/>
  <c r="Q246" i="11"/>
  <c r="P246" i="11"/>
  <c r="X236" i="11"/>
  <c r="W236" i="11"/>
  <c r="Q214" i="11"/>
  <c r="P214" i="11"/>
  <c r="Q198" i="11"/>
  <c r="P198" i="11"/>
  <c r="Q187" i="11"/>
  <c r="P187" i="11"/>
  <c r="X164" i="11"/>
  <c r="W164" i="11"/>
  <c r="Q115" i="11"/>
  <c r="P115" i="11"/>
  <c r="P81" i="11"/>
  <c r="Q81" i="11"/>
  <c r="P61" i="11"/>
  <c r="Q61" i="11"/>
  <c r="W46" i="11"/>
  <c r="X46" i="11"/>
  <c r="W97" i="11"/>
  <c r="X97" i="11"/>
  <c r="W129" i="11"/>
  <c r="X129" i="11"/>
  <c r="W161" i="11"/>
  <c r="X161" i="11"/>
  <c r="W193" i="11"/>
  <c r="X193" i="11"/>
  <c r="W225" i="11"/>
  <c r="X225" i="11"/>
  <c r="W257" i="11"/>
  <c r="X257" i="11"/>
  <c r="W289" i="11"/>
  <c r="X289" i="11"/>
  <c r="W305" i="11"/>
  <c r="X305" i="11"/>
  <c r="W337" i="11"/>
  <c r="X337" i="11"/>
  <c r="W369" i="11"/>
  <c r="X369" i="11"/>
  <c r="W401" i="11"/>
  <c r="X401" i="11"/>
  <c r="W436" i="11"/>
  <c r="X436" i="11"/>
  <c r="W468" i="11"/>
  <c r="X468" i="11"/>
  <c r="W500" i="11"/>
  <c r="X500" i="11"/>
  <c r="W532" i="11"/>
  <c r="X532" i="11"/>
  <c r="W564" i="11"/>
  <c r="X564" i="11"/>
  <c r="W596" i="11"/>
  <c r="X596" i="11"/>
  <c r="X651" i="11"/>
  <c r="W651" i="11"/>
  <c r="X683" i="11"/>
  <c r="W683" i="11"/>
  <c r="X699" i="11"/>
  <c r="W699" i="11"/>
  <c r="X731" i="11"/>
  <c r="W731" i="11"/>
  <c r="X779" i="11"/>
  <c r="W779" i="11"/>
  <c r="X816" i="11"/>
  <c r="W816" i="11"/>
  <c r="W991" i="11"/>
  <c r="X991" i="11"/>
  <c r="W1227" i="11"/>
  <c r="X1227" i="11"/>
  <c r="W94" i="11"/>
  <c r="X94" i="11"/>
  <c r="W126" i="11"/>
  <c r="X126" i="11"/>
  <c r="X158" i="11"/>
  <c r="W158" i="11"/>
  <c r="W190" i="11"/>
  <c r="X190" i="11"/>
  <c r="X222" i="11"/>
  <c r="W222" i="11"/>
  <c r="W254" i="11"/>
  <c r="X254" i="11"/>
  <c r="X286" i="11"/>
  <c r="W286" i="11"/>
  <c r="W318" i="11"/>
  <c r="X318" i="11"/>
  <c r="W350" i="11"/>
  <c r="X350" i="11"/>
  <c r="W382" i="11"/>
  <c r="X382" i="11"/>
  <c r="X414" i="11"/>
  <c r="W414" i="11"/>
  <c r="X445" i="11"/>
  <c r="W445" i="11"/>
  <c r="X461" i="11"/>
  <c r="W461" i="11"/>
  <c r="X493" i="11"/>
  <c r="W493" i="11"/>
  <c r="X525" i="11"/>
  <c r="W525" i="11"/>
  <c r="X557" i="11"/>
  <c r="W557" i="11"/>
  <c r="X589" i="11"/>
  <c r="W589" i="11"/>
  <c r="X621" i="11"/>
  <c r="W621" i="11"/>
  <c r="W841" i="11"/>
  <c r="X841" i="11"/>
  <c r="W899" i="11"/>
  <c r="X899" i="11"/>
  <c r="W963" i="11"/>
  <c r="X963" i="11"/>
  <c r="W1121" i="11"/>
  <c r="X1121" i="11"/>
  <c r="W1537" i="11"/>
  <c r="X1537" i="11"/>
  <c r="W661" i="11"/>
  <c r="X661" i="11"/>
  <c r="W693" i="11"/>
  <c r="X693" i="11"/>
  <c r="W725" i="11"/>
  <c r="X725" i="11"/>
  <c r="W757" i="11"/>
  <c r="X757" i="11"/>
  <c r="W773" i="11"/>
  <c r="X773" i="11"/>
  <c r="X804" i="11"/>
  <c r="W804" i="11"/>
  <c r="W855" i="11"/>
  <c r="X855" i="11"/>
  <c r="W891" i="11"/>
  <c r="X891" i="11"/>
  <c r="W955" i="11"/>
  <c r="X955" i="11"/>
  <c r="W1019" i="11"/>
  <c r="X1019" i="11"/>
  <c r="W1135" i="11"/>
  <c r="X1135" i="11"/>
  <c r="X1277" i="11"/>
  <c r="W1277" i="11"/>
  <c r="W1527" i="11"/>
  <c r="X1527" i="11"/>
  <c r="X658" i="11"/>
  <c r="W658" i="11"/>
  <c r="X690" i="11"/>
  <c r="W690" i="11"/>
  <c r="X722" i="11"/>
  <c r="W722" i="11"/>
  <c r="X754" i="11"/>
  <c r="W754" i="11"/>
  <c r="X786" i="11"/>
  <c r="W786" i="11"/>
  <c r="X827" i="11"/>
  <c r="W827" i="11"/>
  <c r="W919" i="11"/>
  <c r="X919" i="11"/>
  <c r="W983" i="11"/>
  <c r="X983" i="11"/>
  <c r="W1031" i="11"/>
  <c r="X1031" i="11"/>
  <c r="W1105" i="11"/>
  <c r="X1105" i="11"/>
  <c r="W1453" i="11"/>
  <c r="X1453" i="11"/>
  <c r="W1057" i="11"/>
  <c r="X1057" i="11"/>
  <c r="W1117" i="11"/>
  <c r="X1117" i="11"/>
  <c r="W1181" i="11"/>
  <c r="X1181" i="11"/>
  <c r="W1241" i="11"/>
  <c r="X1241" i="11"/>
  <c r="X1333" i="11"/>
  <c r="W1333" i="11"/>
  <c r="W1424" i="11"/>
  <c r="X1424" i="11"/>
  <c r="W1740" i="11"/>
  <c r="X1740" i="11"/>
  <c r="W1095" i="11"/>
  <c r="X1095" i="11"/>
  <c r="W1187" i="11"/>
  <c r="X1187" i="11"/>
  <c r="W1251" i="11"/>
  <c r="X1251" i="11"/>
  <c r="W1368" i="11"/>
  <c r="X1368" i="11"/>
  <c r="X1753" i="11"/>
  <c r="W1753" i="11"/>
  <c r="W1374" i="11"/>
  <c r="X1374" i="11"/>
  <c r="X1421" i="11"/>
  <c r="W1421" i="11"/>
  <c r="W1535" i="11"/>
  <c r="X1535" i="11"/>
  <c r="W1669" i="11"/>
  <c r="X1669" i="11"/>
  <c r="W1392" i="11"/>
  <c r="X1392" i="11"/>
  <c r="X1468" i="11"/>
  <c r="W1468" i="11"/>
  <c r="W1677" i="11"/>
  <c r="X1677" i="11"/>
  <c r="W1641" i="11"/>
  <c r="X1641" i="11"/>
  <c r="W1589" i="11"/>
  <c r="X1589" i="11"/>
  <c r="X1737" i="11"/>
  <c r="W1737" i="11"/>
  <c r="X856" i="11"/>
  <c r="W856" i="11"/>
  <c r="X888" i="11"/>
  <c r="W888" i="11"/>
  <c r="X920" i="11"/>
  <c r="W920" i="11"/>
  <c r="X952" i="11"/>
  <c r="W952" i="11"/>
  <c r="X984" i="11"/>
  <c r="W984" i="11"/>
  <c r="X1016" i="11"/>
  <c r="W1016" i="11"/>
  <c r="X1032" i="11"/>
  <c r="W1032" i="11"/>
  <c r="X1064" i="11"/>
  <c r="W1064" i="11"/>
  <c r="X1096" i="11"/>
  <c r="W1096" i="11"/>
  <c r="X1128" i="11"/>
  <c r="W1128" i="11"/>
  <c r="X1160" i="11"/>
  <c r="W1160" i="11"/>
  <c r="X1192" i="11"/>
  <c r="W1192" i="11"/>
  <c r="X1240" i="11"/>
  <c r="W1240" i="11"/>
  <c r="W1274" i="11"/>
  <c r="X1274" i="11"/>
  <c r="X1316" i="11"/>
  <c r="W1316" i="11"/>
  <c r="X1361" i="11"/>
  <c r="W1361" i="11"/>
  <c r="W1402" i="11"/>
  <c r="X1402" i="11"/>
  <c r="W1455" i="11"/>
  <c r="X1455" i="11"/>
  <c r="X1516" i="11"/>
  <c r="W1516" i="11"/>
  <c r="X1560" i="11"/>
  <c r="W1560" i="11"/>
  <c r="W1635" i="11"/>
  <c r="X1635" i="11"/>
  <c r="W1700" i="11"/>
  <c r="X1700" i="11"/>
  <c r="X1898" i="11"/>
  <c r="W1898" i="11"/>
  <c r="X830" i="11"/>
  <c r="W830" i="11"/>
  <c r="X862" i="11"/>
  <c r="W862" i="11"/>
  <c r="X894" i="11"/>
  <c r="W894" i="11"/>
  <c r="X926" i="11"/>
  <c r="W926" i="11"/>
  <c r="X958" i="11"/>
  <c r="W958" i="11"/>
  <c r="X990" i="11"/>
  <c r="W990" i="11"/>
  <c r="X1022" i="11"/>
  <c r="W1022" i="11"/>
  <c r="X1054" i="11"/>
  <c r="W1054" i="11"/>
  <c r="X1086" i="11"/>
  <c r="W1086" i="11"/>
  <c r="X1118" i="11"/>
  <c r="W1118" i="11"/>
  <c r="X1150" i="11"/>
  <c r="W1150" i="11"/>
  <c r="X1182" i="11"/>
  <c r="W1182" i="11"/>
  <c r="X1214" i="11"/>
  <c r="W1214" i="11"/>
  <c r="X1246" i="11"/>
  <c r="W1246" i="11"/>
  <c r="X1289" i="11"/>
  <c r="W1289" i="11"/>
  <c r="X1308" i="11"/>
  <c r="W1308" i="11"/>
  <c r="X1353" i="11"/>
  <c r="W1353" i="11"/>
  <c r="W1394" i="11"/>
  <c r="X1394" i="11"/>
  <c r="X1484" i="11"/>
  <c r="W1484" i="11"/>
  <c r="W1501" i="11"/>
  <c r="X1501" i="11"/>
  <c r="W1557" i="11"/>
  <c r="X1557" i="11"/>
  <c r="X1263" i="11"/>
  <c r="W1263" i="11"/>
  <c r="X1295" i="11"/>
  <c r="W1295" i="11"/>
  <c r="X1327" i="11"/>
  <c r="W1327" i="11"/>
  <c r="X1359" i="11"/>
  <c r="W1359" i="11"/>
  <c r="X1391" i="11"/>
  <c r="W1391" i="11"/>
  <c r="X1423" i="11"/>
  <c r="W1423" i="11"/>
  <c r="X1459" i="11"/>
  <c r="W1459" i="11"/>
  <c r="X1504" i="11"/>
  <c r="W1504" i="11"/>
  <c r="W1545" i="11"/>
  <c r="X1545" i="11"/>
  <c r="X1587" i="11"/>
  <c r="W1587" i="11"/>
  <c r="W1649" i="11"/>
  <c r="X1649" i="11"/>
  <c r="X1705" i="11"/>
  <c r="W1705" i="11"/>
  <c r="W1987" i="11"/>
  <c r="X1987" i="11"/>
  <c r="W1767" i="11"/>
  <c r="X1767" i="11"/>
  <c r="X1434" i="11"/>
  <c r="W1434" i="11"/>
  <c r="X1466" i="11"/>
  <c r="W1466" i="11"/>
  <c r="X1498" i="11"/>
  <c r="W1498" i="11"/>
  <c r="X1530" i="11"/>
  <c r="W1530" i="11"/>
  <c r="X1562" i="11"/>
  <c r="W1562" i="11"/>
  <c r="X1594" i="11"/>
  <c r="W1594" i="11"/>
  <c r="X1626" i="11"/>
  <c r="W1626" i="11"/>
  <c r="X1658" i="11"/>
  <c r="W1658" i="11"/>
  <c r="X1693" i="11"/>
  <c r="W1693" i="11"/>
  <c r="W1734" i="11"/>
  <c r="X1734" i="11"/>
  <c r="X1779" i="11"/>
  <c r="W1779" i="11"/>
  <c r="X1844" i="11"/>
  <c r="W1844" i="11"/>
  <c r="X2040" i="11"/>
  <c r="W2040" i="11"/>
  <c r="X1600" i="11"/>
  <c r="W1600" i="11"/>
  <c r="X1632" i="11"/>
  <c r="W1632" i="11"/>
  <c r="X1664" i="11"/>
  <c r="W1664" i="11"/>
  <c r="X1701" i="11"/>
  <c r="W1701" i="11"/>
  <c r="W1742" i="11"/>
  <c r="X1742" i="11"/>
  <c r="W1797" i="11"/>
  <c r="X1797" i="11"/>
  <c r="X1998" i="11"/>
  <c r="W1998" i="11"/>
  <c r="X1707" i="11"/>
  <c r="W1707" i="11"/>
  <c r="X1739" i="11"/>
  <c r="W1739" i="11"/>
  <c r="W1777" i="11"/>
  <c r="X1777" i="11"/>
  <c r="X1800" i="11"/>
  <c r="W1800" i="11"/>
  <c r="W1841" i="11"/>
  <c r="X1841" i="11"/>
  <c r="X1930" i="11"/>
  <c r="W1930" i="11"/>
  <c r="X1827" i="11"/>
  <c r="W1827" i="11"/>
  <c r="W1875" i="11"/>
  <c r="X1875" i="11"/>
  <c r="X1857" i="11"/>
  <c r="W1857" i="11"/>
  <c r="X1902" i="11"/>
  <c r="W1902" i="11"/>
  <c r="X1941" i="11"/>
  <c r="W1941" i="11"/>
  <c r="W2023" i="11"/>
  <c r="X2023" i="11"/>
  <c r="W1802" i="11"/>
  <c r="X1802" i="11"/>
  <c r="W1818" i="11"/>
  <c r="X1818" i="11"/>
  <c r="X1849" i="11"/>
  <c r="W1849" i="11"/>
  <c r="X1894" i="11"/>
  <c r="W1894" i="11"/>
  <c r="W1935" i="11"/>
  <c r="X1935" i="11"/>
  <c r="X1949" i="11"/>
  <c r="W1949" i="11"/>
  <c r="X2009" i="11"/>
  <c r="W2009" i="11"/>
  <c r="W1991" i="11"/>
  <c r="X1991" i="11"/>
  <c r="X2022" i="11"/>
  <c r="W2022" i="11"/>
  <c r="W1969" i="11"/>
  <c r="X1969" i="11"/>
  <c r="X2065" i="11"/>
  <c r="W2065" i="11"/>
  <c r="X1868" i="11"/>
  <c r="W1868" i="11"/>
  <c r="X1900" i="11"/>
  <c r="W1900" i="11"/>
  <c r="X1932" i="11"/>
  <c r="W1932" i="11"/>
  <c r="X1964" i="11"/>
  <c r="W1964" i="11"/>
  <c r="W2005" i="11"/>
  <c r="X2005" i="11"/>
  <c r="W2066" i="11"/>
  <c r="X2066" i="11"/>
  <c r="X1996" i="11"/>
  <c r="W1996" i="11"/>
  <c r="X2032" i="11"/>
  <c r="W2032" i="11"/>
  <c r="X2051" i="11"/>
  <c r="W2051" i="11"/>
  <c r="W2038" i="11"/>
  <c r="X2038" i="11"/>
  <c r="W2055" i="11"/>
  <c r="X2055" i="11"/>
  <c r="P1164" i="11"/>
  <c r="Q1164" i="11"/>
  <c r="P920" i="11"/>
  <c r="Q920" i="11"/>
  <c r="Q766" i="11"/>
  <c r="P766" i="11"/>
  <c r="Q734" i="11"/>
  <c r="P734" i="11"/>
  <c r="Q670" i="11"/>
  <c r="P670" i="11"/>
  <c r="Q582" i="11"/>
  <c r="P582" i="11"/>
  <c r="Q529" i="11"/>
  <c r="P529" i="11"/>
  <c r="Q497" i="11"/>
  <c r="P497" i="11"/>
  <c r="Q423" i="11"/>
  <c r="P423" i="11"/>
  <c r="Q298" i="11"/>
  <c r="P298" i="11"/>
  <c r="Q274" i="11"/>
  <c r="P274" i="11"/>
  <c r="Q262" i="11"/>
  <c r="P262" i="11"/>
  <c r="Q40" i="11"/>
  <c r="P40" i="11"/>
  <c r="P96" i="11"/>
  <c r="Q96" i="11"/>
  <c r="P128" i="11"/>
  <c r="Q128" i="11"/>
  <c r="P160" i="11"/>
  <c r="Q160" i="11"/>
  <c r="P192" i="11"/>
  <c r="Q192" i="11"/>
  <c r="P224" i="11"/>
  <c r="Q224" i="11"/>
  <c r="P256" i="11"/>
  <c r="Q256" i="11"/>
  <c r="P288" i="11"/>
  <c r="Q288" i="11"/>
  <c r="P320" i="11"/>
  <c r="Q320" i="11"/>
  <c r="P352" i="11"/>
  <c r="Q352" i="11"/>
  <c r="P384" i="11"/>
  <c r="Q384" i="11"/>
  <c r="P416" i="11"/>
  <c r="Q416" i="11"/>
  <c r="P447" i="11"/>
  <c r="Q447" i="11"/>
  <c r="P479" i="11"/>
  <c r="Q479" i="11"/>
  <c r="P511" i="11"/>
  <c r="Q511" i="11"/>
  <c r="P543" i="11"/>
  <c r="Q543" i="11"/>
  <c r="P575" i="11"/>
  <c r="Q575" i="11"/>
  <c r="P607" i="11"/>
  <c r="Q607" i="11"/>
  <c r="Q639" i="11"/>
  <c r="P639" i="11"/>
  <c r="Q706" i="11"/>
  <c r="P706" i="11"/>
  <c r="Q770" i="11"/>
  <c r="P770" i="11"/>
  <c r="P834" i="11"/>
  <c r="Q834" i="11"/>
  <c r="P906" i="11"/>
  <c r="Q906" i="11"/>
  <c r="P970" i="11"/>
  <c r="Q970" i="11"/>
  <c r="P1132" i="11"/>
  <c r="Q1132" i="11"/>
  <c r="P89" i="11"/>
  <c r="Q89" i="11"/>
  <c r="Q121" i="11"/>
  <c r="P121" i="11"/>
  <c r="Q153" i="11"/>
  <c r="P153" i="11"/>
  <c r="P201" i="11"/>
  <c r="Q201" i="11"/>
  <c r="P233" i="11"/>
  <c r="Q233" i="11"/>
  <c r="Q265" i="11"/>
  <c r="P265" i="11"/>
  <c r="Q297" i="11"/>
  <c r="P297" i="11"/>
  <c r="Q329" i="11"/>
  <c r="P329" i="11"/>
  <c r="P361" i="11"/>
  <c r="Q361" i="11"/>
  <c r="Q393" i="11"/>
  <c r="P393" i="11"/>
  <c r="Q409" i="11"/>
  <c r="P409" i="11"/>
  <c r="Q444" i="11"/>
  <c r="P444" i="11"/>
  <c r="P476" i="11"/>
  <c r="Q476" i="11"/>
  <c r="P508" i="11"/>
  <c r="Q508" i="11"/>
  <c r="Q540" i="11"/>
  <c r="P540" i="11"/>
  <c r="Q572" i="11"/>
  <c r="P572" i="11"/>
  <c r="Q604" i="11"/>
  <c r="P604" i="11"/>
  <c r="Q635" i="11"/>
  <c r="P635" i="11"/>
  <c r="Q699" i="11"/>
  <c r="P699" i="11"/>
  <c r="Q763" i="11"/>
  <c r="P763" i="11"/>
  <c r="P840" i="11"/>
  <c r="Q840" i="11"/>
  <c r="P1038" i="11"/>
  <c r="Q1038" i="11"/>
  <c r="P1319" i="11"/>
  <c r="Q1319" i="11"/>
  <c r="P660" i="11"/>
  <c r="Q660" i="11"/>
  <c r="P692" i="11"/>
  <c r="Q692" i="11"/>
  <c r="P724" i="11"/>
  <c r="Q724" i="11"/>
  <c r="P756" i="11"/>
  <c r="Q756" i="11"/>
  <c r="P808" i="11"/>
  <c r="Q808" i="11"/>
  <c r="P848" i="11"/>
  <c r="Q848" i="11"/>
  <c r="P916" i="11"/>
  <c r="Q916" i="11"/>
  <c r="P948" i="11"/>
  <c r="Q948" i="11"/>
  <c r="P1012" i="11"/>
  <c r="Q1012" i="11"/>
  <c r="P1112" i="11"/>
  <c r="Q1112" i="11"/>
  <c r="P1206" i="11"/>
  <c r="Q1206" i="11"/>
  <c r="Q1308" i="11"/>
  <c r="P1308" i="11"/>
  <c r="Q1538" i="11"/>
  <c r="P1538" i="11"/>
  <c r="Q657" i="11"/>
  <c r="P657" i="11"/>
  <c r="Q689" i="11"/>
  <c r="P689" i="11"/>
  <c r="Q721" i="11"/>
  <c r="P721" i="11"/>
  <c r="Q753" i="11"/>
  <c r="P753" i="11"/>
  <c r="Q785" i="11"/>
  <c r="P785" i="11"/>
  <c r="Q818" i="11"/>
  <c r="P818" i="11"/>
  <c r="P896" i="11"/>
  <c r="Q896" i="11"/>
  <c r="P960" i="11"/>
  <c r="Q960" i="11"/>
  <c r="P1028" i="11"/>
  <c r="Q1028" i="11"/>
  <c r="P1224" i="11"/>
  <c r="Q1224" i="11"/>
  <c r="P1407" i="11"/>
  <c r="Q1407" i="11"/>
  <c r="P1678" i="11"/>
  <c r="Q1678" i="11"/>
  <c r="P1066" i="11"/>
  <c r="Q1066" i="11"/>
  <c r="P1140" i="11"/>
  <c r="Q1140" i="11"/>
  <c r="P1202" i="11"/>
  <c r="Q1202" i="11"/>
  <c r="P1273" i="11"/>
  <c r="Q1273" i="11"/>
  <c r="P1303" i="11"/>
  <c r="Q1303" i="11"/>
  <c r="P1576" i="11"/>
  <c r="Q1576" i="11"/>
  <c r="P1088" i="11"/>
  <c r="Q1088" i="11"/>
  <c r="P1152" i="11"/>
  <c r="Q1152" i="11"/>
  <c r="P1214" i="11"/>
  <c r="Q1214" i="11"/>
  <c r="P1271" i="11"/>
  <c r="Q1271" i="11"/>
  <c r="P1337" i="11"/>
  <c r="Q1337" i="11"/>
  <c r="Q1404" i="11"/>
  <c r="P1404" i="11"/>
  <c r="Q1523" i="11"/>
  <c r="P1523" i="11"/>
  <c r="P1684" i="11"/>
  <c r="Q1684" i="11"/>
  <c r="P1369" i="11"/>
  <c r="Q1369" i="11"/>
  <c r="P1456" i="11"/>
  <c r="Q1456" i="11"/>
  <c r="Q1587" i="11"/>
  <c r="P1587" i="11"/>
  <c r="P1636" i="11"/>
  <c r="Q1636" i="11"/>
  <c r="P1646" i="11"/>
  <c r="Q1646" i="11"/>
  <c r="Q835" i="11"/>
  <c r="P835" i="11"/>
  <c r="Q867" i="11"/>
  <c r="P867" i="11"/>
  <c r="Q899" i="11"/>
  <c r="P899" i="11"/>
  <c r="Q931" i="11"/>
  <c r="P931" i="11"/>
  <c r="Q963" i="11"/>
  <c r="P963" i="11"/>
  <c r="Q995" i="11"/>
  <c r="P995" i="11"/>
  <c r="Q1027" i="11"/>
  <c r="P1027" i="11"/>
  <c r="Q1059" i="11"/>
  <c r="P1059" i="11"/>
  <c r="Q1091" i="11"/>
  <c r="P1091" i="11"/>
  <c r="Q1123" i="11"/>
  <c r="P1123" i="11"/>
  <c r="Q1155" i="11"/>
  <c r="P1155" i="11"/>
  <c r="Q1187" i="11"/>
  <c r="P1187" i="11"/>
  <c r="Q1219" i="11"/>
  <c r="P1219" i="11"/>
  <c r="Q1251" i="11"/>
  <c r="P1251" i="11"/>
  <c r="Q1291" i="11"/>
  <c r="P1291" i="11"/>
  <c r="Q1336" i="11"/>
  <c r="P1336" i="11"/>
  <c r="P1381" i="11"/>
  <c r="Q1381" i="11"/>
  <c r="Q1419" i="11"/>
  <c r="P1419" i="11"/>
  <c r="Q1483" i="11"/>
  <c r="P1483" i="11"/>
  <c r="Q1539" i="11"/>
  <c r="P1539" i="11"/>
  <c r="P1699" i="11"/>
  <c r="Q1699" i="11"/>
  <c r="Q809" i="11"/>
  <c r="P809" i="11"/>
  <c r="Q825" i="11"/>
  <c r="P825" i="11"/>
  <c r="Q857" i="11"/>
  <c r="P857" i="11"/>
  <c r="Q889" i="11"/>
  <c r="P889" i="11"/>
  <c r="Q921" i="11"/>
  <c r="P921" i="11"/>
  <c r="Q953" i="11"/>
  <c r="P953" i="11"/>
  <c r="Q985" i="11"/>
  <c r="P985" i="11"/>
  <c r="Q1017" i="11"/>
  <c r="P1017" i="11"/>
  <c r="Q1049" i="11"/>
  <c r="P1049" i="11"/>
  <c r="Q1065" i="11"/>
  <c r="P1065" i="11"/>
  <c r="Q1097" i="11"/>
  <c r="P1097" i="11"/>
  <c r="Q1129" i="11"/>
  <c r="P1129" i="11"/>
  <c r="Q1161" i="11"/>
  <c r="P1161" i="11"/>
  <c r="Q1193" i="11"/>
  <c r="P1193" i="11"/>
  <c r="Q1225" i="11"/>
  <c r="P1225" i="11"/>
  <c r="Q1257" i="11"/>
  <c r="P1257" i="11"/>
  <c r="Q1296" i="11"/>
  <c r="P1296" i="11"/>
  <c r="P1341" i="11"/>
  <c r="Q1341" i="11"/>
  <c r="Q1379" i="11"/>
  <c r="P1379" i="11"/>
  <c r="Q1424" i="11"/>
  <c r="P1424" i="11"/>
  <c r="Q1451" i="11"/>
  <c r="P1451" i="11"/>
  <c r="Q1507" i="11"/>
  <c r="P1507" i="11"/>
  <c r="P1568" i="11"/>
  <c r="Q1568" i="11"/>
  <c r="P1606" i="11"/>
  <c r="Q1606" i="11"/>
  <c r="P1638" i="11"/>
  <c r="Q1638" i="11"/>
  <c r="P1670" i="11"/>
  <c r="Q1670" i="11"/>
  <c r="P1776" i="11"/>
  <c r="Q1776" i="11"/>
  <c r="Q1282" i="11"/>
  <c r="P1282" i="11"/>
  <c r="Q1314" i="11"/>
  <c r="P1314" i="11"/>
  <c r="Q1330" i="11"/>
  <c r="P1330" i="11"/>
  <c r="Q1362" i="11"/>
  <c r="P1362" i="11"/>
  <c r="Q1394" i="11"/>
  <c r="P1394" i="11"/>
  <c r="Q1426" i="11"/>
  <c r="P1426" i="11"/>
  <c r="Q1466" i="11"/>
  <c r="P1466" i="11"/>
  <c r="Q1530" i="11"/>
  <c r="P1530" i="11"/>
  <c r="Q1575" i="11"/>
  <c r="P1575" i="11"/>
  <c r="P1626" i="11"/>
  <c r="Q1626" i="11"/>
  <c r="P1717" i="11"/>
  <c r="Q1717" i="11"/>
  <c r="P1798" i="11"/>
  <c r="Q1798" i="11"/>
  <c r="P1757" i="11"/>
  <c r="Q1757" i="11"/>
  <c r="Q1445" i="11"/>
  <c r="P1445" i="11"/>
  <c r="Q1477" i="11"/>
  <c r="P1477" i="11"/>
  <c r="P1525" i="11"/>
  <c r="Q1525" i="11"/>
  <c r="P1557" i="11"/>
  <c r="Q1557" i="11"/>
  <c r="Q1589" i="11"/>
  <c r="P1589" i="11"/>
  <c r="Q1621" i="11"/>
  <c r="P1621" i="11"/>
  <c r="Q1637" i="11"/>
  <c r="P1637" i="11"/>
  <c r="Q1669" i="11"/>
  <c r="P1669" i="11"/>
  <c r="P1713" i="11"/>
  <c r="Q1713" i="11"/>
  <c r="Q1751" i="11"/>
  <c r="P1751" i="11"/>
  <c r="Q1795" i="11"/>
  <c r="P1795" i="11"/>
  <c r="Q1889" i="11"/>
  <c r="P1889" i="11"/>
  <c r="Q1619" i="11"/>
  <c r="P1619" i="11"/>
  <c r="Q1651" i="11"/>
  <c r="P1651" i="11"/>
  <c r="Q1686" i="11"/>
  <c r="P1686" i="11"/>
  <c r="P1438" i="11"/>
  <c r="Q1438" i="11"/>
  <c r="W1286" i="11"/>
  <c r="X1286" i="11"/>
  <c r="W1231" i="11"/>
  <c r="X1231" i="11"/>
  <c r="W1075" i="11"/>
  <c r="X1075" i="11"/>
  <c r="W1013" i="11"/>
  <c r="X1013" i="11"/>
  <c r="Q819" i="11"/>
  <c r="P819" i="11"/>
  <c r="Q782" i="11"/>
  <c r="P782" i="11"/>
  <c r="X740" i="11"/>
  <c r="W740" i="11"/>
  <c r="Q718" i="11"/>
  <c r="P718" i="11"/>
  <c r="X676" i="11"/>
  <c r="W676" i="11"/>
  <c r="Q654" i="11"/>
  <c r="P654" i="11"/>
  <c r="X615" i="11"/>
  <c r="W615" i="11"/>
  <c r="Q606" i="11"/>
  <c r="P606" i="11"/>
  <c r="Q585" i="11"/>
  <c r="P585" i="11"/>
  <c r="X570" i="11"/>
  <c r="W570" i="11"/>
  <c r="X551" i="11"/>
  <c r="W551" i="11"/>
  <c r="Q542" i="11"/>
  <c r="P542" i="11"/>
  <c r="Q521" i="11"/>
  <c r="P521" i="11"/>
  <c r="X506" i="11"/>
  <c r="W506" i="11"/>
  <c r="X487" i="11"/>
  <c r="W487" i="11"/>
  <c r="Q478" i="11"/>
  <c r="P478" i="11"/>
  <c r="X458" i="11"/>
  <c r="W458" i="11"/>
  <c r="Q425" i="11"/>
  <c r="P425" i="11"/>
  <c r="Q410" i="11"/>
  <c r="P410" i="11"/>
  <c r="Q390" i="11"/>
  <c r="P390" i="11"/>
  <c r="X383" i="11"/>
  <c r="W383" i="11"/>
  <c r="X372" i="11"/>
  <c r="W372" i="11"/>
  <c r="Q358" i="11"/>
  <c r="P358" i="11"/>
  <c r="X351" i="11"/>
  <c r="W351" i="11"/>
  <c r="X340" i="11"/>
  <c r="W340" i="11"/>
  <c r="Q326" i="11"/>
  <c r="P326" i="11"/>
  <c r="X319" i="11"/>
  <c r="W319" i="11"/>
  <c r="X308" i="11"/>
  <c r="W308" i="11"/>
  <c r="Q294" i="11"/>
  <c r="P294" i="11"/>
  <c r="Q287" i="11"/>
  <c r="P287" i="11"/>
  <c r="Q266" i="11"/>
  <c r="P266" i="11"/>
  <c r="Q259" i="11"/>
  <c r="P259" i="11"/>
  <c r="Q247" i="11"/>
  <c r="P247" i="11"/>
  <c r="Q239" i="11"/>
  <c r="P239" i="11"/>
  <c r="Q231" i="11"/>
  <c r="P231" i="11"/>
  <c r="Q223" i="11"/>
  <c r="P223" i="11"/>
  <c r="Q215" i="11"/>
  <c r="P215" i="11"/>
  <c r="Q207" i="11"/>
  <c r="P207" i="11"/>
  <c r="Q199" i="11"/>
  <c r="P199" i="11"/>
  <c r="Q178" i="11"/>
  <c r="P178" i="11"/>
  <c r="X163" i="11"/>
  <c r="W163" i="11"/>
  <c r="X144" i="11"/>
  <c r="W144" i="11"/>
  <c r="Q130" i="11"/>
  <c r="P130" i="11"/>
  <c r="X123" i="11"/>
  <c r="W123" i="11"/>
  <c r="Q99" i="11"/>
  <c r="P99" i="11"/>
  <c r="Q82" i="11"/>
  <c r="P82" i="11"/>
  <c r="X71" i="11"/>
  <c r="W71" i="11"/>
  <c r="Q66" i="11"/>
  <c r="P66" i="11"/>
  <c r="X55" i="11"/>
  <c r="W55" i="11"/>
  <c r="Q50" i="11"/>
  <c r="P50" i="11"/>
  <c r="X39" i="11"/>
  <c r="W39" i="11"/>
  <c r="Q34" i="11"/>
  <c r="P34" i="11"/>
  <c r="X23" i="11"/>
  <c r="W23" i="11"/>
  <c r="Q18" i="11"/>
  <c r="P18" i="11"/>
  <c r="Q7" i="11"/>
  <c r="P7" i="11"/>
  <c r="W22" i="11"/>
  <c r="X22" i="11"/>
  <c r="W18" i="11"/>
  <c r="X18" i="11"/>
  <c r="P988" i="11"/>
  <c r="Q988" i="11"/>
  <c r="P936" i="11"/>
  <c r="Q936" i="11"/>
  <c r="P904" i="11"/>
  <c r="Q904" i="11"/>
  <c r="P872" i="11"/>
  <c r="Q872" i="11"/>
  <c r="Q702" i="11"/>
  <c r="P702" i="11"/>
  <c r="Q593" i="11"/>
  <c r="P593" i="11"/>
  <c r="Q550" i="11"/>
  <c r="P550" i="11"/>
  <c r="Q433" i="11"/>
  <c r="P433" i="11"/>
  <c r="Q378" i="11"/>
  <c r="P378" i="11"/>
  <c r="Q362" i="11"/>
  <c r="P362" i="11"/>
  <c r="Q175" i="11"/>
  <c r="P175" i="11"/>
  <c r="Q142" i="11"/>
  <c r="P142" i="11"/>
  <c r="Q91" i="11"/>
  <c r="P91" i="11"/>
  <c r="Q64" i="11"/>
  <c r="P64" i="11"/>
  <c r="Q52" i="11"/>
  <c r="P52" i="11"/>
  <c r="U822" i="11"/>
  <c r="T822" i="11"/>
  <c r="R147" i="11"/>
  <c r="S147" i="11"/>
  <c r="P1353" i="11"/>
  <c r="Q1353" i="11"/>
  <c r="X1285" i="11"/>
  <c r="W1285" i="11"/>
  <c r="P1236" i="11"/>
  <c r="Q1236" i="11"/>
  <c r="W1185" i="11"/>
  <c r="X1185" i="11"/>
  <c r="W1077" i="11"/>
  <c r="X1077" i="11"/>
  <c r="P940" i="11"/>
  <c r="Q940" i="11"/>
  <c r="P908" i="11"/>
  <c r="Q908" i="11"/>
  <c r="P876" i="11"/>
  <c r="Q876" i="11"/>
  <c r="W805" i="11"/>
  <c r="X805" i="11"/>
  <c r="X732" i="11"/>
  <c r="W732" i="11"/>
  <c r="Q695" i="11"/>
  <c r="P695" i="11"/>
  <c r="X687" i="11"/>
  <c r="W687" i="11"/>
  <c r="Q678" i="11"/>
  <c r="P678" i="11"/>
  <c r="X636" i="11"/>
  <c r="W636" i="11"/>
  <c r="Q626" i="11"/>
  <c r="P626" i="11"/>
  <c r="X603" i="11"/>
  <c r="W603" i="11"/>
  <c r="X587" i="11"/>
  <c r="W587" i="11"/>
  <c r="X574" i="11"/>
  <c r="W574" i="11"/>
  <c r="Q557" i="11"/>
  <c r="P557" i="11"/>
  <c r="Q546" i="11"/>
  <c r="P546" i="11"/>
  <c r="X507" i="11"/>
  <c r="W507" i="11"/>
  <c r="X494" i="11"/>
  <c r="W494" i="11"/>
  <c r="Q477" i="11"/>
  <c r="P477" i="11"/>
  <c r="Q466" i="11"/>
  <c r="P466" i="11"/>
  <c r="X443" i="11"/>
  <c r="W443" i="11"/>
  <c r="X427" i="11"/>
  <c r="W427" i="11"/>
  <c r="Q414" i="11"/>
  <c r="P414" i="11"/>
  <c r="Q403" i="11"/>
  <c r="P403" i="11"/>
  <c r="Q371" i="11"/>
  <c r="P371" i="11"/>
  <c r="Q339" i="11"/>
  <c r="P339" i="11"/>
  <c r="Q307" i="11"/>
  <c r="P307" i="11"/>
  <c r="X284" i="11"/>
  <c r="W284" i="11"/>
  <c r="X271" i="11"/>
  <c r="W271" i="11"/>
  <c r="X239" i="11"/>
  <c r="W239" i="11"/>
  <c r="X223" i="11"/>
  <c r="W223" i="11"/>
  <c r="X207" i="11"/>
  <c r="W207" i="11"/>
  <c r="X180" i="11"/>
  <c r="W180" i="11"/>
  <c r="X167" i="11"/>
  <c r="W167" i="11"/>
  <c r="Q150" i="11"/>
  <c r="P150" i="11"/>
  <c r="Q127" i="11"/>
  <c r="P127" i="11"/>
  <c r="X108" i="11"/>
  <c r="W108" i="11"/>
  <c r="Q103" i="11"/>
  <c r="P103" i="11"/>
  <c r="Q98" i="11"/>
  <c r="P98" i="11"/>
  <c r="Q87" i="11"/>
  <c r="P87" i="11"/>
  <c r="W70" i="11"/>
  <c r="X70" i="11"/>
  <c r="P65" i="11"/>
  <c r="Q65" i="11"/>
  <c r="W58" i="11"/>
  <c r="X58" i="11"/>
  <c r="W54" i="11"/>
  <c r="X54" i="11"/>
  <c r="W50" i="11"/>
  <c r="X50" i="11"/>
  <c r="P45" i="11"/>
  <c r="Q45" i="11"/>
  <c r="W14" i="11"/>
  <c r="X14" i="11"/>
  <c r="W10" i="11"/>
  <c r="X10" i="11"/>
  <c r="W85" i="11"/>
  <c r="X85" i="11"/>
  <c r="W101" i="11"/>
  <c r="X101" i="11"/>
  <c r="W117" i="11"/>
  <c r="X117" i="11"/>
  <c r="W133" i="11"/>
  <c r="X133" i="11"/>
  <c r="W149" i="11"/>
  <c r="X149" i="11"/>
  <c r="W165" i="11"/>
  <c r="X165" i="11"/>
  <c r="W181" i="11"/>
  <c r="X181" i="11"/>
  <c r="W197" i="11"/>
  <c r="X197" i="11"/>
  <c r="W213" i="11"/>
  <c r="X213" i="11"/>
  <c r="W229" i="11"/>
  <c r="X229" i="11"/>
  <c r="W245" i="11"/>
  <c r="X245" i="11"/>
  <c r="W261" i="11"/>
  <c r="X261" i="11"/>
  <c r="W277" i="11"/>
  <c r="X277" i="11"/>
  <c r="W293" i="11"/>
  <c r="X293" i="11"/>
  <c r="W309" i="11"/>
  <c r="X309" i="11"/>
  <c r="W325" i="11"/>
  <c r="X325" i="11"/>
  <c r="W341" i="11"/>
  <c r="X341" i="11"/>
  <c r="W357" i="11"/>
  <c r="X357" i="11"/>
  <c r="W373" i="11"/>
  <c r="X373" i="11"/>
  <c r="W389" i="11"/>
  <c r="X389" i="11"/>
  <c r="W405" i="11"/>
  <c r="X405" i="11"/>
  <c r="W421" i="11"/>
  <c r="X421" i="11"/>
  <c r="W440" i="11"/>
  <c r="X440" i="11"/>
  <c r="W456" i="11"/>
  <c r="X456" i="11"/>
  <c r="W472" i="11"/>
  <c r="X472" i="11"/>
  <c r="W488" i="11"/>
  <c r="X488" i="11"/>
  <c r="W504" i="11"/>
  <c r="X504" i="11"/>
  <c r="W520" i="11"/>
  <c r="X520" i="11"/>
  <c r="W536" i="11"/>
  <c r="X536" i="11"/>
  <c r="W552" i="11"/>
  <c r="X552" i="11"/>
  <c r="W568" i="11"/>
  <c r="X568" i="11"/>
  <c r="W584" i="11"/>
  <c r="X584" i="11"/>
  <c r="W600" i="11"/>
  <c r="X600" i="11"/>
  <c r="W616" i="11"/>
  <c r="X616" i="11"/>
  <c r="W632" i="11"/>
  <c r="X632" i="11"/>
  <c r="X656" i="11"/>
  <c r="W656" i="11"/>
  <c r="X672" i="11"/>
  <c r="W672" i="11"/>
  <c r="X688" i="11"/>
  <c r="W688" i="11"/>
  <c r="X704" i="11"/>
  <c r="W704" i="11"/>
  <c r="X720" i="11"/>
  <c r="W720" i="11"/>
  <c r="X736" i="11"/>
  <c r="W736" i="11"/>
  <c r="X752" i="11"/>
  <c r="W752" i="11"/>
  <c r="X768" i="11"/>
  <c r="W768" i="11"/>
  <c r="X784" i="11"/>
  <c r="W784" i="11"/>
  <c r="X800" i="11"/>
  <c r="W800" i="11"/>
  <c r="W879" i="11"/>
  <c r="X879" i="11"/>
  <c r="W943" i="11"/>
  <c r="X943" i="11"/>
  <c r="W1007" i="11"/>
  <c r="X1007" i="11"/>
  <c r="W1155" i="11"/>
  <c r="X1155" i="11"/>
  <c r="W1261" i="11"/>
  <c r="X1261" i="11"/>
  <c r="X1563" i="11"/>
  <c r="W1563" i="11"/>
  <c r="X98" i="11"/>
  <c r="W98" i="11"/>
  <c r="X114" i="11"/>
  <c r="W114" i="11"/>
  <c r="W130" i="11"/>
  <c r="X130" i="11"/>
  <c r="W146" i="11"/>
  <c r="X146" i="11"/>
  <c r="W162" i="11"/>
  <c r="X162" i="11"/>
  <c r="W178" i="11"/>
  <c r="X178" i="11"/>
  <c r="W194" i="11"/>
  <c r="X194" i="11"/>
  <c r="X210" i="11"/>
  <c r="W210" i="11"/>
  <c r="X226" i="11"/>
  <c r="W226" i="11"/>
  <c r="X242" i="11"/>
  <c r="W242" i="11"/>
  <c r="X258" i="11"/>
  <c r="W258" i="11"/>
  <c r="X274" i="11"/>
  <c r="W274" i="11"/>
  <c r="X290" i="11"/>
  <c r="W290" i="11"/>
  <c r="X306" i="11"/>
  <c r="W306" i="11"/>
  <c r="W322" i="11"/>
  <c r="X322" i="11"/>
  <c r="X338" i="11"/>
  <c r="W338" i="11"/>
  <c r="X354" i="11"/>
  <c r="W354" i="11"/>
  <c r="X370" i="11"/>
  <c r="W370" i="11"/>
  <c r="X386" i="11"/>
  <c r="W386" i="11"/>
  <c r="X402" i="11"/>
  <c r="W402" i="11"/>
  <c r="X418" i="11"/>
  <c r="W418" i="11"/>
  <c r="W433" i="11"/>
  <c r="X433" i="11"/>
  <c r="W449" i="11"/>
  <c r="X449" i="11"/>
  <c r="X465" i="11"/>
  <c r="W465" i="11"/>
  <c r="W481" i="11"/>
  <c r="X481" i="11"/>
  <c r="X497" i="11"/>
  <c r="W497" i="11"/>
  <c r="W513" i="11"/>
  <c r="X513" i="11"/>
  <c r="X529" i="11"/>
  <c r="W529" i="11"/>
  <c r="X545" i="11"/>
  <c r="W545" i="11"/>
  <c r="X561" i="11"/>
  <c r="W561" i="11"/>
  <c r="X577" i="11"/>
  <c r="W577" i="11"/>
  <c r="W593" i="11"/>
  <c r="X593" i="11"/>
  <c r="X609" i="11"/>
  <c r="W609" i="11"/>
  <c r="W625" i="11"/>
  <c r="X625" i="11"/>
  <c r="X819" i="11"/>
  <c r="W819" i="11"/>
  <c r="W857" i="11"/>
  <c r="X857" i="11"/>
  <c r="W881" i="11"/>
  <c r="X881" i="11"/>
  <c r="W913" i="11"/>
  <c r="X913" i="11"/>
  <c r="W945" i="11"/>
  <c r="X945" i="11"/>
  <c r="W977" i="11"/>
  <c r="X977" i="11"/>
  <c r="W1009" i="11"/>
  <c r="X1009" i="11"/>
  <c r="W1151" i="11"/>
  <c r="X1151" i="11"/>
  <c r="W1278" i="11"/>
  <c r="X1278" i="11"/>
  <c r="W633" i="11"/>
  <c r="X633" i="11"/>
  <c r="W649" i="11"/>
  <c r="X649" i="11"/>
  <c r="W665" i="11"/>
  <c r="X665" i="11"/>
  <c r="W681" i="11"/>
  <c r="X681" i="11"/>
  <c r="W697" i="11"/>
  <c r="X697" i="11"/>
  <c r="W713" i="11"/>
  <c r="X713" i="11"/>
  <c r="W729" i="11"/>
  <c r="X729" i="11"/>
  <c r="W745" i="11"/>
  <c r="X745" i="11"/>
  <c r="W761" i="11"/>
  <c r="X761" i="11"/>
  <c r="W777" i="11"/>
  <c r="X777" i="11"/>
  <c r="W793" i="11"/>
  <c r="X793" i="11"/>
  <c r="W807" i="11"/>
  <c r="X807" i="11"/>
  <c r="W837" i="11"/>
  <c r="X837" i="11"/>
  <c r="W863" i="11"/>
  <c r="X863" i="11"/>
  <c r="W893" i="11"/>
  <c r="X893" i="11"/>
  <c r="W925" i="11"/>
  <c r="X925" i="11"/>
  <c r="W957" i="11"/>
  <c r="X957" i="11"/>
  <c r="W989" i="11"/>
  <c r="X989" i="11"/>
  <c r="W1027" i="11"/>
  <c r="X1027" i="11"/>
  <c r="W1093" i="11"/>
  <c r="X1093" i="11"/>
  <c r="W1157" i="11"/>
  <c r="X1157" i="11"/>
  <c r="W1233" i="11"/>
  <c r="X1233" i="11"/>
  <c r="W1294" i="11"/>
  <c r="X1294" i="11"/>
  <c r="X1397" i="11"/>
  <c r="W1397" i="11"/>
  <c r="W1655" i="11"/>
  <c r="X1655" i="11"/>
  <c r="W646" i="11"/>
  <c r="X646" i="11"/>
  <c r="X662" i="11"/>
  <c r="W662" i="11"/>
  <c r="W678" i="11"/>
  <c r="X678" i="11"/>
  <c r="X694" i="11"/>
  <c r="W694" i="11"/>
  <c r="X710" i="11"/>
  <c r="W710" i="11"/>
  <c r="X726" i="11"/>
  <c r="W726" i="11"/>
  <c r="W742" i="11"/>
  <c r="X742" i="11"/>
  <c r="X758" i="11"/>
  <c r="W758" i="11"/>
  <c r="X774" i="11"/>
  <c r="W774" i="11"/>
  <c r="X790" i="11"/>
  <c r="W790" i="11"/>
  <c r="W811" i="11"/>
  <c r="X811" i="11"/>
  <c r="W833" i="11"/>
  <c r="X833" i="11"/>
  <c r="W861" i="11"/>
  <c r="X861" i="11"/>
  <c r="W889" i="11"/>
  <c r="X889" i="11"/>
  <c r="W921" i="11"/>
  <c r="X921" i="11"/>
  <c r="W953" i="11"/>
  <c r="X953" i="11"/>
  <c r="W985" i="11"/>
  <c r="X985" i="11"/>
  <c r="W1017" i="11"/>
  <c r="X1017" i="11"/>
  <c r="W1033" i="11"/>
  <c r="X1033" i="11"/>
  <c r="W1107" i="11"/>
  <c r="X1107" i="11"/>
  <c r="W1171" i="11"/>
  <c r="X1171" i="11"/>
  <c r="W1247" i="11"/>
  <c r="X1247" i="11"/>
  <c r="W1708" i="11"/>
  <c r="X1708" i="11"/>
  <c r="W1039" i="11"/>
  <c r="X1039" i="11"/>
  <c r="W1071" i="11"/>
  <c r="X1071" i="11"/>
  <c r="W1099" i="11"/>
  <c r="X1099" i="11"/>
  <c r="W1131" i="11"/>
  <c r="X1131" i="11"/>
  <c r="W1163" i="11"/>
  <c r="X1163" i="11"/>
  <c r="W1191" i="11"/>
  <c r="X1191" i="11"/>
  <c r="W1223" i="11"/>
  <c r="X1223" i="11"/>
  <c r="W1255" i="11"/>
  <c r="X1255" i="11"/>
  <c r="W1296" i="11"/>
  <c r="X1296" i="11"/>
  <c r="W1360" i="11"/>
  <c r="X1360" i="11"/>
  <c r="W1439" i="11"/>
  <c r="X1439" i="11"/>
  <c r="W1503" i="11"/>
  <c r="X1503" i="11"/>
  <c r="W1037" i="11"/>
  <c r="X1037" i="11"/>
  <c r="W1069" i="11"/>
  <c r="X1069" i="11"/>
  <c r="W1097" i="11"/>
  <c r="X1097" i="11"/>
  <c r="W1129" i="11"/>
  <c r="X1129" i="11"/>
  <c r="W1161" i="11"/>
  <c r="X1161" i="11"/>
  <c r="W1189" i="11"/>
  <c r="X1189" i="11"/>
  <c r="W1221" i="11"/>
  <c r="X1221" i="11"/>
  <c r="W1253" i="11"/>
  <c r="X1253" i="11"/>
  <c r="W1320" i="11"/>
  <c r="X1320" i="11"/>
  <c r="X1373" i="11"/>
  <c r="W1373" i="11"/>
  <c r="W1591" i="11"/>
  <c r="X1591" i="11"/>
  <c r="W1977" i="11"/>
  <c r="X1977" i="11"/>
  <c r="W1326" i="11"/>
  <c r="X1326" i="11"/>
  <c r="W1382" i="11"/>
  <c r="X1382" i="11"/>
  <c r="X1429" i="11"/>
  <c r="W1429" i="11"/>
  <c r="X1499" i="11"/>
  <c r="W1499" i="11"/>
  <c r="X1540" i="11"/>
  <c r="W1540" i="11"/>
  <c r="W1605" i="11"/>
  <c r="X1605" i="11"/>
  <c r="W1673" i="11"/>
  <c r="X1673" i="11"/>
  <c r="W1310" i="11"/>
  <c r="X1310" i="11"/>
  <c r="X1357" i="11"/>
  <c r="W1357" i="11"/>
  <c r="W1400" i="11"/>
  <c r="X1400" i="11"/>
  <c r="W1430" i="11"/>
  <c r="X1430" i="11"/>
  <c r="W1471" i="11"/>
  <c r="X1471" i="11"/>
  <c r="W1559" i="11"/>
  <c r="X1559" i="11"/>
  <c r="X1544" i="11"/>
  <c r="W1544" i="11"/>
  <c r="W1573" i="11"/>
  <c r="X1573" i="11"/>
  <c r="W1645" i="11"/>
  <c r="X1645" i="11"/>
  <c r="W1823" i="11"/>
  <c r="X1823" i="11"/>
  <c r="W1593" i="11"/>
  <c r="X1593" i="11"/>
  <c r="W1657" i="11"/>
  <c r="X1657" i="11"/>
  <c r="X1761" i="11"/>
  <c r="W1761" i="11"/>
  <c r="X844" i="11"/>
  <c r="W844" i="11"/>
  <c r="X860" i="11"/>
  <c r="W860" i="11"/>
  <c r="X876" i="11"/>
  <c r="W876" i="11"/>
  <c r="X892" i="11"/>
  <c r="W892" i="11"/>
  <c r="X908" i="11"/>
  <c r="W908" i="11"/>
  <c r="X924" i="11"/>
  <c r="W924" i="11"/>
  <c r="X940" i="11"/>
  <c r="W940" i="11"/>
  <c r="X956" i="11"/>
  <c r="W956" i="11"/>
  <c r="X972" i="11"/>
  <c r="W972" i="11"/>
  <c r="X988" i="11"/>
  <c r="W988" i="11"/>
  <c r="X1004" i="11"/>
  <c r="W1004" i="11"/>
  <c r="X1020" i="11"/>
  <c r="W1020" i="11"/>
  <c r="X1036" i="11"/>
  <c r="W1036" i="11"/>
  <c r="X1052" i="11"/>
  <c r="W1052" i="11"/>
  <c r="X1068" i="11"/>
  <c r="W1068" i="11"/>
  <c r="X1084" i="11"/>
  <c r="W1084" i="11"/>
  <c r="X1100" i="11"/>
  <c r="W1100" i="11"/>
  <c r="X1116" i="11"/>
  <c r="W1116" i="11"/>
  <c r="X1132" i="11"/>
  <c r="W1132" i="11"/>
  <c r="X1148" i="11"/>
  <c r="W1148" i="11"/>
  <c r="X1164" i="11"/>
  <c r="W1164" i="11"/>
  <c r="X1180" i="11"/>
  <c r="W1180" i="11"/>
  <c r="X1196" i="11"/>
  <c r="W1196" i="11"/>
  <c r="X1212" i="11"/>
  <c r="W1212" i="11"/>
  <c r="X1228" i="11"/>
  <c r="W1228" i="11"/>
  <c r="X1244" i="11"/>
  <c r="W1244" i="11"/>
  <c r="X1260" i="11"/>
  <c r="W1260" i="11"/>
  <c r="X1281" i="11"/>
  <c r="W1281" i="11"/>
  <c r="X1300" i="11"/>
  <c r="W1300" i="11"/>
  <c r="W1322" i="11"/>
  <c r="X1322" i="11"/>
  <c r="X1345" i="11"/>
  <c r="W1345" i="11"/>
  <c r="X1364" i="11"/>
  <c r="W1364" i="11"/>
  <c r="W1386" i="11"/>
  <c r="X1386" i="11"/>
  <c r="X1409" i="11"/>
  <c r="W1409" i="11"/>
  <c r="X1428" i="11"/>
  <c r="W1428" i="11"/>
  <c r="X1460" i="11"/>
  <c r="W1460" i="11"/>
  <c r="X1483" i="11"/>
  <c r="W1483" i="11"/>
  <c r="W1519" i="11"/>
  <c r="X1519" i="11"/>
  <c r="X1543" i="11"/>
  <c r="W1543" i="11"/>
  <c r="X1580" i="11"/>
  <c r="W1580" i="11"/>
  <c r="W1611" i="11"/>
  <c r="X1611" i="11"/>
  <c r="W1643" i="11"/>
  <c r="X1643" i="11"/>
  <c r="W1675" i="11"/>
  <c r="X1675" i="11"/>
  <c r="X1721" i="11"/>
  <c r="W1721" i="11"/>
  <c r="W1756" i="11"/>
  <c r="X1756" i="11"/>
  <c r="X802" i="11"/>
  <c r="W802" i="11"/>
  <c r="X818" i="11"/>
  <c r="W818" i="11"/>
  <c r="X834" i="11"/>
  <c r="W834" i="11"/>
  <c r="X850" i="11"/>
  <c r="W850" i="11"/>
  <c r="X866" i="11"/>
  <c r="W866" i="11"/>
  <c r="X882" i="11"/>
  <c r="W882" i="11"/>
  <c r="X898" i="11"/>
  <c r="W898" i="11"/>
  <c r="X914" i="11"/>
  <c r="W914" i="11"/>
  <c r="X930" i="11"/>
  <c r="W930" i="11"/>
  <c r="X946" i="11"/>
  <c r="W946" i="11"/>
  <c r="X962" i="11"/>
  <c r="W962" i="11"/>
  <c r="X978" i="11"/>
  <c r="W978" i="11"/>
  <c r="X994" i="11"/>
  <c r="W994" i="11"/>
  <c r="X1010" i="11"/>
  <c r="W1010" i="11"/>
  <c r="X1026" i="11"/>
  <c r="W1026" i="11"/>
  <c r="X1042" i="11"/>
  <c r="W1042" i="11"/>
  <c r="X1058" i="11"/>
  <c r="W1058" i="11"/>
  <c r="X1074" i="11"/>
  <c r="W1074" i="11"/>
  <c r="X1090" i="11"/>
  <c r="W1090" i="11"/>
  <c r="X1106" i="11"/>
  <c r="W1106" i="11"/>
  <c r="X1122" i="11"/>
  <c r="W1122" i="11"/>
  <c r="X1138" i="11"/>
  <c r="W1138" i="11"/>
  <c r="X1154" i="11"/>
  <c r="W1154" i="11"/>
  <c r="X1170" i="11"/>
  <c r="W1170" i="11"/>
  <c r="X1186" i="11"/>
  <c r="W1186" i="11"/>
  <c r="X1202" i="11"/>
  <c r="W1202" i="11"/>
  <c r="X1218" i="11"/>
  <c r="W1218" i="11"/>
  <c r="X1234" i="11"/>
  <c r="W1234" i="11"/>
  <c r="X1250" i="11"/>
  <c r="W1250" i="11"/>
  <c r="X1273" i="11"/>
  <c r="W1273" i="11"/>
  <c r="X1292" i="11"/>
  <c r="W1292" i="11"/>
  <c r="W1314" i="11"/>
  <c r="X1314" i="11"/>
  <c r="X1337" i="11"/>
  <c r="W1337" i="11"/>
  <c r="X1356" i="11"/>
  <c r="W1356" i="11"/>
  <c r="W1378" i="11"/>
  <c r="X1378" i="11"/>
  <c r="X1401" i="11"/>
  <c r="W1401" i="11"/>
  <c r="X1420" i="11"/>
  <c r="W1420" i="11"/>
  <c r="X1451" i="11"/>
  <c r="W1451" i="11"/>
  <c r="W1487" i="11"/>
  <c r="X1487" i="11"/>
  <c r="X1511" i="11"/>
  <c r="W1511" i="11"/>
  <c r="X1548" i="11"/>
  <c r="W1548" i="11"/>
  <c r="W1565" i="11"/>
  <c r="X1565" i="11"/>
  <c r="X1713" i="11"/>
  <c r="W1713" i="11"/>
  <c r="W1267" i="11"/>
  <c r="X1267" i="11"/>
  <c r="W1283" i="11"/>
  <c r="X1283" i="11"/>
  <c r="W1299" i="11"/>
  <c r="X1299" i="11"/>
  <c r="W1315" i="11"/>
  <c r="X1315" i="11"/>
  <c r="W1331" i="11"/>
  <c r="X1331" i="11"/>
  <c r="W1347" i="11"/>
  <c r="X1347" i="11"/>
  <c r="W1363" i="11"/>
  <c r="X1363" i="11"/>
  <c r="W1379" i="11"/>
  <c r="X1379" i="11"/>
  <c r="W1395" i="11"/>
  <c r="X1395" i="11"/>
  <c r="W1411" i="11"/>
  <c r="X1411" i="11"/>
  <c r="W1427" i="11"/>
  <c r="X1427" i="11"/>
  <c r="W1443" i="11"/>
  <c r="X1443" i="11"/>
  <c r="W1465" i="11"/>
  <c r="X1465" i="11"/>
  <c r="X1488" i="11"/>
  <c r="W1488" i="11"/>
  <c r="W1507" i="11"/>
  <c r="X1507" i="11"/>
  <c r="W1529" i="11"/>
  <c r="X1529" i="11"/>
  <c r="X1552" i="11"/>
  <c r="W1552" i="11"/>
  <c r="W1571" i="11"/>
  <c r="X1571" i="11"/>
  <c r="W1599" i="11"/>
  <c r="X1599" i="11"/>
  <c r="W1631" i="11"/>
  <c r="X1631" i="11"/>
  <c r="W1663" i="11"/>
  <c r="X1663" i="11"/>
  <c r="W1684" i="11"/>
  <c r="X1684" i="11"/>
  <c r="W1714" i="11"/>
  <c r="X1714" i="11"/>
  <c r="X1812" i="11"/>
  <c r="W1812" i="11"/>
  <c r="X1874" i="11"/>
  <c r="W1874" i="11"/>
  <c r="W1746" i="11"/>
  <c r="X1746" i="11"/>
  <c r="X1772" i="11"/>
  <c r="W1772" i="11"/>
  <c r="X1828" i="11"/>
  <c r="W1828" i="11"/>
  <c r="X1438" i="11"/>
  <c r="W1438" i="11"/>
  <c r="X1454" i="11"/>
  <c r="W1454" i="11"/>
  <c r="X1470" i="11"/>
  <c r="W1470" i="11"/>
  <c r="X1486" i="11"/>
  <c r="W1486" i="11"/>
  <c r="X1502" i="11"/>
  <c r="W1502" i="11"/>
  <c r="X1518" i="11"/>
  <c r="W1518" i="11"/>
  <c r="X1534" i="11"/>
  <c r="W1534" i="11"/>
  <c r="X1550" i="11"/>
  <c r="W1550" i="11"/>
  <c r="X1566" i="11"/>
  <c r="W1566" i="11"/>
  <c r="X1582" i="11"/>
  <c r="W1582" i="11"/>
  <c r="X1598" i="11"/>
  <c r="W1598" i="11"/>
  <c r="X1614" i="11"/>
  <c r="W1614" i="11"/>
  <c r="X1630" i="11"/>
  <c r="W1630" i="11"/>
  <c r="X1646" i="11"/>
  <c r="W1646" i="11"/>
  <c r="X1662" i="11"/>
  <c r="W1662" i="11"/>
  <c r="X1678" i="11"/>
  <c r="W1678" i="11"/>
  <c r="X1696" i="11"/>
  <c r="W1696" i="11"/>
  <c r="W1718" i="11"/>
  <c r="X1718" i="11"/>
  <c r="X1741" i="11"/>
  <c r="W1741" i="11"/>
  <c r="X1760" i="11"/>
  <c r="W1760" i="11"/>
  <c r="W1785" i="11"/>
  <c r="X1785" i="11"/>
  <c r="W1813" i="11"/>
  <c r="X1813" i="11"/>
  <c r="W1883" i="11"/>
  <c r="X1883" i="11"/>
  <c r="W1931" i="11"/>
  <c r="X1931" i="11"/>
  <c r="X1588" i="11"/>
  <c r="W1588" i="11"/>
  <c r="X1604" i="11"/>
  <c r="W1604" i="11"/>
  <c r="X1620" i="11"/>
  <c r="W1620" i="11"/>
  <c r="X1636" i="11"/>
  <c r="W1636" i="11"/>
  <c r="X1652" i="11"/>
  <c r="W1652" i="11"/>
  <c r="X1668" i="11"/>
  <c r="W1668" i="11"/>
  <c r="X1685" i="11"/>
  <c r="W1685" i="11"/>
  <c r="X1704" i="11"/>
  <c r="W1704" i="11"/>
  <c r="W1726" i="11"/>
  <c r="X1726" i="11"/>
  <c r="X1749" i="11"/>
  <c r="W1749" i="11"/>
  <c r="W1783" i="11"/>
  <c r="X1783" i="11"/>
  <c r="W1815" i="11"/>
  <c r="X1815" i="11"/>
  <c r="W1847" i="11"/>
  <c r="X1847" i="11"/>
  <c r="W1861" i="11"/>
  <c r="X1861" i="11"/>
  <c r="W1999" i="11"/>
  <c r="X1999" i="11"/>
  <c r="W1695" i="11"/>
  <c r="X1695" i="11"/>
  <c r="W1711" i="11"/>
  <c r="X1711" i="11"/>
  <c r="W1727" i="11"/>
  <c r="X1727" i="11"/>
  <c r="W1743" i="11"/>
  <c r="X1743" i="11"/>
  <c r="W1759" i="11"/>
  <c r="X1759" i="11"/>
  <c r="X1784" i="11"/>
  <c r="W1784" i="11"/>
  <c r="X1803" i="11"/>
  <c r="W1803" i="11"/>
  <c r="W1825" i="11"/>
  <c r="X1825" i="11"/>
  <c r="W1869" i="11"/>
  <c r="X1869" i="11"/>
  <c r="W1899" i="11"/>
  <c r="X1899" i="11"/>
  <c r="X1938" i="11"/>
  <c r="W1938" i="11"/>
  <c r="X1811" i="11"/>
  <c r="W1811" i="11"/>
  <c r="W1833" i="11"/>
  <c r="X1833" i="11"/>
  <c r="X1850" i="11"/>
  <c r="W1850" i="11"/>
  <c r="W1901" i="11"/>
  <c r="X1901" i="11"/>
  <c r="W2001" i="11"/>
  <c r="X2001" i="11"/>
  <c r="W1863" i="11"/>
  <c r="X1863" i="11"/>
  <c r="X1886" i="11"/>
  <c r="W1886" i="11"/>
  <c r="X1905" i="11"/>
  <c r="W1905" i="11"/>
  <c r="W1927" i="11"/>
  <c r="X1927" i="11"/>
  <c r="W1943" i="11"/>
  <c r="X1943" i="11"/>
  <c r="X1978" i="11"/>
  <c r="W1978" i="11"/>
  <c r="W2045" i="11"/>
  <c r="X2045" i="11"/>
  <c r="X1774" i="11"/>
  <c r="W1774" i="11"/>
  <c r="W1790" i="11"/>
  <c r="X1790" i="11"/>
  <c r="X1806" i="11"/>
  <c r="W1806" i="11"/>
  <c r="X1822" i="11"/>
  <c r="W1822" i="11"/>
  <c r="X1838" i="11"/>
  <c r="W1838" i="11"/>
  <c r="W1855" i="11"/>
  <c r="X1855" i="11"/>
  <c r="X1878" i="11"/>
  <c r="W1878" i="11"/>
  <c r="X1897" i="11"/>
  <c r="W1897" i="11"/>
  <c r="W1919" i="11"/>
  <c r="X1919" i="11"/>
  <c r="X1942" i="11"/>
  <c r="W1942" i="11"/>
  <c r="X2027" i="11"/>
  <c r="W2027" i="11"/>
  <c r="W1955" i="11"/>
  <c r="X1955" i="11"/>
  <c r="X1990" i="11"/>
  <c r="W1990" i="11"/>
  <c r="X2013" i="11"/>
  <c r="W2013" i="11"/>
  <c r="X1954" i="11"/>
  <c r="W1954" i="11"/>
  <c r="W2007" i="11"/>
  <c r="X2007" i="11"/>
  <c r="X2028" i="11"/>
  <c r="W2028" i="11"/>
  <c r="X2072" i="11"/>
  <c r="W2072" i="11"/>
  <c r="X1974" i="11"/>
  <c r="W1974" i="11"/>
  <c r="X1997" i="11"/>
  <c r="W1997" i="11"/>
  <c r="X2039" i="11"/>
  <c r="W2039" i="11"/>
  <c r="X2068" i="11"/>
  <c r="W2068" i="11"/>
  <c r="W1856" i="11"/>
  <c r="X1856" i="11"/>
  <c r="W1872" i="11"/>
  <c r="X1872" i="11"/>
  <c r="W1888" i="11"/>
  <c r="X1888" i="11"/>
  <c r="W1904" i="11"/>
  <c r="X1904" i="11"/>
  <c r="W1920" i="11"/>
  <c r="X1920" i="11"/>
  <c r="W1936" i="11"/>
  <c r="X1936" i="11"/>
  <c r="X1952" i="11"/>
  <c r="W1952" i="11"/>
  <c r="X1970" i="11"/>
  <c r="W1970" i="11"/>
  <c r="W1989" i="11"/>
  <c r="X1989" i="11"/>
  <c r="W2011" i="11"/>
  <c r="X2011" i="11"/>
  <c r="X2044" i="11"/>
  <c r="W2044" i="11"/>
  <c r="X1968" i="11"/>
  <c r="W1968" i="11"/>
  <c r="X1984" i="11"/>
  <c r="W1984" i="11"/>
  <c r="X2000" i="11"/>
  <c r="W2000" i="11"/>
  <c r="X2016" i="11"/>
  <c r="W2016" i="11"/>
  <c r="X2035" i="11"/>
  <c r="W2035" i="11"/>
  <c r="W2052" i="11"/>
  <c r="X2052" i="11"/>
  <c r="X2026" i="11"/>
  <c r="W2026" i="11"/>
  <c r="W2042" i="11"/>
  <c r="X2042" i="11"/>
  <c r="X2061" i="11"/>
  <c r="W2061" i="11"/>
  <c r="X2059" i="11"/>
  <c r="W2059" i="11"/>
  <c r="P888" i="11"/>
  <c r="Q888" i="11"/>
  <c r="Q719" i="11"/>
  <c r="P719" i="11"/>
  <c r="Q609" i="11"/>
  <c r="P609" i="11"/>
  <c r="Q561" i="11"/>
  <c r="P561" i="11"/>
  <c r="Q465" i="11"/>
  <c r="P465" i="11"/>
  <c r="Q386" i="11"/>
  <c r="P386" i="11"/>
  <c r="Q290" i="11"/>
  <c r="P290" i="11"/>
  <c r="Q243" i="11"/>
  <c r="P243" i="11"/>
  <c r="Q227" i="11"/>
  <c r="P227" i="11"/>
  <c r="Q72" i="11"/>
  <c r="P72" i="11"/>
  <c r="Q28" i="11"/>
  <c r="P28" i="11"/>
  <c r="Q12" i="11"/>
  <c r="P12" i="11"/>
  <c r="Q8" i="11"/>
  <c r="P8" i="11"/>
  <c r="P100" i="11"/>
  <c r="Q100" i="11"/>
  <c r="P116" i="11"/>
  <c r="Q116" i="11"/>
  <c r="P132" i="11"/>
  <c r="Q132" i="11"/>
  <c r="P148" i="11"/>
  <c r="Q148" i="11"/>
  <c r="P164" i="11"/>
  <c r="Q164" i="11"/>
  <c r="P180" i="11"/>
  <c r="Q180" i="11"/>
  <c r="P196" i="11"/>
  <c r="Q196" i="11"/>
  <c r="P212" i="11"/>
  <c r="Q212" i="11"/>
  <c r="P228" i="11"/>
  <c r="Q228" i="11"/>
  <c r="P244" i="11"/>
  <c r="Q244" i="11"/>
  <c r="P260" i="11"/>
  <c r="Q260" i="11"/>
  <c r="P276" i="11"/>
  <c r="Q276" i="11"/>
  <c r="P292" i="11"/>
  <c r="Q292" i="11"/>
  <c r="P308" i="11"/>
  <c r="Q308" i="11"/>
  <c r="P324" i="11"/>
  <c r="Q324" i="11"/>
  <c r="P340" i="11"/>
  <c r="Q340" i="11"/>
  <c r="P356" i="11"/>
  <c r="Q356" i="11"/>
  <c r="P372" i="11"/>
  <c r="Q372" i="11"/>
  <c r="P388" i="11"/>
  <c r="Q388" i="11"/>
  <c r="P404" i="11"/>
  <c r="Q404" i="11"/>
  <c r="P420" i="11"/>
  <c r="Q420" i="11"/>
  <c r="P435" i="11"/>
  <c r="Q435" i="11"/>
  <c r="P451" i="11"/>
  <c r="Q451" i="11"/>
  <c r="P467" i="11"/>
  <c r="Q467" i="11"/>
  <c r="P483" i="11"/>
  <c r="Q483" i="11"/>
  <c r="P499" i="11"/>
  <c r="Q499" i="11"/>
  <c r="P515" i="11"/>
  <c r="Q515" i="11"/>
  <c r="P531" i="11"/>
  <c r="Q531" i="11"/>
  <c r="P547" i="11"/>
  <c r="Q547" i="11"/>
  <c r="P563" i="11"/>
  <c r="Q563" i="11"/>
  <c r="P579" i="11"/>
  <c r="Q579" i="11"/>
  <c r="P595" i="11"/>
  <c r="Q595" i="11"/>
  <c r="P611" i="11"/>
  <c r="Q611" i="11"/>
  <c r="P627" i="11"/>
  <c r="Q627" i="11"/>
  <c r="Q650" i="11"/>
  <c r="P650" i="11"/>
  <c r="Q682" i="11"/>
  <c r="P682" i="11"/>
  <c r="Q714" i="11"/>
  <c r="P714" i="11"/>
  <c r="Q746" i="11"/>
  <c r="P746" i="11"/>
  <c r="Q778" i="11"/>
  <c r="P778" i="11"/>
  <c r="P804" i="11"/>
  <c r="Q804" i="11"/>
  <c r="P838" i="11"/>
  <c r="Q838" i="11"/>
  <c r="P878" i="11"/>
  <c r="Q878" i="11"/>
  <c r="P910" i="11"/>
  <c r="Q910" i="11"/>
  <c r="P942" i="11"/>
  <c r="Q942" i="11"/>
  <c r="P974" i="11"/>
  <c r="Q974" i="11"/>
  <c r="P1006" i="11"/>
  <c r="Q1006" i="11"/>
  <c r="P1150" i="11"/>
  <c r="Q1150" i="11"/>
  <c r="Q1324" i="11"/>
  <c r="P1324" i="11"/>
  <c r="Q93" i="11"/>
  <c r="P93" i="11"/>
  <c r="Q109" i="11"/>
  <c r="P109" i="11"/>
  <c r="Q125" i="11"/>
  <c r="P125" i="11"/>
  <c r="Q141" i="11"/>
  <c r="P141" i="11"/>
  <c r="P157" i="11"/>
  <c r="Q157" i="11"/>
  <c r="P173" i="11"/>
  <c r="Q173" i="11"/>
  <c r="P189" i="11"/>
  <c r="Q189" i="11"/>
  <c r="Q205" i="11"/>
  <c r="P205" i="11"/>
  <c r="P221" i="11"/>
  <c r="Q221" i="11"/>
  <c r="Q237" i="11"/>
  <c r="P237" i="11"/>
  <c r="Q253" i="11"/>
  <c r="P253" i="11"/>
  <c r="Q269" i="11"/>
  <c r="P269" i="11"/>
  <c r="P285" i="11"/>
  <c r="Q285" i="11"/>
  <c r="Q301" i="11"/>
  <c r="P301" i="11"/>
  <c r="Q317" i="11"/>
  <c r="P317" i="11"/>
  <c r="Q333" i="11"/>
  <c r="P333" i="11"/>
  <c r="Q349" i="11"/>
  <c r="P349" i="11"/>
  <c r="Q365" i="11"/>
  <c r="P365" i="11"/>
  <c r="Q381" i="11"/>
  <c r="P381" i="11"/>
  <c r="Q397" i="11"/>
  <c r="P397" i="11"/>
  <c r="Q413" i="11"/>
  <c r="P413" i="11"/>
  <c r="Q432" i="11"/>
  <c r="P432" i="11"/>
  <c r="Q448" i="11"/>
  <c r="P448" i="11"/>
  <c r="Q464" i="11"/>
  <c r="P464" i="11"/>
  <c r="Q480" i="11"/>
  <c r="P480" i="11"/>
  <c r="P496" i="11"/>
  <c r="Q496" i="11"/>
  <c r="Q512" i="11"/>
  <c r="P512" i="11"/>
  <c r="P528" i="11"/>
  <c r="Q528" i="11"/>
  <c r="P544" i="11"/>
  <c r="Q544" i="11"/>
  <c r="Q560" i="11"/>
  <c r="P560" i="11"/>
  <c r="Q576" i="11"/>
  <c r="P576" i="11"/>
  <c r="Q592" i="11"/>
  <c r="P592" i="11"/>
  <c r="Q608" i="11"/>
  <c r="P608" i="11"/>
  <c r="Q624" i="11"/>
  <c r="P624" i="11"/>
  <c r="Q646" i="11"/>
  <c r="P646" i="11"/>
  <c r="Q675" i="11"/>
  <c r="P675" i="11"/>
  <c r="Q707" i="11"/>
  <c r="P707" i="11"/>
  <c r="Q739" i="11"/>
  <c r="P739" i="11"/>
  <c r="Q771" i="11"/>
  <c r="P771" i="11"/>
  <c r="P816" i="11"/>
  <c r="Q816" i="11"/>
  <c r="P852" i="11"/>
  <c r="Q852" i="11"/>
  <c r="P1024" i="11"/>
  <c r="Q1024" i="11"/>
  <c r="P1056" i="11"/>
  <c r="Q1056" i="11"/>
  <c r="P1222" i="11"/>
  <c r="Q1222" i="11"/>
  <c r="Q1535" i="11"/>
  <c r="P1535" i="11"/>
  <c r="P648" i="11"/>
  <c r="Q648" i="11"/>
  <c r="P664" i="11"/>
  <c r="Q664" i="11"/>
  <c r="P680" i="11"/>
  <c r="Q680" i="11"/>
  <c r="P696" i="11"/>
  <c r="Q696" i="11"/>
  <c r="P712" i="11"/>
  <c r="Q712" i="11"/>
  <c r="P728" i="11"/>
  <c r="Q728" i="11"/>
  <c r="P744" i="11"/>
  <c r="Q744" i="11"/>
  <c r="P760" i="11"/>
  <c r="Q760" i="11"/>
  <c r="P776" i="11"/>
  <c r="Q776" i="11"/>
  <c r="P792" i="11"/>
  <c r="Q792" i="11"/>
  <c r="Q811" i="11"/>
  <c r="P811" i="11"/>
  <c r="P830" i="11"/>
  <c r="Q830" i="11"/>
  <c r="P860" i="11"/>
  <c r="Q860" i="11"/>
  <c r="P886" i="11"/>
  <c r="Q886" i="11"/>
  <c r="P918" i="11"/>
  <c r="Q918" i="11"/>
  <c r="P950" i="11"/>
  <c r="Q950" i="11"/>
  <c r="P982" i="11"/>
  <c r="Q982" i="11"/>
  <c r="P1014" i="11"/>
  <c r="Q1014" i="11"/>
  <c r="P1080" i="11"/>
  <c r="Q1080" i="11"/>
  <c r="P1130" i="11"/>
  <c r="Q1130" i="11"/>
  <c r="P1166" i="11"/>
  <c r="Q1166" i="11"/>
  <c r="P1210" i="11"/>
  <c r="Q1210" i="11"/>
  <c r="P1252" i="11"/>
  <c r="Q1252" i="11"/>
  <c r="Q1316" i="11"/>
  <c r="P1316" i="11"/>
  <c r="Q1428" i="11"/>
  <c r="P1428" i="11"/>
  <c r="P1604" i="11"/>
  <c r="Q1604" i="11"/>
  <c r="Q645" i="11"/>
  <c r="P645" i="11"/>
  <c r="P661" i="11"/>
  <c r="Q661" i="11"/>
  <c r="P677" i="11"/>
  <c r="Q677" i="11"/>
  <c r="P693" i="11"/>
  <c r="Q693" i="11"/>
  <c r="P709" i="11"/>
  <c r="Q709" i="11"/>
  <c r="P725" i="11"/>
  <c r="Q725" i="11"/>
  <c r="P741" i="11"/>
  <c r="Q741" i="11"/>
  <c r="P757" i="11"/>
  <c r="Q757" i="11"/>
  <c r="P773" i="11"/>
  <c r="Q773" i="11"/>
  <c r="P789" i="11"/>
  <c r="Q789" i="11"/>
  <c r="P802" i="11"/>
  <c r="Q802" i="11"/>
  <c r="P828" i="11"/>
  <c r="Q828" i="11"/>
  <c r="P866" i="11"/>
  <c r="Q866" i="11"/>
  <c r="P898" i="11"/>
  <c r="Q898" i="11"/>
  <c r="P930" i="11"/>
  <c r="Q930" i="11"/>
  <c r="P962" i="11"/>
  <c r="Q962" i="11"/>
  <c r="P994" i="11"/>
  <c r="Q994" i="11"/>
  <c r="P1040" i="11"/>
  <c r="Q1040" i="11"/>
  <c r="P1148" i="11"/>
  <c r="Q1148" i="11"/>
  <c r="P1256" i="11"/>
  <c r="Q1256" i="11"/>
  <c r="P1367" i="11"/>
  <c r="Q1367" i="11"/>
  <c r="P1423" i="11"/>
  <c r="Q1423" i="11"/>
  <c r="Q1499" i="11"/>
  <c r="P1499" i="11"/>
  <c r="P1016" i="11"/>
  <c r="Q1016" i="11"/>
  <c r="P1048" i="11"/>
  <c r="Q1048" i="11"/>
  <c r="P1078" i="11"/>
  <c r="Q1078" i="11"/>
  <c r="P1110" i="11"/>
  <c r="Q1110" i="11"/>
  <c r="P1142" i="11"/>
  <c r="Q1142" i="11"/>
  <c r="P1174" i="11"/>
  <c r="Q1174" i="11"/>
  <c r="P1216" i="11"/>
  <c r="Q1216" i="11"/>
  <c r="P1248" i="11"/>
  <c r="Q1248" i="11"/>
  <c r="P1279" i="11"/>
  <c r="Q1279" i="11"/>
  <c r="P1345" i="11"/>
  <c r="Q1345" i="11"/>
  <c r="Q1471" i="11"/>
  <c r="P1471" i="11"/>
  <c r="P1614" i="11"/>
  <c r="Q1614" i="11"/>
  <c r="P1060" i="11"/>
  <c r="Q1060" i="11"/>
  <c r="P1090" i="11"/>
  <c r="Q1090" i="11"/>
  <c r="P1122" i="11"/>
  <c r="Q1122" i="11"/>
  <c r="P1154" i="11"/>
  <c r="Q1154" i="11"/>
  <c r="P1196" i="11"/>
  <c r="Q1196" i="11"/>
  <c r="P1228" i="11"/>
  <c r="Q1228" i="11"/>
  <c r="P1260" i="11"/>
  <c r="Q1260" i="11"/>
  <c r="Q1276" i="11"/>
  <c r="P1276" i="11"/>
  <c r="Q1491" i="11"/>
  <c r="P1491" i="11"/>
  <c r="P1707" i="11"/>
  <c r="Q1707" i="11"/>
  <c r="P1343" i="11"/>
  <c r="Q1343" i="11"/>
  <c r="P1385" i="11"/>
  <c r="Q1385" i="11"/>
  <c r="Q1412" i="11"/>
  <c r="P1412" i="11"/>
  <c r="P1500" i="11"/>
  <c r="Q1500" i="11"/>
  <c r="Q1531" i="11"/>
  <c r="P1531" i="11"/>
  <c r="P1313" i="11"/>
  <c r="Q1313" i="11"/>
  <c r="Q1340" i="11"/>
  <c r="P1340" i="11"/>
  <c r="P1375" i="11"/>
  <c r="Q1375" i="11"/>
  <c r="P1425" i="11"/>
  <c r="Q1425" i="11"/>
  <c r="Q1459" i="11"/>
  <c r="P1459" i="11"/>
  <c r="P1512" i="11"/>
  <c r="Q1512" i="11"/>
  <c r="P1994" i="11"/>
  <c r="Q1994" i="11"/>
  <c r="Q1563" i="11"/>
  <c r="P1563" i="11"/>
  <c r="P1701" i="11"/>
  <c r="Q1701" i="11"/>
  <c r="Q1787" i="11"/>
  <c r="P1787" i="11"/>
  <c r="P1652" i="11"/>
  <c r="Q1652" i="11"/>
  <c r="Q1760" i="11"/>
  <c r="P1760" i="11"/>
  <c r="Q839" i="11"/>
  <c r="P839" i="11"/>
  <c r="Q855" i="11"/>
  <c r="P855" i="11"/>
  <c r="Q871" i="11"/>
  <c r="P871" i="11"/>
  <c r="Q887" i="11"/>
  <c r="P887" i="11"/>
  <c r="Q903" i="11"/>
  <c r="P903" i="11"/>
  <c r="Q919" i="11"/>
  <c r="P919" i="11"/>
  <c r="Q935" i="11"/>
  <c r="P935" i="11"/>
  <c r="Q951" i="11"/>
  <c r="P951" i="11"/>
  <c r="Q967" i="11"/>
  <c r="P967" i="11"/>
  <c r="Q983" i="11"/>
  <c r="P983" i="11"/>
  <c r="Q999" i="11"/>
  <c r="P999" i="11"/>
  <c r="Q1015" i="11"/>
  <c r="P1015" i="11"/>
  <c r="Q1031" i="11"/>
  <c r="P1031" i="11"/>
  <c r="Q1047" i="11"/>
  <c r="P1047" i="11"/>
  <c r="Q1063" i="11"/>
  <c r="P1063" i="11"/>
  <c r="Q1079" i="11"/>
  <c r="P1079" i="11"/>
  <c r="Q1095" i="11"/>
  <c r="P1095" i="11"/>
  <c r="Q1111" i="11"/>
  <c r="P1111" i="11"/>
  <c r="Q1127" i="11"/>
  <c r="P1127" i="11"/>
  <c r="Q1143" i="11"/>
  <c r="P1143" i="11"/>
  <c r="Q1159" i="11"/>
  <c r="P1159" i="11"/>
  <c r="Q1175" i="11"/>
  <c r="P1175" i="11"/>
  <c r="Q1191" i="11"/>
  <c r="P1191" i="11"/>
  <c r="Q1207" i="11"/>
  <c r="P1207" i="11"/>
  <c r="Q1223" i="11"/>
  <c r="P1223" i="11"/>
  <c r="Q1239" i="11"/>
  <c r="P1239" i="11"/>
  <c r="Q1255" i="11"/>
  <c r="P1255" i="11"/>
  <c r="Q1275" i="11"/>
  <c r="P1275" i="11"/>
  <c r="P1301" i="11"/>
  <c r="Q1301" i="11"/>
  <c r="Q1320" i="11"/>
  <c r="P1320" i="11"/>
  <c r="Q1339" i="11"/>
  <c r="P1339" i="11"/>
  <c r="P1365" i="11"/>
  <c r="Q1365" i="11"/>
  <c r="Q1384" i="11"/>
  <c r="P1384" i="11"/>
  <c r="Q1403" i="11"/>
  <c r="P1403" i="11"/>
  <c r="P1429" i="11"/>
  <c r="Q1429" i="11"/>
  <c r="Q1458" i="11"/>
  <c r="P1458" i="11"/>
  <c r="Q1486" i="11"/>
  <c r="P1486" i="11"/>
  <c r="Q1519" i="11"/>
  <c r="P1519" i="11"/>
  <c r="Q1547" i="11"/>
  <c r="P1547" i="11"/>
  <c r="P1580" i="11"/>
  <c r="Q1580" i="11"/>
  <c r="Q1704" i="11"/>
  <c r="P1704" i="11"/>
  <c r="P1733" i="11"/>
  <c r="Q1733" i="11"/>
  <c r="Q813" i="11"/>
  <c r="P813" i="11"/>
  <c r="Q829" i="11"/>
  <c r="P829" i="11"/>
  <c r="Q845" i="11"/>
  <c r="P845" i="11"/>
  <c r="Q861" i="11"/>
  <c r="P861" i="11"/>
  <c r="Q877" i="11"/>
  <c r="P877" i="11"/>
  <c r="Q893" i="11"/>
  <c r="P893" i="11"/>
  <c r="Q909" i="11"/>
  <c r="P909" i="11"/>
  <c r="Q925" i="11"/>
  <c r="P925" i="11"/>
  <c r="Q941" i="11"/>
  <c r="P941" i="11"/>
  <c r="Q957" i="11"/>
  <c r="P957" i="11"/>
  <c r="Q973" i="11"/>
  <c r="P973" i="11"/>
  <c r="Q989" i="11"/>
  <c r="P989" i="11"/>
  <c r="Q1005" i="11"/>
  <c r="P1005" i="11"/>
  <c r="Q1021" i="11"/>
  <c r="P1021" i="11"/>
  <c r="Q1037" i="11"/>
  <c r="P1037" i="11"/>
  <c r="Q1053" i="11"/>
  <c r="P1053" i="11"/>
  <c r="Q1069" i="11"/>
  <c r="P1069" i="11"/>
  <c r="Q1085" i="11"/>
  <c r="P1085" i="11"/>
  <c r="Q1101" i="11"/>
  <c r="P1101" i="11"/>
  <c r="Q1117" i="11"/>
  <c r="P1117" i="11"/>
  <c r="Q1133" i="11"/>
  <c r="P1133" i="11"/>
  <c r="Q1149" i="11"/>
  <c r="P1149" i="11"/>
  <c r="Q1165" i="11"/>
  <c r="P1165" i="11"/>
  <c r="Q1181" i="11"/>
  <c r="P1181" i="11"/>
  <c r="Q1197" i="11"/>
  <c r="P1197" i="11"/>
  <c r="Q1213" i="11"/>
  <c r="P1213" i="11"/>
  <c r="Q1229" i="11"/>
  <c r="P1229" i="11"/>
  <c r="Q1245" i="11"/>
  <c r="P1245" i="11"/>
  <c r="Q1261" i="11"/>
  <c r="P1261" i="11"/>
  <c r="Q1280" i="11"/>
  <c r="P1280" i="11"/>
  <c r="Q1299" i="11"/>
  <c r="P1299" i="11"/>
  <c r="P1325" i="11"/>
  <c r="Q1325" i="11"/>
  <c r="Q1344" i="11"/>
  <c r="P1344" i="11"/>
  <c r="Q1363" i="11"/>
  <c r="P1363" i="11"/>
  <c r="P1389" i="11"/>
  <c r="Q1389" i="11"/>
  <c r="Q1408" i="11"/>
  <c r="P1408" i="11"/>
  <c r="Q1427" i="11"/>
  <c r="P1427" i="11"/>
  <c r="Q1454" i="11"/>
  <c r="P1454" i="11"/>
  <c r="Q1487" i="11"/>
  <c r="P1487" i="11"/>
  <c r="Q1515" i="11"/>
  <c r="P1515" i="11"/>
  <c r="P1548" i="11"/>
  <c r="Q1548" i="11"/>
  <c r="Q1571" i="11"/>
  <c r="P1571" i="11"/>
  <c r="P1596" i="11"/>
  <c r="Q1596" i="11"/>
  <c r="P1612" i="11"/>
  <c r="Q1612" i="11"/>
  <c r="P1628" i="11"/>
  <c r="Q1628" i="11"/>
  <c r="P1644" i="11"/>
  <c r="Q1644" i="11"/>
  <c r="P1660" i="11"/>
  <c r="Q1660" i="11"/>
  <c r="P1676" i="11"/>
  <c r="Q1676" i="11"/>
  <c r="Q1712" i="11"/>
  <c r="P1712" i="11"/>
  <c r="Q1819" i="11"/>
  <c r="P1819" i="11"/>
  <c r="P1270" i="11"/>
  <c r="Q1270" i="11"/>
  <c r="P1286" i="11"/>
  <c r="Q1286" i="11"/>
  <c r="P1302" i="11"/>
  <c r="Q1302" i="11"/>
  <c r="P1318" i="11"/>
  <c r="Q1318" i="11"/>
  <c r="P1334" i="11"/>
  <c r="Q1334" i="11"/>
  <c r="P1350" i="11"/>
  <c r="Q1350" i="11"/>
  <c r="P1366" i="11"/>
  <c r="Q1366" i="11"/>
  <c r="P1382" i="11"/>
  <c r="Q1382" i="11"/>
  <c r="P1398" i="11"/>
  <c r="Q1398" i="11"/>
  <c r="P1414" i="11"/>
  <c r="Q1414" i="11"/>
  <c r="P1430" i="11"/>
  <c r="Q1430" i="11"/>
  <c r="P1450" i="11"/>
  <c r="Q1450" i="11"/>
  <c r="P1476" i="11"/>
  <c r="Q1476" i="11"/>
  <c r="Q1495" i="11"/>
  <c r="P1495" i="11"/>
  <c r="P1514" i="11"/>
  <c r="Q1514" i="11"/>
  <c r="P1540" i="11"/>
  <c r="Q1540" i="11"/>
  <c r="Q1559" i="11"/>
  <c r="P1559" i="11"/>
  <c r="P1578" i="11"/>
  <c r="Q1578" i="11"/>
  <c r="P1608" i="11"/>
  <c r="Q1608" i="11"/>
  <c r="P1640" i="11"/>
  <c r="Q1640" i="11"/>
  <c r="P1672" i="11"/>
  <c r="Q1672" i="11"/>
  <c r="P1725" i="11"/>
  <c r="Q1725" i="11"/>
  <c r="P1747" i="11"/>
  <c r="Q1747" i="11"/>
  <c r="Q1803" i="11"/>
  <c r="P1803" i="11"/>
  <c r="P1848" i="11"/>
  <c r="Q1848" i="11"/>
  <c r="Q1763" i="11"/>
  <c r="P1763" i="11"/>
  <c r="Q1433" i="11"/>
  <c r="P1433" i="11"/>
  <c r="Q1449" i="11"/>
  <c r="P1449" i="11"/>
  <c r="Q1465" i="11"/>
  <c r="P1465" i="11"/>
  <c r="Q1481" i="11"/>
  <c r="P1481" i="11"/>
  <c r="Q1497" i="11"/>
  <c r="P1497" i="11"/>
  <c r="Q1513" i="11"/>
  <c r="P1513" i="11"/>
  <c r="Q1529" i="11"/>
  <c r="P1529" i="11"/>
  <c r="Q1545" i="11"/>
  <c r="P1545" i="11"/>
  <c r="Q1561" i="11"/>
  <c r="P1561" i="11"/>
  <c r="Q1577" i="11"/>
  <c r="P1577" i="11"/>
  <c r="Q1593" i="11"/>
  <c r="P1593" i="11"/>
  <c r="Q1609" i="11"/>
  <c r="P1609" i="11"/>
  <c r="Q1625" i="11"/>
  <c r="P1625" i="11"/>
  <c r="Q1641" i="11"/>
  <c r="P1641" i="11"/>
  <c r="Q1657" i="11"/>
  <c r="P1657" i="11"/>
  <c r="Q1673" i="11"/>
  <c r="P1673" i="11"/>
  <c r="P1697" i="11"/>
  <c r="Q1697" i="11"/>
  <c r="Q1716" i="11"/>
  <c r="P1716" i="11"/>
  <c r="Q1735" i="11"/>
  <c r="P1735" i="11"/>
  <c r="P1761" i="11"/>
  <c r="Q1761" i="11"/>
  <c r="Q1782" i="11"/>
  <c r="P1782" i="11"/>
  <c r="P1816" i="11"/>
  <c r="Q1816" i="11"/>
  <c r="P1868" i="11"/>
  <c r="Q1868" i="11"/>
  <c r="P1916" i="11"/>
  <c r="Q1916" i="11"/>
  <c r="Q1591" i="11"/>
  <c r="P1591" i="11"/>
  <c r="Q1607" i="11"/>
  <c r="P1607" i="11"/>
  <c r="Q1623" i="11"/>
  <c r="P1623" i="11"/>
  <c r="Q1639" i="11"/>
  <c r="P1639" i="11"/>
  <c r="Q1655" i="11"/>
  <c r="P1655" i="11"/>
  <c r="Q1671" i="11"/>
  <c r="P1671" i="11"/>
  <c r="P1689" i="11"/>
  <c r="Q1689" i="11"/>
  <c r="Q1708" i="11"/>
  <c r="P1708" i="11"/>
  <c r="Q1727" i="11"/>
  <c r="P1727" i="11"/>
  <c r="P1753" i="11"/>
  <c r="Q1753" i="11"/>
  <c r="Q1783" i="11"/>
  <c r="P1783" i="11"/>
  <c r="Q1811" i="11"/>
  <c r="P1811" i="11"/>
  <c r="Q1857" i="11"/>
  <c r="P1857" i="11"/>
  <c r="P1690" i="11"/>
  <c r="Q1690" i="11"/>
  <c r="P1706" i="11"/>
  <c r="Q1706" i="11"/>
  <c r="P1722" i="11"/>
  <c r="Q1722" i="11"/>
  <c r="P1738" i="11"/>
  <c r="Q1738" i="11"/>
  <c r="P1754" i="11"/>
  <c r="Q1754" i="11"/>
  <c r="Q1775" i="11"/>
  <c r="P1775" i="11"/>
  <c r="Q1794" i="11"/>
  <c r="P1794" i="11"/>
  <c r="P1820" i="11"/>
  <c r="Q1820" i="11"/>
  <c r="Q1839" i="11"/>
  <c r="P1839" i="11"/>
  <c r="P1860" i="11"/>
  <c r="Q1860" i="11"/>
  <c r="P1908" i="11"/>
  <c r="Q1908" i="11"/>
  <c r="P1952" i="11"/>
  <c r="Q1952" i="11"/>
  <c r="Q1802" i="11"/>
  <c r="P1802" i="11"/>
  <c r="P1828" i="11"/>
  <c r="Q1828" i="11"/>
  <c r="P1870" i="11"/>
  <c r="Q1870" i="11"/>
  <c r="Q1897" i="11"/>
  <c r="P1897" i="11"/>
  <c r="P1940" i="11"/>
  <c r="Q1940" i="11"/>
  <c r="Q1864" i="11"/>
  <c r="P1864" i="11"/>
  <c r="P1890" i="11"/>
  <c r="Q1890" i="11"/>
  <c r="Q1909" i="11"/>
  <c r="P1909" i="11"/>
  <c r="Q1928" i="11"/>
  <c r="P1928" i="11"/>
  <c r="P1954" i="11"/>
  <c r="Q1954" i="11"/>
  <c r="P2002" i="11"/>
  <c r="Q2002" i="11"/>
  <c r="Q1769" i="11"/>
  <c r="P1769" i="11"/>
  <c r="P1785" i="11"/>
  <c r="Q1785" i="11"/>
  <c r="Q1801" i="11"/>
  <c r="P1801" i="11"/>
  <c r="Q1817" i="11"/>
  <c r="P1817" i="11"/>
  <c r="Q1833" i="11"/>
  <c r="P1833" i="11"/>
  <c r="P1850" i="11"/>
  <c r="Q1850" i="11"/>
  <c r="Q1869" i="11"/>
  <c r="P1869" i="11"/>
  <c r="Q1888" i="11"/>
  <c r="P1888" i="11"/>
  <c r="P1914" i="11"/>
  <c r="Q1914" i="11"/>
  <c r="Q1933" i="11"/>
  <c r="P1933" i="11"/>
  <c r="Q2005" i="11"/>
  <c r="P2005" i="11"/>
  <c r="Q1956" i="11"/>
  <c r="P1956" i="11"/>
  <c r="P1984" i="11"/>
  <c r="Q1984" i="11"/>
  <c r="Q2004" i="11"/>
  <c r="P2004" i="11"/>
  <c r="Q2043" i="11"/>
  <c r="P2043" i="11"/>
  <c r="Q1945" i="11"/>
  <c r="P1945" i="11"/>
  <c r="Q1973" i="11"/>
  <c r="P1973" i="11"/>
  <c r="Q1988" i="11"/>
  <c r="P1988" i="11"/>
  <c r="P2061" i="11"/>
  <c r="Q2061" i="11"/>
  <c r="P2028" i="11"/>
  <c r="Q2028" i="11"/>
  <c r="Q1957" i="11"/>
  <c r="P1957" i="11"/>
  <c r="Q1972" i="11"/>
  <c r="P1972" i="11"/>
  <c r="P2000" i="11"/>
  <c r="Q2000" i="11"/>
  <c r="Q2031" i="11"/>
  <c r="P2031" i="11"/>
  <c r="Q2072" i="11"/>
  <c r="P2072" i="11"/>
  <c r="Q1863" i="11"/>
  <c r="P1863" i="11"/>
  <c r="Q1879" i="11"/>
  <c r="P1879" i="11"/>
  <c r="Q1895" i="11"/>
  <c r="P1895" i="11"/>
  <c r="Q1911" i="11"/>
  <c r="P1911" i="11"/>
  <c r="Q1927" i="11"/>
  <c r="P1927" i="11"/>
  <c r="P1943" i="11"/>
  <c r="Q1943" i="11"/>
  <c r="Q1959" i="11"/>
  <c r="P1959" i="11"/>
  <c r="Q1980" i="11"/>
  <c r="P1980" i="11"/>
  <c r="P2006" i="11"/>
  <c r="Q2006" i="11"/>
  <c r="P2024" i="11"/>
  <c r="Q2024" i="11"/>
  <c r="Q2060" i="11"/>
  <c r="P2060" i="11"/>
  <c r="Q1979" i="11"/>
  <c r="P1979" i="11"/>
  <c r="Q1995" i="11"/>
  <c r="P1995" i="11"/>
  <c r="Q2011" i="11"/>
  <c r="P2011" i="11"/>
  <c r="Q2026" i="11"/>
  <c r="P2026" i="11"/>
  <c r="P2052" i="11"/>
  <c r="Q2052" i="11"/>
  <c r="P2069" i="11"/>
  <c r="Q2069" i="11"/>
  <c r="Q2037" i="11"/>
  <c r="P2037" i="11"/>
  <c r="Q2055" i="11"/>
  <c r="P2055" i="11"/>
  <c r="Q2054" i="11"/>
  <c r="P2054" i="11"/>
  <c r="Q2070" i="11"/>
  <c r="P2070" i="11"/>
  <c r="U694" i="11"/>
  <c r="T694" i="11"/>
  <c r="U27" i="11"/>
  <c r="T27" i="11"/>
  <c r="U11" i="11"/>
  <c r="T11" i="11"/>
  <c r="T67" i="11"/>
  <c r="U67" i="11"/>
  <c r="P1544" i="11"/>
  <c r="Q1544" i="11"/>
  <c r="Q750" i="11"/>
  <c r="P750" i="11"/>
  <c r="X708" i="11"/>
  <c r="W708" i="11"/>
  <c r="Q617" i="11"/>
  <c r="P617" i="11"/>
  <c r="X602" i="11"/>
  <c r="W602" i="11"/>
  <c r="X583" i="11"/>
  <c r="W583" i="11"/>
  <c r="Q374" i="11"/>
  <c r="P374" i="11"/>
  <c r="Q342" i="11"/>
  <c r="P342" i="11"/>
  <c r="X335" i="11"/>
  <c r="W335" i="11"/>
  <c r="X324" i="11"/>
  <c r="W324" i="11"/>
  <c r="Q310" i="11"/>
  <c r="P310" i="11"/>
  <c r="X264" i="11"/>
  <c r="W264" i="11"/>
  <c r="X255" i="11"/>
  <c r="W255" i="11"/>
  <c r="X195" i="11"/>
  <c r="W195" i="11"/>
  <c r="X176" i="11"/>
  <c r="W176" i="11"/>
  <c r="Q167" i="11"/>
  <c r="P167" i="11"/>
  <c r="Q146" i="11"/>
  <c r="P146" i="11"/>
  <c r="X139" i="11"/>
  <c r="W139" i="11"/>
  <c r="X128" i="11"/>
  <c r="W128" i="11"/>
  <c r="X95" i="11"/>
  <c r="W95" i="11"/>
  <c r="W84" i="11"/>
  <c r="X84" i="11"/>
  <c r="X79" i="11"/>
  <c r="W79" i="11"/>
  <c r="Q74" i="11"/>
  <c r="P74" i="11"/>
  <c r="X63" i="11"/>
  <c r="W63" i="11"/>
  <c r="Q58" i="11"/>
  <c r="P58" i="11"/>
  <c r="X47" i="11"/>
  <c r="W47" i="11"/>
  <c r="Q42" i="11"/>
  <c r="P42" i="11"/>
  <c r="X31" i="11"/>
  <c r="W31" i="11"/>
  <c r="Q26" i="11"/>
  <c r="P26" i="11"/>
  <c r="X15" i="11"/>
  <c r="W15" i="11"/>
  <c r="Q10" i="11"/>
  <c r="P10" i="11"/>
  <c r="P21" i="11"/>
  <c r="Q21" i="11"/>
  <c r="P1004" i="11"/>
  <c r="Q1004" i="11"/>
  <c r="Q486" i="11"/>
  <c r="P486" i="11"/>
  <c r="Q394" i="11"/>
  <c r="P394" i="11"/>
  <c r="Q126" i="11"/>
  <c r="P126" i="11"/>
  <c r="Q44" i="11"/>
  <c r="P44" i="11"/>
  <c r="Q20" i="11"/>
  <c r="P20" i="11"/>
  <c r="R1254" i="11"/>
  <c r="S1254" i="11"/>
  <c r="P924" i="11"/>
  <c r="Q924" i="11"/>
  <c r="P892" i="11"/>
  <c r="Q892" i="11"/>
  <c r="Q759" i="11"/>
  <c r="P759" i="11"/>
  <c r="Q742" i="11"/>
  <c r="P742" i="11"/>
  <c r="X668" i="11"/>
  <c r="W668" i="11"/>
  <c r="Q647" i="11"/>
  <c r="P647" i="11"/>
  <c r="X622" i="11"/>
  <c r="W622" i="11"/>
  <c r="Q605" i="11"/>
  <c r="P605" i="11"/>
  <c r="Q589" i="11"/>
  <c r="P589" i="11"/>
  <c r="Q578" i="11"/>
  <c r="P578" i="11"/>
  <c r="X555" i="11"/>
  <c r="W555" i="11"/>
  <c r="Q509" i="11"/>
  <c r="P509" i="11"/>
  <c r="Q498" i="11"/>
  <c r="P498" i="11"/>
  <c r="X475" i="11"/>
  <c r="W475" i="11"/>
  <c r="Q445" i="11"/>
  <c r="P445" i="11"/>
  <c r="Q434" i="11"/>
  <c r="P434" i="11"/>
  <c r="X412" i="11"/>
  <c r="W412" i="11"/>
  <c r="Q355" i="11"/>
  <c r="P355" i="11"/>
  <c r="Q323" i="11"/>
  <c r="P323" i="11"/>
  <c r="Q299" i="11"/>
  <c r="P299" i="11"/>
  <c r="Q286" i="11"/>
  <c r="P286" i="11"/>
  <c r="X259" i="11"/>
  <c r="W259" i="11"/>
  <c r="X247" i="11"/>
  <c r="W247" i="11"/>
  <c r="X215" i="11"/>
  <c r="W215" i="11"/>
  <c r="X148" i="11"/>
  <c r="W148" i="11"/>
  <c r="Q143" i="11"/>
  <c r="P143" i="11"/>
  <c r="Q110" i="11"/>
  <c r="P110" i="11"/>
  <c r="X96" i="11"/>
  <c r="W96" i="11"/>
  <c r="P69" i="11"/>
  <c r="Q69" i="11"/>
  <c r="W66" i="11"/>
  <c r="X66" i="11"/>
  <c r="P57" i="11"/>
  <c r="Q57" i="11"/>
  <c r="W42" i="11"/>
  <c r="X42" i="11"/>
  <c r="P17" i="11"/>
  <c r="Q17" i="11"/>
  <c r="W93" i="11"/>
  <c r="X93" i="11"/>
  <c r="W125" i="11"/>
  <c r="X125" i="11"/>
  <c r="W157" i="11"/>
  <c r="X157" i="11"/>
  <c r="W205" i="11"/>
  <c r="X205" i="11"/>
  <c r="W237" i="11"/>
  <c r="X237" i="11"/>
  <c r="W269" i="11"/>
  <c r="X269" i="11"/>
  <c r="W301" i="11"/>
  <c r="X301" i="11"/>
  <c r="W333" i="11"/>
  <c r="X333" i="11"/>
  <c r="W365" i="11"/>
  <c r="X365" i="11"/>
  <c r="W397" i="11"/>
  <c r="X397" i="11"/>
  <c r="W432" i="11"/>
  <c r="X432" i="11"/>
  <c r="W464" i="11"/>
  <c r="X464" i="11"/>
  <c r="W496" i="11"/>
  <c r="X496" i="11"/>
  <c r="W528" i="11"/>
  <c r="X528" i="11"/>
  <c r="W560" i="11"/>
  <c r="X560" i="11"/>
  <c r="W592" i="11"/>
  <c r="X592" i="11"/>
  <c r="W624" i="11"/>
  <c r="X624" i="11"/>
  <c r="X664" i="11"/>
  <c r="W664" i="11"/>
  <c r="X696" i="11"/>
  <c r="W696" i="11"/>
  <c r="X728" i="11"/>
  <c r="W728" i="11"/>
  <c r="X760" i="11"/>
  <c r="W760" i="11"/>
  <c r="X776" i="11"/>
  <c r="W776" i="11"/>
  <c r="X815" i="11"/>
  <c r="W815" i="11"/>
  <c r="W975" i="11"/>
  <c r="X975" i="11"/>
  <c r="X1467" i="11"/>
  <c r="W1467" i="11"/>
  <c r="W106" i="11"/>
  <c r="X106" i="11"/>
  <c r="W138" i="11"/>
  <c r="X138" i="11"/>
  <c r="X170" i="11"/>
  <c r="W170" i="11"/>
  <c r="W202" i="11"/>
  <c r="X202" i="11"/>
  <c r="W234" i="11"/>
  <c r="X234" i="11"/>
  <c r="W266" i="11"/>
  <c r="X266" i="11"/>
  <c r="X298" i="11"/>
  <c r="W298" i="11"/>
  <c r="W330" i="11"/>
  <c r="X330" i="11"/>
  <c r="W362" i="11"/>
  <c r="X362" i="11"/>
  <c r="W410" i="11"/>
  <c r="X410" i="11"/>
  <c r="W441" i="11"/>
  <c r="X441" i="11"/>
  <c r="W457" i="11"/>
  <c r="X457" i="11"/>
  <c r="W489" i="11"/>
  <c r="X489" i="11"/>
  <c r="W521" i="11"/>
  <c r="X521" i="11"/>
  <c r="W553" i="11"/>
  <c r="X553" i="11"/>
  <c r="W585" i="11"/>
  <c r="X585" i="11"/>
  <c r="W617" i="11"/>
  <c r="X617" i="11"/>
  <c r="W825" i="11"/>
  <c r="X825" i="11"/>
  <c r="W897" i="11"/>
  <c r="X897" i="11"/>
  <c r="W961" i="11"/>
  <c r="X961" i="11"/>
  <c r="W1087" i="11"/>
  <c r="X1087" i="11"/>
  <c r="X1349" i="11"/>
  <c r="W1349" i="11"/>
  <c r="W657" i="11"/>
  <c r="X657" i="11"/>
  <c r="W689" i="11"/>
  <c r="X689" i="11"/>
  <c r="W721" i="11"/>
  <c r="X721" i="11"/>
  <c r="W753" i="11"/>
  <c r="X753" i="11"/>
  <c r="W801" i="11"/>
  <c r="X801" i="11"/>
  <c r="X820" i="11"/>
  <c r="W820" i="11"/>
  <c r="W877" i="11"/>
  <c r="X877" i="11"/>
  <c r="W941" i="11"/>
  <c r="X941" i="11"/>
  <c r="W1005" i="11"/>
  <c r="X1005" i="11"/>
  <c r="W1125" i="11"/>
  <c r="X1125" i="11"/>
  <c r="W1264" i="11"/>
  <c r="X1264" i="11"/>
  <c r="X1500" i="11"/>
  <c r="W1500" i="11"/>
  <c r="W654" i="11"/>
  <c r="X654" i="11"/>
  <c r="W686" i="11"/>
  <c r="X686" i="11"/>
  <c r="W702" i="11"/>
  <c r="X702" i="11"/>
  <c r="W734" i="11"/>
  <c r="X734" i="11"/>
  <c r="W766" i="11"/>
  <c r="X766" i="11"/>
  <c r="W798" i="11"/>
  <c r="X798" i="11"/>
  <c r="W849" i="11"/>
  <c r="X849" i="11"/>
  <c r="W937" i="11"/>
  <c r="X937" i="11"/>
  <c r="W1001" i="11"/>
  <c r="X1001" i="11"/>
  <c r="W1029" i="11"/>
  <c r="X1029" i="11"/>
  <c r="W1139" i="11"/>
  <c r="X1139" i="11"/>
  <c r="W1390" i="11"/>
  <c r="X1390" i="11"/>
  <c r="W1055" i="11"/>
  <c r="X1055" i="11"/>
  <c r="W1115" i="11"/>
  <c r="X1115" i="11"/>
  <c r="W1179" i="11"/>
  <c r="X1179" i="11"/>
  <c r="W1239" i="11"/>
  <c r="X1239" i="11"/>
  <c r="W1414" i="11"/>
  <c r="X1414" i="11"/>
  <c r="W1621" i="11"/>
  <c r="X1621" i="11"/>
  <c r="W1081" i="11"/>
  <c r="X1081" i="11"/>
  <c r="W1145" i="11"/>
  <c r="X1145" i="11"/>
  <c r="W1205" i="11"/>
  <c r="X1205" i="11"/>
  <c r="W1288" i="11"/>
  <c r="X1288" i="11"/>
  <c r="W1509" i="11"/>
  <c r="X1509" i="11"/>
  <c r="X1309" i="11"/>
  <c r="W1309" i="11"/>
  <c r="W1416" i="11"/>
  <c r="X1416" i="11"/>
  <c r="X1532" i="11"/>
  <c r="W1532" i="11"/>
  <c r="W1639" i="11"/>
  <c r="X1639" i="11"/>
  <c r="W1821" i="11"/>
  <c r="X1821" i="11"/>
  <c r="W1366" i="11"/>
  <c r="X1366" i="11"/>
  <c r="W1441" i="11"/>
  <c r="X1441" i="11"/>
  <c r="W1625" i="11"/>
  <c r="X1625" i="11"/>
  <c r="W1637" i="11"/>
  <c r="X1637" i="11"/>
  <c r="X1576" i="11"/>
  <c r="W1576" i="11"/>
  <c r="W1724" i="11"/>
  <c r="X1724" i="11"/>
  <c r="X852" i="11"/>
  <c r="W852" i="11"/>
  <c r="X900" i="11"/>
  <c r="W900" i="11"/>
  <c r="X932" i="11"/>
  <c r="W932" i="11"/>
  <c r="X964" i="11"/>
  <c r="W964" i="11"/>
  <c r="X996" i="11"/>
  <c r="W996" i="11"/>
  <c r="X1028" i="11"/>
  <c r="W1028" i="11"/>
  <c r="X1044" i="11"/>
  <c r="W1044" i="11"/>
  <c r="X1076" i="11"/>
  <c r="W1076" i="11"/>
  <c r="X1108" i="11"/>
  <c r="W1108" i="11"/>
  <c r="X1140" i="11"/>
  <c r="W1140" i="11"/>
  <c r="X1172" i="11"/>
  <c r="W1172" i="11"/>
  <c r="X1204" i="11"/>
  <c r="W1204" i="11"/>
  <c r="X1236" i="11"/>
  <c r="W1236" i="11"/>
  <c r="X1268" i="11"/>
  <c r="W1268" i="11"/>
  <c r="X1313" i="11"/>
  <c r="W1313" i="11"/>
  <c r="W1354" i="11"/>
  <c r="X1354" i="11"/>
  <c r="X1396" i="11"/>
  <c r="W1396" i="11"/>
  <c r="X1452" i="11"/>
  <c r="W1452" i="11"/>
  <c r="X1496" i="11"/>
  <c r="W1496" i="11"/>
  <c r="W1553" i="11"/>
  <c r="X1553" i="11"/>
  <c r="W1627" i="11"/>
  <c r="X1627" i="11"/>
  <c r="W1698" i="11"/>
  <c r="X1698" i="11"/>
  <c r="X1763" i="11"/>
  <c r="W1763" i="11"/>
  <c r="W826" i="11"/>
  <c r="X826" i="11"/>
  <c r="X858" i="11"/>
  <c r="W858" i="11"/>
  <c r="X890" i="11"/>
  <c r="W890" i="11"/>
  <c r="X922" i="11"/>
  <c r="W922" i="11"/>
  <c r="X954" i="11"/>
  <c r="W954" i="11"/>
  <c r="X986" i="11"/>
  <c r="W986" i="11"/>
  <c r="X1002" i="11"/>
  <c r="W1002" i="11"/>
  <c r="X1034" i="11"/>
  <c r="W1034" i="11"/>
  <c r="X1066" i="11"/>
  <c r="W1066" i="11"/>
  <c r="X1114" i="11"/>
  <c r="W1114" i="11"/>
  <c r="X1146" i="11"/>
  <c r="W1146" i="11"/>
  <c r="X1178" i="11"/>
  <c r="W1178" i="11"/>
  <c r="X1210" i="11"/>
  <c r="W1210" i="11"/>
  <c r="X1242" i="11"/>
  <c r="W1242" i="11"/>
  <c r="X1258" i="11"/>
  <c r="W1258" i="11"/>
  <c r="X1305" i="11"/>
  <c r="W1305" i="11"/>
  <c r="W1346" i="11"/>
  <c r="X1346" i="11"/>
  <c r="X1388" i="11"/>
  <c r="W1388" i="11"/>
  <c r="W1437" i="11"/>
  <c r="X1437" i="11"/>
  <c r="W1521" i="11"/>
  <c r="X1521" i="11"/>
  <c r="X1579" i="11"/>
  <c r="W1579" i="11"/>
  <c r="W1275" i="11"/>
  <c r="X1275" i="11"/>
  <c r="W1307" i="11"/>
  <c r="X1307" i="11"/>
  <c r="W1339" i="11"/>
  <c r="X1339" i="11"/>
  <c r="W1371" i="11"/>
  <c r="X1371" i="11"/>
  <c r="W1387" i="11"/>
  <c r="X1387" i="11"/>
  <c r="W1419" i="11"/>
  <c r="X1419" i="11"/>
  <c r="X1456" i="11"/>
  <c r="W1456" i="11"/>
  <c r="W1497" i="11"/>
  <c r="X1497" i="11"/>
  <c r="W1539" i="11"/>
  <c r="X1539" i="11"/>
  <c r="X1584" i="11"/>
  <c r="W1584" i="11"/>
  <c r="W1647" i="11"/>
  <c r="X1647" i="11"/>
  <c r="X1697" i="11"/>
  <c r="W1697" i="11"/>
  <c r="W1805" i="11"/>
  <c r="X1805" i="11"/>
  <c r="X1764" i="11"/>
  <c r="W1764" i="11"/>
  <c r="X1981" i="11"/>
  <c r="W1981" i="11"/>
  <c r="W1462" i="11"/>
  <c r="X1462" i="11"/>
  <c r="X1510" i="11"/>
  <c r="W1510" i="11"/>
  <c r="X1542" i="11"/>
  <c r="W1542" i="11"/>
  <c r="X1574" i="11"/>
  <c r="W1574" i="11"/>
  <c r="X1606" i="11"/>
  <c r="W1606" i="11"/>
  <c r="X1638" i="11"/>
  <c r="W1638" i="11"/>
  <c r="X1670" i="11"/>
  <c r="W1670" i="11"/>
  <c r="W1686" i="11"/>
  <c r="X1686" i="11"/>
  <c r="X1728" i="11"/>
  <c r="W1728" i="11"/>
  <c r="X1775" i="11"/>
  <c r="W1775" i="11"/>
  <c r="W1891" i="11"/>
  <c r="X1891" i="11"/>
  <c r="X1596" i="11"/>
  <c r="W1596" i="11"/>
  <c r="X1628" i="11"/>
  <c r="W1628" i="11"/>
  <c r="X1660" i="11"/>
  <c r="W1660" i="11"/>
  <c r="W1694" i="11"/>
  <c r="X1694" i="11"/>
  <c r="X1736" i="11"/>
  <c r="W1736" i="11"/>
  <c r="W1789" i="11"/>
  <c r="X1789" i="11"/>
  <c r="W1853" i="11"/>
  <c r="X1853" i="11"/>
  <c r="W1687" i="11"/>
  <c r="X1687" i="11"/>
  <c r="W1703" i="11"/>
  <c r="X1703" i="11"/>
  <c r="W1735" i="11"/>
  <c r="X1735" i="11"/>
  <c r="W1771" i="11"/>
  <c r="X1771" i="11"/>
  <c r="X1816" i="11"/>
  <c r="W1816" i="11"/>
  <c r="X1882" i="11"/>
  <c r="W1882" i="11"/>
  <c r="W1801" i="11"/>
  <c r="X1801" i="11"/>
  <c r="X1843" i="11"/>
  <c r="W1843" i="11"/>
  <c r="W1915" i="11"/>
  <c r="X1915" i="11"/>
  <c r="X1873" i="11"/>
  <c r="W1873" i="11"/>
  <c r="X1937" i="11"/>
  <c r="W1937" i="11"/>
  <c r="X1798" i="11"/>
  <c r="W1798" i="11"/>
  <c r="X1830" i="11"/>
  <c r="W1830" i="11"/>
  <c r="X1865" i="11"/>
  <c r="W1865" i="11"/>
  <c r="X1910" i="11"/>
  <c r="W1910" i="11"/>
  <c r="W1953" i="11"/>
  <c r="X1953" i="11"/>
  <c r="X1961" i="11"/>
  <c r="W1961" i="11"/>
  <c r="W2031" i="11"/>
  <c r="X2031" i="11"/>
  <c r="W2017" i="11"/>
  <c r="X2017" i="11"/>
  <c r="X1966" i="11"/>
  <c r="W1966" i="11"/>
  <c r="X2010" i="11"/>
  <c r="W2010" i="11"/>
  <c r="W2074" i="11"/>
  <c r="X2074" i="11"/>
  <c r="W1880" i="11"/>
  <c r="X1880" i="11"/>
  <c r="W1912" i="11"/>
  <c r="X1912" i="11"/>
  <c r="X1944" i="11"/>
  <c r="W1944" i="11"/>
  <c r="W1979" i="11"/>
  <c r="X1979" i="11"/>
  <c r="W2021" i="11"/>
  <c r="X2021" i="11"/>
  <c r="W1976" i="11"/>
  <c r="X1976" i="11"/>
  <c r="W2008" i="11"/>
  <c r="X2008" i="11"/>
  <c r="X2048" i="11"/>
  <c r="W2048" i="11"/>
  <c r="W2050" i="11"/>
  <c r="X2050" i="11"/>
  <c r="W2067" i="11"/>
  <c r="X2067" i="11"/>
  <c r="P972" i="11"/>
  <c r="Q972" i="11"/>
  <c r="Q370" i="11"/>
  <c r="P370" i="11"/>
  <c r="Q306" i="11"/>
  <c r="P306" i="11"/>
  <c r="Q235" i="11"/>
  <c r="P235" i="11"/>
  <c r="Q219" i="11"/>
  <c r="P219" i="11"/>
  <c r="Q203" i="11"/>
  <c r="P203" i="11"/>
  <c r="Q154" i="11"/>
  <c r="P154" i="11"/>
  <c r="Q107" i="11"/>
  <c r="P107" i="11"/>
  <c r="P108" i="11"/>
  <c r="Q108" i="11"/>
  <c r="P140" i="11"/>
  <c r="Q140" i="11"/>
  <c r="P172" i="11"/>
  <c r="Q172" i="11"/>
  <c r="P204" i="11"/>
  <c r="Q204" i="11"/>
  <c r="P236" i="11"/>
  <c r="Q236" i="11"/>
  <c r="P268" i="11"/>
  <c r="Q268" i="11"/>
  <c r="P300" i="11"/>
  <c r="Q300" i="11"/>
  <c r="P332" i="11"/>
  <c r="Q332" i="11"/>
  <c r="P364" i="11"/>
  <c r="Q364" i="11"/>
  <c r="P396" i="11"/>
  <c r="Q396" i="11"/>
  <c r="P427" i="11"/>
  <c r="Q427" i="11"/>
  <c r="P459" i="11"/>
  <c r="Q459" i="11"/>
  <c r="P491" i="11"/>
  <c r="Q491" i="11"/>
  <c r="P523" i="11"/>
  <c r="Q523" i="11"/>
  <c r="P555" i="11"/>
  <c r="Q555" i="11"/>
  <c r="P587" i="11"/>
  <c r="Q587" i="11"/>
  <c r="P619" i="11"/>
  <c r="Q619" i="11"/>
  <c r="Q666" i="11"/>
  <c r="P666" i="11"/>
  <c r="Q730" i="11"/>
  <c r="P730" i="11"/>
  <c r="Q807" i="11"/>
  <c r="P807" i="11"/>
  <c r="P894" i="11"/>
  <c r="Q894" i="11"/>
  <c r="P958" i="11"/>
  <c r="Q958" i="11"/>
  <c r="P1114" i="11"/>
  <c r="Q1114" i="11"/>
  <c r="Q1752" i="11"/>
  <c r="P1752" i="11"/>
  <c r="P117" i="11"/>
  <c r="Q117" i="11"/>
  <c r="P149" i="11"/>
  <c r="Q149" i="11"/>
  <c r="P181" i="11"/>
  <c r="Q181" i="11"/>
  <c r="P213" i="11"/>
  <c r="Q213" i="11"/>
  <c r="Q245" i="11"/>
  <c r="P245" i="11"/>
  <c r="P277" i="11"/>
  <c r="Q277" i="11"/>
  <c r="Q309" i="11"/>
  <c r="P309" i="11"/>
  <c r="Q341" i="11"/>
  <c r="P341" i="11"/>
  <c r="Q373" i="11"/>
  <c r="P373" i="11"/>
  <c r="P405" i="11"/>
  <c r="Q405" i="11"/>
  <c r="Q440" i="11"/>
  <c r="P440" i="11"/>
  <c r="Q472" i="11"/>
  <c r="P472" i="11"/>
  <c r="Q504" i="11"/>
  <c r="P504" i="11"/>
  <c r="Q536" i="11"/>
  <c r="P536" i="11"/>
  <c r="Q568" i="11"/>
  <c r="P568" i="11"/>
  <c r="Q600" i="11"/>
  <c r="P600" i="11"/>
  <c r="Q632" i="11"/>
  <c r="P632" i="11"/>
  <c r="Q691" i="11"/>
  <c r="P691" i="11"/>
  <c r="Q755" i="11"/>
  <c r="P755" i="11"/>
  <c r="P836" i="11"/>
  <c r="Q836" i="11"/>
  <c r="P1036" i="11"/>
  <c r="Q1036" i="11"/>
  <c r="P1258" i="11"/>
  <c r="Q1258" i="11"/>
  <c r="P656" i="11"/>
  <c r="Q656" i="11"/>
  <c r="P688" i="11"/>
  <c r="Q688" i="11"/>
  <c r="P704" i="11"/>
  <c r="Q704" i="11"/>
  <c r="P736" i="11"/>
  <c r="Q736" i="11"/>
  <c r="P768" i="11"/>
  <c r="Q768" i="11"/>
  <c r="P800" i="11"/>
  <c r="Q800" i="11"/>
  <c r="P846" i="11"/>
  <c r="Q846" i="11"/>
  <c r="P902" i="11"/>
  <c r="Q902" i="11"/>
  <c r="P966" i="11"/>
  <c r="Q966" i="11"/>
  <c r="P1058" i="11"/>
  <c r="Q1058" i="11"/>
  <c r="P1144" i="11"/>
  <c r="Q1144" i="11"/>
  <c r="P1297" i="11"/>
  <c r="Q1297" i="11"/>
  <c r="P1510" i="11"/>
  <c r="Q1510" i="11"/>
  <c r="P653" i="11"/>
  <c r="Q653" i="11"/>
  <c r="P685" i="11"/>
  <c r="Q685" i="11"/>
  <c r="P717" i="11"/>
  <c r="Q717" i="11"/>
  <c r="P749" i="11"/>
  <c r="Q749" i="11"/>
  <c r="P781" i="11"/>
  <c r="Q781" i="11"/>
  <c r="Q815" i="11"/>
  <c r="P815" i="11"/>
  <c r="P882" i="11"/>
  <c r="Q882" i="11"/>
  <c r="P946" i="11"/>
  <c r="Q946" i="11"/>
  <c r="P1010" i="11"/>
  <c r="Q1010" i="11"/>
  <c r="P1192" i="11"/>
  <c r="Q1192" i="11"/>
  <c r="P1401" i="11"/>
  <c r="Q1401" i="11"/>
  <c r="P1598" i="11"/>
  <c r="Q1598" i="11"/>
  <c r="P1064" i="11"/>
  <c r="Q1064" i="11"/>
  <c r="P1158" i="11"/>
  <c r="Q1158" i="11"/>
  <c r="P1232" i="11"/>
  <c r="Q1232" i="11"/>
  <c r="Q1292" i="11"/>
  <c r="P1292" i="11"/>
  <c r="P1532" i="11"/>
  <c r="Q1532" i="11"/>
  <c r="P1076" i="11"/>
  <c r="Q1076" i="11"/>
  <c r="P1138" i="11"/>
  <c r="Q1138" i="11"/>
  <c r="P1212" i="11"/>
  <c r="Q1212" i="11"/>
  <c r="P1263" i="11"/>
  <c r="Q1263" i="11"/>
  <c r="P1662" i="11"/>
  <c r="Q1662" i="11"/>
  <c r="Q1356" i="11"/>
  <c r="P1356" i="11"/>
  <c r="P1399" i="11"/>
  <c r="Q1399" i="11"/>
  <c r="P1520" i="11"/>
  <c r="Q1520" i="11"/>
  <c r="P1327" i="11"/>
  <c r="Q1327" i="11"/>
  <c r="Q1388" i="11"/>
  <c r="P1388" i="11"/>
  <c r="Q1570" i="11"/>
  <c r="P1570" i="11"/>
  <c r="P1630" i="11"/>
  <c r="Q1630" i="11"/>
  <c r="P1574" i="11"/>
  <c r="Q1574" i="11"/>
  <c r="Q831" i="11"/>
  <c r="P831" i="11"/>
  <c r="Q863" i="11"/>
  <c r="P863" i="11"/>
  <c r="Q895" i="11"/>
  <c r="P895" i="11"/>
  <c r="Q927" i="11"/>
  <c r="P927" i="11"/>
  <c r="Q959" i="11"/>
  <c r="P959" i="11"/>
  <c r="Q991" i="11"/>
  <c r="P991" i="11"/>
  <c r="Q1023" i="11"/>
  <c r="P1023" i="11"/>
  <c r="Q1055" i="11"/>
  <c r="P1055" i="11"/>
  <c r="Q1087" i="11"/>
  <c r="P1087" i="11"/>
  <c r="Q1119" i="11"/>
  <c r="P1119" i="11"/>
  <c r="Q1151" i="11"/>
  <c r="P1151" i="11"/>
  <c r="Q1183" i="11"/>
  <c r="P1183" i="11"/>
  <c r="Q1215" i="11"/>
  <c r="P1215" i="11"/>
  <c r="Q1247" i="11"/>
  <c r="P1247" i="11"/>
  <c r="Q1288" i="11"/>
  <c r="P1288" i="11"/>
  <c r="P1333" i="11"/>
  <c r="Q1333" i="11"/>
  <c r="Q1371" i="11"/>
  <c r="P1371" i="11"/>
  <c r="Q1416" i="11"/>
  <c r="P1416" i="11"/>
  <c r="Q1475" i="11"/>
  <c r="P1475" i="11"/>
  <c r="P1536" i="11"/>
  <c r="Q1536" i="11"/>
  <c r="Q1586" i="11"/>
  <c r="P1586" i="11"/>
  <c r="P805" i="11"/>
  <c r="Q805" i="11"/>
  <c r="Q837" i="11"/>
  <c r="P837" i="11"/>
  <c r="Q869" i="11"/>
  <c r="P869" i="11"/>
  <c r="Q901" i="11"/>
  <c r="P901" i="11"/>
  <c r="Q933" i="11"/>
  <c r="P933" i="11"/>
  <c r="Q981" i="11"/>
  <c r="P981" i="11"/>
  <c r="Q1013" i="11"/>
  <c r="P1013" i="11"/>
  <c r="Q1029" i="11"/>
  <c r="P1029" i="11"/>
  <c r="Q1061" i="11"/>
  <c r="P1061" i="11"/>
  <c r="Q1093" i="11"/>
  <c r="P1093" i="11"/>
  <c r="Q1125" i="11"/>
  <c r="P1125" i="11"/>
  <c r="Q1157" i="11"/>
  <c r="P1157" i="11"/>
  <c r="Q1173" i="11"/>
  <c r="P1173" i="11"/>
  <c r="Q1205" i="11"/>
  <c r="P1205" i="11"/>
  <c r="Q1253" i="11"/>
  <c r="P1253" i="11"/>
  <c r="P1293" i="11"/>
  <c r="Q1293" i="11"/>
  <c r="Q1331" i="11"/>
  <c r="P1331" i="11"/>
  <c r="Q1376" i="11"/>
  <c r="P1376" i="11"/>
  <c r="P1421" i="11"/>
  <c r="Q1421" i="11"/>
  <c r="P1464" i="11"/>
  <c r="Q1464" i="11"/>
  <c r="P1526" i="11"/>
  <c r="Q1526" i="11"/>
  <c r="Q1582" i="11"/>
  <c r="P1582" i="11"/>
  <c r="P1618" i="11"/>
  <c r="Q1618" i="11"/>
  <c r="P1650" i="11"/>
  <c r="Q1650" i="11"/>
  <c r="P1666" i="11"/>
  <c r="Q1666" i="11"/>
  <c r="P1934" i="11"/>
  <c r="Q1934" i="11"/>
  <c r="P1294" i="11"/>
  <c r="Q1294" i="11"/>
  <c r="P1326" i="11"/>
  <c r="Q1326" i="11"/>
  <c r="P1358" i="11"/>
  <c r="Q1358" i="11"/>
  <c r="P1390" i="11"/>
  <c r="Q1390" i="11"/>
  <c r="P1422" i="11"/>
  <c r="Q1422" i="11"/>
  <c r="Q1463" i="11"/>
  <c r="P1463" i="11"/>
  <c r="P1508" i="11"/>
  <c r="Q1508" i="11"/>
  <c r="P1546" i="11"/>
  <c r="Q1546" i="11"/>
  <c r="P1592" i="11"/>
  <c r="Q1592" i="11"/>
  <c r="P1656" i="11"/>
  <c r="Q1656" i="11"/>
  <c r="P1739" i="11"/>
  <c r="Q1739" i="11"/>
  <c r="P1838" i="11"/>
  <c r="Q1838" i="11"/>
  <c r="P1808" i="11"/>
  <c r="Q1808" i="11"/>
  <c r="Q1473" i="11"/>
  <c r="P1473" i="11"/>
  <c r="Q1505" i="11"/>
  <c r="P1505" i="11"/>
  <c r="Q1537" i="11"/>
  <c r="P1537" i="11"/>
  <c r="Q1569" i="11"/>
  <c r="P1569" i="11"/>
  <c r="Q1601" i="11"/>
  <c r="P1601" i="11"/>
  <c r="Q1633" i="11"/>
  <c r="P1633" i="11"/>
  <c r="Q1649" i="11"/>
  <c r="P1649" i="11"/>
  <c r="Q1681" i="11"/>
  <c r="P1681" i="11"/>
  <c r="P1729" i="11"/>
  <c r="Q1729" i="11"/>
  <c r="Q1771" i="11"/>
  <c r="P1771" i="11"/>
  <c r="Q1827" i="11"/>
  <c r="P1827" i="11"/>
  <c r="Q1929" i="11"/>
  <c r="P1929" i="11"/>
  <c r="Q1615" i="11"/>
  <c r="P1615" i="11"/>
  <c r="Q1647" i="11"/>
  <c r="P1647" i="11"/>
  <c r="Q1679" i="11"/>
  <c r="P1679" i="11"/>
  <c r="Q1740" i="11"/>
  <c r="P1740" i="11"/>
  <c r="P1840" i="11"/>
  <c r="Q1840" i="11"/>
  <c r="P1698" i="11"/>
  <c r="Q1698" i="11"/>
  <c r="P1730" i="11"/>
  <c r="Q1730" i="11"/>
  <c r="P1762" i="11"/>
  <c r="Q1762" i="11"/>
  <c r="Q1807" i="11"/>
  <c r="P1807" i="11"/>
  <c r="P1846" i="11"/>
  <c r="Q1846" i="11"/>
  <c r="Q1921" i="11"/>
  <c r="P1921" i="11"/>
  <c r="Q1815" i="11"/>
  <c r="P1815" i="11"/>
  <c r="P1884" i="11"/>
  <c r="Q1884" i="11"/>
  <c r="P1858" i="11"/>
  <c r="Q1858" i="11"/>
  <c r="Q1896" i="11"/>
  <c r="P1896" i="11"/>
  <c r="Q1941" i="11"/>
  <c r="P1941" i="11"/>
  <c r="Q1777" i="11"/>
  <c r="P1777" i="11"/>
  <c r="Q1809" i="11"/>
  <c r="P1809" i="11"/>
  <c r="Q1841" i="11"/>
  <c r="P1841" i="11"/>
  <c r="P1882" i="11"/>
  <c r="Q1882" i="11"/>
  <c r="Q1920" i="11"/>
  <c r="P1920" i="11"/>
  <c r="P1942" i="11"/>
  <c r="Q1942" i="11"/>
  <c r="Q1964" i="11"/>
  <c r="P1964" i="11"/>
  <c r="Q2017" i="11"/>
  <c r="P2017" i="11"/>
  <c r="P1962" i="11"/>
  <c r="Q1962" i="11"/>
  <c r="P2016" i="11"/>
  <c r="Q2016" i="11"/>
  <c r="Q2046" i="11"/>
  <c r="P2046" i="11"/>
  <c r="Q1989" i="11"/>
  <c r="P1989" i="11"/>
  <c r="Q1855" i="11"/>
  <c r="P1855" i="11"/>
  <c r="Q1887" i="11"/>
  <c r="P1887" i="11"/>
  <c r="Q1919" i="11"/>
  <c r="P1919" i="11"/>
  <c r="P1951" i="11"/>
  <c r="Q1951" i="11"/>
  <c r="Q1993" i="11"/>
  <c r="P1993" i="11"/>
  <c r="Q2047" i="11"/>
  <c r="P2047" i="11"/>
  <c r="Q1987" i="11"/>
  <c r="P1987" i="11"/>
  <c r="Q2019" i="11"/>
  <c r="P2019" i="11"/>
  <c r="P2059" i="11"/>
  <c r="Q2059" i="11"/>
  <c r="P2045" i="11"/>
  <c r="Q2045" i="11"/>
  <c r="P2062" i="11"/>
  <c r="Q2062" i="11"/>
  <c r="U790" i="11"/>
  <c r="T790" i="11"/>
  <c r="U726" i="11"/>
  <c r="T726" i="11"/>
  <c r="S586" i="11"/>
  <c r="R586" i="11"/>
  <c r="R490" i="11"/>
  <c r="S490" i="11"/>
  <c r="W1541" i="11"/>
  <c r="X1541" i="11"/>
  <c r="W1342" i="11"/>
  <c r="X1342" i="11"/>
  <c r="P1082" i="11"/>
  <c r="Q1082" i="11"/>
  <c r="P1052" i="11"/>
  <c r="Q1052" i="11"/>
  <c r="W997" i="11"/>
  <c r="X997" i="11"/>
  <c r="W829" i="11"/>
  <c r="X829" i="11"/>
  <c r="Q767" i="11"/>
  <c r="P767" i="11"/>
  <c r="X759" i="11"/>
  <c r="W759" i="11"/>
  <c r="X695" i="11"/>
  <c r="W695" i="11"/>
  <c r="X631" i="11"/>
  <c r="W631" i="11"/>
  <c r="Q622" i="11"/>
  <c r="P622" i="11"/>
  <c r="Q601" i="11"/>
  <c r="P601" i="11"/>
  <c r="X586" i="11"/>
  <c r="W586" i="11"/>
  <c r="X567" i="11"/>
  <c r="W567" i="11"/>
  <c r="Q558" i="11"/>
  <c r="P558" i="11"/>
  <c r="Q537" i="11"/>
  <c r="P537" i="11"/>
  <c r="X522" i="11"/>
  <c r="W522" i="11"/>
  <c r="X503" i="11"/>
  <c r="W503" i="11"/>
  <c r="Q494" i="11"/>
  <c r="P494" i="11"/>
  <c r="Q473" i="11"/>
  <c r="P473" i="11"/>
  <c r="X455" i="11"/>
  <c r="W455" i="11"/>
  <c r="Q446" i="11"/>
  <c r="P446" i="11"/>
  <c r="Q441" i="11"/>
  <c r="P441" i="11"/>
  <c r="X426" i="11"/>
  <c r="W426" i="11"/>
  <c r="X411" i="11"/>
  <c r="W411" i="11"/>
  <c r="Q398" i="11"/>
  <c r="P398" i="11"/>
  <c r="Q334" i="11"/>
  <c r="P334" i="11"/>
  <c r="W38" i="11"/>
  <c r="X38" i="11"/>
  <c r="P1096" i="11"/>
  <c r="Q1096" i="11"/>
  <c r="Q470" i="11"/>
  <c r="P470" i="11"/>
  <c r="Q314" i="11"/>
  <c r="P314" i="11"/>
  <c r="Q119" i="11"/>
  <c r="P119" i="11"/>
  <c r="Q86" i="11"/>
  <c r="P86" i="11"/>
  <c r="Q68" i="11"/>
  <c r="P68" i="11"/>
  <c r="Q36" i="11"/>
  <c r="P36" i="11"/>
  <c r="S303" i="11"/>
  <c r="R303" i="11"/>
  <c r="P1146" i="11"/>
  <c r="Q1146" i="11"/>
  <c r="P1118" i="11"/>
  <c r="Q1118" i="11"/>
  <c r="W843" i="11"/>
  <c r="X843" i="11"/>
  <c r="W831" i="11"/>
  <c r="X831" i="11"/>
  <c r="W809" i="11"/>
  <c r="X809" i="11"/>
  <c r="Q791" i="11"/>
  <c r="P791" i="11"/>
  <c r="X783" i="11"/>
  <c r="W783" i="11"/>
  <c r="Q774" i="11"/>
  <c r="P774" i="11"/>
  <c r="X700" i="11"/>
  <c r="W700" i="11"/>
  <c r="Q663" i="11"/>
  <c r="P663" i="11"/>
  <c r="X655" i="11"/>
  <c r="W655" i="11"/>
  <c r="Q621" i="11"/>
  <c r="P621" i="11"/>
  <c r="Q610" i="11"/>
  <c r="P610" i="11"/>
  <c r="X415" i="11"/>
  <c r="W415" i="11"/>
  <c r="Q379" i="11"/>
  <c r="P379" i="11"/>
  <c r="Q315" i="11"/>
  <c r="P315" i="11"/>
  <c r="Q263" i="11"/>
  <c r="P263" i="11"/>
  <c r="Q230" i="11"/>
  <c r="P230" i="11"/>
  <c r="X220" i="11"/>
  <c r="W220" i="11"/>
  <c r="X204" i="11"/>
  <c r="W204" i="11"/>
  <c r="X151" i="11"/>
  <c r="W151" i="11"/>
  <c r="Q135" i="11"/>
  <c r="P135" i="11"/>
  <c r="X99" i="11"/>
  <c r="W99" i="11"/>
  <c r="W78" i="11"/>
  <c r="X78" i="11"/>
  <c r="W74" i="11"/>
  <c r="X74" i="11"/>
  <c r="W34" i="11"/>
  <c r="X34" i="11"/>
  <c r="W7" i="11"/>
  <c r="X7" i="11"/>
  <c r="W113" i="11"/>
  <c r="X113" i="11"/>
  <c r="W145" i="11"/>
  <c r="X145" i="11"/>
  <c r="W177" i="11"/>
  <c r="X177" i="11"/>
  <c r="W209" i="11"/>
  <c r="X209" i="11"/>
  <c r="W241" i="11"/>
  <c r="X241" i="11"/>
  <c r="W273" i="11"/>
  <c r="X273" i="11"/>
  <c r="W321" i="11"/>
  <c r="X321" i="11"/>
  <c r="W353" i="11"/>
  <c r="X353" i="11"/>
  <c r="W385" i="11"/>
  <c r="X385" i="11"/>
  <c r="W417" i="11"/>
  <c r="X417" i="11"/>
  <c r="W452" i="11"/>
  <c r="X452" i="11"/>
  <c r="W484" i="11"/>
  <c r="X484" i="11"/>
  <c r="W516" i="11"/>
  <c r="X516" i="11"/>
  <c r="W548" i="11"/>
  <c r="X548" i="11"/>
  <c r="W580" i="11"/>
  <c r="X580" i="11"/>
  <c r="W612" i="11"/>
  <c r="X612" i="11"/>
  <c r="W628" i="11"/>
  <c r="X628" i="11"/>
  <c r="X667" i="11"/>
  <c r="W667" i="11"/>
  <c r="X715" i="11"/>
  <c r="W715" i="11"/>
  <c r="X747" i="11"/>
  <c r="W747" i="11"/>
  <c r="X763" i="11"/>
  <c r="W763" i="11"/>
  <c r="X795" i="11"/>
  <c r="W795" i="11"/>
  <c r="W927" i="11"/>
  <c r="X927" i="11"/>
  <c r="W1109" i="11"/>
  <c r="X1109" i="11"/>
  <c r="X1508" i="11"/>
  <c r="W1508" i="11"/>
  <c r="X110" i="11"/>
  <c r="W110" i="11"/>
  <c r="W142" i="11"/>
  <c r="X142" i="11"/>
  <c r="X174" i="11"/>
  <c r="W174" i="11"/>
  <c r="X206" i="11"/>
  <c r="W206" i="11"/>
  <c r="X238" i="11"/>
  <c r="W238" i="11"/>
  <c r="X270" i="11"/>
  <c r="W270" i="11"/>
  <c r="W302" i="11"/>
  <c r="X302" i="11"/>
  <c r="W334" i="11"/>
  <c r="X334" i="11"/>
  <c r="W366" i="11"/>
  <c r="X366" i="11"/>
  <c r="W398" i="11"/>
  <c r="X398" i="11"/>
  <c r="X429" i="11"/>
  <c r="W429" i="11"/>
  <c r="X477" i="11"/>
  <c r="W477" i="11"/>
  <c r="X509" i="11"/>
  <c r="W509" i="11"/>
  <c r="X541" i="11"/>
  <c r="W541" i="11"/>
  <c r="X573" i="11"/>
  <c r="W573" i="11"/>
  <c r="X605" i="11"/>
  <c r="W605" i="11"/>
  <c r="X647" i="11"/>
  <c r="W647" i="11"/>
  <c r="W867" i="11"/>
  <c r="X867" i="11"/>
  <c r="W931" i="11"/>
  <c r="X931" i="11"/>
  <c r="W995" i="11"/>
  <c r="X995" i="11"/>
  <c r="W1272" i="11"/>
  <c r="X1272" i="11"/>
  <c r="W645" i="11"/>
  <c r="X645" i="11"/>
  <c r="W677" i="11"/>
  <c r="X677" i="11"/>
  <c r="W709" i="11"/>
  <c r="X709" i="11"/>
  <c r="W741" i="11"/>
  <c r="X741" i="11"/>
  <c r="W789" i="11"/>
  <c r="X789" i="11"/>
  <c r="W823" i="11"/>
  <c r="X823" i="11"/>
  <c r="W923" i="11"/>
  <c r="X923" i="11"/>
  <c r="W987" i="11"/>
  <c r="X987" i="11"/>
  <c r="W1059" i="11"/>
  <c r="X1059" i="11"/>
  <c r="W1211" i="11"/>
  <c r="X1211" i="11"/>
  <c r="X1389" i="11"/>
  <c r="W1389" i="11"/>
  <c r="X642" i="11"/>
  <c r="W642" i="11"/>
  <c r="X674" i="11"/>
  <c r="W674" i="11"/>
  <c r="X706" i="11"/>
  <c r="W706" i="11"/>
  <c r="X738" i="11"/>
  <c r="W738" i="11"/>
  <c r="X770" i="11"/>
  <c r="W770" i="11"/>
  <c r="X808" i="11"/>
  <c r="W808" i="11"/>
  <c r="W851" i="11"/>
  <c r="X851" i="11"/>
  <c r="W887" i="11"/>
  <c r="X887" i="11"/>
  <c r="W951" i="11"/>
  <c r="X951" i="11"/>
  <c r="W1015" i="11"/>
  <c r="X1015" i="11"/>
  <c r="W1169" i="11"/>
  <c r="X1169" i="11"/>
  <c r="W1245" i="11"/>
  <c r="X1245" i="11"/>
  <c r="W1025" i="11"/>
  <c r="X1025" i="11"/>
  <c r="W1085" i="11"/>
  <c r="X1085" i="11"/>
  <c r="W1149" i="11"/>
  <c r="X1149" i="11"/>
  <c r="W1209" i="11"/>
  <c r="X1209" i="11"/>
  <c r="W1270" i="11"/>
  <c r="X1270" i="11"/>
  <c r="X1480" i="11"/>
  <c r="W1480" i="11"/>
  <c r="W1067" i="11"/>
  <c r="X1067" i="11"/>
  <c r="W1127" i="11"/>
  <c r="X1127" i="11"/>
  <c r="W1159" i="11"/>
  <c r="X1159" i="11"/>
  <c r="W1219" i="11"/>
  <c r="X1219" i="11"/>
  <c r="X1293" i="11"/>
  <c r="W1293" i="11"/>
  <c r="X1512" i="11"/>
  <c r="W1512" i="11"/>
  <c r="X1317" i="11"/>
  <c r="W1317" i="11"/>
  <c r="W1495" i="11"/>
  <c r="X1495" i="11"/>
  <c r="W1581" i="11"/>
  <c r="X1581" i="11"/>
  <c r="X1301" i="11"/>
  <c r="W1301" i="11"/>
  <c r="W1352" i="11"/>
  <c r="X1352" i="11"/>
  <c r="W1422" i="11"/>
  <c r="X1422" i="11"/>
  <c r="W1517" i="11"/>
  <c r="X1517" i="11"/>
  <c r="X1572" i="11"/>
  <c r="W1572" i="11"/>
  <c r="W1716" i="11"/>
  <c r="X1716" i="11"/>
  <c r="W1653" i="11"/>
  <c r="X1653" i="11"/>
  <c r="X840" i="11"/>
  <c r="W840" i="11"/>
  <c r="X872" i="11"/>
  <c r="W872" i="11"/>
  <c r="X904" i="11"/>
  <c r="W904" i="11"/>
  <c r="X936" i="11"/>
  <c r="W936" i="11"/>
  <c r="X968" i="11"/>
  <c r="W968" i="11"/>
  <c r="X1000" i="11"/>
  <c r="W1000" i="11"/>
  <c r="X1048" i="11"/>
  <c r="W1048" i="11"/>
  <c r="X1080" i="11"/>
  <c r="W1080" i="11"/>
  <c r="X1112" i="11"/>
  <c r="W1112" i="11"/>
  <c r="X1144" i="11"/>
  <c r="W1144" i="11"/>
  <c r="X1176" i="11"/>
  <c r="W1176" i="11"/>
  <c r="X1208" i="11"/>
  <c r="W1208" i="11"/>
  <c r="X1224" i="11"/>
  <c r="W1224" i="11"/>
  <c r="X1256" i="11"/>
  <c r="W1256" i="11"/>
  <c r="X1297" i="11"/>
  <c r="W1297" i="11"/>
  <c r="W1338" i="11"/>
  <c r="X1338" i="11"/>
  <c r="X1380" i="11"/>
  <c r="W1380" i="11"/>
  <c r="X1425" i="11"/>
  <c r="W1425" i="11"/>
  <c r="X1479" i="11"/>
  <c r="W1479" i="11"/>
  <c r="W1533" i="11"/>
  <c r="X1533" i="11"/>
  <c r="W1603" i="11"/>
  <c r="X1603" i="11"/>
  <c r="W1667" i="11"/>
  <c r="X1667" i="11"/>
  <c r="W1748" i="11"/>
  <c r="X1748" i="11"/>
  <c r="W814" i="11"/>
  <c r="X814" i="11"/>
  <c r="X846" i="11"/>
  <c r="W846" i="11"/>
  <c r="X878" i="11"/>
  <c r="W878" i="11"/>
  <c r="X910" i="11"/>
  <c r="W910" i="11"/>
  <c r="X942" i="11"/>
  <c r="W942" i="11"/>
  <c r="X974" i="11"/>
  <c r="W974" i="11"/>
  <c r="X1006" i="11"/>
  <c r="W1006" i="11"/>
  <c r="X1038" i="11"/>
  <c r="W1038" i="11"/>
  <c r="X1070" i="11"/>
  <c r="W1070" i="11"/>
  <c r="X1102" i="11"/>
  <c r="W1102" i="11"/>
  <c r="X1134" i="11"/>
  <c r="W1134" i="11"/>
  <c r="X1166" i="11"/>
  <c r="W1166" i="11"/>
  <c r="X1198" i="11"/>
  <c r="W1198" i="11"/>
  <c r="X1230" i="11"/>
  <c r="W1230" i="11"/>
  <c r="W1266" i="11"/>
  <c r="X1266" i="11"/>
  <c r="W1330" i="11"/>
  <c r="X1330" i="11"/>
  <c r="X1372" i="11"/>
  <c r="W1372" i="11"/>
  <c r="X1417" i="11"/>
  <c r="W1417" i="11"/>
  <c r="X1447" i="11"/>
  <c r="W1447" i="11"/>
  <c r="X1528" i="11"/>
  <c r="W1528" i="11"/>
  <c r="W1585" i="11"/>
  <c r="X1585" i="11"/>
  <c r="X1279" i="11"/>
  <c r="W1279" i="11"/>
  <c r="X1311" i="11"/>
  <c r="W1311" i="11"/>
  <c r="X1343" i="11"/>
  <c r="W1343" i="11"/>
  <c r="X1375" i="11"/>
  <c r="W1375" i="11"/>
  <c r="X1407" i="11"/>
  <c r="W1407" i="11"/>
  <c r="X1440" i="11"/>
  <c r="W1440" i="11"/>
  <c r="W1481" i="11"/>
  <c r="X1481" i="11"/>
  <c r="X1523" i="11"/>
  <c r="W1523" i="11"/>
  <c r="X1568" i="11"/>
  <c r="W1568" i="11"/>
  <c r="W1617" i="11"/>
  <c r="X1617" i="11"/>
  <c r="W1681" i="11"/>
  <c r="X1681" i="11"/>
  <c r="W1781" i="11"/>
  <c r="X1781" i="11"/>
  <c r="W1807" i="11"/>
  <c r="X1807" i="11"/>
  <c r="X1796" i="11"/>
  <c r="W1796" i="11"/>
  <c r="W1450" i="11"/>
  <c r="X1450" i="11"/>
  <c r="W1482" i="11"/>
  <c r="X1482" i="11"/>
  <c r="W1514" i="11"/>
  <c r="X1514" i="11"/>
  <c r="W1546" i="11"/>
  <c r="X1546" i="11"/>
  <c r="W1578" i="11"/>
  <c r="X1578" i="11"/>
  <c r="X1610" i="11"/>
  <c r="W1610" i="11"/>
  <c r="X1642" i="11"/>
  <c r="W1642" i="11"/>
  <c r="X1674" i="11"/>
  <c r="W1674" i="11"/>
  <c r="X1712" i="11"/>
  <c r="W1712" i="11"/>
  <c r="X1757" i="11"/>
  <c r="W1757" i="11"/>
  <c r="X1804" i="11"/>
  <c r="W1804" i="11"/>
  <c r="W1893" i="11"/>
  <c r="X1893" i="11"/>
  <c r="X1616" i="11"/>
  <c r="W1616" i="11"/>
  <c r="X1648" i="11"/>
  <c r="W1648" i="11"/>
  <c r="X1680" i="11"/>
  <c r="W1680" i="11"/>
  <c r="X1720" i="11"/>
  <c r="W1720" i="11"/>
  <c r="X1780" i="11"/>
  <c r="W1780" i="11"/>
  <c r="W1837" i="11"/>
  <c r="X1837" i="11"/>
  <c r="W1859" i="11"/>
  <c r="X1859" i="11"/>
  <c r="X1691" i="11"/>
  <c r="W1691" i="11"/>
  <c r="X1723" i="11"/>
  <c r="W1723" i="11"/>
  <c r="X1755" i="11"/>
  <c r="W1755" i="11"/>
  <c r="X1819" i="11"/>
  <c r="W1819" i="11"/>
  <c r="X1890" i="11"/>
  <c r="W1890" i="11"/>
  <c r="X1808" i="11"/>
  <c r="W1808" i="11"/>
  <c r="W1845" i="11"/>
  <c r="X1845" i="11"/>
  <c r="W1923" i="11"/>
  <c r="X1923" i="11"/>
  <c r="W1879" i="11"/>
  <c r="X1879" i="11"/>
  <c r="X1921" i="11"/>
  <c r="W1921" i="11"/>
  <c r="X1965" i="11"/>
  <c r="W1965" i="11"/>
  <c r="W1770" i="11"/>
  <c r="X1770" i="11"/>
  <c r="W1786" i="11"/>
  <c r="X1786" i="11"/>
  <c r="W1834" i="11"/>
  <c r="X1834" i="11"/>
  <c r="W1871" i="11"/>
  <c r="X1871" i="11"/>
  <c r="X1913" i="11"/>
  <c r="W1913" i="11"/>
  <c r="X1958" i="11"/>
  <c r="W1958" i="11"/>
  <c r="W1971" i="11"/>
  <c r="X1971" i="11"/>
  <c r="W1947" i="11"/>
  <c r="X1947" i="11"/>
  <c r="X2036" i="11"/>
  <c r="W2036" i="11"/>
  <c r="X1993" i="11"/>
  <c r="W1993" i="11"/>
  <c r="W2037" i="11"/>
  <c r="X2037" i="11"/>
  <c r="X1852" i="11"/>
  <c r="W1852" i="11"/>
  <c r="X1884" i="11"/>
  <c r="W1884" i="11"/>
  <c r="X1916" i="11"/>
  <c r="W1916" i="11"/>
  <c r="W1948" i="11"/>
  <c r="X1948" i="11"/>
  <c r="X1986" i="11"/>
  <c r="W1986" i="11"/>
  <c r="X2024" i="11"/>
  <c r="W2024" i="11"/>
  <c r="W1980" i="11"/>
  <c r="X1980" i="11"/>
  <c r="X2012" i="11"/>
  <c r="W2012" i="11"/>
  <c r="X2069" i="11"/>
  <c r="W2069" i="11"/>
  <c r="W2054" i="11"/>
  <c r="X2054" i="11"/>
  <c r="X2071" i="11"/>
  <c r="W2071" i="11"/>
  <c r="P952" i="11"/>
  <c r="Q952" i="11"/>
  <c r="Q783" i="11"/>
  <c r="P783" i="11"/>
  <c r="Q751" i="11"/>
  <c r="P751" i="11"/>
  <c r="Q545" i="11"/>
  <c r="P545" i="11"/>
  <c r="Q170" i="11"/>
  <c r="P170" i="11"/>
  <c r="Q114" i="11"/>
  <c r="P114" i="11"/>
  <c r="Q102" i="11"/>
  <c r="P102" i="11"/>
  <c r="P112" i="11"/>
  <c r="Q112" i="11"/>
  <c r="P144" i="11"/>
  <c r="Q144" i="11"/>
  <c r="P176" i="11"/>
  <c r="Q176" i="11"/>
  <c r="P208" i="11"/>
  <c r="Q208" i="11"/>
  <c r="P240" i="11"/>
  <c r="Q240" i="11"/>
  <c r="P272" i="11"/>
  <c r="Q272" i="11"/>
  <c r="P304" i="11"/>
  <c r="Q304" i="11"/>
  <c r="P336" i="11"/>
  <c r="Q336" i="11"/>
  <c r="P368" i="11"/>
  <c r="Q368" i="11"/>
  <c r="P400" i="11"/>
  <c r="Q400" i="11"/>
  <c r="P431" i="11"/>
  <c r="Q431" i="11"/>
  <c r="P463" i="11"/>
  <c r="Q463" i="11"/>
  <c r="P495" i="11"/>
  <c r="Q495" i="11"/>
  <c r="P527" i="11"/>
  <c r="Q527" i="11"/>
  <c r="P559" i="11"/>
  <c r="Q559" i="11"/>
  <c r="P591" i="11"/>
  <c r="Q591" i="11"/>
  <c r="P623" i="11"/>
  <c r="Q623" i="11"/>
  <c r="Q674" i="11"/>
  <c r="P674" i="11"/>
  <c r="Q738" i="11"/>
  <c r="P738" i="11"/>
  <c r="Q803" i="11"/>
  <c r="P803" i="11"/>
  <c r="P874" i="11"/>
  <c r="Q874" i="11"/>
  <c r="P938" i="11"/>
  <c r="Q938" i="11"/>
  <c r="P1002" i="11"/>
  <c r="Q1002" i="11"/>
  <c r="P1305" i="11"/>
  <c r="Q1305" i="11"/>
  <c r="P105" i="11"/>
  <c r="Q105" i="11"/>
  <c r="Q137" i="11"/>
  <c r="P137" i="11"/>
  <c r="P169" i="11"/>
  <c r="Q169" i="11"/>
  <c r="Q185" i="11"/>
  <c r="P185" i="11"/>
  <c r="P217" i="11"/>
  <c r="Q217" i="11"/>
  <c r="P249" i="11"/>
  <c r="Q249" i="11"/>
  <c r="Q281" i="11"/>
  <c r="P281" i="11"/>
  <c r="P313" i="11"/>
  <c r="Q313" i="11"/>
  <c r="Q345" i="11"/>
  <c r="P345" i="11"/>
  <c r="Q377" i="11"/>
  <c r="P377" i="11"/>
  <c r="Q428" i="11"/>
  <c r="P428" i="11"/>
  <c r="P460" i="11"/>
  <c r="Q460" i="11"/>
  <c r="P492" i="11"/>
  <c r="Q492" i="11"/>
  <c r="P524" i="11"/>
  <c r="Q524" i="11"/>
  <c r="Q556" i="11"/>
  <c r="P556" i="11"/>
  <c r="P588" i="11"/>
  <c r="Q588" i="11"/>
  <c r="P620" i="11"/>
  <c r="Q620" i="11"/>
  <c r="Q667" i="11"/>
  <c r="P667" i="11"/>
  <c r="Q731" i="11"/>
  <c r="P731" i="11"/>
  <c r="Q795" i="11"/>
  <c r="P795" i="11"/>
  <c r="P1020" i="11"/>
  <c r="Q1020" i="11"/>
  <c r="P1194" i="11"/>
  <c r="Q1194" i="11"/>
  <c r="P644" i="11"/>
  <c r="Q644" i="11"/>
  <c r="P676" i="11"/>
  <c r="Q676" i="11"/>
  <c r="P708" i="11"/>
  <c r="Q708" i="11"/>
  <c r="P740" i="11"/>
  <c r="Q740" i="11"/>
  <c r="P772" i="11"/>
  <c r="Q772" i="11"/>
  <c r="P788" i="11"/>
  <c r="Q788" i="11"/>
  <c r="Q827" i="11"/>
  <c r="P827" i="11"/>
  <c r="P884" i="11"/>
  <c r="Q884" i="11"/>
  <c r="P980" i="11"/>
  <c r="Q980" i="11"/>
  <c r="P1068" i="11"/>
  <c r="Q1068" i="11"/>
  <c r="P1162" i="11"/>
  <c r="Q1162" i="11"/>
  <c r="P1242" i="11"/>
  <c r="Q1242" i="11"/>
  <c r="Q1420" i="11"/>
  <c r="P1420" i="11"/>
  <c r="P641" i="11"/>
  <c r="Q641" i="11"/>
  <c r="Q673" i="11"/>
  <c r="P673" i="11"/>
  <c r="Q705" i="11"/>
  <c r="P705" i="11"/>
  <c r="Q737" i="11"/>
  <c r="P737" i="11"/>
  <c r="Q769" i="11"/>
  <c r="P769" i="11"/>
  <c r="Q801" i="11"/>
  <c r="P801" i="11"/>
  <c r="P858" i="11"/>
  <c r="Q858" i="11"/>
  <c r="P928" i="11"/>
  <c r="Q928" i="11"/>
  <c r="P992" i="11"/>
  <c r="Q992" i="11"/>
  <c r="P1116" i="11"/>
  <c r="Q1116" i="11"/>
  <c r="P1311" i="11"/>
  <c r="Q1311" i="11"/>
  <c r="P1478" i="11"/>
  <c r="Q1478" i="11"/>
  <c r="P1034" i="11"/>
  <c r="Q1034" i="11"/>
  <c r="P1108" i="11"/>
  <c r="Q1108" i="11"/>
  <c r="P1172" i="11"/>
  <c r="Q1172" i="11"/>
  <c r="P1234" i="11"/>
  <c r="Q1234" i="11"/>
  <c r="P1448" i="11"/>
  <c r="Q1448" i="11"/>
  <c r="P1046" i="11"/>
  <c r="Q1046" i="11"/>
  <c r="P1120" i="11"/>
  <c r="Q1120" i="11"/>
  <c r="P1184" i="11"/>
  <c r="Q1184" i="11"/>
  <c r="P1246" i="11"/>
  <c r="Q1246" i="11"/>
  <c r="Q1435" i="11"/>
  <c r="P1435" i="11"/>
  <c r="P1668" i="11"/>
  <c r="Q1668" i="11"/>
  <c r="P1377" i="11"/>
  <c r="Q1377" i="11"/>
  <c r="P1480" i="11"/>
  <c r="Q1480" i="11"/>
  <c r="P1335" i="11"/>
  <c r="Q1335" i="11"/>
  <c r="Q1396" i="11"/>
  <c r="P1396" i="11"/>
  <c r="Q1506" i="11"/>
  <c r="P1506" i="11"/>
  <c r="Q1555" i="11"/>
  <c r="P1555" i="11"/>
  <c r="P1764" i="11"/>
  <c r="Q1764" i="11"/>
  <c r="Q1696" i="11"/>
  <c r="P1696" i="11"/>
  <c r="Q851" i="11"/>
  <c r="P851" i="11"/>
  <c r="Q883" i="11"/>
  <c r="P883" i="11"/>
  <c r="Q915" i="11"/>
  <c r="P915" i="11"/>
  <c r="Q947" i="11"/>
  <c r="P947" i="11"/>
  <c r="Q979" i="11"/>
  <c r="P979" i="11"/>
  <c r="Q1011" i="11"/>
  <c r="P1011" i="11"/>
  <c r="Q1043" i="11"/>
  <c r="P1043" i="11"/>
  <c r="Q1075" i="11"/>
  <c r="P1075" i="11"/>
  <c r="Q1107" i="11"/>
  <c r="P1107" i="11"/>
  <c r="Q1139" i="11"/>
  <c r="P1139" i="11"/>
  <c r="Q1171" i="11"/>
  <c r="P1171" i="11"/>
  <c r="Q1203" i="11"/>
  <c r="P1203" i="11"/>
  <c r="Q1235" i="11"/>
  <c r="P1235" i="11"/>
  <c r="Q1272" i="11"/>
  <c r="P1272" i="11"/>
  <c r="P1317" i="11"/>
  <c r="Q1317" i="11"/>
  <c r="Q1355" i="11"/>
  <c r="P1355" i="11"/>
  <c r="Q1400" i="11"/>
  <c r="P1400" i="11"/>
  <c r="Q1455" i="11"/>
  <c r="P1455" i="11"/>
  <c r="P1516" i="11"/>
  <c r="Q1516" i="11"/>
  <c r="P1560" i="11"/>
  <c r="Q1560" i="11"/>
  <c r="P1723" i="11"/>
  <c r="Q1723" i="11"/>
  <c r="Q841" i="11"/>
  <c r="P841" i="11"/>
  <c r="Q873" i="11"/>
  <c r="P873" i="11"/>
  <c r="Q905" i="11"/>
  <c r="P905" i="11"/>
  <c r="Q937" i="11"/>
  <c r="P937" i="11"/>
  <c r="Q969" i="11"/>
  <c r="P969" i="11"/>
  <c r="Q1001" i="11"/>
  <c r="P1001" i="11"/>
  <c r="Q1033" i="11"/>
  <c r="P1033" i="11"/>
  <c r="Q1081" i="11"/>
  <c r="P1081" i="11"/>
  <c r="Q1113" i="11"/>
  <c r="P1113" i="11"/>
  <c r="Q1145" i="11"/>
  <c r="P1145" i="11"/>
  <c r="Q1177" i="11"/>
  <c r="P1177" i="11"/>
  <c r="Q1209" i="11"/>
  <c r="P1209" i="11"/>
  <c r="Q1241" i="11"/>
  <c r="P1241" i="11"/>
  <c r="P1277" i="11"/>
  <c r="Q1277" i="11"/>
  <c r="Q1315" i="11"/>
  <c r="P1315" i="11"/>
  <c r="Q1360" i="11"/>
  <c r="P1360" i="11"/>
  <c r="P1405" i="11"/>
  <c r="Q1405" i="11"/>
  <c r="P1484" i="11"/>
  <c r="Q1484" i="11"/>
  <c r="P1528" i="11"/>
  <c r="Q1528" i="11"/>
  <c r="P1590" i="11"/>
  <c r="Q1590" i="11"/>
  <c r="P1622" i="11"/>
  <c r="Q1622" i="11"/>
  <c r="P1654" i="11"/>
  <c r="Q1654" i="11"/>
  <c r="P1691" i="11"/>
  <c r="Q1691" i="11"/>
  <c r="Q1266" i="11"/>
  <c r="P1266" i="11"/>
  <c r="Q1298" i="11"/>
  <c r="P1298" i="11"/>
  <c r="Q1346" i="11"/>
  <c r="P1346" i="11"/>
  <c r="Q1378" i="11"/>
  <c r="P1378" i="11"/>
  <c r="Q1410" i="11"/>
  <c r="P1410" i="11"/>
  <c r="Q1447" i="11"/>
  <c r="P1447" i="11"/>
  <c r="P1492" i="11"/>
  <c r="Q1492" i="11"/>
  <c r="Q1511" i="11"/>
  <c r="P1511" i="11"/>
  <c r="P1556" i="11"/>
  <c r="Q1556" i="11"/>
  <c r="P1594" i="11"/>
  <c r="Q1594" i="11"/>
  <c r="P1658" i="11"/>
  <c r="Q1658" i="11"/>
  <c r="Q1744" i="11"/>
  <c r="P1744" i="11"/>
  <c r="Q1843" i="11"/>
  <c r="P1843" i="11"/>
  <c r="P1894" i="11"/>
  <c r="Q1894" i="11"/>
  <c r="P1461" i="11"/>
  <c r="Q1461" i="11"/>
  <c r="P1493" i="11"/>
  <c r="Q1493" i="11"/>
  <c r="Q1509" i="11"/>
  <c r="P1509" i="11"/>
  <c r="Q1541" i="11"/>
  <c r="P1541" i="11"/>
  <c r="Q1573" i="11"/>
  <c r="P1573" i="11"/>
  <c r="Q1605" i="11"/>
  <c r="P1605" i="11"/>
  <c r="Q1653" i="11"/>
  <c r="P1653" i="11"/>
  <c r="Q1687" i="11"/>
  <c r="P1687" i="11"/>
  <c r="Q1732" i="11"/>
  <c r="P1732" i="11"/>
  <c r="Q1779" i="11"/>
  <c r="P1779" i="11"/>
  <c r="Q1835" i="11"/>
  <c r="P1835" i="11"/>
  <c r="Q1937" i="11"/>
  <c r="P1937" i="11"/>
  <c r="Q1603" i="11"/>
  <c r="P1603" i="11"/>
  <c r="Q1635" i="11"/>
  <c r="P1635" i="11"/>
  <c r="Q1667" i="11"/>
  <c r="P1667" i="11"/>
  <c r="Q1683" i="11"/>
  <c r="P1683" i="11"/>
  <c r="P1705" i="11"/>
  <c r="Q1705" i="11"/>
  <c r="Q1724" i="11"/>
  <c r="P1724" i="11"/>
  <c r="Q1743" i="11"/>
  <c r="P1743" i="11"/>
  <c r="P1780" i="11"/>
  <c r="Q1780" i="11"/>
  <c r="P1806" i="11"/>
  <c r="Q1806" i="11"/>
  <c r="Q1849" i="11"/>
  <c r="P1849" i="11"/>
  <c r="Q1702" i="11"/>
  <c r="P1702" i="11"/>
  <c r="Q1718" i="11"/>
  <c r="P1718" i="11"/>
  <c r="Q1734" i="11"/>
  <c r="P1734" i="11"/>
  <c r="Q1750" i="11"/>
  <c r="P1750" i="11"/>
  <c r="P1772" i="11"/>
  <c r="Q1772" i="11"/>
  <c r="Q1791" i="11"/>
  <c r="P1791" i="11"/>
  <c r="Q1810" i="11"/>
  <c r="P1810" i="11"/>
  <c r="P1836" i="11"/>
  <c r="Q1836" i="11"/>
  <c r="P1852" i="11"/>
  <c r="Q1852" i="11"/>
  <c r="P1902" i="11"/>
  <c r="Q1902" i="11"/>
  <c r="P1944" i="11"/>
  <c r="Q1944" i="11"/>
  <c r="Q1799" i="11"/>
  <c r="P1799" i="11"/>
  <c r="Q1818" i="11"/>
  <c r="P1818" i="11"/>
  <c r="P1844" i="11"/>
  <c r="Q1844" i="11"/>
  <c r="P1892" i="11"/>
  <c r="Q1892" i="11"/>
  <c r="P1932" i="11"/>
  <c r="Q1932" i="11"/>
  <c r="Q1861" i="11"/>
  <c r="P1861" i="11"/>
  <c r="Q1880" i="11"/>
  <c r="P1880" i="11"/>
  <c r="P1906" i="11"/>
  <c r="Q1906" i="11"/>
  <c r="Q1925" i="11"/>
  <c r="P1925" i="11"/>
  <c r="P1946" i="11"/>
  <c r="Q1946" i="11"/>
  <c r="P1976" i="11"/>
  <c r="Q1976" i="11"/>
  <c r="P1765" i="11"/>
  <c r="Q1765" i="11"/>
  <c r="P1781" i="11"/>
  <c r="Q1781" i="11"/>
  <c r="P1797" i="11"/>
  <c r="Q1797" i="11"/>
  <c r="P1813" i="11"/>
  <c r="Q1813" i="11"/>
  <c r="P1829" i="11"/>
  <c r="Q1829" i="11"/>
  <c r="Q1845" i="11"/>
  <c r="P1845" i="11"/>
  <c r="P1866" i="11"/>
  <c r="Q1866" i="11"/>
  <c r="Q1885" i="11"/>
  <c r="P1885" i="11"/>
  <c r="Q1904" i="11"/>
  <c r="P1904" i="11"/>
  <c r="P1930" i="11"/>
  <c r="Q1930" i="11"/>
  <c r="Q1949" i="11"/>
  <c r="P1949" i="11"/>
  <c r="Q1953" i="11"/>
  <c r="P1953" i="11"/>
  <c r="P1970" i="11"/>
  <c r="Q1970" i="11"/>
  <c r="P1998" i="11"/>
  <c r="Q1998" i="11"/>
  <c r="P2038" i="11"/>
  <c r="Q2038" i="11"/>
  <c r="P2057" i="11"/>
  <c r="Q2057" i="11"/>
  <c r="Q1965" i="11"/>
  <c r="P1965" i="11"/>
  <c r="P1982" i="11"/>
  <c r="Q1982" i="11"/>
  <c r="Q2034" i="11"/>
  <c r="P2034" i="11"/>
  <c r="Q2027" i="11"/>
  <c r="P2027" i="11"/>
  <c r="P2073" i="11"/>
  <c r="Q2073" i="11"/>
  <c r="Q1969" i="11"/>
  <c r="P1969" i="11"/>
  <c r="Q1997" i="11"/>
  <c r="P1997" i="11"/>
  <c r="Q2030" i="11"/>
  <c r="P2030" i="11"/>
  <c r="Q2064" i="11"/>
  <c r="P2064" i="11"/>
  <c r="P1859" i="11"/>
  <c r="Q1859" i="11"/>
  <c r="P1875" i="11"/>
  <c r="Q1875" i="11"/>
  <c r="P1891" i="11"/>
  <c r="Q1891" i="11"/>
  <c r="P1907" i="11"/>
  <c r="Q1907" i="11"/>
  <c r="P1923" i="11"/>
  <c r="Q1923" i="11"/>
  <c r="P1939" i="11"/>
  <c r="Q1939" i="11"/>
  <c r="Q1955" i="11"/>
  <c r="P1955" i="11"/>
  <c r="Q1977" i="11"/>
  <c r="P1977" i="11"/>
  <c r="P1996" i="11"/>
  <c r="Q1996" i="11"/>
  <c r="P2022" i="11"/>
  <c r="Q2022" i="11"/>
  <c r="Q2050" i="11"/>
  <c r="P2050" i="11"/>
  <c r="P1975" i="11"/>
  <c r="Q1975" i="11"/>
  <c r="Q1991" i="11"/>
  <c r="P1991" i="11"/>
  <c r="Q2007" i="11"/>
  <c r="P2007" i="11"/>
  <c r="Q2023" i="11"/>
  <c r="P2023" i="11"/>
  <c r="P2042" i="11"/>
  <c r="Q2042" i="11"/>
  <c r="P2067" i="11"/>
  <c r="Q2067" i="11"/>
  <c r="P2033" i="11"/>
  <c r="Q2033" i="11"/>
  <c r="P2049" i="11"/>
  <c r="Q2049" i="11"/>
  <c r="Q2071" i="11"/>
  <c r="P2071" i="11"/>
  <c r="P2066" i="11"/>
  <c r="Q2066" i="11"/>
  <c r="S602" i="11"/>
  <c r="R602" i="11"/>
  <c r="R359" i="11"/>
  <c r="S359" i="11"/>
  <c r="S319" i="11"/>
  <c r="R319" i="11"/>
  <c r="S283" i="11"/>
  <c r="R283" i="11"/>
  <c r="R195" i="11"/>
  <c r="S195" i="11"/>
  <c r="P1417" i="11"/>
  <c r="Q1417" i="11"/>
  <c r="Q1268" i="11"/>
  <c r="P1268" i="11"/>
  <c r="W1229" i="11"/>
  <c r="X1229" i="11"/>
  <c r="W1195" i="11"/>
  <c r="X1195" i="11"/>
  <c r="W1119" i="11"/>
  <c r="X1119" i="11"/>
  <c r="Q799" i="11"/>
  <c r="P799" i="11"/>
  <c r="X791" i="11"/>
  <c r="W791" i="11"/>
  <c r="Q735" i="11"/>
  <c r="P735" i="11"/>
  <c r="X727" i="11"/>
  <c r="W727" i="11"/>
  <c r="Q671" i="11"/>
  <c r="P671" i="11"/>
  <c r="X663" i="11"/>
  <c r="W663" i="11"/>
  <c r="Q633" i="11"/>
  <c r="P633" i="11"/>
  <c r="X618" i="11"/>
  <c r="W618" i="11"/>
  <c r="X599" i="11"/>
  <c r="W599" i="11"/>
  <c r="Q590" i="11"/>
  <c r="P590" i="11"/>
  <c r="Q569" i="11"/>
  <c r="P569" i="11"/>
  <c r="X554" i="11"/>
  <c r="W554" i="11"/>
  <c r="X535" i="11"/>
  <c r="W535" i="11"/>
  <c r="Q526" i="11"/>
  <c r="P526" i="11"/>
  <c r="Q505" i="11"/>
  <c r="P505" i="11"/>
  <c r="X490" i="11"/>
  <c r="W490" i="11"/>
  <c r="X471" i="11"/>
  <c r="W471" i="11"/>
  <c r="Q462" i="11"/>
  <c r="P462" i="11"/>
  <c r="Q457" i="11"/>
  <c r="P457" i="11"/>
  <c r="X439" i="11"/>
  <c r="W439" i="11"/>
  <c r="Q430" i="11"/>
  <c r="P430" i="11"/>
  <c r="X424" i="11"/>
  <c r="W424" i="11"/>
  <c r="Q415" i="11"/>
  <c r="P415" i="11"/>
  <c r="X396" i="11"/>
  <c r="W396" i="11"/>
  <c r="Q382" i="11"/>
  <c r="P382" i="11"/>
  <c r="X375" i="11"/>
  <c r="W375" i="11"/>
  <c r="X364" i="11"/>
  <c r="W364" i="11"/>
  <c r="Q350" i="11"/>
  <c r="P350" i="11"/>
  <c r="X343" i="11"/>
  <c r="W343" i="11"/>
  <c r="X332" i="11"/>
  <c r="W332" i="11"/>
  <c r="Q318" i="11"/>
  <c r="P318" i="11"/>
  <c r="X311" i="11"/>
  <c r="W311" i="11"/>
  <c r="X300" i="11"/>
  <c r="W300" i="11"/>
  <c r="X280" i="11"/>
  <c r="W280" i="11"/>
  <c r="Q271" i="11"/>
  <c r="P271" i="11"/>
  <c r="X252" i="11"/>
  <c r="W252" i="11"/>
  <c r="X192" i="11"/>
  <c r="W192" i="11"/>
  <c r="Q183" i="11"/>
  <c r="P183" i="11"/>
  <c r="Q162" i="11"/>
  <c r="P162" i="11"/>
  <c r="X147" i="11"/>
  <c r="W147" i="11"/>
  <c r="X136" i="11"/>
  <c r="W136" i="11"/>
  <c r="Q122" i="11"/>
  <c r="P122" i="11"/>
  <c r="X92" i="11"/>
  <c r="W92" i="11"/>
  <c r="Q85" i="11"/>
  <c r="P85" i="11"/>
  <c r="X75" i="11"/>
  <c r="W75" i="11"/>
  <c r="Q70" i="11"/>
  <c r="P70" i="11"/>
  <c r="X59" i="11"/>
  <c r="W59" i="11"/>
  <c r="P54" i="11"/>
  <c r="Q54" i="11"/>
  <c r="X43" i="11"/>
  <c r="W43" i="11"/>
  <c r="Q38" i="11"/>
  <c r="P38" i="11"/>
  <c r="W27" i="11"/>
  <c r="X27" i="11"/>
  <c r="Q22" i="11"/>
  <c r="P22" i="11"/>
  <c r="W11" i="11"/>
  <c r="X11" i="11"/>
  <c r="P37" i="11"/>
  <c r="Q37" i="11"/>
  <c r="P33" i="11"/>
  <c r="Q33" i="11"/>
  <c r="P1190" i="11"/>
  <c r="Q1190" i="11"/>
  <c r="Q810" i="11"/>
  <c r="P810" i="11"/>
  <c r="Q625" i="11"/>
  <c r="P625" i="11"/>
  <c r="Q518" i="11"/>
  <c r="P518" i="11"/>
  <c r="Q502" i="11"/>
  <c r="P502" i="11"/>
  <c r="Q481" i="11"/>
  <c r="P481" i="11"/>
  <c r="Q449" i="11"/>
  <c r="P449" i="11"/>
  <c r="Q330" i="11"/>
  <c r="P330" i="11"/>
  <c r="Q322" i="11"/>
  <c r="P322" i="11"/>
  <c r="Q279" i="11"/>
  <c r="P279" i="11"/>
  <c r="Q251" i="11"/>
  <c r="P251" i="11"/>
  <c r="Q191" i="11"/>
  <c r="P191" i="11"/>
  <c r="Q76" i="11"/>
  <c r="P76" i="11"/>
  <c r="Q60" i="11"/>
  <c r="P60" i="11"/>
  <c r="Q48" i="11"/>
  <c r="P48" i="11"/>
  <c r="S1364" i="11"/>
  <c r="S775" i="11"/>
  <c r="R775" i="11"/>
  <c r="S711" i="11"/>
  <c r="R711" i="11"/>
  <c r="R522" i="11"/>
  <c r="S522" i="11"/>
  <c r="R458" i="11"/>
  <c r="S458" i="11"/>
  <c r="R351" i="11"/>
  <c r="S351" i="11"/>
  <c r="S327" i="11"/>
  <c r="R327" i="11"/>
  <c r="R295" i="11"/>
  <c r="S295" i="11"/>
  <c r="W1384" i="11"/>
  <c r="X1384" i="11"/>
  <c r="W1259" i="11"/>
  <c r="X1259" i="11"/>
  <c r="W1183" i="11"/>
  <c r="X1183" i="11"/>
  <c r="P1100" i="11"/>
  <c r="Q1100" i="11"/>
  <c r="W1065" i="11"/>
  <c r="X1065" i="11"/>
  <c r="P1030" i="11"/>
  <c r="Q1030" i="11"/>
  <c r="Q823" i="11"/>
  <c r="P823" i="11"/>
  <c r="X764" i="11"/>
  <c r="W764" i="11"/>
  <c r="Q727" i="11"/>
  <c r="P727" i="11"/>
  <c r="X719" i="11"/>
  <c r="W719" i="11"/>
  <c r="Q710" i="11"/>
  <c r="P710" i="11"/>
  <c r="Q642" i="11"/>
  <c r="P642" i="11"/>
  <c r="X619" i="11"/>
  <c r="W619" i="11"/>
  <c r="X606" i="11"/>
  <c r="W606" i="11"/>
  <c r="X590" i="11"/>
  <c r="W590" i="11"/>
  <c r="Q573" i="11"/>
  <c r="P573" i="11"/>
  <c r="Q562" i="11"/>
  <c r="P562" i="11"/>
  <c r="X539" i="11"/>
  <c r="W539" i="11"/>
  <c r="X523" i="11"/>
  <c r="W523" i="11"/>
  <c r="X510" i="11"/>
  <c r="W510" i="11"/>
  <c r="Q493" i="11"/>
  <c r="P493" i="11"/>
  <c r="Q482" i="11"/>
  <c r="P482" i="11"/>
  <c r="X459" i="11"/>
  <c r="W459" i="11"/>
  <c r="X446" i="11"/>
  <c r="W446" i="11"/>
  <c r="X430" i="11"/>
  <c r="W430" i="11"/>
  <c r="Q419" i="11"/>
  <c r="P419" i="11"/>
  <c r="Q395" i="11"/>
  <c r="P395" i="11"/>
  <c r="Q363" i="11"/>
  <c r="P363" i="11"/>
  <c r="Q331" i="11"/>
  <c r="P331" i="11"/>
  <c r="X287" i="11"/>
  <c r="W287" i="11"/>
  <c r="Q270" i="11"/>
  <c r="P270" i="11"/>
  <c r="X256" i="11"/>
  <c r="W256" i="11"/>
  <c r="X244" i="11"/>
  <c r="W244" i="11"/>
  <c r="Q238" i="11"/>
  <c r="P238" i="11"/>
  <c r="X228" i="11"/>
  <c r="W228" i="11"/>
  <c r="Q222" i="11"/>
  <c r="P222" i="11"/>
  <c r="X212" i="11"/>
  <c r="W212" i="11"/>
  <c r="Q206" i="11"/>
  <c r="P206" i="11"/>
  <c r="X196" i="11"/>
  <c r="W196" i="11"/>
  <c r="X183" i="11"/>
  <c r="W183" i="11"/>
  <c r="Q166" i="11"/>
  <c r="P166" i="11"/>
  <c r="Q155" i="11"/>
  <c r="P155" i="11"/>
  <c r="X111" i="11"/>
  <c r="W111" i="11"/>
  <c r="W82" i="11"/>
  <c r="X82" i="11"/>
  <c r="P77" i="11"/>
  <c r="Q77" i="11"/>
  <c r="P73" i="11"/>
  <c r="Q73" i="11"/>
  <c r="W62" i="11"/>
  <c r="X62" i="11"/>
  <c r="P29" i="11"/>
  <c r="Q29" i="11"/>
  <c r="W26" i="11"/>
  <c r="X26" i="11"/>
  <c r="P13" i="11"/>
  <c r="Q13" i="11"/>
  <c r="P9" i="11"/>
  <c r="Q9" i="11"/>
  <c r="W89" i="11"/>
  <c r="X89" i="11"/>
  <c r="W105" i="11"/>
  <c r="X105" i="11"/>
  <c r="W121" i="11"/>
  <c r="X121" i="11"/>
  <c r="W137" i="11"/>
  <c r="X137" i="11"/>
  <c r="W153" i="11"/>
  <c r="X153" i="11"/>
  <c r="W169" i="11"/>
  <c r="X169" i="11"/>
  <c r="W185" i="11"/>
  <c r="X185" i="11"/>
  <c r="W201" i="11"/>
  <c r="X201" i="11"/>
  <c r="W217" i="11"/>
  <c r="X217" i="11"/>
  <c r="W233" i="11"/>
  <c r="X233" i="11"/>
  <c r="W249" i="11"/>
  <c r="X249" i="11"/>
  <c r="W265" i="11"/>
  <c r="X265" i="11"/>
  <c r="W281" i="11"/>
  <c r="X281" i="11"/>
  <c r="W297" i="11"/>
  <c r="X297" i="11"/>
  <c r="W313" i="11"/>
  <c r="X313" i="11"/>
  <c r="W329" i="11"/>
  <c r="X329" i="11"/>
  <c r="W345" i="11"/>
  <c r="X345" i="11"/>
  <c r="W361" i="11"/>
  <c r="X361" i="11"/>
  <c r="W377" i="11"/>
  <c r="X377" i="11"/>
  <c r="W393" i="11"/>
  <c r="X393" i="11"/>
  <c r="W409" i="11"/>
  <c r="X409" i="11"/>
  <c r="W428" i="11"/>
  <c r="X428" i="11"/>
  <c r="W444" i="11"/>
  <c r="X444" i="11"/>
  <c r="W460" i="11"/>
  <c r="X460" i="11"/>
  <c r="W476" i="11"/>
  <c r="X476" i="11"/>
  <c r="W492" i="11"/>
  <c r="X492" i="11"/>
  <c r="W508" i="11"/>
  <c r="X508" i="11"/>
  <c r="W524" i="11"/>
  <c r="X524" i="11"/>
  <c r="W540" i="11"/>
  <c r="X540" i="11"/>
  <c r="W556" i="11"/>
  <c r="X556" i="11"/>
  <c r="W572" i="11"/>
  <c r="X572" i="11"/>
  <c r="W588" i="11"/>
  <c r="X588" i="11"/>
  <c r="W604" i="11"/>
  <c r="X604" i="11"/>
  <c r="W620" i="11"/>
  <c r="X620" i="11"/>
  <c r="X635" i="11"/>
  <c r="W635" i="11"/>
  <c r="X659" i="11"/>
  <c r="W659" i="11"/>
  <c r="X675" i="11"/>
  <c r="W675" i="11"/>
  <c r="X691" i="11"/>
  <c r="W691" i="11"/>
  <c r="X707" i="11"/>
  <c r="W707" i="11"/>
  <c r="X723" i="11"/>
  <c r="W723" i="11"/>
  <c r="X739" i="11"/>
  <c r="W739" i="11"/>
  <c r="X755" i="11"/>
  <c r="W755" i="11"/>
  <c r="X771" i="11"/>
  <c r="W771" i="11"/>
  <c r="X787" i="11"/>
  <c r="W787" i="11"/>
  <c r="X812" i="11"/>
  <c r="W812" i="11"/>
  <c r="W895" i="11"/>
  <c r="X895" i="11"/>
  <c r="W959" i="11"/>
  <c r="X959" i="11"/>
  <c r="W1043" i="11"/>
  <c r="X1043" i="11"/>
  <c r="W1173" i="11"/>
  <c r="X1173" i="11"/>
  <c r="W1406" i="11"/>
  <c r="X1406" i="11"/>
  <c r="W86" i="11"/>
  <c r="X86" i="11"/>
  <c r="X102" i="11"/>
  <c r="W102" i="11"/>
  <c r="X118" i="11"/>
  <c r="W118" i="11"/>
  <c r="W134" i="11"/>
  <c r="X134" i="11"/>
  <c r="X150" i="11"/>
  <c r="W150" i="11"/>
  <c r="X166" i="11"/>
  <c r="W166" i="11"/>
  <c r="X182" i="11"/>
  <c r="W182" i="11"/>
  <c r="X198" i="11"/>
  <c r="W198" i="11"/>
  <c r="X214" i="11"/>
  <c r="W214" i="11"/>
  <c r="X230" i="11"/>
  <c r="W230" i="11"/>
  <c r="X246" i="11"/>
  <c r="W246" i="11"/>
  <c r="X262" i="11"/>
  <c r="W262" i="11"/>
  <c r="X278" i="11"/>
  <c r="W278" i="11"/>
  <c r="W294" i="11"/>
  <c r="X294" i="11"/>
  <c r="W310" i="11"/>
  <c r="X310" i="11"/>
  <c r="W326" i="11"/>
  <c r="X326" i="11"/>
  <c r="W342" i="11"/>
  <c r="X342" i="11"/>
  <c r="W358" i="11"/>
  <c r="X358" i="11"/>
  <c r="W374" i="11"/>
  <c r="X374" i="11"/>
  <c r="W390" i="11"/>
  <c r="X390" i="11"/>
  <c r="X406" i="11"/>
  <c r="W406" i="11"/>
  <c r="X422" i="11"/>
  <c r="W422" i="11"/>
  <c r="W437" i="11"/>
  <c r="X437" i="11"/>
  <c r="X453" i="11"/>
  <c r="W453" i="11"/>
  <c r="X469" i="11"/>
  <c r="W469" i="11"/>
  <c r="X485" i="11"/>
  <c r="W485" i="11"/>
  <c r="X501" i="11"/>
  <c r="W501" i="11"/>
  <c r="X517" i="11"/>
  <c r="W517" i="11"/>
  <c r="X533" i="11"/>
  <c r="W533" i="11"/>
  <c r="W549" i="11"/>
  <c r="X549" i="11"/>
  <c r="X565" i="11"/>
  <c r="W565" i="11"/>
  <c r="X581" i="11"/>
  <c r="W581" i="11"/>
  <c r="X597" i="11"/>
  <c r="W597" i="11"/>
  <c r="X613" i="11"/>
  <c r="W613" i="11"/>
  <c r="W629" i="11"/>
  <c r="X629" i="11"/>
  <c r="W821" i="11"/>
  <c r="X821" i="11"/>
  <c r="W859" i="11"/>
  <c r="X859" i="11"/>
  <c r="W883" i="11"/>
  <c r="X883" i="11"/>
  <c r="W915" i="11"/>
  <c r="X915" i="11"/>
  <c r="W947" i="11"/>
  <c r="X947" i="11"/>
  <c r="W979" i="11"/>
  <c r="X979" i="11"/>
  <c r="W1011" i="11"/>
  <c r="X1011" i="11"/>
  <c r="W1199" i="11"/>
  <c r="X1199" i="11"/>
  <c r="X1341" i="11"/>
  <c r="W1341" i="11"/>
  <c r="W637" i="11"/>
  <c r="X637" i="11"/>
  <c r="W653" i="11"/>
  <c r="X653" i="11"/>
  <c r="W669" i="11"/>
  <c r="X669" i="11"/>
  <c r="W685" i="11"/>
  <c r="X685" i="11"/>
  <c r="W701" i="11"/>
  <c r="X701" i="11"/>
  <c r="W717" i="11"/>
  <c r="X717" i="11"/>
  <c r="W733" i="11"/>
  <c r="X733" i="11"/>
  <c r="W749" i="11"/>
  <c r="X749" i="11"/>
  <c r="W765" i="11"/>
  <c r="X765" i="11"/>
  <c r="W781" i="11"/>
  <c r="X781" i="11"/>
  <c r="W797" i="11"/>
  <c r="X797" i="11"/>
  <c r="W813" i="11"/>
  <c r="X813" i="11"/>
  <c r="W839" i="11"/>
  <c r="X839" i="11"/>
  <c r="W875" i="11"/>
  <c r="X875" i="11"/>
  <c r="W907" i="11"/>
  <c r="X907" i="11"/>
  <c r="W939" i="11"/>
  <c r="X939" i="11"/>
  <c r="W971" i="11"/>
  <c r="X971" i="11"/>
  <c r="W1003" i="11"/>
  <c r="X1003" i="11"/>
  <c r="W1035" i="11"/>
  <c r="X1035" i="11"/>
  <c r="W1103" i="11"/>
  <c r="X1103" i="11"/>
  <c r="W1167" i="11"/>
  <c r="X1167" i="11"/>
  <c r="W1243" i="11"/>
  <c r="X1243" i="11"/>
  <c r="W1336" i="11"/>
  <c r="X1336" i="11"/>
  <c r="W1463" i="11"/>
  <c r="X1463" i="11"/>
  <c r="X634" i="11"/>
  <c r="W634" i="11"/>
  <c r="X650" i="11"/>
  <c r="W650" i="11"/>
  <c r="X666" i="11"/>
  <c r="W666" i="11"/>
  <c r="X682" i="11"/>
  <c r="W682" i="11"/>
  <c r="X698" i="11"/>
  <c r="W698" i="11"/>
  <c r="X714" i="11"/>
  <c r="W714" i="11"/>
  <c r="X730" i="11"/>
  <c r="W730" i="11"/>
  <c r="X746" i="11"/>
  <c r="W746" i="11"/>
  <c r="X762" i="11"/>
  <c r="W762" i="11"/>
  <c r="X778" i="11"/>
  <c r="W778" i="11"/>
  <c r="X794" i="11"/>
  <c r="W794" i="11"/>
  <c r="W817" i="11"/>
  <c r="X817" i="11"/>
  <c r="W835" i="11"/>
  <c r="X835" i="11"/>
  <c r="W871" i="11"/>
  <c r="X871" i="11"/>
  <c r="W903" i="11"/>
  <c r="X903" i="11"/>
  <c r="W935" i="11"/>
  <c r="X935" i="11"/>
  <c r="W967" i="11"/>
  <c r="X967" i="11"/>
  <c r="W999" i="11"/>
  <c r="X999" i="11"/>
  <c r="W1021" i="11"/>
  <c r="X1021" i="11"/>
  <c r="W1061" i="11"/>
  <c r="X1061" i="11"/>
  <c r="W1137" i="11"/>
  <c r="X1137" i="11"/>
  <c r="W1213" i="11"/>
  <c r="X1213" i="11"/>
  <c r="X1269" i="11"/>
  <c r="W1269" i="11"/>
  <c r="X1914" i="11"/>
  <c r="W1914" i="11"/>
  <c r="W1041" i="11"/>
  <c r="X1041" i="11"/>
  <c r="W1073" i="11"/>
  <c r="X1073" i="11"/>
  <c r="W1101" i="11"/>
  <c r="X1101" i="11"/>
  <c r="W1133" i="11"/>
  <c r="X1133" i="11"/>
  <c r="W1165" i="11"/>
  <c r="X1165" i="11"/>
  <c r="W1193" i="11"/>
  <c r="X1193" i="11"/>
  <c r="W1225" i="11"/>
  <c r="X1225" i="11"/>
  <c r="W1257" i="11"/>
  <c r="X1257" i="11"/>
  <c r="W1302" i="11"/>
  <c r="X1302" i="11"/>
  <c r="X1381" i="11"/>
  <c r="W1381" i="11"/>
  <c r="X1444" i="11"/>
  <c r="W1444" i="11"/>
  <c r="X1531" i="11"/>
  <c r="W1531" i="11"/>
  <c r="W1051" i="11"/>
  <c r="X1051" i="11"/>
  <c r="W1079" i="11"/>
  <c r="X1079" i="11"/>
  <c r="W1111" i="11"/>
  <c r="X1111" i="11"/>
  <c r="W1143" i="11"/>
  <c r="X1143" i="11"/>
  <c r="W1175" i="11"/>
  <c r="X1175" i="11"/>
  <c r="W1203" i="11"/>
  <c r="X1203" i="11"/>
  <c r="W1235" i="11"/>
  <c r="X1235" i="11"/>
  <c r="W1280" i="11"/>
  <c r="X1280" i="11"/>
  <c r="X1325" i="11"/>
  <c r="W1325" i="11"/>
  <c r="W1398" i="11"/>
  <c r="X1398" i="11"/>
  <c r="W1629" i="11"/>
  <c r="X1629" i="11"/>
  <c r="W1304" i="11"/>
  <c r="X1304" i="11"/>
  <c r="W1334" i="11"/>
  <c r="X1334" i="11"/>
  <c r="W1408" i="11"/>
  <c r="X1408" i="11"/>
  <c r="X1448" i="11"/>
  <c r="W1448" i="11"/>
  <c r="W1505" i="11"/>
  <c r="X1505" i="11"/>
  <c r="W1549" i="11"/>
  <c r="X1549" i="11"/>
  <c r="W1609" i="11"/>
  <c r="X1609" i="11"/>
  <c r="W1738" i="11"/>
  <c r="X1738" i="11"/>
  <c r="W1318" i="11"/>
  <c r="X1318" i="11"/>
  <c r="W1358" i="11"/>
  <c r="X1358" i="11"/>
  <c r="X1405" i="11"/>
  <c r="W1405" i="11"/>
  <c r="X1435" i="11"/>
  <c r="W1435" i="11"/>
  <c r="X1476" i="11"/>
  <c r="W1476" i="11"/>
  <c r="W1613" i="11"/>
  <c r="X1613" i="11"/>
  <c r="X1564" i="11"/>
  <c r="W1564" i="11"/>
  <c r="W1607" i="11"/>
  <c r="X1607" i="11"/>
  <c r="W1671" i="11"/>
  <c r="X1671" i="11"/>
  <c r="W2058" i="11"/>
  <c r="X2058" i="11"/>
  <c r="W1597" i="11"/>
  <c r="X1597" i="11"/>
  <c r="W1661" i="11"/>
  <c r="X1661" i="11"/>
  <c r="X832" i="11"/>
  <c r="W832" i="11"/>
  <c r="X848" i="11"/>
  <c r="W848" i="11"/>
  <c r="X864" i="11"/>
  <c r="W864" i="11"/>
  <c r="X880" i="11"/>
  <c r="W880" i="11"/>
  <c r="X896" i="11"/>
  <c r="W896" i="11"/>
  <c r="X912" i="11"/>
  <c r="W912" i="11"/>
  <c r="X928" i="11"/>
  <c r="W928" i="11"/>
  <c r="X944" i="11"/>
  <c r="W944" i="11"/>
  <c r="X960" i="11"/>
  <c r="W960" i="11"/>
  <c r="X976" i="11"/>
  <c r="W976" i="11"/>
  <c r="X992" i="11"/>
  <c r="W992" i="11"/>
  <c r="X1008" i="11"/>
  <c r="W1008" i="11"/>
  <c r="X1024" i="11"/>
  <c r="W1024" i="11"/>
  <c r="X1040" i="11"/>
  <c r="W1040" i="11"/>
  <c r="X1056" i="11"/>
  <c r="W1056" i="11"/>
  <c r="X1072" i="11"/>
  <c r="W1072" i="11"/>
  <c r="X1088" i="11"/>
  <c r="W1088" i="11"/>
  <c r="X1104" i="11"/>
  <c r="W1104" i="11"/>
  <c r="X1120" i="11"/>
  <c r="W1120" i="11"/>
  <c r="X1136" i="11"/>
  <c r="W1136" i="11"/>
  <c r="X1152" i="11"/>
  <c r="W1152" i="11"/>
  <c r="X1168" i="11"/>
  <c r="W1168" i="11"/>
  <c r="X1184" i="11"/>
  <c r="W1184" i="11"/>
  <c r="X1200" i="11"/>
  <c r="W1200" i="11"/>
  <c r="X1216" i="11"/>
  <c r="W1216" i="11"/>
  <c r="X1232" i="11"/>
  <c r="W1232" i="11"/>
  <c r="X1248" i="11"/>
  <c r="W1248" i="11"/>
  <c r="X1265" i="11"/>
  <c r="W1265" i="11"/>
  <c r="X1284" i="11"/>
  <c r="W1284" i="11"/>
  <c r="W1306" i="11"/>
  <c r="X1306" i="11"/>
  <c r="X1329" i="11"/>
  <c r="W1329" i="11"/>
  <c r="X1348" i="11"/>
  <c r="W1348" i="11"/>
  <c r="W1370" i="11"/>
  <c r="X1370" i="11"/>
  <c r="X1393" i="11"/>
  <c r="W1393" i="11"/>
  <c r="X1412" i="11"/>
  <c r="W1412" i="11"/>
  <c r="X1432" i="11"/>
  <c r="W1432" i="11"/>
  <c r="W1461" i="11"/>
  <c r="X1461" i="11"/>
  <c r="W1489" i="11"/>
  <c r="X1489" i="11"/>
  <c r="X1524" i="11"/>
  <c r="W1524" i="11"/>
  <c r="X1547" i="11"/>
  <c r="W1547" i="11"/>
  <c r="W1583" i="11"/>
  <c r="X1583" i="11"/>
  <c r="W1619" i="11"/>
  <c r="X1619" i="11"/>
  <c r="W1651" i="11"/>
  <c r="X1651" i="11"/>
  <c r="W1683" i="11"/>
  <c r="X1683" i="11"/>
  <c r="X1729" i="11"/>
  <c r="W1729" i="11"/>
  <c r="W1762" i="11"/>
  <c r="X1762" i="11"/>
  <c r="X806" i="11"/>
  <c r="W806" i="11"/>
  <c r="X822" i="11"/>
  <c r="W822" i="11"/>
  <c r="X838" i="11"/>
  <c r="W838" i="11"/>
  <c r="X854" i="11"/>
  <c r="W854" i="11"/>
  <c r="X870" i="11"/>
  <c r="W870" i="11"/>
  <c r="X886" i="11"/>
  <c r="W886" i="11"/>
  <c r="X902" i="11"/>
  <c r="W902" i="11"/>
  <c r="X918" i="11"/>
  <c r="W918" i="11"/>
  <c r="X934" i="11"/>
  <c r="W934" i="11"/>
  <c r="X950" i="11"/>
  <c r="W950" i="11"/>
  <c r="X966" i="11"/>
  <c r="W966" i="11"/>
  <c r="X982" i="11"/>
  <c r="W982" i="11"/>
  <c r="X998" i="11"/>
  <c r="W998" i="11"/>
  <c r="X1014" i="11"/>
  <c r="W1014" i="11"/>
  <c r="X1030" i="11"/>
  <c r="W1030" i="11"/>
  <c r="X1046" i="11"/>
  <c r="W1046" i="11"/>
  <c r="X1062" i="11"/>
  <c r="W1062" i="11"/>
  <c r="X1078" i="11"/>
  <c r="W1078" i="11"/>
  <c r="X1094" i="11"/>
  <c r="W1094" i="11"/>
  <c r="X1110" i="11"/>
  <c r="W1110" i="11"/>
  <c r="X1126" i="11"/>
  <c r="W1126" i="11"/>
  <c r="X1142" i="11"/>
  <c r="W1142" i="11"/>
  <c r="X1158" i="11"/>
  <c r="W1158" i="11"/>
  <c r="X1174" i="11"/>
  <c r="W1174" i="11"/>
  <c r="X1190" i="11"/>
  <c r="W1190" i="11"/>
  <c r="X1206" i="11"/>
  <c r="W1206" i="11"/>
  <c r="X1222" i="11"/>
  <c r="W1222" i="11"/>
  <c r="X1238" i="11"/>
  <c r="W1238" i="11"/>
  <c r="X1254" i="11"/>
  <c r="W1254" i="11"/>
  <c r="X1276" i="11"/>
  <c r="W1276" i="11"/>
  <c r="W1298" i="11"/>
  <c r="X1298" i="11"/>
  <c r="X1321" i="11"/>
  <c r="W1321" i="11"/>
  <c r="X1340" i="11"/>
  <c r="W1340" i="11"/>
  <c r="W1362" i="11"/>
  <c r="X1362" i="11"/>
  <c r="X1385" i="11"/>
  <c r="W1385" i="11"/>
  <c r="X1404" i="11"/>
  <c r="W1404" i="11"/>
  <c r="W1426" i="11"/>
  <c r="X1426" i="11"/>
  <c r="W1457" i="11"/>
  <c r="X1457" i="11"/>
  <c r="X1492" i="11"/>
  <c r="W1492" i="11"/>
  <c r="X1515" i="11"/>
  <c r="W1515" i="11"/>
  <c r="W1551" i="11"/>
  <c r="X1551" i="11"/>
  <c r="X1575" i="11"/>
  <c r="W1575" i="11"/>
  <c r="W1732" i="11"/>
  <c r="X1732" i="11"/>
  <c r="X1271" i="11"/>
  <c r="W1271" i="11"/>
  <c r="X1287" i="11"/>
  <c r="W1287" i="11"/>
  <c r="X1303" i="11"/>
  <c r="W1303" i="11"/>
  <c r="X1319" i="11"/>
  <c r="W1319" i="11"/>
  <c r="X1335" i="11"/>
  <c r="W1335" i="11"/>
  <c r="X1351" i="11"/>
  <c r="W1351" i="11"/>
  <c r="X1367" i="11"/>
  <c r="W1367" i="11"/>
  <c r="X1383" i="11"/>
  <c r="W1383" i="11"/>
  <c r="X1399" i="11"/>
  <c r="W1399" i="11"/>
  <c r="X1415" i="11"/>
  <c r="W1415" i="11"/>
  <c r="X1431" i="11"/>
  <c r="W1431" i="11"/>
  <c r="W1449" i="11"/>
  <c r="X1449" i="11"/>
  <c r="X1472" i="11"/>
  <c r="W1472" i="11"/>
  <c r="X1491" i="11"/>
  <c r="W1491" i="11"/>
  <c r="W1513" i="11"/>
  <c r="X1513" i="11"/>
  <c r="X1536" i="11"/>
  <c r="W1536" i="11"/>
  <c r="X1555" i="11"/>
  <c r="W1555" i="11"/>
  <c r="W1577" i="11"/>
  <c r="X1577" i="11"/>
  <c r="W1601" i="11"/>
  <c r="X1601" i="11"/>
  <c r="W1633" i="11"/>
  <c r="X1633" i="11"/>
  <c r="W1665" i="11"/>
  <c r="X1665" i="11"/>
  <c r="W1692" i="11"/>
  <c r="X1692" i="11"/>
  <c r="W1722" i="11"/>
  <c r="X1722" i="11"/>
  <c r="X1866" i="11"/>
  <c r="W1866" i="11"/>
  <c r="X1922" i="11"/>
  <c r="W1922" i="11"/>
  <c r="W1754" i="11"/>
  <c r="X1754" i="11"/>
  <c r="W1773" i="11"/>
  <c r="X1773" i="11"/>
  <c r="X1836" i="11"/>
  <c r="W1836" i="11"/>
  <c r="W1442" i="11"/>
  <c r="X1442" i="11"/>
  <c r="W1458" i="11"/>
  <c r="X1458" i="11"/>
  <c r="W1474" i="11"/>
  <c r="X1474" i="11"/>
  <c r="W1490" i="11"/>
  <c r="X1490" i="11"/>
  <c r="W1506" i="11"/>
  <c r="X1506" i="11"/>
  <c r="W1522" i="11"/>
  <c r="X1522" i="11"/>
  <c r="W1538" i="11"/>
  <c r="X1538" i="11"/>
  <c r="W1554" i="11"/>
  <c r="X1554" i="11"/>
  <c r="W1570" i="11"/>
  <c r="X1570" i="11"/>
  <c r="W1586" i="11"/>
  <c r="X1586" i="11"/>
  <c r="X1602" i="11"/>
  <c r="W1602" i="11"/>
  <c r="X1618" i="11"/>
  <c r="W1618" i="11"/>
  <c r="X1634" i="11"/>
  <c r="W1634" i="11"/>
  <c r="X1650" i="11"/>
  <c r="W1650" i="11"/>
  <c r="X1666" i="11"/>
  <c r="W1666" i="11"/>
  <c r="X1682" i="11"/>
  <c r="W1682" i="11"/>
  <c r="W1702" i="11"/>
  <c r="X1702" i="11"/>
  <c r="X1725" i="11"/>
  <c r="W1725" i="11"/>
  <c r="X1744" i="11"/>
  <c r="W1744" i="11"/>
  <c r="W1765" i="11"/>
  <c r="X1765" i="11"/>
  <c r="X1792" i="11"/>
  <c r="W1792" i="11"/>
  <c r="W1831" i="11"/>
  <c r="X1831" i="11"/>
  <c r="W1885" i="11"/>
  <c r="X1885" i="11"/>
  <c r="W1933" i="11"/>
  <c r="X1933" i="11"/>
  <c r="X1592" i="11"/>
  <c r="W1592" i="11"/>
  <c r="X1608" i="11"/>
  <c r="W1608" i="11"/>
  <c r="X1624" i="11"/>
  <c r="W1624" i="11"/>
  <c r="X1640" i="11"/>
  <c r="W1640" i="11"/>
  <c r="X1656" i="11"/>
  <c r="W1656" i="11"/>
  <c r="X1672" i="11"/>
  <c r="W1672" i="11"/>
  <c r="X1688" i="11"/>
  <c r="W1688" i="11"/>
  <c r="W1710" i="11"/>
  <c r="X1710" i="11"/>
  <c r="X1733" i="11"/>
  <c r="W1733" i="11"/>
  <c r="X1752" i="11"/>
  <c r="W1752" i="11"/>
  <c r="X1788" i="11"/>
  <c r="W1788" i="11"/>
  <c r="X1820" i="11"/>
  <c r="W1820" i="11"/>
  <c r="W1851" i="11"/>
  <c r="X1851" i="11"/>
  <c r="W1907" i="11"/>
  <c r="X1907" i="11"/>
  <c r="W2049" i="11"/>
  <c r="X2049" i="11"/>
  <c r="X1699" i="11"/>
  <c r="W1699" i="11"/>
  <c r="X1715" i="11"/>
  <c r="W1715" i="11"/>
  <c r="X1731" i="11"/>
  <c r="W1731" i="11"/>
  <c r="X1747" i="11"/>
  <c r="W1747" i="11"/>
  <c r="X1768" i="11"/>
  <c r="W1768" i="11"/>
  <c r="X1787" i="11"/>
  <c r="W1787" i="11"/>
  <c r="W1809" i="11"/>
  <c r="X1809" i="11"/>
  <c r="X1832" i="11"/>
  <c r="W1832" i="11"/>
  <c r="W1877" i="11"/>
  <c r="X1877" i="11"/>
  <c r="W1917" i="11"/>
  <c r="X1917" i="11"/>
  <c r="X1795" i="11"/>
  <c r="W1795" i="11"/>
  <c r="W1817" i="11"/>
  <c r="X1817" i="11"/>
  <c r="X1840" i="11"/>
  <c r="W1840" i="11"/>
  <c r="X1858" i="11"/>
  <c r="W1858" i="11"/>
  <c r="X1906" i="11"/>
  <c r="W1906" i="11"/>
  <c r="X1848" i="11"/>
  <c r="W1848" i="11"/>
  <c r="X1870" i="11"/>
  <c r="W1870" i="11"/>
  <c r="X1889" i="11"/>
  <c r="W1889" i="11"/>
  <c r="W1911" i="11"/>
  <c r="X1911" i="11"/>
  <c r="X1934" i="11"/>
  <c r="W1934" i="11"/>
  <c r="W1951" i="11"/>
  <c r="X1951" i="11"/>
  <c r="X1982" i="11"/>
  <c r="W1982" i="11"/>
  <c r="X2053" i="11"/>
  <c r="W2053" i="11"/>
  <c r="W1778" i="11"/>
  <c r="X1778" i="11"/>
  <c r="W1794" i="11"/>
  <c r="X1794" i="11"/>
  <c r="W1810" i="11"/>
  <c r="X1810" i="11"/>
  <c r="W1826" i="11"/>
  <c r="X1826" i="11"/>
  <c r="W1842" i="11"/>
  <c r="X1842" i="11"/>
  <c r="X1862" i="11"/>
  <c r="W1862" i="11"/>
  <c r="X1881" i="11"/>
  <c r="W1881" i="11"/>
  <c r="W1903" i="11"/>
  <c r="X1903" i="11"/>
  <c r="X1926" i="11"/>
  <c r="W1926" i="11"/>
  <c r="W1945" i="11"/>
  <c r="X1945" i="11"/>
  <c r="W2033" i="11"/>
  <c r="X2033" i="11"/>
  <c r="X1957" i="11"/>
  <c r="W1957" i="11"/>
  <c r="X1994" i="11"/>
  <c r="W1994" i="11"/>
  <c r="W2019" i="11"/>
  <c r="X2019" i="11"/>
  <c r="X1962" i="11"/>
  <c r="W1962" i="11"/>
  <c r="X2014" i="11"/>
  <c r="W2014" i="11"/>
  <c r="W2015" i="11"/>
  <c r="X2015" i="11"/>
  <c r="W1959" i="11"/>
  <c r="X1959" i="11"/>
  <c r="W1975" i="11"/>
  <c r="X1975" i="11"/>
  <c r="W2003" i="11"/>
  <c r="X2003" i="11"/>
  <c r="X2043" i="11"/>
  <c r="W2043" i="11"/>
  <c r="X2073" i="11"/>
  <c r="W2073" i="11"/>
  <c r="X1860" i="11"/>
  <c r="W1860" i="11"/>
  <c r="X1876" i="11"/>
  <c r="W1876" i="11"/>
  <c r="X1892" i="11"/>
  <c r="W1892" i="11"/>
  <c r="X1908" i="11"/>
  <c r="W1908" i="11"/>
  <c r="X1924" i="11"/>
  <c r="W1924" i="11"/>
  <c r="X1940" i="11"/>
  <c r="W1940" i="11"/>
  <c r="W1956" i="11"/>
  <c r="X1956" i="11"/>
  <c r="X1973" i="11"/>
  <c r="W1973" i="11"/>
  <c r="W1995" i="11"/>
  <c r="X1995" i="11"/>
  <c r="X2018" i="11"/>
  <c r="W2018" i="11"/>
  <c r="W2047" i="11"/>
  <c r="X2047" i="11"/>
  <c r="W1972" i="11"/>
  <c r="X1972" i="11"/>
  <c r="W1988" i="11"/>
  <c r="X1988" i="11"/>
  <c r="W2004" i="11"/>
  <c r="X2004" i="11"/>
  <c r="W2020" i="11"/>
  <c r="X2020" i="11"/>
  <c r="W2041" i="11"/>
  <c r="X2041" i="11"/>
  <c r="X2056" i="11"/>
  <c r="W2056" i="11"/>
  <c r="X2030" i="11"/>
  <c r="W2030" i="11"/>
  <c r="X2046" i="11"/>
  <c r="W2046" i="11"/>
  <c r="W2064" i="11"/>
  <c r="X2064" i="11"/>
  <c r="W2063" i="11"/>
  <c r="X2063" i="11"/>
  <c r="Q598" i="11"/>
  <c r="P598" i="11"/>
  <c r="Q577" i="11"/>
  <c r="P577" i="11"/>
  <c r="Q566" i="11"/>
  <c r="P566" i="11"/>
  <c r="Q454" i="11"/>
  <c r="P454" i="11"/>
  <c r="Q418" i="11"/>
  <c r="P418" i="11"/>
  <c r="Q346" i="11"/>
  <c r="P346" i="11"/>
  <c r="Q338" i="11"/>
  <c r="P338" i="11"/>
  <c r="Q80" i="11"/>
  <c r="P80" i="11"/>
  <c r="Q32" i="11"/>
  <c r="P32" i="11"/>
  <c r="P88" i="11"/>
  <c r="Q88" i="11"/>
  <c r="P104" i="11"/>
  <c r="Q104" i="11"/>
  <c r="P120" i="11"/>
  <c r="Q120" i="11"/>
  <c r="P136" i="11"/>
  <c r="Q136" i="11"/>
  <c r="P152" i="11"/>
  <c r="Q152" i="11"/>
  <c r="P168" i="11"/>
  <c r="Q168" i="11"/>
  <c r="P184" i="11"/>
  <c r="Q184" i="11"/>
  <c r="P200" i="11"/>
  <c r="Q200" i="11"/>
  <c r="P216" i="11"/>
  <c r="Q216" i="11"/>
  <c r="P232" i="11"/>
  <c r="Q232" i="11"/>
  <c r="P248" i="11"/>
  <c r="Q248" i="11"/>
  <c r="P264" i="11"/>
  <c r="Q264" i="11"/>
  <c r="P280" i="11"/>
  <c r="Q280" i="11"/>
  <c r="P296" i="11"/>
  <c r="Q296" i="11"/>
  <c r="P312" i="11"/>
  <c r="Q312" i="11"/>
  <c r="P328" i="11"/>
  <c r="Q328" i="11"/>
  <c r="P344" i="11"/>
  <c r="Q344" i="11"/>
  <c r="P360" i="11"/>
  <c r="Q360" i="11"/>
  <c r="P376" i="11"/>
  <c r="Q376" i="11"/>
  <c r="P392" i="11"/>
  <c r="Q392" i="11"/>
  <c r="P408" i="11"/>
  <c r="Q408" i="11"/>
  <c r="P424" i="11"/>
  <c r="Q424" i="11"/>
  <c r="P439" i="11"/>
  <c r="Q439" i="11"/>
  <c r="P455" i="11"/>
  <c r="Q455" i="11"/>
  <c r="P471" i="11"/>
  <c r="Q471" i="11"/>
  <c r="P487" i="11"/>
  <c r="Q487" i="11"/>
  <c r="P503" i="11"/>
  <c r="Q503" i="11"/>
  <c r="P519" i="11"/>
  <c r="Q519" i="11"/>
  <c r="P535" i="11"/>
  <c r="Q535" i="11"/>
  <c r="P551" i="11"/>
  <c r="Q551" i="11"/>
  <c r="P567" i="11"/>
  <c r="Q567" i="11"/>
  <c r="P583" i="11"/>
  <c r="Q583" i="11"/>
  <c r="P599" i="11"/>
  <c r="Q599" i="11"/>
  <c r="P615" i="11"/>
  <c r="Q615" i="11"/>
  <c r="P631" i="11"/>
  <c r="Q631" i="11"/>
  <c r="Q658" i="11"/>
  <c r="P658" i="11"/>
  <c r="Q690" i="11"/>
  <c r="P690" i="11"/>
  <c r="Q722" i="11"/>
  <c r="P722" i="11"/>
  <c r="Q754" i="11"/>
  <c r="P754" i="11"/>
  <c r="Q786" i="11"/>
  <c r="P786" i="11"/>
  <c r="Q806" i="11"/>
  <c r="P806" i="11"/>
  <c r="P850" i="11"/>
  <c r="Q850" i="11"/>
  <c r="P890" i="11"/>
  <c r="Q890" i="11"/>
  <c r="P922" i="11"/>
  <c r="Q922" i="11"/>
  <c r="P954" i="11"/>
  <c r="Q954" i="11"/>
  <c r="P986" i="11"/>
  <c r="Q986" i="11"/>
  <c r="P1086" i="11"/>
  <c r="Q1086" i="11"/>
  <c r="P1178" i="11"/>
  <c r="Q1178" i="11"/>
  <c r="P1431" i="11"/>
  <c r="Q1431" i="11"/>
  <c r="Q97" i="11"/>
  <c r="P97" i="11"/>
  <c r="Q113" i="11"/>
  <c r="P113" i="11"/>
  <c r="Q129" i="11"/>
  <c r="P129" i="11"/>
  <c r="Q145" i="11"/>
  <c r="P145" i="11"/>
  <c r="Q161" i="11"/>
  <c r="P161" i="11"/>
  <c r="Q177" i="11"/>
  <c r="P177" i="11"/>
  <c r="Q193" i="11"/>
  <c r="P193" i="11"/>
  <c r="P209" i="11"/>
  <c r="Q209" i="11"/>
  <c r="P225" i="11"/>
  <c r="Q225" i="11"/>
  <c r="P241" i="11"/>
  <c r="Q241" i="11"/>
  <c r="P257" i="11"/>
  <c r="Q257" i="11"/>
  <c r="Q273" i="11"/>
  <c r="P273" i="11"/>
  <c r="Q289" i="11"/>
  <c r="P289" i="11"/>
  <c r="P305" i="11"/>
  <c r="Q305" i="11"/>
  <c r="Q321" i="11"/>
  <c r="P321" i="11"/>
  <c r="Q337" i="11"/>
  <c r="P337" i="11"/>
  <c r="Q353" i="11"/>
  <c r="P353" i="11"/>
  <c r="Q369" i="11"/>
  <c r="P369" i="11"/>
  <c r="Q385" i="11"/>
  <c r="P385" i="11"/>
  <c r="P401" i="11"/>
  <c r="Q401" i="11"/>
  <c r="Q417" i="11"/>
  <c r="P417" i="11"/>
  <c r="P436" i="11"/>
  <c r="Q436" i="11"/>
  <c r="P452" i="11"/>
  <c r="Q452" i="11"/>
  <c r="P468" i="11"/>
  <c r="Q468" i="11"/>
  <c r="P484" i="11"/>
  <c r="Q484" i="11"/>
  <c r="P500" i="11"/>
  <c r="Q500" i="11"/>
  <c r="P516" i="11"/>
  <c r="Q516" i="11"/>
  <c r="P532" i="11"/>
  <c r="Q532" i="11"/>
  <c r="P548" i="11"/>
  <c r="Q548" i="11"/>
  <c r="P564" i="11"/>
  <c r="Q564" i="11"/>
  <c r="P580" i="11"/>
  <c r="Q580" i="11"/>
  <c r="P596" i="11"/>
  <c r="Q596" i="11"/>
  <c r="P612" i="11"/>
  <c r="Q612" i="11"/>
  <c r="P628" i="11"/>
  <c r="Q628" i="11"/>
  <c r="Q651" i="11"/>
  <c r="P651" i="11"/>
  <c r="Q683" i="11"/>
  <c r="P683" i="11"/>
  <c r="Q715" i="11"/>
  <c r="P715" i="11"/>
  <c r="Q747" i="11"/>
  <c r="P747" i="11"/>
  <c r="Q779" i="11"/>
  <c r="P779" i="11"/>
  <c r="Q826" i="11"/>
  <c r="P826" i="11"/>
  <c r="P856" i="11"/>
  <c r="Q856" i="11"/>
  <c r="P1026" i="11"/>
  <c r="Q1026" i="11"/>
  <c r="P1074" i="11"/>
  <c r="Q1074" i="11"/>
  <c r="P1240" i="11"/>
  <c r="Q1240" i="11"/>
  <c r="P636" i="11"/>
  <c r="Q636" i="11"/>
  <c r="P652" i="11"/>
  <c r="Q652" i="11"/>
  <c r="P668" i="11"/>
  <c r="Q668" i="11"/>
  <c r="P684" i="11"/>
  <c r="Q684" i="11"/>
  <c r="P700" i="11"/>
  <c r="Q700" i="11"/>
  <c r="P716" i="11"/>
  <c r="Q716" i="11"/>
  <c r="P732" i="11"/>
  <c r="Q732" i="11"/>
  <c r="P748" i="11"/>
  <c r="Q748" i="11"/>
  <c r="P764" i="11"/>
  <c r="Q764" i="11"/>
  <c r="P780" i="11"/>
  <c r="Q780" i="11"/>
  <c r="P796" i="11"/>
  <c r="Q796" i="11"/>
  <c r="P814" i="11"/>
  <c r="Q814" i="11"/>
  <c r="P832" i="11"/>
  <c r="Q832" i="11"/>
  <c r="P868" i="11"/>
  <c r="Q868" i="11"/>
  <c r="P900" i="11"/>
  <c r="Q900" i="11"/>
  <c r="P932" i="11"/>
  <c r="Q932" i="11"/>
  <c r="P964" i="11"/>
  <c r="Q964" i="11"/>
  <c r="P996" i="11"/>
  <c r="Q996" i="11"/>
  <c r="P1054" i="11"/>
  <c r="Q1054" i="11"/>
  <c r="P1098" i="11"/>
  <c r="Q1098" i="11"/>
  <c r="P1134" i="11"/>
  <c r="Q1134" i="11"/>
  <c r="P1176" i="11"/>
  <c r="Q1176" i="11"/>
  <c r="P1220" i="11"/>
  <c r="Q1220" i="11"/>
  <c r="P1289" i="11"/>
  <c r="Q1289" i="11"/>
  <c r="Q1332" i="11"/>
  <c r="P1332" i="11"/>
  <c r="P1488" i="11"/>
  <c r="Q1488" i="11"/>
  <c r="Q1770" i="11"/>
  <c r="P1770" i="11"/>
  <c r="Q649" i="11"/>
  <c r="P649" i="11"/>
  <c r="Q665" i="11"/>
  <c r="P665" i="11"/>
  <c r="Q681" i="11"/>
  <c r="P681" i="11"/>
  <c r="Q697" i="11"/>
  <c r="P697" i="11"/>
  <c r="Q713" i="11"/>
  <c r="P713" i="11"/>
  <c r="Q729" i="11"/>
  <c r="P729" i="11"/>
  <c r="Q745" i="11"/>
  <c r="P745" i="11"/>
  <c r="Q761" i="11"/>
  <c r="P761" i="11"/>
  <c r="Q777" i="11"/>
  <c r="P777" i="11"/>
  <c r="Q793" i="11"/>
  <c r="P793" i="11"/>
  <c r="P812" i="11"/>
  <c r="Q812" i="11"/>
  <c r="P842" i="11"/>
  <c r="Q842" i="11"/>
  <c r="P880" i="11"/>
  <c r="Q880" i="11"/>
  <c r="P912" i="11"/>
  <c r="Q912" i="11"/>
  <c r="P944" i="11"/>
  <c r="Q944" i="11"/>
  <c r="P976" i="11"/>
  <c r="Q976" i="11"/>
  <c r="P1008" i="11"/>
  <c r="Q1008" i="11"/>
  <c r="P1072" i="11"/>
  <c r="Q1072" i="11"/>
  <c r="P1180" i="11"/>
  <c r="Q1180" i="11"/>
  <c r="P1281" i="11"/>
  <c r="Q1281" i="11"/>
  <c r="Q1372" i="11"/>
  <c r="P1372" i="11"/>
  <c r="Q1442" i="11"/>
  <c r="P1442" i="11"/>
  <c r="P1564" i="11"/>
  <c r="Q1564" i="11"/>
  <c r="P1018" i="11"/>
  <c r="Q1018" i="11"/>
  <c r="P1050" i="11"/>
  <c r="Q1050" i="11"/>
  <c r="P1092" i="11"/>
  <c r="Q1092" i="11"/>
  <c r="P1124" i="11"/>
  <c r="Q1124" i="11"/>
  <c r="P1156" i="11"/>
  <c r="Q1156" i="11"/>
  <c r="P1186" i="11"/>
  <c r="Q1186" i="11"/>
  <c r="P1218" i="11"/>
  <c r="Q1218" i="11"/>
  <c r="P1250" i="11"/>
  <c r="Q1250" i="11"/>
  <c r="P1287" i="11"/>
  <c r="Q1287" i="11"/>
  <c r="P1393" i="11"/>
  <c r="Q1393" i="11"/>
  <c r="P1502" i="11"/>
  <c r="Q1502" i="11"/>
  <c r="P1755" i="11"/>
  <c r="Q1755" i="11"/>
  <c r="P1062" i="11"/>
  <c r="Q1062" i="11"/>
  <c r="P1104" i="11"/>
  <c r="Q1104" i="11"/>
  <c r="P1136" i="11"/>
  <c r="Q1136" i="11"/>
  <c r="P1168" i="11"/>
  <c r="Q1168" i="11"/>
  <c r="P1198" i="11"/>
  <c r="Q1198" i="11"/>
  <c r="P1230" i="11"/>
  <c r="Q1230" i="11"/>
  <c r="P1262" i="11"/>
  <c r="Q1262" i="11"/>
  <c r="Q1284" i="11"/>
  <c r="P1284" i="11"/>
  <c r="P1584" i="11"/>
  <c r="Q1584" i="11"/>
  <c r="P1774" i="11"/>
  <c r="Q1774" i="11"/>
  <c r="P1351" i="11"/>
  <c r="Q1351" i="11"/>
  <c r="P1391" i="11"/>
  <c r="Q1391" i="11"/>
  <c r="P1446" i="11"/>
  <c r="Q1446" i="11"/>
  <c r="Q1503" i="11"/>
  <c r="P1503" i="11"/>
  <c r="P1534" i="11"/>
  <c r="Q1534" i="11"/>
  <c r="P1321" i="11"/>
  <c r="Q1321" i="11"/>
  <c r="Q1348" i="11"/>
  <c r="P1348" i="11"/>
  <c r="P1383" i="11"/>
  <c r="Q1383" i="11"/>
  <c r="P1436" i="11"/>
  <c r="Q1436" i="11"/>
  <c r="Q1467" i="11"/>
  <c r="P1467" i="11"/>
  <c r="Q1567" i="11"/>
  <c r="P1567" i="11"/>
  <c r="P1542" i="11"/>
  <c r="Q1542" i="11"/>
  <c r="P1566" i="11"/>
  <c r="Q1566" i="11"/>
  <c r="Q1728" i="11"/>
  <c r="P1728" i="11"/>
  <c r="P1862" i="11"/>
  <c r="Q1862" i="11"/>
  <c r="P1685" i="11"/>
  <c r="Q1685" i="11"/>
  <c r="P1910" i="11"/>
  <c r="Q1910" i="11"/>
  <c r="Q843" i="11"/>
  <c r="P843" i="11"/>
  <c r="Q859" i="11"/>
  <c r="P859" i="11"/>
  <c r="Q875" i="11"/>
  <c r="P875" i="11"/>
  <c r="Q891" i="11"/>
  <c r="P891" i="11"/>
  <c r="Q907" i="11"/>
  <c r="P907" i="11"/>
  <c r="Q923" i="11"/>
  <c r="P923" i="11"/>
  <c r="Q939" i="11"/>
  <c r="P939" i="11"/>
  <c r="Q955" i="11"/>
  <c r="P955" i="11"/>
  <c r="Q971" i="11"/>
  <c r="P971" i="11"/>
  <c r="Q987" i="11"/>
  <c r="P987" i="11"/>
  <c r="Q1003" i="11"/>
  <c r="P1003" i="11"/>
  <c r="Q1019" i="11"/>
  <c r="P1019" i="11"/>
  <c r="Q1035" i="11"/>
  <c r="P1035" i="11"/>
  <c r="Q1051" i="11"/>
  <c r="P1051" i="11"/>
  <c r="Q1067" i="11"/>
  <c r="P1067" i="11"/>
  <c r="Q1083" i="11"/>
  <c r="P1083" i="11"/>
  <c r="Q1099" i="11"/>
  <c r="P1099" i="11"/>
  <c r="Q1115" i="11"/>
  <c r="P1115" i="11"/>
  <c r="Q1131" i="11"/>
  <c r="P1131" i="11"/>
  <c r="Q1147" i="11"/>
  <c r="P1147" i="11"/>
  <c r="Q1163" i="11"/>
  <c r="P1163" i="11"/>
  <c r="Q1179" i="11"/>
  <c r="P1179" i="11"/>
  <c r="Q1195" i="11"/>
  <c r="P1195" i="11"/>
  <c r="Q1211" i="11"/>
  <c r="P1211" i="11"/>
  <c r="Q1227" i="11"/>
  <c r="P1227" i="11"/>
  <c r="Q1243" i="11"/>
  <c r="P1243" i="11"/>
  <c r="Q1259" i="11"/>
  <c r="P1259" i="11"/>
  <c r="P1285" i="11"/>
  <c r="Q1285" i="11"/>
  <c r="Q1304" i="11"/>
  <c r="P1304" i="11"/>
  <c r="Q1323" i="11"/>
  <c r="P1323" i="11"/>
  <c r="P1349" i="11"/>
  <c r="Q1349" i="11"/>
  <c r="Q1368" i="11"/>
  <c r="P1368" i="11"/>
  <c r="Q1387" i="11"/>
  <c r="P1387" i="11"/>
  <c r="P1413" i="11"/>
  <c r="Q1413" i="11"/>
  <c r="P1432" i="11"/>
  <c r="Q1432" i="11"/>
  <c r="P1472" i="11"/>
  <c r="Q1472" i="11"/>
  <c r="P1494" i="11"/>
  <c r="Q1494" i="11"/>
  <c r="Q1522" i="11"/>
  <c r="P1522" i="11"/>
  <c r="Q1550" i="11"/>
  <c r="P1550" i="11"/>
  <c r="Q1583" i="11"/>
  <c r="P1583" i="11"/>
  <c r="P1709" i="11"/>
  <c r="Q1709" i="11"/>
  <c r="P1886" i="11"/>
  <c r="Q1886" i="11"/>
  <c r="Q817" i="11"/>
  <c r="P817" i="11"/>
  <c r="Q833" i="11"/>
  <c r="P833" i="11"/>
  <c r="Q849" i="11"/>
  <c r="P849" i="11"/>
  <c r="Q865" i="11"/>
  <c r="P865" i="11"/>
  <c r="Q881" i="11"/>
  <c r="P881" i="11"/>
  <c r="Q897" i="11"/>
  <c r="P897" i="11"/>
  <c r="Q913" i="11"/>
  <c r="P913" i="11"/>
  <c r="Q929" i="11"/>
  <c r="P929" i="11"/>
  <c r="Q945" i="11"/>
  <c r="P945" i="11"/>
  <c r="Q961" i="11"/>
  <c r="P961" i="11"/>
  <c r="Q977" i="11"/>
  <c r="P977" i="11"/>
  <c r="Q993" i="11"/>
  <c r="P993" i="11"/>
  <c r="Q1009" i="11"/>
  <c r="P1009" i="11"/>
  <c r="Q1025" i="11"/>
  <c r="P1025" i="11"/>
  <c r="Q1041" i="11"/>
  <c r="P1041" i="11"/>
  <c r="Q1057" i="11"/>
  <c r="P1057" i="11"/>
  <c r="Q1073" i="11"/>
  <c r="P1073" i="11"/>
  <c r="Q1089" i="11"/>
  <c r="P1089" i="11"/>
  <c r="Q1105" i="11"/>
  <c r="P1105" i="11"/>
  <c r="Q1121" i="11"/>
  <c r="P1121" i="11"/>
  <c r="Q1137" i="11"/>
  <c r="P1137" i="11"/>
  <c r="Q1153" i="11"/>
  <c r="P1153" i="11"/>
  <c r="Q1169" i="11"/>
  <c r="P1169" i="11"/>
  <c r="Q1185" i="11"/>
  <c r="P1185" i="11"/>
  <c r="Q1201" i="11"/>
  <c r="P1201" i="11"/>
  <c r="Q1217" i="11"/>
  <c r="P1217" i="11"/>
  <c r="Q1233" i="11"/>
  <c r="P1233" i="11"/>
  <c r="Q1249" i="11"/>
  <c r="P1249" i="11"/>
  <c r="Q1264" i="11"/>
  <c r="P1264" i="11"/>
  <c r="Q1283" i="11"/>
  <c r="P1283" i="11"/>
  <c r="P1309" i="11"/>
  <c r="Q1309" i="11"/>
  <c r="Q1328" i="11"/>
  <c r="P1328" i="11"/>
  <c r="Q1347" i="11"/>
  <c r="P1347" i="11"/>
  <c r="P1373" i="11"/>
  <c r="Q1373" i="11"/>
  <c r="Q1392" i="11"/>
  <c r="P1392" i="11"/>
  <c r="Q1411" i="11"/>
  <c r="P1411" i="11"/>
  <c r="P1440" i="11"/>
  <c r="Q1440" i="11"/>
  <c r="P1462" i="11"/>
  <c r="Q1462" i="11"/>
  <c r="Q1490" i="11"/>
  <c r="P1490" i="11"/>
  <c r="Q1518" i="11"/>
  <c r="P1518" i="11"/>
  <c r="Q1551" i="11"/>
  <c r="P1551" i="11"/>
  <c r="Q1579" i="11"/>
  <c r="P1579" i="11"/>
  <c r="P1600" i="11"/>
  <c r="Q1600" i="11"/>
  <c r="P1616" i="11"/>
  <c r="Q1616" i="11"/>
  <c r="P1632" i="11"/>
  <c r="Q1632" i="11"/>
  <c r="P1648" i="11"/>
  <c r="Q1648" i="11"/>
  <c r="P1664" i="11"/>
  <c r="Q1664" i="11"/>
  <c r="P1680" i="11"/>
  <c r="Q1680" i="11"/>
  <c r="P1715" i="11"/>
  <c r="Q1715" i="11"/>
  <c r="P1824" i="11"/>
  <c r="Q1824" i="11"/>
  <c r="Q1274" i="11"/>
  <c r="P1274" i="11"/>
  <c r="Q1290" i="11"/>
  <c r="P1290" i="11"/>
  <c r="Q1306" i="11"/>
  <c r="P1306" i="11"/>
  <c r="Q1322" i="11"/>
  <c r="P1322" i="11"/>
  <c r="Q1338" i="11"/>
  <c r="P1338" i="11"/>
  <c r="Q1354" i="11"/>
  <c r="P1354" i="11"/>
  <c r="Q1370" i="11"/>
  <c r="P1370" i="11"/>
  <c r="Q1386" i="11"/>
  <c r="P1386" i="11"/>
  <c r="Q1402" i="11"/>
  <c r="P1402" i="11"/>
  <c r="Q1418" i="11"/>
  <c r="P1418" i="11"/>
  <c r="Q1434" i="11"/>
  <c r="P1434" i="11"/>
  <c r="P1460" i="11"/>
  <c r="Q1460" i="11"/>
  <c r="Q1479" i="11"/>
  <c r="P1479" i="11"/>
  <c r="Q1498" i="11"/>
  <c r="P1498" i="11"/>
  <c r="P1524" i="11"/>
  <c r="Q1524" i="11"/>
  <c r="Q1543" i="11"/>
  <c r="P1543" i="11"/>
  <c r="Q1562" i="11"/>
  <c r="P1562" i="11"/>
  <c r="P1588" i="11"/>
  <c r="Q1588" i="11"/>
  <c r="P1610" i="11"/>
  <c r="Q1610" i="11"/>
  <c r="P1642" i="11"/>
  <c r="Q1642" i="11"/>
  <c r="P1674" i="11"/>
  <c r="Q1674" i="11"/>
  <c r="P1731" i="11"/>
  <c r="Q1731" i="11"/>
  <c r="Q1767" i="11"/>
  <c r="P1767" i="11"/>
  <c r="P1830" i="11"/>
  <c r="Q1830" i="11"/>
  <c r="P1854" i="11"/>
  <c r="Q1854" i="11"/>
  <c r="P1766" i="11"/>
  <c r="Q1766" i="11"/>
  <c r="P1437" i="11"/>
  <c r="Q1437" i="11"/>
  <c r="P1453" i="11"/>
  <c r="Q1453" i="11"/>
  <c r="P1469" i="11"/>
  <c r="Q1469" i="11"/>
  <c r="P1485" i="11"/>
  <c r="Q1485" i="11"/>
  <c r="P1501" i="11"/>
  <c r="Q1501" i="11"/>
  <c r="P1517" i="11"/>
  <c r="Q1517" i="11"/>
  <c r="P1533" i="11"/>
  <c r="Q1533" i="11"/>
  <c r="P1549" i="11"/>
  <c r="Q1549" i="11"/>
  <c r="P1565" i="11"/>
  <c r="Q1565" i="11"/>
  <c r="P1581" i="11"/>
  <c r="Q1581" i="11"/>
  <c r="Q1597" i="11"/>
  <c r="P1597" i="11"/>
  <c r="Q1613" i="11"/>
  <c r="P1613" i="11"/>
  <c r="Q1629" i="11"/>
  <c r="P1629" i="11"/>
  <c r="Q1645" i="11"/>
  <c r="P1645" i="11"/>
  <c r="Q1661" i="11"/>
  <c r="P1661" i="11"/>
  <c r="Q1677" i="11"/>
  <c r="P1677" i="11"/>
  <c r="Q1700" i="11"/>
  <c r="P1700" i="11"/>
  <c r="Q1719" i="11"/>
  <c r="P1719" i="11"/>
  <c r="P1745" i="11"/>
  <c r="Q1745" i="11"/>
  <c r="P1768" i="11"/>
  <c r="Q1768" i="11"/>
  <c r="P1790" i="11"/>
  <c r="Q1790" i="11"/>
  <c r="P1822" i="11"/>
  <c r="Q1822" i="11"/>
  <c r="P1876" i="11"/>
  <c r="Q1876" i="11"/>
  <c r="P1924" i="11"/>
  <c r="Q1924" i="11"/>
  <c r="Q1595" i="11"/>
  <c r="P1595" i="11"/>
  <c r="Q1611" i="11"/>
  <c r="P1611" i="11"/>
  <c r="Q1627" i="11"/>
  <c r="P1627" i="11"/>
  <c r="Q1643" i="11"/>
  <c r="P1643" i="11"/>
  <c r="Q1659" i="11"/>
  <c r="P1659" i="11"/>
  <c r="Q1675" i="11"/>
  <c r="P1675" i="11"/>
  <c r="Q1692" i="11"/>
  <c r="P1692" i="11"/>
  <c r="Q1711" i="11"/>
  <c r="P1711" i="11"/>
  <c r="P1737" i="11"/>
  <c r="Q1737" i="11"/>
  <c r="Q1756" i="11"/>
  <c r="P1756" i="11"/>
  <c r="Q1786" i="11"/>
  <c r="P1786" i="11"/>
  <c r="P1832" i="11"/>
  <c r="Q1832" i="11"/>
  <c r="P1900" i="11"/>
  <c r="Q1900" i="11"/>
  <c r="Q1694" i="11"/>
  <c r="P1694" i="11"/>
  <c r="Q1710" i="11"/>
  <c r="P1710" i="11"/>
  <c r="Q1726" i="11"/>
  <c r="P1726" i="11"/>
  <c r="Q1742" i="11"/>
  <c r="P1742" i="11"/>
  <c r="Q1758" i="11"/>
  <c r="P1758" i="11"/>
  <c r="P1778" i="11"/>
  <c r="Q1778" i="11"/>
  <c r="P1804" i="11"/>
  <c r="Q1804" i="11"/>
  <c r="Q1823" i="11"/>
  <c r="P1823" i="11"/>
  <c r="Q1842" i="11"/>
  <c r="P1842" i="11"/>
  <c r="Q1865" i="11"/>
  <c r="P1865" i="11"/>
  <c r="Q1913" i="11"/>
  <c r="P1913" i="11"/>
  <c r="P2048" i="11"/>
  <c r="Q2048" i="11"/>
  <c r="P1812" i="11"/>
  <c r="Q1812" i="11"/>
  <c r="Q1831" i="11"/>
  <c r="P1831" i="11"/>
  <c r="P1878" i="11"/>
  <c r="Q1878" i="11"/>
  <c r="P1918" i="11"/>
  <c r="Q1918" i="11"/>
  <c r="Q1847" i="11"/>
  <c r="P1847" i="11"/>
  <c r="P1874" i="11"/>
  <c r="Q1874" i="11"/>
  <c r="Q1893" i="11"/>
  <c r="P1893" i="11"/>
  <c r="Q1912" i="11"/>
  <c r="P1912" i="11"/>
  <c r="P1938" i="11"/>
  <c r="Q1938" i="11"/>
  <c r="P1958" i="11"/>
  <c r="Q1958" i="11"/>
  <c r="Q2013" i="11"/>
  <c r="P2013" i="11"/>
  <c r="Q1773" i="11"/>
  <c r="P1773" i="11"/>
  <c r="P1789" i="11"/>
  <c r="Q1789" i="11"/>
  <c r="P1805" i="11"/>
  <c r="Q1805" i="11"/>
  <c r="P1821" i="11"/>
  <c r="Q1821" i="11"/>
  <c r="P1837" i="11"/>
  <c r="Q1837" i="11"/>
  <c r="Q1853" i="11"/>
  <c r="P1853" i="11"/>
  <c r="Q1872" i="11"/>
  <c r="P1872" i="11"/>
  <c r="P1898" i="11"/>
  <c r="Q1898" i="11"/>
  <c r="Q1917" i="11"/>
  <c r="P1917" i="11"/>
  <c r="Q1936" i="11"/>
  <c r="P1936" i="11"/>
  <c r="Q2020" i="11"/>
  <c r="P2020" i="11"/>
  <c r="Q1961" i="11"/>
  <c r="P1961" i="11"/>
  <c r="Q1985" i="11"/>
  <c r="P1985" i="11"/>
  <c r="P2014" i="11"/>
  <c r="Q2014" i="11"/>
  <c r="Q2051" i="11"/>
  <c r="P2051" i="11"/>
  <c r="Q1948" i="11"/>
  <c r="P1948" i="11"/>
  <c r="P1978" i="11"/>
  <c r="Q1978" i="11"/>
  <c r="Q2001" i="11"/>
  <c r="P2001" i="11"/>
  <c r="P2018" i="11"/>
  <c r="Q2018" i="11"/>
  <c r="P2040" i="11"/>
  <c r="Q2040" i="11"/>
  <c r="P1960" i="11"/>
  <c r="Q1960" i="11"/>
  <c r="P1986" i="11"/>
  <c r="Q1986" i="11"/>
  <c r="P2008" i="11"/>
  <c r="Q2008" i="11"/>
  <c r="Q2035" i="11"/>
  <c r="P2035" i="11"/>
  <c r="P1851" i="11"/>
  <c r="Q1851" i="11"/>
  <c r="P1867" i="11"/>
  <c r="Q1867" i="11"/>
  <c r="P1883" i="11"/>
  <c r="Q1883" i="11"/>
  <c r="P1899" i="11"/>
  <c r="Q1899" i="11"/>
  <c r="P1915" i="11"/>
  <c r="Q1915" i="11"/>
  <c r="P1931" i="11"/>
  <c r="Q1931" i="11"/>
  <c r="Q1947" i="11"/>
  <c r="P1947" i="11"/>
  <c r="P1963" i="11"/>
  <c r="Q1963" i="11"/>
  <c r="P1990" i="11"/>
  <c r="Q1990" i="11"/>
  <c r="Q2009" i="11"/>
  <c r="P2009" i="11"/>
  <c r="P2044" i="11"/>
  <c r="Q2044" i="11"/>
  <c r="P1967" i="11"/>
  <c r="Q1967" i="11"/>
  <c r="P1983" i="11"/>
  <c r="Q1983" i="11"/>
  <c r="P1999" i="11"/>
  <c r="Q1999" i="11"/>
  <c r="P2015" i="11"/>
  <c r="Q2015" i="11"/>
  <c r="P2036" i="11"/>
  <c r="Q2036" i="11"/>
  <c r="Q2056" i="11"/>
  <c r="P2056" i="11"/>
  <c r="Q2025" i="11"/>
  <c r="P2025" i="11"/>
  <c r="Q2041" i="11"/>
  <c r="P2041" i="11"/>
  <c r="P2065" i="11"/>
  <c r="Q2065" i="11"/>
  <c r="P2058" i="11"/>
  <c r="Q2058" i="11"/>
  <c r="P2074" i="11"/>
  <c r="Q2074" i="11"/>
  <c r="R618" i="11"/>
  <c r="S618" i="11"/>
  <c r="R343" i="11"/>
  <c r="S343" i="11"/>
  <c r="R311" i="11"/>
  <c r="S311" i="11"/>
  <c r="S267" i="11"/>
  <c r="R267" i="11"/>
  <c r="R139" i="11"/>
  <c r="S139" i="11"/>
  <c r="AD87" i="11" l="1"/>
  <c r="AD22" i="11"/>
  <c r="AD26" i="11"/>
  <c r="AD30" i="11"/>
  <c r="AD34" i="11"/>
  <c r="AD38" i="11"/>
  <c r="AD42" i="11"/>
  <c r="AD46" i="11"/>
  <c r="AD50" i="11"/>
  <c r="AD54" i="11"/>
  <c r="AD58" i="11"/>
  <c r="AD62" i="11"/>
  <c r="AD66" i="11"/>
  <c r="AD70" i="11"/>
  <c r="AD74" i="11"/>
  <c r="AD78" i="11"/>
  <c r="AD82" i="11"/>
  <c r="AD86" i="11"/>
  <c r="AD23" i="11"/>
  <c r="AD28" i="11"/>
  <c r="AD33" i="11"/>
  <c r="AD39" i="11"/>
  <c r="AD44" i="11"/>
  <c r="AD49" i="11"/>
  <c r="AD55" i="11"/>
  <c r="AD60" i="11"/>
  <c r="AD65" i="11"/>
  <c r="AD71" i="11"/>
  <c r="AD76" i="11"/>
  <c r="AD81" i="11"/>
  <c r="AD24" i="11"/>
  <c r="AD31" i="11"/>
  <c r="AD37" i="11"/>
  <c r="AD45" i="11"/>
  <c r="AD52" i="11"/>
  <c r="AD59" i="11"/>
  <c r="AD67" i="11"/>
  <c r="AD73" i="11"/>
  <c r="AD80" i="11"/>
  <c r="AD25" i="11"/>
  <c r="AD35" i="11"/>
  <c r="AD43" i="11"/>
  <c r="AD53" i="11"/>
  <c r="AD63" i="11"/>
  <c r="AD72" i="11"/>
  <c r="AD83" i="11"/>
  <c r="AD21" i="11"/>
  <c r="AD36" i="11"/>
  <c r="AD48" i="11"/>
  <c r="AD61" i="11"/>
  <c r="AD75" i="11"/>
  <c r="AD85" i="11"/>
  <c r="AD27" i="11"/>
  <c r="AD40" i="11"/>
  <c r="AD51" i="11"/>
  <c r="AD64" i="11"/>
  <c r="AD77" i="11"/>
  <c r="AD29" i="11"/>
  <c r="AD56" i="11"/>
  <c r="AD79" i="11"/>
  <c r="AD47" i="11"/>
  <c r="AD69" i="11"/>
  <c r="AD32" i="11"/>
  <c r="AD84" i="11"/>
  <c r="AD68" i="11"/>
  <c r="AD41" i="11"/>
  <c r="AD57" i="11"/>
  <c r="AD8" i="11"/>
  <c r="AD12" i="11"/>
  <c r="AD16" i="11"/>
  <c r="AD20" i="11"/>
  <c r="AD10" i="11"/>
  <c r="AD15" i="11"/>
  <c r="AD11" i="11"/>
  <c r="AD17" i="11"/>
  <c r="AD13" i="11"/>
  <c r="AD9" i="11"/>
  <c r="AD14" i="11"/>
  <c r="AD19" i="11"/>
  <c r="AD18" i="11"/>
  <c r="AD7" i="11"/>
  <c r="S2190" i="11"/>
  <c r="R2190" i="11"/>
  <c r="R2361" i="11"/>
  <c r="S2361" i="11"/>
  <c r="R2446" i="11"/>
  <c r="S2446" i="11"/>
  <c r="R2574" i="11"/>
  <c r="S2574" i="11"/>
  <c r="R2617" i="11"/>
  <c r="S2617" i="11"/>
  <c r="R2702" i="11"/>
  <c r="S2702" i="11"/>
  <c r="R2830" i="11"/>
  <c r="S2830" i="11"/>
  <c r="S2915" i="11"/>
  <c r="R2915" i="11"/>
  <c r="R3001" i="11"/>
  <c r="S3001" i="11"/>
  <c r="S3043" i="11"/>
  <c r="R3043" i="11"/>
  <c r="R3129" i="11"/>
  <c r="S3129" i="11"/>
  <c r="R3214" i="11"/>
  <c r="S3214" i="11"/>
  <c r="S3299" i="11"/>
  <c r="R3299" i="11"/>
  <c r="R3385" i="11"/>
  <c r="S3385" i="11"/>
  <c r="R3470" i="11"/>
  <c r="S3470" i="11"/>
  <c r="S3555" i="11"/>
  <c r="R3555" i="11"/>
  <c r="R2498" i="11"/>
  <c r="S2498" i="11"/>
  <c r="S2726" i="11"/>
  <c r="R2726" i="11"/>
  <c r="R3010" i="11"/>
  <c r="S3010" i="11"/>
  <c r="S3466" i="11"/>
  <c r="R3466" i="11"/>
  <c r="R2482" i="11"/>
  <c r="S2482" i="11"/>
  <c r="S2710" i="11"/>
  <c r="R2710" i="11"/>
  <c r="R3186" i="11"/>
  <c r="S3186" i="11"/>
  <c r="S2415" i="11"/>
  <c r="R2415" i="11"/>
  <c r="R2642" i="11"/>
  <c r="S2642" i="11"/>
  <c r="R2813" i="11"/>
  <c r="S2813" i="11"/>
  <c r="S2927" i="11"/>
  <c r="R2927" i="11"/>
  <c r="R3154" i="11"/>
  <c r="S3154" i="11"/>
  <c r="S3382" i="11"/>
  <c r="R3382" i="11"/>
  <c r="R3610" i="11"/>
  <c r="S3610" i="11"/>
  <c r="S2438" i="11"/>
  <c r="R2438" i="11"/>
  <c r="R2722" i="11"/>
  <c r="S2722" i="11"/>
  <c r="S2950" i="11"/>
  <c r="R2950" i="11"/>
  <c r="S3007" i="11"/>
  <c r="R3007" i="11"/>
  <c r="R3234" i="11"/>
  <c r="S3234" i="11"/>
  <c r="R3405" i="11"/>
  <c r="S3405" i="11"/>
  <c r="R3633" i="11"/>
  <c r="S3633" i="11"/>
  <c r="S2618" i="11"/>
  <c r="R2618" i="11"/>
  <c r="S2838" i="11"/>
  <c r="R2838" i="11"/>
  <c r="R3165" i="11"/>
  <c r="S3165" i="11"/>
  <c r="S3386" i="11"/>
  <c r="R3386" i="11"/>
  <c r="S2372" i="11"/>
  <c r="R2372" i="11"/>
  <c r="R2222" i="11"/>
  <c r="S2222" i="11"/>
  <c r="S2563" i="11"/>
  <c r="R2563" i="11"/>
  <c r="S2883" i="11"/>
  <c r="R2883" i="11"/>
  <c r="S3054" i="11"/>
  <c r="R3054" i="11"/>
  <c r="S3246" i="11"/>
  <c r="R3246" i="11"/>
  <c r="S3587" i="11"/>
  <c r="R3587" i="11"/>
  <c r="R2882" i="11"/>
  <c r="S2882" i="11"/>
  <c r="S3423" i="11"/>
  <c r="R3423" i="11"/>
  <c r="R3101" i="11"/>
  <c r="S3101" i="11"/>
  <c r="S2486" i="11"/>
  <c r="R2486" i="11"/>
  <c r="S2714" i="11"/>
  <c r="R2714" i="11"/>
  <c r="S3311" i="11"/>
  <c r="R3311" i="11"/>
  <c r="R3538" i="11"/>
  <c r="S3538" i="11"/>
  <c r="S2623" i="11"/>
  <c r="R2623" i="11"/>
  <c r="R2850" i="11"/>
  <c r="S2850" i="11"/>
  <c r="R3050" i="11"/>
  <c r="S3050" i="11"/>
  <c r="S3590" i="11"/>
  <c r="R3590" i="11"/>
  <c r="R2866" i="11"/>
  <c r="S2866" i="11"/>
  <c r="R3357" i="11"/>
  <c r="S3357" i="11"/>
  <c r="S2206" i="11"/>
  <c r="R2206" i="11"/>
  <c r="S2718" i="11"/>
  <c r="R2718" i="11"/>
  <c r="S3550" i="11"/>
  <c r="R3550" i="11"/>
  <c r="R2434" i="11"/>
  <c r="S2434" i="11"/>
  <c r="S2662" i="11"/>
  <c r="R2662" i="11"/>
  <c r="R3714" i="11"/>
  <c r="S3714" i="11"/>
  <c r="R3229" i="11"/>
  <c r="S3229" i="11"/>
  <c r="R3261" i="11"/>
  <c r="S3261" i="11"/>
  <c r="S2630" i="11"/>
  <c r="R2630" i="11"/>
  <c r="R2858" i="11"/>
  <c r="S2858" i="11"/>
  <c r="R3114" i="11"/>
  <c r="S3114" i="11"/>
  <c r="R3341" i="11"/>
  <c r="S3341" i="11"/>
  <c r="S3654" i="11"/>
  <c r="R3654" i="11"/>
  <c r="R3314" i="11"/>
  <c r="S3314" i="11"/>
  <c r="S2110" i="11"/>
  <c r="R2110" i="11"/>
  <c r="S2366" i="11"/>
  <c r="R2366" i="11"/>
  <c r="R2409" i="11"/>
  <c r="S2409" i="11"/>
  <c r="S2494" i="11"/>
  <c r="R2494" i="11"/>
  <c r="S2579" i="11"/>
  <c r="R2579" i="11"/>
  <c r="R2665" i="11"/>
  <c r="S2665" i="11"/>
  <c r="S2750" i="11"/>
  <c r="R2750" i="11"/>
  <c r="R2793" i="11"/>
  <c r="S2793" i="11"/>
  <c r="S2878" i="11"/>
  <c r="R2878" i="11"/>
  <c r="S2963" i="11"/>
  <c r="R2963" i="11"/>
  <c r="R3134" i="11"/>
  <c r="S3134" i="11"/>
  <c r="S3219" i="11"/>
  <c r="R3219" i="11"/>
  <c r="S3390" i="11"/>
  <c r="R3390" i="11"/>
  <c r="S3518" i="11"/>
  <c r="R3518" i="11"/>
  <c r="S3603" i="11"/>
  <c r="R3603" i="11"/>
  <c r="S2278" i="11"/>
  <c r="R2278" i="11"/>
  <c r="R2562" i="11"/>
  <c r="S2562" i="11"/>
  <c r="S2790" i="11"/>
  <c r="R2790" i="11"/>
  <c r="R3074" i="11"/>
  <c r="S3074" i="11"/>
  <c r="S3302" i="11"/>
  <c r="R3302" i="11"/>
  <c r="R3586" i="11"/>
  <c r="S3586" i="11"/>
  <c r="S2262" i="11"/>
  <c r="R2262" i="11"/>
  <c r="S2966" i="11"/>
  <c r="R2966" i="11"/>
  <c r="S3435" i="11"/>
  <c r="R3435" i="11"/>
  <c r="S3691" i="11"/>
  <c r="R3691" i="11"/>
  <c r="S2479" i="11"/>
  <c r="R2479" i="11"/>
  <c r="R2706" i="11"/>
  <c r="S2706" i="11"/>
  <c r="R2877" i="11"/>
  <c r="S2877" i="11"/>
  <c r="S2991" i="11"/>
  <c r="R2991" i="11"/>
  <c r="R3218" i="11"/>
  <c r="S3218" i="11"/>
  <c r="S3446" i="11"/>
  <c r="R3446" i="11"/>
  <c r="S3674" i="11"/>
  <c r="R3674" i="11"/>
  <c r="S2218" i="11"/>
  <c r="R2218" i="11"/>
  <c r="R2389" i="11"/>
  <c r="S2389" i="11"/>
  <c r="S2502" i="11"/>
  <c r="R2502" i="11"/>
  <c r="R2730" i="11"/>
  <c r="S2730" i="11"/>
  <c r="R2957" i="11"/>
  <c r="S2957" i="11"/>
  <c r="R3298" i="11"/>
  <c r="S3298" i="11"/>
  <c r="R3413" i="11"/>
  <c r="S3413" i="11"/>
  <c r="S3526" i="11"/>
  <c r="R3526" i="11"/>
  <c r="R3697" i="11"/>
  <c r="S3697" i="11"/>
  <c r="S2298" i="11"/>
  <c r="R2298" i="11"/>
  <c r="S3066" i="11"/>
  <c r="R3066" i="11"/>
  <c r="S3606" i="11"/>
  <c r="R3606" i="11"/>
  <c r="S2478" i="11"/>
  <c r="R2478" i="11"/>
  <c r="S2734" i="11"/>
  <c r="R2734" i="11"/>
  <c r="S2819" i="11"/>
  <c r="R2819" i="11"/>
  <c r="S2990" i="11"/>
  <c r="R2990" i="11"/>
  <c r="S3139" i="11"/>
  <c r="R3139" i="11"/>
  <c r="S3331" i="11"/>
  <c r="R3331" i="11"/>
  <c r="S2342" i="11"/>
  <c r="R2342" i="11"/>
  <c r="S3679" i="11"/>
  <c r="R3679" i="11"/>
  <c r="S2170" i="11"/>
  <c r="R2170" i="11"/>
  <c r="S2682" i="11"/>
  <c r="R2682" i="11"/>
  <c r="S3158" i="11"/>
  <c r="R3158" i="11"/>
  <c r="R2629" i="11"/>
  <c r="S2629" i="11"/>
  <c r="R3282" i="11"/>
  <c r="S3282" i="11"/>
  <c r="S3510" i="11"/>
  <c r="R3510" i="11"/>
  <c r="R2538" i="11"/>
  <c r="S2538" i="11"/>
  <c r="R3306" i="11"/>
  <c r="S3306" i="11"/>
  <c r="R2418" i="11"/>
  <c r="S2418" i="11"/>
  <c r="S2646" i="11"/>
  <c r="R2646" i="11"/>
  <c r="R3514" i="11"/>
  <c r="S3514" i="11"/>
  <c r="S2142" i="11"/>
  <c r="R2142" i="11"/>
  <c r="R2654" i="11"/>
  <c r="S2654" i="11"/>
  <c r="S2846" i="11"/>
  <c r="R2846" i="11"/>
  <c r="R3166" i="11"/>
  <c r="S3166" i="11"/>
  <c r="S3358" i="11"/>
  <c r="R3358" i="11"/>
  <c r="S3614" i="11"/>
  <c r="R3614" i="11"/>
  <c r="S2150" i="11"/>
  <c r="R2150" i="11"/>
  <c r="S2406" i="11"/>
  <c r="R2406" i="11"/>
  <c r="R2634" i="11"/>
  <c r="S2634" i="11"/>
  <c r="S3174" i="11"/>
  <c r="R3174" i="11"/>
  <c r="S3402" i="11"/>
  <c r="R3402" i="11"/>
  <c r="S2134" i="11"/>
  <c r="R2134" i="11"/>
  <c r="S2582" i="11"/>
  <c r="R2582" i="11"/>
  <c r="R3058" i="11"/>
  <c r="S3058" i="11"/>
  <c r="R3293" i="11"/>
  <c r="S3293" i="11"/>
  <c r="S3542" i="11"/>
  <c r="R3542" i="11"/>
  <c r="R2578" i="11"/>
  <c r="S2578" i="11"/>
  <c r="S2778" i="11"/>
  <c r="R2778" i="11"/>
  <c r="S3034" i="11"/>
  <c r="R3034" i="11"/>
  <c r="S3119" i="11"/>
  <c r="R3119" i="11"/>
  <c r="R3346" i="11"/>
  <c r="S3346" i="11"/>
  <c r="R3602" i="11"/>
  <c r="S3602" i="11"/>
  <c r="S2090" i="11"/>
  <c r="R2090" i="11"/>
  <c r="R2658" i="11"/>
  <c r="S2658" i="11"/>
  <c r="R2773" i="11"/>
  <c r="S2773" i="11"/>
  <c r="S2886" i="11"/>
  <c r="R2886" i="11"/>
  <c r="R3085" i="11"/>
  <c r="S3085" i="11"/>
  <c r="R3426" i="11"/>
  <c r="S3426" i="11"/>
  <c r="R3682" i="11"/>
  <c r="S3682" i="11"/>
  <c r="S2490" i="11"/>
  <c r="R2490" i="11"/>
  <c r="R2717" i="11"/>
  <c r="S2717" i="11"/>
  <c r="R2930" i="11"/>
  <c r="S2930" i="11"/>
  <c r="R3578" i="11"/>
  <c r="S3578" i="11"/>
  <c r="S2092" i="11"/>
  <c r="R2092" i="11"/>
  <c r="S2124" i="11"/>
  <c r="R2124" i="11"/>
  <c r="S2188" i="11"/>
  <c r="R2188" i="11"/>
  <c r="S2252" i="11"/>
  <c r="R2252" i="11"/>
  <c r="S2316" i="11"/>
  <c r="R2316" i="11"/>
  <c r="S2380" i="11"/>
  <c r="R2380" i="11"/>
  <c r="S2444" i="11"/>
  <c r="R2444" i="11"/>
  <c r="S2508" i="11"/>
  <c r="R2508" i="11"/>
  <c r="S2572" i="11"/>
  <c r="R2572" i="11"/>
  <c r="S2636" i="11"/>
  <c r="R2636" i="11"/>
  <c r="S2700" i="11"/>
  <c r="R2700" i="11"/>
  <c r="S2764" i="11"/>
  <c r="R2764" i="11"/>
  <c r="S2828" i="11"/>
  <c r="R2828" i="11"/>
  <c r="S2892" i="11"/>
  <c r="R2892" i="11"/>
  <c r="S2956" i="11"/>
  <c r="R2956" i="11"/>
  <c r="S3020" i="11"/>
  <c r="R3020" i="11"/>
  <c r="S3084" i="11"/>
  <c r="R3084" i="11"/>
  <c r="S3148" i="11"/>
  <c r="R3148" i="11"/>
  <c r="S3244" i="11"/>
  <c r="R3244" i="11"/>
  <c r="S3308" i="11"/>
  <c r="R3308" i="11"/>
  <c r="S3372" i="11"/>
  <c r="R3372" i="11"/>
  <c r="S3436" i="11"/>
  <c r="R3436" i="11"/>
  <c r="S3500" i="11"/>
  <c r="R3500" i="11"/>
  <c r="S3564" i="11"/>
  <c r="R3564" i="11"/>
  <c r="S3628" i="11"/>
  <c r="R3628" i="11"/>
  <c r="S3692" i="11"/>
  <c r="R3692" i="11"/>
  <c r="S2233" i="11"/>
  <c r="R2233" i="11"/>
  <c r="S2403" i="11"/>
  <c r="R2403" i="11"/>
  <c r="R2489" i="11"/>
  <c r="S2489" i="11"/>
  <c r="R3513" i="11"/>
  <c r="S3513" i="11"/>
  <c r="S2157" i="11"/>
  <c r="R2157" i="11"/>
  <c r="S2271" i="11"/>
  <c r="R2271" i="11"/>
  <c r="R2385" i="11"/>
  <c r="S2385" i="11"/>
  <c r="R2669" i="11"/>
  <c r="S2669" i="11"/>
  <c r="S2783" i="11"/>
  <c r="R2783" i="11"/>
  <c r="R2897" i="11"/>
  <c r="S2897" i="11"/>
  <c r="S3067" i="11"/>
  <c r="R3067" i="11"/>
  <c r="R3181" i="11"/>
  <c r="S3181" i="11"/>
  <c r="S3295" i="11"/>
  <c r="R3295" i="11"/>
  <c r="R3409" i="11"/>
  <c r="S3409" i="11"/>
  <c r="R3637" i="11"/>
  <c r="S3637" i="11"/>
  <c r="S2141" i="11"/>
  <c r="R2141" i="11"/>
  <c r="R2597" i="11"/>
  <c r="S2597" i="11"/>
  <c r="S2831" i="11"/>
  <c r="R2831" i="11"/>
  <c r="R3073" i="11"/>
  <c r="S3073" i="11"/>
  <c r="S3307" i="11"/>
  <c r="R3307" i="11"/>
  <c r="R3557" i="11"/>
  <c r="S3557" i="11"/>
  <c r="S2130" i="11"/>
  <c r="R2130" i="11"/>
  <c r="S2245" i="11"/>
  <c r="R2245" i="11"/>
  <c r="R2529" i="11"/>
  <c r="S2529" i="11"/>
  <c r="S2699" i="11"/>
  <c r="R2699" i="11"/>
  <c r="R3041" i="11"/>
  <c r="S3041" i="11"/>
  <c r="R3269" i="11"/>
  <c r="S3269" i="11"/>
  <c r="S3495" i="11"/>
  <c r="R3495" i="11"/>
  <c r="S2097" i="11"/>
  <c r="R2097" i="11"/>
  <c r="S2210" i="11"/>
  <c r="R2210" i="11"/>
  <c r="R2325" i="11"/>
  <c r="S2325" i="11"/>
  <c r="S2551" i="11"/>
  <c r="R2551" i="11"/>
  <c r="S2779" i="11"/>
  <c r="R2779" i="11"/>
  <c r="R3121" i="11"/>
  <c r="S3121" i="11"/>
  <c r="R3349" i="11"/>
  <c r="S3349" i="11"/>
  <c r="S3519" i="11"/>
  <c r="R3519" i="11"/>
  <c r="S2162" i="11"/>
  <c r="R2162" i="11"/>
  <c r="R2397" i="11"/>
  <c r="S2397" i="11"/>
  <c r="S3051" i="11"/>
  <c r="R3051" i="11"/>
  <c r="R3485" i="11"/>
  <c r="S3485" i="11"/>
  <c r="R2164" i="11"/>
  <c r="S2164" i="11"/>
  <c r="S2196" i="11"/>
  <c r="R2196" i="11"/>
  <c r="R2260" i="11"/>
  <c r="S2260" i="11"/>
  <c r="S2500" i="11"/>
  <c r="R2500" i="11"/>
  <c r="R2692" i="11"/>
  <c r="S2692" i="11"/>
  <c r="S2820" i="11"/>
  <c r="R2820" i="11"/>
  <c r="R2964" i="11"/>
  <c r="S2964" i="11"/>
  <c r="R3092" i="11"/>
  <c r="S3092" i="11"/>
  <c r="R3220" i="11"/>
  <c r="S3220" i="11"/>
  <c r="R3348" i="11"/>
  <c r="S3348" i="11"/>
  <c r="S3492" i="11"/>
  <c r="R3492" i="11"/>
  <c r="R3604" i="11"/>
  <c r="S3604" i="11"/>
  <c r="S2115" i="11"/>
  <c r="R2115" i="11"/>
  <c r="S2307" i="11"/>
  <c r="R2307" i="11"/>
  <c r="R2457" i="11"/>
  <c r="S2457" i="11"/>
  <c r="R2713" i="11"/>
  <c r="S2713" i="11"/>
  <c r="R3417" i="11"/>
  <c r="S3417" i="11"/>
  <c r="R3673" i="11"/>
  <c r="S3673" i="11"/>
  <c r="R2257" i="11"/>
  <c r="S2257" i="11"/>
  <c r="S2455" i="11"/>
  <c r="R2455" i="11"/>
  <c r="S2683" i="11"/>
  <c r="R2683" i="11"/>
  <c r="R3309" i="11"/>
  <c r="S3309" i="11"/>
  <c r="R3537" i="11"/>
  <c r="S3537" i="11"/>
  <c r="S2219" i="11"/>
  <c r="R2219" i="11"/>
  <c r="R2625" i="11"/>
  <c r="S2625" i="11"/>
  <c r="R2258" i="11"/>
  <c r="S2258" i="11"/>
  <c r="R3397" i="11"/>
  <c r="S3397" i="11"/>
  <c r="R3653" i="11"/>
  <c r="S3653" i="11"/>
  <c r="R2253" i="11"/>
  <c r="S2253" i="11"/>
  <c r="R2481" i="11"/>
  <c r="S2481" i="11"/>
  <c r="R2737" i="11"/>
  <c r="S2737" i="11"/>
  <c r="S2935" i="11"/>
  <c r="R2935" i="11"/>
  <c r="S3191" i="11"/>
  <c r="R3191" i="11"/>
  <c r="S2191" i="11"/>
  <c r="R2191" i="11"/>
  <c r="S2703" i="11"/>
  <c r="R2703" i="11"/>
  <c r="S3079" i="11"/>
  <c r="R3079" i="11"/>
  <c r="S2104" i="11"/>
  <c r="R2104" i="11"/>
  <c r="S2184" i="11"/>
  <c r="R2184" i="11"/>
  <c r="S2264" i="11"/>
  <c r="R2264" i="11"/>
  <c r="S2392" i="11"/>
  <c r="R2392" i="11"/>
  <c r="S2504" i="11"/>
  <c r="R2504" i="11"/>
  <c r="S2632" i="11"/>
  <c r="R2632" i="11"/>
  <c r="S2824" i="11"/>
  <c r="R2824" i="11"/>
  <c r="S2952" i="11"/>
  <c r="R2952" i="11"/>
  <c r="S3080" i="11"/>
  <c r="R3080" i="11"/>
  <c r="S3160" i="11"/>
  <c r="R3160" i="11"/>
  <c r="R3272" i="11"/>
  <c r="S3272" i="11"/>
  <c r="S3400" i="11"/>
  <c r="R3400" i="11"/>
  <c r="R3528" i="11"/>
  <c r="S3528" i="11"/>
  <c r="S3672" i="11"/>
  <c r="R3672" i="11"/>
  <c r="R2377" i="11"/>
  <c r="S2377" i="11"/>
  <c r="S2547" i="11"/>
  <c r="R2547" i="11"/>
  <c r="R2953" i="11"/>
  <c r="S2953" i="11"/>
  <c r="R3145" i="11"/>
  <c r="S3145" i="11"/>
  <c r="S3379" i="11"/>
  <c r="R3379" i="11"/>
  <c r="S2093" i="11"/>
  <c r="R2093" i="11"/>
  <c r="R2321" i="11"/>
  <c r="S2321" i="11"/>
  <c r="R2549" i="11"/>
  <c r="S2549" i="11"/>
  <c r="S2775" i="11"/>
  <c r="R2775" i="11"/>
  <c r="S3031" i="11"/>
  <c r="R3031" i="11"/>
  <c r="S3259" i="11"/>
  <c r="R3259" i="11"/>
  <c r="S3487" i="11"/>
  <c r="R3487" i="11"/>
  <c r="R2525" i="11"/>
  <c r="S2525" i="11"/>
  <c r="R2437" i="11"/>
  <c r="S2437" i="11"/>
  <c r="S3147" i="11"/>
  <c r="R3147" i="11"/>
  <c r="S3375" i="11"/>
  <c r="R3375" i="11"/>
  <c r="S2175" i="11"/>
  <c r="R2175" i="11"/>
  <c r="R2402" i="11"/>
  <c r="S2402" i="11"/>
  <c r="S2213" i="11"/>
  <c r="R2213" i="11"/>
  <c r="R2661" i="11"/>
  <c r="S2661" i="11"/>
  <c r="S3527" i="11"/>
  <c r="R3527" i="11"/>
  <c r="S2128" i="11"/>
  <c r="R2128" i="11"/>
  <c r="S2160" i="11"/>
  <c r="R2160" i="11"/>
  <c r="S2224" i="11"/>
  <c r="R2224" i="11"/>
  <c r="S2320" i="11"/>
  <c r="R2320" i="11"/>
  <c r="S2384" i="11"/>
  <c r="R2384" i="11"/>
  <c r="S2448" i="11"/>
  <c r="R2448" i="11"/>
  <c r="S2512" i="11"/>
  <c r="R2512" i="11"/>
  <c r="S2576" i="11"/>
  <c r="R2576" i="11"/>
  <c r="S2640" i="11"/>
  <c r="R2640" i="11"/>
  <c r="S2704" i="11"/>
  <c r="R2704" i="11"/>
  <c r="S2768" i="11"/>
  <c r="R2768" i="11"/>
  <c r="S2832" i="11"/>
  <c r="R2832" i="11"/>
  <c r="S2896" i="11"/>
  <c r="R2896" i="11"/>
  <c r="S2960" i="11"/>
  <c r="R2960" i="11"/>
  <c r="S3024" i="11"/>
  <c r="R3024" i="11"/>
  <c r="S3088" i="11"/>
  <c r="R3088" i="11"/>
  <c r="S3152" i="11"/>
  <c r="R3152" i="11"/>
  <c r="S3216" i="11"/>
  <c r="R3216" i="11"/>
  <c r="S3280" i="11"/>
  <c r="R3280" i="11"/>
  <c r="R3344" i="11"/>
  <c r="S3344" i="11"/>
  <c r="S3408" i="11"/>
  <c r="R3408" i="11"/>
  <c r="R3440" i="11"/>
  <c r="S3440" i="11"/>
  <c r="R3504" i="11"/>
  <c r="S3504" i="11"/>
  <c r="R3568" i="11"/>
  <c r="S3568" i="11"/>
  <c r="R3632" i="11"/>
  <c r="S3632" i="11"/>
  <c r="R3696" i="11"/>
  <c r="S3696" i="11"/>
  <c r="R2195" i="11"/>
  <c r="S2195" i="11"/>
  <c r="R2281" i="11"/>
  <c r="S2281" i="11"/>
  <c r="R3049" i="11"/>
  <c r="S3049" i="11"/>
  <c r="R3305" i="11"/>
  <c r="S3305" i="11"/>
  <c r="R3433" i="11"/>
  <c r="S3433" i="11"/>
  <c r="R3689" i="11"/>
  <c r="S3689" i="11"/>
  <c r="S2165" i="11"/>
  <c r="R2165" i="11"/>
  <c r="R2449" i="11"/>
  <c r="S2449" i="11"/>
  <c r="R2677" i="11"/>
  <c r="S2677" i="11"/>
  <c r="S2847" i="11"/>
  <c r="R2847" i="11"/>
  <c r="R2961" i="11"/>
  <c r="S2961" i="11"/>
  <c r="R3189" i="11"/>
  <c r="S3189" i="11"/>
  <c r="S3359" i="11"/>
  <c r="R3359" i="11"/>
  <c r="R3473" i="11"/>
  <c r="S3473" i="11"/>
  <c r="S3643" i="11"/>
  <c r="R3643" i="11"/>
  <c r="S2155" i="11"/>
  <c r="R2155" i="11"/>
  <c r="S2375" i="11"/>
  <c r="R2375" i="11"/>
  <c r="R3201" i="11"/>
  <c r="S3201" i="11"/>
  <c r="S2251" i="11"/>
  <c r="R2251" i="11"/>
  <c r="R2365" i="11"/>
  <c r="S2365" i="11"/>
  <c r="R2593" i="11"/>
  <c r="S2593" i="11"/>
  <c r="R2821" i="11"/>
  <c r="S2821" i="11"/>
  <c r="S3047" i="11"/>
  <c r="R3047" i="11"/>
  <c r="S3275" i="11"/>
  <c r="R3275" i="11"/>
  <c r="S3503" i="11"/>
  <c r="R3503" i="11"/>
  <c r="S2103" i="11"/>
  <c r="R2103" i="11"/>
  <c r="S2331" i="11"/>
  <c r="R2331" i="11"/>
  <c r="S2559" i="11"/>
  <c r="R2559" i="11"/>
  <c r="R2673" i="11"/>
  <c r="S2673" i="11"/>
  <c r="S3127" i="11"/>
  <c r="R3127" i="11"/>
  <c r="S3355" i="11"/>
  <c r="R3355" i="11"/>
  <c r="R3469" i="11"/>
  <c r="S3469" i="11"/>
  <c r="S3639" i="11"/>
  <c r="R3639" i="11"/>
  <c r="S2177" i="11"/>
  <c r="R2177" i="11"/>
  <c r="S2411" i="11"/>
  <c r="R2411" i="11"/>
  <c r="S2631" i="11"/>
  <c r="R2631" i="11"/>
  <c r="S2959" i="11"/>
  <c r="R2959" i="11"/>
  <c r="S2308" i="11"/>
  <c r="R2308" i="11"/>
  <c r="R2436" i="11"/>
  <c r="S2436" i="11"/>
  <c r="S2484" i="11"/>
  <c r="R2484" i="11"/>
  <c r="S2628" i="11"/>
  <c r="R2628" i="11"/>
  <c r="R2740" i="11"/>
  <c r="S2740" i="11"/>
  <c r="R2868" i="11"/>
  <c r="S2868" i="11"/>
  <c r="R2996" i="11"/>
  <c r="S2996" i="11"/>
  <c r="R3108" i="11"/>
  <c r="S3108" i="11"/>
  <c r="S3236" i="11"/>
  <c r="R3236" i="11"/>
  <c r="R3364" i="11"/>
  <c r="S3364" i="11"/>
  <c r="R3476" i="11"/>
  <c r="S3476" i="11"/>
  <c r="S3620" i="11"/>
  <c r="R3620" i="11"/>
  <c r="S2137" i="11"/>
  <c r="R2137" i="11"/>
  <c r="S2371" i="11"/>
  <c r="R2371" i="11"/>
  <c r="R2905" i="11"/>
  <c r="S2905" i="11"/>
  <c r="R3481" i="11"/>
  <c r="S3481" i="11"/>
  <c r="S2229" i="11"/>
  <c r="R2229" i="11"/>
  <c r="R2485" i="11"/>
  <c r="S2485" i="11"/>
  <c r="S2711" i="11"/>
  <c r="R2711" i="11"/>
  <c r="S2967" i="11"/>
  <c r="R2967" i="11"/>
  <c r="S3223" i="11"/>
  <c r="R3223" i="11"/>
  <c r="S3451" i="11"/>
  <c r="R3451" i="11"/>
  <c r="S2923" i="11"/>
  <c r="R2923" i="11"/>
  <c r="S2287" i="11"/>
  <c r="R2287" i="11"/>
  <c r="R3169" i="11"/>
  <c r="S3169" i="11"/>
  <c r="R3533" i="11"/>
  <c r="S3533" i="11"/>
  <c r="S3675" i="11"/>
  <c r="R3675" i="11"/>
  <c r="R3137" i="11"/>
  <c r="S3137" i="11"/>
  <c r="S2280" i="11"/>
  <c r="R2280" i="11"/>
  <c r="S2488" i="11"/>
  <c r="R2488" i="11"/>
  <c r="S2616" i="11"/>
  <c r="R2616" i="11"/>
  <c r="S2680" i="11"/>
  <c r="R2680" i="11"/>
  <c r="S2872" i="11"/>
  <c r="R2872" i="11"/>
  <c r="S3000" i="11"/>
  <c r="R3000" i="11"/>
  <c r="S3112" i="11"/>
  <c r="R3112" i="11"/>
  <c r="S3240" i="11"/>
  <c r="R3240" i="11"/>
  <c r="R3384" i="11"/>
  <c r="S3384" i="11"/>
  <c r="R3512" i="11"/>
  <c r="S3512" i="11"/>
  <c r="R3640" i="11"/>
  <c r="S3640" i="11"/>
  <c r="R2313" i="11"/>
  <c r="S2313" i="11"/>
  <c r="S2483" i="11"/>
  <c r="R2483" i="11"/>
  <c r="S2931" i="11"/>
  <c r="R2931" i="11"/>
  <c r="R3081" i="11"/>
  <c r="S3081" i="11"/>
  <c r="S3251" i="11"/>
  <c r="R3251" i="11"/>
  <c r="R2861" i="11"/>
  <c r="S2861" i="11"/>
  <c r="S2126" i="11"/>
  <c r="R2126" i="11"/>
  <c r="R2254" i="11"/>
  <c r="S2254" i="11"/>
  <c r="R2382" i="11"/>
  <c r="S2382" i="11"/>
  <c r="R2510" i="11"/>
  <c r="S2510" i="11"/>
  <c r="S2595" i="11"/>
  <c r="R2595" i="11"/>
  <c r="R2638" i="11"/>
  <c r="S2638" i="11"/>
  <c r="R2681" i="11"/>
  <c r="S2681" i="11"/>
  <c r="S2723" i="11"/>
  <c r="R2723" i="11"/>
  <c r="R2766" i="11"/>
  <c r="S2766" i="11"/>
  <c r="R2809" i="11"/>
  <c r="S2809" i="11"/>
  <c r="S2851" i="11"/>
  <c r="R2851" i="11"/>
  <c r="R2894" i="11"/>
  <c r="S2894" i="11"/>
  <c r="R2937" i="11"/>
  <c r="S2937" i="11"/>
  <c r="S2979" i="11"/>
  <c r="R2979" i="11"/>
  <c r="R3022" i="11"/>
  <c r="S3022" i="11"/>
  <c r="S3107" i="11"/>
  <c r="R3107" i="11"/>
  <c r="R3150" i="11"/>
  <c r="S3150" i="11"/>
  <c r="S3235" i="11"/>
  <c r="R3235" i="11"/>
  <c r="R3278" i="11"/>
  <c r="S3278" i="11"/>
  <c r="S3363" i="11"/>
  <c r="R3363" i="11"/>
  <c r="R3406" i="11"/>
  <c r="S3406" i="11"/>
  <c r="S3491" i="11"/>
  <c r="R3491" i="11"/>
  <c r="R3534" i="11"/>
  <c r="S3534" i="11"/>
  <c r="S3619" i="11"/>
  <c r="R3619" i="11"/>
  <c r="R3662" i="11"/>
  <c r="S3662" i="11"/>
  <c r="S2186" i="11"/>
  <c r="R2186" i="11"/>
  <c r="S2470" i="11"/>
  <c r="R2470" i="11"/>
  <c r="S2698" i="11"/>
  <c r="R2698" i="11"/>
  <c r="R2754" i="11"/>
  <c r="S2754" i="11"/>
  <c r="S2982" i="11"/>
  <c r="R2982" i="11"/>
  <c r="S3210" i="11"/>
  <c r="R3210" i="11"/>
  <c r="R3266" i="11"/>
  <c r="S3266" i="11"/>
  <c r="S3494" i="11"/>
  <c r="R3494" i="11"/>
  <c r="S3551" i="11"/>
  <c r="R3551" i="11"/>
  <c r="S2198" i="11"/>
  <c r="R2198" i="11"/>
  <c r="S2426" i="11"/>
  <c r="R2426" i="11"/>
  <c r="R2653" i="11"/>
  <c r="S2653" i="11"/>
  <c r="S2774" i="11"/>
  <c r="R2774" i="11"/>
  <c r="S3015" i="11"/>
  <c r="R3015" i="11"/>
  <c r="S3130" i="11"/>
  <c r="R3130" i="11"/>
  <c r="R3493" i="11"/>
  <c r="S3493" i="11"/>
  <c r="S2102" i="11"/>
  <c r="R2102" i="11"/>
  <c r="S2330" i="11"/>
  <c r="R2330" i="11"/>
  <c r="R2557" i="11"/>
  <c r="S2557" i="11"/>
  <c r="S2614" i="11"/>
  <c r="R2614" i="11"/>
  <c r="S2671" i="11"/>
  <c r="R2671" i="11"/>
  <c r="S2842" i="11"/>
  <c r="R2842" i="11"/>
  <c r="R2898" i="11"/>
  <c r="S2898" i="11"/>
  <c r="R3069" i="11"/>
  <c r="S3069" i="11"/>
  <c r="S3126" i="11"/>
  <c r="R3126" i="11"/>
  <c r="S3354" i="11"/>
  <c r="R3354" i="11"/>
  <c r="R3410" i="11"/>
  <c r="S3410" i="11"/>
  <c r="S3638" i="11"/>
  <c r="R3638" i="11"/>
  <c r="S2182" i="11"/>
  <c r="R2182" i="11"/>
  <c r="R2410" i="11"/>
  <c r="S2410" i="11"/>
  <c r="R2466" i="11"/>
  <c r="S2466" i="11"/>
  <c r="R2637" i="11"/>
  <c r="S2637" i="11"/>
  <c r="S2694" i="11"/>
  <c r="R2694" i="11"/>
  <c r="S2751" i="11"/>
  <c r="R2751" i="11"/>
  <c r="R2922" i="11"/>
  <c r="S2922" i="11"/>
  <c r="R2978" i="11"/>
  <c r="S2978" i="11"/>
  <c r="R3149" i="11"/>
  <c r="S3149" i="11"/>
  <c r="S3206" i="11"/>
  <c r="R3206" i="11"/>
  <c r="R3434" i="11"/>
  <c r="S3434" i="11"/>
  <c r="R3490" i="11"/>
  <c r="S3490" i="11"/>
  <c r="R3605" i="11"/>
  <c r="S3605" i="11"/>
  <c r="R2674" i="11"/>
  <c r="S2674" i="11"/>
  <c r="R2781" i="11"/>
  <c r="S2781" i="11"/>
  <c r="R2994" i="11"/>
  <c r="S2994" i="11"/>
  <c r="S3222" i="11"/>
  <c r="R3222" i="11"/>
  <c r="R3442" i="11"/>
  <c r="S3442" i="11"/>
  <c r="S3535" i="11"/>
  <c r="R3535" i="11"/>
  <c r="S3642" i="11"/>
  <c r="R3642" i="11"/>
  <c r="S2116" i="11"/>
  <c r="R2116" i="11"/>
  <c r="S2276" i="11"/>
  <c r="R2276" i="11"/>
  <c r="R2324" i="11"/>
  <c r="S2324" i="11"/>
  <c r="R2158" i="11"/>
  <c r="S2158" i="11"/>
  <c r="R2350" i="11"/>
  <c r="S2350" i="11"/>
  <c r="S2414" i="11"/>
  <c r="R2414" i="11"/>
  <c r="S2670" i="11"/>
  <c r="R2670" i="11"/>
  <c r="S2755" i="11"/>
  <c r="R2755" i="11"/>
  <c r="R2862" i="11"/>
  <c r="S2862" i="11"/>
  <c r="S2926" i="11"/>
  <c r="R2926" i="11"/>
  <c r="S3011" i="11"/>
  <c r="R3011" i="11"/>
  <c r="S3203" i="11"/>
  <c r="R3203" i="11"/>
  <c r="S3267" i="11"/>
  <c r="R3267" i="11"/>
  <c r="S3374" i="11"/>
  <c r="R3374" i="11"/>
  <c r="S3459" i="11"/>
  <c r="R3459" i="11"/>
  <c r="S3630" i="11"/>
  <c r="R3630" i="11"/>
  <c r="S3715" i="11"/>
  <c r="R3715" i="11"/>
  <c r="S2314" i="11"/>
  <c r="R2314" i="11"/>
  <c r="R2626" i="11"/>
  <c r="S2626" i="11"/>
  <c r="S2826" i="11"/>
  <c r="R2826" i="11"/>
  <c r="S3366" i="11"/>
  <c r="R3366" i="11"/>
  <c r="S3594" i="11"/>
  <c r="R3594" i="11"/>
  <c r="S2746" i="11"/>
  <c r="R2746" i="11"/>
  <c r="S3706" i="11"/>
  <c r="R3706" i="11"/>
  <c r="S2202" i="11"/>
  <c r="R2202" i="11"/>
  <c r="R2429" i="11"/>
  <c r="S2429" i="11"/>
  <c r="S2543" i="11"/>
  <c r="R2543" i="11"/>
  <c r="R2770" i="11"/>
  <c r="S2770" i="11"/>
  <c r="S2998" i="11"/>
  <c r="R2998" i="11"/>
  <c r="S3254" i="11"/>
  <c r="R3254" i="11"/>
  <c r="S3595" i="11"/>
  <c r="R3595" i="11"/>
  <c r="R3681" i="11"/>
  <c r="S3681" i="11"/>
  <c r="S2310" i="11"/>
  <c r="R2310" i="11"/>
  <c r="S2566" i="11"/>
  <c r="R2566" i="11"/>
  <c r="S2679" i="11"/>
  <c r="R2679" i="11"/>
  <c r="R2794" i="11"/>
  <c r="S2794" i="11"/>
  <c r="S2879" i="11"/>
  <c r="R2879" i="11"/>
  <c r="R3106" i="11"/>
  <c r="S3106" i="11"/>
  <c r="R2589" i="11"/>
  <c r="S2589" i="11"/>
  <c r="R2973" i="11"/>
  <c r="S2973" i="11"/>
  <c r="S3194" i="11"/>
  <c r="R3194" i="11"/>
  <c r="S3670" i="11"/>
  <c r="R3670" i="11"/>
  <c r="S2334" i="11"/>
  <c r="R2334" i="11"/>
  <c r="S2590" i="11"/>
  <c r="R2590" i="11"/>
  <c r="R2910" i="11"/>
  <c r="S2910" i="11"/>
  <c r="S3102" i="11"/>
  <c r="R3102" i="11"/>
  <c r="R3422" i="11"/>
  <c r="S3422" i="11"/>
  <c r="S3507" i="11"/>
  <c r="R3507" i="11"/>
  <c r="R3678" i="11"/>
  <c r="S3678" i="11"/>
  <c r="R2378" i="11"/>
  <c r="S2378" i="11"/>
  <c r="R3202" i="11"/>
  <c r="S3202" i="11"/>
  <c r="S3430" i="11"/>
  <c r="R3430" i="11"/>
  <c r="S3658" i="11"/>
  <c r="R3658" i="11"/>
  <c r="S2874" i="11"/>
  <c r="R2874" i="11"/>
  <c r="S3350" i="11"/>
  <c r="R3350" i="11"/>
  <c r="S2266" i="11"/>
  <c r="R2266" i="11"/>
  <c r="R2493" i="11"/>
  <c r="S2493" i="11"/>
  <c r="S2607" i="11"/>
  <c r="R2607" i="11"/>
  <c r="R2749" i="11"/>
  <c r="S2749" i="11"/>
  <c r="S2863" i="11"/>
  <c r="R2863" i="11"/>
  <c r="R2949" i="11"/>
  <c r="S2949" i="11"/>
  <c r="S3062" i="11"/>
  <c r="R3062" i="11"/>
  <c r="S3318" i="11"/>
  <c r="R3318" i="11"/>
  <c r="S3546" i="11"/>
  <c r="R3546" i="11"/>
  <c r="S2118" i="11"/>
  <c r="R2118" i="11"/>
  <c r="R2346" i="11"/>
  <c r="S2346" i="11"/>
  <c r="R2573" i="11"/>
  <c r="S2573" i="11"/>
  <c r="S2687" i="11"/>
  <c r="R2687" i="11"/>
  <c r="R2914" i="11"/>
  <c r="S2914" i="11"/>
  <c r="R3170" i="11"/>
  <c r="S3170" i="11"/>
  <c r="R3285" i="11"/>
  <c r="S3285" i="11"/>
  <c r="S3398" i="11"/>
  <c r="R3398" i="11"/>
  <c r="S3711" i="11"/>
  <c r="R3711" i="11"/>
  <c r="S2326" i="11"/>
  <c r="R2326" i="11"/>
  <c r="R2546" i="11"/>
  <c r="S2546" i="11"/>
  <c r="R3634" i="11"/>
  <c r="S3634" i="11"/>
  <c r="S2174" i="11"/>
  <c r="R2174" i="11"/>
  <c r="S2302" i="11"/>
  <c r="R2302" i="11"/>
  <c r="S2430" i="11"/>
  <c r="R2430" i="11"/>
  <c r="R2473" i="11"/>
  <c r="S2473" i="11"/>
  <c r="S2515" i="11"/>
  <c r="R2515" i="11"/>
  <c r="S2558" i="11"/>
  <c r="R2558" i="11"/>
  <c r="R2601" i="11"/>
  <c r="S2601" i="11"/>
  <c r="S2643" i="11"/>
  <c r="R2643" i="11"/>
  <c r="S2686" i="11"/>
  <c r="R2686" i="11"/>
  <c r="R2729" i="11"/>
  <c r="S2729" i="11"/>
  <c r="S2771" i="11"/>
  <c r="R2771" i="11"/>
  <c r="S2814" i="11"/>
  <c r="R2814" i="11"/>
  <c r="R2857" i="11"/>
  <c r="S2857" i="11"/>
  <c r="S2899" i="11"/>
  <c r="R2899" i="11"/>
  <c r="R2942" i="11"/>
  <c r="S2942" i="11"/>
  <c r="R2985" i="11"/>
  <c r="S2985" i="11"/>
  <c r="S3027" i="11"/>
  <c r="R3027" i="11"/>
  <c r="R3070" i="11"/>
  <c r="S3070" i="11"/>
  <c r="S3155" i="11"/>
  <c r="R3155" i="11"/>
  <c r="S3198" i="11"/>
  <c r="R3198" i="11"/>
  <c r="S3283" i="11"/>
  <c r="R3283" i="11"/>
  <c r="R3326" i="11"/>
  <c r="S3326" i="11"/>
  <c r="S3411" i="11"/>
  <c r="R3411" i="11"/>
  <c r="S3454" i="11"/>
  <c r="R3454" i="11"/>
  <c r="S3539" i="11"/>
  <c r="R3539" i="11"/>
  <c r="S3582" i="11"/>
  <c r="R3582" i="11"/>
  <c r="S3667" i="11"/>
  <c r="R3667" i="11"/>
  <c r="S3710" i="11"/>
  <c r="R3710" i="11"/>
  <c r="S2250" i="11"/>
  <c r="R2250" i="11"/>
  <c r="S2534" i="11"/>
  <c r="R2534" i="11"/>
  <c r="S2762" i="11"/>
  <c r="R2762" i="11"/>
  <c r="R2818" i="11"/>
  <c r="S2818" i="11"/>
  <c r="S3046" i="11"/>
  <c r="R3046" i="11"/>
  <c r="S3274" i="11"/>
  <c r="R3274" i="11"/>
  <c r="R3330" i="11"/>
  <c r="S3330" i="11"/>
  <c r="S3558" i="11"/>
  <c r="R3558" i="11"/>
  <c r="S3615" i="11"/>
  <c r="R3615" i="11"/>
  <c r="S2554" i="11"/>
  <c r="R2554" i="11"/>
  <c r="R2909" i="11"/>
  <c r="S2909" i="11"/>
  <c r="S3030" i="11"/>
  <c r="R3030" i="11"/>
  <c r="R3378" i="11"/>
  <c r="S3378" i="11"/>
  <c r="R3506" i="11"/>
  <c r="S3506" i="11"/>
  <c r="S3627" i="11"/>
  <c r="R3627" i="11"/>
  <c r="S2166" i="11"/>
  <c r="R2166" i="11"/>
  <c r="S2394" i="11"/>
  <c r="R2394" i="11"/>
  <c r="R2450" i="11"/>
  <c r="S2450" i="11"/>
  <c r="R2565" i="11"/>
  <c r="S2565" i="11"/>
  <c r="R2621" i="11"/>
  <c r="S2621" i="11"/>
  <c r="S2678" i="11"/>
  <c r="R2678" i="11"/>
  <c r="S2735" i="11"/>
  <c r="R2735" i="11"/>
  <c r="S2906" i="11"/>
  <c r="R2906" i="11"/>
  <c r="R2962" i="11"/>
  <c r="S2962" i="11"/>
  <c r="R3133" i="11"/>
  <c r="S3133" i="11"/>
  <c r="S3190" i="11"/>
  <c r="R3190" i="11"/>
  <c r="S3418" i="11"/>
  <c r="R3418" i="11"/>
  <c r="R3474" i="11"/>
  <c r="S3474" i="11"/>
  <c r="S3702" i="11"/>
  <c r="R3702" i="11"/>
  <c r="S2133" i="11"/>
  <c r="R2133" i="11"/>
  <c r="S2246" i="11"/>
  <c r="R2246" i="11"/>
  <c r="R2474" i="11"/>
  <c r="S2474" i="11"/>
  <c r="R2530" i="11"/>
  <c r="S2530" i="11"/>
  <c r="R2645" i="11"/>
  <c r="S2645" i="11"/>
  <c r="R2701" i="11"/>
  <c r="S2701" i="11"/>
  <c r="S2758" i="11"/>
  <c r="R2758" i="11"/>
  <c r="S2815" i="11"/>
  <c r="R2815" i="11"/>
  <c r="S2871" i="11"/>
  <c r="R2871" i="11"/>
  <c r="R2986" i="11"/>
  <c r="S2986" i="11"/>
  <c r="R3042" i="11"/>
  <c r="S3042" i="11"/>
  <c r="R3157" i="11"/>
  <c r="S3157" i="11"/>
  <c r="R3213" i="11"/>
  <c r="S3213" i="11"/>
  <c r="S3270" i="11"/>
  <c r="R3270" i="11"/>
  <c r="R3498" i="11"/>
  <c r="S3498" i="11"/>
  <c r="R3554" i="11"/>
  <c r="S3554" i="11"/>
  <c r="R3669" i="11"/>
  <c r="S3669" i="11"/>
  <c r="S2106" i="11"/>
  <c r="R2106" i="11"/>
  <c r="S2902" i="11"/>
  <c r="R2902" i="11"/>
  <c r="R3122" i="11"/>
  <c r="S3122" i="11"/>
  <c r="R3450" i="11"/>
  <c r="S3450" i="11"/>
  <c r="S2094" i="11"/>
  <c r="R2094" i="11"/>
  <c r="S2435" i="11"/>
  <c r="R2435" i="11"/>
  <c r="S2499" i="11"/>
  <c r="R2499" i="11"/>
  <c r="R2606" i="11"/>
  <c r="S2606" i="11"/>
  <c r="S2691" i="11"/>
  <c r="R2691" i="11"/>
  <c r="S2947" i="11"/>
  <c r="R2947" i="11"/>
  <c r="R3118" i="11"/>
  <c r="S3118" i="11"/>
  <c r="S3182" i="11"/>
  <c r="R3182" i="11"/>
  <c r="S3438" i="11"/>
  <c r="R3438" i="11"/>
  <c r="S3523" i="11"/>
  <c r="R3523" i="11"/>
  <c r="S3694" i="11"/>
  <c r="R3694" i="11"/>
  <c r="R3138" i="11"/>
  <c r="S3138" i="11"/>
  <c r="R3394" i="11"/>
  <c r="S3394" i="11"/>
  <c r="R3509" i="11"/>
  <c r="S3509" i="11"/>
  <c r="S3622" i="11"/>
  <c r="R3622" i="11"/>
  <c r="R2802" i="11"/>
  <c r="S2802" i="11"/>
  <c r="R3521" i="11"/>
  <c r="S3521" i="11"/>
  <c r="S2230" i="11"/>
  <c r="R2230" i="11"/>
  <c r="S2458" i="11"/>
  <c r="R2458" i="11"/>
  <c r="R2685" i="11"/>
  <c r="S2685" i="11"/>
  <c r="S2799" i="11"/>
  <c r="R2799" i="11"/>
  <c r="R3026" i="11"/>
  <c r="S3026" i="11"/>
  <c r="S3226" i="11"/>
  <c r="R3226" i="11"/>
  <c r="S3482" i="11"/>
  <c r="R3482" i="11"/>
  <c r="R2282" i="11"/>
  <c r="S2282" i="11"/>
  <c r="R2509" i="11"/>
  <c r="S2509" i="11"/>
  <c r="R2594" i="11"/>
  <c r="S2594" i="11"/>
  <c r="S2822" i="11"/>
  <c r="R2822" i="11"/>
  <c r="S3078" i="11"/>
  <c r="R3078" i="11"/>
  <c r="R3277" i="11"/>
  <c r="S3277" i="11"/>
  <c r="S3334" i="11"/>
  <c r="R3334" i="11"/>
  <c r="R3562" i="11"/>
  <c r="S3562" i="11"/>
  <c r="S3647" i="11"/>
  <c r="R3647" i="11"/>
  <c r="S2810" i="11"/>
  <c r="R2810" i="11"/>
  <c r="R3250" i="11"/>
  <c r="S3250" i="11"/>
  <c r="S3414" i="11"/>
  <c r="R3414" i="11"/>
  <c r="S2270" i="11"/>
  <c r="R2270" i="11"/>
  <c r="R2526" i="11"/>
  <c r="S2526" i="11"/>
  <c r="S2974" i="11"/>
  <c r="R2974" i="11"/>
  <c r="R3038" i="11"/>
  <c r="S3038" i="11"/>
  <c r="S3294" i="11"/>
  <c r="R3294" i="11"/>
  <c r="S3486" i="11"/>
  <c r="R3486" i="11"/>
  <c r="S3571" i="11"/>
  <c r="R3571" i="11"/>
  <c r="R2122" i="11"/>
  <c r="S2122" i="11"/>
  <c r="R2690" i="11"/>
  <c r="S2690" i="11"/>
  <c r="R2890" i="11"/>
  <c r="S2890" i="11"/>
  <c r="R3458" i="11"/>
  <c r="S3458" i="11"/>
  <c r="S3686" i="11"/>
  <c r="R3686" i="11"/>
  <c r="S2234" i="11"/>
  <c r="R2234" i="11"/>
  <c r="S2938" i="11"/>
  <c r="R2938" i="11"/>
  <c r="S2294" i="11"/>
  <c r="R2294" i="11"/>
  <c r="S2522" i="11"/>
  <c r="R2522" i="11"/>
  <c r="R2834" i="11"/>
  <c r="S2834" i="11"/>
  <c r="R3090" i="11"/>
  <c r="S3090" i="11"/>
  <c r="S3290" i="11"/>
  <c r="R3290" i="11"/>
  <c r="S3659" i="11"/>
  <c r="R3659" i="11"/>
  <c r="S2374" i="11"/>
  <c r="R2374" i="11"/>
  <c r="S2487" i="11"/>
  <c r="R2487" i="11"/>
  <c r="R2602" i="11"/>
  <c r="S2602" i="11"/>
  <c r="R2829" i="11"/>
  <c r="S2829" i="11"/>
  <c r="S2943" i="11"/>
  <c r="R2943" i="11"/>
  <c r="S3142" i="11"/>
  <c r="R3142" i="11"/>
  <c r="R3370" i="11"/>
  <c r="S3370" i="11"/>
  <c r="R3626" i="11"/>
  <c r="S3626" i="11"/>
  <c r="R3037" i="11"/>
  <c r="S3037" i="11"/>
  <c r="S3258" i="11"/>
  <c r="R3258" i="11"/>
  <c r="S3471" i="11"/>
  <c r="R3471" i="11"/>
  <c r="S2105" i="11"/>
  <c r="R2105" i="11"/>
  <c r="R2318" i="11"/>
  <c r="S2318" i="11"/>
  <c r="S2659" i="11"/>
  <c r="R2659" i="11"/>
  <c r="R2745" i="11"/>
  <c r="S2745" i="11"/>
  <c r="S2787" i="11"/>
  <c r="R2787" i="11"/>
  <c r="R2873" i="11"/>
  <c r="S2873" i="11"/>
  <c r="R2958" i="11"/>
  <c r="S2958" i="11"/>
  <c r="R3086" i="11"/>
  <c r="S3086" i="11"/>
  <c r="S3171" i="11"/>
  <c r="R3171" i="11"/>
  <c r="R3342" i="11"/>
  <c r="S3342" i="11"/>
  <c r="S3427" i="11"/>
  <c r="R3427" i="11"/>
  <c r="R3598" i="11"/>
  <c r="S3598" i="11"/>
  <c r="S3683" i="11"/>
  <c r="R3683" i="11"/>
  <c r="S2214" i="11"/>
  <c r="R2214" i="11"/>
  <c r="S2442" i="11"/>
  <c r="R2442" i="11"/>
  <c r="R2954" i="11"/>
  <c r="S2954" i="11"/>
  <c r="S3238" i="11"/>
  <c r="R3238" i="11"/>
  <c r="R3522" i="11"/>
  <c r="S3522" i="11"/>
  <c r="S2362" i="11"/>
  <c r="R2362" i="11"/>
  <c r="S2358" i="11"/>
  <c r="R2358" i="11"/>
  <c r="S2586" i="11"/>
  <c r="R2586" i="11"/>
  <c r="S2870" i="11"/>
  <c r="R2870" i="11"/>
  <c r="S3098" i="11"/>
  <c r="R3098" i="11"/>
  <c r="R3325" i="11"/>
  <c r="S3325" i="11"/>
  <c r="R3666" i="11"/>
  <c r="S3666" i="11"/>
  <c r="S2154" i="11"/>
  <c r="R2154" i="11"/>
  <c r="R2666" i="11"/>
  <c r="S2666" i="11"/>
  <c r="R2893" i="11"/>
  <c r="S2893" i="11"/>
  <c r="R3178" i="11"/>
  <c r="S3178" i="11"/>
  <c r="S3462" i="11"/>
  <c r="R3462" i="11"/>
  <c r="R3690" i="11"/>
  <c r="S3690" i="11"/>
  <c r="S3271" i="11"/>
  <c r="R3271" i="11"/>
  <c r="R3698" i="11"/>
  <c r="S3698" i="11"/>
  <c r="S2627" i="11"/>
  <c r="R2627" i="11"/>
  <c r="S2798" i="11"/>
  <c r="R2798" i="11"/>
  <c r="S3310" i="11"/>
  <c r="R3310" i="11"/>
  <c r="S3502" i="11"/>
  <c r="R3502" i="11"/>
  <c r="S2570" i="11"/>
  <c r="R2570" i="11"/>
  <c r="S3110" i="11"/>
  <c r="R3110" i="11"/>
  <c r="R3650" i="11"/>
  <c r="S3650" i="11"/>
  <c r="S2454" i="11"/>
  <c r="R2454" i="11"/>
  <c r="R3585" i="11"/>
  <c r="S3585" i="11"/>
  <c r="R2941" i="11"/>
  <c r="S2941" i="11"/>
  <c r="R3197" i="11"/>
  <c r="S3197" i="11"/>
  <c r="S3563" i="11"/>
  <c r="R3563" i="11"/>
  <c r="S2462" i="11"/>
  <c r="R2462" i="11"/>
  <c r="R2782" i="11"/>
  <c r="S2782" i="11"/>
  <c r="S3230" i="11"/>
  <c r="R3230" i="11"/>
  <c r="S3635" i="11"/>
  <c r="R3635" i="11"/>
  <c r="S2918" i="11"/>
  <c r="R2918" i="11"/>
  <c r="R3146" i="11"/>
  <c r="S3146" i="11"/>
  <c r="S3002" i="11"/>
  <c r="R3002" i="11"/>
  <c r="S3478" i="11"/>
  <c r="R3478" i="11"/>
  <c r="S2209" i="11"/>
  <c r="R2209" i="11"/>
  <c r="S2550" i="11"/>
  <c r="R2550" i="11"/>
  <c r="S2806" i="11"/>
  <c r="R2806" i="11"/>
  <c r="R3005" i="11"/>
  <c r="S3005" i="11"/>
  <c r="S3574" i="11"/>
  <c r="R3574" i="11"/>
  <c r="S2743" i="11"/>
  <c r="R2743" i="11"/>
  <c r="R3569" i="11"/>
  <c r="S3569" i="11"/>
  <c r="S3094" i="11"/>
  <c r="R3094" i="11"/>
  <c r="S2153" i="11"/>
  <c r="R2153" i="11"/>
  <c r="R2238" i="11"/>
  <c r="S2238" i="11"/>
  <c r="S2451" i="11"/>
  <c r="R2451" i="11"/>
  <c r="R2537" i="11"/>
  <c r="S2537" i="11"/>
  <c r="S2622" i="11"/>
  <c r="R2622" i="11"/>
  <c r="S2707" i="11"/>
  <c r="R2707" i="11"/>
  <c r="S2835" i="11"/>
  <c r="R2835" i="11"/>
  <c r="R2921" i="11"/>
  <c r="S2921" i="11"/>
  <c r="S3006" i="11"/>
  <c r="R3006" i="11"/>
  <c r="S3091" i="11"/>
  <c r="R3091" i="11"/>
  <c r="R3262" i="11"/>
  <c r="S3262" i="11"/>
  <c r="S3347" i="11"/>
  <c r="R3347" i="11"/>
  <c r="S3475" i="11"/>
  <c r="R3475" i="11"/>
  <c r="S3646" i="11"/>
  <c r="R3646" i="11"/>
  <c r="S2506" i="11"/>
  <c r="R2506" i="11"/>
  <c r="R3018" i="11"/>
  <c r="S3018" i="11"/>
  <c r="S3530" i="11"/>
  <c r="R3530" i="11"/>
  <c r="R2610" i="11"/>
  <c r="S2610" i="11"/>
  <c r="R2845" i="11"/>
  <c r="S2845" i="11"/>
  <c r="S3322" i="11"/>
  <c r="R3322" i="11"/>
  <c r="R3570" i="11"/>
  <c r="S3570" i="11"/>
  <c r="S2138" i="11"/>
  <c r="R2138" i="11"/>
  <c r="S2422" i="11"/>
  <c r="R2422" i="11"/>
  <c r="S2650" i="11"/>
  <c r="R2650" i="11"/>
  <c r="S2934" i="11"/>
  <c r="R2934" i="11"/>
  <c r="S3162" i="11"/>
  <c r="R3162" i="11"/>
  <c r="R3389" i="11"/>
  <c r="S3389" i="11"/>
  <c r="R3617" i="11"/>
  <c r="S3617" i="11"/>
  <c r="R2445" i="11"/>
  <c r="S2445" i="11"/>
  <c r="R2786" i="11"/>
  <c r="S2786" i="11"/>
  <c r="R2901" i="11"/>
  <c r="S2901" i="11"/>
  <c r="S3014" i="11"/>
  <c r="R3014" i="11"/>
  <c r="R3242" i="11"/>
  <c r="S3242" i="11"/>
  <c r="S2518" i="11"/>
  <c r="R2518" i="11"/>
  <c r="R2738" i="11"/>
  <c r="S2738" i="11"/>
  <c r="S3286" i="11"/>
  <c r="R3286" i="11"/>
  <c r="S3399" i="11"/>
  <c r="R3399" i="11"/>
  <c r="S3499" i="11"/>
  <c r="R3499" i="11"/>
  <c r="R3713" i="11"/>
  <c r="S3713" i="11"/>
  <c r="S2201" i="11"/>
  <c r="R2201" i="11"/>
  <c r="S2286" i="11"/>
  <c r="R2286" i="11"/>
  <c r="S2542" i="11"/>
  <c r="R2542" i="11"/>
  <c r="S3075" i="11"/>
  <c r="R3075" i="11"/>
  <c r="S3395" i="11"/>
  <c r="R3395" i="11"/>
  <c r="S3566" i="11"/>
  <c r="R3566" i="11"/>
  <c r="S3651" i="11"/>
  <c r="R3651" i="11"/>
  <c r="S2598" i="11"/>
  <c r="R2598" i="11"/>
  <c r="S2854" i="11"/>
  <c r="R2854" i="11"/>
  <c r="R3082" i="11"/>
  <c r="S3082" i="11"/>
  <c r="S3338" i="11"/>
  <c r="R3338" i="11"/>
  <c r="S2390" i="11"/>
  <c r="R2390" i="11"/>
  <c r="R3649" i="11"/>
  <c r="S3649" i="11"/>
  <c r="R2514" i="11"/>
  <c r="S2514" i="11"/>
  <c r="S2742" i="11"/>
  <c r="R2742" i="11"/>
  <c r="S2970" i="11"/>
  <c r="R2970" i="11"/>
  <c r="R2765" i="11"/>
  <c r="S2765" i="11"/>
  <c r="R3021" i="11"/>
  <c r="S3021" i="11"/>
  <c r="R3362" i="11"/>
  <c r="S3362" i="11"/>
  <c r="R3477" i="11"/>
  <c r="S3477" i="11"/>
  <c r="R3618" i="11"/>
  <c r="S3618" i="11"/>
  <c r="R2398" i="11"/>
  <c r="S2398" i="11"/>
  <c r="S3443" i="11"/>
  <c r="R3443" i="11"/>
  <c r="S3699" i="11"/>
  <c r="R3699" i="11"/>
  <c r="R2946" i="11"/>
  <c r="S2946" i="11"/>
  <c r="S2156" i="11"/>
  <c r="R2156" i="11"/>
  <c r="S2220" i="11"/>
  <c r="R2220" i="11"/>
  <c r="S2284" i="11"/>
  <c r="R2284" i="11"/>
  <c r="S2348" i="11"/>
  <c r="R2348" i="11"/>
  <c r="S2412" i="11"/>
  <c r="R2412" i="11"/>
  <c r="S2476" i="11"/>
  <c r="R2476" i="11"/>
  <c r="S2540" i="11"/>
  <c r="R2540" i="11"/>
  <c r="S2604" i="11"/>
  <c r="R2604" i="11"/>
  <c r="S2668" i="11"/>
  <c r="R2668" i="11"/>
  <c r="S2732" i="11"/>
  <c r="R2732" i="11"/>
  <c r="S2796" i="11"/>
  <c r="R2796" i="11"/>
  <c r="S2860" i="11"/>
  <c r="R2860" i="11"/>
  <c r="S2924" i="11"/>
  <c r="R2924" i="11"/>
  <c r="S2988" i="11"/>
  <c r="R2988" i="11"/>
  <c r="S3052" i="11"/>
  <c r="R3052" i="11"/>
  <c r="S3116" i="11"/>
  <c r="R3116" i="11"/>
  <c r="S3180" i="11"/>
  <c r="R3180" i="11"/>
  <c r="S3212" i="11"/>
  <c r="R3212" i="11"/>
  <c r="S3276" i="11"/>
  <c r="R3276" i="11"/>
  <c r="S3340" i="11"/>
  <c r="R3340" i="11"/>
  <c r="S3404" i="11"/>
  <c r="R3404" i="11"/>
  <c r="S3468" i="11"/>
  <c r="R3468" i="11"/>
  <c r="S3532" i="11"/>
  <c r="R3532" i="11"/>
  <c r="S3596" i="11"/>
  <c r="R3596" i="11"/>
  <c r="S3660" i="11"/>
  <c r="R3660" i="11"/>
  <c r="S2147" i="11"/>
  <c r="R2147" i="11"/>
  <c r="S2275" i="11"/>
  <c r="R2275" i="11"/>
  <c r="S2531" i="11"/>
  <c r="R2531" i="11"/>
  <c r="R3257" i="11"/>
  <c r="S3257" i="11"/>
  <c r="R3641" i="11"/>
  <c r="S3641" i="11"/>
  <c r="S2101" i="11"/>
  <c r="R2101" i="11"/>
  <c r="S2327" i="11"/>
  <c r="R2327" i="11"/>
  <c r="S2555" i="11"/>
  <c r="R2555" i="11"/>
  <c r="R2613" i="11"/>
  <c r="S2613" i="11"/>
  <c r="S2839" i="11"/>
  <c r="R2839" i="11"/>
  <c r="R3125" i="11"/>
  <c r="S3125" i="11"/>
  <c r="S3351" i="11"/>
  <c r="R3351" i="11"/>
  <c r="S3579" i="11"/>
  <c r="R3579" i="11"/>
  <c r="R3693" i="11"/>
  <c r="S3693" i="11"/>
  <c r="S2247" i="11"/>
  <c r="R2247" i="11"/>
  <c r="S2951" i="11"/>
  <c r="R2951" i="11"/>
  <c r="R3421" i="11"/>
  <c r="S3421" i="11"/>
  <c r="R3677" i="11"/>
  <c r="S3677" i="11"/>
  <c r="S2187" i="11"/>
  <c r="R2187" i="11"/>
  <c r="R2301" i="11"/>
  <c r="S2301" i="11"/>
  <c r="S2471" i="11"/>
  <c r="R2471" i="11"/>
  <c r="R2757" i="11"/>
  <c r="S2757" i="11"/>
  <c r="S2983" i="11"/>
  <c r="R2983" i="11"/>
  <c r="S3211" i="11"/>
  <c r="R3211" i="11"/>
  <c r="S3439" i="11"/>
  <c r="R3439" i="11"/>
  <c r="R3553" i="11"/>
  <c r="S3553" i="11"/>
  <c r="S2267" i="11"/>
  <c r="R2267" i="11"/>
  <c r="R2381" i="11"/>
  <c r="S2381" i="11"/>
  <c r="S2495" i="11"/>
  <c r="R2495" i="11"/>
  <c r="R2609" i="11"/>
  <c r="S2609" i="11"/>
  <c r="R2837" i="11"/>
  <c r="S2837" i="11"/>
  <c r="S3063" i="11"/>
  <c r="R3063" i="11"/>
  <c r="S3291" i="11"/>
  <c r="R3291" i="11"/>
  <c r="S3575" i="11"/>
  <c r="R3575" i="11"/>
  <c r="S2283" i="11"/>
  <c r="R2283" i="11"/>
  <c r="S2503" i="11"/>
  <c r="R2503" i="11"/>
  <c r="S2731" i="11"/>
  <c r="R2731" i="11"/>
  <c r="R2945" i="11"/>
  <c r="S2945" i="11"/>
  <c r="S3591" i="11"/>
  <c r="R3591" i="11"/>
  <c r="S2132" i="11"/>
  <c r="R2132" i="11"/>
  <c r="S2228" i="11"/>
  <c r="R2228" i="11"/>
  <c r="S2292" i="11"/>
  <c r="R2292" i="11"/>
  <c r="S2420" i="11"/>
  <c r="R2420" i="11"/>
  <c r="S2564" i="11"/>
  <c r="R2564" i="11"/>
  <c r="R2612" i="11"/>
  <c r="S2612" i="11"/>
  <c r="S2756" i="11"/>
  <c r="R2756" i="11"/>
  <c r="R2900" i="11"/>
  <c r="S2900" i="11"/>
  <c r="R3012" i="11"/>
  <c r="S3012" i="11"/>
  <c r="R3156" i="11"/>
  <c r="S3156" i="11"/>
  <c r="R3284" i="11"/>
  <c r="S3284" i="11"/>
  <c r="R3412" i="11"/>
  <c r="S3412" i="11"/>
  <c r="S3556" i="11"/>
  <c r="R3556" i="11"/>
  <c r="R3668" i="11"/>
  <c r="S3668" i="11"/>
  <c r="R2393" i="11"/>
  <c r="S2393" i="11"/>
  <c r="R2969" i="11"/>
  <c r="S2969" i="11"/>
  <c r="R3161" i="11"/>
  <c r="S3161" i="11"/>
  <c r="S2143" i="11"/>
  <c r="R2143" i="11"/>
  <c r="R2370" i="11"/>
  <c r="S2370" i="11"/>
  <c r="R2769" i="11"/>
  <c r="S2769" i="11"/>
  <c r="R2997" i="11"/>
  <c r="S2997" i="11"/>
  <c r="S3195" i="11"/>
  <c r="R3195" i="11"/>
  <c r="S2859" i="11"/>
  <c r="R2859" i="11"/>
  <c r="S3335" i="11"/>
  <c r="R3335" i="11"/>
  <c r="S2145" i="11"/>
  <c r="R2145" i="11"/>
  <c r="R2373" i="11"/>
  <c r="S2373" i="11"/>
  <c r="S2599" i="11"/>
  <c r="R2599" i="11"/>
  <c r="S2827" i="11"/>
  <c r="R2827" i="11"/>
  <c r="S3055" i="11"/>
  <c r="R3055" i="11"/>
  <c r="S2111" i="11"/>
  <c r="R2111" i="11"/>
  <c r="S2367" i="11"/>
  <c r="R2367" i="11"/>
  <c r="S2475" i="11"/>
  <c r="R2475" i="11"/>
  <c r="S2152" i="11"/>
  <c r="R2152" i="11"/>
  <c r="S2216" i="11"/>
  <c r="R2216" i="11"/>
  <c r="S2328" i="11"/>
  <c r="R2328" i="11"/>
  <c r="S2440" i="11"/>
  <c r="R2440" i="11"/>
  <c r="S2568" i="11"/>
  <c r="R2568" i="11"/>
  <c r="S2696" i="11"/>
  <c r="R2696" i="11"/>
  <c r="S2760" i="11"/>
  <c r="R2760" i="11"/>
  <c r="S2888" i="11"/>
  <c r="R2888" i="11"/>
  <c r="S3016" i="11"/>
  <c r="R3016" i="11"/>
  <c r="R3224" i="11"/>
  <c r="S3224" i="11"/>
  <c r="R3336" i="11"/>
  <c r="S3336" i="11"/>
  <c r="S3464" i="11"/>
  <c r="R3464" i="11"/>
  <c r="R3592" i="11"/>
  <c r="S3592" i="11"/>
  <c r="S2121" i="11"/>
  <c r="R2121" i="11"/>
  <c r="S2291" i="11"/>
  <c r="R2291" i="11"/>
  <c r="R2633" i="11"/>
  <c r="S2633" i="11"/>
  <c r="S2867" i="11"/>
  <c r="R2867" i="11"/>
  <c r="S3059" i="11"/>
  <c r="R3059" i="11"/>
  <c r="S3315" i="11"/>
  <c r="R3315" i="11"/>
  <c r="R3465" i="11"/>
  <c r="S3465" i="11"/>
  <c r="R2235" i="11"/>
  <c r="S2235" i="11"/>
  <c r="R3373" i="11"/>
  <c r="S3373" i="11"/>
  <c r="R3601" i="11"/>
  <c r="S3601" i="11"/>
  <c r="R2290" i="11"/>
  <c r="S2290" i="11"/>
  <c r="S2759" i="11"/>
  <c r="R2759" i="11"/>
  <c r="R2123" i="11"/>
  <c r="S2123" i="11"/>
  <c r="R2322" i="11"/>
  <c r="S2322" i="11"/>
  <c r="R2693" i="11"/>
  <c r="S2693" i="11"/>
  <c r="S2891" i="11"/>
  <c r="R2891" i="11"/>
  <c r="R3489" i="11"/>
  <c r="S3489" i="11"/>
  <c r="S3687" i="11"/>
  <c r="R3687" i="11"/>
  <c r="R2289" i="11"/>
  <c r="S2289" i="11"/>
  <c r="R2517" i="11"/>
  <c r="S2517" i="11"/>
  <c r="S2971" i="11"/>
  <c r="R2971" i="11"/>
  <c r="S3227" i="11"/>
  <c r="R3227" i="11"/>
  <c r="S3455" i="11"/>
  <c r="R3455" i="11"/>
  <c r="R2433" i="11"/>
  <c r="S2433" i="11"/>
  <c r="R2881" i="11"/>
  <c r="S2881" i="11"/>
  <c r="S2096" i="11"/>
  <c r="R2096" i="11"/>
  <c r="S2192" i="11"/>
  <c r="R2192" i="11"/>
  <c r="S2256" i="11"/>
  <c r="R2256" i="11"/>
  <c r="S2288" i="11"/>
  <c r="R2288" i="11"/>
  <c r="S2352" i="11"/>
  <c r="R2352" i="11"/>
  <c r="S2416" i="11"/>
  <c r="R2416" i="11"/>
  <c r="S2480" i="11"/>
  <c r="R2480" i="11"/>
  <c r="S2544" i="11"/>
  <c r="R2544" i="11"/>
  <c r="S2608" i="11"/>
  <c r="R2608" i="11"/>
  <c r="S2672" i="11"/>
  <c r="R2672" i="11"/>
  <c r="S2736" i="11"/>
  <c r="R2736" i="11"/>
  <c r="S2800" i="11"/>
  <c r="R2800" i="11"/>
  <c r="S2864" i="11"/>
  <c r="R2864" i="11"/>
  <c r="S2928" i="11"/>
  <c r="R2928" i="11"/>
  <c r="S2992" i="11"/>
  <c r="R2992" i="11"/>
  <c r="S3056" i="11"/>
  <c r="R3056" i="11"/>
  <c r="S3120" i="11"/>
  <c r="R3120" i="11"/>
  <c r="S3184" i="11"/>
  <c r="R3184" i="11"/>
  <c r="R3248" i="11"/>
  <c r="S3248" i="11"/>
  <c r="R3312" i="11"/>
  <c r="S3312" i="11"/>
  <c r="R3376" i="11"/>
  <c r="S3376" i="11"/>
  <c r="S3472" i="11"/>
  <c r="R3472" i="11"/>
  <c r="R3536" i="11"/>
  <c r="S3536" i="11"/>
  <c r="R3600" i="11"/>
  <c r="S3600" i="11"/>
  <c r="S3664" i="11"/>
  <c r="R3664" i="11"/>
  <c r="S2323" i="11"/>
  <c r="R2323" i="11"/>
  <c r="R3177" i="11"/>
  <c r="S3177" i="11"/>
  <c r="R3561" i="11"/>
  <c r="S3561" i="11"/>
  <c r="R2107" i="11"/>
  <c r="S2107" i="11"/>
  <c r="S2221" i="11"/>
  <c r="R2221" i="11"/>
  <c r="S2335" i="11"/>
  <c r="R2335" i="11"/>
  <c r="S2391" i="11"/>
  <c r="R2391" i="11"/>
  <c r="S2619" i="11"/>
  <c r="R2619" i="11"/>
  <c r="R2733" i="11"/>
  <c r="S2733" i="11"/>
  <c r="S2903" i="11"/>
  <c r="R2903" i="11"/>
  <c r="S3131" i="11"/>
  <c r="R3131" i="11"/>
  <c r="R3245" i="11"/>
  <c r="S3245" i="11"/>
  <c r="S3415" i="11"/>
  <c r="R3415" i="11"/>
  <c r="R3701" i="11"/>
  <c r="S3701" i="11"/>
  <c r="R2497" i="11"/>
  <c r="S2497" i="11"/>
  <c r="R2725" i="11"/>
  <c r="S2725" i="11"/>
  <c r="S3087" i="11"/>
  <c r="R3087" i="11"/>
  <c r="S2194" i="11"/>
  <c r="R2194" i="11"/>
  <c r="R2309" i="11"/>
  <c r="S2309" i="11"/>
  <c r="S2535" i="11"/>
  <c r="R2535" i="11"/>
  <c r="S2763" i="11"/>
  <c r="R2763" i="11"/>
  <c r="R3105" i="11"/>
  <c r="S3105" i="11"/>
  <c r="R3333" i="11"/>
  <c r="S3333" i="11"/>
  <c r="S3559" i="11"/>
  <c r="R3559" i="11"/>
  <c r="S2161" i="11"/>
  <c r="R2161" i="11"/>
  <c r="R2274" i="11"/>
  <c r="S2274" i="11"/>
  <c r="S2615" i="11"/>
  <c r="R2615" i="11"/>
  <c r="S2843" i="11"/>
  <c r="R2843" i="11"/>
  <c r="S3071" i="11"/>
  <c r="R3071" i="11"/>
  <c r="R3185" i="11"/>
  <c r="S3185" i="11"/>
  <c r="S3583" i="11"/>
  <c r="R3583" i="11"/>
  <c r="R2853" i="11"/>
  <c r="S2853" i="11"/>
  <c r="S3179" i="11"/>
  <c r="R3179" i="11"/>
  <c r="S2356" i="11"/>
  <c r="R2356" i="11"/>
  <c r="S2548" i="11"/>
  <c r="R2548" i="11"/>
  <c r="S2676" i="11"/>
  <c r="R2676" i="11"/>
  <c r="S2804" i="11"/>
  <c r="R2804" i="11"/>
  <c r="S2916" i="11"/>
  <c r="R2916" i="11"/>
  <c r="S3044" i="11"/>
  <c r="R3044" i="11"/>
  <c r="S3172" i="11"/>
  <c r="R3172" i="11"/>
  <c r="R3300" i="11"/>
  <c r="S3300" i="11"/>
  <c r="S3428" i="11"/>
  <c r="R3428" i="11"/>
  <c r="R3540" i="11"/>
  <c r="S3540" i="11"/>
  <c r="S3684" i="11"/>
  <c r="R3684" i="11"/>
  <c r="R2649" i="11"/>
  <c r="S2649" i="11"/>
  <c r="R3225" i="11"/>
  <c r="S3225" i="11"/>
  <c r="S2114" i="11"/>
  <c r="R2114" i="11"/>
  <c r="R3565" i="11"/>
  <c r="S3565" i="11"/>
  <c r="R3393" i="11"/>
  <c r="S3393" i="11"/>
  <c r="S2173" i="11"/>
  <c r="R2173" i="11"/>
  <c r="R2401" i="11"/>
  <c r="S2401" i="11"/>
  <c r="S2855" i="11"/>
  <c r="R2855" i="11"/>
  <c r="S3083" i="11"/>
  <c r="R3083" i="11"/>
  <c r="R3425" i="11"/>
  <c r="S3425" i="11"/>
  <c r="S3623" i="11"/>
  <c r="R3623" i="11"/>
  <c r="S2139" i="11"/>
  <c r="R2139" i="11"/>
  <c r="S2225" i="11"/>
  <c r="R2225" i="11"/>
  <c r="R2338" i="11"/>
  <c r="S2338" i="11"/>
  <c r="R2453" i="11"/>
  <c r="S2453" i="11"/>
  <c r="S2651" i="11"/>
  <c r="R2651" i="11"/>
  <c r="S2907" i="11"/>
  <c r="R2907" i="11"/>
  <c r="S3135" i="11"/>
  <c r="R3135" i="11"/>
  <c r="R3221" i="11"/>
  <c r="S3221" i="11"/>
  <c r="S3419" i="11"/>
  <c r="R3419" i="11"/>
  <c r="S2255" i="11"/>
  <c r="R2255" i="11"/>
  <c r="R2917" i="11"/>
  <c r="S2917" i="11"/>
  <c r="R3301" i="11"/>
  <c r="S3301" i="11"/>
  <c r="S2120" i="11"/>
  <c r="R2120" i="11"/>
  <c r="S2344" i="11"/>
  <c r="R2344" i="11"/>
  <c r="S2408" i="11"/>
  <c r="R2408" i="11"/>
  <c r="S2552" i="11"/>
  <c r="R2552" i="11"/>
  <c r="S2744" i="11"/>
  <c r="R2744" i="11"/>
  <c r="S2808" i="11"/>
  <c r="R2808" i="11"/>
  <c r="S2936" i="11"/>
  <c r="R2936" i="11"/>
  <c r="S3064" i="11"/>
  <c r="R3064" i="11"/>
  <c r="S3176" i="11"/>
  <c r="R3176" i="11"/>
  <c r="R3320" i="11"/>
  <c r="S3320" i="11"/>
  <c r="R3448" i="11"/>
  <c r="S3448" i="11"/>
  <c r="R3576" i="11"/>
  <c r="S3576" i="11"/>
  <c r="S3688" i="11"/>
  <c r="R3688" i="11"/>
  <c r="S2227" i="11"/>
  <c r="R2227" i="11"/>
  <c r="R2569" i="11"/>
  <c r="S2569" i="11"/>
  <c r="R2761" i="11"/>
  <c r="S2761" i="11"/>
  <c r="S2995" i="11"/>
  <c r="R2995" i="11"/>
  <c r="R3529" i="11"/>
  <c r="S3529" i="11"/>
  <c r="S2263" i="11"/>
  <c r="R2263" i="11"/>
  <c r="S2519" i="11"/>
  <c r="R2519" i="11"/>
  <c r="S2747" i="11"/>
  <c r="R2747" i="11"/>
  <c r="R3061" i="11"/>
  <c r="S3061" i="11"/>
  <c r="S3287" i="11"/>
  <c r="R3287" i="11"/>
  <c r="S3515" i="11"/>
  <c r="R3515" i="11"/>
  <c r="R3629" i="11"/>
  <c r="S3629" i="11"/>
  <c r="S2347" i="11"/>
  <c r="R2347" i="11"/>
  <c r="R2817" i="11"/>
  <c r="S2817" i="11"/>
  <c r="S2095" i="11"/>
  <c r="R2095" i="11"/>
  <c r="S2237" i="11"/>
  <c r="R2237" i="11"/>
  <c r="S2351" i="11"/>
  <c r="R2351" i="11"/>
  <c r="R2465" i="11"/>
  <c r="S2465" i="11"/>
  <c r="S2663" i="11"/>
  <c r="R2663" i="11"/>
  <c r="S2919" i="11"/>
  <c r="R2919" i="11"/>
  <c r="R3233" i="11"/>
  <c r="S3233" i="11"/>
  <c r="R3461" i="11"/>
  <c r="S3461" i="11"/>
  <c r="S2203" i="11"/>
  <c r="R2203" i="11"/>
  <c r="R2317" i="11"/>
  <c r="S2317" i="11"/>
  <c r="S2431" i="11"/>
  <c r="R2431" i="11"/>
  <c r="R2545" i="11"/>
  <c r="S2545" i="11"/>
  <c r="S2999" i="11"/>
  <c r="R2999" i="11"/>
  <c r="S3199" i="11"/>
  <c r="R3199" i="11"/>
  <c r="R3313" i="11"/>
  <c r="S3313" i="11"/>
  <c r="R3541" i="11"/>
  <c r="S3541" i="11"/>
  <c r="R2269" i="11"/>
  <c r="S2269" i="11"/>
  <c r="S3151" i="11"/>
  <c r="R3151" i="11"/>
  <c r="S3371" i="11"/>
  <c r="R3371" i="11"/>
  <c r="S2108" i="11"/>
  <c r="R2108" i="11"/>
  <c r="S2140" i="11"/>
  <c r="R2140" i="11"/>
  <c r="S2172" i="11"/>
  <c r="R2172" i="11"/>
  <c r="S2204" i="11"/>
  <c r="R2204" i="11"/>
  <c r="S2236" i="11"/>
  <c r="R2236" i="11"/>
  <c r="S2268" i="11"/>
  <c r="R2268" i="11"/>
  <c r="S2300" i="11"/>
  <c r="R2300" i="11"/>
  <c r="S2332" i="11"/>
  <c r="R2332" i="11"/>
  <c r="S2364" i="11"/>
  <c r="R2364" i="11"/>
  <c r="S2396" i="11"/>
  <c r="R2396" i="11"/>
  <c r="S2428" i="11"/>
  <c r="R2428" i="11"/>
  <c r="S2460" i="11"/>
  <c r="R2460" i="11"/>
  <c r="S2492" i="11"/>
  <c r="R2492" i="11"/>
  <c r="S2524" i="11"/>
  <c r="R2524" i="11"/>
  <c r="S2556" i="11"/>
  <c r="R2556" i="11"/>
  <c r="S2588" i="11"/>
  <c r="R2588" i="11"/>
  <c r="S2620" i="11"/>
  <c r="R2620" i="11"/>
  <c r="S2652" i="11"/>
  <c r="R2652" i="11"/>
  <c r="S2684" i="11"/>
  <c r="R2684" i="11"/>
  <c r="S2716" i="11"/>
  <c r="R2716" i="11"/>
  <c r="S2748" i="11"/>
  <c r="R2748" i="11"/>
  <c r="S2780" i="11"/>
  <c r="R2780" i="11"/>
  <c r="S2812" i="11"/>
  <c r="R2812" i="11"/>
  <c r="S2844" i="11"/>
  <c r="R2844" i="11"/>
  <c r="S2876" i="11"/>
  <c r="R2876" i="11"/>
  <c r="S2908" i="11"/>
  <c r="R2908" i="11"/>
  <c r="S2940" i="11"/>
  <c r="R2940" i="11"/>
  <c r="S2972" i="11"/>
  <c r="R2972" i="11"/>
  <c r="S3004" i="11"/>
  <c r="R3004" i="11"/>
  <c r="S3036" i="11"/>
  <c r="R3036" i="11"/>
  <c r="S3068" i="11"/>
  <c r="R3068" i="11"/>
  <c r="S3100" i="11"/>
  <c r="R3100" i="11"/>
  <c r="S3132" i="11"/>
  <c r="R3132" i="11"/>
  <c r="S3164" i="11"/>
  <c r="R3164" i="11"/>
  <c r="S3196" i="11"/>
  <c r="R3196" i="11"/>
  <c r="S3228" i="11"/>
  <c r="R3228" i="11"/>
  <c r="S3260" i="11"/>
  <c r="R3260" i="11"/>
  <c r="S3292" i="11"/>
  <c r="R3292" i="11"/>
  <c r="S3324" i="11"/>
  <c r="R3324" i="11"/>
  <c r="S3356" i="11"/>
  <c r="R3356" i="11"/>
  <c r="S3388" i="11"/>
  <c r="R3388" i="11"/>
  <c r="S3420" i="11"/>
  <c r="R3420" i="11"/>
  <c r="S3452" i="11"/>
  <c r="R3452" i="11"/>
  <c r="S3484" i="11"/>
  <c r="R3484" i="11"/>
  <c r="S3516" i="11"/>
  <c r="R3516" i="11"/>
  <c r="S3548" i="11"/>
  <c r="R3548" i="11"/>
  <c r="S3580" i="11"/>
  <c r="R3580" i="11"/>
  <c r="S3612" i="11"/>
  <c r="R3612" i="11"/>
  <c r="S3644" i="11"/>
  <c r="R3644" i="11"/>
  <c r="S3676" i="11"/>
  <c r="R3676" i="11"/>
  <c r="S3708" i="11"/>
  <c r="R3708" i="11"/>
  <c r="S2169" i="11"/>
  <c r="R2169" i="11"/>
  <c r="S2211" i="11"/>
  <c r="R2211" i="11"/>
  <c r="R2297" i="11"/>
  <c r="S2297" i="11"/>
  <c r="S2339" i="11"/>
  <c r="R2339" i="11"/>
  <c r="R2425" i="11"/>
  <c r="S2425" i="11"/>
  <c r="S2467" i="11"/>
  <c r="R2467" i="11"/>
  <c r="R2553" i="11"/>
  <c r="S2553" i="11"/>
  <c r="R3065" i="11"/>
  <c r="S3065" i="11"/>
  <c r="R3193" i="11"/>
  <c r="S3193" i="11"/>
  <c r="R3321" i="11"/>
  <c r="S3321" i="11"/>
  <c r="R3449" i="11"/>
  <c r="S3449" i="11"/>
  <c r="R3577" i="11"/>
  <c r="S3577" i="11"/>
  <c r="R3705" i="11"/>
  <c r="S3705" i="11"/>
  <c r="S2129" i="11"/>
  <c r="R2129" i="11"/>
  <c r="S2242" i="11"/>
  <c r="R2242" i="11"/>
  <c r="S2299" i="11"/>
  <c r="R2299" i="11"/>
  <c r="R2357" i="11"/>
  <c r="S2357" i="11"/>
  <c r="R2413" i="11"/>
  <c r="S2413" i="11"/>
  <c r="S2527" i="11"/>
  <c r="R2527" i="11"/>
  <c r="S2583" i="11"/>
  <c r="R2583" i="11"/>
  <c r="R2641" i="11"/>
  <c r="S2641" i="11"/>
  <c r="S2811" i="11"/>
  <c r="R2811" i="11"/>
  <c r="R2869" i="11"/>
  <c r="S2869" i="11"/>
  <c r="R2925" i="11"/>
  <c r="S2925" i="11"/>
  <c r="S3039" i="11"/>
  <c r="R3039" i="11"/>
  <c r="S3095" i="11"/>
  <c r="R3095" i="11"/>
  <c r="R3153" i="11"/>
  <c r="S3153" i="11"/>
  <c r="S3323" i="11"/>
  <c r="R3323" i="11"/>
  <c r="R3381" i="11"/>
  <c r="S3381" i="11"/>
  <c r="R3437" i="11"/>
  <c r="S3437" i="11"/>
  <c r="S3607" i="11"/>
  <c r="R3607" i="11"/>
  <c r="R3665" i="11"/>
  <c r="S3665" i="11"/>
  <c r="S2098" i="11"/>
  <c r="R2098" i="11"/>
  <c r="R2305" i="11"/>
  <c r="S2305" i="11"/>
  <c r="S2539" i="11"/>
  <c r="R2539" i="11"/>
  <c r="S2895" i="11"/>
  <c r="R2895" i="11"/>
  <c r="S3243" i="11"/>
  <c r="R3243" i="11"/>
  <c r="R3365" i="11"/>
  <c r="S3365" i="11"/>
  <c r="R3613" i="11"/>
  <c r="S3613" i="11"/>
  <c r="S2159" i="11"/>
  <c r="R2159" i="11"/>
  <c r="S2215" i="11"/>
  <c r="R2215" i="11"/>
  <c r="R2273" i="11"/>
  <c r="S2273" i="11"/>
  <c r="R2386" i="11"/>
  <c r="S2386" i="11"/>
  <c r="S2443" i="11"/>
  <c r="R2443" i="11"/>
  <c r="R2501" i="11"/>
  <c r="S2501" i="11"/>
  <c r="S2727" i="11"/>
  <c r="R2727" i="11"/>
  <c r="R2785" i="11"/>
  <c r="S2785" i="11"/>
  <c r="S2955" i="11"/>
  <c r="R2955" i="11"/>
  <c r="R3013" i="11"/>
  <c r="S3013" i="11"/>
  <c r="S3183" i="11"/>
  <c r="R3183" i="11"/>
  <c r="S3239" i="11"/>
  <c r="R3239" i="11"/>
  <c r="R3297" i="11"/>
  <c r="S3297" i="11"/>
  <c r="S3467" i="11"/>
  <c r="R3467" i="11"/>
  <c r="R3525" i="11"/>
  <c r="S3525" i="11"/>
  <c r="R3581" i="11"/>
  <c r="S3581" i="11"/>
  <c r="S3695" i="11"/>
  <c r="R3695" i="11"/>
  <c r="S2125" i="11"/>
  <c r="R2125" i="11"/>
  <c r="S2239" i="11"/>
  <c r="R2239" i="11"/>
  <c r="S2295" i="11"/>
  <c r="R2295" i="11"/>
  <c r="R2353" i="11"/>
  <c r="S2353" i="11"/>
  <c r="S2523" i="11"/>
  <c r="R2523" i="11"/>
  <c r="R2581" i="11"/>
  <c r="S2581" i="11"/>
  <c r="S2807" i="11"/>
  <c r="R2807" i="11"/>
  <c r="R2865" i="11"/>
  <c r="S2865" i="11"/>
  <c r="S3035" i="11"/>
  <c r="R3035" i="11"/>
  <c r="R3093" i="11"/>
  <c r="S3093" i="11"/>
  <c r="S3263" i="11"/>
  <c r="R3263" i="11"/>
  <c r="S3319" i="11"/>
  <c r="R3319" i="11"/>
  <c r="R3377" i="11"/>
  <c r="S3377" i="11"/>
  <c r="S3547" i="11"/>
  <c r="R3547" i="11"/>
  <c r="R3661" i="11"/>
  <c r="S3661" i="11"/>
  <c r="S2091" i="11"/>
  <c r="R2091" i="11"/>
  <c r="S2226" i="11"/>
  <c r="R2226" i="11"/>
  <c r="R2341" i="11"/>
  <c r="S2341" i="11"/>
  <c r="S2447" i="11"/>
  <c r="R2447" i="11"/>
  <c r="R2561" i="11"/>
  <c r="S2561" i="11"/>
  <c r="S2887" i="11"/>
  <c r="R2887" i="11"/>
  <c r="R3109" i="11"/>
  <c r="S3109" i="11"/>
  <c r="R3329" i="11"/>
  <c r="S3329" i="11"/>
  <c r="S2148" i="11"/>
  <c r="R2148" i="11"/>
  <c r="S2180" i="11"/>
  <c r="R2180" i="11"/>
  <c r="S2212" i="11"/>
  <c r="R2212" i="11"/>
  <c r="S2244" i="11"/>
  <c r="R2244" i="11"/>
  <c r="S2404" i="11"/>
  <c r="R2404" i="11"/>
  <c r="R2468" i="11"/>
  <c r="S2468" i="11"/>
  <c r="S2532" i="11"/>
  <c r="R2532" i="11"/>
  <c r="R2580" i="11"/>
  <c r="S2580" i="11"/>
  <c r="R2644" i="11"/>
  <c r="S2644" i="11"/>
  <c r="S2724" i="11"/>
  <c r="R2724" i="11"/>
  <c r="S2788" i="11"/>
  <c r="R2788" i="11"/>
  <c r="R2852" i="11"/>
  <c r="S2852" i="11"/>
  <c r="S2932" i="11"/>
  <c r="R2932" i="11"/>
  <c r="R2980" i="11"/>
  <c r="S2980" i="11"/>
  <c r="S3060" i="11"/>
  <c r="R3060" i="11"/>
  <c r="S3124" i="11"/>
  <c r="R3124" i="11"/>
  <c r="S3188" i="11"/>
  <c r="R3188" i="11"/>
  <c r="S3252" i="11"/>
  <c r="R3252" i="11"/>
  <c r="S3316" i="11"/>
  <c r="R3316" i="11"/>
  <c r="S3380" i="11"/>
  <c r="R3380" i="11"/>
  <c r="S3460" i="11"/>
  <c r="R3460" i="11"/>
  <c r="S3524" i="11"/>
  <c r="R3524" i="11"/>
  <c r="S3588" i="11"/>
  <c r="R3588" i="11"/>
  <c r="S3652" i="11"/>
  <c r="R3652" i="11"/>
  <c r="S3700" i="11"/>
  <c r="R3700" i="11"/>
  <c r="R2265" i="11"/>
  <c r="S2265" i="11"/>
  <c r="R2521" i="11"/>
  <c r="S2521" i="11"/>
  <c r="R2585" i="11"/>
  <c r="S2585" i="11"/>
  <c r="R3097" i="11"/>
  <c r="S3097" i="11"/>
  <c r="R3545" i="11"/>
  <c r="S3545" i="11"/>
  <c r="S2199" i="11"/>
  <c r="R2199" i="11"/>
  <c r="S2427" i="11"/>
  <c r="R2427" i="11"/>
  <c r="R2513" i="11"/>
  <c r="S2513" i="11"/>
  <c r="R2741" i="11"/>
  <c r="S2741" i="11"/>
  <c r="S2939" i="11"/>
  <c r="R2939" i="11"/>
  <c r="R3053" i="11"/>
  <c r="S3053" i="11"/>
  <c r="S3167" i="11"/>
  <c r="R3167" i="11"/>
  <c r="R3253" i="11"/>
  <c r="S3253" i="11"/>
  <c r="S3479" i="11"/>
  <c r="R3479" i="11"/>
  <c r="S2119" i="11"/>
  <c r="R2119" i="11"/>
  <c r="R2333" i="11"/>
  <c r="S2333" i="11"/>
  <c r="S2511" i="11"/>
  <c r="R2511" i="11"/>
  <c r="S2987" i="11"/>
  <c r="R2987" i="11"/>
  <c r="S3215" i="11"/>
  <c r="R3215" i="11"/>
  <c r="R3457" i="11"/>
  <c r="S3457" i="11"/>
  <c r="S2315" i="11"/>
  <c r="R2315" i="11"/>
  <c r="R2657" i="11"/>
  <c r="S2657" i="11"/>
  <c r="R2885" i="11"/>
  <c r="S2885" i="11"/>
  <c r="S3111" i="11"/>
  <c r="R3111" i="11"/>
  <c r="S3367" i="11"/>
  <c r="R3367" i="11"/>
  <c r="R3453" i="11"/>
  <c r="S3453" i="11"/>
  <c r="S2167" i="11"/>
  <c r="R2167" i="11"/>
  <c r="S2423" i="11"/>
  <c r="R2423" i="11"/>
  <c r="R2993" i="11"/>
  <c r="S2993" i="11"/>
  <c r="R3249" i="11"/>
  <c r="S3249" i="11"/>
  <c r="S3703" i="11"/>
  <c r="R3703" i="11"/>
  <c r="S2311" i="11"/>
  <c r="R2311" i="11"/>
  <c r="R2753" i="11"/>
  <c r="S2753" i="11"/>
  <c r="S3463" i="11"/>
  <c r="R3463" i="11"/>
  <c r="S2136" i="11"/>
  <c r="R2136" i="11"/>
  <c r="S2168" i="11"/>
  <c r="R2168" i="11"/>
  <c r="R2200" i="11"/>
  <c r="S2200" i="11"/>
  <c r="S2232" i="11"/>
  <c r="R2232" i="11"/>
  <c r="S2296" i="11"/>
  <c r="R2296" i="11"/>
  <c r="S2360" i="11"/>
  <c r="R2360" i="11"/>
  <c r="S2424" i="11"/>
  <c r="R2424" i="11"/>
  <c r="S2472" i="11"/>
  <c r="R2472" i="11"/>
  <c r="S2536" i="11"/>
  <c r="R2536" i="11"/>
  <c r="S2600" i="11"/>
  <c r="R2600" i="11"/>
  <c r="S2664" i="11"/>
  <c r="R2664" i="11"/>
  <c r="S2728" i="11"/>
  <c r="R2728" i="11"/>
  <c r="S2792" i="11"/>
  <c r="R2792" i="11"/>
  <c r="S2856" i="11"/>
  <c r="R2856" i="11"/>
  <c r="S2920" i="11"/>
  <c r="R2920" i="11"/>
  <c r="S2984" i="11"/>
  <c r="R2984" i="11"/>
  <c r="S3048" i="11"/>
  <c r="R3048" i="11"/>
  <c r="S3128" i="11"/>
  <c r="R3128" i="11"/>
  <c r="S3192" i="11"/>
  <c r="R3192" i="11"/>
  <c r="R3256" i="11"/>
  <c r="S3256" i="11"/>
  <c r="S3304" i="11"/>
  <c r="R3304" i="11"/>
  <c r="S3368" i="11"/>
  <c r="R3368" i="11"/>
  <c r="S3432" i="11"/>
  <c r="R3432" i="11"/>
  <c r="S3496" i="11"/>
  <c r="R3496" i="11"/>
  <c r="S3560" i="11"/>
  <c r="R3560" i="11"/>
  <c r="S3624" i="11"/>
  <c r="R3624" i="11"/>
  <c r="R3704" i="11"/>
  <c r="S3704" i="11"/>
  <c r="S2163" i="11"/>
  <c r="R2163" i="11"/>
  <c r="R2249" i="11"/>
  <c r="S2249" i="11"/>
  <c r="S2419" i="11"/>
  <c r="R2419" i="11"/>
  <c r="R2505" i="11"/>
  <c r="S2505" i="11"/>
  <c r="S2675" i="11"/>
  <c r="R2675" i="11"/>
  <c r="S2739" i="11"/>
  <c r="R2739" i="11"/>
  <c r="R2825" i="11"/>
  <c r="S2825" i="11"/>
  <c r="R3017" i="11"/>
  <c r="S3017" i="11"/>
  <c r="S3187" i="11"/>
  <c r="R3187" i="11"/>
  <c r="R3273" i="11"/>
  <c r="S3273" i="11"/>
  <c r="R3337" i="11"/>
  <c r="S3337" i="11"/>
  <c r="R3593" i="11"/>
  <c r="S3593" i="11"/>
  <c r="S2178" i="11"/>
  <c r="R2178" i="11"/>
  <c r="R2293" i="11"/>
  <c r="S2293" i="11"/>
  <c r="S2491" i="11"/>
  <c r="R2491" i="11"/>
  <c r="R2605" i="11"/>
  <c r="S2605" i="11"/>
  <c r="S2719" i="11"/>
  <c r="R2719" i="11"/>
  <c r="R2833" i="11"/>
  <c r="S2833" i="11"/>
  <c r="S2975" i="11"/>
  <c r="R2975" i="11"/>
  <c r="R3089" i="11"/>
  <c r="S3089" i="11"/>
  <c r="R3317" i="11"/>
  <c r="S3317" i="11"/>
  <c r="S3543" i="11"/>
  <c r="R3543" i="11"/>
  <c r="S2183" i="11"/>
  <c r="R2183" i="11"/>
  <c r="R2405" i="11"/>
  <c r="S2405" i="11"/>
  <c r="S2639" i="11"/>
  <c r="R2639" i="11"/>
  <c r="S3115" i="11"/>
  <c r="R3115" i="11"/>
  <c r="S3599" i="11"/>
  <c r="R3599" i="11"/>
  <c r="S2151" i="11"/>
  <c r="R2151" i="11"/>
  <c r="S2379" i="11"/>
  <c r="R2379" i="11"/>
  <c r="R3205" i="11"/>
  <c r="S3205" i="11"/>
  <c r="S3431" i="11"/>
  <c r="R3431" i="11"/>
  <c r="S3631" i="11"/>
  <c r="R3631" i="11"/>
  <c r="S2231" i="11"/>
  <c r="R2231" i="11"/>
  <c r="S2459" i="11"/>
  <c r="R2459" i="11"/>
  <c r="R2801" i="11"/>
  <c r="S2801" i="11"/>
  <c r="R3057" i="11"/>
  <c r="S3057" i="11"/>
  <c r="S3511" i="11"/>
  <c r="R3511" i="11"/>
  <c r="R3597" i="11"/>
  <c r="S3597" i="11"/>
  <c r="S2767" i="11"/>
  <c r="R2767" i="11"/>
  <c r="R2981" i="11"/>
  <c r="S2981" i="11"/>
  <c r="S3207" i="11"/>
  <c r="R3207" i="11"/>
  <c r="R3429" i="11"/>
  <c r="S3429" i="11"/>
  <c r="S2112" i="11"/>
  <c r="R2112" i="11"/>
  <c r="S2144" i="11"/>
  <c r="R2144" i="11"/>
  <c r="S2176" i="11"/>
  <c r="R2176" i="11"/>
  <c r="S2208" i="11"/>
  <c r="R2208" i="11"/>
  <c r="S2240" i="11"/>
  <c r="R2240" i="11"/>
  <c r="S2272" i="11"/>
  <c r="R2272" i="11"/>
  <c r="S2304" i="11"/>
  <c r="R2304" i="11"/>
  <c r="S2336" i="11"/>
  <c r="R2336" i="11"/>
  <c r="R2368" i="11"/>
  <c r="S2368" i="11"/>
  <c r="S2400" i="11"/>
  <c r="R2400" i="11"/>
  <c r="S2432" i="11"/>
  <c r="R2432" i="11"/>
  <c r="R2464" i="11"/>
  <c r="S2464" i="11"/>
  <c r="S2496" i="11"/>
  <c r="R2496" i="11"/>
  <c r="S2528" i="11"/>
  <c r="R2528" i="11"/>
  <c r="S2560" i="11"/>
  <c r="R2560" i="11"/>
  <c r="S2592" i="11"/>
  <c r="R2592" i="11"/>
  <c r="R2624" i="11"/>
  <c r="S2624" i="11"/>
  <c r="S2656" i="11"/>
  <c r="R2656" i="11"/>
  <c r="S2688" i="11"/>
  <c r="R2688" i="11"/>
  <c r="S2720" i="11"/>
  <c r="R2720" i="11"/>
  <c r="R2752" i="11"/>
  <c r="S2752" i="11"/>
  <c r="S2784" i="11"/>
  <c r="R2784" i="11"/>
  <c r="S2816" i="11"/>
  <c r="R2816" i="11"/>
  <c r="S2848" i="11"/>
  <c r="R2848" i="11"/>
  <c r="R2880" i="11"/>
  <c r="S2880" i="11"/>
  <c r="S2912" i="11"/>
  <c r="R2912" i="11"/>
  <c r="S2944" i="11"/>
  <c r="R2944" i="11"/>
  <c r="S2976" i="11"/>
  <c r="R2976" i="11"/>
  <c r="S3008" i="11"/>
  <c r="R3008" i="11"/>
  <c r="R3040" i="11"/>
  <c r="S3040" i="11"/>
  <c r="S3072" i="11"/>
  <c r="R3072" i="11"/>
  <c r="R3104" i="11"/>
  <c r="S3104" i="11"/>
  <c r="R3136" i="11"/>
  <c r="S3136" i="11"/>
  <c r="R3168" i="11"/>
  <c r="S3168" i="11"/>
  <c r="S3200" i="11"/>
  <c r="R3200" i="11"/>
  <c r="S3232" i="11"/>
  <c r="R3232" i="11"/>
  <c r="S3264" i="11"/>
  <c r="R3264" i="11"/>
  <c r="S3296" i="11"/>
  <c r="R3296" i="11"/>
  <c r="S3328" i="11"/>
  <c r="R3328" i="11"/>
  <c r="S3360" i="11"/>
  <c r="R3360" i="11"/>
  <c r="S3392" i="11"/>
  <c r="R3392" i="11"/>
  <c r="S3424" i="11"/>
  <c r="R3424" i="11"/>
  <c r="S3456" i="11"/>
  <c r="R3456" i="11"/>
  <c r="S3488" i="11"/>
  <c r="R3488" i="11"/>
  <c r="S3520" i="11"/>
  <c r="R3520" i="11"/>
  <c r="S3552" i="11"/>
  <c r="R3552" i="11"/>
  <c r="S3584" i="11"/>
  <c r="R3584" i="11"/>
  <c r="S3616" i="11"/>
  <c r="R3616" i="11"/>
  <c r="R3648" i="11"/>
  <c r="S3648" i="11"/>
  <c r="S3680" i="11"/>
  <c r="R3680" i="11"/>
  <c r="S3712" i="11"/>
  <c r="R3712" i="11"/>
  <c r="S2131" i="11"/>
  <c r="R2131" i="11"/>
  <c r="S2217" i="11"/>
  <c r="R2217" i="11"/>
  <c r="S2259" i="11"/>
  <c r="R2259" i="11"/>
  <c r="R2345" i="11"/>
  <c r="S2345" i="11"/>
  <c r="S2387" i="11"/>
  <c r="R2387" i="11"/>
  <c r="R3113" i="11"/>
  <c r="S3113" i="11"/>
  <c r="R3241" i="11"/>
  <c r="S3241" i="11"/>
  <c r="R3369" i="11"/>
  <c r="S3369" i="11"/>
  <c r="R3497" i="11"/>
  <c r="S3497" i="11"/>
  <c r="R3625" i="11"/>
  <c r="S3625" i="11"/>
  <c r="S2135" i="11"/>
  <c r="R2135" i="11"/>
  <c r="S2193" i="11"/>
  <c r="R2193" i="11"/>
  <c r="R2306" i="11"/>
  <c r="S2306" i="11"/>
  <c r="S2363" i="11"/>
  <c r="R2363" i="11"/>
  <c r="R2421" i="11"/>
  <c r="S2421" i="11"/>
  <c r="R2477" i="11"/>
  <c r="S2477" i="11"/>
  <c r="S2591" i="11"/>
  <c r="R2591" i="11"/>
  <c r="S2647" i="11"/>
  <c r="R2647" i="11"/>
  <c r="R2705" i="11"/>
  <c r="S2705" i="11"/>
  <c r="S2875" i="11"/>
  <c r="R2875" i="11"/>
  <c r="R2933" i="11"/>
  <c r="S2933" i="11"/>
  <c r="R2989" i="11"/>
  <c r="S2989" i="11"/>
  <c r="S3103" i="11"/>
  <c r="R3103" i="11"/>
  <c r="S3159" i="11"/>
  <c r="R3159" i="11"/>
  <c r="R3217" i="11"/>
  <c r="S3217" i="11"/>
  <c r="S3387" i="11"/>
  <c r="R3387" i="11"/>
  <c r="R3445" i="11"/>
  <c r="S3445" i="11"/>
  <c r="R3501" i="11"/>
  <c r="S3501" i="11"/>
  <c r="S3671" i="11"/>
  <c r="R3671" i="11"/>
  <c r="S2113" i="11"/>
  <c r="R2113" i="11"/>
  <c r="S2205" i="11"/>
  <c r="R2205" i="11"/>
  <c r="S2319" i="11"/>
  <c r="R2319" i="11"/>
  <c r="S2439" i="11"/>
  <c r="R2439" i="11"/>
  <c r="S2667" i="11"/>
  <c r="R2667" i="11"/>
  <c r="R2789" i="11"/>
  <c r="S2789" i="11"/>
  <c r="S3143" i="11"/>
  <c r="R3143" i="11"/>
  <c r="R3265" i="11"/>
  <c r="S3265" i="11"/>
  <c r="S2109" i="11"/>
  <c r="R2109" i="11"/>
  <c r="S2223" i="11"/>
  <c r="R2223" i="11"/>
  <c r="S2279" i="11"/>
  <c r="R2279" i="11"/>
  <c r="R2337" i="11"/>
  <c r="S2337" i="11"/>
  <c r="S2507" i="11"/>
  <c r="R2507" i="11"/>
  <c r="S2791" i="11"/>
  <c r="R2791" i="11"/>
  <c r="R2849" i="11"/>
  <c r="S2849" i="11"/>
  <c r="S3019" i="11"/>
  <c r="R3019" i="11"/>
  <c r="R3077" i="11"/>
  <c r="S3077" i="11"/>
  <c r="S3247" i="11"/>
  <c r="R3247" i="11"/>
  <c r="S3303" i="11"/>
  <c r="R3303" i="11"/>
  <c r="R3361" i="11"/>
  <c r="S3361" i="11"/>
  <c r="S3531" i="11"/>
  <c r="R3531" i="11"/>
  <c r="R3589" i="11"/>
  <c r="S3589" i="11"/>
  <c r="R3645" i="11"/>
  <c r="S3645" i="11"/>
  <c r="S2189" i="11"/>
  <c r="R2189" i="11"/>
  <c r="S2303" i="11"/>
  <c r="R2303" i="11"/>
  <c r="S2359" i="11"/>
  <c r="R2359" i="11"/>
  <c r="R2417" i="11"/>
  <c r="S2417" i="11"/>
  <c r="S2587" i="11"/>
  <c r="R2587" i="11"/>
  <c r="R2929" i="11"/>
  <c r="S2929" i="11"/>
  <c r="S3099" i="11"/>
  <c r="R3099" i="11"/>
  <c r="S3327" i="11"/>
  <c r="R3327" i="11"/>
  <c r="S3383" i="11"/>
  <c r="R3383" i="11"/>
  <c r="R3441" i="11"/>
  <c r="S3441" i="11"/>
  <c r="S3611" i="11"/>
  <c r="R3611" i="11"/>
  <c r="S2241" i="11"/>
  <c r="R2241" i="11"/>
  <c r="R2354" i="11"/>
  <c r="S2354" i="11"/>
  <c r="R2461" i="11"/>
  <c r="S2461" i="11"/>
  <c r="S2575" i="11"/>
  <c r="R2575" i="11"/>
  <c r="R2689" i="11"/>
  <c r="S2689" i="11"/>
  <c r="S2795" i="11"/>
  <c r="R2795" i="11"/>
  <c r="R3009" i="11"/>
  <c r="S3009" i="11"/>
  <c r="R3237" i="11"/>
  <c r="S3237" i="11"/>
  <c r="S3343" i="11"/>
  <c r="R3343" i="11"/>
  <c r="R3549" i="11"/>
  <c r="S3549" i="11"/>
  <c r="S3655" i="11"/>
  <c r="R3655" i="11"/>
  <c r="S2100" i="11"/>
  <c r="R2100" i="11"/>
  <c r="R2340" i="11"/>
  <c r="S2340" i="11"/>
  <c r="R2388" i="11"/>
  <c r="S2388" i="11"/>
  <c r="R2452" i="11"/>
  <c r="S2452" i="11"/>
  <c r="R2516" i="11"/>
  <c r="S2516" i="11"/>
  <c r="R2596" i="11"/>
  <c r="S2596" i="11"/>
  <c r="S2660" i="11"/>
  <c r="R2660" i="11"/>
  <c r="R2708" i="11"/>
  <c r="S2708" i="11"/>
  <c r="R2772" i="11"/>
  <c r="S2772" i="11"/>
  <c r="R2836" i="11"/>
  <c r="S2836" i="11"/>
  <c r="S2884" i="11"/>
  <c r="R2884" i="11"/>
  <c r="S2948" i="11"/>
  <c r="R2948" i="11"/>
  <c r="R3028" i="11"/>
  <c r="S3028" i="11"/>
  <c r="R3076" i="11"/>
  <c r="S3076" i="11"/>
  <c r="S3140" i="11"/>
  <c r="R3140" i="11"/>
  <c r="R3204" i="11"/>
  <c r="S3204" i="11"/>
  <c r="S3268" i="11"/>
  <c r="R3268" i="11"/>
  <c r="S3332" i="11"/>
  <c r="R3332" i="11"/>
  <c r="S3396" i="11"/>
  <c r="R3396" i="11"/>
  <c r="S3444" i="11"/>
  <c r="R3444" i="11"/>
  <c r="S3508" i="11"/>
  <c r="R3508" i="11"/>
  <c r="R3572" i="11"/>
  <c r="S3572" i="11"/>
  <c r="S3636" i="11"/>
  <c r="R3636" i="11"/>
  <c r="R2179" i="11"/>
  <c r="S2179" i="11"/>
  <c r="S2243" i="11"/>
  <c r="R2243" i="11"/>
  <c r="R2329" i="11"/>
  <c r="S2329" i="11"/>
  <c r="R2777" i="11"/>
  <c r="S2777" i="11"/>
  <c r="R2841" i="11"/>
  <c r="S2841" i="11"/>
  <c r="R3033" i="11"/>
  <c r="S3033" i="11"/>
  <c r="R3289" i="11"/>
  <c r="S3289" i="11"/>
  <c r="R3353" i="11"/>
  <c r="S3353" i="11"/>
  <c r="R3609" i="11"/>
  <c r="S3609" i="11"/>
  <c r="S2171" i="11"/>
  <c r="R2171" i="11"/>
  <c r="R2285" i="11"/>
  <c r="S2285" i="11"/>
  <c r="S2399" i="11"/>
  <c r="R2399" i="11"/>
  <c r="R2541" i="11"/>
  <c r="S2541" i="11"/>
  <c r="S2655" i="11"/>
  <c r="R2655" i="11"/>
  <c r="R2797" i="11"/>
  <c r="S2797" i="11"/>
  <c r="S2911" i="11"/>
  <c r="R2911" i="11"/>
  <c r="R3025" i="11"/>
  <c r="S3025" i="11"/>
  <c r="R3281" i="11"/>
  <c r="S3281" i="11"/>
  <c r="S3707" i="11"/>
  <c r="R3707" i="11"/>
  <c r="R2277" i="11"/>
  <c r="S2277" i="11"/>
  <c r="S2567" i="11"/>
  <c r="R2567" i="11"/>
  <c r="R3045" i="11"/>
  <c r="S3045" i="11"/>
  <c r="S3279" i="11"/>
  <c r="R3279" i="11"/>
  <c r="S2117" i="11"/>
  <c r="R2117" i="11"/>
  <c r="S2343" i="11"/>
  <c r="R2343" i="11"/>
  <c r="S2571" i="11"/>
  <c r="R2571" i="11"/>
  <c r="R2913" i="11"/>
  <c r="S2913" i="11"/>
  <c r="R3141" i="11"/>
  <c r="S3141" i="11"/>
  <c r="S3339" i="11"/>
  <c r="R3339" i="11"/>
  <c r="S3567" i="11"/>
  <c r="R3567" i="11"/>
  <c r="R3709" i="11"/>
  <c r="S3709" i="11"/>
  <c r="S2197" i="11"/>
  <c r="R2197" i="11"/>
  <c r="S2395" i="11"/>
  <c r="R2395" i="11"/>
  <c r="R2709" i="11"/>
  <c r="S2709" i="11"/>
  <c r="R2965" i="11"/>
  <c r="S2965" i="11"/>
  <c r="S3163" i="11"/>
  <c r="R3163" i="11"/>
  <c r="S3391" i="11"/>
  <c r="R3391" i="11"/>
  <c r="S3447" i="11"/>
  <c r="R3447" i="11"/>
  <c r="R3505" i="11"/>
  <c r="S3505" i="11"/>
  <c r="S2127" i="11"/>
  <c r="R2127" i="11"/>
  <c r="R2369" i="11"/>
  <c r="S2369" i="11"/>
  <c r="R2533" i="11"/>
  <c r="S2533" i="11"/>
  <c r="S3023" i="11"/>
  <c r="R3023" i="11"/>
  <c r="R3621" i="11"/>
  <c r="S3621" i="11"/>
  <c r="S2248" i="11"/>
  <c r="R2248" i="11"/>
  <c r="S2312" i="11"/>
  <c r="R2312" i="11"/>
  <c r="S2376" i="11"/>
  <c r="R2376" i="11"/>
  <c r="S2456" i="11"/>
  <c r="R2456" i="11"/>
  <c r="S2520" i="11"/>
  <c r="R2520" i="11"/>
  <c r="S2584" i="11"/>
  <c r="R2584" i="11"/>
  <c r="S2648" i="11"/>
  <c r="R2648" i="11"/>
  <c r="S2712" i="11"/>
  <c r="R2712" i="11"/>
  <c r="S2776" i="11"/>
  <c r="R2776" i="11"/>
  <c r="S2840" i="11"/>
  <c r="R2840" i="11"/>
  <c r="S2904" i="11"/>
  <c r="R2904" i="11"/>
  <c r="S2968" i="11"/>
  <c r="R2968" i="11"/>
  <c r="S3032" i="11"/>
  <c r="R3032" i="11"/>
  <c r="S3096" i="11"/>
  <c r="R3096" i="11"/>
  <c r="S3144" i="11"/>
  <c r="R3144" i="11"/>
  <c r="S3208" i="11"/>
  <c r="R3208" i="11"/>
  <c r="R3288" i="11"/>
  <c r="S3288" i="11"/>
  <c r="R3352" i="11"/>
  <c r="S3352" i="11"/>
  <c r="S3416" i="11"/>
  <c r="R3416" i="11"/>
  <c r="S3480" i="11"/>
  <c r="R3480" i="11"/>
  <c r="S3544" i="11"/>
  <c r="R3544" i="11"/>
  <c r="S3608" i="11"/>
  <c r="R3608" i="11"/>
  <c r="R3656" i="11"/>
  <c r="S3656" i="11"/>
  <c r="S2099" i="11"/>
  <c r="R2099" i="11"/>
  <c r="S2185" i="11"/>
  <c r="R2185" i="11"/>
  <c r="S2355" i="11"/>
  <c r="R2355" i="11"/>
  <c r="R2441" i="11"/>
  <c r="S2441" i="11"/>
  <c r="S2611" i="11"/>
  <c r="R2611" i="11"/>
  <c r="R2697" i="11"/>
  <c r="S2697" i="11"/>
  <c r="S2803" i="11"/>
  <c r="R2803" i="11"/>
  <c r="R2889" i="11"/>
  <c r="S2889" i="11"/>
  <c r="S3123" i="11"/>
  <c r="R3123" i="11"/>
  <c r="R3209" i="11"/>
  <c r="S3209" i="11"/>
  <c r="R3401" i="11"/>
  <c r="S3401" i="11"/>
  <c r="R3657" i="11"/>
  <c r="S3657" i="11"/>
  <c r="S2207" i="11"/>
  <c r="R2207" i="11"/>
  <c r="R2349" i="11"/>
  <c r="S2349" i="11"/>
  <c r="S2463" i="11"/>
  <c r="R2463" i="11"/>
  <c r="R2577" i="11"/>
  <c r="S2577" i="11"/>
  <c r="R2805" i="11"/>
  <c r="S2805" i="11"/>
  <c r="S3003" i="11"/>
  <c r="R3003" i="11"/>
  <c r="R3117" i="11"/>
  <c r="S3117" i="11"/>
  <c r="S3231" i="11"/>
  <c r="R3231" i="11"/>
  <c r="R3345" i="11"/>
  <c r="S3345" i="11"/>
  <c r="R3573" i="11"/>
  <c r="S3573" i="11"/>
  <c r="R2469" i="11"/>
  <c r="S2469" i="11"/>
  <c r="S2695" i="11"/>
  <c r="R2695" i="11"/>
  <c r="R3173" i="11"/>
  <c r="S3173" i="11"/>
  <c r="S3407" i="11"/>
  <c r="R3407" i="11"/>
  <c r="S3663" i="11"/>
  <c r="R3663" i="11"/>
  <c r="S2181" i="11"/>
  <c r="R2181" i="11"/>
  <c r="S2407" i="11"/>
  <c r="R2407" i="11"/>
  <c r="S2635" i="11"/>
  <c r="R2635" i="11"/>
  <c r="R2721" i="11"/>
  <c r="S2721" i="11"/>
  <c r="R2977" i="11"/>
  <c r="S2977" i="11"/>
  <c r="S3175" i="11"/>
  <c r="R3175" i="11"/>
  <c r="S3403" i="11"/>
  <c r="R3403" i="11"/>
  <c r="R3517" i="11"/>
  <c r="S3517" i="11"/>
  <c r="S2146" i="11"/>
  <c r="R2146" i="11"/>
  <c r="R2261" i="11"/>
  <c r="S2261" i="11"/>
  <c r="S2715" i="11"/>
  <c r="R2715" i="11"/>
  <c r="R3029" i="11"/>
  <c r="S3029" i="11"/>
  <c r="S3255" i="11"/>
  <c r="R3255" i="11"/>
  <c r="S3483" i="11"/>
  <c r="R3483" i="11"/>
  <c r="S2149" i="11"/>
  <c r="R2149" i="11"/>
  <c r="S2383" i="11"/>
  <c r="R2383" i="11"/>
  <c r="S2603" i="11"/>
  <c r="R2603" i="11"/>
  <c r="S2823" i="11"/>
  <c r="R2823" i="11"/>
  <c r="R3685" i="11"/>
  <c r="S3685" i="11"/>
  <c r="T59" i="11"/>
  <c r="S335" i="11"/>
  <c r="U335" i="11" s="1"/>
  <c r="S2075" i="11"/>
  <c r="R2075" i="11"/>
  <c r="R2078" i="11"/>
  <c r="S2078" i="11"/>
  <c r="S2079" i="11"/>
  <c r="R2079" i="11"/>
  <c r="R2086" i="11"/>
  <c r="S2086" i="11"/>
  <c r="S2083" i="11"/>
  <c r="R2083" i="11"/>
  <c r="R2088" i="11"/>
  <c r="S2088" i="11"/>
  <c r="R2081" i="11"/>
  <c r="S2081" i="11"/>
  <c r="S2087" i="11"/>
  <c r="R2087" i="11"/>
  <c r="R2076" i="11"/>
  <c r="S2076" i="11"/>
  <c r="R2082" i="11"/>
  <c r="S2082" i="11"/>
  <c r="R2080" i="11"/>
  <c r="S2080" i="11"/>
  <c r="R2084" i="11"/>
  <c r="S2084" i="11"/>
  <c r="R2089" i="11"/>
  <c r="S2089" i="11"/>
  <c r="U2089" i="11" s="1"/>
  <c r="R2077" i="11"/>
  <c r="S2077" i="11"/>
  <c r="R2085" i="11"/>
  <c r="S2085" i="11"/>
  <c r="S474" i="11"/>
  <c r="U474" i="11" s="1"/>
  <c r="T106" i="11"/>
  <c r="R367" i="11"/>
  <c r="U218" i="11"/>
  <c r="R506" i="11"/>
  <c r="R123" i="11"/>
  <c r="U15" i="11"/>
  <c r="U629" i="11"/>
  <c r="S383" i="11"/>
  <c r="U383" i="11" s="1"/>
  <c r="R743" i="11"/>
  <c r="T202" i="11"/>
  <c r="T19" i="11"/>
  <c r="T453" i="11"/>
  <c r="T469" i="11"/>
  <c r="S1226" i="11"/>
  <c r="T1226" i="11" s="1"/>
  <c r="S679" i="11"/>
  <c r="U679" i="11" s="1"/>
  <c r="U533" i="11"/>
  <c r="S255" i="11"/>
  <c r="U255" i="11" s="1"/>
  <c r="R83" i="11"/>
  <c r="T23" i="11"/>
  <c r="U250" i="11"/>
  <c r="S538" i="11"/>
  <c r="T538" i="11" s="1"/>
  <c r="S399" i="11"/>
  <c r="T399" i="11" s="1"/>
  <c r="S179" i="11"/>
  <c r="T179" i="11" s="1"/>
  <c r="S163" i="11"/>
  <c r="U163" i="11" s="1"/>
  <c r="R375" i="11"/>
  <c r="R95" i="11"/>
  <c r="T517" i="11"/>
  <c r="S1000" i="11"/>
  <c r="T1000" i="11" s="1"/>
  <c r="T31" i="11"/>
  <c r="U210" i="11"/>
  <c r="T190" i="11"/>
  <c r="S391" i="11"/>
  <c r="T391" i="11" s="1"/>
  <c r="U71" i="11"/>
  <c r="U118" i="11"/>
  <c r="S55" i="11"/>
  <c r="T613" i="11"/>
  <c r="U422" i="11"/>
  <c r="U565" i="11"/>
  <c r="R43" i="11"/>
  <c r="R426" i="11"/>
  <c r="S51" i="11"/>
  <c r="T51" i="11" s="1"/>
  <c r="S984" i="11"/>
  <c r="T984" i="11" s="1"/>
  <c r="U758" i="11"/>
  <c r="R131" i="11"/>
  <c r="U549" i="11"/>
  <c r="R1022" i="11"/>
  <c r="T90" i="11"/>
  <c r="T406" i="11"/>
  <c r="R554" i="11"/>
  <c r="T501" i="11"/>
  <c r="T485" i="11"/>
  <c r="T39" i="11"/>
  <c r="R1160" i="11"/>
  <c r="T278" i="11"/>
  <c r="T437" i="11"/>
  <c r="R75" i="11"/>
  <c r="T174" i="11"/>
  <c r="T242" i="11"/>
  <c r="R47" i="11"/>
  <c r="S63" i="11"/>
  <c r="T63" i="11" s="1"/>
  <c r="T226" i="11"/>
  <c r="T158" i="11"/>
  <c r="R643" i="11"/>
  <c r="S79" i="11"/>
  <c r="U79" i="11" s="1"/>
  <c r="T234" i="11"/>
  <c r="T581" i="11"/>
  <c r="T597" i="11"/>
  <c r="S2009" i="11"/>
  <c r="R2009" i="11"/>
  <c r="R2001" i="11"/>
  <c r="S2001" i="11"/>
  <c r="S2013" i="11"/>
  <c r="R2013" i="11"/>
  <c r="S1847" i="11"/>
  <c r="R1847" i="11"/>
  <c r="S1913" i="11"/>
  <c r="R1913" i="11"/>
  <c r="S1758" i="11"/>
  <c r="R1758" i="11"/>
  <c r="R1756" i="11"/>
  <c r="S1756" i="11"/>
  <c r="S1643" i="11"/>
  <c r="R1643" i="11"/>
  <c r="S1645" i="11"/>
  <c r="R1645" i="11"/>
  <c r="R1498" i="11"/>
  <c r="S1498" i="11"/>
  <c r="S1418" i="11"/>
  <c r="R1418" i="11"/>
  <c r="S1290" i="11"/>
  <c r="R1290" i="11"/>
  <c r="R1518" i="11"/>
  <c r="S1518" i="11"/>
  <c r="S1217" i="11"/>
  <c r="R1217" i="11"/>
  <c r="S1121" i="11"/>
  <c r="R1121" i="11"/>
  <c r="S1025" i="11"/>
  <c r="R1025" i="11"/>
  <c r="S929" i="11"/>
  <c r="R929" i="11"/>
  <c r="S1179" i="11"/>
  <c r="R1179" i="11"/>
  <c r="S1051" i="11"/>
  <c r="R1051" i="11"/>
  <c r="S955" i="11"/>
  <c r="R955" i="11"/>
  <c r="S859" i="11"/>
  <c r="R859" i="11"/>
  <c r="R1567" i="11"/>
  <c r="S1567" i="11"/>
  <c r="R1442" i="11"/>
  <c r="S1442" i="11"/>
  <c r="S2025" i="11"/>
  <c r="R2025" i="11"/>
  <c r="R1948" i="11"/>
  <c r="S1948" i="11"/>
  <c r="R1936" i="11"/>
  <c r="S1936" i="11"/>
  <c r="R1853" i="11"/>
  <c r="S1853" i="11"/>
  <c r="R1893" i="11"/>
  <c r="S1893" i="11"/>
  <c r="R1842" i="11"/>
  <c r="S1842" i="11"/>
  <c r="S1726" i="11"/>
  <c r="R1726" i="11"/>
  <c r="R1711" i="11"/>
  <c r="S1711" i="11"/>
  <c r="S1611" i="11"/>
  <c r="R1611" i="11"/>
  <c r="R1719" i="11"/>
  <c r="S1719" i="11"/>
  <c r="S1613" i="11"/>
  <c r="R1613" i="11"/>
  <c r="S1354" i="11"/>
  <c r="R1354" i="11"/>
  <c r="S1322" i="11"/>
  <c r="R1322" i="11"/>
  <c r="S1579" i="11"/>
  <c r="R1579" i="11"/>
  <c r="R1411" i="11"/>
  <c r="S1411" i="11"/>
  <c r="R1328" i="11"/>
  <c r="S1328" i="11"/>
  <c r="S1249" i="11"/>
  <c r="R1249" i="11"/>
  <c r="S1153" i="11"/>
  <c r="R1153" i="11"/>
  <c r="S1057" i="11"/>
  <c r="R1057" i="11"/>
  <c r="S993" i="11"/>
  <c r="R993" i="11"/>
  <c r="S897" i="11"/>
  <c r="R897" i="11"/>
  <c r="S833" i="11"/>
  <c r="R833" i="11"/>
  <c r="R1522" i="11"/>
  <c r="S1522" i="11"/>
  <c r="R1323" i="11"/>
  <c r="S1323" i="11"/>
  <c r="S1211" i="11"/>
  <c r="R1211" i="11"/>
  <c r="S1147" i="11"/>
  <c r="R1147" i="11"/>
  <c r="S1083" i="11"/>
  <c r="R1083" i="11"/>
  <c r="S987" i="11"/>
  <c r="R987" i="11"/>
  <c r="S923" i="11"/>
  <c r="R923" i="11"/>
  <c r="S1348" i="11"/>
  <c r="R1348" i="11"/>
  <c r="S2035" i="11"/>
  <c r="R2035" i="11"/>
  <c r="S1961" i="11"/>
  <c r="R1961" i="11"/>
  <c r="S1694" i="11"/>
  <c r="R1694" i="11"/>
  <c r="S1675" i="11"/>
  <c r="R1675" i="11"/>
  <c r="S1677" i="11"/>
  <c r="R1677" i="11"/>
  <c r="R1543" i="11"/>
  <c r="S1543" i="11"/>
  <c r="S1386" i="11"/>
  <c r="R1386" i="11"/>
  <c r="R1283" i="11"/>
  <c r="S1283" i="11"/>
  <c r="S1185" i="11"/>
  <c r="R1185" i="11"/>
  <c r="S1089" i="11"/>
  <c r="R1089" i="11"/>
  <c r="S961" i="11"/>
  <c r="R961" i="11"/>
  <c r="S865" i="11"/>
  <c r="R865" i="11"/>
  <c r="R1583" i="11"/>
  <c r="S1583" i="11"/>
  <c r="R1368" i="11"/>
  <c r="S1368" i="11"/>
  <c r="S1243" i="11"/>
  <c r="R1243" i="11"/>
  <c r="S1115" i="11"/>
  <c r="R1115" i="11"/>
  <c r="S1019" i="11"/>
  <c r="R1019" i="11"/>
  <c r="S891" i="11"/>
  <c r="R891" i="11"/>
  <c r="S761" i="11"/>
  <c r="R761" i="11"/>
  <c r="S697" i="11"/>
  <c r="R697" i="11"/>
  <c r="S1332" i="11"/>
  <c r="R1332" i="11"/>
  <c r="S715" i="11"/>
  <c r="R715" i="11"/>
  <c r="S289" i="11"/>
  <c r="R289" i="11"/>
  <c r="S73" i="11"/>
  <c r="R73" i="11"/>
  <c r="S77" i="11"/>
  <c r="R77" i="11"/>
  <c r="R1030" i="11"/>
  <c r="S1030" i="11"/>
  <c r="R1100" i="11"/>
  <c r="S1100" i="11"/>
  <c r="T327" i="11"/>
  <c r="T375" i="11"/>
  <c r="T711" i="11"/>
  <c r="U1364" i="11"/>
  <c r="T1364" i="11"/>
  <c r="R122" i="11"/>
  <c r="S122" i="11"/>
  <c r="S1991" i="11"/>
  <c r="R1991" i="11"/>
  <c r="S1955" i="11"/>
  <c r="R1955" i="11"/>
  <c r="R2030" i="11"/>
  <c r="S2030" i="11"/>
  <c r="R1969" i="11"/>
  <c r="S1969" i="11"/>
  <c r="R1953" i="11"/>
  <c r="S1953" i="11"/>
  <c r="R1885" i="11"/>
  <c r="S1885" i="11"/>
  <c r="S1845" i="11"/>
  <c r="R1845" i="11"/>
  <c r="R1880" i="11"/>
  <c r="S1880" i="11"/>
  <c r="R1799" i="11"/>
  <c r="S1799" i="11"/>
  <c r="S1791" i="11"/>
  <c r="R1791" i="11"/>
  <c r="S1750" i="11"/>
  <c r="R1750" i="11"/>
  <c r="S1849" i="11"/>
  <c r="R1849" i="11"/>
  <c r="S1683" i="11"/>
  <c r="R1683" i="11"/>
  <c r="S1635" i="11"/>
  <c r="R1635" i="11"/>
  <c r="S1779" i="11"/>
  <c r="R1779" i="11"/>
  <c r="R1687" i="11"/>
  <c r="S1687" i="11"/>
  <c r="S1541" i="11"/>
  <c r="R1541" i="11"/>
  <c r="R1511" i="11"/>
  <c r="S1511" i="11"/>
  <c r="S1378" i="11"/>
  <c r="R1378" i="11"/>
  <c r="S1241" i="11"/>
  <c r="R1241" i="11"/>
  <c r="S1113" i="11"/>
  <c r="R1113" i="11"/>
  <c r="S1033" i="11"/>
  <c r="R1033" i="11"/>
  <c r="S905" i="11"/>
  <c r="R905" i="11"/>
  <c r="S841" i="11"/>
  <c r="R841" i="11"/>
  <c r="R1455" i="11"/>
  <c r="S1455" i="11"/>
  <c r="R1355" i="11"/>
  <c r="S1355" i="11"/>
  <c r="S1203" i="11"/>
  <c r="R1203" i="11"/>
  <c r="S1139" i="11"/>
  <c r="R1139" i="11"/>
  <c r="S1011" i="11"/>
  <c r="R1011" i="11"/>
  <c r="S883" i="11"/>
  <c r="R883" i="11"/>
  <c r="S1696" i="11"/>
  <c r="R1696" i="11"/>
  <c r="S1396" i="11"/>
  <c r="R1396" i="11"/>
  <c r="S769" i="11"/>
  <c r="R769" i="11"/>
  <c r="S705" i="11"/>
  <c r="R705" i="11"/>
  <c r="S795" i="11"/>
  <c r="R795" i="11"/>
  <c r="S377" i="11"/>
  <c r="R377" i="11"/>
  <c r="S185" i="11"/>
  <c r="R185" i="11"/>
  <c r="S137" i="11"/>
  <c r="R137" i="11"/>
  <c r="S803" i="11"/>
  <c r="R803" i="11"/>
  <c r="R952" i="11"/>
  <c r="S952" i="11"/>
  <c r="R230" i="11"/>
  <c r="S230" i="11"/>
  <c r="R315" i="11"/>
  <c r="S315" i="11"/>
  <c r="R774" i="11"/>
  <c r="S774" i="11"/>
  <c r="S791" i="11"/>
  <c r="R791" i="11"/>
  <c r="R1146" i="11"/>
  <c r="S1146" i="11"/>
  <c r="R537" i="11"/>
  <c r="S537" i="11"/>
  <c r="S1919" i="11"/>
  <c r="R1919" i="11"/>
  <c r="S1855" i="11"/>
  <c r="R1855" i="11"/>
  <c r="R1964" i="11"/>
  <c r="S1964" i="11"/>
  <c r="R1920" i="11"/>
  <c r="S1920" i="11"/>
  <c r="R1896" i="11"/>
  <c r="S1896" i="11"/>
  <c r="R1807" i="11"/>
  <c r="S1807" i="11"/>
  <c r="S1615" i="11"/>
  <c r="R1615" i="11"/>
  <c r="S1649" i="11"/>
  <c r="R1649" i="11"/>
  <c r="S1601" i="11"/>
  <c r="R1601" i="11"/>
  <c r="S901" i="11"/>
  <c r="R901" i="11"/>
  <c r="S235" i="11"/>
  <c r="R235" i="11"/>
  <c r="S167" i="11"/>
  <c r="R167" i="11"/>
  <c r="R310" i="11"/>
  <c r="S310" i="11"/>
  <c r="R2052" i="11"/>
  <c r="S2052" i="11"/>
  <c r="S2024" i="11"/>
  <c r="R2024" i="11"/>
  <c r="S1943" i="11"/>
  <c r="R1943" i="11"/>
  <c r="R2061" i="11"/>
  <c r="S2061" i="11"/>
  <c r="R1828" i="11"/>
  <c r="S1828" i="11"/>
  <c r="R1860" i="11"/>
  <c r="S1860" i="11"/>
  <c r="S1706" i="11"/>
  <c r="R1706" i="11"/>
  <c r="R1689" i="11"/>
  <c r="S1689" i="11"/>
  <c r="R1697" i="11"/>
  <c r="S1697" i="11"/>
  <c r="R1747" i="11"/>
  <c r="S1747" i="11"/>
  <c r="R1608" i="11"/>
  <c r="S1608" i="11"/>
  <c r="R1514" i="11"/>
  <c r="S1514" i="11"/>
  <c r="S1398" i="11"/>
  <c r="R1398" i="11"/>
  <c r="S1366" i="11"/>
  <c r="R1366" i="11"/>
  <c r="S1270" i="11"/>
  <c r="R1270" i="11"/>
  <c r="R1596" i="11"/>
  <c r="S1596" i="11"/>
  <c r="R1389" i="11"/>
  <c r="S1389" i="11"/>
  <c r="R1301" i="11"/>
  <c r="S1301" i="11"/>
  <c r="S1701" i="11"/>
  <c r="R1701" i="11"/>
  <c r="R1375" i="11"/>
  <c r="S1375" i="11"/>
  <c r="R1500" i="11"/>
  <c r="S1500" i="11"/>
  <c r="S1385" i="11"/>
  <c r="R1385" i="11"/>
  <c r="R1228" i="11"/>
  <c r="S1228" i="11"/>
  <c r="R1090" i="11"/>
  <c r="S1090" i="11"/>
  <c r="S1345" i="11"/>
  <c r="R1345" i="11"/>
  <c r="R1174" i="11"/>
  <c r="S1174" i="11"/>
  <c r="R1048" i="11"/>
  <c r="S1048" i="11"/>
  <c r="R1148" i="11"/>
  <c r="S1148" i="11"/>
  <c r="R994" i="11"/>
  <c r="S994" i="11"/>
  <c r="R866" i="11"/>
  <c r="S866" i="11"/>
  <c r="R802" i="11"/>
  <c r="S802" i="11"/>
  <c r="S741" i="11"/>
  <c r="R741" i="11"/>
  <c r="S709" i="11"/>
  <c r="R709" i="11"/>
  <c r="R1166" i="11"/>
  <c r="S1166" i="11"/>
  <c r="R1080" i="11"/>
  <c r="S1080" i="11"/>
  <c r="R918" i="11"/>
  <c r="S918" i="11"/>
  <c r="R860" i="11"/>
  <c r="S860" i="11"/>
  <c r="S744" i="11"/>
  <c r="R744" i="11"/>
  <c r="S712" i="11"/>
  <c r="R712" i="11"/>
  <c r="S648" i="11"/>
  <c r="R648" i="11"/>
  <c r="R1024" i="11"/>
  <c r="S1024" i="11"/>
  <c r="S496" i="11"/>
  <c r="R496" i="11"/>
  <c r="R1006" i="11"/>
  <c r="S1006" i="11"/>
  <c r="R878" i="11"/>
  <c r="S878" i="11"/>
  <c r="R804" i="11"/>
  <c r="S804" i="11"/>
  <c r="S627" i="11"/>
  <c r="R627" i="11"/>
  <c r="S499" i="11"/>
  <c r="R499" i="11"/>
  <c r="S719" i="11"/>
  <c r="R719" i="11"/>
  <c r="S65" i="11"/>
  <c r="R65" i="11"/>
  <c r="R371" i="11"/>
  <c r="S371" i="11"/>
  <c r="R466" i="11"/>
  <c r="S466" i="11"/>
  <c r="S52" i="11"/>
  <c r="R52" i="11"/>
  <c r="R142" i="11"/>
  <c r="S142" i="11"/>
  <c r="R872" i="11"/>
  <c r="S872" i="11"/>
  <c r="R936" i="11"/>
  <c r="S936" i="11"/>
  <c r="S50" i="11"/>
  <c r="R50" i="11"/>
  <c r="S259" i="11"/>
  <c r="R259" i="11"/>
  <c r="R390" i="11"/>
  <c r="S390" i="11"/>
  <c r="R585" i="11"/>
  <c r="S585" i="11"/>
  <c r="R654" i="11"/>
  <c r="S654" i="11"/>
  <c r="R1713" i="11"/>
  <c r="S1713" i="11"/>
  <c r="S1525" i="11"/>
  <c r="R1525" i="11"/>
  <c r="R1798" i="11"/>
  <c r="S1798" i="11"/>
  <c r="R1626" i="11"/>
  <c r="S1626" i="11"/>
  <c r="S1776" i="11"/>
  <c r="R1776" i="11"/>
  <c r="R1638" i="11"/>
  <c r="S1638" i="11"/>
  <c r="S1568" i="11"/>
  <c r="R1568" i="11"/>
  <c r="R1646" i="11"/>
  <c r="S1646" i="11"/>
  <c r="S1369" i="11"/>
  <c r="R1369" i="11"/>
  <c r="S1337" i="11"/>
  <c r="R1337" i="11"/>
  <c r="R1214" i="11"/>
  <c r="S1214" i="11"/>
  <c r="R1088" i="11"/>
  <c r="S1088" i="11"/>
  <c r="R1303" i="11"/>
  <c r="S1303" i="11"/>
  <c r="R1202" i="11"/>
  <c r="S1202" i="11"/>
  <c r="R1066" i="11"/>
  <c r="S1066" i="11"/>
  <c r="R1407" i="11"/>
  <c r="S1407" i="11"/>
  <c r="R1028" i="11"/>
  <c r="S1028" i="11"/>
  <c r="R896" i="11"/>
  <c r="S896" i="11"/>
  <c r="R1112" i="11"/>
  <c r="S1112" i="11"/>
  <c r="R948" i="11"/>
  <c r="S948" i="11"/>
  <c r="R848" i="11"/>
  <c r="S848" i="11"/>
  <c r="S756" i="11"/>
  <c r="R756" i="11"/>
  <c r="S692" i="11"/>
  <c r="R692" i="11"/>
  <c r="R1319" i="11"/>
  <c r="S1319" i="11"/>
  <c r="R840" i="11"/>
  <c r="S840" i="11"/>
  <c r="S476" i="11"/>
  <c r="R476" i="11"/>
  <c r="S361" i="11"/>
  <c r="R361" i="11"/>
  <c r="S233" i="11"/>
  <c r="R233" i="11"/>
  <c r="S89" i="11"/>
  <c r="R89" i="11"/>
  <c r="R970" i="11"/>
  <c r="S970" i="11"/>
  <c r="R834" i="11"/>
  <c r="S834" i="11"/>
  <c r="S607" i="11"/>
  <c r="R607" i="11"/>
  <c r="S543" i="11"/>
  <c r="R543" i="11"/>
  <c r="S479" i="11"/>
  <c r="R479" i="11"/>
  <c r="S416" i="11"/>
  <c r="R416" i="11"/>
  <c r="S352" i="11"/>
  <c r="R352" i="11"/>
  <c r="S288" i="11"/>
  <c r="R288" i="11"/>
  <c r="S224" i="11"/>
  <c r="R224" i="11"/>
  <c r="S160" i="11"/>
  <c r="R160" i="11"/>
  <c r="S96" i="11"/>
  <c r="R96" i="11"/>
  <c r="S40" i="11"/>
  <c r="R40" i="11"/>
  <c r="R274" i="11"/>
  <c r="S274" i="11"/>
  <c r="R920" i="11"/>
  <c r="S920" i="11"/>
  <c r="R1208" i="11"/>
  <c r="S1208" i="11"/>
  <c r="R24" i="11"/>
  <c r="S24" i="11"/>
  <c r="S534" i="11"/>
  <c r="R534" i="11"/>
  <c r="R820" i="11"/>
  <c r="S820" i="11"/>
  <c r="S14" i="11"/>
  <c r="R14" i="11"/>
  <c r="S78" i="11"/>
  <c r="R78" i="11"/>
  <c r="R94" i="11"/>
  <c r="S94" i="11"/>
  <c r="R138" i="11"/>
  <c r="S138" i="11"/>
  <c r="R254" i="11"/>
  <c r="S254" i="11"/>
  <c r="R282" i="11"/>
  <c r="S282" i="11"/>
  <c r="R302" i="11"/>
  <c r="S302" i="11"/>
  <c r="R366" i="11"/>
  <c r="S366" i="11"/>
  <c r="T968" i="11"/>
  <c r="U968" i="11"/>
  <c r="S1974" i="11"/>
  <c r="R1974" i="11"/>
  <c r="R1966" i="11"/>
  <c r="S1966" i="11"/>
  <c r="R1992" i="11"/>
  <c r="S1992" i="11"/>
  <c r="S2032" i="11"/>
  <c r="R2032" i="11"/>
  <c r="R1922" i="11"/>
  <c r="S1922" i="11"/>
  <c r="S1926" i="11"/>
  <c r="R1926" i="11"/>
  <c r="R1796" i="11"/>
  <c r="S1796" i="11"/>
  <c r="S1746" i="11"/>
  <c r="R1746" i="11"/>
  <c r="S1585" i="11"/>
  <c r="R1585" i="11"/>
  <c r="S1521" i="11"/>
  <c r="R1521" i="11"/>
  <c r="S1457" i="11"/>
  <c r="R1457" i="11"/>
  <c r="S1749" i="11"/>
  <c r="R1749" i="11"/>
  <c r="S1572" i="11"/>
  <c r="R1572" i="11"/>
  <c r="R1482" i="11"/>
  <c r="S1482" i="11"/>
  <c r="S1406" i="11"/>
  <c r="R1406" i="11"/>
  <c r="S1342" i="11"/>
  <c r="R1342" i="11"/>
  <c r="S1278" i="11"/>
  <c r="R1278" i="11"/>
  <c r="R1682" i="11"/>
  <c r="S1682" i="11"/>
  <c r="R1602" i="11"/>
  <c r="S1602" i="11"/>
  <c r="S1504" i="11"/>
  <c r="R1504" i="11"/>
  <c r="S1496" i="11"/>
  <c r="R1496" i="11"/>
  <c r="R1397" i="11"/>
  <c r="S1397" i="11"/>
  <c r="S1741" i="11"/>
  <c r="R1741" i="11"/>
  <c r="R1470" i="11"/>
  <c r="S1470" i="11"/>
  <c r="S1361" i="11"/>
  <c r="R1361" i="11"/>
  <c r="R1170" i="11"/>
  <c r="S1170" i="11"/>
  <c r="R1044" i="11"/>
  <c r="S1044" i="11"/>
  <c r="S1265" i="11"/>
  <c r="R1265" i="11"/>
  <c r="R1126" i="11"/>
  <c r="S1126" i="11"/>
  <c r="R1032" i="11"/>
  <c r="S1032" i="11"/>
  <c r="R1295" i="11"/>
  <c r="S1295" i="11"/>
  <c r="R978" i="11"/>
  <c r="S978" i="11"/>
  <c r="R844" i="11"/>
  <c r="S844" i="11"/>
  <c r="S765" i="11"/>
  <c r="R765" i="11"/>
  <c r="S701" i="11"/>
  <c r="R701" i="11"/>
  <c r="S637" i="11"/>
  <c r="R637" i="11"/>
  <c r="R1238" i="11"/>
  <c r="S1238" i="11"/>
  <c r="R1102" i="11"/>
  <c r="S1102" i="11"/>
  <c r="R934" i="11"/>
  <c r="S934" i="11"/>
  <c r="S824" i="11"/>
  <c r="R824" i="11"/>
  <c r="S752" i="11"/>
  <c r="R752" i="11"/>
  <c r="S672" i="11"/>
  <c r="R672" i="11"/>
  <c r="R1128" i="11"/>
  <c r="S1128" i="11"/>
  <c r="S197" i="11"/>
  <c r="R197" i="11"/>
  <c r="R1204" i="11"/>
  <c r="S1204" i="11"/>
  <c r="R926" i="11"/>
  <c r="S926" i="11"/>
  <c r="S603" i="11"/>
  <c r="R603" i="11"/>
  <c r="S539" i="11"/>
  <c r="R539" i="11"/>
  <c r="S475" i="11"/>
  <c r="R475" i="11"/>
  <c r="S412" i="11"/>
  <c r="R412" i="11"/>
  <c r="S348" i="11"/>
  <c r="R348" i="11"/>
  <c r="S284" i="11"/>
  <c r="R284" i="11"/>
  <c r="S220" i="11"/>
  <c r="R220" i="11"/>
  <c r="S156" i="11"/>
  <c r="R156" i="11"/>
  <c r="S92" i="11"/>
  <c r="R92" i="11"/>
  <c r="R171" i="11"/>
  <c r="S171" i="11"/>
  <c r="R956" i="11"/>
  <c r="S956" i="11"/>
  <c r="R134" i="11"/>
  <c r="S134" i="11"/>
  <c r="S211" i="11"/>
  <c r="R211" i="11"/>
  <c r="S614" i="11"/>
  <c r="R614" i="11"/>
  <c r="R489" i="11"/>
  <c r="S489" i="11"/>
  <c r="S793" i="11"/>
  <c r="R793" i="11"/>
  <c r="S665" i="11"/>
  <c r="R665" i="11"/>
  <c r="S651" i="11"/>
  <c r="R651" i="11"/>
  <c r="S417" i="11"/>
  <c r="R417" i="11"/>
  <c r="S385" i="11"/>
  <c r="R385" i="11"/>
  <c r="S321" i="11"/>
  <c r="R321" i="11"/>
  <c r="S161" i="11"/>
  <c r="R161" i="11"/>
  <c r="S97" i="11"/>
  <c r="R97" i="11"/>
  <c r="R786" i="11"/>
  <c r="S786" i="11"/>
  <c r="R658" i="11"/>
  <c r="S658" i="11"/>
  <c r="S32" i="11"/>
  <c r="R32" i="11"/>
  <c r="S9" i="11"/>
  <c r="R9" i="11"/>
  <c r="R395" i="11"/>
  <c r="S395" i="11"/>
  <c r="R493" i="11"/>
  <c r="S493" i="11"/>
  <c r="S279" i="11"/>
  <c r="R279" i="11"/>
  <c r="R330" i="11"/>
  <c r="S330" i="11"/>
  <c r="R449" i="11"/>
  <c r="S449" i="11"/>
  <c r="R457" i="11"/>
  <c r="S457" i="11"/>
  <c r="S526" i="11"/>
  <c r="R526" i="11"/>
  <c r="S799" i="11"/>
  <c r="R799" i="11"/>
  <c r="S1417" i="11"/>
  <c r="R1417" i="11"/>
  <c r="R1082" i="11"/>
  <c r="S1082" i="11"/>
  <c r="U554" i="11"/>
  <c r="T554" i="11"/>
  <c r="S1987" i="11"/>
  <c r="R1987" i="11"/>
  <c r="S1777" i="11"/>
  <c r="R1777" i="11"/>
  <c r="S1921" i="11"/>
  <c r="R1921" i="11"/>
  <c r="S1679" i="11"/>
  <c r="R1679" i="11"/>
  <c r="S1473" i="11"/>
  <c r="R1473" i="11"/>
  <c r="R1582" i="11"/>
  <c r="S1582" i="11"/>
  <c r="R1376" i="11"/>
  <c r="S1376" i="11"/>
  <c r="S1205" i="11"/>
  <c r="R1205" i="11"/>
  <c r="S1093" i="11"/>
  <c r="R1093" i="11"/>
  <c r="S981" i="11"/>
  <c r="R981" i="11"/>
  <c r="R1586" i="11"/>
  <c r="S1586" i="11"/>
  <c r="R1371" i="11"/>
  <c r="S1371" i="11"/>
  <c r="S1215" i="11"/>
  <c r="R1215" i="11"/>
  <c r="S1087" i="11"/>
  <c r="R1087" i="11"/>
  <c r="S1023" i="11"/>
  <c r="R1023" i="11"/>
  <c r="S959" i="11"/>
  <c r="R959" i="11"/>
  <c r="S895" i="11"/>
  <c r="R895" i="11"/>
  <c r="S1388" i="11"/>
  <c r="R1388" i="11"/>
  <c r="S1356" i="11"/>
  <c r="R1356" i="11"/>
  <c r="R691" i="11"/>
  <c r="S691" i="11"/>
  <c r="S600" i="11"/>
  <c r="R600" i="11"/>
  <c r="S536" i="11"/>
  <c r="R536" i="11"/>
  <c r="S472" i="11"/>
  <c r="R472" i="11"/>
  <c r="S341" i="11"/>
  <c r="R341" i="11"/>
  <c r="S1752" i="11"/>
  <c r="R1752" i="11"/>
  <c r="R807" i="11"/>
  <c r="S807" i="11"/>
  <c r="R666" i="11"/>
  <c r="S666" i="11"/>
  <c r="S203" i="11"/>
  <c r="R203" i="11"/>
  <c r="R445" i="11"/>
  <c r="S445" i="11"/>
  <c r="R509" i="11"/>
  <c r="S509" i="11"/>
  <c r="R589" i="11"/>
  <c r="S589" i="11"/>
  <c r="R1004" i="11"/>
  <c r="S1004" i="11"/>
  <c r="S58" i="11"/>
  <c r="R58" i="11"/>
  <c r="S1738" i="11"/>
  <c r="R1738" i="11"/>
  <c r="R1868" i="11"/>
  <c r="S1868" i="11"/>
  <c r="R1672" i="11"/>
  <c r="S1672" i="11"/>
  <c r="S1476" i="11"/>
  <c r="R1476" i="11"/>
  <c r="S1334" i="11"/>
  <c r="R1334" i="11"/>
  <c r="R1660" i="11"/>
  <c r="S1660" i="11"/>
  <c r="R1548" i="11"/>
  <c r="S1548" i="11"/>
  <c r="S1994" i="11"/>
  <c r="R1994" i="11"/>
  <c r="S1313" i="11"/>
  <c r="R1313" i="11"/>
  <c r="R1707" i="11"/>
  <c r="S1707" i="11"/>
  <c r="R1154" i="11"/>
  <c r="S1154" i="11"/>
  <c r="R1614" i="11"/>
  <c r="S1614" i="11"/>
  <c r="R1110" i="11"/>
  <c r="S1110" i="11"/>
  <c r="R1367" i="11"/>
  <c r="S1367" i="11"/>
  <c r="R930" i="11"/>
  <c r="S930" i="11"/>
  <c r="S773" i="11"/>
  <c r="R773" i="11"/>
  <c r="S677" i="11"/>
  <c r="R677" i="11"/>
  <c r="R1252" i="11"/>
  <c r="S1252" i="11"/>
  <c r="R982" i="11"/>
  <c r="S982" i="11"/>
  <c r="S776" i="11"/>
  <c r="R776" i="11"/>
  <c r="S680" i="11"/>
  <c r="R680" i="11"/>
  <c r="R1222" i="11"/>
  <c r="S1222" i="11"/>
  <c r="S816" i="11"/>
  <c r="R816" i="11"/>
  <c r="S528" i="11"/>
  <c r="R528" i="11"/>
  <c r="S173" i="11"/>
  <c r="R173" i="11"/>
  <c r="R942" i="11"/>
  <c r="S942" i="11"/>
  <c r="S595" i="11"/>
  <c r="R595" i="11"/>
  <c r="S563" i="11"/>
  <c r="R563" i="11"/>
  <c r="S531" i="11"/>
  <c r="R531" i="11"/>
  <c r="S467" i="11"/>
  <c r="R467" i="11"/>
  <c r="S435" i="11"/>
  <c r="R435" i="11"/>
  <c r="S404" i="11"/>
  <c r="R404" i="11"/>
  <c r="S372" i="11"/>
  <c r="R372" i="11"/>
  <c r="S340" i="11"/>
  <c r="R340" i="11"/>
  <c r="S308" i="11"/>
  <c r="R308" i="11"/>
  <c r="S276" i="11"/>
  <c r="R276" i="11"/>
  <c r="S244" i="11"/>
  <c r="R244" i="11"/>
  <c r="S212" i="11"/>
  <c r="R212" i="11"/>
  <c r="S180" i="11"/>
  <c r="R180" i="11"/>
  <c r="S148" i="11"/>
  <c r="R148" i="11"/>
  <c r="S116" i="11"/>
  <c r="R116" i="11"/>
  <c r="S72" i="11"/>
  <c r="R72" i="11"/>
  <c r="S227" i="11"/>
  <c r="R227" i="11"/>
  <c r="U343" i="11"/>
  <c r="T343" i="11"/>
  <c r="S2058" i="11"/>
  <c r="R2058" i="11"/>
  <c r="S1983" i="11"/>
  <c r="R1983" i="11"/>
  <c r="S1990" i="11"/>
  <c r="R1990" i="11"/>
  <c r="S1915" i="11"/>
  <c r="R1915" i="11"/>
  <c r="S1851" i="11"/>
  <c r="R1851" i="11"/>
  <c r="R1960" i="11"/>
  <c r="S1960" i="11"/>
  <c r="S1978" i="11"/>
  <c r="R1978" i="11"/>
  <c r="S1837" i="11"/>
  <c r="R1837" i="11"/>
  <c r="S1918" i="11"/>
  <c r="R1918" i="11"/>
  <c r="R2048" i="11"/>
  <c r="S2048" i="11"/>
  <c r="R1900" i="11"/>
  <c r="S1900" i="11"/>
  <c r="R1737" i="11"/>
  <c r="S1737" i="11"/>
  <c r="R1790" i="11"/>
  <c r="S1790" i="11"/>
  <c r="S1565" i="11"/>
  <c r="R1565" i="11"/>
  <c r="S1469" i="11"/>
  <c r="R1469" i="11"/>
  <c r="S1437" i="11"/>
  <c r="R1437" i="11"/>
  <c r="R1610" i="11"/>
  <c r="S1610" i="11"/>
  <c r="R1524" i="11"/>
  <c r="S1524" i="11"/>
  <c r="R1715" i="11"/>
  <c r="S1715" i="11"/>
  <c r="R1632" i="11"/>
  <c r="S1632" i="11"/>
  <c r="S1440" i="11"/>
  <c r="R1440" i="11"/>
  <c r="S1432" i="11"/>
  <c r="R1432" i="11"/>
  <c r="R1349" i="11"/>
  <c r="S1349" i="11"/>
  <c r="S1685" i="11"/>
  <c r="R1685" i="11"/>
  <c r="R1542" i="11"/>
  <c r="S1542" i="11"/>
  <c r="R1383" i="11"/>
  <c r="S1383" i="11"/>
  <c r="S1321" i="11"/>
  <c r="R1321" i="11"/>
  <c r="R1391" i="11"/>
  <c r="S1391" i="11"/>
  <c r="R1774" i="11"/>
  <c r="S1774" i="11"/>
  <c r="R1230" i="11"/>
  <c r="S1230" i="11"/>
  <c r="R1168" i="11"/>
  <c r="S1168" i="11"/>
  <c r="R1104" i="11"/>
  <c r="S1104" i="11"/>
  <c r="R1755" i="11"/>
  <c r="S1755" i="11"/>
  <c r="S1393" i="11"/>
  <c r="R1393" i="11"/>
  <c r="R1250" i="11"/>
  <c r="S1250" i="11"/>
  <c r="R1186" i="11"/>
  <c r="S1186" i="11"/>
  <c r="R1124" i="11"/>
  <c r="S1124" i="11"/>
  <c r="R1050" i="11"/>
  <c r="S1050" i="11"/>
  <c r="R1564" i="11"/>
  <c r="S1564" i="11"/>
  <c r="R1180" i="11"/>
  <c r="S1180" i="11"/>
  <c r="R1008" i="11"/>
  <c r="S1008" i="11"/>
  <c r="R944" i="11"/>
  <c r="S944" i="11"/>
  <c r="R880" i="11"/>
  <c r="S880" i="11"/>
  <c r="S812" i="11"/>
  <c r="R812" i="11"/>
  <c r="R1488" i="11"/>
  <c r="S1488" i="11"/>
  <c r="S1289" i="11"/>
  <c r="R1289" i="11"/>
  <c r="R1176" i="11"/>
  <c r="S1176" i="11"/>
  <c r="R1098" i="11"/>
  <c r="S1098" i="11"/>
  <c r="R996" i="11"/>
  <c r="S996" i="11"/>
  <c r="R932" i="11"/>
  <c r="S932" i="11"/>
  <c r="R868" i="11"/>
  <c r="S868" i="11"/>
  <c r="R814" i="11"/>
  <c r="S814" i="11"/>
  <c r="S780" i="11"/>
  <c r="R780" i="11"/>
  <c r="S748" i="11"/>
  <c r="R748" i="11"/>
  <c r="S716" i="11"/>
  <c r="R716" i="11"/>
  <c r="S684" i="11"/>
  <c r="R684" i="11"/>
  <c r="S652" i="11"/>
  <c r="R652" i="11"/>
  <c r="R1240" i="11"/>
  <c r="S1240" i="11"/>
  <c r="R1026" i="11"/>
  <c r="S1026" i="11"/>
  <c r="S628" i="11"/>
  <c r="R628" i="11"/>
  <c r="S596" i="11"/>
  <c r="R596" i="11"/>
  <c r="S564" i="11"/>
  <c r="R564" i="11"/>
  <c r="S532" i="11"/>
  <c r="R532" i="11"/>
  <c r="S500" i="11"/>
  <c r="R500" i="11"/>
  <c r="S468" i="11"/>
  <c r="R468" i="11"/>
  <c r="S436" i="11"/>
  <c r="R436" i="11"/>
  <c r="S401" i="11"/>
  <c r="R401" i="11"/>
  <c r="S305" i="11"/>
  <c r="R305" i="11"/>
  <c r="S241" i="11"/>
  <c r="R241" i="11"/>
  <c r="S209" i="11"/>
  <c r="R209" i="11"/>
  <c r="R1431" i="11"/>
  <c r="S1431" i="11"/>
  <c r="R1086" i="11"/>
  <c r="S1086" i="11"/>
  <c r="R954" i="11"/>
  <c r="S954" i="11"/>
  <c r="R890" i="11"/>
  <c r="S890" i="11"/>
  <c r="S631" i="11"/>
  <c r="R631" i="11"/>
  <c r="S599" i="11"/>
  <c r="R599" i="11"/>
  <c r="S567" i="11"/>
  <c r="R567" i="11"/>
  <c r="S535" i="11"/>
  <c r="R535" i="11"/>
  <c r="S503" i="11"/>
  <c r="R503" i="11"/>
  <c r="S471" i="11"/>
  <c r="R471" i="11"/>
  <c r="S439" i="11"/>
  <c r="R439" i="11"/>
  <c r="S408" i="11"/>
  <c r="R408" i="11"/>
  <c r="S376" i="11"/>
  <c r="R376" i="11"/>
  <c r="S344" i="11"/>
  <c r="R344" i="11"/>
  <c r="S312" i="11"/>
  <c r="R312" i="11"/>
  <c r="S280" i="11"/>
  <c r="R280" i="11"/>
  <c r="S248" i="11"/>
  <c r="R248" i="11"/>
  <c r="S216" i="11"/>
  <c r="R216" i="11"/>
  <c r="S184" i="11"/>
  <c r="R184" i="11"/>
  <c r="S152" i="11"/>
  <c r="R152" i="11"/>
  <c r="S120" i="11"/>
  <c r="R120" i="11"/>
  <c r="S88" i="11"/>
  <c r="R88" i="11"/>
  <c r="S727" i="11"/>
  <c r="R727" i="11"/>
  <c r="U458" i="11"/>
  <c r="T458" i="11"/>
  <c r="S37" i="11"/>
  <c r="R37" i="11"/>
  <c r="R382" i="11"/>
  <c r="S382" i="11"/>
  <c r="R505" i="11"/>
  <c r="S505" i="11"/>
  <c r="S2033" i="11"/>
  <c r="R2033" i="11"/>
  <c r="S1975" i="11"/>
  <c r="R1975" i="11"/>
  <c r="S1939" i="11"/>
  <c r="R1939" i="11"/>
  <c r="S1875" i="11"/>
  <c r="R1875" i="11"/>
  <c r="R2073" i="11"/>
  <c r="S2073" i="11"/>
  <c r="R1970" i="11"/>
  <c r="S1970" i="11"/>
  <c r="S1829" i="11"/>
  <c r="R1829" i="11"/>
  <c r="S1765" i="11"/>
  <c r="R1765" i="11"/>
  <c r="S1946" i="11"/>
  <c r="R1946" i="11"/>
  <c r="R1944" i="11"/>
  <c r="S1944" i="11"/>
  <c r="S1772" i="11"/>
  <c r="R1772" i="11"/>
  <c r="R1705" i="11"/>
  <c r="S1705" i="11"/>
  <c r="S1461" i="11"/>
  <c r="R1461" i="11"/>
  <c r="R1658" i="11"/>
  <c r="S1658" i="11"/>
  <c r="R1556" i="11"/>
  <c r="S1556" i="11"/>
  <c r="R1654" i="11"/>
  <c r="S1654" i="11"/>
  <c r="R1484" i="11"/>
  <c r="S1484" i="11"/>
  <c r="R1723" i="11"/>
  <c r="S1723" i="11"/>
  <c r="R1317" i="11"/>
  <c r="S1317" i="11"/>
  <c r="R1764" i="11"/>
  <c r="S1764" i="11"/>
  <c r="R1335" i="11"/>
  <c r="S1335" i="11"/>
  <c r="R1046" i="11"/>
  <c r="S1046" i="11"/>
  <c r="R1108" i="11"/>
  <c r="S1108" i="11"/>
  <c r="R1116" i="11"/>
  <c r="S1116" i="11"/>
  <c r="R1162" i="11"/>
  <c r="S1162" i="11"/>
  <c r="S708" i="11"/>
  <c r="R708" i="11"/>
  <c r="R1020" i="11"/>
  <c r="S1020" i="11"/>
  <c r="S620" i="11"/>
  <c r="R620" i="11"/>
  <c r="S492" i="11"/>
  <c r="R492" i="11"/>
  <c r="S169" i="11"/>
  <c r="R169" i="11"/>
  <c r="R1002" i="11"/>
  <c r="S1002" i="11"/>
  <c r="S559" i="11"/>
  <c r="R559" i="11"/>
  <c r="S431" i="11"/>
  <c r="R431" i="11"/>
  <c r="S304" i="11"/>
  <c r="R304" i="11"/>
  <c r="S112" i="11"/>
  <c r="R112" i="11"/>
  <c r="R114" i="11"/>
  <c r="S114" i="11"/>
  <c r="S751" i="11"/>
  <c r="R751" i="11"/>
  <c r="R135" i="11"/>
  <c r="S135" i="11"/>
  <c r="R621" i="11"/>
  <c r="S621" i="11"/>
  <c r="U303" i="11"/>
  <c r="T303" i="11"/>
  <c r="S119" i="11"/>
  <c r="R119" i="11"/>
  <c r="R1096" i="11"/>
  <c r="S1096" i="11"/>
  <c r="R398" i="11"/>
  <c r="S398" i="11"/>
  <c r="S446" i="11"/>
  <c r="R446" i="11"/>
  <c r="S494" i="11"/>
  <c r="R494" i="11"/>
  <c r="R370" i="11"/>
  <c r="S370" i="11"/>
  <c r="S17" i="11"/>
  <c r="R17" i="11"/>
  <c r="R57" i="11"/>
  <c r="S57" i="11"/>
  <c r="S69" i="11"/>
  <c r="R69" i="11"/>
  <c r="R110" i="11"/>
  <c r="S110" i="11"/>
  <c r="R299" i="11"/>
  <c r="S299" i="11"/>
  <c r="S74" i="11"/>
  <c r="R74" i="11"/>
  <c r="R146" i="11"/>
  <c r="S146" i="11"/>
  <c r="R374" i="11"/>
  <c r="S374" i="11"/>
  <c r="R617" i="11"/>
  <c r="S617" i="11"/>
  <c r="R750" i="11"/>
  <c r="S750" i="11"/>
  <c r="S2037" i="11"/>
  <c r="R2037" i="11"/>
  <c r="S1979" i="11"/>
  <c r="R1979" i="11"/>
  <c r="S1879" i="11"/>
  <c r="R1879" i="11"/>
  <c r="S2043" i="11"/>
  <c r="R2043" i="11"/>
  <c r="R2005" i="11"/>
  <c r="S2005" i="11"/>
  <c r="R1869" i="11"/>
  <c r="S1869" i="11"/>
  <c r="S1833" i="11"/>
  <c r="R1833" i="11"/>
  <c r="S1769" i="11"/>
  <c r="R1769" i="11"/>
  <c r="R1909" i="11"/>
  <c r="S1909" i="11"/>
  <c r="S1897" i="11"/>
  <c r="R1897" i="11"/>
  <c r="R1775" i="11"/>
  <c r="S1775" i="11"/>
  <c r="S1857" i="11"/>
  <c r="R1857" i="11"/>
  <c r="S1623" i="11"/>
  <c r="R1623" i="11"/>
  <c r="R1735" i="11"/>
  <c r="S1735" i="11"/>
  <c r="S1657" i="11"/>
  <c r="R1657" i="11"/>
  <c r="S1593" i="11"/>
  <c r="R1593" i="11"/>
  <c r="S1529" i="11"/>
  <c r="R1529" i="11"/>
  <c r="S1465" i="11"/>
  <c r="R1465" i="11"/>
  <c r="R1487" i="11"/>
  <c r="S1487" i="11"/>
  <c r="R1299" i="11"/>
  <c r="S1299" i="11"/>
  <c r="S1229" i="11"/>
  <c r="R1229" i="11"/>
  <c r="S1197" i="11"/>
  <c r="R1197" i="11"/>
  <c r="S1101" i="11"/>
  <c r="R1101" i="11"/>
  <c r="S1037" i="11"/>
  <c r="R1037" i="11"/>
  <c r="S973" i="11"/>
  <c r="R973" i="11"/>
  <c r="S941" i="11"/>
  <c r="R941" i="11"/>
  <c r="S877" i="11"/>
  <c r="R877" i="11"/>
  <c r="S813" i="11"/>
  <c r="R813" i="11"/>
  <c r="S1547" i="11"/>
  <c r="R1547" i="11"/>
  <c r="R1486" i="11"/>
  <c r="S1486" i="11"/>
  <c r="R1384" i="11"/>
  <c r="S1384" i="11"/>
  <c r="S1223" i="11"/>
  <c r="R1223" i="11"/>
  <c r="S1159" i="11"/>
  <c r="R1159" i="11"/>
  <c r="S1095" i="11"/>
  <c r="R1095" i="11"/>
  <c r="S1031" i="11"/>
  <c r="R1031" i="11"/>
  <c r="S967" i="11"/>
  <c r="R967" i="11"/>
  <c r="S935" i="11"/>
  <c r="R935" i="11"/>
  <c r="S871" i="11"/>
  <c r="R871" i="11"/>
  <c r="S1276" i="11"/>
  <c r="R1276" i="11"/>
  <c r="S1499" i="11"/>
  <c r="R1499" i="11"/>
  <c r="S645" i="11"/>
  <c r="R645" i="11"/>
  <c r="S811" i="11"/>
  <c r="R811" i="11"/>
  <c r="R739" i="11"/>
  <c r="S739" i="11"/>
  <c r="R675" i="11"/>
  <c r="S675" i="11"/>
  <c r="S624" i="11"/>
  <c r="R624" i="11"/>
  <c r="S592" i="11"/>
  <c r="R592" i="11"/>
  <c r="S560" i="11"/>
  <c r="R560" i="11"/>
  <c r="S464" i="11"/>
  <c r="R464" i="11"/>
  <c r="S432" i="11"/>
  <c r="R432" i="11"/>
  <c r="S397" i="11"/>
  <c r="R397" i="11"/>
  <c r="S365" i="11"/>
  <c r="R365" i="11"/>
  <c r="S333" i="11"/>
  <c r="R333" i="11"/>
  <c r="S301" i="11"/>
  <c r="R301" i="11"/>
  <c r="S269" i="11"/>
  <c r="R269" i="11"/>
  <c r="S237" i="11"/>
  <c r="R237" i="11"/>
  <c r="S205" i="11"/>
  <c r="R205" i="11"/>
  <c r="S141" i="11"/>
  <c r="R141" i="11"/>
  <c r="S109" i="11"/>
  <c r="R109" i="11"/>
  <c r="S1324" i="11"/>
  <c r="R1324" i="11"/>
  <c r="R746" i="11"/>
  <c r="S746" i="11"/>
  <c r="R682" i="11"/>
  <c r="S682" i="11"/>
  <c r="S8" i="11"/>
  <c r="R8" i="11"/>
  <c r="S28" i="11"/>
  <c r="R28" i="11"/>
  <c r="R465" i="11"/>
  <c r="S465" i="11"/>
  <c r="R609" i="11"/>
  <c r="S609" i="11"/>
  <c r="S729" i="11"/>
  <c r="R729" i="11"/>
  <c r="R1770" i="11"/>
  <c r="S1770" i="11"/>
  <c r="R779" i="11"/>
  <c r="S779" i="11"/>
  <c r="S353" i="11"/>
  <c r="R353" i="11"/>
  <c r="S193" i="11"/>
  <c r="R193" i="11"/>
  <c r="S129" i="11"/>
  <c r="R129" i="11"/>
  <c r="R722" i="11"/>
  <c r="S722" i="11"/>
  <c r="S60" i="11"/>
  <c r="R60" i="11"/>
  <c r="R625" i="11"/>
  <c r="S625" i="11"/>
  <c r="R1190" i="11"/>
  <c r="S1190" i="11"/>
  <c r="S38" i="11"/>
  <c r="R38" i="11"/>
  <c r="S54" i="11"/>
  <c r="R54" i="11"/>
  <c r="U319" i="11"/>
  <c r="T319" i="11"/>
  <c r="S2023" i="11"/>
  <c r="R2023" i="11"/>
  <c r="R2050" i="11"/>
  <c r="S2050" i="11"/>
  <c r="S2027" i="11"/>
  <c r="R2027" i="11"/>
  <c r="R1925" i="11"/>
  <c r="S1925" i="11"/>
  <c r="S1718" i="11"/>
  <c r="R1718" i="11"/>
  <c r="R1724" i="11"/>
  <c r="S1724" i="11"/>
  <c r="S1937" i="11"/>
  <c r="R1937" i="11"/>
  <c r="S1605" i="11"/>
  <c r="R1605" i="11"/>
  <c r="S1744" i="11"/>
  <c r="R1744" i="11"/>
  <c r="R1447" i="11"/>
  <c r="S1447" i="11"/>
  <c r="S1298" i="11"/>
  <c r="R1298" i="11"/>
  <c r="R1315" i="11"/>
  <c r="S1315" i="11"/>
  <c r="S1177" i="11"/>
  <c r="R1177" i="11"/>
  <c r="S969" i="11"/>
  <c r="R969" i="11"/>
  <c r="R1272" i="11"/>
  <c r="S1272" i="11"/>
  <c r="S1075" i="11"/>
  <c r="R1075" i="11"/>
  <c r="S947" i="11"/>
  <c r="R947" i="11"/>
  <c r="R1555" i="11"/>
  <c r="S1555" i="11"/>
  <c r="S667" i="11"/>
  <c r="R667" i="11"/>
  <c r="R674" i="11"/>
  <c r="S674" i="11"/>
  <c r="R170" i="11"/>
  <c r="S170" i="11"/>
  <c r="R68" i="11"/>
  <c r="S68" i="11"/>
  <c r="S1993" i="11"/>
  <c r="R1993" i="11"/>
  <c r="R2046" i="11"/>
  <c r="S2046" i="11"/>
  <c r="S1841" i="11"/>
  <c r="R1841" i="11"/>
  <c r="S1827" i="11"/>
  <c r="R1827" i="11"/>
  <c r="S1537" i="11"/>
  <c r="R1537" i="11"/>
  <c r="S1463" i="11"/>
  <c r="R1463" i="11"/>
  <c r="S1157" i="11"/>
  <c r="R1157" i="11"/>
  <c r="S1029" i="11"/>
  <c r="R1029" i="11"/>
  <c r="S837" i="11"/>
  <c r="R837" i="11"/>
  <c r="S1475" i="11"/>
  <c r="R1475" i="11"/>
  <c r="R1288" i="11"/>
  <c r="S1288" i="11"/>
  <c r="S1151" i="11"/>
  <c r="R1151" i="11"/>
  <c r="S831" i="11"/>
  <c r="R831" i="11"/>
  <c r="R44" i="11"/>
  <c r="S44" i="11"/>
  <c r="R2000" i="11"/>
  <c r="S2000" i="11"/>
  <c r="R1984" i="11"/>
  <c r="S1984" i="11"/>
  <c r="R1914" i="11"/>
  <c r="S1914" i="11"/>
  <c r="S1954" i="11"/>
  <c r="R1954" i="11"/>
  <c r="R1952" i="11"/>
  <c r="S1952" i="11"/>
  <c r="R1820" i="11"/>
  <c r="S1820" i="11"/>
  <c r="R1848" i="11"/>
  <c r="S1848" i="11"/>
  <c r="S1430" i="11"/>
  <c r="R1430" i="11"/>
  <c r="S1302" i="11"/>
  <c r="R1302" i="11"/>
  <c r="R1628" i="11"/>
  <c r="S1628" i="11"/>
  <c r="R1429" i="11"/>
  <c r="S1429" i="11"/>
  <c r="R1652" i="11"/>
  <c r="S1652" i="11"/>
  <c r="R1248" i="11"/>
  <c r="S1248" i="11"/>
  <c r="S2015" i="11"/>
  <c r="R2015" i="11"/>
  <c r="R2044" i="11"/>
  <c r="S2044" i="11"/>
  <c r="S1883" i="11"/>
  <c r="R1883" i="11"/>
  <c r="R2008" i="11"/>
  <c r="S2008" i="11"/>
  <c r="S2018" i="11"/>
  <c r="R2018" i="11"/>
  <c r="S1805" i="11"/>
  <c r="R1805" i="11"/>
  <c r="S1958" i="11"/>
  <c r="R1958" i="11"/>
  <c r="R1874" i="11"/>
  <c r="S1874" i="11"/>
  <c r="R1778" i="11"/>
  <c r="S1778" i="11"/>
  <c r="R1876" i="11"/>
  <c r="S1876" i="11"/>
  <c r="R1745" i="11"/>
  <c r="S1745" i="11"/>
  <c r="S1533" i="11"/>
  <c r="R1533" i="11"/>
  <c r="S1501" i="11"/>
  <c r="R1501" i="11"/>
  <c r="S1854" i="11"/>
  <c r="R1854" i="11"/>
  <c r="R1674" i="11"/>
  <c r="S1674" i="11"/>
  <c r="R1664" i="11"/>
  <c r="S1664" i="11"/>
  <c r="R1600" i="11"/>
  <c r="S1600" i="11"/>
  <c r="R1309" i="11"/>
  <c r="S1309" i="11"/>
  <c r="S1709" i="11"/>
  <c r="R1709" i="11"/>
  <c r="R1494" i="11"/>
  <c r="S1494" i="11"/>
  <c r="R346" i="11"/>
  <c r="S346" i="11"/>
  <c r="R418" i="11"/>
  <c r="S418" i="11"/>
  <c r="R577" i="11"/>
  <c r="S577" i="11"/>
  <c r="R166" i="11"/>
  <c r="S166" i="11"/>
  <c r="R363" i="11"/>
  <c r="S363" i="11"/>
  <c r="R562" i="11"/>
  <c r="S562" i="11"/>
  <c r="R710" i="11"/>
  <c r="S710" i="11"/>
  <c r="T295" i="11"/>
  <c r="T351" i="11"/>
  <c r="U522" i="11"/>
  <c r="T522" i="11"/>
  <c r="S502" i="11"/>
  <c r="R502" i="11"/>
  <c r="S271" i="11"/>
  <c r="R271" i="11"/>
  <c r="R633" i="11"/>
  <c r="S633" i="11"/>
  <c r="R2042" i="11"/>
  <c r="S2042" i="11"/>
  <c r="S2022" i="11"/>
  <c r="R2022" i="11"/>
  <c r="S1907" i="11"/>
  <c r="R1907" i="11"/>
  <c r="R2038" i="11"/>
  <c r="S2038" i="11"/>
  <c r="R1866" i="11"/>
  <c r="S1866" i="11"/>
  <c r="S1797" i="11"/>
  <c r="R1797" i="11"/>
  <c r="R1906" i="11"/>
  <c r="S1906" i="11"/>
  <c r="R1892" i="11"/>
  <c r="S1892" i="11"/>
  <c r="R1852" i="11"/>
  <c r="S1852" i="11"/>
  <c r="R1806" i="11"/>
  <c r="S1806" i="11"/>
  <c r="R1492" i="11"/>
  <c r="S1492" i="11"/>
  <c r="R1590" i="11"/>
  <c r="S1590" i="11"/>
  <c r="R1277" i="11"/>
  <c r="S1277" i="11"/>
  <c r="R1516" i="11"/>
  <c r="S1516" i="11"/>
  <c r="S1377" i="11"/>
  <c r="R1377" i="11"/>
  <c r="R1184" i="11"/>
  <c r="S1184" i="11"/>
  <c r="R1234" i="11"/>
  <c r="S1234" i="11"/>
  <c r="R1478" i="11"/>
  <c r="S1478" i="11"/>
  <c r="R928" i="11"/>
  <c r="S928" i="11"/>
  <c r="R980" i="11"/>
  <c r="S980" i="11"/>
  <c r="S772" i="11"/>
  <c r="R772" i="11"/>
  <c r="S644" i="11"/>
  <c r="R644" i="11"/>
  <c r="S217" i="11"/>
  <c r="R217" i="11"/>
  <c r="S105" i="11"/>
  <c r="R105" i="11"/>
  <c r="R874" i="11"/>
  <c r="S874" i="11"/>
  <c r="S623" i="11"/>
  <c r="R623" i="11"/>
  <c r="S495" i="11"/>
  <c r="R495" i="11"/>
  <c r="S368" i="11"/>
  <c r="R368" i="11"/>
  <c r="S240" i="11"/>
  <c r="R240" i="11"/>
  <c r="S176" i="11"/>
  <c r="R176" i="11"/>
  <c r="R545" i="11"/>
  <c r="S545" i="11"/>
  <c r="S622" i="11"/>
  <c r="R622" i="11"/>
  <c r="U490" i="11"/>
  <c r="T490" i="11"/>
  <c r="S2045" i="11"/>
  <c r="R2045" i="11"/>
  <c r="S1951" i="11"/>
  <c r="R1951" i="11"/>
  <c r="R2016" i="11"/>
  <c r="S2016" i="11"/>
  <c r="R1942" i="11"/>
  <c r="S1942" i="11"/>
  <c r="R1882" i="11"/>
  <c r="S1882" i="11"/>
  <c r="R1858" i="11"/>
  <c r="S1858" i="11"/>
  <c r="R1846" i="11"/>
  <c r="S1846" i="11"/>
  <c r="S1762" i="11"/>
  <c r="R1762" i="11"/>
  <c r="S1698" i="11"/>
  <c r="R1698" i="11"/>
  <c r="S1808" i="11"/>
  <c r="R1808" i="11"/>
  <c r="R1739" i="11"/>
  <c r="S1739" i="11"/>
  <c r="R1592" i="11"/>
  <c r="S1592" i="11"/>
  <c r="S1508" i="11"/>
  <c r="R1508" i="11"/>
  <c r="S1422" i="11"/>
  <c r="R1422" i="11"/>
  <c r="S1358" i="11"/>
  <c r="R1358" i="11"/>
  <c r="S1294" i="11"/>
  <c r="R1294" i="11"/>
  <c r="R1666" i="11"/>
  <c r="S1666" i="11"/>
  <c r="R1618" i="11"/>
  <c r="S1618" i="11"/>
  <c r="R1526" i="11"/>
  <c r="S1526" i="11"/>
  <c r="R1421" i="11"/>
  <c r="S1421" i="11"/>
  <c r="S805" i="11"/>
  <c r="R805" i="11"/>
  <c r="S1536" i="11"/>
  <c r="R1536" i="11"/>
  <c r="R1333" i="11"/>
  <c r="S1333" i="11"/>
  <c r="R1574" i="11"/>
  <c r="S1574" i="11"/>
  <c r="R1327" i="11"/>
  <c r="S1327" i="11"/>
  <c r="R1399" i="11"/>
  <c r="S1399" i="11"/>
  <c r="R1662" i="11"/>
  <c r="S1662" i="11"/>
  <c r="R1212" i="11"/>
  <c r="S1212" i="11"/>
  <c r="R1076" i="11"/>
  <c r="S1076" i="11"/>
  <c r="R1158" i="11"/>
  <c r="S1158" i="11"/>
  <c r="R1598" i="11"/>
  <c r="S1598" i="11"/>
  <c r="R1192" i="11"/>
  <c r="S1192" i="11"/>
  <c r="R946" i="11"/>
  <c r="S946" i="11"/>
  <c r="S749" i="11"/>
  <c r="R749" i="11"/>
  <c r="S685" i="11"/>
  <c r="R685" i="11"/>
  <c r="R1510" i="11"/>
  <c r="S1510" i="11"/>
  <c r="R1144" i="11"/>
  <c r="S1144" i="11"/>
  <c r="R966" i="11"/>
  <c r="S966" i="11"/>
  <c r="R846" i="11"/>
  <c r="S846" i="11"/>
  <c r="S768" i="11"/>
  <c r="R768" i="11"/>
  <c r="S704" i="11"/>
  <c r="R704" i="11"/>
  <c r="S656" i="11"/>
  <c r="R656" i="11"/>
  <c r="R1036" i="11"/>
  <c r="S1036" i="11"/>
  <c r="S181" i="11"/>
  <c r="R181" i="11"/>
  <c r="S117" i="11"/>
  <c r="R117" i="11"/>
  <c r="R1114" i="11"/>
  <c r="S1114" i="11"/>
  <c r="R894" i="11"/>
  <c r="S894" i="11"/>
  <c r="S619" i="11"/>
  <c r="R619" i="11"/>
  <c r="S555" i="11"/>
  <c r="R555" i="11"/>
  <c r="S491" i="11"/>
  <c r="R491" i="11"/>
  <c r="S427" i="11"/>
  <c r="R427" i="11"/>
  <c r="S364" i="11"/>
  <c r="R364" i="11"/>
  <c r="S300" i="11"/>
  <c r="R300" i="11"/>
  <c r="S236" i="11"/>
  <c r="R236" i="11"/>
  <c r="S172" i="11"/>
  <c r="R172" i="11"/>
  <c r="S108" i="11"/>
  <c r="R108" i="11"/>
  <c r="R355" i="11"/>
  <c r="S355" i="11"/>
  <c r="S759" i="11"/>
  <c r="R759" i="11"/>
  <c r="R924" i="11"/>
  <c r="S924" i="11"/>
  <c r="S10" i="11"/>
  <c r="R10" i="11"/>
  <c r="S2054" i="11"/>
  <c r="R2054" i="11"/>
  <c r="S2011" i="11"/>
  <c r="R2011" i="11"/>
  <c r="R1980" i="11"/>
  <c r="S1980" i="11"/>
  <c r="S1911" i="11"/>
  <c r="R1911" i="11"/>
  <c r="S2072" i="11"/>
  <c r="R2072" i="11"/>
  <c r="R1957" i="11"/>
  <c r="S1957" i="11"/>
  <c r="R1973" i="11"/>
  <c r="S1973" i="11"/>
  <c r="S1801" i="11"/>
  <c r="R1801" i="11"/>
  <c r="R1864" i="11"/>
  <c r="S1864" i="11"/>
  <c r="R1783" i="11"/>
  <c r="S1783" i="11"/>
  <c r="R1727" i="11"/>
  <c r="S1727" i="11"/>
  <c r="S1655" i="11"/>
  <c r="R1655" i="11"/>
  <c r="S1591" i="11"/>
  <c r="R1591" i="11"/>
  <c r="R1782" i="11"/>
  <c r="S1782" i="11"/>
  <c r="S1625" i="11"/>
  <c r="R1625" i="11"/>
  <c r="S1561" i="11"/>
  <c r="R1561" i="11"/>
  <c r="S1497" i="11"/>
  <c r="R1497" i="11"/>
  <c r="S1433" i="11"/>
  <c r="R1433" i="11"/>
  <c r="S1559" i="11"/>
  <c r="R1559" i="11"/>
  <c r="S1712" i="11"/>
  <c r="R1712" i="11"/>
  <c r="R1427" i="11"/>
  <c r="S1427" i="11"/>
  <c r="R1344" i="11"/>
  <c r="S1344" i="11"/>
  <c r="S1261" i="11"/>
  <c r="R1261" i="11"/>
  <c r="S1165" i="11"/>
  <c r="R1165" i="11"/>
  <c r="S1133" i="11"/>
  <c r="R1133" i="11"/>
  <c r="S1069" i="11"/>
  <c r="R1069" i="11"/>
  <c r="S1005" i="11"/>
  <c r="R1005" i="11"/>
  <c r="S909" i="11"/>
  <c r="R909" i="11"/>
  <c r="S845" i="11"/>
  <c r="R845" i="11"/>
  <c r="S1704" i="11"/>
  <c r="R1704" i="11"/>
  <c r="R1339" i="11"/>
  <c r="S1339" i="11"/>
  <c r="S1255" i="11"/>
  <c r="R1255" i="11"/>
  <c r="S1191" i="11"/>
  <c r="R1191" i="11"/>
  <c r="S1127" i="11"/>
  <c r="R1127" i="11"/>
  <c r="S1063" i="11"/>
  <c r="R1063" i="11"/>
  <c r="S999" i="11"/>
  <c r="R999" i="11"/>
  <c r="S903" i="11"/>
  <c r="R903" i="11"/>
  <c r="S839" i="11"/>
  <c r="R839" i="11"/>
  <c r="R1459" i="11"/>
  <c r="S1459" i="11"/>
  <c r="S1428" i="11"/>
  <c r="R1428" i="11"/>
  <c r="R339" i="11"/>
  <c r="S339" i="11"/>
  <c r="R414" i="11"/>
  <c r="S414" i="11"/>
  <c r="R557" i="11"/>
  <c r="S557" i="11"/>
  <c r="R876" i="11"/>
  <c r="S876" i="11"/>
  <c r="R940" i="11"/>
  <c r="S940" i="11"/>
  <c r="R1236" i="11"/>
  <c r="S1236" i="11"/>
  <c r="S1353" i="11"/>
  <c r="R1353" i="11"/>
  <c r="R593" i="11"/>
  <c r="S593" i="11"/>
  <c r="R702" i="11"/>
  <c r="S702" i="11"/>
  <c r="S66" i="11"/>
  <c r="R66" i="11"/>
  <c r="S99" i="11"/>
  <c r="R99" i="11"/>
  <c r="S199" i="11"/>
  <c r="R199" i="11"/>
  <c r="S215" i="11"/>
  <c r="R215" i="11"/>
  <c r="R231" i="11"/>
  <c r="S231" i="11"/>
  <c r="S247" i="11"/>
  <c r="R247" i="11"/>
  <c r="S287" i="11"/>
  <c r="R287" i="11"/>
  <c r="R358" i="11"/>
  <c r="S358" i="11"/>
  <c r="S1619" i="11"/>
  <c r="R1619" i="11"/>
  <c r="S1589" i="11"/>
  <c r="R1589" i="11"/>
  <c r="S1445" i="11"/>
  <c r="R1445" i="11"/>
  <c r="S1426" i="11"/>
  <c r="R1426" i="11"/>
  <c r="S1314" i="11"/>
  <c r="R1314" i="11"/>
  <c r="S1451" i="11"/>
  <c r="R1451" i="11"/>
  <c r="S1225" i="11"/>
  <c r="R1225" i="11"/>
  <c r="S1161" i="11"/>
  <c r="R1161" i="11"/>
  <c r="S1049" i="11"/>
  <c r="R1049" i="11"/>
  <c r="S921" i="11"/>
  <c r="R921" i="11"/>
  <c r="S809" i="11"/>
  <c r="R809" i="11"/>
  <c r="R1419" i="11"/>
  <c r="S1419" i="11"/>
  <c r="S1251" i="11"/>
  <c r="R1251" i="11"/>
  <c r="S1059" i="11"/>
  <c r="R1059" i="11"/>
  <c r="R734" i="11"/>
  <c r="S734" i="11"/>
  <c r="R198" i="11"/>
  <c r="S198" i="11"/>
  <c r="R258" i="11"/>
  <c r="S258" i="11"/>
  <c r="R347" i="11"/>
  <c r="S347" i="11"/>
  <c r="R450" i="11"/>
  <c r="S450" i="11"/>
  <c r="R514" i="11"/>
  <c r="S514" i="11"/>
  <c r="R530" i="11"/>
  <c r="S530" i="11"/>
  <c r="U367" i="11"/>
  <c r="T367" i="11"/>
  <c r="U506" i="11"/>
  <c r="T506" i="11"/>
  <c r="R186" i="11"/>
  <c r="S186" i="11"/>
  <c r="S407" i="11"/>
  <c r="R407" i="11"/>
  <c r="S30" i="11"/>
  <c r="R30" i="11"/>
  <c r="R2039" i="11"/>
  <c r="S2039" i="11"/>
  <c r="R2063" i="11"/>
  <c r="S2063" i="11"/>
  <c r="S1981" i="11"/>
  <c r="R1981" i="11"/>
  <c r="R1901" i="11"/>
  <c r="S1901" i="11"/>
  <c r="S1825" i="11"/>
  <c r="R1825" i="11"/>
  <c r="R1826" i="11"/>
  <c r="S1826" i="11"/>
  <c r="S1905" i="11"/>
  <c r="R1905" i="11"/>
  <c r="R1695" i="11"/>
  <c r="S1695" i="11"/>
  <c r="S1881" i="11"/>
  <c r="R1881" i="11"/>
  <c r="R1748" i="11"/>
  <c r="S1748" i="11"/>
  <c r="S1688" i="11"/>
  <c r="R1688" i="11"/>
  <c r="R1395" i="11"/>
  <c r="S1395" i="11"/>
  <c r="S1237" i="11"/>
  <c r="R1237" i="11"/>
  <c r="S1109" i="11"/>
  <c r="R1109" i="11"/>
  <c r="S965" i="11"/>
  <c r="R965" i="11"/>
  <c r="S853" i="11"/>
  <c r="R853" i="11"/>
  <c r="S1720" i="11"/>
  <c r="R1720" i="11"/>
  <c r="R1307" i="11"/>
  <c r="S1307" i="11"/>
  <c r="S1167" i="11"/>
  <c r="R1167" i="11"/>
  <c r="S1103" i="11"/>
  <c r="R1103" i="11"/>
  <c r="S1039" i="11"/>
  <c r="R1039" i="11"/>
  <c r="S975" i="11"/>
  <c r="R975" i="11"/>
  <c r="S911" i="11"/>
  <c r="R911" i="11"/>
  <c r="S847" i="11"/>
  <c r="R847" i="11"/>
  <c r="R1474" i="11"/>
  <c r="S1474" i="11"/>
  <c r="S1300" i="11"/>
  <c r="R1300" i="11"/>
  <c r="S787" i="11"/>
  <c r="R787" i="11"/>
  <c r="S659" i="11"/>
  <c r="R659" i="11"/>
  <c r="S584" i="11"/>
  <c r="R584" i="11"/>
  <c r="S520" i="11"/>
  <c r="R520" i="11"/>
  <c r="S456" i="11"/>
  <c r="R456" i="11"/>
  <c r="S389" i="11"/>
  <c r="R389" i="11"/>
  <c r="S325" i="11"/>
  <c r="R325" i="11"/>
  <c r="S261" i="11"/>
  <c r="R261" i="11"/>
  <c r="S133" i="11"/>
  <c r="R133" i="11"/>
  <c r="R794" i="11"/>
  <c r="S794" i="11"/>
  <c r="R698" i="11"/>
  <c r="S698" i="11"/>
  <c r="R594" i="11"/>
  <c r="S594" i="11"/>
  <c r="R16" i="11"/>
  <c r="S16" i="11"/>
  <c r="S84" i="11"/>
  <c r="R84" i="11"/>
  <c r="S655" i="11"/>
  <c r="R655" i="11"/>
  <c r="R1070" i="11"/>
  <c r="S1070" i="11"/>
  <c r="U267" i="11"/>
  <c r="T267" i="11"/>
  <c r="U643" i="11"/>
  <c r="T643" i="11"/>
  <c r="S2041" i="11"/>
  <c r="R2041" i="11"/>
  <c r="S2056" i="11"/>
  <c r="R2056" i="11"/>
  <c r="S1947" i="11"/>
  <c r="R1947" i="11"/>
  <c r="R2051" i="11"/>
  <c r="S2051" i="11"/>
  <c r="R1985" i="11"/>
  <c r="S1985" i="11"/>
  <c r="R2020" i="11"/>
  <c r="S2020" i="11"/>
  <c r="R1917" i="11"/>
  <c r="S1917" i="11"/>
  <c r="R1872" i="11"/>
  <c r="S1872" i="11"/>
  <c r="S1773" i="11"/>
  <c r="R1773" i="11"/>
  <c r="R1912" i="11"/>
  <c r="S1912" i="11"/>
  <c r="R1831" i="11"/>
  <c r="S1831" i="11"/>
  <c r="S1865" i="11"/>
  <c r="R1865" i="11"/>
  <c r="R1823" i="11"/>
  <c r="S1823" i="11"/>
  <c r="S1742" i="11"/>
  <c r="R1742" i="11"/>
  <c r="S1710" i="11"/>
  <c r="R1710" i="11"/>
  <c r="R1786" i="11"/>
  <c r="S1786" i="11"/>
  <c r="R1692" i="11"/>
  <c r="S1692" i="11"/>
  <c r="S1659" i="11"/>
  <c r="R1659" i="11"/>
  <c r="S1627" i="11"/>
  <c r="R1627" i="11"/>
  <c r="S1595" i="11"/>
  <c r="R1595" i="11"/>
  <c r="R1700" i="11"/>
  <c r="S1700" i="11"/>
  <c r="S1661" i="11"/>
  <c r="R1661" i="11"/>
  <c r="S1629" i="11"/>
  <c r="R1629" i="11"/>
  <c r="S1597" i="11"/>
  <c r="R1597" i="11"/>
  <c r="R1767" i="11"/>
  <c r="S1767" i="11"/>
  <c r="R1562" i="11"/>
  <c r="S1562" i="11"/>
  <c r="R1479" i="11"/>
  <c r="S1479" i="11"/>
  <c r="R1434" i="11"/>
  <c r="S1434" i="11"/>
  <c r="S1402" i="11"/>
  <c r="R1402" i="11"/>
  <c r="S1370" i="11"/>
  <c r="R1370" i="11"/>
  <c r="S1338" i="11"/>
  <c r="R1338" i="11"/>
  <c r="S1306" i="11"/>
  <c r="R1306" i="11"/>
  <c r="S1274" i="11"/>
  <c r="R1274" i="11"/>
  <c r="R1551" i="11"/>
  <c r="S1551" i="11"/>
  <c r="R1490" i="11"/>
  <c r="S1490" i="11"/>
  <c r="R1392" i="11"/>
  <c r="S1392" i="11"/>
  <c r="R1347" i="11"/>
  <c r="S1347" i="11"/>
  <c r="R1264" i="11"/>
  <c r="S1264" i="11"/>
  <c r="S1233" i="11"/>
  <c r="R1233" i="11"/>
  <c r="S1201" i="11"/>
  <c r="R1201" i="11"/>
  <c r="S1169" i="11"/>
  <c r="R1169" i="11"/>
  <c r="S1137" i="11"/>
  <c r="R1137" i="11"/>
  <c r="S1105" i="11"/>
  <c r="R1105" i="11"/>
  <c r="S1073" i="11"/>
  <c r="R1073" i="11"/>
  <c r="S1041" i="11"/>
  <c r="R1041" i="11"/>
  <c r="S1009" i="11"/>
  <c r="R1009" i="11"/>
  <c r="S977" i="11"/>
  <c r="R977" i="11"/>
  <c r="S945" i="11"/>
  <c r="R945" i="11"/>
  <c r="S913" i="11"/>
  <c r="R913" i="11"/>
  <c r="S881" i="11"/>
  <c r="R881" i="11"/>
  <c r="S849" i="11"/>
  <c r="R849" i="11"/>
  <c r="S817" i="11"/>
  <c r="R817" i="11"/>
  <c r="R1550" i="11"/>
  <c r="S1550" i="11"/>
  <c r="R1387" i="11"/>
  <c r="S1387" i="11"/>
  <c r="R1304" i="11"/>
  <c r="S1304" i="11"/>
  <c r="S1259" i="11"/>
  <c r="R1259" i="11"/>
  <c r="S1227" i="11"/>
  <c r="R1227" i="11"/>
  <c r="S1195" i="11"/>
  <c r="R1195" i="11"/>
  <c r="S1163" i="11"/>
  <c r="R1163" i="11"/>
  <c r="S1131" i="11"/>
  <c r="R1131" i="11"/>
  <c r="S1099" i="11"/>
  <c r="R1099" i="11"/>
  <c r="S1067" i="11"/>
  <c r="R1067" i="11"/>
  <c r="S1035" i="11"/>
  <c r="R1035" i="11"/>
  <c r="S1003" i="11"/>
  <c r="R1003" i="11"/>
  <c r="S971" i="11"/>
  <c r="R971" i="11"/>
  <c r="S939" i="11"/>
  <c r="R939" i="11"/>
  <c r="S907" i="11"/>
  <c r="R907" i="11"/>
  <c r="S875" i="11"/>
  <c r="R875" i="11"/>
  <c r="S843" i="11"/>
  <c r="R843" i="11"/>
  <c r="S1728" i="11"/>
  <c r="R1728" i="11"/>
  <c r="S1467" i="11"/>
  <c r="R1467" i="11"/>
  <c r="R1503" i="11"/>
  <c r="S1503" i="11"/>
  <c r="S1284" i="11"/>
  <c r="R1284" i="11"/>
  <c r="S1372" i="11"/>
  <c r="R1372" i="11"/>
  <c r="S777" i="11"/>
  <c r="R777" i="11"/>
  <c r="S745" i="11"/>
  <c r="R745" i="11"/>
  <c r="S713" i="11"/>
  <c r="R713" i="11"/>
  <c r="S681" i="11"/>
  <c r="R681" i="11"/>
  <c r="S649" i="11"/>
  <c r="R649" i="11"/>
  <c r="R826" i="11"/>
  <c r="S826" i="11"/>
  <c r="S747" i="11"/>
  <c r="R747" i="11"/>
  <c r="S683" i="11"/>
  <c r="R683" i="11"/>
  <c r="S369" i="11"/>
  <c r="R369" i="11"/>
  <c r="S337" i="11"/>
  <c r="R337" i="11"/>
  <c r="S273" i="11"/>
  <c r="R273" i="11"/>
  <c r="S177" i="11"/>
  <c r="R177" i="11"/>
  <c r="S145" i="11"/>
  <c r="R145" i="11"/>
  <c r="S113" i="11"/>
  <c r="R113" i="11"/>
  <c r="R806" i="11"/>
  <c r="S806" i="11"/>
  <c r="R754" i="11"/>
  <c r="S754" i="11"/>
  <c r="R690" i="11"/>
  <c r="S690" i="11"/>
  <c r="S13" i="11"/>
  <c r="R13" i="11"/>
  <c r="T47" i="11"/>
  <c r="U47" i="11"/>
  <c r="T75" i="11"/>
  <c r="U75" i="11"/>
  <c r="R270" i="11"/>
  <c r="S270" i="11"/>
  <c r="R331" i="11"/>
  <c r="S331" i="11"/>
  <c r="R419" i="11"/>
  <c r="S419" i="11"/>
  <c r="R482" i="11"/>
  <c r="S482" i="11"/>
  <c r="R642" i="11"/>
  <c r="S642" i="11"/>
  <c r="U775" i="11"/>
  <c r="T775" i="11"/>
  <c r="S48" i="11"/>
  <c r="R48" i="11"/>
  <c r="R76" i="11"/>
  <c r="S76" i="11"/>
  <c r="S251" i="11"/>
  <c r="R251" i="11"/>
  <c r="R322" i="11"/>
  <c r="S322" i="11"/>
  <c r="R810" i="11"/>
  <c r="S810" i="11"/>
  <c r="S70" i="11"/>
  <c r="R70" i="11"/>
  <c r="S183" i="11"/>
  <c r="R183" i="11"/>
  <c r="R350" i="11"/>
  <c r="S350" i="11"/>
  <c r="S462" i="11"/>
  <c r="R462" i="11"/>
  <c r="R590" i="11"/>
  <c r="S590" i="11"/>
  <c r="S671" i="11"/>
  <c r="R671" i="11"/>
  <c r="T283" i="11"/>
  <c r="T602" i="11"/>
  <c r="U743" i="11"/>
  <c r="T743" i="11"/>
  <c r="R2071" i="11"/>
  <c r="S2071" i="11"/>
  <c r="S2007" i="11"/>
  <c r="R2007" i="11"/>
  <c r="S1977" i="11"/>
  <c r="R1977" i="11"/>
  <c r="R2064" i="11"/>
  <c r="S2064" i="11"/>
  <c r="S1997" i="11"/>
  <c r="R1997" i="11"/>
  <c r="R2034" i="11"/>
  <c r="S2034" i="11"/>
  <c r="S1965" i="11"/>
  <c r="R1965" i="11"/>
  <c r="S1949" i="11"/>
  <c r="R1949" i="11"/>
  <c r="R1904" i="11"/>
  <c r="S1904" i="11"/>
  <c r="R1861" i="11"/>
  <c r="S1861" i="11"/>
  <c r="R1818" i="11"/>
  <c r="S1818" i="11"/>
  <c r="R1810" i="11"/>
  <c r="S1810" i="11"/>
  <c r="S1734" i="11"/>
  <c r="R1734" i="11"/>
  <c r="S1702" i="11"/>
  <c r="R1702" i="11"/>
  <c r="R1743" i="11"/>
  <c r="S1743" i="11"/>
  <c r="S1667" i="11"/>
  <c r="R1667" i="11"/>
  <c r="S1603" i="11"/>
  <c r="R1603" i="11"/>
  <c r="S1835" i="11"/>
  <c r="R1835" i="11"/>
  <c r="R1732" i="11"/>
  <c r="S1732" i="11"/>
  <c r="S1653" i="11"/>
  <c r="R1653" i="11"/>
  <c r="S1573" i="11"/>
  <c r="R1573" i="11"/>
  <c r="S1509" i="11"/>
  <c r="R1509" i="11"/>
  <c r="S1843" i="11"/>
  <c r="R1843" i="11"/>
  <c r="S1410" i="11"/>
  <c r="R1410" i="11"/>
  <c r="S1346" i="11"/>
  <c r="R1346" i="11"/>
  <c r="S1266" i="11"/>
  <c r="R1266" i="11"/>
  <c r="R1360" i="11"/>
  <c r="S1360" i="11"/>
  <c r="S1209" i="11"/>
  <c r="R1209" i="11"/>
  <c r="S1145" i="11"/>
  <c r="R1145" i="11"/>
  <c r="S1081" i="11"/>
  <c r="R1081" i="11"/>
  <c r="S1001" i="11"/>
  <c r="R1001" i="11"/>
  <c r="S937" i="11"/>
  <c r="R937" i="11"/>
  <c r="S873" i="11"/>
  <c r="R873" i="11"/>
  <c r="R1400" i="11"/>
  <c r="S1400" i="11"/>
  <c r="S1235" i="11"/>
  <c r="R1235" i="11"/>
  <c r="S1171" i="11"/>
  <c r="R1171" i="11"/>
  <c r="S1107" i="11"/>
  <c r="R1107" i="11"/>
  <c r="S1043" i="11"/>
  <c r="R1043" i="11"/>
  <c r="S979" i="11"/>
  <c r="R979" i="11"/>
  <c r="S915" i="11"/>
  <c r="R915" i="11"/>
  <c r="S851" i="11"/>
  <c r="R851" i="11"/>
  <c r="R1506" i="11"/>
  <c r="S1506" i="11"/>
  <c r="S1435" i="11"/>
  <c r="R1435" i="11"/>
  <c r="S801" i="11"/>
  <c r="R801" i="11"/>
  <c r="S737" i="11"/>
  <c r="R737" i="11"/>
  <c r="S673" i="11"/>
  <c r="R673" i="11"/>
  <c r="S1420" i="11"/>
  <c r="R1420" i="11"/>
  <c r="R827" i="11"/>
  <c r="S827" i="11"/>
  <c r="S731" i="11"/>
  <c r="R731" i="11"/>
  <c r="S556" i="11"/>
  <c r="R556" i="11"/>
  <c r="S428" i="11"/>
  <c r="R428" i="11"/>
  <c r="S345" i="11"/>
  <c r="R345" i="11"/>
  <c r="S281" i="11"/>
  <c r="R281" i="11"/>
  <c r="R738" i="11"/>
  <c r="S738" i="11"/>
  <c r="R263" i="11"/>
  <c r="S263" i="11"/>
  <c r="S663" i="11"/>
  <c r="R663" i="11"/>
  <c r="R1118" i="11"/>
  <c r="S1118" i="11"/>
  <c r="R36" i="11"/>
  <c r="S36" i="11"/>
  <c r="R86" i="11"/>
  <c r="S86" i="11"/>
  <c r="S470" i="11"/>
  <c r="R470" i="11"/>
  <c r="R473" i="11"/>
  <c r="S473" i="11"/>
  <c r="R601" i="11"/>
  <c r="S601" i="11"/>
  <c r="R1052" i="11"/>
  <c r="S1052" i="11"/>
  <c r="U586" i="11"/>
  <c r="T586" i="11"/>
  <c r="S2019" i="11"/>
  <c r="R2019" i="11"/>
  <c r="R2047" i="11"/>
  <c r="S2047" i="11"/>
  <c r="S1887" i="11"/>
  <c r="R1887" i="11"/>
  <c r="S1989" i="11"/>
  <c r="R1989" i="11"/>
  <c r="R2017" i="11"/>
  <c r="S2017" i="11"/>
  <c r="S1809" i="11"/>
  <c r="R1809" i="11"/>
  <c r="S1941" i="11"/>
  <c r="R1941" i="11"/>
  <c r="R1815" i="11"/>
  <c r="S1815" i="11"/>
  <c r="R1740" i="11"/>
  <c r="S1740" i="11"/>
  <c r="S1647" i="11"/>
  <c r="R1647" i="11"/>
  <c r="S1929" i="11"/>
  <c r="R1929" i="11"/>
  <c r="S1771" i="11"/>
  <c r="R1771" i="11"/>
  <c r="S1681" i="11"/>
  <c r="R1681" i="11"/>
  <c r="S1633" i="11"/>
  <c r="R1633" i="11"/>
  <c r="S1569" i="11"/>
  <c r="R1569" i="11"/>
  <c r="S1505" i="11"/>
  <c r="R1505" i="11"/>
  <c r="R1331" i="11"/>
  <c r="S1331" i="11"/>
  <c r="S1253" i="11"/>
  <c r="R1253" i="11"/>
  <c r="S1173" i="11"/>
  <c r="R1173" i="11"/>
  <c r="S1125" i="11"/>
  <c r="R1125" i="11"/>
  <c r="S1061" i="11"/>
  <c r="R1061" i="11"/>
  <c r="S1013" i="11"/>
  <c r="R1013" i="11"/>
  <c r="S933" i="11"/>
  <c r="R933" i="11"/>
  <c r="S869" i="11"/>
  <c r="R869" i="11"/>
  <c r="R1416" i="11"/>
  <c r="S1416" i="11"/>
  <c r="S1247" i="11"/>
  <c r="R1247" i="11"/>
  <c r="S1183" i="11"/>
  <c r="R1183" i="11"/>
  <c r="S1119" i="11"/>
  <c r="R1119" i="11"/>
  <c r="S1055" i="11"/>
  <c r="R1055" i="11"/>
  <c r="S991" i="11"/>
  <c r="R991" i="11"/>
  <c r="S927" i="11"/>
  <c r="R927" i="11"/>
  <c r="S863" i="11"/>
  <c r="R863" i="11"/>
  <c r="R1570" i="11"/>
  <c r="S1570" i="11"/>
  <c r="S1292" i="11"/>
  <c r="R1292" i="11"/>
  <c r="S815" i="11"/>
  <c r="R815" i="11"/>
  <c r="R755" i="11"/>
  <c r="S755" i="11"/>
  <c r="S632" i="11"/>
  <c r="R632" i="11"/>
  <c r="S568" i="11"/>
  <c r="R568" i="11"/>
  <c r="S504" i="11"/>
  <c r="R504" i="11"/>
  <c r="S440" i="11"/>
  <c r="R440" i="11"/>
  <c r="S373" i="11"/>
  <c r="R373" i="11"/>
  <c r="S309" i="11"/>
  <c r="R309" i="11"/>
  <c r="S245" i="11"/>
  <c r="R245" i="11"/>
  <c r="R730" i="11"/>
  <c r="S730" i="11"/>
  <c r="R154" i="11"/>
  <c r="S154" i="11"/>
  <c r="S219" i="11"/>
  <c r="R219" i="11"/>
  <c r="R306" i="11"/>
  <c r="S306" i="11"/>
  <c r="R434" i="11"/>
  <c r="S434" i="11"/>
  <c r="R498" i="11"/>
  <c r="S498" i="11"/>
  <c r="R578" i="11"/>
  <c r="S578" i="11"/>
  <c r="R605" i="11"/>
  <c r="S605" i="11"/>
  <c r="S647" i="11"/>
  <c r="R647" i="11"/>
  <c r="S20" i="11"/>
  <c r="R20" i="11"/>
  <c r="R394" i="11"/>
  <c r="S394" i="11"/>
  <c r="S486" i="11"/>
  <c r="R486" i="11"/>
  <c r="R21" i="11"/>
  <c r="S21" i="11"/>
  <c r="S26" i="11"/>
  <c r="R26" i="11"/>
  <c r="R342" i="11"/>
  <c r="S342" i="11"/>
  <c r="T1022" i="11"/>
  <c r="U1022" i="11"/>
  <c r="S2069" i="11"/>
  <c r="R2069" i="11"/>
  <c r="R2006" i="11"/>
  <c r="S2006" i="11"/>
  <c r="R2028" i="11"/>
  <c r="S2028" i="11"/>
  <c r="R1850" i="11"/>
  <c r="S1850" i="11"/>
  <c r="S1785" i="11"/>
  <c r="R1785" i="11"/>
  <c r="R2002" i="11"/>
  <c r="S2002" i="11"/>
  <c r="R1890" i="11"/>
  <c r="S1890" i="11"/>
  <c r="R1940" i="11"/>
  <c r="S1940" i="11"/>
  <c r="S1870" i="11"/>
  <c r="R1870" i="11"/>
  <c r="R1908" i="11"/>
  <c r="S1908" i="11"/>
  <c r="S1754" i="11"/>
  <c r="R1754" i="11"/>
  <c r="S1722" i="11"/>
  <c r="R1722" i="11"/>
  <c r="S1690" i="11"/>
  <c r="R1690" i="11"/>
  <c r="R1753" i="11"/>
  <c r="S1753" i="11"/>
  <c r="R1916" i="11"/>
  <c r="S1916" i="11"/>
  <c r="S1816" i="11"/>
  <c r="R1816" i="11"/>
  <c r="R1761" i="11"/>
  <c r="S1761" i="11"/>
  <c r="S1725" i="11"/>
  <c r="R1725" i="11"/>
  <c r="R1640" i="11"/>
  <c r="S1640" i="11"/>
  <c r="R1578" i="11"/>
  <c r="S1578" i="11"/>
  <c r="S1540" i="11"/>
  <c r="R1540" i="11"/>
  <c r="R1450" i="11"/>
  <c r="S1450" i="11"/>
  <c r="S1414" i="11"/>
  <c r="R1414" i="11"/>
  <c r="S1382" i="11"/>
  <c r="R1382" i="11"/>
  <c r="S1350" i="11"/>
  <c r="R1350" i="11"/>
  <c r="S1318" i="11"/>
  <c r="R1318" i="11"/>
  <c r="S1286" i="11"/>
  <c r="R1286" i="11"/>
  <c r="R1676" i="11"/>
  <c r="S1676" i="11"/>
  <c r="R1644" i="11"/>
  <c r="S1644" i="11"/>
  <c r="R1612" i="11"/>
  <c r="S1612" i="11"/>
  <c r="R1325" i="11"/>
  <c r="S1325" i="11"/>
  <c r="S1733" i="11"/>
  <c r="R1733" i="11"/>
  <c r="R1580" i="11"/>
  <c r="S1580" i="11"/>
  <c r="R1365" i="11"/>
  <c r="S1365" i="11"/>
  <c r="S1512" i="11"/>
  <c r="R1512" i="11"/>
  <c r="S1425" i="11"/>
  <c r="R1425" i="11"/>
  <c r="R1343" i="11"/>
  <c r="S1343" i="11"/>
  <c r="R1260" i="11"/>
  <c r="S1260" i="11"/>
  <c r="R1196" i="11"/>
  <c r="S1196" i="11"/>
  <c r="R1122" i="11"/>
  <c r="S1122" i="11"/>
  <c r="R1060" i="11"/>
  <c r="S1060" i="11"/>
  <c r="R1279" i="11"/>
  <c r="S1279" i="11"/>
  <c r="R1216" i="11"/>
  <c r="S1216" i="11"/>
  <c r="R1142" i="11"/>
  <c r="S1142" i="11"/>
  <c r="R1078" i="11"/>
  <c r="S1078" i="11"/>
  <c r="R1016" i="11"/>
  <c r="S1016" i="11"/>
  <c r="R1423" i="11"/>
  <c r="S1423" i="11"/>
  <c r="R1256" i="11"/>
  <c r="S1256" i="11"/>
  <c r="R1040" i="11"/>
  <c r="S1040" i="11"/>
  <c r="R962" i="11"/>
  <c r="S962" i="11"/>
  <c r="R898" i="11"/>
  <c r="S898" i="11"/>
  <c r="S828" i="11"/>
  <c r="R828" i="11"/>
  <c r="S789" i="11"/>
  <c r="R789" i="11"/>
  <c r="S757" i="11"/>
  <c r="R757" i="11"/>
  <c r="S725" i="11"/>
  <c r="R725" i="11"/>
  <c r="S693" i="11"/>
  <c r="R693" i="11"/>
  <c r="S661" i="11"/>
  <c r="R661" i="11"/>
  <c r="R1604" i="11"/>
  <c r="S1604" i="11"/>
  <c r="R1210" i="11"/>
  <c r="S1210" i="11"/>
  <c r="R1130" i="11"/>
  <c r="S1130" i="11"/>
  <c r="R1014" i="11"/>
  <c r="S1014" i="11"/>
  <c r="R950" i="11"/>
  <c r="S950" i="11"/>
  <c r="R886" i="11"/>
  <c r="S886" i="11"/>
  <c r="R830" i="11"/>
  <c r="S830" i="11"/>
  <c r="S792" i="11"/>
  <c r="R792" i="11"/>
  <c r="S760" i="11"/>
  <c r="R760" i="11"/>
  <c r="S728" i="11"/>
  <c r="R728" i="11"/>
  <c r="S696" i="11"/>
  <c r="R696" i="11"/>
  <c r="S664" i="11"/>
  <c r="R664" i="11"/>
  <c r="R1056" i="11"/>
  <c r="S1056" i="11"/>
  <c r="R852" i="11"/>
  <c r="S852" i="11"/>
  <c r="S544" i="11"/>
  <c r="R544" i="11"/>
  <c r="S285" i="11"/>
  <c r="R285" i="11"/>
  <c r="S221" i="11"/>
  <c r="R221" i="11"/>
  <c r="S189" i="11"/>
  <c r="R189" i="11"/>
  <c r="S157" i="11"/>
  <c r="R157" i="11"/>
  <c r="R1150" i="11"/>
  <c r="S1150" i="11"/>
  <c r="R974" i="11"/>
  <c r="S974" i="11"/>
  <c r="R910" i="11"/>
  <c r="S910" i="11"/>
  <c r="R838" i="11"/>
  <c r="S838" i="11"/>
  <c r="S611" i="11"/>
  <c r="R611" i="11"/>
  <c r="S579" i="11"/>
  <c r="R579" i="11"/>
  <c r="S547" i="11"/>
  <c r="R547" i="11"/>
  <c r="S515" i="11"/>
  <c r="R515" i="11"/>
  <c r="S483" i="11"/>
  <c r="R483" i="11"/>
  <c r="S451" i="11"/>
  <c r="R451" i="11"/>
  <c r="S420" i="11"/>
  <c r="R420" i="11"/>
  <c r="S388" i="11"/>
  <c r="R388" i="11"/>
  <c r="S356" i="11"/>
  <c r="R356" i="11"/>
  <c r="S324" i="11"/>
  <c r="R324" i="11"/>
  <c r="S292" i="11"/>
  <c r="R292" i="11"/>
  <c r="S260" i="11"/>
  <c r="R260" i="11"/>
  <c r="S228" i="11"/>
  <c r="R228" i="11"/>
  <c r="S196" i="11"/>
  <c r="R196" i="11"/>
  <c r="S164" i="11"/>
  <c r="R164" i="11"/>
  <c r="S132" i="11"/>
  <c r="R132" i="11"/>
  <c r="S100" i="11"/>
  <c r="R100" i="11"/>
  <c r="R386" i="11"/>
  <c r="S386" i="11"/>
  <c r="R888" i="11"/>
  <c r="S888" i="11"/>
  <c r="R127" i="11"/>
  <c r="S127" i="11"/>
  <c r="R307" i="11"/>
  <c r="S307" i="11"/>
  <c r="R477" i="11"/>
  <c r="S477" i="11"/>
  <c r="R626" i="11"/>
  <c r="S626" i="11"/>
  <c r="R678" i="11"/>
  <c r="S678" i="11"/>
  <c r="S695" i="11"/>
  <c r="R695" i="11"/>
  <c r="S64" i="11"/>
  <c r="R64" i="11"/>
  <c r="S91" i="11"/>
  <c r="R91" i="11"/>
  <c r="R904" i="11"/>
  <c r="S904" i="11"/>
  <c r="R988" i="11"/>
  <c r="S988" i="11"/>
  <c r="S18" i="11"/>
  <c r="R18" i="11"/>
  <c r="S82" i="11"/>
  <c r="R82" i="11"/>
  <c r="R130" i="11"/>
  <c r="S130" i="11"/>
  <c r="R178" i="11"/>
  <c r="S178" i="11"/>
  <c r="R266" i="11"/>
  <c r="S266" i="11"/>
  <c r="R326" i="11"/>
  <c r="S326" i="11"/>
  <c r="R521" i="11"/>
  <c r="S521" i="11"/>
  <c r="R782" i="11"/>
  <c r="S782" i="11"/>
  <c r="S819" i="11"/>
  <c r="R819" i="11"/>
  <c r="R1438" i="11"/>
  <c r="S1438" i="11"/>
  <c r="S1557" i="11"/>
  <c r="R1557" i="11"/>
  <c r="S1757" i="11"/>
  <c r="R1757" i="11"/>
  <c r="S1717" i="11"/>
  <c r="R1717" i="11"/>
  <c r="R1670" i="11"/>
  <c r="S1670" i="11"/>
  <c r="R1606" i="11"/>
  <c r="S1606" i="11"/>
  <c r="R1341" i="11"/>
  <c r="S1341" i="11"/>
  <c r="R1699" i="11"/>
  <c r="S1699" i="11"/>
  <c r="R1381" i="11"/>
  <c r="S1381" i="11"/>
  <c r="R1636" i="11"/>
  <c r="S1636" i="11"/>
  <c r="R1456" i="11"/>
  <c r="S1456" i="11"/>
  <c r="R1684" i="11"/>
  <c r="S1684" i="11"/>
  <c r="R1271" i="11"/>
  <c r="S1271" i="11"/>
  <c r="R1152" i="11"/>
  <c r="S1152" i="11"/>
  <c r="S1576" i="11"/>
  <c r="R1576" i="11"/>
  <c r="S1273" i="11"/>
  <c r="R1273" i="11"/>
  <c r="R1140" i="11"/>
  <c r="S1140" i="11"/>
  <c r="R1678" i="11"/>
  <c r="S1678" i="11"/>
  <c r="R1224" i="11"/>
  <c r="S1224" i="11"/>
  <c r="R960" i="11"/>
  <c r="S960" i="11"/>
  <c r="R1206" i="11"/>
  <c r="S1206" i="11"/>
  <c r="R1012" i="11"/>
  <c r="S1012" i="11"/>
  <c r="R916" i="11"/>
  <c r="S916" i="11"/>
  <c r="S808" i="11"/>
  <c r="R808" i="11"/>
  <c r="S724" i="11"/>
  <c r="R724" i="11"/>
  <c r="S660" i="11"/>
  <c r="R660" i="11"/>
  <c r="R1038" i="11"/>
  <c r="S1038" i="11"/>
  <c r="S508" i="11"/>
  <c r="R508" i="11"/>
  <c r="S201" i="11"/>
  <c r="R201" i="11"/>
  <c r="R1132" i="11"/>
  <c r="S1132" i="11"/>
  <c r="R906" i="11"/>
  <c r="S906" i="11"/>
  <c r="S575" i="11"/>
  <c r="R575" i="11"/>
  <c r="S511" i="11"/>
  <c r="R511" i="11"/>
  <c r="S447" i="11"/>
  <c r="R447" i="11"/>
  <c r="S384" i="11"/>
  <c r="R384" i="11"/>
  <c r="S320" i="11"/>
  <c r="R320" i="11"/>
  <c r="S256" i="11"/>
  <c r="R256" i="11"/>
  <c r="S192" i="11"/>
  <c r="R192" i="11"/>
  <c r="S128" i="11"/>
  <c r="R128" i="11"/>
  <c r="R262" i="11"/>
  <c r="S262" i="11"/>
  <c r="R298" i="11"/>
  <c r="S298" i="11"/>
  <c r="R1164" i="11"/>
  <c r="S1164" i="11"/>
  <c r="S81" i="11"/>
  <c r="R81" i="11"/>
  <c r="R291" i="11"/>
  <c r="S291" i="11"/>
  <c r="R1359" i="11"/>
  <c r="S1359" i="11"/>
  <c r="R513" i="11"/>
  <c r="S513" i="11"/>
  <c r="R1042" i="11"/>
  <c r="S1042" i="11"/>
  <c r="S46" i="11"/>
  <c r="R46" i="11"/>
  <c r="S111" i="11"/>
  <c r="R111" i="11"/>
  <c r="R194" i="11"/>
  <c r="S194" i="11"/>
  <c r="T1160" i="11"/>
  <c r="U1160" i="11"/>
  <c r="S2029" i="11"/>
  <c r="R2029" i="11"/>
  <c r="S2003" i="11"/>
  <c r="R2003" i="11"/>
  <c r="S2010" i="11"/>
  <c r="R2010" i="11"/>
  <c r="S2053" i="11"/>
  <c r="R2053" i="11"/>
  <c r="R1950" i="11"/>
  <c r="S1950" i="11"/>
  <c r="R1788" i="11"/>
  <c r="S1788" i="11"/>
  <c r="S1714" i="11"/>
  <c r="R1714" i="11"/>
  <c r="S1800" i="11"/>
  <c r="R1800" i="11"/>
  <c r="R1721" i="11"/>
  <c r="S1721" i="11"/>
  <c r="S1792" i="11"/>
  <c r="R1792" i="11"/>
  <c r="S1553" i="11"/>
  <c r="R1553" i="11"/>
  <c r="S1489" i="11"/>
  <c r="R1489" i="11"/>
  <c r="R1784" i="11"/>
  <c r="S1784" i="11"/>
  <c r="R1624" i="11"/>
  <c r="S1624" i="11"/>
  <c r="S1444" i="11"/>
  <c r="R1444" i="11"/>
  <c r="S1374" i="11"/>
  <c r="R1374" i="11"/>
  <c r="S1310" i="11"/>
  <c r="R1310" i="11"/>
  <c r="R1634" i="11"/>
  <c r="S1634" i="11"/>
  <c r="R1357" i="11"/>
  <c r="S1357" i="11"/>
  <c r="S821" i="11"/>
  <c r="R821" i="11"/>
  <c r="R1558" i="11"/>
  <c r="S1558" i="11"/>
  <c r="R1452" i="11"/>
  <c r="S1452" i="11"/>
  <c r="R1269" i="11"/>
  <c r="S1269" i="11"/>
  <c r="S1693" i="11"/>
  <c r="R1693" i="11"/>
  <c r="R1552" i="11"/>
  <c r="S1552" i="11"/>
  <c r="R1620" i="11"/>
  <c r="S1620" i="11"/>
  <c r="S1329" i="11"/>
  <c r="R1329" i="11"/>
  <c r="R1244" i="11"/>
  <c r="S1244" i="11"/>
  <c r="R1106" i="11"/>
  <c r="S1106" i="11"/>
  <c r="R1415" i="11"/>
  <c r="S1415" i="11"/>
  <c r="R1200" i="11"/>
  <c r="S1200" i="11"/>
  <c r="R1094" i="11"/>
  <c r="S1094" i="11"/>
  <c r="R1468" i="11"/>
  <c r="S1468" i="11"/>
  <c r="R1084" i="11"/>
  <c r="S1084" i="11"/>
  <c r="R914" i="11"/>
  <c r="S914" i="11"/>
  <c r="S797" i="11"/>
  <c r="R797" i="11"/>
  <c r="S733" i="11"/>
  <c r="R733" i="11"/>
  <c r="S669" i="11"/>
  <c r="R669" i="11"/>
  <c r="S1409" i="11"/>
  <c r="R1409" i="11"/>
  <c r="R1188" i="11"/>
  <c r="S1188" i="11"/>
  <c r="R998" i="11"/>
  <c r="S998" i="11"/>
  <c r="R870" i="11"/>
  <c r="S870" i="11"/>
  <c r="S784" i="11"/>
  <c r="R784" i="11"/>
  <c r="S720" i="11"/>
  <c r="R720" i="11"/>
  <c r="S640" i="11"/>
  <c r="R640" i="11"/>
  <c r="R864" i="11"/>
  <c r="S864" i="11"/>
  <c r="S421" i="11"/>
  <c r="R421" i="11"/>
  <c r="R990" i="11"/>
  <c r="S990" i="11"/>
  <c r="R854" i="11"/>
  <c r="S854" i="11"/>
  <c r="S571" i="11"/>
  <c r="R571" i="11"/>
  <c r="S507" i="11"/>
  <c r="R507" i="11"/>
  <c r="S443" i="11"/>
  <c r="R443" i="11"/>
  <c r="S380" i="11"/>
  <c r="R380" i="11"/>
  <c r="S316" i="11"/>
  <c r="R316" i="11"/>
  <c r="S252" i="11"/>
  <c r="R252" i="11"/>
  <c r="S188" i="11"/>
  <c r="R188" i="11"/>
  <c r="S124" i="11"/>
  <c r="R124" i="11"/>
  <c r="R402" i="11"/>
  <c r="S402" i="11"/>
  <c r="R182" i="11"/>
  <c r="S182" i="11"/>
  <c r="R387" i="11"/>
  <c r="S387" i="11"/>
  <c r="S159" i="11"/>
  <c r="R159" i="11"/>
  <c r="R798" i="11"/>
  <c r="S798" i="11"/>
  <c r="S41" i="11"/>
  <c r="R41" i="11"/>
  <c r="R553" i="11"/>
  <c r="S553" i="11"/>
  <c r="R686" i="11"/>
  <c r="S686" i="11"/>
  <c r="T43" i="11"/>
  <c r="U43" i="11"/>
  <c r="R98" i="11"/>
  <c r="S98" i="11"/>
  <c r="R150" i="11"/>
  <c r="S150" i="11"/>
  <c r="R378" i="11"/>
  <c r="S378" i="11"/>
  <c r="R425" i="11"/>
  <c r="S425" i="11"/>
  <c r="S542" i="11"/>
  <c r="R542" i="11"/>
  <c r="R718" i="11"/>
  <c r="S718" i="11"/>
  <c r="S1686" i="11"/>
  <c r="R1686" i="11"/>
  <c r="S1795" i="11"/>
  <c r="R1795" i="11"/>
  <c r="S1637" i="11"/>
  <c r="R1637" i="11"/>
  <c r="R1530" i="11"/>
  <c r="S1530" i="11"/>
  <c r="S1362" i="11"/>
  <c r="R1362" i="11"/>
  <c r="R1379" i="11"/>
  <c r="S1379" i="11"/>
  <c r="R1296" i="11"/>
  <c r="S1296" i="11"/>
  <c r="S1097" i="11"/>
  <c r="R1097" i="11"/>
  <c r="S985" i="11"/>
  <c r="R985" i="11"/>
  <c r="S857" i="11"/>
  <c r="R857" i="11"/>
  <c r="S1539" i="11"/>
  <c r="R1539" i="11"/>
  <c r="R1336" i="11"/>
  <c r="S1336" i="11"/>
  <c r="S1187" i="11"/>
  <c r="R1187" i="11"/>
  <c r="S1123" i="11"/>
  <c r="R1123" i="11"/>
  <c r="S995" i="11"/>
  <c r="R995" i="11"/>
  <c r="S931" i="11"/>
  <c r="R931" i="11"/>
  <c r="S867" i="11"/>
  <c r="R867" i="11"/>
  <c r="R1587" i="11"/>
  <c r="S1587" i="11"/>
  <c r="R1523" i="11"/>
  <c r="S1523" i="11"/>
  <c r="S785" i="11"/>
  <c r="R785" i="11"/>
  <c r="S721" i="11"/>
  <c r="R721" i="11"/>
  <c r="S657" i="11"/>
  <c r="R657" i="11"/>
  <c r="S1308" i="11"/>
  <c r="R1308" i="11"/>
  <c r="S699" i="11"/>
  <c r="R699" i="11"/>
  <c r="S604" i="11"/>
  <c r="R604" i="11"/>
  <c r="S540" i="11"/>
  <c r="R540" i="11"/>
  <c r="S409" i="11"/>
  <c r="R409" i="11"/>
  <c r="S297" i="11"/>
  <c r="R297" i="11"/>
  <c r="S153" i="11"/>
  <c r="R153" i="11"/>
  <c r="R706" i="11"/>
  <c r="S706" i="11"/>
  <c r="R497" i="11"/>
  <c r="S497" i="11"/>
  <c r="S582" i="11"/>
  <c r="R582" i="11"/>
  <c r="R115" i="11"/>
  <c r="S115" i="11"/>
  <c r="U570" i="11"/>
  <c r="T570" i="11"/>
  <c r="S2068" i="11"/>
  <c r="R2068" i="11"/>
  <c r="S1971" i="11"/>
  <c r="R1971" i="11"/>
  <c r="S1903" i="11"/>
  <c r="R1903" i="11"/>
  <c r="R1759" i="11"/>
  <c r="S1759" i="11"/>
  <c r="S1631" i="11"/>
  <c r="R1631" i="11"/>
  <c r="S1665" i="11"/>
  <c r="R1665" i="11"/>
  <c r="R1312" i="11"/>
  <c r="S1312" i="11"/>
  <c r="S1189" i="11"/>
  <c r="R1189" i="11"/>
  <c r="S1045" i="11"/>
  <c r="R1045" i="11"/>
  <c r="S917" i="11"/>
  <c r="R917" i="11"/>
  <c r="S1231" i="11"/>
  <c r="R1231" i="11"/>
  <c r="R1814" i="11"/>
  <c r="S1814" i="11"/>
  <c r="S25" i="11"/>
  <c r="R25" i="11"/>
  <c r="R53" i="11"/>
  <c r="S53" i="11"/>
  <c r="R275" i="11"/>
  <c r="S275" i="11"/>
  <c r="R429" i="11"/>
  <c r="S429" i="11"/>
  <c r="S1380" i="11"/>
  <c r="R1380" i="11"/>
  <c r="S574" i="11"/>
  <c r="R574" i="11"/>
  <c r="U139" i="11"/>
  <c r="T139" i="11"/>
  <c r="U311" i="11"/>
  <c r="T311" i="11"/>
  <c r="U618" i="11"/>
  <c r="T618" i="11"/>
  <c r="S2074" i="11"/>
  <c r="R2074" i="11"/>
  <c r="R2065" i="11"/>
  <c r="S2065" i="11"/>
  <c r="R2036" i="11"/>
  <c r="S2036" i="11"/>
  <c r="S1999" i="11"/>
  <c r="R1999" i="11"/>
  <c r="S1967" i="11"/>
  <c r="R1967" i="11"/>
  <c r="S1963" i="11"/>
  <c r="R1963" i="11"/>
  <c r="S1931" i="11"/>
  <c r="R1931" i="11"/>
  <c r="S1899" i="11"/>
  <c r="R1899" i="11"/>
  <c r="S1867" i="11"/>
  <c r="R1867" i="11"/>
  <c r="S1986" i="11"/>
  <c r="R1986" i="11"/>
  <c r="S2040" i="11"/>
  <c r="R2040" i="11"/>
  <c r="R2014" i="11"/>
  <c r="S2014" i="11"/>
  <c r="R1898" i="11"/>
  <c r="S1898" i="11"/>
  <c r="S1821" i="11"/>
  <c r="R1821" i="11"/>
  <c r="S1789" i="11"/>
  <c r="R1789" i="11"/>
  <c r="R1938" i="11"/>
  <c r="S1938" i="11"/>
  <c r="S1878" i="11"/>
  <c r="R1878" i="11"/>
  <c r="R1812" i="11"/>
  <c r="S1812" i="11"/>
  <c r="R1804" i="11"/>
  <c r="S1804" i="11"/>
  <c r="S1832" i="11"/>
  <c r="R1832" i="11"/>
  <c r="R1924" i="11"/>
  <c r="S1924" i="11"/>
  <c r="R1822" i="11"/>
  <c r="S1822" i="11"/>
  <c r="S1768" i="11"/>
  <c r="R1768" i="11"/>
  <c r="S1581" i="11"/>
  <c r="R1581" i="11"/>
  <c r="S1549" i="11"/>
  <c r="R1549" i="11"/>
  <c r="S1517" i="11"/>
  <c r="R1517" i="11"/>
  <c r="S1485" i="11"/>
  <c r="R1485" i="11"/>
  <c r="S1453" i="11"/>
  <c r="R1453" i="11"/>
  <c r="R1766" i="11"/>
  <c r="S1766" i="11"/>
  <c r="R1830" i="11"/>
  <c r="S1830" i="11"/>
  <c r="R1731" i="11"/>
  <c r="S1731" i="11"/>
  <c r="R1642" i="11"/>
  <c r="S1642" i="11"/>
  <c r="R1588" i="11"/>
  <c r="S1588" i="11"/>
  <c r="R1460" i="11"/>
  <c r="S1460" i="11"/>
  <c r="S1824" i="11"/>
  <c r="R1824" i="11"/>
  <c r="R1680" i="11"/>
  <c r="S1680" i="11"/>
  <c r="R1648" i="11"/>
  <c r="S1648" i="11"/>
  <c r="R1616" i="11"/>
  <c r="S1616" i="11"/>
  <c r="R1462" i="11"/>
  <c r="S1462" i="11"/>
  <c r="R1373" i="11"/>
  <c r="S1373" i="11"/>
  <c r="S1886" i="11"/>
  <c r="R1886" i="11"/>
  <c r="S1472" i="11"/>
  <c r="R1472" i="11"/>
  <c r="R1413" i="11"/>
  <c r="S1413" i="11"/>
  <c r="R1285" i="11"/>
  <c r="S1285" i="11"/>
  <c r="S1910" i="11"/>
  <c r="R1910" i="11"/>
  <c r="S1862" i="11"/>
  <c r="R1862" i="11"/>
  <c r="R1566" i="11"/>
  <c r="S1566" i="11"/>
  <c r="R1436" i="11"/>
  <c r="S1436" i="11"/>
  <c r="R1534" i="11"/>
  <c r="S1534" i="11"/>
  <c r="R1446" i="11"/>
  <c r="S1446" i="11"/>
  <c r="R1351" i="11"/>
  <c r="S1351" i="11"/>
  <c r="R1584" i="11"/>
  <c r="S1584" i="11"/>
  <c r="S1262" i="11"/>
  <c r="R1262" i="11"/>
  <c r="R1198" i="11"/>
  <c r="S1198" i="11"/>
  <c r="R1136" i="11"/>
  <c r="S1136" i="11"/>
  <c r="R1062" i="11"/>
  <c r="S1062" i="11"/>
  <c r="R1502" i="11"/>
  <c r="S1502" i="11"/>
  <c r="R1287" i="11"/>
  <c r="S1287" i="11"/>
  <c r="R1218" i="11"/>
  <c r="S1218" i="11"/>
  <c r="R1156" i="11"/>
  <c r="S1156" i="11"/>
  <c r="R1092" i="11"/>
  <c r="S1092" i="11"/>
  <c r="R1018" i="11"/>
  <c r="S1018" i="11"/>
  <c r="S1281" i="11"/>
  <c r="R1281" i="11"/>
  <c r="R1072" i="11"/>
  <c r="S1072" i="11"/>
  <c r="R976" i="11"/>
  <c r="S976" i="11"/>
  <c r="R912" i="11"/>
  <c r="S912" i="11"/>
  <c r="R842" i="11"/>
  <c r="S842" i="11"/>
  <c r="R1220" i="11"/>
  <c r="S1220" i="11"/>
  <c r="R1134" i="11"/>
  <c r="S1134" i="11"/>
  <c r="R1054" i="11"/>
  <c r="S1054" i="11"/>
  <c r="R964" i="11"/>
  <c r="S964" i="11"/>
  <c r="R900" i="11"/>
  <c r="S900" i="11"/>
  <c r="R832" i="11"/>
  <c r="S832" i="11"/>
  <c r="S796" i="11"/>
  <c r="R796" i="11"/>
  <c r="S764" i="11"/>
  <c r="R764" i="11"/>
  <c r="S732" i="11"/>
  <c r="R732" i="11"/>
  <c r="S700" i="11"/>
  <c r="R700" i="11"/>
  <c r="S668" i="11"/>
  <c r="R668" i="11"/>
  <c r="S636" i="11"/>
  <c r="R636" i="11"/>
  <c r="R1074" i="11"/>
  <c r="S1074" i="11"/>
  <c r="R856" i="11"/>
  <c r="S856" i="11"/>
  <c r="S612" i="11"/>
  <c r="R612" i="11"/>
  <c r="S580" i="11"/>
  <c r="R580" i="11"/>
  <c r="S548" i="11"/>
  <c r="R548" i="11"/>
  <c r="S516" i="11"/>
  <c r="R516" i="11"/>
  <c r="S484" i="11"/>
  <c r="R484" i="11"/>
  <c r="S452" i="11"/>
  <c r="R452" i="11"/>
  <c r="S257" i="11"/>
  <c r="R257" i="11"/>
  <c r="S225" i="11"/>
  <c r="R225" i="11"/>
  <c r="R1178" i="11"/>
  <c r="S1178" i="11"/>
  <c r="R986" i="11"/>
  <c r="S986" i="11"/>
  <c r="R922" i="11"/>
  <c r="S922" i="11"/>
  <c r="R850" i="11"/>
  <c r="S850" i="11"/>
  <c r="S615" i="11"/>
  <c r="R615" i="11"/>
  <c r="S583" i="11"/>
  <c r="R583" i="11"/>
  <c r="S551" i="11"/>
  <c r="R551" i="11"/>
  <c r="S519" i="11"/>
  <c r="R519" i="11"/>
  <c r="S487" i="11"/>
  <c r="R487" i="11"/>
  <c r="S455" i="11"/>
  <c r="R455" i="11"/>
  <c r="S424" i="11"/>
  <c r="R424" i="11"/>
  <c r="S392" i="11"/>
  <c r="R392" i="11"/>
  <c r="S360" i="11"/>
  <c r="R360" i="11"/>
  <c r="S328" i="11"/>
  <c r="R328" i="11"/>
  <c r="S296" i="11"/>
  <c r="R296" i="11"/>
  <c r="S264" i="11"/>
  <c r="R264" i="11"/>
  <c r="S232" i="11"/>
  <c r="R232" i="11"/>
  <c r="S200" i="11"/>
  <c r="R200" i="11"/>
  <c r="S168" i="11"/>
  <c r="R168" i="11"/>
  <c r="S136" i="11"/>
  <c r="R136" i="11"/>
  <c r="S104" i="11"/>
  <c r="R104" i="11"/>
  <c r="S80" i="11"/>
  <c r="R80" i="11"/>
  <c r="R338" i="11"/>
  <c r="S338" i="11"/>
  <c r="S454" i="11"/>
  <c r="R454" i="11"/>
  <c r="S566" i="11"/>
  <c r="R566" i="11"/>
  <c r="S598" i="11"/>
  <c r="R598" i="11"/>
  <c r="S29" i="11"/>
  <c r="R29" i="11"/>
  <c r="R155" i="11"/>
  <c r="S155" i="11"/>
  <c r="R206" i="11"/>
  <c r="S206" i="11"/>
  <c r="R222" i="11"/>
  <c r="S222" i="11"/>
  <c r="R238" i="11"/>
  <c r="S238" i="11"/>
  <c r="R573" i="11"/>
  <c r="S573" i="11"/>
  <c r="R823" i="11"/>
  <c r="S823" i="11"/>
  <c r="U426" i="11"/>
  <c r="T426" i="11"/>
  <c r="S191" i="11"/>
  <c r="R191" i="11"/>
  <c r="R481" i="11"/>
  <c r="S481" i="11"/>
  <c r="S518" i="11"/>
  <c r="R518" i="11"/>
  <c r="S33" i="11"/>
  <c r="R33" i="11"/>
  <c r="S22" i="11"/>
  <c r="R22" i="11"/>
  <c r="S85" i="11"/>
  <c r="R85" i="11"/>
  <c r="R162" i="11"/>
  <c r="S162" i="11"/>
  <c r="R318" i="11"/>
  <c r="S318" i="11"/>
  <c r="R415" i="11"/>
  <c r="S415" i="11"/>
  <c r="S430" i="11"/>
  <c r="R430" i="11"/>
  <c r="R569" i="11"/>
  <c r="S569" i="11"/>
  <c r="S735" i="11"/>
  <c r="R735" i="11"/>
  <c r="S1268" i="11"/>
  <c r="R1268" i="11"/>
  <c r="U195" i="11"/>
  <c r="T195" i="11"/>
  <c r="U359" i="11"/>
  <c r="T359" i="11"/>
  <c r="S2066" i="11"/>
  <c r="R2066" i="11"/>
  <c r="S2049" i="11"/>
  <c r="R2049" i="11"/>
  <c r="R2067" i="11"/>
  <c r="S2067" i="11"/>
  <c r="R1996" i="11"/>
  <c r="S1996" i="11"/>
  <c r="S1923" i="11"/>
  <c r="R1923" i="11"/>
  <c r="S1891" i="11"/>
  <c r="R1891" i="11"/>
  <c r="S1859" i="11"/>
  <c r="R1859" i="11"/>
  <c r="R1982" i="11"/>
  <c r="S1982" i="11"/>
  <c r="R2057" i="11"/>
  <c r="S2057" i="11"/>
  <c r="R1998" i="11"/>
  <c r="S1998" i="11"/>
  <c r="R1930" i="11"/>
  <c r="S1930" i="11"/>
  <c r="S1813" i="11"/>
  <c r="R1813" i="11"/>
  <c r="S1781" i="11"/>
  <c r="R1781" i="11"/>
  <c r="R1976" i="11"/>
  <c r="S1976" i="11"/>
  <c r="R1932" i="11"/>
  <c r="S1932" i="11"/>
  <c r="R1844" i="11"/>
  <c r="S1844" i="11"/>
  <c r="S1902" i="11"/>
  <c r="R1902" i="11"/>
  <c r="R1836" i="11"/>
  <c r="S1836" i="11"/>
  <c r="R1780" i="11"/>
  <c r="S1780" i="11"/>
  <c r="S1493" i="11"/>
  <c r="R1493" i="11"/>
  <c r="S1894" i="11"/>
  <c r="R1894" i="11"/>
  <c r="R1594" i="11"/>
  <c r="S1594" i="11"/>
  <c r="R1691" i="11"/>
  <c r="S1691" i="11"/>
  <c r="R1622" i="11"/>
  <c r="S1622" i="11"/>
  <c r="S1528" i="11"/>
  <c r="R1528" i="11"/>
  <c r="R1405" i="11"/>
  <c r="S1405" i="11"/>
  <c r="S1560" i="11"/>
  <c r="R1560" i="11"/>
  <c r="S1480" i="11"/>
  <c r="R1480" i="11"/>
  <c r="R1668" i="11"/>
  <c r="S1668" i="11"/>
  <c r="R1246" i="11"/>
  <c r="S1246" i="11"/>
  <c r="R1120" i="11"/>
  <c r="S1120" i="11"/>
  <c r="S1448" i="11"/>
  <c r="R1448" i="11"/>
  <c r="R1172" i="11"/>
  <c r="S1172" i="11"/>
  <c r="R1034" i="11"/>
  <c r="S1034" i="11"/>
  <c r="R1311" i="11"/>
  <c r="S1311" i="11"/>
  <c r="R992" i="11"/>
  <c r="S992" i="11"/>
  <c r="R858" i="11"/>
  <c r="S858" i="11"/>
  <c r="S641" i="11"/>
  <c r="R641" i="11"/>
  <c r="R1242" i="11"/>
  <c r="S1242" i="11"/>
  <c r="R1068" i="11"/>
  <c r="S1068" i="11"/>
  <c r="R884" i="11"/>
  <c r="S884" i="11"/>
  <c r="S788" i="11"/>
  <c r="R788" i="11"/>
  <c r="S740" i="11"/>
  <c r="R740" i="11"/>
  <c r="S676" i="11"/>
  <c r="R676" i="11"/>
  <c r="R1194" i="11"/>
  <c r="S1194" i="11"/>
  <c r="S588" i="11"/>
  <c r="R588" i="11"/>
  <c r="S524" i="11"/>
  <c r="R524" i="11"/>
  <c r="S460" i="11"/>
  <c r="R460" i="11"/>
  <c r="S313" i="11"/>
  <c r="R313" i="11"/>
  <c r="S249" i="11"/>
  <c r="R249" i="11"/>
  <c r="S1305" i="11"/>
  <c r="R1305" i="11"/>
  <c r="R938" i="11"/>
  <c r="S938" i="11"/>
  <c r="S591" i="11"/>
  <c r="R591" i="11"/>
  <c r="S527" i="11"/>
  <c r="R527" i="11"/>
  <c r="S463" i="11"/>
  <c r="R463" i="11"/>
  <c r="S400" i="11"/>
  <c r="R400" i="11"/>
  <c r="S336" i="11"/>
  <c r="R336" i="11"/>
  <c r="S272" i="11"/>
  <c r="R272" i="11"/>
  <c r="S208" i="11"/>
  <c r="R208" i="11"/>
  <c r="S144" i="11"/>
  <c r="R144" i="11"/>
  <c r="R102" i="11"/>
  <c r="S102" i="11"/>
  <c r="S783" i="11"/>
  <c r="R783" i="11"/>
  <c r="T83" i="11"/>
  <c r="U83" i="11"/>
  <c r="R379" i="11"/>
  <c r="S379" i="11"/>
  <c r="R610" i="11"/>
  <c r="S610" i="11"/>
  <c r="R314" i="11"/>
  <c r="S314" i="11"/>
  <c r="R334" i="11"/>
  <c r="S334" i="11"/>
  <c r="R441" i="11"/>
  <c r="S441" i="11"/>
  <c r="R558" i="11"/>
  <c r="S558" i="11"/>
  <c r="S767" i="11"/>
  <c r="R767" i="11"/>
  <c r="U95" i="11"/>
  <c r="T95" i="11"/>
  <c r="S2062" i="11"/>
  <c r="R2062" i="11"/>
  <c r="R2059" i="11"/>
  <c r="S2059" i="11"/>
  <c r="R1962" i="11"/>
  <c r="S1962" i="11"/>
  <c r="R1884" i="11"/>
  <c r="S1884" i="11"/>
  <c r="S1730" i="11"/>
  <c r="R1730" i="11"/>
  <c r="S1840" i="11"/>
  <c r="R1840" i="11"/>
  <c r="R1729" i="11"/>
  <c r="S1729" i="11"/>
  <c r="R1838" i="11"/>
  <c r="S1838" i="11"/>
  <c r="R1656" i="11"/>
  <c r="S1656" i="11"/>
  <c r="R1546" i="11"/>
  <c r="S1546" i="11"/>
  <c r="S1390" i="11"/>
  <c r="R1390" i="11"/>
  <c r="S1326" i="11"/>
  <c r="R1326" i="11"/>
  <c r="S1934" i="11"/>
  <c r="R1934" i="11"/>
  <c r="R1650" i="11"/>
  <c r="S1650" i="11"/>
  <c r="S1464" i="11"/>
  <c r="R1464" i="11"/>
  <c r="R1293" i="11"/>
  <c r="S1293" i="11"/>
  <c r="R1630" i="11"/>
  <c r="S1630" i="11"/>
  <c r="R1520" i="11"/>
  <c r="S1520" i="11"/>
  <c r="R1263" i="11"/>
  <c r="S1263" i="11"/>
  <c r="R1138" i="11"/>
  <c r="S1138" i="11"/>
  <c r="R1532" i="11"/>
  <c r="S1532" i="11"/>
  <c r="R1232" i="11"/>
  <c r="S1232" i="11"/>
  <c r="R1064" i="11"/>
  <c r="S1064" i="11"/>
  <c r="S1401" i="11"/>
  <c r="R1401" i="11"/>
  <c r="R1010" i="11"/>
  <c r="S1010" i="11"/>
  <c r="R882" i="11"/>
  <c r="S882" i="11"/>
  <c r="S781" i="11"/>
  <c r="R781" i="11"/>
  <c r="S717" i="11"/>
  <c r="R717" i="11"/>
  <c r="S653" i="11"/>
  <c r="R653" i="11"/>
  <c r="S1297" i="11"/>
  <c r="R1297" i="11"/>
  <c r="R1058" i="11"/>
  <c r="S1058" i="11"/>
  <c r="R902" i="11"/>
  <c r="S902" i="11"/>
  <c r="S800" i="11"/>
  <c r="R800" i="11"/>
  <c r="S736" i="11"/>
  <c r="R736" i="11"/>
  <c r="S688" i="11"/>
  <c r="R688" i="11"/>
  <c r="R1258" i="11"/>
  <c r="S1258" i="11"/>
  <c r="R836" i="11"/>
  <c r="S836" i="11"/>
  <c r="S405" i="11"/>
  <c r="R405" i="11"/>
  <c r="S277" i="11"/>
  <c r="R277" i="11"/>
  <c r="S213" i="11"/>
  <c r="R213" i="11"/>
  <c r="S149" i="11"/>
  <c r="R149" i="11"/>
  <c r="R958" i="11"/>
  <c r="S958" i="11"/>
  <c r="S587" i="11"/>
  <c r="R587" i="11"/>
  <c r="S523" i="11"/>
  <c r="R523" i="11"/>
  <c r="S459" i="11"/>
  <c r="R459" i="11"/>
  <c r="S396" i="11"/>
  <c r="R396" i="11"/>
  <c r="S332" i="11"/>
  <c r="R332" i="11"/>
  <c r="S268" i="11"/>
  <c r="R268" i="11"/>
  <c r="S204" i="11"/>
  <c r="R204" i="11"/>
  <c r="S140" i="11"/>
  <c r="R140" i="11"/>
  <c r="S107" i="11"/>
  <c r="R107" i="11"/>
  <c r="R972" i="11"/>
  <c r="S972" i="11"/>
  <c r="R143" i="11"/>
  <c r="S143" i="11"/>
  <c r="R286" i="11"/>
  <c r="S286" i="11"/>
  <c r="R323" i="11"/>
  <c r="S323" i="11"/>
  <c r="R742" i="11"/>
  <c r="S742" i="11"/>
  <c r="R892" i="11"/>
  <c r="S892" i="11"/>
  <c r="T123" i="11"/>
  <c r="T1254" i="11"/>
  <c r="U1254" i="11"/>
  <c r="R126" i="11"/>
  <c r="S126" i="11"/>
  <c r="S42" i="11"/>
  <c r="R42" i="11"/>
  <c r="S1544" i="11"/>
  <c r="R1544" i="11"/>
  <c r="S2070" i="11"/>
  <c r="R2070" i="11"/>
  <c r="R2055" i="11"/>
  <c r="S2055" i="11"/>
  <c r="R2026" i="11"/>
  <c r="S2026" i="11"/>
  <c r="S1995" i="11"/>
  <c r="R1995" i="11"/>
  <c r="R2060" i="11"/>
  <c r="S2060" i="11"/>
  <c r="S1959" i="11"/>
  <c r="R1959" i="11"/>
  <c r="S1927" i="11"/>
  <c r="R1927" i="11"/>
  <c r="S1895" i="11"/>
  <c r="R1895" i="11"/>
  <c r="S1863" i="11"/>
  <c r="R1863" i="11"/>
  <c r="R2031" i="11"/>
  <c r="S2031" i="11"/>
  <c r="R1972" i="11"/>
  <c r="S1972" i="11"/>
  <c r="R1988" i="11"/>
  <c r="S1988" i="11"/>
  <c r="R1945" i="11"/>
  <c r="S1945" i="11"/>
  <c r="R2004" i="11"/>
  <c r="S2004" i="11"/>
  <c r="R1956" i="11"/>
  <c r="S1956" i="11"/>
  <c r="R1933" i="11"/>
  <c r="S1933" i="11"/>
  <c r="R1888" i="11"/>
  <c r="S1888" i="11"/>
  <c r="S1817" i="11"/>
  <c r="R1817" i="11"/>
  <c r="R1928" i="11"/>
  <c r="S1928" i="11"/>
  <c r="R1802" i="11"/>
  <c r="S1802" i="11"/>
  <c r="R1839" i="11"/>
  <c r="S1839" i="11"/>
  <c r="R1794" i="11"/>
  <c r="S1794" i="11"/>
  <c r="S1811" i="11"/>
  <c r="R1811" i="11"/>
  <c r="R1708" i="11"/>
  <c r="S1708" i="11"/>
  <c r="S1671" i="11"/>
  <c r="R1671" i="11"/>
  <c r="S1639" i="11"/>
  <c r="R1639" i="11"/>
  <c r="S1607" i="11"/>
  <c r="R1607" i="11"/>
  <c r="R1716" i="11"/>
  <c r="S1716" i="11"/>
  <c r="S1673" i="11"/>
  <c r="R1673" i="11"/>
  <c r="S1641" i="11"/>
  <c r="R1641" i="11"/>
  <c r="S1609" i="11"/>
  <c r="R1609" i="11"/>
  <c r="S1577" i="11"/>
  <c r="R1577" i="11"/>
  <c r="S1545" i="11"/>
  <c r="R1545" i="11"/>
  <c r="S1513" i="11"/>
  <c r="R1513" i="11"/>
  <c r="S1481" i="11"/>
  <c r="R1481" i="11"/>
  <c r="S1449" i="11"/>
  <c r="R1449" i="11"/>
  <c r="S1763" i="11"/>
  <c r="R1763" i="11"/>
  <c r="S1803" i="11"/>
  <c r="R1803" i="11"/>
  <c r="S1495" i="11"/>
  <c r="R1495" i="11"/>
  <c r="S1819" i="11"/>
  <c r="R1819" i="11"/>
  <c r="S1571" i="11"/>
  <c r="R1571" i="11"/>
  <c r="S1515" i="11"/>
  <c r="R1515" i="11"/>
  <c r="R1454" i="11"/>
  <c r="S1454" i="11"/>
  <c r="R1408" i="11"/>
  <c r="S1408" i="11"/>
  <c r="R1363" i="11"/>
  <c r="S1363" i="11"/>
  <c r="R1280" i="11"/>
  <c r="S1280" i="11"/>
  <c r="S1245" i="11"/>
  <c r="R1245" i="11"/>
  <c r="S1213" i="11"/>
  <c r="R1213" i="11"/>
  <c r="S1181" i="11"/>
  <c r="R1181" i="11"/>
  <c r="S1149" i="11"/>
  <c r="R1149" i="11"/>
  <c r="S1117" i="11"/>
  <c r="R1117" i="11"/>
  <c r="S1085" i="11"/>
  <c r="R1085" i="11"/>
  <c r="S1053" i="11"/>
  <c r="R1053" i="11"/>
  <c r="S1021" i="11"/>
  <c r="R1021" i="11"/>
  <c r="S989" i="11"/>
  <c r="R989" i="11"/>
  <c r="S957" i="11"/>
  <c r="R957" i="11"/>
  <c r="S925" i="11"/>
  <c r="R925" i="11"/>
  <c r="S893" i="11"/>
  <c r="R893" i="11"/>
  <c r="S861" i="11"/>
  <c r="R861" i="11"/>
  <c r="S829" i="11"/>
  <c r="R829" i="11"/>
  <c r="R1519" i="11"/>
  <c r="S1519" i="11"/>
  <c r="R1458" i="11"/>
  <c r="S1458" i="11"/>
  <c r="R1403" i="11"/>
  <c r="S1403" i="11"/>
  <c r="R1320" i="11"/>
  <c r="S1320" i="11"/>
  <c r="R1275" i="11"/>
  <c r="S1275" i="11"/>
  <c r="S1239" i="11"/>
  <c r="R1239" i="11"/>
  <c r="S1207" i="11"/>
  <c r="R1207" i="11"/>
  <c r="S1175" i="11"/>
  <c r="R1175" i="11"/>
  <c r="S1143" i="11"/>
  <c r="R1143" i="11"/>
  <c r="S1111" i="11"/>
  <c r="R1111" i="11"/>
  <c r="S1079" i="11"/>
  <c r="R1079" i="11"/>
  <c r="S1047" i="11"/>
  <c r="R1047" i="11"/>
  <c r="S1015" i="11"/>
  <c r="R1015" i="11"/>
  <c r="S983" i="11"/>
  <c r="R983" i="11"/>
  <c r="S951" i="11"/>
  <c r="R951" i="11"/>
  <c r="S919" i="11"/>
  <c r="R919" i="11"/>
  <c r="S887" i="11"/>
  <c r="R887" i="11"/>
  <c r="S855" i="11"/>
  <c r="R855" i="11"/>
  <c r="S1760" i="11"/>
  <c r="R1760" i="11"/>
  <c r="R1787" i="11"/>
  <c r="S1787" i="11"/>
  <c r="S1563" i="11"/>
  <c r="R1563" i="11"/>
  <c r="S1340" i="11"/>
  <c r="R1340" i="11"/>
  <c r="S1531" i="11"/>
  <c r="R1531" i="11"/>
  <c r="S1412" i="11"/>
  <c r="R1412" i="11"/>
  <c r="R1491" i="11"/>
  <c r="S1491" i="11"/>
  <c r="R1471" i="11"/>
  <c r="S1471" i="11"/>
  <c r="S1316" i="11"/>
  <c r="R1316" i="11"/>
  <c r="R1535" i="11"/>
  <c r="S1535" i="11"/>
  <c r="R771" i="11"/>
  <c r="S771" i="11"/>
  <c r="R707" i="11"/>
  <c r="S707" i="11"/>
  <c r="R646" i="11"/>
  <c r="S646" i="11"/>
  <c r="S608" i="11"/>
  <c r="R608" i="11"/>
  <c r="S576" i="11"/>
  <c r="R576" i="11"/>
  <c r="S512" i="11"/>
  <c r="R512" i="11"/>
  <c r="S480" i="11"/>
  <c r="R480" i="11"/>
  <c r="S448" i="11"/>
  <c r="R448" i="11"/>
  <c r="S413" i="11"/>
  <c r="R413" i="11"/>
  <c r="S381" i="11"/>
  <c r="R381" i="11"/>
  <c r="S349" i="11"/>
  <c r="R349" i="11"/>
  <c r="S317" i="11"/>
  <c r="R317" i="11"/>
  <c r="S253" i="11"/>
  <c r="R253" i="11"/>
  <c r="S125" i="11"/>
  <c r="R125" i="11"/>
  <c r="S93" i="11"/>
  <c r="R93" i="11"/>
  <c r="R778" i="11"/>
  <c r="S778" i="11"/>
  <c r="R714" i="11"/>
  <c r="S714" i="11"/>
  <c r="R650" i="11"/>
  <c r="S650" i="11"/>
  <c r="S12" i="11"/>
  <c r="R12" i="11"/>
  <c r="S243" i="11"/>
  <c r="R243" i="11"/>
  <c r="R290" i="11"/>
  <c r="S290" i="11"/>
  <c r="R561" i="11"/>
  <c r="S561" i="11"/>
  <c r="S45" i="11"/>
  <c r="R45" i="11"/>
  <c r="R87" i="11"/>
  <c r="S87" i="11"/>
  <c r="R103" i="11"/>
  <c r="S103" i="11"/>
  <c r="R403" i="11"/>
  <c r="S403" i="11"/>
  <c r="R546" i="11"/>
  <c r="S546" i="11"/>
  <c r="R908" i="11"/>
  <c r="S908" i="11"/>
  <c r="T147" i="11"/>
  <c r="S175" i="11"/>
  <c r="R175" i="11"/>
  <c r="R362" i="11"/>
  <c r="S362" i="11"/>
  <c r="R433" i="11"/>
  <c r="S433" i="11"/>
  <c r="S550" i="11"/>
  <c r="R550" i="11"/>
  <c r="S7" i="11"/>
  <c r="R7" i="11"/>
  <c r="S34" i="11"/>
  <c r="R34" i="11"/>
  <c r="R207" i="11"/>
  <c r="S207" i="11"/>
  <c r="S223" i="11"/>
  <c r="R223" i="11"/>
  <c r="S239" i="11"/>
  <c r="R239" i="11"/>
  <c r="R294" i="11"/>
  <c r="S294" i="11"/>
  <c r="R410" i="11"/>
  <c r="S410" i="11"/>
  <c r="S478" i="11"/>
  <c r="R478" i="11"/>
  <c r="S606" i="11"/>
  <c r="R606" i="11"/>
  <c r="S1651" i="11"/>
  <c r="R1651" i="11"/>
  <c r="S1889" i="11"/>
  <c r="R1889" i="11"/>
  <c r="R1751" i="11"/>
  <c r="S1751" i="11"/>
  <c r="S1669" i="11"/>
  <c r="R1669" i="11"/>
  <c r="S1621" i="11"/>
  <c r="R1621" i="11"/>
  <c r="S1477" i="11"/>
  <c r="R1477" i="11"/>
  <c r="R1575" i="11"/>
  <c r="S1575" i="11"/>
  <c r="R1466" i="11"/>
  <c r="S1466" i="11"/>
  <c r="S1394" i="11"/>
  <c r="R1394" i="11"/>
  <c r="S1330" i="11"/>
  <c r="R1330" i="11"/>
  <c r="S1282" i="11"/>
  <c r="R1282" i="11"/>
  <c r="S1507" i="11"/>
  <c r="R1507" i="11"/>
  <c r="R1424" i="11"/>
  <c r="S1424" i="11"/>
  <c r="S1257" i="11"/>
  <c r="R1257" i="11"/>
  <c r="S1193" i="11"/>
  <c r="R1193" i="11"/>
  <c r="S1129" i="11"/>
  <c r="R1129" i="11"/>
  <c r="S1065" i="11"/>
  <c r="R1065" i="11"/>
  <c r="S1017" i="11"/>
  <c r="R1017" i="11"/>
  <c r="S953" i="11"/>
  <c r="R953" i="11"/>
  <c r="S889" i="11"/>
  <c r="R889" i="11"/>
  <c r="S825" i="11"/>
  <c r="R825" i="11"/>
  <c r="S1483" i="11"/>
  <c r="R1483" i="11"/>
  <c r="R1291" i="11"/>
  <c r="S1291" i="11"/>
  <c r="S1219" i="11"/>
  <c r="R1219" i="11"/>
  <c r="S1155" i="11"/>
  <c r="R1155" i="11"/>
  <c r="S1091" i="11"/>
  <c r="R1091" i="11"/>
  <c r="S1027" i="11"/>
  <c r="R1027" i="11"/>
  <c r="S963" i="11"/>
  <c r="R963" i="11"/>
  <c r="S899" i="11"/>
  <c r="R899" i="11"/>
  <c r="S835" i="11"/>
  <c r="R835" i="11"/>
  <c r="S1404" i="11"/>
  <c r="R1404" i="11"/>
  <c r="R818" i="11"/>
  <c r="S818" i="11"/>
  <c r="S753" i="11"/>
  <c r="R753" i="11"/>
  <c r="S689" i="11"/>
  <c r="R689" i="11"/>
  <c r="R1538" i="11"/>
  <c r="S1538" i="11"/>
  <c r="S763" i="11"/>
  <c r="R763" i="11"/>
  <c r="R635" i="11"/>
  <c r="S635" i="11"/>
  <c r="S572" i="11"/>
  <c r="R572" i="11"/>
  <c r="S444" i="11"/>
  <c r="R444" i="11"/>
  <c r="S393" i="11"/>
  <c r="R393" i="11"/>
  <c r="S329" i="11"/>
  <c r="R329" i="11"/>
  <c r="S265" i="11"/>
  <c r="R265" i="11"/>
  <c r="S121" i="11"/>
  <c r="R121" i="11"/>
  <c r="R770" i="11"/>
  <c r="S770" i="11"/>
  <c r="R639" i="11"/>
  <c r="S639" i="11"/>
  <c r="S423" i="11"/>
  <c r="R423" i="11"/>
  <c r="R529" i="11"/>
  <c r="S529" i="11"/>
  <c r="R670" i="11"/>
  <c r="S670" i="11"/>
  <c r="R766" i="11"/>
  <c r="S766" i="11"/>
  <c r="R61" i="11"/>
  <c r="S61" i="11"/>
  <c r="R187" i="11"/>
  <c r="S187" i="11"/>
  <c r="R214" i="11"/>
  <c r="S214" i="11"/>
  <c r="R246" i="11"/>
  <c r="S246" i="11"/>
  <c r="R461" i="11"/>
  <c r="S461" i="11"/>
  <c r="R525" i="11"/>
  <c r="S525" i="11"/>
  <c r="R541" i="11"/>
  <c r="S541" i="11"/>
  <c r="U411" i="11"/>
  <c r="T411" i="11"/>
  <c r="S438" i="11"/>
  <c r="R438" i="11"/>
  <c r="S62" i="11"/>
  <c r="R62" i="11"/>
  <c r="S151" i="11"/>
  <c r="R151" i="11"/>
  <c r="S703" i="11"/>
  <c r="R703" i="11"/>
  <c r="U442" i="11"/>
  <c r="T442" i="11"/>
  <c r="R2012" i="11"/>
  <c r="S2012" i="11"/>
  <c r="S1935" i="11"/>
  <c r="R1935" i="11"/>
  <c r="S1871" i="11"/>
  <c r="R1871" i="11"/>
  <c r="S2021" i="11"/>
  <c r="R2021" i="11"/>
  <c r="R1856" i="11"/>
  <c r="S1856" i="11"/>
  <c r="S1793" i="11"/>
  <c r="R1793" i="11"/>
  <c r="R1968" i="11"/>
  <c r="S1968" i="11"/>
  <c r="R1877" i="11"/>
  <c r="S1877" i="11"/>
  <c r="R1834" i="11"/>
  <c r="S1834" i="11"/>
  <c r="S1873" i="11"/>
  <c r="R1873" i="11"/>
  <c r="S1663" i="11"/>
  <c r="R1663" i="11"/>
  <c r="S1599" i="11"/>
  <c r="R1599" i="11"/>
  <c r="R1703" i="11"/>
  <c r="S1703" i="11"/>
  <c r="S1617" i="11"/>
  <c r="R1617" i="11"/>
  <c r="S1441" i="11"/>
  <c r="R1441" i="11"/>
  <c r="S1527" i="11"/>
  <c r="R1527" i="11"/>
  <c r="S1736" i="11"/>
  <c r="R1736" i="11"/>
  <c r="R1554" i="11"/>
  <c r="S1554" i="11"/>
  <c r="S1443" i="11"/>
  <c r="R1443" i="11"/>
  <c r="R1267" i="11"/>
  <c r="S1267" i="11"/>
  <c r="S1221" i="11"/>
  <c r="R1221" i="11"/>
  <c r="S1141" i="11"/>
  <c r="R1141" i="11"/>
  <c r="S1077" i="11"/>
  <c r="R1077" i="11"/>
  <c r="S997" i="11"/>
  <c r="R997" i="11"/>
  <c r="S949" i="11"/>
  <c r="R949" i="11"/>
  <c r="S885" i="11"/>
  <c r="R885" i="11"/>
  <c r="R1352" i="11"/>
  <c r="S1352" i="11"/>
  <c r="S1199" i="11"/>
  <c r="R1199" i="11"/>
  <c r="S1135" i="11"/>
  <c r="R1135" i="11"/>
  <c r="S1071" i="11"/>
  <c r="R1071" i="11"/>
  <c r="S1007" i="11"/>
  <c r="R1007" i="11"/>
  <c r="S943" i="11"/>
  <c r="R943" i="11"/>
  <c r="S879" i="11"/>
  <c r="R879" i="11"/>
  <c r="R1439" i="11"/>
  <c r="S1439" i="11"/>
  <c r="R723" i="11"/>
  <c r="S723" i="11"/>
  <c r="S616" i="11"/>
  <c r="R616" i="11"/>
  <c r="S552" i="11"/>
  <c r="R552" i="11"/>
  <c r="S488" i="11"/>
  <c r="R488" i="11"/>
  <c r="S357" i="11"/>
  <c r="R357" i="11"/>
  <c r="S293" i="11"/>
  <c r="R293" i="11"/>
  <c r="S229" i="11"/>
  <c r="R229" i="11"/>
  <c r="S165" i="11"/>
  <c r="R165" i="11"/>
  <c r="S101" i="11"/>
  <c r="R101" i="11"/>
  <c r="R762" i="11"/>
  <c r="S762" i="11"/>
  <c r="R634" i="11"/>
  <c r="S634" i="11"/>
  <c r="R354" i="11"/>
  <c r="S354" i="11"/>
  <c r="S49" i="11"/>
  <c r="R49" i="11"/>
  <c r="R638" i="11"/>
  <c r="S638" i="11"/>
  <c r="U131" i="11"/>
  <c r="T131" i="11"/>
  <c r="S56" i="11"/>
  <c r="R56" i="11"/>
  <c r="S630" i="11"/>
  <c r="R630" i="11"/>
  <c r="S687" i="11"/>
  <c r="R687" i="11"/>
  <c r="R862" i="11"/>
  <c r="S862" i="11"/>
  <c r="R1182" i="11"/>
  <c r="S1182" i="11"/>
  <c r="S510" i="11"/>
  <c r="R510" i="11"/>
  <c r="U242" i="11" l="1"/>
  <c r="U351" i="11"/>
  <c r="U295" i="11"/>
  <c r="U283" i="11"/>
  <c r="U327" i="11"/>
  <c r="U375" i="11"/>
  <c r="U406" i="11"/>
  <c r="U602" i="11"/>
  <c r="U35" i="11"/>
  <c r="U3685" i="11"/>
  <c r="T3685" i="11"/>
  <c r="U2577" i="11"/>
  <c r="T2577" i="11"/>
  <c r="U3657" i="11"/>
  <c r="T3657" i="11"/>
  <c r="U2889" i="11"/>
  <c r="T2889" i="11"/>
  <c r="U2441" i="11"/>
  <c r="T2441" i="11"/>
  <c r="U3288" i="11"/>
  <c r="T3288" i="11"/>
  <c r="U3505" i="11"/>
  <c r="T3505" i="11"/>
  <c r="U2913" i="11"/>
  <c r="T2913" i="11"/>
  <c r="U2797" i="11"/>
  <c r="T2797" i="11"/>
  <c r="U2285" i="11"/>
  <c r="T2285" i="11"/>
  <c r="T3609" i="11"/>
  <c r="U3609" i="11"/>
  <c r="T2841" i="11"/>
  <c r="U2841" i="11"/>
  <c r="U2179" i="11"/>
  <c r="T2179" i="11"/>
  <c r="U3204" i="11"/>
  <c r="T3204" i="11"/>
  <c r="U2836" i="11"/>
  <c r="T2836" i="11"/>
  <c r="U2708" i="11"/>
  <c r="T2708" i="11"/>
  <c r="U2452" i="11"/>
  <c r="T2452" i="11"/>
  <c r="U2461" i="11"/>
  <c r="T2461" i="11"/>
  <c r="U2929" i="11"/>
  <c r="T2929" i="11"/>
  <c r="T3645" i="11"/>
  <c r="U3645" i="11"/>
  <c r="U2849" i="11"/>
  <c r="T2849" i="11"/>
  <c r="U3501" i="11"/>
  <c r="T3501" i="11"/>
  <c r="U2989" i="11"/>
  <c r="T2989" i="11"/>
  <c r="T3369" i="11"/>
  <c r="U3369" i="11"/>
  <c r="T3113" i="11"/>
  <c r="U3113" i="11"/>
  <c r="U2880" i="11"/>
  <c r="T2880" i="11"/>
  <c r="U2624" i="11"/>
  <c r="T2624" i="11"/>
  <c r="U2368" i="11"/>
  <c r="T2368" i="11"/>
  <c r="U2801" i="11"/>
  <c r="T2801" i="11"/>
  <c r="U2825" i="11"/>
  <c r="T2825" i="11"/>
  <c r="T3453" i="11"/>
  <c r="U3453" i="11"/>
  <c r="U3457" i="11"/>
  <c r="T3457" i="11"/>
  <c r="U2513" i="11"/>
  <c r="T2513" i="11"/>
  <c r="T3097" i="11"/>
  <c r="U3097" i="11"/>
  <c r="U2644" i="11"/>
  <c r="T2644" i="11"/>
  <c r="U3109" i="11"/>
  <c r="T3109" i="11"/>
  <c r="U2341" i="11"/>
  <c r="T2341" i="11"/>
  <c r="U3093" i="11"/>
  <c r="T3093" i="11"/>
  <c r="U2581" i="11"/>
  <c r="T2581" i="11"/>
  <c r="U3297" i="11"/>
  <c r="T3297" i="11"/>
  <c r="U2273" i="11"/>
  <c r="T2273" i="11"/>
  <c r="U2305" i="11"/>
  <c r="T2305" i="11"/>
  <c r="U3665" i="11"/>
  <c r="T3665" i="11"/>
  <c r="U3577" i="11"/>
  <c r="T3577" i="11"/>
  <c r="U3321" i="11"/>
  <c r="T3321" i="11"/>
  <c r="U2545" i="11"/>
  <c r="T2545" i="11"/>
  <c r="U3461" i="11"/>
  <c r="T3461" i="11"/>
  <c r="U3629" i="11"/>
  <c r="T3629" i="11"/>
  <c r="U3448" i="11"/>
  <c r="T3448" i="11"/>
  <c r="U2917" i="11"/>
  <c r="T2917" i="11"/>
  <c r="U3425" i="11"/>
  <c r="T3425" i="11"/>
  <c r="T3225" i="11"/>
  <c r="U3225" i="11"/>
  <c r="U2853" i="11"/>
  <c r="T2853" i="11"/>
  <c r="U2274" i="11"/>
  <c r="T2274" i="11"/>
  <c r="U2725" i="11"/>
  <c r="T2725" i="11"/>
  <c r="U3245" i="11"/>
  <c r="T3245" i="11"/>
  <c r="T2107" i="11"/>
  <c r="U2107" i="11"/>
  <c r="U3536" i="11"/>
  <c r="T3536" i="11"/>
  <c r="U3376" i="11"/>
  <c r="T3376" i="11"/>
  <c r="U2517" i="11"/>
  <c r="T2517" i="11"/>
  <c r="U2322" i="11"/>
  <c r="T2322" i="11"/>
  <c r="U3601" i="11"/>
  <c r="T3601" i="11"/>
  <c r="U3592" i="11"/>
  <c r="T3592" i="11"/>
  <c r="T2997" i="11"/>
  <c r="U2997" i="11"/>
  <c r="T3161" i="11"/>
  <c r="U3161" i="11"/>
  <c r="U3284" i="11"/>
  <c r="T3284" i="11"/>
  <c r="U2945" i="11"/>
  <c r="T2945" i="11"/>
  <c r="U2609" i="11"/>
  <c r="T2609" i="11"/>
  <c r="U3553" i="11"/>
  <c r="T3553" i="11"/>
  <c r="U2301" i="11"/>
  <c r="T2301" i="11"/>
  <c r="U3693" i="11"/>
  <c r="T3693" i="11"/>
  <c r="U3257" i="11"/>
  <c r="T3257" i="11"/>
  <c r="U2398" i="11"/>
  <c r="T2398" i="11"/>
  <c r="T3021" i="11"/>
  <c r="U3021" i="11"/>
  <c r="T3082" i="11"/>
  <c r="U3082" i="11"/>
  <c r="U2738" i="11"/>
  <c r="T2738" i="11"/>
  <c r="U2901" i="11"/>
  <c r="T2901" i="11"/>
  <c r="T3389" i="11"/>
  <c r="U3389" i="11"/>
  <c r="T3570" i="11"/>
  <c r="U3570" i="11"/>
  <c r="U3262" i="11"/>
  <c r="T3262" i="11"/>
  <c r="T3197" i="11"/>
  <c r="U3197" i="11"/>
  <c r="U3650" i="11"/>
  <c r="T3650" i="11"/>
  <c r="T2893" i="11"/>
  <c r="U2893" i="11"/>
  <c r="T2954" i="11"/>
  <c r="U2954" i="11"/>
  <c r="T3342" i="11"/>
  <c r="U3342" i="11"/>
  <c r="U2873" i="11"/>
  <c r="T2873" i="11"/>
  <c r="U2318" i="11"/>
  <c r="T2318" i="11"/>
  <c r="T3037" i="11"/>
  <c r="U3037" i="11"/>
  <c r="U2602" i="11"/>
  <c r="T2602" i="11"/>
  <c r="U2834" i="11"/>
  <c r="T2834" i="11"/>
  <c r="U2690" i="11"/>
  <c r="T2690" i="11"/>
  <c r="U3250" i="11"/>
  <c r="T3250" i="11"/>
  <c r="U2594" i="11"/>
  <c r="T2594" i="11"/>
  <c r="U3521" i="11"/>
  <c r="T3521" i="11"/>
  <c r="U3122" i="11"/>
  <c r="T3122" i="11"/>
  <c r="U2986" i="11"/>
  <c r="T2986" i="11"/>
  <c r="U2530" i="11"/>
  <c r="T2530" i="11"/>
  <c r="U2909" i="11"/>
  <c r="T2909" i="11"/>
  <c r="T2857" i="11"/>
  <c r="U2857" i="11"/>
  <c r="T2601" i="11"/>
  <c r="U2601" i="11"/>
  <c r="U3285" i="11"/>
  <c r="T3285" i="11"/>
  <c r="U2573" i="11"/>
  <c r="T2573" i="11"/>
  <c r="U2949" i="11"/>
  <c r="T2949" i="11"/>
  <c r="U2493" i="11"/>
  <c r="T2493" i="11"/>
  <c r="U3202" i="11"/>
  <c r="T3202" i="11"/>
  <c r="U2910" i="11"/>
  <c r="T2910" i="11"/>
  <c r="U2350" i="11"/>
  <c r="T2350" i="11"/>
  <c r="U2781" i="11"/>
  <c r="T2781" i="11"/>
  <c r="U3434" i="11"/>
  <c r="T3434" i="11"/>
  <c r="U2922" i="11"/>
  <c r="T2922" i="11"/>
  <c r="T3410" i="11"/>
  <c r="U3410" i="11"/>
  <c r="U2898" i="11"/>
  <c r="T2898" i="11"/>
  <c r="U2809" i="11"/>
  <c r="T2809" i="11"/>
  <c r="U2510" i="11"/>
  <c r="T2510" i="11"/>
  <c r="U3081" i="11"/>
  <c r="T3081" i="11"/>
  <c r="U3384" i="11"/>
  <c r="T3384" i="11"/>
  <c r="U3169" i="11"/>
  <c r="T3169" i="11"/>
  <c r="U3476" i="11"/>
  <c r="T3476" i="11"/>
  <c r="U2740" i="11"/>
  <c r="T2740" i="11"/>
  <c r="U3469" i="11"/>
  <c r="T3469" i="11"/>
  <c r="U2821" i="11"/>
  <c r="T2821" i="11"/>
  <c r="U3201" i="11"/>
  <c r="T3201" i="11"/>
  <c r="U3473" i="11"/>
  <c r="T3473" i="11"/>
  <c r="U2449" i="11"/>
  <c r="T2449" i="11"/>
  <c r="U3689" i="11"/>
  <c r="T3689" i="11"/>
  <c r="U2281" i="11"/>
  <c r="T2281" i="11"/>
  <c r="U3568" i="11"/>
  <c r="T3568" i="11"/>
  <c r="U3344" i="11"/>
  <c r="T3344" i="11"/>
  <c r="U2525" i="11"/>
  <c r="T2525" i="11"/>
  <c r="U2953" i="11"/>
  <c r="T2953" i="11"/>
  <c r="U3272" i="11"/>
  <c r="T3272" i="11"/>
  <c r="U2253" i="11"/>
  <c r="T2253" i="11"/>
  <c r="U2625" i="11"/>
  <c r="T2625" i="11"/>
  <c r="U2257" i="11"/>
  <c r="T2257" i="11"/>
  <c r="U2457" i="11"/>
  <c r="T2457" i="11"/>
  <c r="U2964" i="11"/>
  <c r="T2964" i="11"/>
  <c r="T2164" i="11"/>
  <c r="U2164" i="11"/>
  <c r="U3349" i="11"/>
  <c r="T3349" i="11"/>
  <c r="U2325" i="11"/>
  <c r="T2325" i="11"/>
  <c r="U3073" i="11"/>
  <c r="T3073" i="11"/>
  <c r="T3637" i="11"/>
  <c r="U3637" i="11"/>
  <c r="U2489" i="11"/>
  <c r="T2489" i="11"/>
  <c r="U2930" i="11"/>
  <c r="T2930" i="11"/>
  <c r="U2658" i="11"/>
  <c r="T2658" i="11"/>
  <c r="U3058" i="11"/>
  <c r="T3058" i="11"/>
  <c r="U3166" i="11"/>
  <c r="T3166" i="11"/>
  <c r="U3514" i="11"/>
  <c r="T3514" i="11"/>
  <c r="T3282" i="11"/>
  <c r="U3282" i="11"/>
  <c r="U3697" i="11"/>
  <c r="T3697" i="11"/>
  <c r="U2957" i="11"/>
  <c r="T2957" i="11"/>
  <c r="U2706" i="11"/>
  <c r="T2706" i="11"/>
  <c r="U3586" i="11"/>
  <c r="T3586" i="11"/>
  <c r="U2562" i="11"/>
  <c r="T2562" i="11"/>
  <c r="T3134" i="11"/>
  <c r="U3134" i="11"/>
  <c r="U2409" i="11"/>
  <c r="T2409" i="11"/>
  <c r="T3114" i="11"/>
  <c r="U3114" i="11"/>
  <c r="U3050" i="11"/>
  <c r="T3050" i="11"/>
  <c r="U3165" i="11"/>
  <c r="T3165" i="11"/>
  <c r="U3405" i="11"/>
  <c r="T3405" i="11"/>
  <c r="U2722" i="11"/>
  <c r="T2722" i="11"/>
  <c r="U3610" i="11"/>
  <c r="T3610" i="11"/>
  <c r="T3154" i="11"/>
  <c r="U3154" i="11"/>
  <c r="T2813" i="11"/>
  <c r="U2813" i="11"/>
  <c r="U3385" i="11"/>
  <c r="T3385" i="11"/>
  <c r="U3214" i="11"/>
  <c r="T3214" i="11"/>
  <c r="U2702" i="11"/>
  <c r="T2702" i="11"/>
  <c r="U2361" i="11"/>
  <c r="T2361" i="11"/>
  <c r="U2149" i="11"/>
  <c r="T2149" i="11"/>
  <c r="T2715" i="11"/>
  <c r="U2715" i="11"/>
  <c r="U3403" i="11"/>
  <c r="T3403" i="11"/>
  <c r="U2181" i="11"/>
  <c r="T2181" i="11"/>
  <c r="U2695" i="11"/>
  <c r="T2695" i="11"/>
  <c r="T3231" i="11"/>
  <c r="U3231" i="11"/>
  <c r="U2185" i="11"/>
  <c r="T2185" i="11"/>
  <c r="U3544" i="11"/>
  <c r="T3544" i="11"/>
  <c r="U3144" i="11"/>
  <c r="T3144" i="11"/>
  <c r="U2904" i="11"/>
  <c r="T2904" i="11"/>
  <c r="U2776" i="11"/>
  <c r="T2776" i="11"/>
  <c r="U2520" i="11"/>
  <c r="T2520" i="11"/>
  <c r="U2248" i="11"/>
  <c r="T2248" i="11"/>
  <c r="T2395" i="11"/>
  <c r="U2395" i="11"/>
  <c r="U3339" i="11"/>
  <c r="T3339" i="11"/>
  <c r="T3279" i="11"/>
  <c r="U3279" i="11"/>
  <c r="U3707" i="11"/>
  <c r="T3707" i="11"/>
  <c r="U3444" i="11"/>
  <c r="T3444" i="11"/>
  <c r="U2948" i="11"/>
  <c r="T2948" i="11"/>
  <c r="T3343" i="11"/>
  <c r="U3343" i="11"/>
  <c r="T3327" i="11"/>
  <c r="U3327" i="11"/>
  <c r="T2303" i="11"/>
  <c r="U2303" i="11"/>
  <c r="T3303" i="11"/>
  <c r="U3303" i="11"/>
  <c r="U2279" i="11"/>
  <c r="T2279" i="11"/>
  <c r="T3143" i="11"/>
  <c r="U3143" i="11"/>
  <c r="U2113" i="11"/>
  <c r="T2113" i="11"/>
  <c r="U3387" i="11"/>
  <c r="T3387" i="11"/>
  <c r="U2875" i="11"/>
  <c r="T2875" i="11"/>
  <c r="U2363" i="11"/>
  <c r="T2363" i="11"/>
  <c r="U3712" i="11"/>
  <c r="T3712" i="11"/>
  <c r="U3520" i="11"/>
  <c r="T3520" i="11"/>
  <c r="U3392" i="11"/>
  <c r="T3392" i="11"/>
  <c r="U3264" i="11"/>
  <c r="T3264" i="11"/>
  <c r="U3072" i="11"/>
  <c r="T3072" i="11"/>
  <c r="U3008" i="11"/>
  <c r="T3008" i="11"/>
  <c r="U2816" i="11"/>
  <c r="T2816" i="11"/>
  <c r="U2560" i="11"/>
  <c r="T2560" i="11"/>
  <c r="U2496" i="11"/>
  <c r="T2496" i="11"/>
  <c r="U2304" i="11"/>
  <c r="T2304" i="11"/>
  <c r="U2176" i="11"/>
  <c r="T2176" i="11"/>
  <c r="T3207" i="11"/>
  <c r="U3207" i="11"/>
  <c r="T3511" i="11"/>
  <c r="U3511" i="11"/>
  <c r="T3431" i="11"/>
  <c r="U3431" i="11"/>
  <c r="U2379" i="11"/>
  <c r="T2379" i="11"/>
  <c r="T2639" i="11"/>
  <c r="U2639" i="11"/>
  <c r="T2975" i="11"/>
  <c r="U2975" i="11"/>
  <c r="T2178" i="11"/>
  <c r="U2178" i="11"/>
  <c r="T3187" i="11"/>
  <c r="U3187" i="11"/>
  <c r="T2675" i="11"/>
  <c r="U2675" i="11"/>
  <c r="U2163" i="11"/>
  <c r="T2163" i="11"/>
  <c r="U3496" i="11"/>
  <c r="T3496" i="11"/>
  <c r="U2984" i="11"/>
  <c r="T2984" i="11"/>
  <c r="T2856" i="11"/>
  <c r="U2856" i="11"/>
  <c r="T2600" i="11"/>
  <c r="U2600" i="11"/>
  <c r="U2360" i="11"/>
  <c r="T2360" i="11"/>
  <c r="U2168" i="11"/>
  <c r="T2168" i="11"/>
  <c r="U2311" i="11"/>
  <c r="T2311" i="11"/>
  <c r="T2423" i="11"/>
  <c r="U2423" i="11"/>
  <c r="U2987" i="11"/>
  <c r="T2987" i="11"/>
  <c r="T3167" i="11"/>
  <c r="U3167" i="11"/>
  <c r="U2939" i="11"/>
  <c r="T2939" i="11"/>
  <c r="U3588" i="11"/>
  <c r="T3588" i="11"/>
  <c r="U3316" i="11"/>
  <c r="T3316" i="11"/>
  <c r="U3060" i="11"/>
  <c r="T3060" i="11"/>
  <c r="U2788" i="11"/>
  <c r="T2788" i="11"/>
  <c r="U2532" i="11"/>
  <c r="T2532" i="11"/>
  <c r="U2212" i="11"/>
  <c r="T2212" i="11"/>
  <c r="T2091" i="11"/>
  <c r="U2091" i="11"/>
  <c r="U3547" i="11"/>
  <c r="T3547" i="11"/>
  <c r="U2239" i="11"/>
  <c r="T2239" i="11"/>
  <c r="U2955" i="11"/>
  <c r="T2955" i="11"/>
  <c r="T2443" i="11"/>
  <c r="U2443" i="11"/>
  <c r="T2895" i="11"/>
  <c r="U2895" i="11"/>
  <c r="U3323" i="11"/>
  <c r="T3323" i="11"/>
  <c r="U2811" i="11"/>
  <c r="T2811" i="11"/>
  <c r="U2129" i="11"/>
  <c r="T2129" i="11"/>
  <c r="U2339" i="11"/>
  <c r="T2339" i="11"/>
  <c r="U3708" i="11"/>
  <c r="T3708" i="11"/>
  <c r="U3580" i="11"/>
  <c r="T3580" i="11"/>
  <c r="U3516" i="11"/>
  <c r="T3516" i="11"/>
  <c r="U3388" i="11"/>
  <c r="T3388" i="11"/>
  <c r="U3260" i="11"/>
  <c r="T3260" i="11"/>
  <c r="U3132" i="11"/>
  <c r="T3132" i="11"/>
  <c r="U2940" i="11"/>
  <c r="T2940" i="11"/>
  <c r="U2812" i="11"/>
  <c r="T2812" i="11"/>
  <c r="U2684" i="11"/>
  <c r="T2684" i="11"/>
  <c r="U2556" i="11"/>
  <c r="T2556" i="11"/>
  <c r="U2428" i="11"/>
  <c r="T2428" i="11"/>
  <c r="U2300" i="11"/>
  <c r="T2300" i="11"/>
  <c r="U2172" i="11"/>
  <c r="T2172" i="11"/>
  <c r="U2108" i="11"/>
  <c r="T2108" i="11"/>
  <c r="T3199" i="11"/>
  <c r="U3199" i="11"/>
  <c r="U2919" i="11"/>
  <c r="T2919" i="11"/>
  <c r="T3287" i="11"/>
  <c r="U3287" i="11"/>
  <c r="T2263" i="11"/>
  <c r="U2263" i="11"/>
  <c r="U3176" i="11"/>
  <c r="T3176" i="11"/>
  <c r="U2936" i="11"/>
  <c r="T2936" i="11"/>
  <c r="U2408" i="11"/>
  <c r="T2408" i="11"/>
  <c r="U3419" i="11"/>
  <c r="T3419" i="11"/>
  <c r="T3135" i="11"/>
  <c r="U3135" i="11"/>
  <c r="T2139" i="11"/>
  <c r="U2139" i="11"/>
  <c r="U2173" i="11"/>
  <c r="T2173" i="11"/>
  <c r="U3428" i="11"/>
  <c r="T3428" i="11"/>
  <c r="U2916" i="11"/>
  <c r="T2916" i="11"/>
  <c r="U2356" i="11"/>
  <c r="T2356" i="11"/>
  <c r="T3559" i="11"/>
  <c r="U3559" i="11"/>
  <c r="U2535" i="11"/>
  <c r="T2535" i="11"/>
  <c r="U2903" i="11"/>
  <c r="T2903" i="11"/>
  <c r="T2335" i="11"/>
  <c r="U2335" i="11"/>
  <c r="U3664" i="11"/>
  <c r="T3664" i="11"/>
  <c r="U2992" i="11"/>
  <c r="T2992" i="11"/>
  <c r="U2736" i="11"/>
  <c r="T2736" i="11"/>
  <c r="T2480" i="11"/>
  <c r="U2480" i="11"/>
  <c r="U2256" i="11"/>
  <c r="T2256" i="11"/>
  <c r="U3227" i="11"/>
  <c r="T3227" i="11"/>
  <c r="T2891" i="11"/>
  <c r="U2891" i="11"/>
  <c r="T3315" i="11"/>
  <c r="U3315" i="11"/>
  <c r="U2291" i="11"/>
  <c r="T2291" i="11"/>
  <c r="U2760" i="11"/>
  <c r="T2760" i="11"/>
  <c r="U2328" i="11"/>
  <c r="T2328" i="11"/>
  <c r="T2367" i="11"/>
  <c r="U2367" i="11"/>
  <c r="U2599" i="11"/>
  <c r="T2599" i="11"/>
  <c r="T2859" i="11"/>
  <c r="U2859" i="11"/>
  <c r="U3556" i="11"/>
  <c r="T3556" i="11"/>
  <c r="T2756" i="11"/>
  <c r="U2756" i="11"/>
  <c r="U2132" i="11"/>
  <c r="T2132" i="11"/>
  <c r="U2503" i="11"/>
  <c r="T2503" i="11"/>
  <c r="T3063" i="11"/>
  <c r="U3063" i="11"/>
  <c r="T2951" i="11"/>
  <c r="U2951" i="11"/>
  <c r="U2839" i="11"/>
  <c r="T2839" i="11"/>
  <c r="U2101" i="11"/>
  <c r="T2101" i="11"/>
  <c r="U3532" i="11"/>
  <c r="T3532" i="11"/>
  <c r="U3276" i="11"/>
  <c r="T3276" i="11"/>
  <c r="U3052" i="11"/>
  <c r="T3052" i="11"/>
  <c r="U2796" i="11"/>
  <c r="T2796" i="11"/>
  <c r="U2668" i="11"/>
  <c r="T2668" i="11"/>
  <c r="U2412" i="11"/>
  <c r="T2412" i="11"/>
  <c r="T2156" i="11"/>
  <c r="U2156" i="11"/>
  <c r="U2390" i="11"/>
  <c r="T2390" i="11"/>
  <c r="U2598" i="11"/>
  <c r="T2598" i="11"/>
  <c r="T3075" i="11"/>
  <c r="U3075" i="11"/>
  <c r="T3399" i="11"/>
  <c r="U3399" i="11"/>
  <c r="U2422" i="11"/>
  <c r="T2422" i="11"/>
  <c r="T3530" i="11"/>
  <c r="U3530" i="11"/>
  <c r="T3475" i="11"/>
  <c r="U3475" i="11"/>
  <c r="T2835" i="11"/>
  <c r="U2835" i="11"/>
  <c r="U2153" i="11"/>
  <c r="T2153" i="11"/>
  <c r="U3574" i="11"/>
  <c r="T3574" i="11"/>
  <c r="U2209" i="11"/>
  <c r="T2209" i="11"/>
  <c r="U2918" i="11"/>
  <c r="T2918" i="11"/>
  <c r="U2462" i="11"/>
  <c r="T2462" i="11"/>
  <c r="U2570" i="11"/>
  <c r="T2570" i="11"/>
  <c r="U2627" i="11"/>
  <c r="T2627" i="11"/>
  <c r="U3462" i="11"/>
  <c r="T3462" i="11"/>
  <c r="U2358" i="11"/>
  <c r="T2358" i="11"/>
  <c r="T2214" i="11"/>
  <c r="U2214" i="11"/>
  <c r="T2374" i="11"/>
  <c r="U2374" i="11"/>
  <c r="U2294" i="11"/>
  <c r="T2294" i="11"/>
  <c r="T3571" i="11"/>
  <c r="U3571" i="11"/>
  <c r="U2974" i="11"/>
  <c r="T2974" i="11"/>
  <c r="T3647" i="11"/>
  <c r="U3647" i="11"/>
  <c r="U3334" i="11"/>
  <c r="T3334" i="11"/>
  <c r="T2799" i="11"/>
  <c r="U2799" i="11"/>
  <c r="U3622" i="11"/>
  <c r="T3622" i="11"/>
  <c r="T3438" i="11"/>
  <c r="U3438" i="11"/>
  <c r="U2499" i="11"/>
  <c r="T2499" i="11"/>
  <c r="U3270" i="11"/>
  <c r="T3270" i="11"/>
  <c r="T2815" i="11"/>
  <c r="U2815" i="11"/>
  <c r="T2246" i="11"/>
  <c r="U2246" i="11"/>
  <c r="T3418" i="11"/>
  <c r="U3418" i="11"/>
  <c r="U2906" i="11"/>
  <c r="T2906" i="11"/>
  <c r="U3627" i="11"/>
  <c r="T3627" i="11"/>
  <c r="T3615" i="11"/>
  <c r="U3615" i="11"/>
  <c r="U2762" i="11"/>
  <c r="T2762" i="11"/>
  <c r="T3667" i="11"/>
  <c r="U3667" i="11"/>
  <c r="T3411" i="11"/>
  <c r="U3411" i="11"/>
  <c r="T3155" i="11"/>
  <c r="U3155" i="11"/>
  <c r="U2686" i="11"/>
  <c r="T2686" i="11"/>
  <c r="T2515" i="11"/>
  <c r="U2515" i="11"/>
  <c r="U2174" i="11"/>
  <c r="T2174" i="11"/>
  <c r="U3318" i="11"/>
  <c r="T3318" i="11"/>
  <c r="U3658" i="11"/>
  <c r="T3658" i="11"/>
  <c r="U2334" i="11"/>
  <c r="T2334" i="11"/>
  <c r="T2879" i="11"/>
  <c r="U2879" i="11"/>
  <c r="T2310" i="11"/>
  <c r="U2310" i="11"/>
  <c r="U2998" i="11"/>
  <c r="T2998" i="11"/>
  <c r="U2202" i="11"/>
  <c r="T2202" i="11"/>
  <c r="U3366" i="11"/>
  <c r="T3366" i="11"/>
  <c r="T3459" i="11"/>
  <c r="U3459" i="11"/>
  <c r="T3011" i="11"/>
  <c r="U3011" i="11"/>
  <c r="T3535" i="11"/>
  <c r="U3535" i="11"/>
  <c r="U2694" i="11"/>
  <c r="T2694" i="11"/>
  <c r="T2671" i="11"/>
  <c r="U2671" i="11"/>
  <c r="U3130" i="11"/>
  <c r="T3130" i="11"/>
  <c r="U2426" i="11"/>
  <c r="T2426" i="11"/>
  <c r="U2982" i="11"/>
  <c r="T2982" i="11"/>
  <c r="U2186" i="11"/>
  <c r="T2186" i="11"/>
  <c r="T3491" i="11"/>
  <c r="U3491" i="11"/>
  <c r="T3235" i="11"/>
  <c r="U3235" i="11"/>
  <c r="T3107" i="11"/>
  <c r="U3107" i="11"/>
  <c r="U2483" i="11"/>
  <c r="T2483" i="11"/>
  <c r="U3112" i="11"/>
  <c r="T3112" i="11"/>
  <c r="U2616" i="11"/>
  <c r="T2616" i="11"/>
  <c r="U3675" i="11"/>
  <c r="T3675" i="11"/>
  <c r="T2923" i="11"/>
  <c r="U2923" i="11"/>
  <c r="U2711" i="11"/>
  <c r="T2711" i="11"/>
  <c r="U2137" i="11"/>
  <c r="T2137" i="11"/>
  <c r="U2308" i="11"/>
  <c r="T2308" i="11"/>
  <c r="U2631" i="11"/>
  <c r="T2631" i="11"/>
  <c r="T2559" i="11"/>
  <c r="U2559" i="11"/>
  <c r="T2103" i="11"/>
  <c r="U2103" i="11"/>
  <c r="T2155" i="11"/>
  <c r="U2155" i="11"/>
  <c r="U2847" i="11"/>
  <c r="T2847" i="11"/>
  <c r="U3088" i="11"/>
  <c r="T3088" i="11"/>
  <c r="U2832" i="11"/>
  <c r="T2832" i="11"/>
  <c r="U2576" i="11"/>
  <c r="T2576" i="11"/>
  <c r="U2448" i="11"/>
  <c r="T2448" i="11"/>
  <c r="T3527" i="11"/>
  <c r="U3527" i="11"/>
  <c r="U2213" i="11"/>
  <c r="T2213" i="11"/>
  <c r="U3147" i="11"/>
  <c r="T3147" i="11"/>
  <c r="U2775" i="11"/>
  <c r="T2775" i="11"/>
  <c r="U3080" i="11"/>
  <c r="T3080" i="11"/>
  <c r="U2504" i="11"/>
  <c r="T2504" i="11"/>
  <c r="U2104" i="11"/>
  <c r="T2104" i="11"/>
  <c r="T3191" i="11"/>
  <c r="U3191" i="11"/>
  <c r="U2683" i="11"/>
  <c r="T2683" i="11"/>
  <c r="U2115" i="11"/>
  <c r="T2115" i="11"/>
  <c r="U3051" i="11"/>
  <c r="T3051" i="11"/>
  <c r="U2162" i="11"/>
  <c r="T2162" i="11"/>
  <c r="T2779" i="11"/>
  <c r="U2779" i="11"/>
  <c r="U2097" i="11"/>
  <c r="T2097" i="11"/>
  <c r="T2699" i="11"/>
  <c r="U2699" i="11"/>
  <c r="U2245" i="11"/>
  <c r="T2245" i="11"/>
  <c r="T3295" i="11"/>
  <c r="U3295" i="11"/>
  <c r="U3067" i="11"/>
  <c r="T3067" i="11"/>
  <c r="U2783" i="11"/>
  <c r="T2783" i="11"/>
  <c r="U2157" i="11"/>
  <c r="T2157" i="11"/>
  <c r="U2233" i="11"/>
  <c r="T2233" i="11"/>
  <c r="U3628" i="11"/>
  <c r="T3628" i="11"/>
  <c r="U3500" i="11"/>
  <c r="T3500" i="11"/>
  <c r="U3372" i="11"/>
  <c r="T3372" i="11"/>
  <c r="U3244" i="11"/>
  <c r="T3244" i="11"/>
  <c r="U3084" i="11"/>
  <c r="T3084" i="11"/>
  <c r="U2956" i="11"/>
  <c r="T2956" i="11"/>
  <c r="U2828" i="11"/>
  <c r="T2828" i="11"/>
  <c r="U2700" i="11"/>
  <c r="T2700" i="11"/>
  <c r="U2572" i="11"/>
  <c r="T2572" i="11"/>
  <c r="U2444" i="11"/>
  <c r="T2444" i="11"/>
  <c r="T2316" i="11"/>
  <c r="U2316" i="11"/>
  <c r="T2188" i="11"/>
  <c r="U2188" i="11"/>
  <c r="T2092" i="11"/>
  <c r="U2092" i="11"/>
  <c r="U2490" i="11"/>
  <c r="T2490" i="11"/>
  <c r="U2886" i="11"/>
  <c r="T2886" i="11"/>
  <c r="T3119" i="11"/>
  <c r="U3119" i="11"/>
  <c r="U2778" i="11"/>
  <c r="T2778" i="11"/>
  <c r="U3542" i="11"/>
  <c r="T3542" i="11"/>
  <c r="U2134" i="11"/>
  <c r="T2134" i="11"/>
  <c r="U3174" i="11"/>
  <c r="T3174" i="11"/>
  <c r="T2406" i="11"/>
  <c r="U2406" i="11"/>
  <c r="U3614" i="11"/>
  <c r="T3614" i="11"/>
  <c r="U3158" i="11"/>
  <c r="T3158" i="11"/>
  <c r="U2170" i="11"/>
  <c r="T2170" i="11"/>
  <c r="U2342" i="11"/>
  <c r="T2342" i="11"/>
  <c r="T3139" i="11"/>
  <c r="U3139" i="11"/>
  <c r="U2819" i="11"/>
  <c r="T2819" i="11"/>
  <c r="U2478" i="11"/>
  <c r="T2478" i="11"/>
  <c r="U3066" i="11"/>
  <c r="T3066" i="11"/>
  <c r="U2502" i="11"/>
  <c r="T2502" i="11"/>
  <c r="U2218" i="11"/>
  <c r="T2218" i="11"/>
  <c r="U3446" i="11"/>
  <c r="T3446" i="11"/>
  <c r="T2991" i="11"/>
  <c r="U2991" i="11"/>
  <c r="U3691" i="11"/>
  <c r="T3691" i="11"/>
  <c r="U2966" i="11"/>
  <c r="T2966" i="11"/>
  <c r="T3603" i="11"/>
  <c r="U3603" i="11"/>
  <c r="T3390" i="11"/>
  <c r="U3390" i="11"/>
  <c r="U2878" i="11"/>
  <c r="T2878" i="11"/>
  <c r="U2750" i="11"/>
  <c r="T2750" i="11"/>
  <c r="T2579" i="11"/>
  <c r="U2579" i="11"/>
  <c r="U2110" i="11"/>
  <c r="T2110" i="11"/>
  <c r="U3654" i="11"/>
  <c r="T3654" i="11"/>
  <c r="U2630" i="11"/>
  <c r="T2630" i="11"/>
  <c r="U2662" i="11"/>
  <c r="T2662" i="11"/>
  <c r="U3550" i="11"/>
  <c r="T3550" i="11"/>
  <c r="U2206" i="11"/>
  <c r="T2206" i="11"/>
  <c r="T2623" i="11"/>
  <c r="U2623" i="11"/>
  <c r="T3311" i="11"/>
  <c r="U3311" i="11"/>
  <c r="U2486" i="11"/>
  <c r="T2486" i="11"/>
  <c r="T3423" i="11"/>
  <c r="U3423" i="11"/>
  <c r="T3587" i="11"/>
  <c r="U3587" i="11"/>
  <c r="T3054" i="11"/>
  <c r="U3054" i="11"/>
  <c r="U2563" i="11"/>
  <c r="T2563" i="11"/>
  <c r="U2372" i="11"/>
  <c r="T2372" i="11"/>
  <c r="U2618" i="11"/>
  <c r="T2618" i="11"/>
  <c r="T3007" i="11"/>
  <c r="U3007" i="11"/>
  <c r="U2415" i="11"/>
  <c r="T2415" i="11"/>
  <c r="U2710" i="11"/>
  <c r="T2710" i="11"/>
  <c r="T3466" i="11"/>
  <c r="U3466" i="11"/>
  <c r="U2726" i="11"/>
  <c r="T2726" i="11"/>
  <c r="T3555" i="11"/>
  <c r="U3555" i="11"/>
  <c r="T3043" i="11"/>
  <c r="U3043" i="11"/>
  <c r="T2915" i="11"/>
  <c r="U2915" i="11"/>
  <c r="U3029" i="11"/>
  <c r="T3029" i="11"/>
  <c r="U2261" i="11"/>
  <c r="T2261" i="11"/>
  <c r="U3517" i="11"/>
  <c r="T3517" i="11"/>
  <c r="U2721" i="11"/>
  <c r="T2721" i="11"/>
  <c r="U3173" i="11"/>
  <c r="T3173" i="11"/>
  <c r="U2469" i="11"/>
  <c r="T2469" i="11"/>
  <c r="U3345" i="11"/>
  <c r="T3345" i="11"/>
  <c r="U3117" i="11"/>
  <c r="T3117" i="11"/>
  <c r="U2805" i="11"/>
  <c r="T2805" i="11"/>
  <c r="U3401" i="11"/>
  <c r="T3401" i="11"/>
  <c r="U3352" i="11"/>
  <c r="T3352" i="11"/>
  <c r="U3621" i="11"/>
  <c r="T3621" i="11"/>
  <c r="U2533" i="11"/>
  <c r="T2533" i="11"/>
  <c r="U2709" i="11"/>
  <c r="T2709" i="11"/>
  <c r="T3141" i="11"/>
  <c r="U3141" i="11"/>
  <c r="U3045" i="11"/>
  <c r="T3045" i="11"/>
  <c r="U2277" i="11"/>
  <c r="T2277" i="11"/>
  <c r="U3281" i="11"/>
  <c r="T3281" i="11"/>
  <c r="T3353" i="11"/>
  <c r="U3353" i="11"/>
  <c r="U3033" i="11"/>
  <c r="T3033" i="11"/>
  <c r="U2777" i="11"/>
  <c r="T2777" i="11"/>
  <c r="U3028" i="11"/>
  <c r="T3028" i="11"/>
  <c r="U2772" i="11"/>
  <c r="T2772" i="11"/>
  <c r="T2516" i="11"/>
  <c r="U2516" i="11"/>
  <c r="U2388" i="11"/>
  <c r="T2388" i="11"/>
  <c r="U3549" i="11"/>
  <c r="T3549" i="11"/>
  <c r="U3237" i="11"/>
  <c r="T3237" i="11"/>
  <c r="U2354" i="11"/>
  <c r="T2354" i="11"/>
  <c r="T3589" i="11"/>
  <c r="U3589" i="11"/>
  <c r="U3361" i="11"/>
  <c r="T3361" i="11"/>
  <c r="U2337" i="11"/>
  <c r="T2337" i="11"/>
  <c r="U3265" i="11"/>
  <c r="T3265" i="11"/>
  <c r="U2789" i="11"/>
  <c r="T2789" i="11"/>
  <c r="T3445" i="11"/>
  <c r="U3445" i="11"/>
  <c r="U3217" i="11"/>
  <c r="T3217" i="11"/>
  <c r="T2933" i="11"/>
  <c r="U2933" i="11"/>
  <c r="U2705" i="11"/>
  <c r="T2705" i="11"/>
  <c r="U2421" i="11"/>
  <c r="T2421" i="11"/>
  <c r="U2306" i="11"/>
  <c r="T2306" i="11"/>
  <c r="U3497" i="11"/>
  <c r="T3497" i="11"/>
  <c r="U3241" i="11"/>
  <c r="T3241" i="11"/>
  <c r="U3168" i="11"/>
  <c r="T3168" i="11"/>
  <c r="U3104" i="11"/>
  <c r="T3104" i="11"/>
  <c r="U3040" i="11"/>
  <c r="T3040" i="11"/>
  <c r="U2464" i="11"/>
  <c r="T2464" i="11"/>
  <c r="U3429" i="11"/>
  <c r="T3429" i="11"/>
  <c r="U2981" i="11"/>
  <c r="T2981" i="11"/>
  <c r="T3597" i="11"/>
  <c r="U3597" i="11"/>
  <c r="U3057" i="11"/>
  <c r="T3057" i="11"/>
  <c r="U3205" i="11"/>
  <c r="T3205" i="11"/>
  <c r="U2405" i="11"/>
  <c r="T2405" i="11"/>
  <c r="U3089" i="11"/>
  <c r="T3089" i="11"/>
  <c r="U2833" i="11"/>
  <c r="T2833" i="11"/>
  <c r="U2605" i="11"/>
  <c r="T2605" i="11"/>
  <c r="U2293" i="11"/>
  <c r="T2293" i="11"/>
  <c r="U3593" i="11"/>
  <c r="T3593" i="11"/>
  <c r="U3273" i="11"/>
  <c r="T3273" i="11"/>
  <c r="U3017" i="11"/>
  <c r="T3017" i="11"/>
  <c r="U2505" i="11"/>
  <c r="T2505" i="11"/>
  <c r="U2249" i="11"/>
  <c r="T2249" i="11"/>
  <c r="U3704" i="11"/>
  <c r="T3704" i="11"/>
  <c r="U2200" i="11"/>
  <c r="T2200" i="11"/>
  <c r="U2753" i="11"/>
  <c r="T2753" i="11"/>
  <c r="U2993" i="11"/>
  <c r="T2993" i="11"/>
  <c r="U2885" i="11"/>
  <c r="T2885" i="11"/>
  <c r="T3253" i="11"/>
  <c r="U3253" i="11"/>
  <c r="U3053" i="11"/>
  <c r="T3053" i="11"/>
  <c r="T2741" i="11"/>
  <c r="U2741" i="11"/>
  <c r="U3545" i="11"/>
  <c r="T3545" i="11"/>
  <c r="T2585" i="11"/>
  <c r="U2585" i="11"/>
  <c r="U2265" i="11"/>
  <c r="T2265" i="11"/>
  <c r="U2980" i="11"/>
  <c r="T2980" i="11"/>
  <c r="U2852" i="11"/>
  <c r="T2852" i="11"/>
  <c r="T2580" i="11"/>
  <c r="U2580" i="11"/>
  <c r="U2468" i="11"/>
  <c r="T2468" i="11"/>
  <c r="U3329" i="11"/>
  <c r="T3329" i="11"/>
  <c r="U3661" i="11"/>
  <c r="T3661" i="11"/>
  <c r="U3377" i="11"/>
  <c r="T3377" i="11"/>
  <c r="T3581" i="11"/>
  <c r="U3581" i="11"/>
  <c r="U3013" i="11"/>
  <c r="T3013" i="11"/>
  <c r="U2785" i="11"/>
  <c r="T2785" i="11"/>
  <c r="U2501" i="11"/>
  <c r="T2501" i="11"/>
  <c r="U2386" i="11"/>
  <c r="T2386" i="11"/>
  <c r="U3613" i="11"/>
  <c r="T3613" i="11"/>
  <c r="T3381" i="11"/>
  <c r="U3381" i="11"/>
  <c r="U3153" i="11"/>
  <c r="T3153" i="11"/>
  <c r="T2869" i="11"/>
  <c r="U2869" i="11"/>
  <c r="U2641" i="11"/>
  <c r="T2641" i="11"/>
  <c r="U2357" i="11"/>
  <c r="T2357" i="11"/>
  <c r="U3705" i="11"/>
  <c r="T3705" i="11"/>
  <c r="U3449" i="11"/>
  <c r="T3449" i="11"/>
  <c r="U3193" i="11"/>
  <c r="T3193" i="11"/>
  <c r="U2553" i="11"/>
  <c r="T2553" i="11"/>
  <c r="U2425" i="11"/>
  <c r="T2425" i="11"/>
  <c r="U2297" i="11"/>
  <c r="T2297" i="11"/>
  <c r="U2269" i="11"/>
  <c r="T2269" i="11"/>
  <c r="U3313" i="11"/>
  <c r="T3313" i="11"/>
  <c r="U3233" i="11"/>
  <c r="T3233" i="11"/>
  <c r="U3061" i="11"/>
  <c r="T3061" i="11"/>
  <c r="U3529" i="11"/>
  <c r="T3529" i="11"/>
  <c r="U2761" i="11"/>
  <c r="T2761" i="11"/>
  <c r="U3576" i="11"/>
  <c r="T3576" i="11"/>
  <c r="U3320" i="11"/>
  <c r="T3320" i="11"/>
  <c r="U3301" i="11"/>
  <c r="T3301" i="11"/>
  <c r="U3221" i="11"/>
  <c r="T3221" i="11"/>
  <c r="U2453" i="11"/>
  <c r="T2453" i="11"/>
  <c r="U2401" i="11"/>
  <c r="T2401" i="11"/>
  <c r="U3393" i="11"/>
  <c r="T3393" i="11"/>
  <c r="T2649" i="11"/>
  <c r="U2649" i="11"/>
  <c r="U3540" i="11"/>
  <c r="T3540" i="11"/>
  <c r="U3300" i="11"/>
  <c r="T3300" i="11"/>
  <c r="T3333" i="11"/>
  <c r="U3333" i="11"/>
  <c r="U2309" i="11"/>
  <c r="T2309" i="11"/>
  <c r="U2497" i="11"/>
  <c r="T2497" i="11"/>
  <c r="U2733" i="11"/>
  <c r="T2733" i="11"/>
  <c r="T3561" i="11"/>
  <c r="U3561" i="11"/>
  <c r="U3600" i="11"/>
  <c r="T3600" i="11"/>
  <c r="U3312" i="11"/>
  <c r="T3312" i="11"/>
  <c r="U2881" i="11"/>
  <c r="T2881" i="11"/>
  <c r="U2289" i="11"/>
  <c r="T2289" i="11"/>
  <c r="U3489" i="11"/>
  <c r="T3489" i="11"/>
  <c r="T2693" i="11"/>
  <c r="U2693" i="11"/>
  <c r="U2123" i="11"/>
  <c r="T2123" i="11"/>
  <c r="U2290" i="11"/>
  <c r="T2290" i="11"/>
  <c r="U3373" i="11"/>
  <c r="T3373" i="11"/>
  <c r="U3465" i="11"/>
  <c r="T3465" i="11"/>
  <c r="U2633" i="11"/>
  <c r="T2633" i="11"/>
  <c r="U3224" i="11"/>
  <c r="T3224" i="11"/>
  <c r="U2373" i="11"/>
  <c r="T2373" i="11"/>
  <c r="U2769" i="11"/>
  <c r="T2769" i="11"/>
  <c r="T2969" i="11"/>
  <c r="U2969" i="11"/>
  <c r="U3668" i="11"/>
  <c r="T3668" i="11"/>
  <c r="U3412" i="11"/>
  <c r="T3412" i="11"/>
  <c r="U3156" i="11"/>
  <c r="T3156" i="11"/>
  <c r="U2900" i="11"/>
  <c r="T2900" i="11"/>
  <c r="U2612" i="11"/>
  <c r="T2612" i="11"/>
  <c r="U2837" i="11"/>
  <c r="T2837" i="11"/>
  <c r="U3421" i="11"/>
  <c r="T3421" i="11"/>
  <c r="T3125" i="11"/>
  <c r="U3125" i="11"/>
  <c r="T2613" i="11"/>
  <c r="U2613" i="11"/>
  <c r="U3641" i="11"/>
  <c r="T3641" i="11"/>
  <c r="U2946" i="11"/>
  <c r="T2946" i="11"/>
  <c r="T3618" i="11"/>
  <c r="U3618" i="11"/>
  <c r="T3362" i="11"/>
  <c r="U3362" i="11"/>
  <c r="T2765" i="11"/>
  <c r="U2765" i="11"/>
  <c r="U3649" i="11"/>
  <c r="T3649" i="11"/>
  <c r="U2786" i="11"/>
  <c r="T2786" i="11"/>
  <c r="U3617" i="11"/>
  <c r="T3617" i="11"/>
  <c r="U2610" i="11"/>
  <c r="T2610" i="11"/>
  <c r="T3018" i="11"/>
  <c r="U3018" i="11"/>
  <c r="T2921" i="11"/>
  <c r="U2921" i="11"/>
  <c r="T2537" i="11"/>
  <c r="U2537" i="11"/>
  <c r="U2238" i="11"/>
  <c r="T2238" i="11"/>
  <c r="U3005" i="11"/>
  <c r="T3005" i="11"/>
  <c r="U3146" i="11"/>
  <c r="T3146" i="11"/>
  <c r="U2782" i="11"/>
  <c r="T2782" i="11"/>
  <c r="T2941" i="11"/>
  <c r="U2941" i="11"/>
  <c r="U3698" i="11"/>
  <c r="T3698" i="11"/>
  <c r="U3690" i="11"/>
  <c r="T3690" i="11"/>
  <c r="U3178" i="11"/>
  <c r="T3178" i="11"/>
  <c r="U2666" i="11"/>
  <c r="T2666" i="11"/>
  <c r="T3666" i="11"/>
  <c r="U3666" i="11"/>
  <c r="U2958" i="11"/>
  <c r="T2958" i="11"/>
  <c r="U3626" i="11"/>
  <c r="T3626" i="11"/>
  <c r="T2829" i="11"/>
  <c r="U2829" i="11"/>
  <c r="U3090" i="11"/>
  <c r="T3090" i="11"/>
  <c r="U2890" i="11"/>
  <c r="T2890" i="11"/>
  <c r="T2122" i="11"/>
  <c r="U2122" i="11"/>
  <c r="U3038" i="11"/>
  <c r="T3038" i="11"/>
  <c r="U2526" i="11"/>
  <c r="T2526" i="11"/>
  <c r="U3562" i="11"/>
  <c r="T3562" i="11"/>
  <c r="T3277" i="11"/>
  <c r="U3277" i="11"/>
  <c r="U2509" i="11"/>
  <c r="T2509" i="11"/>
  <c r="T3026" i="11"/>
  <c r="U3026" i="11"/>
  <c r="U2685" i="11"/>
  <c r="T2685" i="11"/>
  <c r="U2802" i="11"/>
  <c r="T2802" i="11"/>
  <c r="T3509" i="11"/>
  <c r="U3509" i="11"/>
  <c r="U3138" i="11"/>
  <c r="T3138" i="11"/>
  <c r="U2606" i="11"/>
  <c r="T2606" i="11"/>
  <c r="U3450" i="11"/>
  <c r="T3450" i="11"/>
  <c r="U3669" i="11"/>
  <c r="T3669" i="11"/>
  <c r="U3498" i="11"/>
  <c r="T3498" i="11"/>
  <c r="U3213" i="11"/>
  <c r="T3213" i="11"/>
  <c r="U3042" i="11"/>
  <c r="T3042" i="11"/>
  <c r="U2645" i="11"/>
  <c r="T2645" i="11"/>
  <c r="U2474" i="11"/>
  <c r="T2474" i="11"/>
  <c r="T3474" i="11"/>
  <c r="U3474" i="11"/>
  <c r="T2962" i="11"/>
  <c r="U2962" i="11"/>
  <c r="U2621" i="11"/>
  <c r="T2621" i="11"/>
  <c r="U2450" i="11"/>
  <c r="T2450" i="11"/>
  <c r="U3506" i="11"/>
  <c r="T3506" i="11"/>
  <c r="U2818" i="11"/>
  <c r="T2818" i="11"/>
  <c r="U3326" i="11"/>
  <c r="T3326" i="11"/>
  <c r="U3070" i="11"/>
  <c r="T3070" i="11"/>
  <c r="U2985" i="11"/>
  <c r="T2985" i="11"/>
  <c r="U2729" i="11"/>
  <c r="T2729" i="11"/>
  <c r="U2473" i="11"/>
  <c r="T2473" i="11"/>
  <c r="U3634" i="11"/>
  <c r="T3634" i="11"/>
  <c r="T3170" i="11"/>
  <c r="U3170" i="11"/>
  <c r="T2346" i="11"/>
  <c r="U2346" i="11"/>
  <c r="T2378" i="11"/>
  <c r="U2378" i="11"/>
  <c r="U2973" i="11"/>
  <c r="T2973" i="11"/>
  <c r="T3106" i="11"/>
  <c r="U3106" i="11"/>
  <c r="U2794" i="11"/>
  <c r="T2794" i="11"/>
  <c r="U3681" i="11"/>
  <c r="T3681" i="11"/>
  <c r="U2770" i="11"/>
  <c r="T2770" i="11"/>
  <c r="U2429" i="11"/>
  <c r="T2429" i="11"/>
  <c r="U2158" i="11"/>
  <c r="T2158" i="11"/>
  <c r="U3442" i="11"/>
  <c r="T3442" i="11"/>
  <c r="U2994" i="11"/>
  <c r="T2994" i="11"/>
  <c r="U2674" i="11"/>
  <c r="T2674" i="11"/>
  <c r="U3490" i="11"/>
  <c r="T3490" i="11"/>
  <c r="U2978" i="11"/>
  <c r="T2978" i="11"/>
  <c r="U2637" i="11"/>
  <c r="T2637" i="11"/>
  <c r="U2410" i="11"/>
  <c r="T2410" i="11"/>
  <c r="T3069" i="11"/>
  <c r="U3069" i="11"/>
  <c r="U3493" i="11"/>
  <c r="T3493" i="11"/>
  <c r="U2653" i="11"/>
  <c r="T2653" i="11"/>
  <c r="U2754" i="11"/>
  <c r="T2754" i="11"/>
  <c r="U3662" i="11"/>
  <c r="T3662" i="11"/>
  <c r="U3534" i="11"/>
  <c r="T3534" i="11"/>
  <c r="U3406" i="11"/>
  <c r="T3406" i="11"/>
  <c r="U3278" i="11"/>
  <c r="T3278" i="11"/>
  <c r="T3150" i="11"/>
  <c r="U3150" i="11"/>
  <c r="U3022" i="11"/>
  <c r="T3022" i="11"/>
  <c r="U2937" i="11"/>
  <c r="T2937" i="11"/>
  <c r="U2766" i="11"/>
  <c r="T2766" i="11"/>
  <c r="U2681" i="11"/>
  <c r="T2681" i="11"/>
  <c r="U2382" i="11"/>
  <c r="T2382" i="11"/>
  <c r="U2313" i="11"/>
  <c r="T2313" i="11"/>
  <c r="U3512" i="11"/>
  <c r="T3512" i="11"/>
  <c r="U3137" i="11"/>
  <c r="T3137" i="11"/>
  <c r="T3533" i="11"/>
  <c r="U3533" i="11"/>
  <c r="U2485" i="11"/>
  <c r="T2485" i="11"/>
  <c r="T3481" i="11"/>
  <c r="U3481" i="11"/>
  <c r="U3364" i="11"/>
  <c r="T3364" i="11"/>
  <c r="U3108" i="11"/>
  <c r="T3108" i="11"/>
  <c r="U2868" i="11"/>
  <c r="T2868" i="11"/>
  <c r="U2436" i="11"/>
  <c r="T2436" i="11"/>
  <c r="U2673" i="11"/>
  <c r="T2673" i="11"/>
  <c r="U2593" i="11"/>
  <c r="T2593" i="11"/>
  <c r="U2961" i="11"/>
  <c r="T2961" i="11"/>
  <c r="T2677" i="11"/>
  <c r="U2677" i="11"/>
  <c r="U3433" i="11"/>
  <c r="T3433" i="11"/>
  <c r="T3049" i="11"/>
  <c r="U3049" i="11"/>
  <c r="U2195" i="11"/>
  <c r="T2195" i="11"/>
  <c r="U3632" i="11"/>
  <c r="T3632" i="11"/>
  <c r="U3504" i="11"/>
  <c r="T3504" i="11"/>
  <c r="U2661" i="11"/>
  <c r="T2661" i="11"/>
  <c r="U2402" i="11"/>
  <c r="T2402" i="11"/>
  <c r="U2437" i="11"/>
  <c r="T2437" i="11"/>
  <c r="U2549" i="11"/>
  <c r="T2549" i="11"/>
  <c r="U3145" i="11"/>
  <c r="T3145" i="11"/>
  <c r="U2481" i="11"/>
  <c r="T2481" i="11"/>
  <c r="T3653" i="11"/>
  <c r="U3653" i="11"/>
  <c r="U2258" i="11"/>
  <c r="T2258" i="11"/>
  <c r="U3309" i="11"/>
  <c r="T3309" i="11"/>
  <c r="T3673" i="11"/>
  <c r="U3673" i="11"/>
  <c r="T2713" i="11"/>
  <c r="U2713" i="11"/>
  <c r="U3604" i="11"/>
  <c r="T3604" i="11"/>
  <c r="U3348" i="11"/>
  <c r="T3348" i="11"/>
  <c r="U3092" i="11"/>
  <c r="T3092" i="11"/>
  <c r="U3485" i="11"/>
  <c r="T3485" i="11"/>
  <c r="U2397" i="11"/>
  <c r="T2397" i="11"/>
  <c r="U3121" i="11"/>
  <c r="T3121" i="11"/>
  <c r="U3041" i="11"/>
  <c r="T3041" i="11"/>
  <c r="U2529" i="11"/>
  <c r="T2529" i="11"/>
  <c r="U3409" i="11"/>
  <c r="T3409" i="11"/>
  <c r="U3181" i="11"/>
  <c r="T3181" i="11"/>
  <c r="U2897" i="11"/>
  <c r="T2897" i="11"/>
  <c r="U2669" i="11"/>
  <c r="T2669" i="11"/>
  <c r="U3513" i="11"/>
  <c r="T3513" i="11"/>
  <c r="U3578" i="11"/>
  <c r="T3578" i="11"/>
  <c r="T2717" i="11"/>
  <c r="U2717" i="11"/>
  <c r="T3682" i="11"/>
  <c r="U3682" i="11"/>
  <c r="T3085" i="11"/>
  <c r="U3085" i="11"/>
  <c r="U2773" i="11"/>
  <c r="T2773" i="11"/>
  <c r="U3346" i="11"/>
  <c r="T3346" i="11"/>
  <c r="U2578" i="11"/>
  <c r="T2578" i="11"/>
  <c r="U3293" i="11"/>
  <c r="T3293" i="11"/>
  <c r="U2634" i="11"/>
  <c r="T2634" i="11"/>
  <c r="U3306" i="11"/>
  <c r="T3306" i="11"/>
  <c r="T2629" i="11"/>
  <c r="U2629" i="11"/>
  <c r="U3298" i="11"/>
  <c r="T3298" i="11"/>
  <c r="U2730" i="11"/>
  <c r="T2730" i="11"/>
  <c r="U2389" i="11"/>
  <c r="T2389" i="11"/>
  <c r="T3218" i="11"/>
  <c r="U3218" i="11"/>
  <c r="T2877" i="11"/>
  <c r="U2877" i="11"/>
  <c r="T2793" i="11"/>
  <c r="U2793" i="11"/>
  <c r="T2665" i="11"/>
  <c r="U2665" i="11"/>
  <c r="U3314" i="11"/>
  <c r="T3314" i="11"/>
  <c r="T3341" i="11"/>
  <c r="U3341" i="11"/>
  <c r="U2858" i="11"/>
  <c r="T2858" i="11"/>
  <c r="U3261" i="11"/>
  <c r="T3261" i="11"/>
  <c r="U3714" i="11"/>
  <c r="T3714" i="11"/>
  <c r="U2434" i="11"/>
  <c r="T2434" i="11"/>
  <c r="U3357" i="11"/>
  <c r="T3357" i="11"/>
  <c r="U2850" i="11"/>
  <c r="T2850" i="11"/>
  <c r="T3538" i="11"/>
  <c r="U3538" i="11"/>
  <c r="U3101" i="11"/>
  <c r="T3101" i="11"/>
  <c r="U2882" i="11"/>
  <c r="T2882" i="11"/>
  <c r="U2222" i="11"/>
  <c r="T2222" i="11"/>
  <c r="U3633" i="11"/>
  <c r="T3633" i="11"/>
  <c r="U3234" i="11"/>
  <c r="T3234" i="11"/>
  <c r="U2642" i="11"/>
  <c r="T2642" i="11"/>
  <c r="U3186" i="11"/>
  <c r="T3186" i="11"/>
  <c r="U2482" i="11"/>
  <c r="T2482" i="11"/>
  <c r="U3010" i="11"/>
  <c r="T3010" i="11"/>
  <c r="U2498" i="11"/>
  <c r="T2498" i="11"/>
  <c r="U3470" i="11"/>
  <c r="T3470" i="11"/>
  <c r="U3129" i="11"/>
  <c r="T3129" i="11"/>
  <c r="T3001" i="11"/>
  <c r="U3001" i="11"/>
  <c r="U2830" i="11"/>
  <c r="T2830" i="11"/>
  <c r="T2617" i="11"/>
  <c r="U2617" i="11"/>
  <c r="U2446" i="11"/>
  <c r="T2446" i="11"/>
  <c r="U2977" i="11"/>
  <c r="T2977" i="11"/>
  <c r="U3573" i="11"/>
  <c r="T3573" i="11"/>
  <c r="U2349" i="11"/>
  <c r="T2349" i="11"/>
  <c r="U3209" i="11"/>
  <c r="T3209" i="11"/>
  <c r="U2697" i="11"/>
  <c r="T2697" i="11"/>
  <c r="U3656" i="11"/>
  <c r="T3656" i="11"/>
  <c r="U2369" i="11"/>
  <c r="T2369" i="11"/>
  <c r="U2965" i="11"/>
  <c r="T2965" i="11"/>
  <c r="T3709" i="11"/>
  <c r="U3709" i="11"/>
  <c r="U3025" i="11"/>
  <c r="T3025" i="11"/>
  <c r="U2541" i="11"/>
  <c r="T2541" i="11"/>
  <c r="U3289" i="11"/>
  <c r="T3289" i="11"/>
  <c r="U2329" i="11"/>
  <c r="T2329" i="11"/>
  <c r="U3572" i="11"/>
  <c r="T3572" i="11"/>
  <c r="U3076" i="11"/>
  <c r="T3076" i="11"/>
  <c r="U2596" i="11"/>
  <c r="T2596" i="11"/>
  <c r="U2340" i="11"/>
  <c r="T2340" i="11"/>
  <c r="U3009" i="11"/>
  <c r="T3009" i="11"/>
  <c r="U2689" i="11"/>
  <c r="T2689" i="11"/>
  <c r="U3441" i="11"/>
  <c r="T3441" i="11"/>
  <c r="U2417" i="11"/>
  <c r="T2417" i="11"/>
  <c r="T3077" i="11"/>
  <c r="U3077" i="11"/>
  <c r="U2477" i="11"/>
  <c r="T2477" i="11"/>
  <c r="T3625" i="11"/>
  <c r="U3625" i="11"/>
  <c r="U2345" i="11"/>
  <c r="T2345" i="11"/>
  <c r="U3648" i="11"/>
  <c r="T3648" i="11"/>
  <c r="U3136" i="11"/>
  <c r="T3136" i="11"/>
  <c r="U2752" i="11"/>
  <c r="T2752" i="11"/>
  <c r="U3317" i="11"/>
  <c r="T3317" i="11"/>
  <c r="U3337" i="11"/>
  <c r="T3337" i="11"/>
  <c r="U3256" i="11"/>
  <c r="T3256" i="11"/>
  <c r="U3249" i="11"/>
  <c r="T3249" i="11"/>
  <c r="U2657" i="11"/>
  <c r="T2657" i="11"/>
  <c r="U2333" i="11"/>
  <c r="T2333" i="11"/>
  <c r="U2521" i="11"/>
  <c r="T2521" i="11"/>
  <c r="U2561" i="11"/>
  <c r="T2561" i="11"/>
  <c r="U2865" i="11"/>
  <c r="T2865" i="11"/>
  <c r="U2353" i="11"/>
  <c r="T2353" i="11"/>
  <c r="U3525" i="11"/>
  <c r="T3525" i="11"/>
  <c r="U3365" i="11"/>
  <c r="T3365" i="11"/>
  <c r="U3437" i="11"/>
  <c r="T3437" i="11"/>
  <c r="U2925" i="11"/>
  <c r="T2925" i="11"/>
  <c r="U2413" i="11"/>
  <c r="T2413" i="11"/>
  <c r="U3065" i="11"/>
  <c r="T3065" i="11"/>
  <c r="U3541" i="11"/>
  <c r="T3541" i="11"/>
  <c r="U2317" i="11"/>
  <c r="T2317" i="11"/>
  <c r="U2465" i="11"/>
  <c r="T2465" i="11"/>
  <c r="U2817" i="11"/>
  <c r="T2817" i="11"/>
  <c r="U2569" i="11"/>
  <c r="T2569" i="11"/>
  <c r="U2338" i="11"/>
  <c r="T2338" i="11"/>
  <c r="U3565" i="11"/>
  <c r="T3565" i="11"/>
  <c r="U3185" i="11"/>
  <c r="T3185" i="11"/>
  <c r="U3105" i="11"/>
  <c r="T3105" i="11"/>
  <c r="T3701" i="11"/>
  <c r="U3701" i="11"/>
  <c r="U3177" i="11"/>
  <c r="T3177" i="11"/>
  <c r="U3248" i="11"/>
  <c r="T3248" i="11"/>
  <c r="U2433" i="11"/>
  <c r="T2433" i="11"/>
  <c r="U2235" i="11"/>
  <c r="T2235" i="11"/>
  <c r="U3336" i="11"/>
  <c r="T3336" i="11"/>
  <c r="U2370" i="11"/>
  <c r="T2370" i="11"/>
  <c r="U2393" i="11"/>
  <c r="T2393" i="11"/>
  <c r="U3012" i="11"/>
  <c r="T3012" i="11"/>
  <c r="U2381" i="11"/>
  <c r="T2381" i="11"/>
  <c r="U2757" i="11"/>
  <c r="T2757" i="11"/>
  <c r="U3677" i="11"/>
  <c r="T3677" i="11"/>
  <c r="U3477" i="11"/>
  <c r="T3477" i="11"/>
  <c r="U2514" i="11"/>
  <c r="T2514" i="11"/>
  <c r="U3713" i="11"/>
  <c r="T3713" i="11"/>
  <c r="U3242" i="11"/>
  <c r="T3242" i="11"/>
  <c r="U2445" i="11"/>
  <c r="T2445" i="11"/>
  <c r="T2845" i="11"/>
  <c r="U2845" i="11"/>
  <c r="U3569" i="11"/>
  <c r="T3569" i="11"/>
  <c r="U3585" i="11"/>
  <c r="T3585" i="11"/>
  <c r="T3325" i="11"/>
  <c r="U3325" i="11"/>
  <c r="U3522" i="11"/>
  <c r="T3522" i="11"/>
  <c r="U3598" i="11"/>
  <c r="T3598" i="11"/>
  <c r="U3086" i="11"/>
  <c r="T3086" i="11"/>
  <c r="U2745" i="11"/>
  <c r="T2745" i="11"/>
  <c r="U3370" i="11"/>
  <c r="T3370" i="11"/>
  <c r="U3458" i="11"/>
  <c r="T3458" i="11"/>
  <c r="U2282" i="11"/>
  <c r="T2282" i="11"/>
  <c r="U3394" i="11"/>
  <c r="T3394" i="11"/>
  <c r="U3118" i="11"/>
  <c r="T3118" i="11"/>
  <c r="U3554" i="11"/>
  <c r="T3554" i="11"/>
  <c r="U3157" i="11"/>
  <c r="T3157" i="11"/>
  <c r="U2701" i="11"/>
  <c r="T2701" i="11"/>
  <c r="T3133" i="11"/>
  <c r="U3133" i="11"/>
  <c r="T2565" i="11"/>
  <c r="U2565" i="11"/>
  <c r="T3378" i="11"/>
  <c r="U3378" i="11"/>
  <c r="U3330" i="11"/>
  <c r="T3330" i="11"/>
  <c r="T2942" i="11"/>
  <c r="U2942" i="11"/>
  <c r="U2546" i="11"/>
  <c r="T2546" i="11"/>
  <c r="U2914" i="11"/>
  <c r="T2914" i="11"/>
  <c r="U2749" i="11"/>
  <c r="T2749" i="11"/>
  <c r="U3678" i="11"/>
  <c r="T3678" i="11"/>
  <c r="U3422" i="11"/>
  <c r="T3422" i="11"/>
  <c r="U2589" i="11"/>
  <c r="T2589" i="11"/>
  <c r="U2626" i="11"/>
  <c r="T2626" i="11"/>
  <c r="U2862" i="11"/>
  <c r="T2862" i="11"/>
  <c r="U2324" i="11"/>
  <c r="T2324" i="11"/>
  <c r="T3605" i="11"/>
  <c r="U3605" i="11"/>
  <c r="U3149" i="11"/>
  <c r="T3149" i="11"/>
  <c r="U2466" i="11"/>
  <c r="T2466" i="11"/>
  <c r="U2557" i="11"/>
  <c r="T2557" i="11"/>
  <c r="U3266" i="11"/>
  <c r="T3266" i="11"/>
  <c r="U2894" i="11"/>
  <c r="T2894" i="11"/>
  <c r="U2638" i="11"/>
  <c r="T2638" i="11"/>
  <c r="U2254" i="11"/>
  <c r="T2254" i="11"/>
  <c r="U2861" i="11"/>
  <c r="T2861" i="11"/>
  <c r="U3640" i="11"/>
  <c r="T3640" i="11"/>
  <c r="T2905" i="11"/>
  <c r="U2905" i="11"/>
  <c r="U2996" i="11"/>
  <c r="T2996" i="11"/>
  <c r="U2365" i="11"/>
  <c r="T2365" i="11"/>
  <c r="T3189" i="11"/>
  <c r="U3189" i="11"/>
  <c r="T3305" i="11"/>
  <c r="U3305" i="11"/>
  <c r="U3696" i="11"/>
  <c r="T3696" i="11"/>
  <c r="U3440" i="11"/>
  <c r="T3440" i="11"/>
  <c r="U2321" i="11"/>
  <c r="T2321" i="11"/>
  <c r="U2377" i="11"/>
  <c r="T2377" i="11"/>
  <c r="U3528" i="11"/>
  <c r="T3528" i="11"/>
  <c r="U2737" i="11"/>
  <c r="T2737" i="11"/>
  <c r="T3397" i="11"/>
  <c r="U3397" i="11"/>
  <c r="U3537" i="11"/>
  <c r="T3537" i="11"/>
  <c r="T3417" i="11"/>
  <c r="U3417" i="11"/>
  <c r="U3220" i="11"/>
  <c r="T3220" i="11"/>
  <c r="U2692" i="11"/>
  <c r="T2692" i="11"/>
  <c r="U2260" i="11"/>
  <c r="T2260" i="11"/>
  <c r="U3269" i="11"/>
  <c r="T3269" i="11"/>
  <c r="U3557" i="11"/>
  <c r="T3557" i="11"/>
  <c r="U2597" i="11"/>
  <c r="T2597" i="11"/>
  <c r="U2385" i="11"/>
  <c r="T2385" i="11"/>
  <c r="T3426" i="11"/>
  <c r="U3426" i="11"/>
  <c r="U3602" i="11"/>
  <c r="T3602" i="11"/>
  <c r="U2654" i="11"/>
  <c r="T2654" i="11"/>
  <c r="U2418" i="11"/>
  <c r="T2418" i="11"/>
  <c r="U2538" i="11"/>
  <c r="T2538" i="11"/>
  <c r="U3413" i="11"/>
  <c r="T3413" i="11"/>
  <c r="U3074" i="11"/>
  <c r="T3074" i="11"/>
  <c r="T3229" i="11"/>
  <c r="U3229" i="11"/>
  <c r="U2866" i="11"/>
  <c r="T2866" i="11"/>
  <c r="U2574" i="11"/>
  <c r="T2574" i="11"/>
  <c r="T2603" i="11"/>
  <c r="U2603" i="11"/>
  <c r="T3255" i="11"/>
  <c r="U3255" i="11"/>
  <c r="T2146" i="11"/>
  <c r="U2146" i="11"/>
  <c r="T2635" i="11"/>
  <c r="U2635" i="11"/>
  <c r="T3407" i="11"/>
  <c r="U3407" i="11"/>
  <c r="U3003" i="11"/>
  <c r="T3003" i="11"/>
  <c r="U3416" i="11"/>
  <c r="T3416" i="11"/>
  <c r="U3032" i="11"/>
  <c r="T3032" i="11"/>
  <c r="U2648" i="11"/>
  <c r="T2648" i="11"/>
  <c r="U2376" i="11"/>
  <c r="T2376" i="11"/>
  <c r="T3023" i="11"/>
  <c r="U3023" i="11"/>
  <c r="T3391" i="11"/>
  <c r="U3391" i="11"/>
  <c r="U2343" i="11"/>
  <c r="T2343" i="11"/>
  <c r="U2567" i="11"/>
  <c r="T2567" i="11"/>
  <c r="U3332" i="11"/>
  <c r="T3332" i="11"/>
  <c r="T3655" i="11"/>
  <c r="U3655" i="11"/>
  <c r="U2241" i="11"/>
  <c r="T2241" i="11"/>
  <c r="U3531" i="11"/>
  <c r="T3531" i="11"/>
  <c r="T2507" i="11"/>
  <c r="U2507" i="11"/>
  <c r="U2109" i="11"/>
  <c r="T2109" i="11"/>
  <c r="T2667" i="11"/>
  <c r="U2667" i="11"/>
  <c r="T2319" i="11"/>
  <c r="U2319" i="11"/>
  <c r="T3159" i="11"/>
  <c r="U3159" i="11"/>
  <c r="U2647" i="11"/>
  <c r="T2647" i="11"/>
  <c r="U2193" i="11"/>
  <c r="T2193" i="11"/>
  <c r="U2217" i="11"/>
  <c r="T2217" i="11"/>
  <c r="U3584" i="11"/>
  <c r="T3584" i="11"/>
  <c r="U3456" i="11"/>
  <c r="T3456" i="11"/>
  <c r="U3328" i="11"/>
  <c r="T3328" i="11"/>
  <c r="U3200" i="11"/>
  <c r="T3200" i="11"/>
  <c r="U2944" i="11"/>
  <c r="T2944" i="11"/>
  <c r="U2688" i="11"/>
  <c r="T2688" i="11"/>
  <c r="U2432" i="11"/>
  <c r="T2432" i="11"/>
  <c r="U2240" i="11"/>
  <c r="T2240" i="11"/>
  <c r="U2112" i="11"/>
  <c r="T2112" i="11"/>
  <c r="T2767" i="11"/>
  <c r="U2767" i="11"/>
  <c r="T2231" i="11"/>
  <c r="U2231" i="11"/>
  <c r="T3599" i="11"/>
  <c r="U3599" i="11"/>
  <c r="T2183" i="11"/>
  <c r="U2183" i="11"/>
  <c r="U2719" i="11"/>
  <c r="T2719" i="11"/>
  <c r="U2491" i="11"/>
  <c r="T2491" i="11"/>
  <c r="U2419" i="11"/>
  <c r="T2419" i="11"/>
  <c r="U3624" i="11"/>
  <c r="T3624" i="11"/>
  <c r="U3368" i="11"/>
  <c r="T3368" i="11"/>
  <c r="U3128" i="11"/>
  <c r="T3128" i="11"/>
  <c r="T2728" i="11"/>
  <c r="U2728" i="11"/>
  <c r="U2472" i="11"/>
  <c r="T2472" i="11"/>
  <c r="U2232" i="11"/>
  <c r="T2232" i="11"/>
  <c r="T3463" i="11"/>
  <c r="U3463" i="11"/>
  <c r="T3111" i="11"/>
  <c r="U3111" i="11"/>
  <c r="T3479" i="11"/>
  <c r="U3479" i="11"/>
  <c r="U2199" i="11"/>
  <c r="T2199" i="11"/>
  <c r="U3700" i="11"/>
  <c r="T3700" i="11"/>
  <c r="U3460" i="11"/>
  <c r="T3460" i="11"/>
  <c r="U3188" i="11"/>
  <c r="T3188" i="11"/>
  <c r="U2932" i="11"/>
  <c r="T2932" i="11"/>
  <c r="U2404" i="11"/>
  <c r="T2404" i="11"/>
  <c r="U2148" i="11"/>
  <c r="T2148" i="11"/>
  <c r="T3319" i="11"/>
  <c r="U3319" i="11"/>
  <c r="T3695" i="11"/>
  <c r="U3695" i="11"/>
  <c r="T3183" i="11"/>
  <c r="U3183" i="11"/>
  <c r="U2727" i="11"/>
  <c r="T2727" i="11"/>
  <c r="U2159" i="11"/>
  <c r="T2159" i="11"/>
  <c r="T3095" i="11"/>
  <c r="U3095" i="11"/>
  <c r="U2583" i="11"/>
  <c r="T2583" i="11"/>
  <c r="U2299" i="11"/>
  <c r="T2299" i="11"/>
  <c r="T2467" i="11"/>
  <c r="U2467" i="11"/>
  <c r="U2211" i="11"/>
  <c r="T2211" i="11"/>
  <c r="U3644" i="11"/>
  <c r="T3644" i="11"/>
  <c r="U3452" i="11"/>
  <c r="T3452" i="11"/>
  <c r="U3324" i="11"/>
  <c r="T3324" i="11"/>
  <c r="U3196" i="11"/>
  <c r="T3196" i="11"/>
  <c r="U3068" i="11"/>
  <c r="T3068" i="11"/>
  <c r="U3004" i="11"/>
  <c r="T3004" i="11"/>
  <c r="U2876" i="11"/>
  <c r="T2876" i="11"/>
  <c r="U2748" i="11"/>
  <c r="T2748" i="11"/>
  <c r="U2620" i="11"/>
  <c r="T2620" i="11"/>
  <c r="U2492" i="11"/>
  <c r="T2492" i="11"/>
  <c r="U2364" i="11"/>
  <c r="T2364" i="11"/>
  <c r="U2236" i="11"/>
  <c r="T2236" i="11"/>
  <c r="T3151" i="11"/>
  <c r="U3151" i="11"/>
  <c r="U2237" i="11"/>
  <c r="T2237" i="11"/>
  <c r="U2747" i="11"/>
  <c r="T2747" i="11"/>
  <c r="T2995" i="11"/>
  <c r="U2995" i="11"/>
  <c r="U3688" i="11"/>
  <c r="T3688" i="11"/>
  <c r="T2744" i="11"/>
  <c r="U2744" i="11"/>
  <c r="U2120" i="11"/>
  <c r="T2120" i="11"/>
  <c r="T2651" i="11"/>
  <c r="U2651" i="11"/>
  <c r="U2855" i="11"/>
  <c r="T2855" i="11"/>
  <c r="U3684" i="11"/>
  <c r="T3684" i="11"/>
  <c r="U3172" i="11"/>
  <c r="T3172" i="11"/>
  <c r="U2676" i="11"/>
  <c r="T2676" i="11"/>
  <c r="T2843" i="11"/>
  <c r="U2843" i="11"/>
  <c r="U2194" i="11"/>
  <c r="T2194" i="11"/>
  <c r="U2619" i="11"/>
  <c r="T2619" i="11"/>
  <c r="U3120" i="11"/>
  <c r="T3120" i="11"/>
  <c r="U2864" i="11"/>
  <c r="T2864" i="11"/>
  <c r="U2608" i="11"/>
  <c r="T2608" i="11"/>
  <c r="U2352" i="11"/>
  <c r="T2352" i="11"/>
  <c r="U2096" i="11"/>
  <c r="T2096" i="11"/>
  <c r="T3687" i="11"/>
  <c r="U3687" i="11"/>
  <c r="U2759" i="11"/>
  <c r="T2759" i="11"/>
  <c r="T2867" i="11"/>
  <c r="U2867" i="11"/>
  <c r="U3016" i="11"/>
  <c r="T3016" i="11"/>
  <c r="U2568" i="11"/>
  <c r="T2568" i="11"/>
  <c r="U2152" i="11"/>
  <c r="T2152" i="11"/>
  <c r="T3055" i="11"/>
  <c r="U3055" i="11"/>
  <c r="U2145" i="11"/>
  <c r="T2145" i="11"/>
  <c r="T2564" i="11"/>
  <c r="U2564" i="11"/>
  <c r="U2292" i="11"/>
  <c r="T2292" i="11"/>
  <c r="T3575" i="11"/>
  <c r="U3575" i="11"/>
  <c r="U3211" i="11"/>
  <c r="T3211" i="11"/>
  <c r="T3351" i="11"/>
  <c r="U3351" i="11"/>
  <c r="U2555" i="11"/>
  <c r="T2555" i="11"/>
  <c r="U2275" i="11"/>
  <c r="T2275" i="11"/>
  <c r="U3660" i="11"/>
  <c r="T3660" i="11"/>
  <c r="U3404" i="11"/>
  <c r="T3404" i="11"/>
  <c r="U3180" i="11"/>
  <c r="T3180" i="11"/>
  <c r="U2924" i="11"/>
  <c r="T2924" i="11"/>
  <c r="U2540" i="11"/>
  <c r="T2540" i="11"/>
  <c r="U2284" i="11"/>
  <c r="T2284" i="11"/>
  <c r="T3699" i="11"/>
  <c r="U3699" i="11"/>
  <c r="T2970" i="11"/>
  <c r="U2970" i="11"/>
  <c r="T3566" i="11"/>
  <c r="U3566" i="11"/>
  <c r="U2286" i="11"/>
  <c r="T2286" i="11"/>
  <c r="U2934" i="11"/>
  <c r="T2934" i="11"/>
  <c r="U2506" i="11"/>
  <c r="T2506" i="11"/>
  <c r="U3006" i="11"/>
  <c r="T3006" i="11"/>
  <c r="U2622" i="11"/>
  <c r="T2622" i="11"/>
  <c r="T2451" i="11"/>
  <c r="U2451" i="11"/>
  <c r="U2806" i="11"/>
  <c r="T2806" i="11"/>
  <c r="U3002" i="11"/>
  <c r="T3002" i="11"/>
  <c r="U3230" i="11"/>
  <c r="T3230" i="11"/>
  <c r="T3310" i="11"/>
  <c r="U3310" i="11"/>
  <c r="T3271" i="11"/>
  <c r="U3271" i="11"/>
  <c r="U2154" i="11"/>
  <c r="T2154" i="11"/>
  <c r="U2870" i="11"/>
  <c r="T2870" i="11"/>
  <c r="T3471" i="11"/>
  <c r="U3471" i="11"/>
  <c r="T2943" i="11"/>
  <c r="U2943" i="11"/>
  <c r="U3290" i="11"/>
  <c r="T3290" i="11"/>
  <c r="U2234" i="11"/>
  <c r="T2234" i="11"/>
  <c r="U3294" i="11"/>
  <c r="T3294" i="11"/>
  <c r="U2270" i="11"/>
  <c r="T2270" i="11"/>
  <c r="U3078" i="11"/>
  <c r="T3078" i="11"/>
  <c r="T3226" i="11"/>
  <c r="U3226" i="11"/>
  <c r="U2458" i="11"/>
  <c r="T2458" i="11"/>
  <c r="T3694" i="11"/>
  <c r="U3694" i="11"/>
  <c r="U2691" i="11"/>
  <c r="T2691" i="11"/>
  <c r="U2094" i="11"/>
  <c r="T2094" i="11"/>
  <c r="U2106" i="11"/>
  <c r="T2106" i="11"/>
  <c r="U3702" i="11"/>
  <c r="T3702" i="11"/>
  <c r="U2678" i="11"/>
  <c r="T2678" i="11"/>
  <c r="U2394" i="11"/>
  <c r="T2394" i="11"/>
  <c r="U3046" i="11"/>
  <c r="T3046" i="11"/>
  <c r="U2250" i="11"/>
  <c r="T2250" i="11"/>
  <c r="T3539" i="11"/>
  <c r="U3539" i="11"/>
  <c r="T3283" i="11"/>
  <c r="U3283" i="11"/>
  <c r="T3027" i="11"/>
  <c r="U3027" i="11"/>
  <c r="T2771" i="11"/>
  <c r="U2771" i="11"/>
  <c r="T2430" i="11"/>
  <c r="U2430" i="11"/>
  <c r="T3711" i="11"/>
  <c r="U3711" i="11"/>
  <c r="T2118" i="11"/>
  <c r="U2118" i="11"/>
  <c r="U3350" i="11"/>
  <c r="T3350" i="11"/>
  <c r="U3194" i="11"/>
  <c r="T3194" i="11"/>
  <c r="U2679" i="11"/>
  <c r="T2679" i="11"/>
  <c r="U3595" i="11"/>
  <c r="T3595" i="11"/>
  <c r="T2543" i="11"/>
  <c r="U2543" i="11"/>
  <c r="U2746" i="11"/>
  <c r="T2746" i="11"/>
  <c r="T3715" i="11"/>
  <c r="U3715" i="11"/>
  <c r="T3267" i="11"/>
  <c r="U3267" i="11"/>
  <c r="U2670" i="11"/>
  <c r="T2670" i="11"/>
  <c r="U2116" i="11"/>
  <c r="T2116" i="11"/>
  <c r="U3222" i="11"/>
  <c r="T3222" i="11"/>
  <c r="U2182" i="11"/>
  <c r="T2182" i="11"/>
  <c r="U3126" i="11"/>
  <c r="T3126" i="11"/>
  <c r="U2102" i="11"/>
  <c r="T2102" i="11"/>
  <c r="U2774" i="11"/>
  <c r="T2774" i="11"/>
  <c r="T3551" i="11"/>
  <c r="U3551" i="11"/>
  <c r="U2698" i="11"/>
  <c r="T2698" i="11"/>
  <c r="T3619" i="11"/>
  <c r="U3619" i="11"/>
  <c r="T3363" i="11"/>
  <c r="U3363" i="11"/>
  <c r="T2979" i="11"/>
  <c r="U2979" i="11"/>
  <c r="T2723" i="11"/>
  <c r="U2723" i="11"/>
  <c r="U2872" i="11"/>
  <c r="T2872" i="11"/>
  <c r="U2280" i="11"/>
  <c r="T2280" i="11"/>
  <c r="T3223" i="11"/>
  <c r="U3223" i="11"/>
  <c r="U2229" i="11"/>
  <c r="T2229" i="11"/>
  <c r="U3236" i="11"/>
  <c r="T3236" i="11"/>
  <c r="U2484" i="11"/>
  <c r="T2484" i="11"/>
  <c r="U2177" i="11"/>
  <c r="T2177" i="11"/>
  <c r="T3127" i="11"/>
  <c r="U3127" i="11"/>
  <c r="U3275" i="11"/>
  <c r="T3275" i="11"/>
  <c r="U3216" i="11"/>
  <c r="T3216" i="11"/>
  <c r="U2960" i="11"/>
  <c r="T2960" i="11"/>
  <c r="U2704" i="11"/>
  <c r="T2704" i="11"/>
  <c r="T2320" i="11"/>
  <c r="U2320" i="11"/>
  <c r="U2160" i="11"/>
  <c r="T2160" i="11"/>
  <c r="U2175" i="11"/>
  <c r="T2175" i="11"/>
  <c r="U3259" i="11"/>
  <c r="T3259" i="11"/>
  <c r="T3379" i="11"/>
  <c r="U3379" i="11"/>
  <c r="U2824" i="11"/>
  <c r="T2824" i="11"/>
  <c r="U2264" i="11"/>
  <c r="T2264" i="11"/>
  <c r="T2703" i="11"/>
  <c r="U2703" i="11"/>
  <c r="U3492" i="11"/>
  <c r="T3492" i="11"/>
  <c r="U2823" i="11"/>
  <c r="T2823" i="11"/>
  <c r="T2383" i="11"/>
  <c r="U2383" i="11"/>
  <c r="U3483" i="11"/>
  <c r="T3483" i="11"/>
  <c r="T3175" i="11"/>
  <c r="U3175" i="11"/>
  <c r="U2407" i="11"/>
  <c r="T2407" i="11"/>
  <c r="T3663" i="11"/>
  <c r="U3663" i="11"/>
  <c r="U2463" i="11"/>
  <c r="T2463" i="11"/>
  <c r="T2207" i="11"/>
  <c r="U2207" i="11"/>
  <c r="T3123" i="11"/>
  <c r="U3123" i="11"/>
  <c r="T2803" i="11"/>
  <c r="U2803" i="11"/>
  <c r="T2611" i="11"/>
  <c r="U2611" i="11"/>
  <c r="U2355" i="11"/>
  <c r="T2355" i="11"/>
  <c r="U2099" i="11"/>
  <c r="T2099" i="11"/>
  <c r="U3608" i="11"/>
  <c r="T3608" i="11"/>
  <c r="U3480" i="11"/>
  <c r="T3480" i="11"/>
  <c r="U3208" i="11"/>
  <c r="T3208" i="11"/>
  <c r="U3096" i="11"/>
  <c r="T3096" i="11"/>
  <c r="U2968" i="11"/>
  <c r="T2968" i="11"/>
  <c r="U2840" i="11"/>
  <c r="T2840" i="11"/>
  <c r="U2712" i="11"/>
  <c r="T2712" i="11"/>
  <c r="U2584" i="11"/>
  <c r="T2584" i="11"/>
  <c r="U2456" i="11"/>
  <c r="T2456" i="11"/>
  <c r="U2312" i="11"/>
  <c r="T2312" i="11"/>
  <c r="U2127" i="11"/>
  <c r="T2127" i="11"/>
  <c r="T3447" i="11"/>
  <c r="U3447" i="11"/>
  <c r="U3163" i="11"/>
  <c r="T3163" i="11"/>
  <c r="U2197" i="11"/>
  <c r="T2197" i="11"/>
  <c r="T3567" i="11"/>
  <c r="U3567" i="11"/>
  <c r="T2571" i="11"/>
  <c r="U2571" i="11"/>
  <c r="U2117" i="11"/>
  <c r="T2117" i="11"/>
  <c r="U2911" i="11"/>
  <c r="T2911" i="11"/>
  <c r="U2655" i="11"/>
  <c r="T2655" i="11"/>
  <c r="U2399" i="11"/>
  <c r="T2399" i="11"/>
  <c r="U2171" i="11"/>
  <c r="T2171" i="11"/>
  <c r="U2243" i="11"/>
  <c r="T2243" i="11"/>
  <c r="U3636" i="11"/>
  <c r="T3636" i="11"/>
  <c r="U3508" i="11"/>
  <c r="T3508" i="11"/>
  <c r="U3396" i="11"/>
  <c r="T3396" i="11"/>
  <c r="U3268" i="11"/>
  <c r="T3268" i="11"/>
  <c r="U3140" i="11"/>
  <c r="T3140" i="11"/>
  <c r="T2884" i="11"/>
  <c r="U2884" i="11"/>
  <c r="U2660" i="11"/>
  <c r="T2660" i="11"/>
  <c r="U2100" i="11"/>
  <c r="T2100" i="11"/>
  <c r="T2795" i="11"/>
  <c r="U2795" i="11"/>
  <c r="T2575" i="11"/>
  <c r="U2575" i="11"/>
  <c r="U3611" i="11"/>
  <c r="T3611" i="11"/>
  <c r="T3383" i="11"/>
  <c r="U3383" i="11"/>
  <c r="U3099" i="11"/>
  <c r="T3099" i="11"/>
  <c r="T2587" i="11"/>
  <c r="U2587" i="11"/>
  <c r="T2359" i="11"/>
  <c r="U2359" i="11"/>
  <c r="U2189" i="11"/>
  <c r="T2189" i="11"/>
  <c r="T3247" i="11"/>
  <c r="U3247" i="11"/>
  <c r="U3019" i="11"/>
  <c r="T3019" i="11"/>
  <c r="U2791" i="11"/>
  <c r="T2791" i="11"/>
  <c r="U2223" i="11"/>
  <c r="T2223" i="11"/>
  <c r="U2439" i="11"/>
  <c r="T2439" i="11"/>
  <c r="U2205" i="11"/>
  <c r="T2205" i="11"/>
  <c r="T3671" i="11"/>
  <c r="U3671" i="11"/>
  <c r="T3103" i="11"/>
  <c r="U3103" i="11"/>
  <c r="U2591" i="11"/>
  <c r="T2591" i="11"/>
  <c r="U2135" i="11"/>
  <c r="T2135" i="11"/>
  <c r="U2387" i="11"/>
  <c r="T2387" i="11"/>
  <c r="U2259" i="11"/>
  <c r="T2259" i="11"/>
  <c r="U2131" i="11"/>
  <c r="T2131" i="11"/>
  <c r="U3680" i="11"/>
  <c r="T3680" i="11"/>
  <c r="U3616" i="11"/>
  <c r="T3616" i="11"/>
  <c r="U3552" i="11"/>
  <c r="T3552" i="11"/>
  <c r="U3488" i="11"/>
  <c r="T3488" i="11"/>
  <c r="U3424" i="11"/>
  <c r="T3424" i="11"/>
  <c r="U3360" i="11"/>
  <c r="T3360" i="11"/>
  <c r="U3296" i="11"/>
  <c r="T3296" i="11"/>
  <c r="U3232" i="11"/>
  <c r="T3232" i="11"/>
  <c r="U2976" i="11"/>
  <c r="T2976" i="11"/>
  <c r="U2912" i="11"/>
  <c r="T2912" i="11"/>
  <c r="U2848" i="11"/>
  <c r="T2848" i="11"/>
  <c r="U2784" i="11"/>
  <c r="T2784" i="11"/>
  <c r="U2720" i="11"/>
  <c r="T2720" i="11"/>
  <c r="T2656" i="11"/>
  <c r="U2656" i="11"/>
  <c r="T2592" i="11"/>
  <c r="U2592" i="11"/>
  <c r="T2528" i="11"/>
  <c r="U2528" i="11"/>
  <c r="U2400" i="11"/>
  <c r="T2400" i="11"/>
  <c r="U2336" i="11"/>
  <c r="T2336" i="11"/>
  <c r="U2272" i="11"/>
  <c r="T2272" i="11"/>
  <c r="U2208" i="11"/>
  <c r="T2208" i="11"/>
  <c r="U2144" i="11"/>
  <c r="T2144" i="11"/>
  <c r="T2459" i="11"/>
  <c r="U2459" i="11"/>
  <c r="T3631" i="11"/>
  <c r="U3631" i="11"/>
  <c r="U2151" i="11"/>
  <c r="T2151" i="11"/>
  <c r="U3115" i="11"/>
  <c r="T3115" i="11"/>
  <c r="T3543" i="11"/>
  <c r="U3543" i="11"/>
  <c r="T2739" i="11"/>
  <c r="U2739" i="11"/>
  <c r="U3560" i="11"/>
  <c r="T3560" i="11"/>
  <c r="U3432" i="11"/>
  <c r="T3432" i="11"/>
  <c r="U3304" i="11"/>
  <c r="T3304" i="11"/>
  <c r="U3192" i="11"/>
  <c r="T3192" i="11"/>
  <c r="U3048" i="11"/>
  <c r="T3048" i="11"/>
  <c r="U2920" i="11"/>
  <c r="T2920" i="11"/>
  <c r="T2792" i="11"/>
  <c r="U2792" i="11"/>
  <c r="U2664" i="11"/>
  <c r="T2664" i="11"/>
  <c r="T2536" i="11"/>
  <c r="U2536" i="11"/>
  <c r="U2424" i="11"/>
  <c r="T2424" i="11"/>
  <c r="U2296" i="11"/>
  <c r="T2296" i="11"/>
  <c r="U2136" i="11"/>
  <c r="T2136" i="11"/>
  <c r="T3703" i="11"/>
  <c r="U3703" i="11"/>
  <c r="T2167" i="11"/>
  <c r="U2167" i="11"/>
  <c r="T3367" i="11"/>
  <c r="U3367" i="11"/>
  <c r="U2315" i="11"/>
  <c r="T2315" i="11"/>
  <c r="T3215" i="11"/>
  <c r="U3215" i="11"/>
  <c r="U2511" i="11"/>
  <c r="T2511" i="11"/>
  <c r="T2119" i="11"/>
  <c r="U2119" i="11"/>
  <c r="U2427" i="11"/>
  <c r="T2427" i="11"/>
  <c r="U3652" i="11"/>
  <c r="T3652" i="11"/>
  <c r="U3524" i="11"/>
  <c r="T3524" i="11"/>
  <c r="U3380" i="11"/>
  <c r="T3380" i="11"/>
  <c r="U3252" i="11"/>
  <c r="T3252" i="11"/>
  <c r="U3124" i="11"/>
  <c r="T3124" i="11"/>
  <c r="U2724" i="11"/>
  <c r="T2724" i="11"/>
  <c r="U2244" i="11"/>
  <c r="T2244" i="11"/>
  <c r="U2180" i="11"/>
  <c r="T2180" i="11"/>
  <c r="U2887" i="11"/>
  <c r="T2887" i="11"/>
  <c r="T2447" i="11"/>
  <c r="U2447" i="11"/>
  <c r="U2226" i="11"/>
  <c r="T2226" i="11"/>
  <c r="T3263" i="11"/>
  <c r="U3263" i="11"/>
  <c r="U3035" i="11"/>
  <c r="T3035" i="11"/>
  <c r="U2807" i="11"/>
  <c r="T2807" i="11"/>
  <c r="T2523" i="11"/>
  <c r="U2523" i="11"/>
  <c r="U2295" i="11"/>
  <c r="T2295" i="11"/>
  <c r="U2125" i="11"/>
  <c r="T2125" i="11"/>
  <c r="U3467" i="11"/>
  <c r="T3467" i="11"/>
  <c r="T3239" i="11"/>
  <c r="U3239" i="11"/>
  <c r="U2215" i="11"/>
  <c r="T2215" i="11"/>
  <c r="U3243" i="11"/>
  <c r="T3243" i="11"/>
  <c r="T2539" i="11"/>
  <c r="U2539" i="11"/>
  <c r="T2098" i="11"/>
  <c r="U2098" i="11"/>
  <c r="T3607" i="11"/>
  <c r="U3607" i="11"/>
  <c r="T3039" i="11"/>
  <c r="U3039" i="11"/>
  <c r="U2527" i="11"/>
  <c r="T2527" i="11"/>
  <c r="U2242" i="11"/>
  <c r="T2242" i="11"/>
  <c r="U2169" i="11"/>
  <c r="T2169" i="11"/>
  <c r="U3676" i="11"/>
  <c r="T3676" i="11"/>
  <c r="U3612" i="11"/>
  <c r="T3612" i="11"/>
  <c r="U3548" i="11"/>
  <c r="T3548" i="11"/>
  <c r="U3484" i="11"/>
  <c r="T3484" i="11"/>
  <c r="U3420" i="11"/>
  <c r="T3420" i="11"/>
  <c r="U3356" i="11"/>
  <c r="T3356" i="11"/>
  <c r="U3292" i="11"/>
  <c r="T3292" i="11"/>
  <c r="U3228" i="11"/>
  <c r="T3228" i="11"/>
  <c r="U3164" i="11"/>
  <c r="T3164" i="11"/>
  <c r="U3100" i="11"/>
  <c r="T3100" i="11"/>
  <c r="U3036" i="11"/>
  <c r="T3036" i="11"/>
  <c r="U2972" i="11"/>
  <c r="T2972" i="11"/>
  <c r="U2908" i="11"/>
  <c r="T2908" i="11"/>
  <c r="U2844" i="11"/>
  <c r="T2844" i="11"/>
  <c r="U2780" i="11"/>
  <c r="T2780" i="11"/>
  <c r="U2716" i="11"/>
  <c r="T2716" i="11"/>
  <c r="U2652" i="11"/>
  <c r="T2652" i="11"/>
  <c r="U2588" i="11"/>
  <c r="T2588" i="11"/>
  <c r="U2524" i="11"/>
  <c r="T2524" i="11"/>
  <c r="U2460" i="11"/>
  <c r="T2460" i="11"/>
  <c r="T2396" i="11"/>
  <c r="U2396" i="11"/>
  <c r="U2332" i="11"/>
  <c r="T2332" i="11"/>
  <c r="U2268" i="11"/>
  <c r="T2268" i="11"/>
  <c r="T2204" i="11"/>
  <c r="U2204" i="11"/>
  <c r="T2140" i="11"/>
  <c r="U2140" i="11"/>
  <c r="U3371" i="11"/>
  <c r="T3371" i="11"/>
  <c r="T2999" i="11"/>
  <c r="U2999" i="11"/>
  <c r="T2431" i="11"/>
  <c r="U2431" i="11"/>
  <c r="T2203" i="11"/>
  <c r="U2203" i="11"/>
  <c r="U2663" i="11"/>
  <c r="T2663" i="11"/>
  <c r="U2351" i="11"/>
  <c r="T2351" i="11"/>
  <c r="U2095" i="11"/>
  <c r="T2095" i="11"/>
  <c r="T2347" i="11"/>
  <c r="U2347" i="11"/>
  <c r="U3515" i="11"/>
  <c r="T3515" i="11"/>
  <c r="U2519" i="11"/>
  <c r="T2519" i="11"/>
  <c r="U2227" i="11"/>
  <c r="T2227" i="11"/>
  <c r="U3064" i="11"/>
  <c r="T3064" i="11"/>
  <c r="T2808" i="11"/>
  <c r="U2808" i="11"/>
  <c r="T2552" i="11"/>
  <c r="U2552" i="11"/>
  <c r="U2344" i="11"/>
  <c r="T2344" i="11"/>
  <c r="T2255" i="11"/>
  <c r="U2255" i="11"/>
  <c r="T2907" i="11"/>
  <c r="U2907" i="11"/>
  <c r="U2225" i="11"/>
  <c r="T2225" i="11"/>
  <c r="T3623" i="11"/>
  <c r="U3623" i="11"/>
  <c r="U3083" i="11"/>
  <c r="T3083" i="11"/>
  <c r="U2114" i="11"/>
  <c r="T2114" i="11"/>
  <c r="U3044" i="11"/>
  <c r="T3044" i="11"/>
  <c r="U2804" i="11"/>
  <c r="T2804" i="11"/>
  <c r="U2548" i="11"/>
  <c r="T2548" i="11"/>
  <c r="U3179" i="11"/>
  <c r="T3179" i="11"/>
  <c r="T3583" i="11"/>
  <c r="U3583" i="11"/>
  <c r="T3071" i="11"/>
  <c r="U3071" i="11"/>
  <c r="U2615" i="11"/>
  <c r="T2615" i="11"/>
  <c r="U2161" i="11"/>
  <c r="T2161" i="11"/>
  <c r="T2763" i="11"/>
  <c r="U2763" i="11"/>
  <c r="T3087" i="11"/>
  <c r="U3087" i="11"/>
  <c r="T3415" i="11"/>
  <c r="U3415" i="11"/>
  <c r="U3131" i="11"/>
  <c r="T3131" i="11"/>
  <c r="T2391" i="11"/>
  <c r="U2391" i="11"/>
  <c r="U2221" i="11"/>
  <c r="T2221" i="11"/>
  <c r="U2323" i="11"/>
  <c r="T2323" i="11"/>
  <c r="U3472" i="11"/>
  <c r="T3472" i="11"/>
  <c r="U3184" i="11"/>
  <c r="T3184" i="11"/>
  <c r="U3056" i="11"/>
  <c r="T3056" i="11"/>
  <c r="U2928" i="11"/>
  <c r="T2928" i="11"/>
  <c r="U2800" i="11"/>
  <c r="T2800" i="11"/>
  <c r="U2672" i="11"/>
  <c r="T2672" i="11"/>
  <c r="U2544" i="11"/>
  <c r="T2544" i="11"/>
  <c r="U2416" i="11"/>
  <c r="T2416" i="11"/>
  <c r="U2288" i="11"/>
  <c r="T2288" i="11"/>
  <c r="U2192" i="11"/>
  <c r="T2192" i="11"/>
  <c r="T3455" i="11"/>
  <c r="U3455" i="11"/>
  <c r="U2971" i="11"/>
  <c r="T2971" i="11"/>
  <c r="T3059" i="11"/>
  <c r="U3059" i="11"/>
  <c r="U2121" i="11"/>
  <c r="T2121" i="11"/>
  <c r="U3464" i="11"/>
  <c r="T3464" i="11"/>
  <c r="U2888" i="11"/>
  <c r="T2888" i="11"/>
  <c r="U2696" i="11"/>
  <c r="T2696" i="11"/>
  <c r="U2440" i="11"/>
  <c r="T2440" i="11"/>
  <c r="U2216" i="11"/>
  <c r="T2216" i="11"/>
  <c r="T2475" i="11"/>
  <c r="U2475" i="11"/>
  <c r="U2111" i="11"/>
  <c r="T2111" i="11"/>
  <c r="T2827" i="11"/>
  <c r="U2827" i="11"/>
  <c r="T3335" i="11"/>
  <c r="U3335" i="11"/>
  <c r="U3195" i="11"/>
  <c r="T3195" i="11"/>
  <c r="U2143" i="11"/>
  <c r="T2143" i="11"/>
  <c r="U2420" i="11"/>
  <c r="T2420" i="11"/>
  <c r="U2228" i="11"/>
  <c r="T2228" i="11"/>
  <c r="T3591" i="11"/>
  <c r="U3591" i="11"/>
  <c r="T2731" i="11"/>
  <c r="U2731" i="11"/>
  <c r="T2283" i="11"/>
  <c r="U2283" i="11"/>
  <c r="U3291" i="11"/>
  <c r="T3291" i="11"/>
  <c r="T2495" i="11"/>
  <c r="U2495" i="11"/>
  <c r="U2267" i="11"/>
  <c r="T2267" i="11"/>
  <c r="T3439" i="11"/>
  <c r="U3439" i="11"/>
  <c r="T2983" i="11"/>
  <c r="U2983" i="11"/>
  <c r="U2471" i="11"/>
  <c r="T2471" i="11"/>
  <c r="U2187" i="11"/>
  <c r="T2187" i="11"/>
  <c r="U2247" i="11"/>
  <c r="T2247" i="11"/>
  <c r="U3579" i="11"/>
  <c r="T3579" i="11"/>
  <c r="T2327" i="11"/>
  <c r="U2327" i="11"/>
  <c r="T2531" i="11"/>
  <c r="U2531" i="11"/>
  <c r="U2147" i="11"/>
  <c r="T2147" i="11"/>
  <c r="U3596" i="11"/>
  <c r="T3596" i="11"/>
  <c r="U3468" i="11"/>
  <c r="T3468" i="11"/>
  <c r="U3340" i="11"/>
  <c r="T3340" i="11"/>
  <c r="U3212" i="11"/>
  <c r="T3212" i="11"/>
  <c r="U3116" i="11"/>
  <c r="T3116" i="11"/>
  <c r="U2988" i="11"/>
  <c r="T2988" i="11"/>
  <c r="U2860" i="11"/>
  <c r="T2860" i="11"/>
  <c r="U2732" i="11"/>
  <c r="T2732" i="11"/>
  <c r="U2604" i="11"/>
  <c r="T2604" i="11"/>
  <c r="U2476" i="11"/>
  <c r="T2476" i="11"/>
  <c r="U2348" i="11"/>
  <c r="T2348" i="11"/>
  <c r="T2220" i="11"/>
  <c r="U2220" i="11"/>
  <c r="T3443" i="11"/>
  <c r="U3443" i="11"/>
  <c r="U2742" i="11"/>
  <c r="T2742" i="11"/>
  <c r="T3338" i="11"/>
  <c r="U3338" i="11"/>
  <c r="U2854" i="11"/>
  <c r="T2854" i="11"/>
  <c r="T3651" i="11"/>
  <c r="U3651" i="11"/>
  <c r="T3395" i="11"/>
  <c r="U3395" i="11"/>
  <c r="U2542" i="11"/>
  <c r="T2542" i="11"/>
  <c r="U2201" i="11"/>
  <c r="T2201" i="11"/>
  <c r="U3499" i="11"/>
  <c r="T3499" i="11"/>
  <c r="U3286" i="11"/>
  <c r="T3286" i="11"/>
  <c r="U2518" i="11"/>
  <c r="T2518" i="11"/>
  <c r="U3014" i="11"/>
  <c r="T3014" i="11"/>
  <c r="T3162" i="11"/>
  <c r="U3162" i="11"/>
  <c r="U2650" i="11"/>
  <c r="T2650" i="11"/>
  <c r="U2138" i="11"/>
  <c r="T2138" i="11"/>
  <c r="U3322" i="11"/>
  <c r="T3322" i="11"/>
  <c r="T3646" i="11"/>
  <c r="U3646" i="11"/>
  <c r="T3347" i="11"/>
  <c r="U3347" i="11"/>
  <c r="T3091" i="11"/>
  <c r="U3091" i="11"/>
  <c r="T2707" i="11"/>
  <c r="U2707" i="11"/>
  <c r="U3094" i="11"/>
  <c r="T3094" i="11"/>
  <c r="U2743" i="11"/>
  <c r="T2743" i="11"/>
  <c r="U2550" i="11"/>
  <c r="T2550" i="11"/>
  <c r="U3478" i="11"/>
  <c r="T3478" i="11"/>
  <c r="T3635" i="11"/>
  <c r="U3635" i="11"/>
  <c r="U3563" i="11"/>
  <c r="T3563" i="11"/>
  <c r="U2454" i="11"/>
  <c r="T2454" i="11"/>
  <c r="U3110" i="11"/>
  <c r="T3110" i="11"/>
  <c r="T3502" i="11"/>
  <c r="U3502" i="11"/>
  <c r="U2798" i="11"/>
  <c r="T2798" i="11"/>
  <c r="U3098" i="11"/>
  <c r="T3098" i="11"/>
  <c r="U2586" i="11"/>
  <c r="T2586" i="11"/>
  <c r="U2362" i="11"/>
  <c r="T2362" i="11"/>
  <c r="U3238" i="11"/>
  <c r="T3238" i="11"/>
  <c r="U2442" i="11"/>
  <c r="T2442" i="11"/>
  <c r="T3683" i="11"/>
  <c r="U3683" i="11"/>
  <c r="T3427" i="11"/>
  <c r="U3427" i="11"/>
  <c r="T3171" i="11"/>
  <c r="U3171" i="11"/>
  <c r="T2787" i="11"/>
  <c r="U2787" i="11"/>
  <c r="T2659" i="11"/>
  <c r="U2659" i="11"/>
  <c r="U2105" i="11"/>
  <c r="T2105" i="11"/>
  <c r="U3258" i="11"/>
  <c r="T3258" i="11"/>
  <c r="U3142" i="11"/>
  <c r="T3142" i="11"/>
  <c r="U2487" i="11"/>
  <c r="T2487" i="11"/>
  <c r="U3659" i="11"/>
  <c r="T3659" i="11"/>
  <c r="U2522" i="11"/>
  <c r="T2522" i="11"/>
  <c r="U2938" i="11"/>
  <c r="T2938" i="11"/>
  <c r="U3686" i="11"/>
  <c r="T3686" i="11"/>
  <c r="U3486" i="11"/>
  <c r="T3486" i="11"/>
  <c r="U3414" i="11"/>
  <c r="T3414" i="11"/>
  <c r="U2810" i="11"/>
  <c r="T2810" i="11"/>
  <c r="U2822" i="11"/>
  <c r="T2822" i="11"/>
  <c r="T3482" i="11"/>
  <c r="U3482" i="11"/>
  <c r="U2230" i="11"/>
  <c r="T2230" i="11"/>
  <c r="T3523" i="11"/>
  <c r="U3523" i="11"/>
  <c r="T3182" i="11"/>
  <c r="U3182" i="11"/>
  <c r="T2947" i="11"/>
  <c r="U2947" i="11"/>
  <c r="U2435" i="11"/>
  <c r="T2435" i="11"/>
  <c r="U2902" i="11"/>
  <c r="T2902" i="11"/>
  <c r="U2871" i="11"/>
  <c r="T2871" i="11"/>
  <c r="U2758" i="11"/>
  <c r="T2758" i="11"/>
  <c r="U2133" i="11"/>
  <c r="T2133" i="11"/>
  <c r="U3190" i="11"/>
  <c r="T3190" i="11"/>
  <c r="T2735" i="11"/>
  <c r="U2735" i="11"/>
  <c r="U2166" i="11"/>
  <c r="T2166" i="11"/>
  <c r="U3030" i="11"/>
  <c r="T3030" i="11"/>
  <c r="U2554" i="11"/>
  <c r="T2554" i="11"/>
  <c r="U3558" i="11"/>
  <c r="T3558" i="11"/>
  <c r="T3274" i="11"/>
  <c r="U3274" i="11"/>
  <c r="U2534" i="11"/>
  <c r="T2534" i="11"/>
  <c r="T3710" i="11"/>
  <c r="U3710" i="11"/>
  <c r="U3582" i="11"/>
  <c r="T3582" i="11"/>
  <c r="T3454" i="11"/>
  <c r="U3454" i="11"/>
  <c r="T3198" i="11"/>
  <c r="U3198" i="11"/>
  <c r="T2899" i="11"/>
  <c r="U2899" i="11"/>
  <c r="U2814" i="11"/>
  <c r="T2814" i="11"/>
  <c r="T2643" i="11"/>
  <c r="U2643" i="11"/>
  <c r="U2558" i="11"/>
  <c r="T2558" i="11"/>
  <c r="U2302" i="11"/>
  <c r="T2302" i="11"/>
  <c r="U2326" i="11"/>
  <c r="T2326" i="11"/>
  <c r="U3398" i="11"/>
  <c r="T3398" i="11"/>
  <c r="T2687" i="11"/>
  <c r="U2687" i="11"/>
  <c r="U3546" i="11"/>
  <c r="T3546" i="11"/>
  <c r="U3062" i="11"/>
  <c r="T3062" i="11"/>
  <c r="T2863" i="11"/>
  <c r="U2863" i="11"/>
  <c r="T2607" i="11"/>
  <c r="U2607" i="11"/>
  <c r="U2266" i="11"/>
  <c r="T2266" i="11"/>
  <c r="U2874" i="11"/>
  <c r="T2874" i="11"/>
  <c r="U3430" i="11"/>
  <c r="T3430" i="11"/>
  <c r="T3507" i="11"/>
  <c r="U3507" i="11"/>
  <c r="U3102" i="11"/>
  <c r="T3102" i="11"/>
  <c r="U2590" i="11"/>
  <c r="T2590" i="11"/>
  <c r="U3670" i="11"/>
  <c r="T3670" i="11"/>
  <c r="U2566" i="11"/>
  <c r="T2566" i="11"/>
  <c r="U3254" i="11"/>
  <c r="T3254" i="11"/>
  <c r="U3706" i="11"/>
  <c r="T3706" i="11"/>
  <c r="T3594" i="11"/>
  <c r="U3594" i="11"/>
  <c r="U2826" i="11"/>
  <c r="T2826" i="11"/>
  <c r="U2314" i="11"/>
  <c r="T2314" i="11"/>
  <c r="U3630" i="11"/>
  <c r="T3630" i="11"/>
  <c r="U3374" i="11"/>
  <c r="T3374" i="11"/>
  <c r="T3203" i="11"/>
  <c r="U3203" i="11"/>
  <c r="U2926" i="11"/>
  <c r="T2926" i="11"/>
  <c r="U2755" i="11"/>
  <c r="T2755" i="11"/>
  <c r="U2414" i="11"/>
  <c r="T2414" i="11"/>
  <c r="U2276" i="11"/>
  <c r="T2276" i="11"/>
  <c r="U3642" i="11"/>
  <c r="T3642" i="11"/>
  <c r="U3206" i="11"/>
  <c r="T3206" i="11"/>
  <c r="T2751" i="11"/>
  <c r="U2751" i="11"/>
  <c r="U3638" i="11"/>
  <c r="T3638" i="11"/>
  <c r="U3354" i="11"/>
  <c r="T3354" i="11"/>
  <c r="U2842" i="11"/>
  <c r="T2842" i="11"/>
  <c r="U2614" i="11"/>
  <c r="T2614" i="11"/>
  <c r="U2330" i="11"/>
  <c r="T2330" i="11"/>
  <c r="T3015" i="11"/>
  <c r="U3015" i="11"/>
  <c r="U2198" i="11"/>
  <c r="T2198" i="11"/>
  <c r="U3494" i="11"/>
  <c r="T3494" i="11"/>
  <c r="T3210" i="11"/>
  <c r="U3210" i="11"/>
  <c r="U2470" i="11"/>
  <c r="T2470" i="11"/>
  <c r="T2851" i="11"/>
  <c r="U2851" i="11"/>
  <c r="T2595" i="11"/>
  <c r="U2595" i="11"/>
  <c r="U2126" i="11"/>
  <c r="T2126" i="11"/>
  <c r="T3251" i="11"/>
  <c r="U3251" i="11"/>
  <c r="T2931" i="11"/>
  <c r="U2931" i="11"/>
  <c r="U3240" i="11"/>
  <c r="T3240" i="11"/>
  <c r="U3000" i="11"/>
  <c r="T3000" i="11"/>
  <c r="T2680" i="11"/>
  <c r="U2680" i="11"/>
  <c r="U2488" i="11"/>
  <c r="T2488" i="11"/>
  <c r="U2287" i="11"/>
  <c r="T2287" i="11"/>
  <c r="U3451" i="11"/>
  <c r="T3451" i="11"/>
  <c r="T2967" i="11"/>
  <c r="U2967" i="11"/>
  <c r="U2371" i="11"/>
  <c r="T2371" i="11"/>
  <c r="U3620" i="11"/>
  <c r="T3620" i="11"/>
  <c r="T2628" i="11"/>
  <c r="U2628" i="11"/>
  <c r="T2959" i="11"/>
  <c r="U2959" i="11"/>
  <c r="T2411" i="11"/>
  <c r="U2411" i="11"/>
  <c r="T3639" i="11"/>
  <c r="U3639" i="11"/>
  <c r="U3355" i="11"/>
  <c r="T3355" i="11"/>
  <c r="T2331" i="11"/>
  <c r="U2331" i="11"/>
  <c r="T3503" i="11"/>
  <c r="U3503" i="11"/>
  <c r="T3047" i="11"/>
  <c r="U3047" i="11"/>
  <c r="U2251" i="11"/>
  <c r="T2251" i="11"/>
  <c r="U2375" i="11"/>
  <c r="T2375" i="11"/>
  <c r="U3643" i="11"/>
  <c r="T3643" i="11"/>
  <c r="T3359" i="11"/>
  <c r="U3359" i="11"/>
  <c r="U2165" i="11"/>
  <c r="T2165" i="11"/>
  <c r="U3408" i="11"/>
  <c r="T3408" i="11"/>
  <c r="U3280" i="11"/>
  <c r="T3280" i="11"/>
  <c r="U3152" i="11"/>
  <c r="T3152" i="11"/>
  <c r="U3024" i="11"/>
  <c r="T3024" i="11"/>
  <c r="U2896" i="11"/>
  <c r="T2896" i="11"/>
  <c r="U2768" i="11"/>
  <c r="T2768" i="11"/>
  <c r="U2640" i="11"/>
  <c r="T2640" i="11"/>
  <c r="U2512" i="11"/>
  <c r="T2512" i="11"/>
  <c r="U2384" i="11"/>
  <c r="T2384" i="11"/>
  <c r="U2224" i="11"/>
  <c r="T2224" i="11"/>
  <c r="U2128" i="11"/>
  <c r="T2128" i="11"/>
  <c r="T3375" i="11"/>
  <c r="U3375" i="11"/>
  <c r="T3487" i="11"/>
  <c r="U3487" i="11"/>
  <c r="T3031" i="11"/>
  <c r="U3031" i="11"/>
  <c r="U2093" i="11"/>
  <c r="T2093" i="11"/>
  <c r="T2547" i="11"/>
  <c r="U2547" i="11"/>
  <c r="U3672" i="11"/>
  <c r="T3672" i="11"/>
  <c r="U3400" i="11"/>
  <c r="T3400" i="11"/>
  <c r="U3160" i="11"/>
  <c r="T3160" i="11"/>
  <c r="U2952" i="11"/>
  <c r="T2952" i="11"/>
  <c r="U2632" i="11"/>
  <c r="T2632" i="11"/>
  <c r="U2392" i="11"/>
  <c r="T2392" i="11"/>
  <c r="U2184" i="11"/>
  <c r="T2184" i="11"/>
  <c r="T3079" i="11"/>
  <c r="U3079" i="11"/>
  <c r="U2191" i="11"/>
  <c r="T2191" i="11"/>
  <c r="U2935" i="11"/>
  <c r="T2935" i="11"/>
  <c r="U2219" i="11"/>
  <c r="T2219" i="11"/>
  <c r="U2455" i="11"/>
  <c r="T2455" i="11"/>
  <c r="U2307" i="11"/>
  <c r="T2307" i="11"/>
  <c r="T2820" i="11"/>
  <c r="U2820" i="11"/>
  <c r="T2500" i="11"/>
  <c r="U2500" i="11"/>
  <c r="U2196" i="11"/>
  <c r="T2196" i="11"/>
  <c r="T3519" i="11"/>
  <c r="U3519" i="11"/>
  <c r="U2551" i="11"/>
  <c r="T2551" i="11"/>
  <c r="U2210" i="11"/>
  <c r="T2210" i="11"/>
  <c r="T3495" i="11"/>
  <c r="U3495" i="11"/>
  <c r="U2130" i="11"/>
  <c r="T2130" i="11"/>
  <c r="U3307" i="11"/>
  <c r="T3307" i="11"/>
  <c r="T2831" i="11"/>
  <c r="U2831" i="11"/>
  <c r="U2141" i="11"/>
  <c r="T2141" i="11"/>
  <c r="T2271" i="11"/>
  <c r="U2271" i="11"/>
  <c r="U2403" i="11"/>
  <c r="T2403" i="11"/>
  <c r="U3692" i="11"/>
  <c r="T3692" i="11"/>
  <c r="U3564" i="11"/>
  <c r="T3564" i="11"/>
  <c r="U3436" i="11"/>
  <c r="T3436" i="11"/>
  <c r="U3308" i="11"/>
  <c r="T3308" i="11"/>
  <c r="U3148" i="11"/>
  <c r="T3148" i="11"/>
  <c r="U3020" i="11"/>
  <c r="T3020" i="11"/>
  <c r="U2892" i="11"/>
  <c r="T2892" i="11"/>
  <c r="U2764" i="11"/>
  <c r="T2764" i="11"/>
  <c r="U2636" i="11"/>
  <c r="T2636" i="11"/>
  <c r="U2508" i="11"/>
  <c r="T2508" i="11"/>
  <c r="U2380" i="11"/>
  <c r="T2380" i="11"/>
  <c r="U2252" i="11"/>
  <c r="T2252" i="11"/>
  <c r="U2124" i="11"/>
  <c r="T2124" i="11"/>
  <c r="T2090" i="11"/>
  <c r="U2090" i="11"/>
  <c r="U3034" i="11"/>
  <c r="T3034" i="11"/>
  <c r="U2582" i="11"/>
  <c r="T2582" i="11"/>
  <c r="U3402" i="11"/>
  <c r="T3402" i="11"/>
  <c r="T2150" i="11"/>
  <c r="U2150" i="11"/>
  <c r="U3358" i="11"/>
  <c r="T3358" i="11"/>
  <c r="U2846" i="11"/>
  <c r="T2846" i="11"/>
  <c r="U2142" i="11"/>
  <c r="T2142" i="11"/>
  <c r="U2646" i="11"/>
  <c r="T2646" i="11"/>
  <c r="U3510" i="11"/>
  <c r="T3510" i="11"/>
  <c r="U2682" i="11"/>
  <c r="T2682" i="11"/>
  <c r="T3679" i="11"/>
  <c r="U3679" i="11"/>
  <c r="T3331" i="11"/>
  <c r="U3331" i="11"/>
  <c r="T2990" i="11"/>
  <c r="U2990" i="11"/>
  <c r="U2734" i="11"/>
  <c r="T2734" i="11"/>
  <c r="U3606" i="11"/>
  <c r="T3606" i="11"/>
  <c r="U2298" i="11"/>
  <c r="T2298" i="11"/>
  <c r="U3526" i="11"/>
  <c r="T3526" i="11"/>
  <c r="T3674" i="11"/>
  <c r="U3674" i="11"/>
  <c r="T2479" i="11"/>
  <c r="U2479" i="11"/>
  <c r="U3435" i="11"/>
  <c r="T3435" i="11"/>
  <c r="U2262" i="11"/>
  <c r="T2262" i="11"/>
  <c r="U3302" i="11"/>
  <c r="T3302" i="11"/>
  <c r="U2790" i="11"/>
  <c r="T2790" i="11"/>
  <c r="T2278" i="11"/>
  <c r="U2278" i="11"/>
  <c r="U3518" i="11"/>
  <c r="T3518" i="11"/>
  <c r="T3219" i="11"/>
  <c r="U3219" i="11"/>
  <c r="T2963" i="11"/>
  <c r="U2963" i="11"/>
  <c r="U2494" i="11"/>
  <c r="T2494" i="11"/>
  <c r="U2366" i="11"/>
  <c r="T2366" i="11"/>
  <c r="U2718" i="11"/>
  <c r="T2718" i="11"/>
  <c r="U3590" i="11"/>
  <c r="T3590" i="11"/>
  <c r="U2714" i="11"/>
  <c r="T2714" i="11"/>
  <c r="T3246" i="11"/>
  <c r="U3246" i="11"/>
  <c r="U2883" i="11"/>
  <c r="T2883" i="11"/>
  <c r="U3386" i="11"/>
  <c r="T3386" i="11"/>
  <c r="U2838" i="11"/>
  <c r="T2838" i="11"/>
  <c r="U2950" i="11"/>
  <c r="T2950" i="11"/>
  <c r="T2438" i="11"/>
  <c r="U2438" i="11"/>
  <c r="U3382" i="11"/>
  <c r="T3382" i="11"/>
  <c r="T2927" i="11"/>
  <c r="U2927" i="11"/>
  <c r="T3299" i="11"/>
  <c r="U3299" i="11"/>
  <c r="U2190" i="11"/>
  <c r="T2190" i="11"/>
  <c r="U55" i="11"/>
  <c r="T335" i="11"/>
  <c r="U2077" i="11"/>
  <c r="T2077" i="11"/>
  <c r="T2084" i="11"/>
  <c r="U2084" i="11"/>
  <c r="T2082" i="11"/>
  <c r="U2082" i="11"/>
  <c r="T2088" i="11"/>
  <c r="U2088" i="11"/>
  <c r="T2086" i="11"/>
  <c r="U2086" i="11"/>
  <c r="T2078" i="11"/>
  <c r="U2078" i="11"/>
  <c r="T2087" i="11"/>
  <c r="U2087" i="11"/>
  <c r="U2085" i="11"/>
  <c r="T2085" i="11"/>
  <c r="T2089" i="11"/>
  <c r="T2080" i="11"/>
  <c r="U2080" i="11"/>
  <c r="T2076" i="11"/>
  <c r="U2076" i="11"/>
  <c r="U2081" i="11"/>
  <c r="T2081" i="11"/>
  <c r="T2083" i="11"/>
  <c r="U2083" i="11"/>
  <c r="T2079" i="11"/>
  <c r="U2079" i="11"/>
  <c r="T2075" i="11"/>
  <c r="U2075" i="11"/>
  <c r="U147" i="11"/>
  <c r="U174" i="11"/>
  <c r="U517" i="11"/>
  <c r="U391" i="11"/>
  <c r="T474" i="11"/>
  <c r="U123" i="11"/>
  <c r="T383" i="11"/>
  <c r="T163" i="11"/>
  <c r="T679" i="11"/>
  <c r="T79" i="11"/>
  <c r="U1000" i="11"/>
  <c r="T255" i="11"/>
  <c r="U538" i="11"/>
  <c r="U1226" i="11"/>
  <c r="U399" i="11"/>
  <c r="U984" i="11"/>
  <c r="U179" i="11"/>
  <c r="T55" i="11"/>
  <c r="U51" i="11"/>
  <c r="U63" i="11"/>
  <c r="U630" i="11"/>
  <c r="T630" i="11"/>
  <c r="U357" i="11"/>
  <c r="T357" i="11"/>
  <c r="U1007" i="11"/>
  <c r="T1007" i="11"/>
  <c r="U1077" i="11"/>
  <c r="T1077" i="11"/>
  <c r="T1441" i="11"/>
  <c r="U1441" i="11"/>
  <c r="U703" i="11"/>
  <c r="T703" i="11"/>
  <c r="T444" i="11"/>
  <c r="U444" i="11"/>
  <c r="U1027" i="11"/>
  <c r="T1027" i="11"/>
  <c r="U953" i="11"/>
  <c r="T953" i="11"/>
  <c r="T1282" i="11"/>
  <c r="U1282" i="11"/>
  <c r="U1651" i="11"/>
  <c r="T1651" i="11"/>
  <c r="T34" i="11"/>
  <c r="U34" i="11"/>
  <c r="T381" i="11"/>
  <c r="U381" i="11"/>
  <c r="U608" i="11"/>
  <c r="T608" i="11"/>
  <c r="U855" i="11"/>
  <c r="T855" i="11"/>
  <c r="U1175" i="11"/>
  <c r="T1175" i="11"/>
  <c r="U829" i="11"/>
  <c r="T829" i="11"/>
  <c r="U1085" i="11"/>
  <c r="T1085" i="11"/>
  <c r="U1803" i="11"/>
  <c r="T1803" i="11"/>
  <c r="U1641" i="11"/>
  <c r="T1641" i="11"/>
  <c r="T1817" i="11"/>
  <c r="U1817" i="11"/>
  <c r="T1995" i="11"/>
  <c r="U1995" i="11"/>
  <c r="T523" i="11"/>
  <c r="U523" i="11"/>
  <c r="T736" i="11"/>
  <c r="U736" i="11"/>
  <c r="T591" i="11"/>
  <c r="U591" i="11"/>
  <c r="T524" i="11"/>
  <c r="U524" i="11"/>
  <c r="T1894" i="11"/>
  <c r="U1894" i="11"/>
  <c r="U85" i="11"/>
  <c r="T85" i="11"/>
  <c r="U598" i="11"/>
  <c r="T598" i="11"/>
  <c r="T200" i="11"/>
  <c r="U200" i="11"/>
  <c r="T455" i="11"/>
  <c r="U455" i="11"/>
  <c r="U516" i="11"/>
  <c r="T516" i="11"/>
  <c r="T764" i="11"/>
  <c r="U764" i="11"/>
  <c r="T1824" i="11"/>
  <c r="U1824" i="11"/>
  <c r="U1549" i="11"/>
  <c r="T1549" i="11"/>
  <c r="T1878" i="11"/>
  <c r="U1878" i="11"/>
  <c r="U1867" i="11"/>
  <c r="T1867" i="11"/>
  <c r="U2074" i="11"/>
  <c r="T2074" i="11"/>
  <c r="U1189" i="11"/>
  <c r="T1189" i="11"/>
  <c r="U582" i="11"/>
  <c r="T582" i="11"/>
  <c r="T540" i="11"/>
  <c r="U540" i="11"/>
  <c r="U931" i="11"/>
  <c r="T931" i="11"/>
  <c r="U1097" i="11"/>
  <c r="T1097" i="11"/>
  <c r="T571" i="11"/>
  <c r="U571" i="11"/>
  <c r="T1693" i="11"/>
  <c r="U1693" i="11"/>
  <c r="T1489" i="11"/>
  <c r="U1489" i="11"/>
  <c r="T2053" i="11"/>
  <c r="U2053" i="11"/>
  <c r="T320" i="11"/>
  <c r="U320" i="11"/>
  <c r="T508" i="11"/>
  <c r="U508" i="11"/>
  <c r="T1273" i="11"/>
  <c r="U1273" i="11"/>
  <c r="T1557" i="11"/>
  <c r="U1557" i="11"/>
  <c r="T196" i="11"/>
  <c r="U196" i="11"/>
  <c r="T451" i="11"/>
  <c r="U451" i="11"/>
  <c r="T157" i="11"/>
  <c r="U157" i="11"/>
  <c r="T760" i="11"/>
  <c r="U760" i="11"/>
  <c r="U757" i="11"/>
  <c r="T757" i="11"/>
  <c r="T1425" i="11"/>
  <c r="U1425" i="11"/>
  <c r="U1318" i="11"/>
  <c r="T1318" i="11"/>
  <c r="T1816" i="11"/>
  <c r="U1816" i="11"/>
  <c r="U26" i="11"/>
  <c r="T26" i="11"/>
  <c r="U632" i="11"/>
  <c r="T632" i="11"/>
  <c r="U1183" i="11"/>
  <c r="T1183" i="11"/>
  <c r="U1173" i="11"/>
  <c r="T1173" i="11"/>
  <c r="U1681" i="11"/>
  <c r="T1681" i="11"/>
  <c r="U731" i="11"/>
  <c r="T731" i="11"/>
  <c r="U851" i="11"/>
  <c r="T851" i="11"/>
  <c r="U1235" i="11"/>
  <c r="T1235" i="11"/>
  <c r="T1346" i="11"/>
  <c r="U1346" i="11"/>
  <c r="U1603" i="11"/>
  <c r="T1603" i="11"/>
  <c r="U1977" i="11"/>
  <c r="T1977" i="11"/>
  <c r="U70" i="11"/>
  <c r="T70" i="11"/>
  <c r="U337" i="11"/>
  <c r="T337" i="11"/>
  <c r="T745" i="11"/>
  <c r="U745" i="11"/>
  <c r="U875" i="11"/>
  <c r="T875" i="11"/>
  <c r="U1131" i="11"/>
  <c r="T1131" i="11"/>
  <c r="U881" i="11"/>
  <c r="T881" i="11"/>
  <c r="U1137" i="11"/>
  <c r="T1137" i="11"/>
  <c r="T1306" i="11"/>
  <c r="U1306" i="11"/>
  <c r="U1595" i="11"/>
  <c r="T1595" i="11"/>
  <c r="U456" i="11"/>
  <c r="T456" i="11"/>
  <c r="U911" i="11"/>
  <c r="T911" i="11"/>
  <c r="U965" i="11"/>
  <c r="T965" i="11"/>
  <c r="U1881" i="11"/>
  <c r="T1881" i="11"/>
  <c r="U407" i="11"/>
  <c r="T407" i="11"/>
  <c r="T809" i="11"/>
  <c r="U809" i="11"/>
  <c r="U1445" i="11"/>
  <c r="T1445" i="11"/>
  <c r="U66" i="11"/>
  <c r="T66" i="11"/>
  <c r="U1428" i="11"/>
  <c r="T1428" i="11"/>
  <c r="U1255" i="11"/>
  <c r="T1255" i="11"/>
  <c r="U1165" i="11"/>
  <c r="T1165" i="11"/>
  <c r="T1561" i="11"/>
  <c r="U1561" i="11"/>
  <c r="U2011" i="11"/>
  <c r="T2011" i="11"/>
  <c r="T300" i="11"/>
  <c r="U300" i="11"/>
  <c r="T117" i="11"/>
  <c r="U117" i="11"/>
  <c r="U1698" i="11"/>
  <c r="T1698" i="11"/>
  <c r="U622" i="11"/>
  <c r="T622" i="11"/>
  <c r="T644" i="11"/>
  <c r="U644" i="11"/>
  <c r="U1805" i="11"/>
  <c r="T1805" i="11"/>
  <c r="U1157" i="11"/>
  <c r="T1157" i="11"/>
  <c r="U667" i="11"/>
  <c r="T667" i="11"/>
  <c r="T1298" i="11"/>
  <c r="U1298" i="11"/>
  <c r="U2027" i="11"/>
  <c r="T2027" i="11"/>
  <c r="U60" i="11"/>
  <c r="T60" i="11"/>
  <c r="T237" i="11"/>
  <c r="U237" i="11"/>
  <c r="U560" i="11"/>
  <c r="T560" i="11"/>
  <c r="U935" i="11"/>
  <c r="T935" i="11"/>
  <c r="U1547" i="11"/>
  <c r="T1547" i="11"/>
  <c r="U1229" i="11"/>
  <c r="T1229" i="11"/>
  <c r="U1623" i="11"/>
  <c r="T1623" i="11"/>
  <c r="T1833" i="11"/>
  <c r="U1833" i="11"/>
  <c r="T1879" i="11"/>
  <c r="U1879" i="11"/>
  <c r="T2037" i="11"/>
  <c r="U2037" i="11"/>
  <c r="T69" i="11"/>
  <c r="U69" i="11"/>
  <c r="U446" i="11"/>
  <c r="T446" i="11"/>
  <c r="U114" i="11"/>
  <c r="T114" i="11"/>
  <c r="U1723" i="11"/>
  <c r="T1723" i="11"/>
  <c r="U1944" i="11"/>
  <c r="T1944" i="11"/>
  <c r="T1240" i="11"/>
  <c r="U1240" i="11"/>
  <c r="U814" i="11"/>
  <c r="T814" i="11"/>
  <c r="T1186" i="11"/>
  <c r="U1186" i="11"/>
  <c r="U1391" i="11"/>
  <c r="T1391" i="11"/>
  <c r="T1524" i="11"/>
  <c r="U1524" i="11"/>
  <c r="T2048" i="11"/>
  <c r="U2048" i="11"/>
  <c r="T942" i="11"/>
  <c r="U942" i="11"/>
  <c r="U1367" i="11"/>
  <c r="T1367" i="11"/>
  <c r="T1004" i="11"/>
  <c r="U1004" i="11"/>
  <c r="U395" i="11"/>
  <c r="T395" i="11"/>
  <c r="U134" i="11"/>
  <c r="T134" i="11"/>
  <c r="T1170" i="11"/>
  <c r="U1170" i="11"/>
  <c r="U94" i="11"/>
  <c r="T94" i="11"/>
  <c r="U1319" i="11"/>
  <c r="T1319" i="11"/>
  <c r="U1407" i="11"/>
  <c r="T1407" i="11"/>
  <c r="T1646" i="11"/>
  <c r="U1646" i="11"/>
  <c r="U654" i="11"/>
  <c r="T654" i="11"/>
  <c r="T1090" i="11"/>
  <c r="U1090" i="11"/>
  <c r="T1596" i="11"/>
  <c r="U1596" i="11"/>
  <c r="T1689" i="11"/>
  <c r="U1689" i="11"/>
  <c r="T1355" i="11"/>
  <c r="U1355" i="11"/>
  <c r="T1687" i="11"/>
  <c r="U1687" i="11"/>
  <c r="T1880" i="11"/>
  <c r="U1880" i="11"/>
  <c r="T1411" i="11"/>
  <c r="U1411" i="11"/>
  <c r="U1567" i="11"/>
  <c r="T1567" i="11"/>
  <c r="T1182" i="11"/>
  <c r="U1182" i="11"/>
  <c r="U354" i="11"/>
  <c r="T354" i="11"/>
  <c r="U1439" i="11"/>
  <c r="T1439" i="11"/>
  <c r="U1554" i="11"/>
  <c r="T1554" i="11"/>
  <c r="U541" i="11"/>
  <c r="T541" i="11"/>
  <c r="T61" i="11"/>
  <c r="U61" i="11"/>
  <c r="U770" i="11"/>
  <c r="T770" i="11"/>
  <c r="U290" i="11"/>
  <c r="T290" i="11"/>
  <c r="T1275" i="11"/>
  <c r="U1275" i="11"/>
  <c r="U1454" i="11"/>
  <c r="T1454" i="11"/>
  <c r="U1839" i="11"/>
  <c r="T1839" i="11"/>
  <c r="T1956" i="11"/>
  <c r="U1956" i="11"/>
  <c r="U143" i="11"/>
  <c r="T143" i="11"/>
  <c r="T1532" i="11"/>
  <c r="U1532" i="11"/>
  <c r="T1729" i="11"/>
  <c r="U1729" i="11"/>
  <c r="U379" i="11"/>
  <c r="T379" i="11"/>
  <c r="T1068" i="11"/>
  <c r="U1068" i="11"/>
  <c r="T1246" i="11"/>
  <c r="U1246" i="11"/>
  <c r="T1594" i="11"/>
  <c r="U1594" i="11"/>
  <c r="U1976" i="11"/>
  <c r="T1976" i="11"/>
  <c r="T1996" i="11"/>
  <c r="U1996" i="11"/>
  <c r="U569" i="11"/>
  <c r="T569" i="11"/>
  <c r="U206" i="11"/>
  <c r="T206" i="11"/>
  <c r="T1584" i="11"/>
  <c r="U1584" i="11"/>
  <c r="T1373" i="11"/>
  <c r="U1373" i="11"/>
  <c r="T1642" i="11"/>
  <c r="U1642" i="11"/>
  <c r="T2065" i="11"/>
  <c r="U2065" i="11"/>
  <c r="U115" i="11"/>
  <c r="T115" i="11"/>
  <c r="U98" i="11"/>
  <c r="T98" i="11"/>
  <c r="T1106" i="11"/>
  <c r="U1106" i="11"/>
  <c r="T1269" i="11"/>
  <c r="U1269" i="11"/>
  <c r="T1784" i="11"/>
  <c r="U1784" i="11"/>
  <c r="U513" i="11"/>
  <c r="T513" i="11"/>
  <c r="T1038" i="11"/>
  <c r="U1038" i="11"/>
  <c r="T1206" i="11"/>
  <c r="U1206" i="11"/>
  <c r="T1341" i="11"/>
  <c r="U1341" i="11"/>
  <c r="U782" i="11"/>
  <c r="T782" i="11"/>
  <c r="T988" i="11"/>
  <c r="U988" i="11"/>
  <c r="U307" i="11"/>
  <c r="T307" i="11"/>
  <c r="T1150" i="11"/>
  <c r="U1150" i="11"/>
  <c r="T1014" i="11"/>
  <c r="U1014" i="11"/>
  <c r="U1423" i="11"/>
  <c r="T1423" i="11"/>
  <c r="T1060" i="11"/>
  <c r="U1060" i="11"/>
  <c r="T1325" i="11"/>
  <c r="U1325" i="11"/>
  <c r="U1916" i="11"/>
  <c r="T1916" i="11"/>
  <c r="U342" i="11"/>
  <c r="T342" i="11"/>
  <c r="U578" i="11"/>
  <c r="T578" i="11"/>
  <c r="U755" i="11"/>
  <c r="T755" i="11"/>
  <c r="U2047" i="11"/>
  <c r="T2047" i="11"/>
  <c r="U36" i="11"/>
  <c r="T36" i="11"/>
  <c r="U2034" i="11"/>
  <c r="T2034" i="11"/>
  <c r="U419" i="11"/>
  <c r="T419" i="11"/>
  <c r="U1490" i="11"/>
  <c r="T1490" i="11"/>
  <c r="U1767" i="11"/>
  <c r="T1767" i="11"/>
  <c r="U1692" i="11"/>
  <c r="T1692" i="11"/>
  <c r="U1917" i="11"/>
  <c r="T1917" i="11"/>
  <c r="U794" i="11"/>
  <c r="T794" i="11"/>
  <c r="T1695" i="11"/>
  <c r="U1695" i="11"/>
  <c r="T2063" i="11"/>
  <c r="U2063" i="11"/>
  <c r="T1419" i="11"/>
  <c r="U1419" i="11"/>
  <c r="U358" i="11"/>
  <c r="T358" i="11"/>
  <c r="U1459" i="11"/>
  <c r="T1459" i="11"/>
  <c r="U1973" i="11"/>
  <c r="T1973" i="11"/>
  <c r="T1212" i="11"/>
  <c r="U1212" i="11"/>
  <c r="T1421" i="11"/>
  <c r="U1421" i="11"/>
  <c r="T1858" i="11"/>
  <c r="U1858" i="11"/>
  <c r="T928" i="11"/>
  <c r="U928" i="11"/>
  <c r="U1852" i="11"/>
  <c r="T1852" i="11"/>
  <c r="T2042" i="11"/>
  <c r="U2042" i="11"/>
  <c r="U710" i="11"/>
  <c r="T710" i="11"/>
  <c r="U577" i="11"/>
  <c r="T577" i="11"/>
  <c r="T1745" i="11"/>
  <c r="U1745" i="11"/>
  <c r="T1652" i="11"/>
  <c r="U1652" i="11"/>
  <c r="T1984" i="11"/>
  <c r="U1984" i="11"/>
  <c r="U674" i="11"/>
  <c r="T674" i="11"/>
  <c r="T1315" i="11"/>
  <c r="U1315" i="11"/>
  <c r="U1724" i="11"/>
  <c r="T1724" i="11"/>
  <c r="U625" i="11"/>
  <c r="T625" i="11"/>
  <c r="U779" i="11"/>
  <c r="T779" i="11"/>
  <c r="U746" i="11"/>
  <c r="T746" i="11"/>
  <c r="T1735" i="11"/>
  <c r="U1735" i="11"/>
  <c r="U750" i="11"/>
  <c r="T750" i="11"/>
  <c r="T165" i="11"/>
  <c r="U165" i="11"/>
  <c r="U616" i="11"/>
  <c r="T616" i="11"/>
  <c r="U1071" i="11"/>
  <c r="T1071" i="11"/>
  <c r="U997" i="11"/>
  <c r="T997" i="11"/>
  <c r="U1599" i="11"/>
  <c r="T1599" i="11"/>
  <c r="U2021" i="11"/>
  <c r="T2021" i="11"/>
  <c r="U151" i="11"/>
  <c r="T151" i="11"/>
  <c r="U393" i="11"/>
  <c r="T393" i="11"/>
  <c r="T689" i="11"/>
  <c r="U689" i="11"/>
  <c r="U963" i="11"/>
  <c r="T963" i="11"/>
  <c r="U1483" i="11"/>
  <c r="T1483" i="11"/>
  <c r="U1129" i="11"/>
  <c r="T1129" i="11"/>
  <c r="U1507" i="11"/>
  <c r="T1507" i="11"/>
  <c r="U1889" i="11"/>
  <c r="T1889" i="11"/>
  <c r="U349" i="11"/>
  <c r="T349" i="11"/>
  <c r="U576" i="11"/>
  <c r="T576" i="11"/>
  <c r="U1760" i="11"/>
  <c r="T1760" i="11"/>
  <c r="U1015" i="11"/>
  <c r="T1015" i="11"/>
  <c r="U1207" i="11"/>
  <c r="T1207" i="11"/>
  <c r="U989" i="11"/>
  <c r="T989" i="11"/>
  <c r="U1181" i="11"/>
  <c r="T1181" i="11"/>
  <c r="U1763" i="11"/>
  <c r="T1763" i="11"/>
  <c r="U1609" i="11"/>
  <c r="T1609" i="11"/>
  <c r="U1671" i="11"/>
  <c r="T1671" i="11"/>
  <c r="T1927" i="11"/>
  <c r="U1927" i="11"/>
  <c r="U42" i="11"/>
  <c r="T42" i="11"/>
  <c r="T332" i="11"/>
  <c r="U332" i="11"/>
  <c r="T149" i="11"/>
  <c r="U149" i="11"/>
  <c r="T688" i="11"/>
  <c r="U688" i="11"/>
  <c r="U781" i="11"/>
  <c r="T781" i="11"/>
  <c r="T1934" i="11"/>
  <c r="U1934" i="11"/>
  <c r="T2062" i="11"/>
  <c r="U2062" i="11"/>
  <c r="T272" i="11"/>
  <c r="U272" i="11"/>
  <c r="T249" i="11"/>
  <c r="U249" i="11"/>
  <c r="T676" i="11"/>
  <c r="U676" i="11"/>
  <c r="T1448" i="11"/>
  <c r="U1448" i="11"/>
  <c r="U518" i="11"/>
  <c r="T518" i="11"/>
  <c r="T29" i="11"/>
  <c r="U29" i="11"/>
  <c r="T232" i="11"/>
  <c r="U232" i="11"/>
  <c r="T360" i="11"/>
  <c r="U360" i="11"/>
  <c r="T551" i="11"/>
  <c r="U551" i="11"/>
  <c r="T548" i="11"/>
  <c r="U548" i="11"/>
  <c r="T732" i="11"/>
  <c r="U732" i="11"/>
  <c r="T1472" i="11"/>
  <c r="U1472" i="11"/>
  <c r="U1581" i="11"/>
  <c r="T1581" i="11"/>
  <c r="T1986" i="11"/>
  <c r="U1986" i="11"/>
  <c r="U1999" i="11"/>
  <c r="T1999" i="11"/>
  <c r="U1045" i="11"/>
  <c r="T1045" i="11"/>
  <c r="T1903" i="11"/>
  <c r="U1903" i="11"/>
  <c r="U153" i="11"/>
  <c r="T153" i="11"/>
  <c r="U1308" i="11"/>
  <c r="T1308" i="11"/>
  <c r="U867" i="11"/>
  <c r="T867" i="11"/>
  <c r="U1539" i="11"/>
  <c r="T1539" i="11"/>
  <c r="T1686" i="11"/>
  <c r="U1686" i="11"/>
  <c r="T41" i="11"/>
  <c r="U41" i="11"/>
  <c r="T124" i="11"/>
  <c r="U124" i="11"/>
  <c r="T507" i="11"/>
  <c r="U507" i="11"/>
  <c r="T640" i="11"/>
  <c r="U640" i="11"/>
  <c r="U733" i="11"/>
  <c r="T733" i="11"/>
  <c r="U1310" i="11"/>
  <c r="T1310" i="11"/>
  <c r="T2010" i="11"/>
  <c r="U2010" i="11"/>
  <c r="T128" i="11"/>
  <c r="U128" i="11"/>
  <c r="T511" i="11"/>
  <c r="U511" i="11"/>
  <c r="T1757" i="11"/>
  <c r="U1757" i="11"/>
  <c r="U695" i="11"/>
  <c r="T695" i="11"/>
  <c r="T164" i="11"/>
  <c r="U164" i="11"/>
  <c r="T356" i="11"/>
  <c r="U356" i="11"/>
  <c r="T611" i="11"/>
  <c r="U611" i="11"/>
  <c r="T285" i="11"/>
  <c r="U285" i="11"/>
  <c r="T728" i="11"/>
  <c r="U728" i="11"/>
  <c r="U789" i="11"/>
  <c r="T789" i="11"/>
  <c r="U1414" i="11"/>
  <c r="T1414" i="11"/>
  <c r="U1754" i="11"/>
  <c r="T1754" i="11"/>
  <c r="U647" i="11"/>
  <c r="T647" i="11"/>
  <c r="U440" i="11"/>
  <c r="T440" i="11"/>
  <c r="U991" i="11"/>
  <c r="T991" i="11"/>
  <c r="U869" i="11"/>
  <c r="T869" i="11"/>
  <c r="U1253" i="11"/>
  <c r="T1253" i="11"/>
  <c r="U1771" i="11"/>
  <c r="T1771" i="11"/>
  <c r="T1809" i="11"/>
  <c r="U1809" i="11"/>
  <c r="T673" i="11"/>
  <c r="U673" i="11"/>
  <c r="U1043" i="11"/>
  <c r="T1043" i="11"/>
  <c r="U1209" i="11"/>
  <c r="T1209" i="11"/>
  <c r="U1509" i="11"/>
  <c r="T1509" i="11"/>
  <c r="U1667" i="11"/>
  <c r="T1667" i="11"/>
  <c r="U1949" i="11"/>
  <c r="T1949" i="11"/>
  <c r="U183" i="11"/>
  <c r="T183" i="11"/>
  <c r="U251" i="11"/>
  <c r="T251" i="11"/>
  <c r="U747" i="11"/>
  <c r="T747" i="11"/>
  <c r="T777" i="11"/>
  <c r="U777" i="11"/>
  <c r="U843" i="11"/>
  <c r="T843" i="11"/>
  <c r="U1035" i="11"/>
  <c r="T1035" i="11"/>
  <c r="U1227" i="11"/>
  <c r="T1227" i="11"/>
  <c r="U977" i="11"/>
  <c r="T977" i="11"/>
  <c r="U1169" i="11"/>
  <c r="T1169" i="11"/>
  <c r="T1338" i="11"/>
  <c r="U1338" i="11"/>
  <c r="U1773" i="11"/>
  <c r="T1773" i="11"/>
  <c r="T84" i="11"/>
  <c r="U84" i="11"/>
  <c r="T520" i="11"/>
  <c r="U520" i="11"/>
  <c r="U847" i="11"/>
  <c r="T847" i="11"/>
  <c r="U853" i="11"/>
  <c r="T853" i="11"/>
  <c r="U921" i="11"/>
  <c r="T921" i="11"/>
  <c r="T1426" i="11"/>
  <c r="U1426" i="11"/>
  <c r="U215" i="11"/>
  <c r="T215" i="11"/>
  <c r="U1063" i="11"/>
  <c r="T1063" i="11"/>
  <c r="U1133" i="11"/>
  <c r="T1133" i="11"/>
  <c r="U1625" i="11"/>
  <c r="T1625" i="11"/>
  <c r="T2054" i="11"/>
  <c r="U2054" i="11"/>
  <c r="T108" i="11"/>
  <c r="U108" i="11"/>
  <c r="T491" i="11"/>
  <c r="U491" i="11"/>
  <c r="T768" i="11"/>
  <c r="U768" i="11"/>
  <c r="T1808" i="11"/>
  <c r="U1808" i="11"/>
  <c r="U1951" i="11"/>
  <c r="T1951" i="11"/>
  <c r="U217" i="11"/>
  <c r="T217" i="11"/>
  <c r="T1377" i="11"/>
  <c r="U1377" i="11"/>
  <c r="U271" i="11"/>
  <c r="T271" i="11"/>
  <c r="U1501" i="11"/>
  <c r="T1501" i="11"/>
  <c r="U2015" i="11"/>
  <c r="T2015" i="11"/>
  <c r="U1151" i="11"/>
  <c r="T1151" i="11"/>
  <c r="U1463" i="11"/>
  <c r="T1463" i="11"/>
  <c r="U1075" i="11"/>
  <c r="T1075" i="11"/>
  <c r="T109" i="11"/>
  <c r="U109" i="11"/>
  <c r="U333" i="11"/>
  <c r="T333" i="11"/>
  <c r="U592" i="11"/>
  <c r="T592" i="11"/>
  <c r="U871" i="11"/>
  <c r="T871" i="11"/>
  <c r="T1002" i="11"/>
  <c r="U1002" i="11"/>
  <c r="T1020" i="11"/>
  <c r="U1020" i="11"/>
  <c r="T1162" i="11"/>
  <c r="U1162" i="11"/>
  <c r="T1108" i="11"/>
  <c r="U1108" i="11"/>
  <c r="U1335" i="11"/>
  <c r="T1335" i="11"/>
  <c r="T1317" i="11"/>
  <c r="U1317" i="11"/>
  <c r="T1484" i="11"/>
  <c r="U1484" i="11"/>
  <c r="T1556" i="11"/>
  <c r="U1556" i="11"/>
  <c r="T2073" i="11"/>
  <c r="U2073" i="11"/>
  <c r="U382" i="11"/>
  <c r="T382" i="11"/>
  <c r="T954" i="11"/>
  <c r="U954" i="11"/>
  <c r="U1431" i="11"/>
  <c r="T1431" i="11"/>
  <c r="T1026" i="11"/>
  <c r="U1026" i="11"/>
  <c r="T868" i="11"/>
  <c r="U868" i="11"/>
  <c r="T996" i="11"/>
  <c r="U996" i="11"/>
  <c r="T1176" i="11"/>
  <c r="U1176" i="11"/>
  <c r="T1488" i="11"/>
  <c r="U1488" i="11"/>
  <c r="T880" i="11"/>
  <c r="U880" i="11"/>
  <c r="T1008" i="11"/>
  <c r="U1008" i="11"/>
  <c r="T1564" i="11"/>
  <c r="U1564" i="11"/>
  <c r="T1124" i="11"/>
  <c r="U1124" i="11"/>
  <c r="T1250" i="11"/>
  <c r="U1250" i="11"/>
  <c r="U1755" i="11"/>
  <c r="T1755" i="11"/>
  <c r="T1168" i="11"/>
  <c r="U1168" i="11"/>
  <c r="U1774" i="11"/>
  <c r="T1774" i="11"/>
  <c r="U1542" i="11"/>
  <c r="T1542" i="11"/>
  <c r="T1349" i="11"/>
  <c r="U1349" i="11"/>
  <c r="U1715" i="11"/>
  <c r="T1715" i="11"/>
  <c r="T1610" i="11"/>
  <c r="U1610" i="11"/>
  <c r="U1790" i="11"/>
  <c r="T1790" i="11"/>
  <c r="U1900" i="11"/>
  <c r="T1900" i="11"/>
  <c r="T982" i="11"/>
  <c r="U982" i="11"/>
  <c r="T930" i="11"/>
  <c r="U930" i="11"/>
  <c r="T1110" i="11"/>
  <c r="U1110" i="11"/>
  <c r="T1154" i="11"/>
  <c r="U1154" i="11"/>
  <c r="T1548" i="11"/>
  <c r="U1548" i="11"/>
  <c r="T1672" i="11"/>
  <c r="U1672" i="11"/>
  <c r="U589" i="11"/>
  <c r="T589" i="11"/>
  <c r="U445" i="11"/>
  <c r="T445" i="11"/>
  <c r="U666" i="11"/>
  <c r="T666" i="11"/>
  <c r="U1586" i="11"/>
  <c r="T1586" i="11"/>
  <c r="U1376" i="11"/>
  <c r="T1376" i="11"/>
  <c r="T1082" i="11"/>
  <c r="U1082" i="11"/>
  <c r="U457" i="11"/>
  <c r="T457" i="11"/>
  <c r="U330" i="11"/>
  <c r="T330" i="11"/>
  <c r="U493" i="11"/>
  <c r="T493" i="11"/>
  <c r="U658" i="11"/>
  <c r="T658" i="11"/>
  <c r="U489" i="11"/>
  <c r="T489" i="11"/>
  <c r="T956" i="11"/>
  <c r="U956" i="11"/>
  <c r="T1204" i="11"/>
  <c r="U1204" i="11"/>
  <c r="T1128" i="11"/>
  <c r="U1128" i="11"/>
  <c r="T934" i="11"/>
  <c r="U934" i="11"/>
  <c r="T1238" i="11"/>
  <c r="U1238" i="11"/>
  <c r="T844" i="11"/>
  <c r="U844" i="11"/>
  <c r="U1295" i="11"/>
  <c r="T1295" i="11"/>
  <c r="T1126" i="11"/>
  <c r="U1126" i="11"/>
  <c r="T1044" i="11"/>
  <c r="U1044" i="11"/>
  <c r="T1602" i="11"/>
  <c r="U1602" i="11"/>
  <c r="T1796" i="11"/>
  <c r="U1796" i="11"/>
  <c r="T1922" i="11"/>
  <c r="U1922" i="11"/>
  <c r="U1992" i="11"/>
  <c r="T1992" i="11"/>
  <c r="U366" i="11"/>
  <c r="T366" i="11"/>
  <c r="U282" i="11"/>
  <c r="T282" i="11"/>
  <c r="U138" i="11"/>
  <c r="T138" i="11"/>
  <c r="T820" i="11"/>
  <c r="U820" i="11"/>
  <c r="U24" i="11"/>
  <c r="T24" i="11"/>
  <c r="T920" i="11"/>
  <c r="U920" i="11"/>
  <c r="T834" i="11"/>
  <c r="U834" i="11"/>
  <c r="T840" i="11"/>
  <c r="U840" i="11"/>
  <c r="T848" i="11"/>
  <c r="U848" i="11"/>
  <c r="T1112" i="11"/>
  <c r="U1112" i="11"/>
  <c r="T1028" i="11"/>
  <c r="U1028" i="11"/>
  <c r="T1066" i="11"/>
  <c r="U1066" i="11"/>
  <c r="U1303" i="11"/>
  <c r="T1303" i="11"/>
  <c r="T1214" i="11"/>
  <c r="U1214" i="11"/>
  <c r="U1798" i="11"/>
  <c r="T1798" i="11"/>
  <c r="T1713" i="11"/>
  <c r="U1713" i="11"/>
  <c r="U585" i="11"/>
  <c r="T585" i="11"/>
  <c r="T936" i="11"/>
  <c r="U936" i="11"/>
  <c r="U142" i="11"/>
  <c r="T142" i="11"/>
  <c r="U466" i="11"/>
  <c r="T466" i="11"/>
  <c r="T804" i="11"/>
  <c r="U804" i="11"/>
  <c r="T1006" i="11"/>
  <c r="U1006" i="11"/>
  <c r="T1024" i="11"/>
  <c r="U1024" i="11"/>
  <c r="T860" i="11"/>
  <c r="U860" i="11"/>
  <c r="T1080" i="11"/>
  <c r="U1080" i="11"/>
  <c r="T802" i="11"/>
  <c r="U802" i="11"/>
  <c r="T994" i="11"/>
  <c r="U994" i="11"/>
  <c r="T1048" i="11"/>
  <c r="U1048" i="11"/>
  <c r="T1228" i="11"/>
  <c r="U1228" i="11"/>
  <c r="T1500" i="11"/>
  <c r="U1500" i="11"/>
  <c r="T1389" i="11"/>
  <c r="U1389" i="11"/>
  <c r="T1608" i="11"/>
  <c r="U1608" i="11"/>
  <c r="T1697" i="11"/>
  <c r="U1697" i="11"/>
  <c r="T1828" i="11"/>
  <c r="U1828" i="11"/>
  <c r="U2052" i="11"/>
  <c r="T2052" i="11"/>
  <c r="U310" i="11"/>
  <c r="T310" i="11"/>
  <c r="T1896" i="11"/>
  <c r="U1896" i="11"/>
  <c r="U1964" i="11"/>
  <c r="T1964" i="11"/>
  <c r="T1146" i="11"/>
  <c r="U1146" i="11"/>
  <c r="U774" i="11"/>
  <c r="T774" i="11"/>
  <c r="U230" i="11"/>
  <c r="T230" i="11"/>
  <c r="U1455" i="11"/>
  <c r="T1455" i="11"/>
  <c r="U1799" i="11"/>
  <c r="T1799" i="11"/>
  <c r="U1953" i="11"/>
  <c r="T1953" i="11"/>
  <c r="T2030" i="11"/>
  <c r="U2030" i="11"/>
  <c r="U122" i="11"/>
  <c r="T122" i="11"/>
  <c r="T1030" i="11"/>
  <c r="U1030" i="11"/>
  <c r="U1368" i="11"/>
  <c r="T1368" i="11"/>
  <c r="T1283" i="11"/>
  <c r="U1283" i="11"/>
  <c r="U1543" i="11"/>
  <c r="T1543" i="11"/>
  <c r="T1323" i="11"/>
  <c r="U1323" i="11"/>
  <c r="U1328" i="11"/>
  <c r="T1328" i="11"/>
  <c r="T1719" i="11"/>
  <c r="U1719" i="11"/>
  <c r="T1711" i="11"/>
  <c r="U1711" i="11"/>
  <c r="T1842" i="11"/>
  <c r="U1842" i="11"/>
  <c r="U1853" i="11"/>
  <c r="T1853" i="11"/>
  <c r="T1948" i="11"/>
  <c r="U1948" i="11"/>
  <c r="T1442" i="11"/>
  <c r="U1442" i="11"/>
  <c r="U1518" i="11"/>
  <c r="T1518" i="11"/>
  <c r="U1756" i="11"/>
  <c r="T1756" i="11"/>
  <c r="T49" i="11"/>
  <c r="U49" i="11"/>
  <c r="U101" i="11"/>
  <c r="T101" i="11"/>
  <c r="U552" i="11"/>
  <c r="T552" i="11"/>
  <c r="U1135" i="11"/>
  <c r="T1135" i="11"/>
  <c r="U1221" i="11"/>
  <c r="T1221" i="11"/>
  <c r="U1736" i="11"/>
  <c r="T1736" i="11"/>
  <c r="U1663" i="11"/>
  <c r="T1663" i="11"/>
  <c r="T1871" i="11"/>
  <c r="U1871" i="11"/>
  <c r="U121" i="11"/>
  <c r="T121" i="11"/>
  <c r="T753" i="11"/>
  <c r="U753" i="11"/>
  <c r="U899" i="11"/>
  <c r="T899" i="11"/>
  <c r="T825" i="11"/>
  <c r="U825" i="11"/>
  <c r="U1193" i="11"/>
  <c r="T1193" i="11"/>
  <c r="T1394" i="11"/>
  <c r="U1394" i="11"/>
  <c r="U478" i="11"/>
  <c r="T478" i="11"/>
  <c r="U550" i="11"/>
  <c r="T550" i="11"/>
  <c r="U125" i="11"/>
  <c r="T125" i="11"/>
  <c r="U448" i="11"/>
  <c r="T448" i="11"/>
  <c r="U1340" i="11"/>
  <c r="T1340" i="11"/>
  <c r="U919" i="11"/>
  <c r="T919" i="11"/>
  <c r="U1047" i="11"/>
  <c r="T1047" i="11"/>
  <c r="U1239" i="11"/>
  <c r="T1239" i="11"/>
  <c r="U893" i="11"/>
  <c r="T893" i="11"/>
  <c r="U1021" i="11"/>
  <c r="T1021" i="11"/>
  <c r="U1149" i="11"/>
  <c r="T1149" i="11"/>
  <c r="U1515" i="11"/>
  <c r="T1515" i="11"/>
  <c r="U1449" i="11"/>
  <c r="T1449" i="11"/>
  <c r="U1577" i="11"/>
  <c r="T1577" i="11"/>
  <c r="U1639" i="11"/>
  <c r="T1639" i="11"/>
  <c r="U1959" i="11"/>
  <c r="T1959" i="11"/>
  <c r="T1544" i="11"/>
  <c r="U1544" i="11"/>
  <c r="T140" i="11"/>
  <c r="U140" i="11"/>
  <c r="T396" i="11"/>
  <c r="U396" i="11"/>
  <c r="U405" i="11"/>
  <c r="T405" i="11"/>
  <c r="T1297" i="11"/>
  <c r="U1297" i="11"/>
  <c r="T1401" i="11"/>
  <c r="U1401" i="11"/>
  <c r="T1840" i="11"/>
  <c r="U1840" i="11"/>
  <c r="T208" i="11"/>
  <c r="U208" i="11"/>
  <c r="T463" i="11"/>
  <c r="U463" i="11"/>
  <c r="U313" i="11"/>
  <c r="T313" i="11"/>
  <c r="T740" i="11"/>
  <c r="U740" i="11"/>
  <c r="T1528" i="11"/>
  <c r="U1528" i="11"/>
  <c r="U1781" i="11"/>
  <c r="T1781" i="11"/>
  <c r="U1859" i="11"/>
  <c r="T1859" i="11"/>
  <c r="T2066" i="11"/>
  <c r="U2066" i="11"/>
  <c r="U430" i="11"/>
  <c r="T430" i="11"/>
  <c r="T33" i="11"/>
  <c r="U33" i="11"/>
  <c r="U80" i="11"/>
  <c r="T80" i="11"/>
  <c r="T264" i="11"/>
  <c r="U264" i="11"/>
  <c r="T328" i="11"/>
  <c r="U328" i="11"/>
  <c r="T519" i="11"/>
  <c r="U519" i="11"/>
  <c r="U225" i="11"/>
  <c r="T225" i="11"/>
  <c r="T580" i="11"/>
  <c r="U580" i="11"/>
  <c r="T700" i="11"/>
  <c r="U700" i="11"/>
  <c r="T1281" i="11"/>
  <c r="U1281" i="11"/>
  <c r="T1910" i="11"/>
  <c r="U1910" i="11"/>
  <c r="T1886" i="11"/>
  <c r="U1886" i="11"/>
  <c r="T1768" i="11"/>
  <c r="U1768" i="11"/>
  <c r="T2040" i="11"/>
  <c r="U2040" i="11"/>
  <c r="U1931" i="11"/>
  <c r="T1931" i="11"/>
  <c r="U574" i="11"/>
  <c r="T574" i="11"/>
  <c r="U917" i="11"/>
  <c r="T917" i="11"/>
  <c r="U1665" i="11"/>
  <c r="T1665" i="11"/>
  <c r="U297" i="11"/>
  <c r="T297" i="11"/>
  <c r="U699" i="11"/>
  <c r="T699" i="11"/>
  <c r="T785" i="11"/>
  <c r="U785" i="11"/>
  <c r="U1123" i="11"/>
  <c r="T1123" i="11"/>
  <c r="U857" i="11"/>
  <c r="T857" i="11"/>
  <c r="T188" i="11"/>
  <c r="U188" i="11"/>
  <c r="T443" i="11"/>
  <c r="U443" i="11"/>
  <c r="T720" i="11"/>
  <c r="U720" i="11"/>
  <c r="U797" i="11"/>
  <c r="T797" i="11"/>
  <c r="U1374" i="11"/>
  <c r="T1374" i="11"/>
  <c r="T1800" i="11"/>
  <c r="U1800" i="11"/>
  <c r="T2003" i="11"/>
  <c r="U2003" i="11"/>
  <c r="T192" i="11"/>
  <c r="U192" i="11"/>
  <c r="T447" i="11"/>
  <c r="U447" i="11"/>
  <c r="T660" i="11"/>
  <c r="U660" i="11"/>
  <c r="T1717" i="11"/>
  <c r="U1717" i="11"/>
  <c r="T18" i="11"/>
  <c r="U18" i="11"/>
  <c r="U64" i="11"/>
  <c r="T64" i="11"/>
  <c r="T132" i="11"/>
  <c r="U132" i="11"/>
  <c r="T260" i="11"/>
  <c r="U260" i="11"/>
  <c r="T388" i="11"/>
  <c r="U388" i="11"/>
  <c r="T579" i="11"/>
  <c r="U579" i="11"/>
  <c r="U544" i="11"/>
  <c r="T544" i="11"/>
  <c r="T696" i="11"/>
  <c r="U696" i="11"/>
  <c r="T828" i="11"/>
  <c r="U828" i="11"/>
  <c r="U1382" i="11"/>
  <c r="T1382" i="11"/>
  <c r="U1722" i="11"/>
  <c r="T1722" i="11"/>
  <c r="U20" i="11"/>
  <c r="T20" i="11"/>
  <c r="U373" i="11"/>
  <c r="T373" i="11"/>
  <c r="U815" i="11"/>
  <c r="T815" i="11"/>
  <c r="U1055" i="11"/>
  <c r="T1055" i="11"/>
  <c r="U933" i="11"/>
  <c r="T933" i="11"/>
  <c r="T1569" i="11"/>
  <c r="U1569" i="11"/>
  <c r="U1941" i="11"/>
  <c r="T1941" i="11"/>
  <c r="T1887" i="11"/>
  <c r="U1887" i="11"/>
  <c r="T428" i="11"/>
  <c r="U428" i="11"/>
  <c r="U1420" i="11"/>
  <c r="T1420" i="11"/>
  <c r="U1435" i="11"/>
  <c r="T1435" i="11"/>
  <c r="U1107" i="11"/>
  <c r="T1107" i="11"/>
  <c r="U873" i="11"/>
  <c r="T873" i="11"/>
  <c r="U1145" i="11"/>
  <c r="T1145" i="11"/>
  <c r="U1573" i="11"/>
  <c r="T1573" i="11"/>
  <c r="T1734" i="11"/>
  <c r="U1734" i="11"/>
  <c r="U1997" i="11"/>
  <c r="T1997" i="11"/>
  <c r="T13" i="11"/>
  <c r="U13" i="11"/>
  <c r="U113" i="11"/>
  <c r="T113" i="11"/>
  <c r="U683" i="11"/>
  <c r="T683" i="11"/>
  <c r="U1372" i="11"/>
  <c r="T1372" i="11"/>
  <c r="U1728" i="11"/>
  <c r="T1728" i="11"/>
  <c r="U1003" i="11"/>
  <c r="T1003" i="11"/>
  <c r="U1067" i="11"/>
  <c r="T1067" i="11"/>
  <c r="U1259" i="11"/>
  <c r="T1259" i="11"/>
  <c r="U945" i="11"/>
  <c r="T945" i="11"/>
  <c r="U1009" i="11"/>
  <c r="T1009" i="11"/>
  <c r="U1201" i="11"/>
  <c r="T1201" i="11"/>
  <c r="T1370" i="11"/>
  <c r="U1370" i="11"/>
  <c r="U1597" i="11"/>
  <c r="T1597" i="11"/>
  <c r="U1659" i="11"/>
  <c r="T1659" i="11"/>
  <c r="T1742" i="11"/>
  <c r="U1742" i="11"/>
  <c r="U2056" i="11"/>
  <c r="T2056" i="11"/>
  <c r="U655" i="11"/>
  <c r="T655" i="11"/>
  <c r="U325" i="11"/>
  <c r="T325" i="11"/>
  <c r="U584" i="11"/>
  <c r="T584" i="11"/>
  <c r="U1039" i="11"/>
  <c r="T1039" i="11"/>
  <c r="U1720" i="11"/>
  <c r="T1720" i="11"/>
  <c r="U1688" i="11"/>
  <c r="T1688" i="11"/>
  <c r="U1905" i="11"/>
  <c r="T1905" i="11"/>
  <c r="U1981" i="11"/>
  <c r="T1981" i="11"/>
  <c r="U1049" i="11"/>
  <c r="T1049" i="11"/>
  <c r="U1225" i="11"/>
  <c r="T1225" i="11"/>
  <c r="U1619" i="11"/>
  <c r="T1619" i="11"/>
  <c r="U287" i="11"/>
  <c r="T287" i="11"/>
  <c r="U839" i="11"/>
  <c r="T839" i="11"/>
  <c r="U1127" i="11"/>
  <c r="T1127" i="11"/>
  <c r="U1704" i="11"/>
  <c r="T1704" i="11"/>
  <c r="U1069" i="11"/>
  <c r="T1069" i="11"/>
  <c r="T1433" i="11"/>
  <c r="U1433" i="11"/>
  <c r="T1801" i="11"/>
  <c r="U1801" i="11"/>
  <c r="T10" i="11"/>
  <c r="U10" i="11"/>
  <c r="T172" i="11"/>
  <c r="U172" i="11"/>
  <c r="T427" i="11"/>
  <c r="U427" i="11"/>
  <c r="T704" i="11"/>
  <c r="U704" i="11"/>
  <c r="U805" i="11"/>
  <c r="T805" i="11"/>
  <c r="U1358" i="11"/>
  <c r="T1358" i="11"/>
  <c r="U2045" i="11"/>
  <c r="T2045" i="11"/>
  <c r="T368" i="11"/>
  <c r="U368" i="11"/>
  <c r="T623" i="11"/>
  <c r="U623" i="11"/>
  <c r="U1797" i="11"/>
  <c r="T1797" i="11"/>
  <c r="T2022" i="11"/>
  <c r="U2022" i="11"/>
  <c r="U1533" i="11"/>
  <c r="T1533" i="11"/>
  <c r="U831" i="11"/>
  <c r="T831" i="11"/>
  <c r="U837" i="11"/>
  <c r="T837" i="11"/>
  <c r="T1537" i="11"/>
  <c r="U1537" i="11"/>
  <c r="U1993" i="11"/>
  <c r="T1993" i="11"/>
  <c r="U947" i="11"/>
  <c r="T947" i="11"/>
  <c r="U1177" i="11"/>
  <c r="T1177" i="11"/>
  <c r="U1937" i="11"/>
  <c r="T1937" i="11"/>
  <c r="T1718" i="11"/>
  <c r="U1718" i="11"/>
  <c r="U54" i="11"/>
  <c r="T54" i="11"/>
  <c r="U353" i="11"/>
  <c r="T353" i="11"/>
  <c r="U28" i="11"/>
  <c r="T28" i="11"/>
  <c r="U1324" i="11"/>
  <c r="T1324" i="11"/>
  <c r="U301" i="11"/>
  <c r="T301" i="11"/>
  <c r="U432" i="11"/>
  <c r="T432" i="11"/>
  <c r="U624" i="11"/>
  <c r="T624" i="11"/>
  <c r="U1276" i="11"/>
  <c r="T1276" i="11"/>
  <c r="U1031" i="11"/>
  <c r="T1031" i="11"/>
  <c r="U877" i="11"/>
  <c r="T877" i="11"/>
  <c r="U1101" i="11"/>
  <c r="T1101" i="11"/>
  <c r="U1657" i="11"/>
  <c r="T1657" i="11"/>
  <c r="T1116" i="11"/>
  <c r="U1116" i="11"/>
  <c r="T1764" i="11"/>
  <c r="U1764" i="11"/>
  <c r="T1654" i="11"/>
  <c r="U1654" i="11"/>
  <c r="T1705" i="11"/>
  <c r="U1705" i="11"/>
  <c r="U505" i="11"/>
  <c r="T505" i="11"/>
  <c r="T1086" i="11"/>
  <c r="U1086" i="11"/>
  <c r="T1098" i="11"/>
  <c r="U1098" i="11"/>
  <c r="T944" i="11"/>
  <c r="U944" i="11"/>
  <c r="T1180" i="11"/>
  <c r="U1180" i="11"/>
  <c r="T1104" i="11"/>
  <c r="U1104" i="11"/>
  <c r="U1383" i="11"/>
  <c r="T1383" i="11"/>
  <c r="T1737" i="11"/>
  <c r="U1737" i="11"/>
  <c r="T1222" i="11"/>
  <c r="U1222" i="11"/>
  <c r="T1614" i="11"/>
  <c r="U1614" i="11"/>
  <c r="T1660" i="11"/>
  <c r="U1660" i="11"/>
  <c r="U1868" i="11"/>
  <c r="T1868" i="11"/>
  <c r="U509" i="11"/>
  <c r="T509" i="11"/>
  <c r="U691" i="11"/>
  <c r="T691" i="11"/>
  <c r="T1371" i="11"/>
  <c r="U1371" i="11"/>
  <c r="U1582" i="11"/>
  <c r="T1582" i="11"/>
  <c r="U786" i="11"/>
  <c r="T786" i="11"/>
  <c r="T926" i="11"/>
  <c r="U926" i="11"/>
  <c r="T1102" i="11"/>
  <c r="U1102" i="11"/>
  <c r="T978" i="11"/>
  <c r="U978" i="11"/>
  <c r="T1032" i="11"/>
  <c r="U1032" i="11"/>
  <c r="T1397" i="11"/>
  <c r="U1397" i="11"/>
  <c r="T1482" i="11"/>
  <c r="U1482" i="11"/>
  <c r="T1966" i="11"/>
  <c r="U1966" i="11"/>
  <c r="U302" i="11"/>
  <c r="T302" i="11"/>
  <c r="T1208" i="11"/>
  <c r="U1208" i="11"/>
  <c r="T896" i="11"/>
  <c r="U896" i="11"/>
  <c r="T1088" i="11"/>
  <c r="U1088" i="11"/>
  <c r="T1626" i="11"/>
  <c r="U1626" i="11"/>
  <c r="U390" i="11"/>
  <c r="T390" i="11"/>
  <c r="U371" i="11"/>
  <c r="T371" i="11"/>
  <c r="T1166" i="11"/>
  <c r="U1166" i="11"/>
  <c r="T866" i="11"/>
  <c r="U866" i="11"/>
  <c r="T1174" i="11"/>
  <c r="U1174" i="11"/>
  <c r="T1301" i="11"/>
  <c r="U1301" i="11"/>
  <c r="U1747" i="11"/>
  <c r="T1747" i="11"/>
  <c r="U1860" i="11"/>
  <c r="T1860" i="11"/>
  <c r="T1920" i="11"/>
  <c r="U1920" i="11"/>
  <c r="U537" i="11"/>
  <c r="T537" i="11"/>
  <c r="T952" i="11"/>
  <c r="U952" i="11"/>
  <c r="U1885" i="11"/>
  <c r="T1885" i="11"/>
  <c r="U1583" i="11"/>
  <c r="T1583" i="11"/>
  <c r="U1893" i="11"/>
  <c r="T1893" i="11"/>
  <c r="T1936" i="11"/>
  <c r="U1936" i="11"/>
  <c r="T1498" i="11"/>
  <c r="U1498" i="11"/>
  <c r="U2001" i="11"/>
  <c r="T2001" i="11"/>
  <c r="U762" i="11"/>
  <c r="T762" i="11"/>
  <c r="T1267" i="11"/>
  <c r="U1267" i="11"/>
  <c r="U1877" i="11"/>
  <c r="T1877" i="11"/>
  <c r="U461" i="11"/>
  <c r="T461" i="11"/>
  <c r="U214" i="11"/>
  <c r="T214" i="11"/>
  <c r="U670" i="11"/>
  <c r="T670" i="11"/>
  <c r="T818" i="11"/>
  <c r="U818" i="11"/>
  <c r="T1466" i="11"/>
  <c r="U1466" i="11"/>
  <c r="U410" i="11"/>
  <c r="T410" i="11"/>
  <c r="U433" i="11"/>
  <c r="T433" i="11"/>
  <c r="U103" i="11"/>
  <c r="T103" i="11"/>
  <c r="U714" i="11"/>
  <c r="T714" i="11"/>
  <c r="U646" i="11"/>
  <c r="T646" i="11"/>
  <c r="U1491" i="11"/>
  <c r="T1491" i="11"/>
  <c r="U1519" i="11"/>
  <c r="T1519" i="11"/>
  <c r="T1363" i="11"/>
  <c r="U1363" i="11"/>
  <c r="T1928" i="11"/>
  <c r="U1928" i="11"/>
  <c r="T1888" i="11"/>
  <c r="U1888" i="11"/>
  <c r="U1972" i="11"/>
  <c r="T1972" i="11"/>
  <c r="U2060" i="11"/>
  <c r="T2060" i="11"/>
  <c r="U323" i="11"/>
  <c r="T323" i="11"/>
  <c r="T836" i="11"/>
  <c r="U836" i="11"/>
  <c r="T1058" i="11"/>
  <c r="U1058" i="11"/>
  <c r="T1010" i="11"/>
  <c r="U1010" i="11"/>
  <c r="T1064" i="11"/>
  <c r="U1064" i="11"/>
  <c r="T1630" i="11"/>
  <c r="U1630" i="11"/>
  <c r="T1656" i="11"/>
  <c r="U1656" i="11"/>
  <c r="U441" i="11"/>
  <c r="T441" i="11"/>
  <c r="T938" i="11"/>
  <c r="U938" i="11"/>
  <c r="T1034" i="11"/>
  <c r="U1034" i="11"/>
  <c r="T1622" i="11"/>
  <c r="U1622" i="11"/>
  <c r="T1844" i="11"/>
  <c r="U1844" i="11"/>
  <c r="T1982" i="11"/>
  <c r="U1982" i="11"/>
  <c r="U162" i="11"/>
  <c r="T162" i="11"/>
  <c r="U238" i="11"/>
  <c r="T238" i="11"/>
  <c r="U338" i="11"/>
  <c r="T338" i="11"/>
  <c r="T1178" i="11"/>
  <c r="U1178" i="11"/>
  <c r="T1074" i="11"/>
  <c r="U1074" i="11"/>
  <c r="T1054" i="11"/>
  <c r="U1054" i="11"/>
  <c r="T912" i="11"/>
  <c r="U912" i="11"/>
  <c r="T1072" i="11"/>
  <c r="U1072" i="11"/>
  <c r="T1156" i="11"/>
  <c r="U1156" i="11"/>
  <c r="U1287" i="11"/>
  <c r="T1287" i="11"/>
  <c r="T1198" i="11"/>
  <c r="U1198" i="11"/>
  <c r="U1446" i="11"/>
  <c r="T1446" i="11"/>
  <c r="T1285" i="11"/>
  <c r="U1285" i="11"/>
  <c r="T1616" i="11"/>
  <c r="U1616" i="11"/>
  <c r="T1680" i="11"/>
  <c r="U1680" i="11"/>
  <c r="U1830" i="11"/>
  <c r="T1830" i="11"/>
  <c r="T1812" i="11"/>
  <c r="U1812" i="11"/>
  <c r="T2014" i="11"/>
  <c r="U2014" i="11"/>
  <c r="U1312" i="11"/>
  <c r="T1312" i="11"/>
  <c r="U497" i="11"/>
  <c r="T497" i="11"/>
  <c r="U1523" i="11"/>
  <c r="T1523" i="11"/>
  <c r="U1296" i="11"/>
  <c r="T1296" i="11"/>
  <c r="U686" i="11"/>
  <c r="T686" i="11"/>
  <c r="T854" i="11"/>
  <c r="U854" i="11"/>
  <c r="T998" i="11"/>
  <c r="U998" i="11"/>
  <c r="T914" i="11"/>
  <c r="U914" i="11"/>
  <c r="T1468" i="11"/>
  <c r="U1468" i="11"/>
  <c r="T1552" i="11"/>
  <c r="U1552" i="11"/>
  <c r="T1357" i="11"/>
  <c r="U1357" i="11"/>
  <c r="T1950" i="11"/>
  <c r="U1950" i="11"/>
  <c r="U194" i="11"/>
  <c r="T194" i="11"/>
  <c r="U298" i="11"/>
  <c r="T298" i="11"/>
  <c r="T906" i="11"/>
  <c r="U906" i="11"/>
  <c r="T1224" i="11"/>
  <c r="U1224" i="11"/>
  <c r="U1271" i="11"/>
  <c r="T1271" i="11"/>
  <c r="T1456" i="11"/>
  <c r="U1456" i="11"/>
  <c r="T1670" i="11"/>
  <c r="U1670" i="11"/>
  <c r="T1438" i="11"/>
  <c r="U1438" i="11"/>
  <c r="U326" i="11"/>
  <c r="T326" i="11"/>
  <c r="U626" i="11"/>
  <c r="T626" i="11"/>
  <c r="T910" i="11"/>
  <c r="U910" i="11"/>
  <c r="T886" i="11"/>
  <c r="U886" i="11"/>
  <c r="T898" i="11"/>
  <c r="U898" i="11"/>
  <c r="T1040" i="11"/>
  <c r="U1040" i="11"/>
  <c r="T1216" i="11"/>
  <c r="U1216" i="11"/>
  <c r="T1196" i="11"/>
  <c r="U1196" i="11"/>
  <c r="T1580" i="11"/>
  <c r="U1580" i="11"/>
  <c r="T1761" i="11"/>
  <c r="U1761" i="11"/>
  <c r="T1890" i="11"/>
  <c r="U1890" i="11"/>
  <c r="T21" i="11"/>
  <c r="U21" i="11"/>
  <c r="U434" i="11"/>
  <c r="T434" i="11"/>
  <c r="U1815" i="11"/>
  <c r="T1815" i="11"/>
  <c r="U601" i="11"/>
  <c r="T601" i="11"/>
  <c r="U827" i="11"/>
  <c r="T827" i="11"/>
  <c r="T1506" i="11"/>
  <c r="U1506" i="11"/>
  <c r="U1400" i="11"/>
  <c r="T1400" i="11"/>
  <c r="U1861" i="11"/>
  <c r="T1861" i="11"/>
  <c r="U810" i="11"/>
  <c r="T810" i="11"/>
  <c r="U270" i="11"/>
  <c r="T270" i="11"/>
  <c r="U690" i="11"/>
  <c r="T690" i="11"/>
  <c r="U1550" i="11"/>
  <c r="T1550" i="11"/>
  <c r="T1347" i="11"/>
  <c r="U1347" i="11"/>
  <c r="U1479" i="11"/>
  <c r="T1479" i="11"/>
  <c r="U1700" i="11"/>
  <c r="T1700" i="11"/>
  <c r="U1831" i="11"/>
  <c r="T1831" i="11"/>
  <c r="U1985" i="11"/>
  <c r="T1985" i="11"/>
  <c r="T1070" i="11"/>
  <c r="U1070" i="11"/>
  <c r="U594" i="11"/>
  <c r="T594" i="11"/>
  <c r="T1395" i="11"/>
  <c r="U1395" i="11"/>
  <c r="T1826" i="11"/>
  <c r="U1826" i="11"/>
  <c r="U1901" i="11"/>
  <c r="T1901" i="11"/>
  <c r="U514" i="11"/>
  <c r="T514" i="11"/>
  <c r="U198" i="11"/>
  <c r="T198" i="11"/>
  <c r="T940" i="11"/>
  <c r="U940" i="11"/>
  <c r="U557" i="11"/>
  <c r="T557" i="11"/>
  <c r="T1339" i="11"/>
  <c r="U1339" i="11"/>
  <c r="T1864" i="11"/>
  <c r="U1864" i="11"/>
  <c r="T1980" i="11"/>
  <c r="U1980" i="11"/>
  <c r="T966" i="11"/>
  <c r="U966" i="11"/>
  <c r="U1510" i="11"/>
  <c r="T1510" i="11"/>
  <c r="T1192" i="11"/>
  <c r="U1192" i="11"/>
  <c r="T1158" i="11"/>
  <c r="U1158" i="11"/>
  <c r="U1399" i="11"/>
  <c r="T1399" i="11"/>
  <c r="U1574" i="11"/>
  <c r="T1574" i="11"/>
  <c r="T1592" i="11"/>
  <c r="U1592" i="11"/>
  <c r="T1942" i="11"/>
  <c r="U1942" i="11"/>
  <c r="U545" i="11"/>
  <c r="T545" i="11"/>
  <c r="T874" i="11"/>
  <c r="U874" i="11"/>
  <c r="T1234" i="11"/>
  <c r="U1234" i="11"/>
  <c r="T1277" i="11"/>
  <c r="U1277" i="11"/>
  <c r="T1492" i="11"/>
  <c r="U1492" i="11"/>
  <c r="T1906" i="11"/>
  <c r="U1906" i="11"/>
  <c r="T1866" i="11"/>
  <c r="U1866" i="11"/>
  <c r="U363" i="11"/>
  <c r="T363" i="11"/>
  <c r="U346" i="11"/>
  <c r="T346" i="11"/>
  <c r="T1600" i="11"/>
  <c r="U1600" i="11"/>
  <c r="T1674" i="11"/>
  <c r="U1674" i="11"/>
  <c r="T1778" i="11"/>
  <c r="U1778" i="11"/>
  <c r="T1628" i="11"/>
  <c r="U1628" i="11"/>
  <c r="T1820" i="11"/>
  <c r="U1820" i="11"/>
  <c r="U44" i="11"/>
  <c r="T44" i="11"/>
  <c r="T2046" i="11"/>
  <c r="U2046" i="11"/>
  <c r="U68" i="11"/>
  <c r="T68" i="11"/>
  <c r="U1555" i="11"/>
  <c r="T1555" i="11"/>
  <c r="U1447" i="11"/>
  <c r="T1447" i="11"/>
  <c r="U1925" i="11"/>
  <c r="T1925" i="11"/>
  <c r="U2050" i="11"/>
  <c r="T2050" i="11"/>
  <c r="U722" i="11"/>
  <c r="T722" i="11"/>
  <c r="U465" i="11"/>
  <c r="T465" i="11"/>
  <c r="U675" i="11"/>
  <c r="T675" i="11"/>
  <c r="U1486" i="11"/>
  <c r="T1486" i="11"/>
  <c r="T1299" i="11"/>
  <c r="U1299" i="11"/>
  <c r="U1869" i="11"/>
  <c r="T1869" i="11"/>
  <c r="U374" i="11"/>
  <c r="T374" i="11"/>
  <c r="U110" i="11"/>
  <c r="T110" i="11"/>
  <c r="T57" i="11"/>
  <c r="U57" i="11"/>
  <c r="U398" i="11"/>
  <c r="T398" i="11"/>
  <c r="U621" i="11"/>
  <c r="T621" i="11"/>
  <c r="U687" i="11"/>
  <c r="T687" i="11"/>
  <c r="U56" i="11"/>
  <c r="T56" i="11"/>
  <c r="U293" i="11"/>
  <c r="T293" i="11"/>
  <c r="U488" i="11"/>
  <c r="T488" i="11"/>
  <c r="U943" i="11"/>
  <c r="T943" i="11"/>
  <c r="U1199" i="11"/>
  <c r="T1199" i="11"/>
  <c r="U885" i="11"/>
  <c r="T885" i="11"/>
  <c r="U1141" i="11"/>
  <c r="T1141" i="11"/>
  <c r="U1527" i="11"/>
  <c r="T1527" i="11"/>
  <c r="U1617" i="11"/>
  <c r="T1617" i="11"/>
  <c r="U1873" i="11"/>
  <c r="T1873" i="11"/>
  <c r="T1793" i="11"/>
  <c r="U1793" i="11"/>
  <c r="T1935" i="11"/>
  <c r="U1935" i="11"/>
  <c r="U438" i="11"/>
  <c r="T438" i="11"/>
  <c r="U423" i="11"/>
  <c r="T423" i="11"/>
  <c r="U265" i="11"/>
  <c r="T265" i="11"/>
  <c r="T572" i="11"/>
  <c r="U572" i="11"/>
  <c r="U763" i="11"/>
  <c r="T763" i="11"/>
  <c r="U835" i="11"/>
  <c r="T835" i="11"/>
  <c r="U1091" i="11"/>
  <c r="T1091" i="11"/>
  <c r="U1219" i="11"/>
  <c r="T1219" i="11"/>
  <c r="U889" i="11"/>
  <c r="T889" i="11"/>
  <c r="U1017" i="11"/>
  <c r="T1017" i="11"/>
  <c r="U1257" i="11"/>
  <c r="T1257" i="11"/>
  <c r="T1330" i="11"/>
  <c r="U1330" i="11"/>
  <c r="U1477" i="11"/>
  <c r="T1477" i="11"/>
  <c r="U1669" i="11"/>
  <c r="T1669" i="11"/>
  <c r="U606" i="11"/>
  <c r="T606" i="11"/>
  <c r="U239" i="11"/>
  <c r="T239" i="11"/>
  <c r="U7" i="11"/>
  <c r="T7" i="11"/>
  <c r="U175" i="11"/>
  <c r="T175" i="11"/>
  <c r="T45" i="11"/>
  <c r="U45" i="11"/>
  <c r="U12" i="11"/>
  <c r="T12" i="11"/>
  <c r="U93" i="11"/>
  <c r="T93" i="11"/>
  <c r="U253" i="11"/>
  <c r="T253" i="11"/>
  <c r="T413" i="11"/>
  <c r="U413" i="11"/>
  <c r="U480" i="11"/>
  <c r="T480" i="11"/>
  <c r="U1316" i="11"/>
  <c r="T1316" i="11"/>
  <c r="U1531" i="11"/>
  <c r="T1531" i="11"/>
  <c r="U1563" i="11"/>
  <c r="T1563" i="11"/>
  <c r="U887" i="11"/>
  <c r="T887" i="11"/>
  <c r="U951" i="11"/>
  <c r="T951" i="11"/>
  <c r="U1079" i="11"/>
  <c r="T1079" i="11"/>
  <c r="U1143" i="11"/>
  <c r="T1143" i="11"/>
  <c r="U861" i="11"/>
  <c r="T861" i="11"/>
  <c r="U925" i="11"/>
  <c r="T925" i="11"/>
  <c r="U1053" i="11"/>
  <c r="T1053" i="11"/>
  <c r="U1117" i="11"/>
  <c r="T1117" i="11"/>
  <c r="U1245" i="11"/>
  <c r="T1245" i="11"/>
  <c r="U1571" i="11"/>
  <c r="T1571" i="11"/>
  <c r="U1495" i="11"/>
  <c r="T1495" i="11"/>
  <c r="U1481" i="11"/>
  <c r="T1481" i="11"/>
  <c r="U1545" i="11"/>
  <c r="T1545" i="11"/>
  <c r="U1673" i="11"/>
  <c r="T1673" i="11"/>
  <c r="U1607" i="11"/>
  <c r="T1607" i="11"/>
  <c r="U1811" i="11"/>
  <c r="T1811" i="11"/>
  <c r="T1863" i="11"/>
  <c r="U1863" i="11"/>
  <c r="U2070" i="11"/>
  <c r="T2070" i="11"/>
  <c r="U107" i="11"/>
  <c r="T107" i="11"/>
  <c r="T204" i="11"/>
  <c r="U204" i="11"/>
  <c r="T459" i="11"/>
  <c r="U459" i="11"/>
  <c r="T587" i="11"/>
  <c r="U587" i="11"/>
  <c r="T277" i="11"/>
  <c r="U277" i="11"/>
  <c r="T800" i="11"/>
  <c r="U800" i="11"/>
  <c r="U653" i="11"/>
  <c r="T653" i="11"/>
  <c r="T1464" i="11"/>
  <c r="U1464" i="11"/>
  <c r="U1390" i="11"/>
  <c r="T1390" i="11"/>
  <c r="U1730" i="11"/>
  <c r="T1730" i="11"/>
  <c r="U767" i="11"/>
  <c r="T767" i="11"/>
  <c r="U783" i="11"/>
  <c r="T783" i="11"/>
  <c r="T144" i="11"/>
  <c r="U144" i="11"/>
  <c r="T400" i="11"/>
  <c r="U400" i="11"/>
  <c r="T527" i="11"/>
  <c r="U527" i="11"/>
  <c r="T460" i="11"/>
  <c r="U460" i="11"/>
  <c r="T588" i="11"/>
  <c r="U588" i="11"/>
  <c r="T788" i="11"/>
  <c r="U788" i="11"/>
  <c r="U641" i="11"/>
  <c r="T641" i="11"/>
  <c r="T1480" i="11"/>
  <c r="U1480" i="11"/>
  <c r="T1493" i="11"/>
  <c r="U1493" i="11"/>
  <c r="U1813" i="11"/>
  <c r="T1813" i="11"/>
  <c r="U1891" i="11"/>
  <c r="T1891" i="11"/>
  <c r="T2049" i="11"/>
  <c r="U2049" i="11"/>
  <c r="U1268" i="11"/>
  <c r="T1268" i="11"/>
  <c r="U22" i="11"/>
  <c r="T22" i="11"/>
  <c r="U191" i="11"/>
  <c r="T191" i="11"/>
  <c r="U566" i="11"/>
  <c r="T566" i="11"/>
  <c r="T104" i="11"/>
  <c r="U104" i="11"/>
  <c r="T168" i="11"/>
  <c r="U168" i="11"/>
  <c r="T296" i="11"/>
  <c r="U296" i="11"/>
  <c r="T424" i="11"/>
  <c r="U424" i="11"/>
  <c r="T487" i="11"/>
  <c r="U487" i="11"/>
  <c r="T615" i="11"/>
  <c r="U615" i="11"/>
  <c r="T257" i="11"/>
  <c r="U257" i="11"/>
  <c r="T484" i="11"/>
  <c r="U484" i="11"/>
  <c r="T612" i="11"/>
  <c r="U612" i="11"/>
  <c r="T668" i="11"/>
  <c r="U668" i="11"/>
  <c r="T796" i="11"/>
  <c r="U796" i="11"/>
  <c r="T1862" i="11"/>
  <c r="U1862" i="11"/>
  <c r="U1453" i="11"/>
  <c r="T1453" i="11"/>
  <c r="U1517" i="11"/>
  <c r="T1517" i="11"/>
  <c r="T1832" i="11"/>
  <c r="U1832" i="11"/>
  <c r="U1821" i="11"/>
  <c r="T1821" i="11"/>
  <c r="U1899" i="11"/>
  <c r="T1899" i="11"/>
  <c r="U1963" i="11"/>
  <c r="T1963" i="11"/>
  <c r="U1380" i="11"/>
  <c r="T1380" i="11"/>
  <c r="T25" i="11"/>
  <c r="U25" i="11"/>
  <c r="U1231" i="11"/>
  <c r="T1231" i="11"/>
  <c r="U1631" i="11"/>
  <c r="T1631" i="11"/>
  <c r="U2068" i="11"/>
  <c r="T2068" i="11"/>
  <c r="T409" i="11"/>
  <c r="U409" i="11"/>
  <c r="T604" i="11"/>
  <c r="U604" i="11"/>
  <c r="T721" i="11"/>
  <c r="U721" i="11"/>
  <c r="U995" i="11"/>
  <c r="T995" i="11"/>
  <c r="U1187" i="11"/>
  <c r="T1187" i="11"/>
  <c r="U985" i="11"/>
  <c r="T985" i="11"/>
  <c r="T1362" i="11"/>
  <c r="U1362" i="11"/>
  <c r="U1637" i="11"/>
  <c r="T1637" i="11"/>
  <c r="U542" i="11"/>
  <c r="T542" i="11"/>
  <c r="U159" i="11"/>
  <c r="T159" i="11"/>
  <c r="T252" i="11"/>
  <c r="U252" i="11"/>
  <c r="T380" i="11"/>
  <c r="U380" i="11"/>
  <c r="U421" i="11"/>
  <c r="T421" i="11"/>
  <c r="T784" i="11"/>
  <c r="U784" i="11"/>
  <c r="T1409" i="11"/>
  <c r="U1409" i="11"/>
  <c r="T1329" i="11"/>
  <c r="U1329" i="11"/>
  <c r="T1444" i="11"/>
  <c r="U1444" i="11"/>
  <c r="T1553" i="11"/>
  <c r="U1553" i="11"/>
  <c r="U1714" i="11"/>
  <c r="T1714" i="11"/>
  <c r="U2029" i="11"/>
  <c r="T2029" i="11"/>
  <c r="U46" i="11"/>
  <c r="T46" i="11"/>
  <c r="T81" i="11"/>
  <c r="U81" i="11"/>
  <c r="T256" i="11"/>
  <c r="U256" i="11"/>
  <c r="T384" i="11"/>
  <c r="U384" i="11"/>
  <c r="U201" i="11"/>
  <c r="T201" i="11"/>
  <c r="T724" i="11"/>
  <c r="U724" i="11"/>
  <c r="T1576" i="11"/>
  <c r="U1576" i="11"/>
  <c r="U82" i="11"/>
  <c r="T82" i="11"/>
  <c r="U91" i="11"/>
  <c r="T91" i="11"/>
  <c r="T100" i="11"/>
  <c r="U100" i="11"/>
  <c r="T228" i="11"/>
  <c r="U228" i="11"/>
  <c r="T292" i="11"/>
  <c r="U292" i="11"/>
  <c r="T420" i="11"/>
  <c r="U420" i="11"/>
  <c r="T483" i="11"/>
  <c r="U483" i="11"/>
  <c r="T547" i="11"/>
  <c r="U547" i="11"/>
  <c r="T189" i="11"/>
  <c r="U189" i="11"/>
  <c r="T664" i="11"/>
  <c r="U664" i="11"/>
  <c r="T792" i="11"/>
  <c r="U792" i="11"/>
  <c r="U661" i="11"/>
  <c r="T661" i="11"/>
  <c r="U725" i="11"/>
  <c r="T725" i="11"/>
  <c r="T1512" i="11"/>
  <c r="U1512" i="11"/>
  <c r="U1286" i="11"/>
  <c r="T1286" i="11"/>
  <c r="U1350" i="11"/>
  <c r="T1350" i="11"/>
  <c r="T1540" i="11"/>
  <c r="U1540" i="11"/>
  <c r="U1690" i="11"/>
  <c r="T1690" i="11"/>
  <c r="T1870" i="11"/>
  <c r="U1870" i="11"/>
  <c r="T1785" i="11"/>
  <c r="U1785" i="11"/>
  <c r="T2069" i="11"/>
  <c r="U2069" i="11"/>
  <c r="U219" i="11"/>
  <c r="T219" i="11"/>
  <c r="U309" i="11"/>
  <c r="T309" i="11"/>
  <c r="U568" i="11"/>
  <c r="T568" i="11"/>
  <c r="U1292" i="11"/>
  <c r="T1292" i="11"/>
  <c r="U863" i="11"/>
  <c r="T863" i="11"/>
  <c r="U1119" i="11"/>
  <c r="T1119" i="11"/>
  <c r="U1247" i="11"/>
  <c r="T1247" i="11"/>
  <c r="U1013" i="11"/>
  <c r="T1013" i="11"/>
  <c r="U1125" i="11"/>
  <c r="T1125" i="11"/>
  <c r="T1505" i="11"/>
  <c r="U1505" i="11"/>
  <c r="U1633" i="11"/>
  <c r="T1633" i="11"/>
  <c r="U1647" i="11"/>
  <c r="T1647" i="11"/>
  <c r="U1989" i="11"/>
  <c r="T1989" i="11"/>
  <c r="U470" i="11"/>
  <c r="T470" i="11"/>
  <c r="U663" i="11"/>
  <c r="T663" i="11"/>
  <c r="U345" i="11"/>
  <c r="T345" i="11"/>
  <c r="T556" i="11"/>
  <c r="U556" i="11"/>
  <c r="T801" i="11"/>
  <c r="U801" i="11"/>
  <c r="U915" i="11"/>
  <c r="T915" i="11"/>
  <c r="U1171" i="11"/>
  <c r="T1171" i="11"/>
  <c r="U937" i="11"/>
  <c r="T937" i="11"/>
  <c r="U1081" i="11"/>
  <c r="T1081" i="11"/>
  <c r="T1266" i="11"/>
  <c r="U1266" i="11"/>
  <c r="T1410" i="11"/>
  <c r="U1410" i="11"/>
  <c r="U1653" i="11"/>
  <c r="T1653" i="11"/>
  <c r="U1835" i="11"/>
  <c r="T1835" i="11"/>
  <c r="T1702" i="11"/>
  <c r="U1702" i="11"/>
  <c r="T2007" i="11"/>
  <c r="U2007" i="11"/>
  <c r="U671" i="11"/>
  <c r="T671" i="11"/>
  <c r="U462" i="11"/>
  <c r="T462" i="11"/>
  <c r="U48" i="11"/>
  <c r="T48" i="11"/>
  <c r="T145" i="11"/>
  <c r="U145" i="11"/>
  <c r="U273" i="11"/>
  <c r="T273" i="11"/>
  <c r="U369" i="11"/>
  <c r="T369" i="11"/>
  <c r="T649" i="11"/>
  <c r="U649" i="11"/>
  <c r="T713" i="11"/>
  <c r="U713" i="11"/>
  <c r="U1284" i="11"/>
  <c r="T1284" i="11"/>
  <c r="U1467" i="11"/>
  <c r="T1467" i="11"/>
  <c r="U907" i="11"/>
  <c r="T907" i="11"/>
  <c r="U971" i="11"/>
  <c r="T971" i="11"/>
  <c r="U1099" i="11"/>
  <c r="T1099" i="11"/>
  <c r="U1163" i="11"/>
  <c r="T1163" i="11"/>
  <c r="U849" i="11"/>
  <c r="T849" i="11"/>
  <c r="U913" i="11"/>
  <c r="T913" i="11"/>
  <c r="U1041" i="11"/>
  <c r="T1041" i="11"/>
  <c r="U1105" i="11"/>
  <c r="T1105" i="11"/>
  <c r="U1233" i="11"/>
  <c r="T1233" i="11"/>
  <c r="T1274" i="11"/>
  <c r="U1274" i="11"/>
  <c r="T1402" i="11"/>
  <c r="U1402" i="11"/>
  <c r="U1629" i="11"/>
  <c r="T1629" i="11"/>
  <c r="U1627" i="11"/>
  <c r="T1627" i="11"/>
  <c r="T1710" i="11"/>
  <c r="U1710" i="11"/>
  <c r="T1947" i="11"/>
  <c r="U1947" i="11"/>
  <c r="U2041" i="11"/>
  <c r="T2041" i="11"/>
  <c r="U261" i="11"/>
  <c r="T261" i="11"/>
  <c r="T389" i="11"/>
  <c r="U389" i="11"/>
  <c r="U659" i="11"/>
  <c r="T659" i="11"/>
  <c r="U1300" i="11"/>
  <c r="T1300" i="11"/>
  <c r="U975" i="11"/>
  <c r="T975" i="11"/>
  <c r="U1103" i="11"/>
  <c r="T1103" i="11"/>
  <c r="U1109" i="11"/>
  <c r="T1109" i="11"/>
  <c r="U30" i="11"/>
  <c r="T30" i="11"/>
  <c r="U1059" i="11"/>
  <c r="T1059" i="11"/>
  <c r="U1161" i="11"/>
  <c r="T1161" i="11"/>
  <c r="U1451" i="11"/>
  <c r="T1451" i="11"/>
  <c r="U1589" i="11"/>
  <c r="T1589" i="11"/>
  <c r="U247" i="11"/>
  <c r="T247" i="11"/>
  <c r="U99" i="11"/>
  <c r="T99" i="11"/>
  <c r="T1353" i="11"/>
  <c r="U1353" i="11"/>
  <c r="U903" i="11"/>
  <c r="T903" i="11"/>
  <c r="U1191" i="11"/>
  <c r="T1191" i="11"/>
  <c r="U845" i="11"/>
  <c r="T845" i="11"/>
  <c r="U1005" i="11"/>
  <c r="T1005" i="11"/>
  <c r="U1261" i="11"/>
  <c r="T1261" i="11"/>
  <c r="U1559" i="11"/>
  <c r="T1559" i="11"/>
  <c r="T1497" i="11"/>
  <c r="U1497" i="11"/>
  <c r="U1591" i="11"/>
  <c r="T1591" i="11"/>
  <c r="U2072" i="11"/>
  <c r="T2072" i="11"/>
  <c r="U759" i="11"/>
  <c r="T759" i="11"/>
  <c r="T236" i="11"/>
  <c r="U236" i="11"/>
  <c r="T364" i="11"/>
  <c r="U364" i="11"/>
  <c r="T619" i="11"/>
  <c r="U619" i="11"/>
  <c r="T181" i="11"/>
  <c r="U181" i="11"/>
  <c r="T656" i="11"/>
  <c r="U656" i="11"/>
  <c r="U749" i="11"/>
  <c r="T749" i="11"/>
  <c r="T1536" i="11"/>
  <c r="U1536" i="11"/>
  <c r="U1294" i="11"/>
  <c r="T1294" i="11"/>
  <c r="U1422" i="11"/>
  <c r="T1422" i="11"/>
  <c r="U1762" i="11"/>
  <c r="T1762" i="11"/>
  <c r="T240" i="11"/>
  <c r="U240" i="11"/>
  <c r="T495" i="11"/>
  <c r="U495" i="11"/>
  <c r="T772" i="11"/>
  <c r="U772" i="11"/>
  <c r="U1907" i="11"/>
  <c r="T1907" i="11"/>
  <c r="T1709" i="11"/>
  <c r="U1709" i="11"/>
  <c r="T1958" i="11"/>
  <c r="U1958" i="11"/>
  <c r="T2018" i="11"/>
  <c r="U2018" i="11"/>
  <c r="U1883" i="11"/>
  <c r="T1883" i="11"/>
  <c r="U1430" i="11"/>
  <c r="T1430" i="11"/>
  <c r="T1954" i="11"/>
  <c r="U1954" i="11"/>
  <c r="U1475" i="11"/>
  <c r="T1475" i="11"/>
  <c r="U1029" i="11"/>
  <c r="T1029" i="11"/>
  <c r="U1827" i="11"/>
  <c r="T1827" i="11"/>
  <c r="U969" i="11"/>
  <c r="T969" i="11"/>
  <c r="U1605" i="11"/>
  <c r="T1605" i="11"/>
  <c r="U38" i="11"/>
  <c r="T38" i="11"/>
  <c r="U193" i="11"/>
  <c r="T193" i="11"/>
  <c r="T729" i="11"/>
  <c r="U729" i="11"/>
  <c r="U8" i="11"/>
  <c r="T8" i="11"/>
  <c r="T205" i="11"/>
  <c r="U205" i="11"/>
  <c r="T269" i="11"/>
  <c r="U269" i="11"/>
  <c r="T397" i="11"/>
  <c r="U397" i="11"/>
  <c r="U464" i="11"/>
  <c r="T464" i="11"/>
  <c r="U811" i="11"/>
  <c r="T811" i="11"/>
  <c r="U1499" i="11"/>
  <c r="T1499" i="11"/>
  <c r="U967" i="11"/>
  <c r="T967" i="11"/>
  <c r="U1095" i="11"/>
  <c r="T1095" i="11"/>
  <c r="U1223" i="11"/>
  <c r="T1223" i="11"/>
  <c r="U813" i="11"/>
  <c r="T813" i="11"/>
  <c r="U941" i="11"/>
  <c r="T941" i="11"/>
  <c r="U1037" i="11"/>
  <c r="T1037" i="11"/>
  <c r="U1197" i="11"/>
  <c r="T1197" i="11"/>
  <c r="T1465" i="11"/>
  <c r="U1465" i="11"/>
  <c r="U1593" i="11"/>
  <c r="T1593" i="11"/>
  <c r="U1857" i="11"/>
  <c r="T1857" i="11"/>
  <c r="U1897" i="11"/>
  <c r="T1897" i="11"/>
  <c r="T1769" i="11"/>
  <c r="U1769" i="11"/>
  <c r="U2043" i="11"/>
  <c r="T2043" i="11"/>
  <c r="T1979" i="11"/>
  <c r="U1979" i="11"/>
  <c r="U74" i="11"/>
  <c r="T74" i="11"/>
  <c r="T17" i="11"/>
  <c r="U17" i="11"/>
  <c r="U494" i="11"/>
  <c r="T494" i="11"/>
  <c r="U119" i="11"/>
  <c r="T119" i="11"/>
  <c r="T862" i="11"/>
  <c r="U862" i="11"/>
  <c r="U634" i="11"/>
  <c r="T634" i="11"/>
  <c r="U723" i="11"/>
  <c r="T723" i="11"/>
  <c r="U1352" i="11"/>
  <c r="T1352" i="11"/>
  <c r="T1703" i="11"/>
  <c r="U1703" i="11"/>
  <c r="T1834" i="11"/>
  <c r="U1834" i="11"/>
  <c r="U1968" i="11"/>
  <c r="T1968" i="11"/>
  <c r="T1856" i="11"/>
  <c r="U1856" i="11"/>
  <c r="T2012" i="11"/>
  <c r="U2012" i="11"/>
  <c r="U525" i="11"/>
  <c r="T525" i="11"/>
  <c r="U246" i="11"/>
  <c r="T246" i="11"/>
  <c r="U187" i="11"/>
  <c r="T187" i="11"/>
  <c r="U766" i="11"/>
  <c r="T766" i="11"/>
  <c r="U529" i="11"/>
  <c r="T529" i="11"/>
  <c r="U639" i="11"/>
  <c r="T639" i="11"/>
  <c r="U635" i="11"/>
  <c r="T635" i="11"/>
  <c r="T1538" i="11"/>
  <c r="U1538" i="11"/>
  <c r="T1291" i="11"/>
  <c r="U1291" i="11"/>
  <c r="U1424" i="11"/>
  <c r="T1424" i="11"/>
  <c r="U1575" i="11"/>
  <c r="T1575" i="11"/>
  <c r="T1751" i="11"/>
  <c r="U1751" i="11"/>
  <c r="U294" i="11"/>
  <c r="T294" i="11"/>
  <c r="U362" i="11"/>
  <c r="T362" i="11"/>
  <c r="T908" i="11"/>
  <c r="U908" i="11"/>
  <c r="U403" i="11"/>
  <c r="T403" i="11"/>
  <c r="U87" i="11"/>
  <c r="T87" i="11"/>
  <c r="U561" i="11"/>
  <c r="T561" i="11"/>
  <c r="U650" i="11"/>
  <c r="T650" i="11"/>
  <c r="U778" i="11"/>
  <c r="T778" i="11"/>
  <c r="U707" i="11"/>
  <c r="T707" i="11"/>
  <c r="U1535" i="11"/>
  <c r="T1535" i="11"/>
  <c r="U1471" i="11"/>
  <c r="T1471" i="11"/>
  <c r="U1787" i="11"/>
  <c r="T1787" i="11"/>
  <c r="U1320" i="11"/>
  <c r="T1320" i="11"/>
  <c r="U1458" i="11"/>
  <c r="T1458" i="11"/>
  <c r="U1280" i="11"/>
  <c r="T1280" i="11"/>
  <c r="U1408" i="11"/>
  <c r="T1408" i="11"/>
  <c r="U1716" i="11"/>
  <c r="T1716" i="11"/>
  <c r="U1708" i="11"/>
  <c r="T1708" i="11"/>
  <c r="T1794" i="11"/>
  <c r="U1794" i="11"/>
  <c r="T1802" i="11"/>
  <c r="U1802" i="11"/>
  <c r="U1933" i="11"/>
  <c r="T1933" i="11"/>
  <c r="T2004" i="11"/>
  <c r="U2004" i="11"/>
  <c r="T1988" i="11"/>
  <c r="U1988" i="11"/>
  <c r="U2031" i="11"/>
  <c r="T2031" i="11"/>
  <c r="T2055" i="11"/>
  <c r="U2055" i="11"/>
  <c r="U126" i="11"/>
  <c r="T126" i="11"/>
  <c r="U742" i="11"/>
  <c r="T742" i="11"/>
  <c r="U286" i="11"/>
  <c r="T286" i="11"/>
  <c r="T972" i="11"/>
  <c r="U972" i="11"/>
  <c r="T958" i="11"/>
  <c r="U958" i="11"/>
  <c r="T1258" i="11"/>
  <c r="U1258" i="11"/>
  <c r="T902" i="11"/>
  <c r="U902" i="11"/>
  <c r="T882" i="11"/>
  <c r="U882" i="11"/>
  <c r="T1232" i="11"/>
  <c r="U1232" i="11"/>
  <c r="T1138" i="11"/>
  <c r="U1138" i="11"/>
  <c r="T1520" i="11"/>
  <c r="U1520" i="11"/>
  <c r="T1293" i="11"/>
  <c r="U1293" i="11"/>
  <c r="T1650" i="11"/>
  <c r="U1650" i="11"/>
  <c r="T1546" i="11"/>
  <c r="U1546" i="11"/>
  <c r="U1838" i="11"/>
  <c r="T1838" i="11"/>
  <c r="U1884" i="11"/>
  <c r="T1884" i="11"/>
  <c r="U2059" i="11"/>
  <c r="T2059" i="11"/>
  <c r="U558" i="11"/>
  <c r="T558" i="11"/>
  <c r="U334" i="11"/>
  <c r="T334" i="11"/>
  <c r="U610" i="11"/>
  <c r="T610" i="11"/>
  <c r="U102" i="11"/>
  <c r="T102" i="11"/>
  <c r="T1194" i="11"/>
  <c r="U1194" i="11"/>
  <c r="T884" i="11"/>
  <c r="U884" i="11"/>
  <c r="T1242" i="11"/>
  <c r="U1242" i="11"/>
  <c r="T858" i="11"/>
  <c r="U858" i="11"/>
  <c r="U1311" i="11"/>
  <c r="T1311" i="11"/>
  <c r="T1172" i="11"/>
  <c r="U1172" i="11"/>
  <c r="T1120" i="11"/>
  <c r="U1120" i="11"/>
  <c r="T1668" i="11"/>
  <c r="U1668" i="11"/>
  <c r="U1691" i="11"/>
  <c r="T1691" i="11"/>
  <c r="T1780" i="11"/>
  <c r="U1780" i="11"/>
  <c r="U1932" i="11"/>
  <c r="T1932" i="11"/>
  <c r="T1930" i="11"/>
  <c r="U1930" i="11"/>
  <c r="T2057" i="11"/>
  <c r="U2057" i="11"/>
  <c r="U2067" i="11"/>
  <c r="T2067" i="11"/>
  <c r="U318" i="11"/>
  <c r="T318" i="11"/>
  <c r="U481" i="11"/>
  <c r="T481" i="11"/>
  <c r="U573" i="11"/>
  <c r="T573" i="11"/>
  <c r="U222" i="11"/>
  <c r="T222" i="11"/>
  <c r="U155" i="11"/>
  <c r="T155" i="11"/>
  <c r="T850" i="11"/>
  <c r="U850" i="11"/>
  <c r="T986" i="11"/>
  <c r="U986" i="11"/>
  <c r="T856" i="11"/>
  <c r="U856" i="11"/>
  <c r="T832" i="11"/>
  <c r="U832" i="11"/>
  <c r="T964" i="11"/>
  <c r="U964" i="11"/>
  <c r="T1134" i="11"/>
  <c r="U1134" i="11"/>
  <c r="T842" i="11"/>
  <c r="U842" i="11"/>
  <c r="T976" i="11"/>
  <c r="U976" i="11"/>
  <c r="T1092" i="11"/>
  <c r="U1092" i="11"/>
  <c r="T1218" i="11"/>
  <c r="U1218" i="11"/>
  <c r="T1502" i="11"/>
  <c r="U1502" i="11"/>
  <c r="T1136" i="11"/>
  <c r="U1136" i="11"/>
  <c r="U1351" i="11"/>
  <c r="T1351" i="11"/>
  <c r="T1534" i="11"/>
  <c r="U1534" i="11"/>
  <c r="T1566" i="11"/>
  <c r="U1566" i="11"/>
  <c r="T1413" i="11"/>
  <c r="U1413" i="11"/>
  <c r="U1462" i="11"/>
  <c r="T1462" i="11"/>
  <c r="T1648" i="11"/>
  <c r="U1648" i="11"/>
  <c r="T1588" i="11"/>
  <c r="U1588" i="11"/>
  <c r="U1731" i="11"/>
  <c r="T1731" i="11"/>
  <c r="T1766" i="11"/>
  <c r="U1766" i="11"/>
  <c r="U1924" i="11"/>
  <c r="T1924" i="11"/>
  <c r="T1804" i="11"/>
  <c r="U1804" i="11"/>
  <c r="T1898" i="11"/>
  <c r="U1898" i="11"/>
  <c r="T2036" i="11"/>
  <c r="U2036" i="11"/>
  <c r="U429" i="11"/>
  <c r="T429" i="11"/>
  <c r="T53" i="11"/>
  <c r="U53" i="11"/>
  <c r="U1814" i="11"/>
  <c r="T1814" i="11"/>
  <c r="T1759" i="11"/>
  <c r="U1759" i="11"/>
  <c r="U706" i="11"/>
  <c r="T706" i="11"/>
  <c r="U1587" i="11"/>
  <c r="T1587" i="11"/>
  <c r="U1336" i="11"/>
  <c r="T1336" i="11"/>
  <c r="T1379" i="11"/>
  <c r="U1379" i="11"/>
  <c r="T1530" i="11"/>
  <c r="U1530" i="11"/>
  <c r="U718" i="11"/>
  <c r="T718" i="11"/>
  <c r="U425" i="11"/>
  <c r="T425" i="11"/>
  <c r="U150" i="11"/>
  <c r="T150" i="11"/>
  <c r="U553" i="11"/>
  <c r="T553" i="11"/>
  <c r="U798" i="11"/>
  <c r="T798" i="11"/>
  <c r="U387" i="11"/>
  <c r="T387" i="11"/>
  <c r="U402" i="11"/>
  <c r="T402" i="11"/>
  <c r="T990" i="11"/>
  <c r="U990" i="11"/>
  <c r="T864" i="11"/>
  <c r="U864" i="11"/>
  <c r="T870" i="11"/>
  <c r="U870" i="11"/>
  <c r="T1188" i="11"/>
  <c r="U1188" i="11"/>
  <c r="T1084" i="11"/>
  <c r="U1084" i="11"/>
  <c r="T1094" i="11"/>
  <c r="U1094" i="11"/>
  <c r="U1415" i="11"/>
  <c r="T1415" i="11"/>
  <c r="T1244" i="11"/>
  <c r="U1244" i="11"/>
  <c r="T1620" i="11"/>
  <c r="U1620" i="11"/>
  <c r="T1452" i="11"/>
  <c r="U1452" i="11"/>
  <c r="T1634" i="11"/>
  <c r="U1634" i="11"/>
  <c r="T1624" i="11"/>
  <c r="U1624" i="11"/>
  <c r="T1788" i="11"/>
  <c r="U1788" i="11"/>
  <c r="T1042" i="11"/>
  <c r="U1042" i="11"/>
  <c r="U291" i="11"/>
  <c r="T291" i="11"/>
  <c r="T1164" i="11"/>
  <c r="U1164" i="11"/>
  <c r="U262" i="11"/>
  <c r="T262" i="11"/>
  <c r="T1132" i="11"/>
  <c r="U1132" i="11"/>
  <c r="T1012" i="11"/>
  <c r="U1012" i="11"/>
  <c r="T960" i="11"/>
  <c r="U960" i="11"/>
  <c r="T1678" i="11"/>
  <c r="U1678" i="11"/>
  <c r="T1152" i="11"/>
  <c r="U1152" i="11"/>
  <c r="U1684" i="11"/>
  <c r="T1684" i="11"/>
  <c r="T1636" i="11"/>
  <c r="U1636" i="11"/>
  <c r="U1699" i="11"/>
  <c r="T1699" i="11"/>
  <c r="T1606" i="11"/>
  <c r="U1606" i="11"/>
  <c r="U521" i="11"/>
  <c r="T521" i="11"/>
  <c r="U266" i="11"/>
  <c r="T266" i="11"/>
  <c r="U130" i="11"/>
  <c r="T130" i="11"/>
  <c r="T904" i="11"/>
  <c r="U904" i="11"/>
  <c r="U678" i="11"/>
  <c r="T678" i="11"/>
  <c r="U477" i="11"/>
  <c r="T477" i="11"/>
  <c r="U127" i="11"/>
  <c r="T127" i="11"/>
  <c r="U386" i="11"/>
  <c r="T386" i="11"/>
  <c r="T838" i="11"/>
  <c r="U838" i="11"/>
  <c r="T974" i="11"/>
  <c r="U974" i="11"/>
  <c r="T1056" i="11"/>
  <c r="U1056" i="11"/>
  <c r="T830" i="11"/>
  <c r="U830" i="11"/>
  <c r="T950" i="11"/>
  <c r="U950" i="11"/>
  <c r="T1130" i="11"/>
  <c r="U1130" i="11"/>
  <c r="T1604" i="11"/>
  <c r="U1604" i="11"/>
  <c r="T962" i="11"/>
  <c r="U962" i="11"/>
  <c r="T1256" i="11"/>
  <c r="U1256" i="11"/>
  <c r="T1016" i="11"/>
  <c r="U1016" i="11"/>
  <c r="T1142" i="11"/>
  <c r="U1142" i="11"/>
  <c r="U1279" i="11"/>
  <c r="T1279" i="11"/>
  <c r="T1122" i="11"/>
  <c r="U1122" i="11"/>
  <c r="T1260" i="11"/>
  <c r="U1260" i="11"/>
  <c r="T1365" i="11"/>
  <c r="U1365" i="11"/>
  <c r="T1612" i="11"/>
  <c r="U1612" i="11"/>
  <c r="T1676" i="11"/>
  <c r="U1676" i="11"/>
  <c r="T1450" i="11"/>
  <c r="U1450" i="11"/>
  <c r="T1578" i="11"/>
  <c r="U1578" i="11"/>
  <c r="T1753" i="11"/>
  <c r="U1753" i="11"/>
  <c r="U1908" i="11"/>
  <c r="T1908" i="11"/>
  <c r="U1940" i="11"/>
  <c r="T1940" i="11"/>
  <c r="T2002" i="11"/>
  <c r="U2002" i="11"/>
  <c r="T1850" i="11"/>
  <c r="U1850" i="11"/>
  <c r="T2006" i="11"/>
  <c r="U2006" i="11"/>
  <c r="U605" i="11"/>
  <c r="T605" i="11"/>
  <c r="U498" i="11"/>
  <c r="T498" i="11"/>
  <c r="U306" i="11"/>
  <c r="T306" i="11"/>
  <c r="U154" i="11"/>
  <c r="T154" i="11"/>
  <c r="T1570" i="11"/>
  <c r="U1570" i="11"/>
  <c r="U1416" i="11"/>
  <c r="T1416" i="11"/>
  <c r="T1331" i="11"/>
  <c r="U1331" i="11"/>
  <c r="U1740" i="11"/>
  <c r="T1740" i="11"/>
  <c r="U2017" i="11"/>
  <c r="T2017" i="11"/>
  <c r="T1052" i="11"/>
  <c r="U1052" i="11"/>
  <c r="U473" i="11"/>
  <c r="T473" i="11"/>
  <c r="U86" i="11"/>
  <c r="T86" i="11"/>
  <c r="T1118" i="11"/>
  <c r="U1118" i="11"/>
  <c r="U263" i="11"/>
  <c r="T263" i="11"/>
  <c r="U1360" i="11"/>
  <c r="T1360" i="11"/>
  <c r="U1732" i="11"/>
  <c r="T1732" i="11"/>
  <c r="T1743" i="11"/>
  <c r="U1743" i="11"/>
  <c r="T1818" i="11"/>
  <c r="U1818" i="11"/>
  <c r="T1904" i="11"/>
  <c r="U1904" i="11"/>
  <c r="T2071" i="11"/>
  <c r="U2071" i="11"/>
  <c r="U590" i="11"/>
  <c r="T590" i="11"/>
  <c r="U350" i="11"/>
  <c r="T350" i="11"/>
  <c r="U322" i="11"/>
  <c r="T322" i="11"/>
  <c r="U76" i="11"/>
  <c r="T76" i="11"/>
  <c r="U482" i="11"/>
  <c r="T482" i="11"/>
  <c r="U331" i="11"/>
  <c r="T331" i="11"/>
  <c r="U754" i="11"/>
  <c r="T754" i="11"/>
  <c r="U826" i="11"/>
  <c r="T826" i="11"/>
  <c r="U1503" i="11"/>
  <c r="T1503" i="11"/>
  <c r="T1387" i="11"/>
  <c r="U1387" i="11"/>
  <c r="U1264" i="11"/>
  <c r="T1264" i="11"/>
  <c r="U1392" i="11"/>
  <c r="T1392" i="11"/>
  <c r="U1551" i="11"/>
  <c r="T1551" i="11"/>
  <c r="T1434" i="11"/>
  <c r="U1434" i="11"/>
  <c r="T1562" i="11"/>
  <c r="U1562" i="11"/>
  <c r="U1786" i="11"/>
  <c r="T1786" i="11"/>
  <c r="T1912" i="11"/>
  <c r="U1912" i="11"/>
  <c r="T1872" i="11"/>
  <c r="U1872" i="11"/>
  <c r="T2020" i="11"/>
  <c r="U2020" i="11"/>
  <c r="U2051" i="11"/>
  <c r="T2051" i="11"/>
  <c r="U16" i="11"/>
  <c r="T16" i="11"/>
  <c r="U698" i="11"/>
  <c r="T698" i="11"/>
  <c r="T1474" i="11"/>
  <c r="U1474" i="11"/>
  <c r="U2039" i="11"/>
  <c r="T2039" i="11"/>
  <c r="U530" i="11"/>
  <c r="T530" i="11"/>
  <c r="U450" i="11"/>
  <c r="T450" i="11"/>
  <c r="U258" i="11"/>
  <c r="T258" i="11"/>
  <c r="U734" i="11"/>
  <c r="T734" i="11"/>
  <c r="U231" i="11"/>
  <c r="T231" i="11"/>
  <c r="U593" i="11"/>
  <c r="T593" i="11"/>
  <c r="T1236" i="11"/>
  <c r="U1236" i="11"/>
  <c r="T876" i="11"/>
  <c r="U876" i="11"/>
  <c r="U414" i="11"/>
  <c r="T414" i="11"/>
  <c r="U1344" i="11"/>
  <c r="T1344" i="11"/>
  <c r="U1782" i="11"/>
  <c r="T1782" i="11"/>
  <c r="U1783" i="11"/>
  <c r="T1783" i="11"/>
  <c r="U1957" i="11"/>
  <c r="T1957" i="11"/>
  <c r="T924" i="11"/>
  <c r="U924" i="11"/>
  <c r="U355" i="11"/>
  <c r="T355" i="11"/>
  <c r="T894" i="11"/>
  <c r="U894" i="11"/>
  <c r="T1036" i="11"/>
  <c r="U1036" i="11"/>
  <c r="T846" i="11"/>
  <c r="U846" i="11"/>
  <c r="T1144" i="11"/>
  <c r="U1144" i="11"/>
  <c r="T946" i="11"/>
  <c r="U946" i="11"/>
  <c r="T1598" i="11"/>
  <c r="U1598" i="11"/>
  <c r="T1076" i="11"/>
  <c r="U1076" i="11"/>
  <c r="T1662" i="11"/>
  <c r="U1662" i="11"/>
  <c r="U1327" i="11"/>
  <c r="T1327" i="11"/>
  <c r="T1333" i="11"/>
  <c r="U1333" i="11"/>
  <c r="U1526" i="11"/>
  <c r="T1526" i="11"/>
  <c r="T1666" i="11"/>
  <c r="U1666" i="11"/>
  <c r="U1739" i="11"/>
  <c r="T1739" i="11"/>
  <c r="T1846" i="11"/>
  <c r="U1846" i="11"/>
  <c r="T1882" i="11"/>
  <c r="U1882" i="11"/>
  <c r="T2016" i="11"/>
  <c r="U2016" i="11"/>
  <c r="T980" i="11"/>
  <c r="U980" i="11"/>
  <c r="U1478" i="11"/>
  <c r="T1478" i="11"/>
  <c r="T1184" i="11"/>
  <c r="U1184" i="11"/>
  <c r="T1516" i="11"/>
  <c r="U1516" i="11"/>
  <c r="T1590" i="11"/>
  <c r="U1590" i="11"/>
  <c r="U1806" i="11"/>
  <c r="T1806" i="11"/>
  <c r="U1892" i="11"/>
  <c r="T1892" i="11"/>
  <c r="U2038" i="11"/>
  <c r="T2038" i="11"/>
  <c r="U633" i="11"/>
  <c r="T633" i="11"/>
  <c r="U562" i="11"/>
  <c r="T562" i="11"/>
  <c r="U166" i="11"/>
  <c r="T166" i="11"/>
  <c r="U418" i="11"/>
  <c r="T418" i="11"/>
  <c r="U1494" i="11"/>
  <c r="T1494" i="11"/>
  <c r="T1309" i="11"/>
  <c r="U1309" i="11"/>
  <c r="T1664" i="11"/>
  <c r="U1664" i="11"/>
  <c r="U1876" i="11"/>
  <c r="T1876" i="11"/>
  <c r="T1874" i="11"/>
  <c r="U1874" i="11"/>
  <c r="U2008" i="11"/>
  <c r="T2008" i="11"/>
  <c r="T2044" i="11"/>
  <c r="U2044" i="11"/>
  <c r="T1248" i="11"/>
  <c r="U1248" i="11"/>
  <c r="T1429" i="11"/>
  <c r="U1429" i="11"/>
  <c r="T1848" i="11"/>
  <c r="U1848" i="11"/>
  <c r="U1952" i="11"/>
  <c r="T1952" i="11"/>
  <c r="T1914" i="11"/>
  <c r="U1914" i="11"/>
  <c r="U2000" i="11"/>
  <c r="T2000" i="11"/>
  <c r="U1288" i="11"/>
  <c r="T1288" i="11"/>
  <c r="U170" i="11"/>
  <c r="T170" i="11"/>
  <c r="U1272" i="11"/>
  <c r="T1272" i="11"/>
  <c r="T1190" i="11"/>
  <c r="U1190" i="11"/>
  <c r="T1770" i="11"/>
  <c r="U1770" i="11"/>
  <c r="U609" i="11"/>
  <c r="T609" i="11"/>
  <c r="U682" i="11"/>
  <c r="T682" i="11"/>
  <c r="U739" i="11"/>
  <c r="T739" i="11"/>
  <c r="U1384" i="11"/>
  <c r="T1384" i="11"/>
  <c r="U1487" i="11"/>
  <c r="T1487" i="11"/>
  <c r="U1775" i="11"/>
  <c r="T1775" i="11"/>
  <c r="U1909" i="11"/>
  <c r="T1909" i="11"/>
  <c r="U2005" i="11"/>
  <c r="T2005" i="11"/>
  <c r="U617" i="11"/>
  <c r="T617" i="11"/>
  <c r="U146" i="11"/>
  <c r="T146" i="11"/>
  <c r="U299" i="11"/>
  <c r="T299" i="11"/>
  <c r="U370" i="11"/>
  <c r="T370" i="11"/>
  <c r="T1096" i="11"/>
  <c r="U1096" i="11"/>
  <c r="U135" i="11"/>
  <c r="T135" i="11"/>
  <c r="U751" i="11"/>
  <c r="T751" i="11"/>
  <c r="T112" i="11"/>
  <c r="U112" i="11"/>
  <c r="T431" i="11"/>
  <c r="U431" i="11"/>
  <c r="T492" i="11"/>
  <c r="U492" i="11"/>
  <c r="T1461" i="11"/>
  <c r="U1461" i="11"/>
  <c r="T1772" i="11"/>
  <c r="U1772" i="11"/>
  <c r="T1946" i="11"/>
  <c r="U1946" i="11"/>
  <c r="U1829" i="11"/>
  <c r="T1829" i="11"/>
  <c r="U1939" i="11"/>
  <c r="T1939" i="11"/>
  <c r="T2033" i="11"/>
  <c r="U2033" i="11"/>
  <c r="U727" i="11"/>
  <c r="T727" i="11"/>
  <c r="T120" i="11"/>
  <c r="U120" i="11"/>
  <c r="T184" i="11"/>
  <c r="U184" i="11"/>
  <c r="T248" i="11"/>
  <c r="U248" i="11"/>
  <c r="T312" i="11"/>
  <c r="U312" i="11"/>
  <c r="T376" i="11"/>
  <c r="U376" i="11"/>
  <c r="T439" i="11"/>
  <c r="U439" i="11"/>
  <c r="T503" i="11"/>
  <c r="U503" i="11"/>
  <c r="T567" i="11"/>
  <c r="U567" i="11"/>
  <c r="T631" i="11"/>
  <c r="U631" i="11"/>
  <c r="T241" i="11"/>
  <c r="U241" i="11"/>
  <c r="U401" i="11"/>
  <c r="T401" i="11"/>
  <c r="T468" i="11"/>
  <c r="U468" i="11"/>
  <c r="T532" i="11"/>
  <c r="U532" i="11"/>
  <c r="U596" i="11"/>
  <c r="T596" i="11"/>
  <c r="T652" i="11"/>
  <c r="U652" i="11"/>
  <c r="T716" i="11"/>
  <c r="U716" i="11"/>
  <c r="T780" i="11"/>
  <c r="U780" i="11"/>
  <c r="T1321" i="11"/>
  <c r="U1321" i="11"/>
  <c r="T1440" i="11"/>
  <c r="U1440" i="11"/>
  <c r="U1469" i="11"/>
  <c r="T1469" i="11"/>
  <c r="T1918" i="11"/>
  <c r="U1918" i="11"/>
  <c r="T1978" i="11"/>
  <c r="U1978" i="11"/>
  <c r="U1851" i="11"/>
  <c r="T1851" i="11"/>
  <c r="T1990" i="11"/>
  <c r="U1990" i="11"/>
  <c r="U2058" i="11"/>
  <c r="T2058" i="11"/>
  <c r="U227" i="11"/>
  <c r="T227" i="11"/>
  <c r="T116" i="11"/>
  <c r="U116" i="11"/>
  <c r="T180" i="11"/>
  <c r="U180" i="11"/>
  <c r="T244" i="11"/>
  <c r="U244" i="11"/>
  <c r="T308" i="11"/>
  <c r="U308" i="11"/>
  <c r="T372" i="11"/>
  <c r="U372" i="11"/>
  <c r="T435" i="11"/>
  <c r="U435" i="11"/>
  <c r="T531" i="11"/>
  <c r="U531" i="11"/>
  <c r="T595" i="11"/>
  <c r="U595" i="11"/>
  <c r="U173" i="11"/>
  <c r="T173" i="11"/>
  <c r="T816" i="11"/>
  <c r="U816" i="11"/>
  <c r="T680" i="11"/>
  <c r="U680" i="11"/>
  <c r="U677" i="11"/>
  <c r="T677" i="11"/>
  <c r="T1313" i="11"/>
  <c r="U1313" i="11"/>
  <c r="U1334" i="11"/>
  <c r="T1334" i="11"/>
  <c r="U1738" i="11"/>
  <c r="T1738" i="11"/>
  <c r="U58" i="11"/>
  <c r="T58" i="11"/>
  <c r="U1752" i="11"/>
  <c r="T1752" i="11"/>
  <c r="U472" i="11"/>
  <c r="T472" i="11"/>
  <c r="U600" i="11"/>
  <c r="T600" i="11"/>
  <c r="U1356" i="11"/>
  <c r="T1356" i="11"/>
  <c r="U895" i="11"/>
  <c r="T895" i="11"/>
  <c r="U1023" i="11"/>
  <c r="T1023" i="11"/>
  <c r="U1215" i="11"/>
  <c r="T1215" i="11"/>
  <c r="U1093" i="11"/>
  <c r="T1093" i="11"/>
  <c r="T1473" i="11"/>
  <c r="U1473" i="11"/>
  <c r="U1921" i="11"/>
  <c r="T1921" i="11"/>
  <c r="T1987" i="11"/>
  <c r="U1987" i="11"/>
  <c r="U799" i="11"/>
  <c r="T799" i="11"/>
  <c r="T9" i="11"/>
  <c r="U9" i="11"/>
  <c r="T97" i="11"/>
  <c r="U97" i="11"/>
  <c r="U321" i="11"/>
  <c r="T321" i="11"/>
  <c r="U417" i="11"/>
  <c r="T417" i="11"/>
  <c r="T665" i="11"/>
  <c r="U665" i="11"/>
  <c r="U211" i="11"/>
  <c r="T211" i="11"/>
  <c r="T92" i="11"/>
  <c r="U92" i="11"/>
  <c r="T220" i="11"/>
  <c r="U220" i="11"/>
  <c r="T348" i="11"/>
  <c r="U348" i="11"/>
  <c r="T475" i="11"/>
  <c r="U475" i="11"/>
  <c r="T603" i="11"/>
  <c r="U603" i="11"/>
  <c r="T752" i="11"/>
  <c r="U752" i="11"/>
  <c r="U701" i="11"/>
  <c r="T701" i="11"/>
  <c r="T1361" i="11"/>
  <c r="U1361" i="11"/>
  <c r="T1741" i="11"/>
  <c r="U1741" i="11"/>
  <c r="T1496" i="11"/>
  <c r="U1496" i="11"/>
  <c r="U1278" i="11"/>
  <c r="T1278" i="11"/>
  <c r="U1406" i="11"/>
  <c r="T1406" i="11"/>
  <c r="T1572" i="11"/>
  <c r="U1572" i="11"/>
  <c r="T1457" i="11"/>
  <c r="U1457" i="11"/>
  <c r="T1585" i="11"/>
  <c r="U1585" i="11"/>
  <c r="T1974" i="11"/>
  <c r="U1974" i="11"/>
  <c r="U78" i="11"/>
  <c r="T78" i="11"/>
  <c r="U40" i="11"/>
  <c r="T40" i="11"/>
  <c r="T160" i="11"/>
  <c r="U160" i="11"/>
  <c r="T288" i="11"/>
  <c r="U288" i="11"/>
  <c r="T416" i="11"/>
  <c r="U416" i="11"/>
  <c r="T543" i="11"/>
  <c r="U543" i="11"/>
  <c r="T89" i="11"/>
  <c r="U89" i="11"/>
  <c r="U361" i="11"/>
  <c r="T361" i="11"/>
  <c r="T692" i="11"/>
  <c r="U692" i="11"/>
  <c r="T1369" i="11"/>
  <c r="U1369" i="11"/>
  <c r="T1568" i="11"/>
  <c r="U1568" i="11"/>
  <c r="T1776" i="11"/>
  <c r="U1776" i="11"/>
  <c r="U259" i="11"/>
  <c r="T259" i="11"/>
  <c r="T65" i="11"/>
  <c r="U65" i="11"/>
  <c r="T499" i="11"/>
  <c r="U499" i="11"/>
  <c r="T712" i="11"/>
  <c r="U712" i="11"/>
  <c r="U709" i="11"/>
  <c r="T709" i="11"/>
  <c r="T1345" i="11"/>
  <c r="U1345" i="11"/>
  <c r="T1701" i="11"/>
  <c r="U1701" i="11"/>
  <c r="U1270" i="11"/>
  <c r="T1270" i="11"/>
  <c r="U1398" i="11"/>
  <c r="T1398" i="11"/>
  <c r="U1706" i="11"/>
  <c r="T1706" i="11"/>
  <c r="U1943" i="11"/>
  <c r="T1943" i="11"/>
  <c r="U235" i="11"/>
  <c r="T235" i="11"/>
  <c r="U1601" i="11"/>
  <c r="T1601" i="11"/>
  <c r="U1615" i="11"/>
  <c r="T1615" i="11"/>
  <c r="T1919" i="11"/>
  <c r="U1919" i="11"/>
  <c r="U803" i="11"/>
  <c r="T803" i="11"/>
  <c r="U185" i="11"/>
  <c r="T185" i="11"/>
  <c r="U795" i="11"/>
  <c r="T795" i="11"/>
  <c r="T769" i="11"/>
  <c r="U769" i="11"/>
  <c r="U1696" i="11"/>
  <c r="T1696" i="11"/>
  <c r="U1011" i="11"/>
  <c r="T1011" i="11"/>
  <c r="U1203" i="11"/>
  <c r="T1203" i="11"/>
  <c r="U905" i="11"/>
  <c r="T905" i="11"/>
  <c r="U1113" i="11"/>
  <c r="T1113" i="11"/>
  <c r="T1378" i="11"/>
  <c r="U1378" i="11"/>
  <c r="U1541" i="11"/>
  <c r="T1541" i="11"/>
  <c r="U1779" i="11"/>
  <c r="T1779" i="11"/>
  <c r="U1683" i="11"/>
  <c r="T1683" i="11"/>
  <c r="T1750" i="11"/>
  <c r="U1750" i="11"/>
  <c r="U1845" i="11"/>
  <c r="T1845" i="11"/>
  <c r="U1991" i="11"/>
  <c r="T1991" i="11"/>
  <c r="U711" i="11"/>
  <c r="T73" i="11"/>
  <c r="U73" i="11"/>
  <c r="U715" i="11"/>
  <c r="T715" i="11"/>
  <c r="T697" i="11"/>
  <c r="U697" i="11"/>
  <c r="U891" i="11"/>
  <c r="T891" i="11"/>
  <c r="U1115" i="11"/>
  <c r="T1115" i="11"/>
  <c r="U865" i="11"/>
  <c r="T865" i="11"/>
  <c r="U1089" i="11"/>
  <c r="T1089" i="11"/>
  <c r="U1675" i="11"/>
  <c r="T1675" i="11"/>
  <c r="U1961" i="11"/>
  <c r="T1961" i="11"/>
  <c r="U1348" i="11"/>
  <c r="T1348" i="11"/>
  <c r="U987" i="11"/>
  <c r="T987" i="11"/>
  <c r="U1147" i="11"/>
  <c r="T1147" i="11"/>
  <c r="U833" i="11"/>
  <c r="T833" i="11"/>
  <c r="U993" i="11"/>
  <c r="T993" i="11"/>
  <c r="U1153" i="11"/>
  <c r="T1153" i="11"/>
  <c r="U1579" i="11"/>
  <c r="T1579" i="11"/>
  <c r="T1354" i="11"/>
  <c r="U1354" i="11"/>
  <c r="U859" i="11"/>
  <c r="T859" i="11"/>
  <c r="U1051" i="11"/>
  <c r="T1051" i="11"/>
  <c r="U929" i="11"/>
  <c r="T929" i="11"/>
  <c r="U1121" i="11"/>
  <c r="T1121" i="11"/>
  <c r="T1418" i="11"/>
  <c r="U1418" i="11"/>
  <c r="U1645" i="11"/>
  <c r="T1645" i="11"/>
  <c r="U1913" i="11"/>
  <c r="T1913" i="11"/>
  <c r="U2013" i="11"/>
  <c r="T2013" i="11"/>
  <c r="U2009" i="11"/>
  <c r="T2009" i="11"/>
  <c r="U510" i="11"/>
  <c r="T510" i="11"/>
  <c r="T229" i="11"/>
  <c r="U229" i="11"/>
  <c r="U879" i="11"/>
  <c r="T879" i="11"/>
  <c r="U949" i="11"/>
  <c r="T949" i="11"/>
  <c r="U1443" i="11"/>
  <c r="T1443" i="11"/>
  <c r="U62" i="11"/>
  <c r="T62" i="11"/>
  <c r="U329" i="11"/>
  <c r="T329" i="11"/>
  <c r="U1404" i="11"/>
  <c r="T1404" i="11"/>
  <c r="U1155" i="11"/>
  <c r="T1155" i="11"/>
  <c r="U1065" i="11"/>
  <c r="T1065" i="11"/>
  <c r="U1621" i="11"/>
  <c r="T1621" i="11"/>
  <c r="U223" i="11"/>
  <c r="T223" i="11"/>
  <c r="U243" i="11"/>
  <c r="T243" i="11"/>
  <c r="U317" i="11"/>
  <c r="T317" i="11"/>
  <c r="U512" i="11"/>
  <c r="T512" i="11"/>
  <c r="U1412" i="11"/>
  <c r="T1412" i="11"/>
  <c r="U983" i="11"/>
  <c r="T983" i="11"/>
  <c r="U1111" i="11"/>
  <c r="T1111" i="11"/>
  <c r="U957" i="11"/>
  <c r="T957" i="11"/>
  <c r="U1213" i="11"/>
  <c r="T1213" i="11"/>
  <c r="U1819" i="11"/>
  <c r="T1819" i="11"/>
  <c r="U1513" i="11"/>
  <c r="T1513" i="11"/>
  <c r="T1895" i="11"/>
  <c r="U1895" i="11"/>
  <c r="T268" i="11"/>
  <c r="U268" i="11"/>
  <c r="T213" i="11"/>
  <c r="U213" i="11"/>
  <c r="U717" i="11"/>
  <c r="T717" i="11"/>
  <c r="U1326" i="11"/>
  <c r="T1326" i="11"/>
  <c r="T336" i="11"/>
  <c r="U336" i="11"/>
  <c r="T1305" i="11"/>
  <c r="U1305" i="11"/>
  <c r="T1560" i="11"/>
  <c r="U1560" i="11"/>
  <c r="T1902" i="11"/>
  <c r="U1902" i="11"/>
  <c r="U1923" i="11"/>
  <c r="T1923" i="11"/>
  <c r="U735" i="11"/>
  <c r="T735" i="11"/>
  <c r="U454" i="11"/>
  <c r="T454" i="11"/>
  <c r="T136" i="11"/>
  <c r="U136" i="11"/>
  <c r="T392" i="11"/>
  <c r="U392" i="11"/>
  <c r="T583" i="11"/>
  <c r="U583" i="11"/>
  <c r="U452" i="11"/>
  <c r="T452" i="11"/>
  <c r="T636" i="11"/>
  <c r="U636" i="11"/>
  <c r="U1262" i="11"/>
  <c r="T1262" i="11"/>
  <c r="U1485" i="11"/>
  <c r="T1485" i="11"/>
  <c r="T1789" i="11"/>
  <c r="U1789" i="11"/>
  <c r="U1967" i="11"/>
  <c r="T1967" i="11"/>
  <c r="T1971" i="11"/>
  <c r="U1971" i="11"/>
  <c r="T657" i="11"/>
  <c r="U657" i="11"/>
  <c r="U1795" i="11"/>
  <c r="T1795" i="11"/>
  <c r="T316" i="11"/>
  <c r="U316" i="11"/>
  <c r="U669" i="11"/>
  <c r="T669" i="11"/>
  <c r="U821" i="11"/>
  <c r="T821" i="11"/>
  <c r="T1792" i="11"/>
  <c r="U1792" i="11"/>
  <c r="U111" i="11"/>
  <c r="T111" i="11"/>
  <c r="T575" i="11"/>
  <c r="U575" i="11"/>
  <c r="T808" i="11"/>
  <c r="U808" i="11"/>
  <c r="U819" i="11"/>
  <c r="T819" i="11"/>
  <c r="T324" i="11"/>
  <c r="U324" i="11"/>
  <c r="T515" i="11"/>
  <c r="U515" i="11"/>
  <c r="T221" i="11"/>
  <c r="U221" i="11"/>
  <c r="U693" i="11"/>
  <c r="T693" i="11"/>
  <c r="T1733" i="11"/>
  <c r="U1733" i="11"/>
  <c r="T1725" i="11"/>
  <c r="U1725" i="11"/>
  <c r="U486" i="11"/>
  <c r="T486" i="11"/>
  <c r="T245" i="11"/>
  <c r="U245" i="11"/>
  <c r="U504" i="11"/>
  <c r="T504" i="11"/>
  <c r="U927" i="11"/>
  <c r="T927" i="11"/>
  <c r="U1061" i="11"/>
  <c r="T1061" i="11"/>
  <c r="U1929" i="11"/>
  <c r="T1929" i="11"/>
  <c r="T2019" i="11"/>
  <c r="U2019" i="11"/>
  <c r="U281" i="11"/>
  <c r="T281" i="11"/>
  <c r="T737" i="11"/>
  <c r="U737" i="11"/>
  <c r="U979" i="11"/>
  <c r="T979" i="11"/>
  <c r="U1001" i="11"/>
  <c r="T1001" i="11"/>
  <c r="U1843" i="11"/>
  <c r="T1843" i="11"/>
  <c r="U1965" i="11"/>
  <c r="T1965" i="11"/>
  <c r="T177" i="11"/>
  <c r="U177" i="11"/>
  <c r="T681" i="11"/>
  <c r="U681" i="11"/>
  <c r="U939" i="11"/>
  <c r="T939" i="11"/>
  <c r="U1195" i="11"/>
  <c r="T1195" i="11"/>
  <c r="U817" i="11"/>
  <c r="T817" i="11"/>
  <c r="U1073" i="11"/>
  <c r="T1073" i="11"/>
  <c r="U1661" i="11"/>
  <c r="T1661" i="11"/>
  <c r="U1865" i="11"/>
  <c r="T1865" i="11"/>
  <c r="U133" i="11"/>
  <c r="T133" i="11"/>
  <c r="U787" i="11"/>
  <c r="T787" i="11"/>
  <c r="U1167" i="11"/>
  <c r="T1167" i="11"/>
  <c r="U1237" i="11"/>
  <c r="T1237" i="11"/>
  <c r="T1825" i="11"/>
  <c r="U1825" i="11"/>
  <c r="U1251" i="11"/>
  <c r="T1251" i="11"/>
  <c r="T1314" i="11"/>
  <c r="U1314" i="11"/>
  <c r="U199" i="11"/>
  <c r="T199" i="11"/>
  <c r="U999" i="11"/>
  <c r="T999" i="11"/>
  <c r="U909" i="11"/>
  <c r="T909" i="11"/>
  <c r="U1712" i="11"/>
  <c r="T1712" i="11"/>
  <c r="U1655" i="11"/>
  <c r="T1655" i="11"/>
  <c r="T1911" i="11"/>
  <c r="U1911" i="11"/>
  <c r="T555" i="11"/>
  <c r="U555" i="11"/>
  <c r="U685" i="11"/>
  <c r="T685" i="11"/>
  <c r="T1508" i="11"/>
  <c r="U1508" i="11"/>
  <c r="T176" i="11"/>
  <c r="U176" i="11"/>
  <c r="T105" i="11"/>
  <c r="U105" i="11"/>
  <c r="U502" i="11"/>
  <c r="T502" i="11"/>
  <c r="T1854" i="11"/>
  <c r="U1854" i="11"/>
  <c r="U1302" i="11"/>
  <c r="T1302" i="11"/>
  <c r="T1841" i="11"/>
  <c r="U1841" i="11"/>
  <c r="U1744" i="11"/>
  <c r="T1744" i="11"/>
  <c r="U2023" i="11"/>
  <c r="T2023" i="11"/>
  <c r="U129" i="11"/>
  <c r="T129" i="11"/>
  <c r="U141" i="11"/>
  <c r="T141" i="11"/>
  <c r="U365" i="11"/>
  <c r="T365" i="11"/>
  <c r="T645" i="11"/>
  <c r="U645" i="11"/>
  <c r="U1159" i="11"/>
  <c r="T1159" i="11"/>
  <c r="U973" i="11"/>
  <c r="T973" i="11"/>
  <c r="T1529" i="11"/>
  <c r="U1529" i="11"/>
  <c r="T1046" i="11"/>
  <c r="U1046" i="11"/>
  <c r="T1658" i="11"/>
  <c r="U1658" i="11"/>
  <c r="T1970" i="11"/>
  <c r="U1970" i="11"/>
  <c r="T890" i="11"/>
  <c r="U890" i="11"/>
  <c r="T932" i="11"/>
  <c r="U932" i="11"/>
  <c r="T1050" i="11"/>
  <c r="U1050" i="11"/>
  <c r="T1230" i="11"/>
  <c r="U1230" i="11"/>
  <c r="T1632" i="11"/>
  <c r="U1632" i="11"/>
  <c r="T1960" i="11"/>
  <c r="U1960" i="11"/>
  <c r="T1252" i="11"/>
  <c r="U1252" i="11"/>
  <c r="U1707" i="11"/>
  <c r="T1707" i="11"/>
  <c r="U807" i="11"/>
  <c r="T807" i="11"/>
  <c r="U449" i="11"/>
  <c r="T449" i="11"/>
  <c r="U171" i="11"/>
  <c r="T171" i="11"/>
  <c r="T1470" i="11"/>
  <c r="U1470" i="11"/>
  <c r="T1682" i="11"/>
  <c r="U1682" i="11"/>
  <c r="U254" i="11"/>
  <c r="T254" i="11"/>
  <c r="U274" i="11"/>
  <c r="T274" i="11"/>
  <c r="T970" i="11"/>
  <c r="U970" i="11"/>
  <c r="T948" i="11"/>
  <c r="U948" i="11"/>
  <c r="T1202" i="11"/>
  <c r="U1202" i="11"/>
  <c r="T1638" i="11"/>
  <c r="U1638" i="11"/>
  <c r="T872" i="11"/>
  <c r="U872" i="11"/>
  <c r="T878" i="11"/>
  <c r="U878" i="11"/>
  <c r="T918" i="11"/>
  <c r="U918" i="11"/>
  <c r="T1148" i="11"/>
  <c r="U1148" i="11"/>
  <c r="U1375" i="11"/>
  <c r="T1375" i="11"/>
  <c r="T1514" i="11"/>
  <c r="U1514" i="11"/>
  <c r="T2061" i="11"/>
  <c r="U2061" i="11"/>
  <c r="U1807" i="11"/>
  <c r="T1807" i="11"/>
  <c r="U315" i="11"/>
  <c r="T315" i="11"/>
  <c r="U1511" i="11"/>
  <c r="T1511" i="11"/>
  <c r="U1969" i="11"/>
  <c r="T1969" i="11"/>
  <c r="T1100" i="11"/>
  <c r="U1100" i="11"/>
  <c r="U1522" i="11"/>
  <c r="T1522" i="11"/>
  <c r="U638" i="11"/>
  <c r="T638" i="11"/>
  <c r="U207" i="11"/>
  <c r="T207" i="11"/>
  <c r="U546" i="11"/>
  <c r="T546" i="11"/>
  <c r="U771" i="11"/>
  <c r="T771" i="11"/>
  <c r="T1403" i="11"/>
  <c r="U1403" i="11"/>
  <c r="U1945" i="11"/>
  <c r="T1945" i="11"/>
  <c r="T2026" i="11"/>
  <c r="U2026" i="11"/>
  <c r="T892" i="11"/>
  <c r="U892" i="11"/>
  <c r="U1263" i="11"/>
  <c r="T1263" i="11"/>
  <c r="T1962" i="11"/>
  <c r="U1962" i="11"/>
  <c r="U314" i="11"/>
  <c r="T314" i="11"/>
  <c r="T992" i="11"/>
  <c r="U992" i="11"/>
  <c r="T1405" i="11"/>
  <c r="U1405" i="11"/>
  <c r="T1836" i="11"/>
  <c r="U1836" i="11"/>
  <c r="T1998" i="11"/>
  <c r="U1998" i="11"/>
  <c r="U415" i="11"/>
  <c r="T415" i="11"/>
  <c r="U823" i="11"/>
  <c r="T823" i="11"/>
  <c r="T922" i="11"/>
  <c r="U922" i="11"/>
  <c r="T900" i="11"/>
  <c r="U900" i="11"/>
  <c r="T1220" i="11"/>
  <c r="U1220" i="11"/>
  <c r="T1018" i="11"/>
  <c r="U1018" i="11"/>
  <c r="T1062" i="11"/>
  <c r="U1062" i="11"/>
  <c r="T1436" i="11"/>
  <c r="U1436" i="11"/>
  <c r="T1460" i="11"/>
  <c r="U1460" i="11"/>
  <c r="U1822" i="11"/>
  <c r="T1822" i="11"/>
  <c r="T1938" i="11"/>
  <c r="U1938" i="11"/>
  <c r="U275" i="11"/>
  <c r="T275" i="11"/>
  <c r="U378" i="11"/>
  <c r="T378" i="11"/>
  <c r="U182" i="11"/>
  <c r="T182" i="11"/>
  <c r="T1200" i="11"/>
  <c r="U1200" i="11"/>
  <c r="U1558" i="11"/>
  <c r="T1558" i="11"/>
  <c r="T1721" i="11"/>
  <c r="U1721" i="11"/>
  <c r="U1359" i="11"/>
  <c r="T1359" i="11"/>
  <c r="T916" i="11"/>
  <c r="U916" i="11"/>
  <c r="T1140" i="11"/>
  <c r="U1140" i="11"/>
  <c r="T1381" i="11"/>
  <c r="U1381" i="11"/>
  <c r="U178" i="11"/>
  <c r="T178" i="11"/>
  <c r="T888" i="11"/>
  <c r="U888" i="11"/>
  <c r="T852" i="11"/>
  <c r="U852" i="11"/>
  <c r="T1210" i="11"/>
  <c r="U1210" i="11"/>
  <c r="T1078" i="11"/>
  <c r="U1078" i="11"/>
  <c r="U1343" i="11"/>
  <c r="T1343" i="11"/>
  <c r="T1644" i="11"/>
  <c r="U1644" i="11"/>
  <c r="T1640" i="11"/>
  <c r="U1640" i="11"/>
  <c r="T2028" i="11"/>
  <c r="U2028" i="11"/>
  <c r="U394" i="11"/>
  <c r="T394" i="11"/>
  <c r="U730" i="11"/>
  <c r="T730" i="11"/>
  <c r="U738" i="11"/>
  <c r="T738" i="11"/>
  <c r="T1810" i="11"/>
  <c r="U1810" i="11"/>
  <c r="U2064" i="11"/>
  <c r="T2064" i="11"/>
  <c r="U642" i="11"/>
  <c r="T642" i="11"/>
  <c r="U806" i="11"/>
  <c r="T806" i="11"/>
  <c r="U1304" i="11"/>
  <c r="T1304" i="11"/>
  <c r="U1823" i="11"/>
  <c r="T1823" i="11"/>
  <c r="T1307" i="11"/>
  <c r="U1307" i="11"/>
  <c r="U1748" i="11"/>
  <c r="T1748" i="11"/>
  <c r="U186" i="11"/>
  <c r="T186" i="11"/>
  <c r="U347" i="11"/>
  <c r="T347" i="11"/>
  <c r="U702" i="11"/>
  <c r="T702" i="11"/>
  <c r="U339" i="11"/>
  <c r="T339" i="11"/>
  <c r="T1427" i="11"/>
  <c r="U1427" i="11"/>
  <c r="T1727" i="11"/>
  <c r="U1727" i="11"/>
  <c r="T1114" i="11"/>
  <c r="U1114" i="11"/>
  <c r="T1618" i="11"/>
  <c r="U1618" i="11"/>
  <c r="T304" i="11"/>
  <c r="U304" i="11"/>
  <c r="T559" i="11"/>
  <c r="U559" i="11"/>
  <c r="U169" i="11"/>
  <c r="T169" i="11"/>
  <c r="T620" i="11"/>
  <c r="U620" i="11"/>
  <c r="T708" i="11"/>
  <c r="U708" i="11"/>
  <c r="U1765" i="11"/>
  <c r="T1765" i="11"/>
  <c r="U1875" i="11"/>
  <c r="T1875" i="11"/>
  <c r="U1975" i="11"/>
  <c r="T1975" i="11"/>
  <c r="T37" i="11"/>
  <c r="U37" i="11"/>
  <c r="T88" i="11"/>
  <c r="U88" i="11"/>
  <c r="T152" i="11"/>
  <c r="U152" i="11"/>
  <c r="T216" i="11"/>
  <c r="U216" i="11"/>
  <c r="T280" i="11"/>
  <c r="U280" i="11"/>
  <c r="T344" i="11"/>
  <c r="U344" i="11"/>
  <c r="T408" i="11"/>
  <c r="U408" i="11"/>
  <c r="T471" i="11"/>
  <c r="U471" i="11"/>
  <c r="T535" i="11"/>
  <c r="U535" i="11"/>
  <c r="T599" i="11"/>
  <c r="U599" i="11"/>
  <c r="U209" i="11"/>
  <c r="T209" i="11"/>
  <c r="U305" i="11"/>
  <c r="T305" i="11"/>
  <c r="U436" i="11"/>
  <c r="T436" i="11"/>
  <c r="T500" i="11"/>
  <c r="U500" i="11"/>
  <c r="U564" i="11"/>
  <c r="T564" i="11"/>
  <c r="T628" i="11"/>
  <c r="U628" i="11"/>
  <c r="T684" i="11"/>
  <c r="U684" i="11"/>
  <c r="T748" i="11"/>
  <c r="U748" i="11"/>
  <c r="T1289" i="11"/>
  <c r="U1289" i="11"/>
  <c r="T812" i="11"/>
  <c r="U812" i="11"/>
  <c r="T1393" i="11"/>
  <c r="U1393" i="11"/>
  <c r="T1685" i="11"/>
  <c r="U1685" i="11"/>
  <c r="T1432" i="11"/>
  <c r="U1432" i="11"/>
  <c r="U1437" i="11"/>
  <c r="T1437" i="11"/>
  <c r="U1565" i="11"/>
  <c r="T1565" i="11"/>
  <c r="U1837" i="11"/>
  <c r="T1837" i="11"/>
  <c r="U1915" i="11"/>
  <c r="T1915" i="11"/>
  <c r="U1983" i="11"/>
  <c r="T1983" i="11"/>
  <c r="U72" i="11"/>
  <c r="T72" i="11"/>
  <c r="T148" i="11"/>
  <c r="U148" i="11"/>
  <c r="T212" i="11"/>
  <c r="U212" i="11"/>
  <c r="T276" i="11"/>
  <c r="U276" i="11"/>
  <c r="T340" i="11"/>
  <c r="U340" i="11"/>
  <c r="T404" i="11"/>
  <c r="U404" i="11"/>
  <c r="T467" i="11"/>
  <c r="U467" i="11"/>
  <c r="T563" i="11"/>
  <c r="U563" i="11"/>
  <c r="U528" i="11"/>
  <c r="T528" i="11"/>
  <c r="T776" i="11"/>
  <c r="U776" i="11"/>
  <c r="U773" i="11"/>
  <c r="T773" i="11"/>
  <c r="T1994" i="11"/>
  <c r="U1994" i="11"/>
  <c r="T1476" i="11"/>
  <c r="U1476" i="11"/>
  <c r="U203" i="11"/>
  <c r="T203" i="11"/>
  <c r="U341" i="11"/>
  <c r="T341" i="11"/>
  <c r="U536" i="11"/>
  <c r="T536" i="11"/>
  <c r="U1388" i="11"/>
  <c r="T1388" i="11"/>
  <c r="U959" i="11"/>
  <c r="T959" i="11"/>
  <c r="U1087" i="11"/>
  <c r="T1087" i="11"/>
  <c r="U981" i="11"/>
  <c r="T981" i="11"/>
  <c r="U1205" i="11"/>
  <c r="T1205" i="11"/>
  <c r="U1679" i="11"/>
  <c r="T1679" i="11"/>
  <c r="U1777" i="11"/>
  <c r="T1777" i="11"/>
  <c r="T1417" i="11"/>
  <c r="U1417" i="11"/>
  <c r="U526" i="11"/>
  <c r="T526" i="11"/>
  <c r="U279" i="11"/>
  <c r="T279" i="11"/>
  <c r="U32" i="11"/>
  <c r="T32" i="11"/>
  <c r="U161" i="11"/>
  <c r="T161" i="11"/>
  <c r="U385" i="11"/>
  <c r="T385" i="11"/>
  <c r="U651" i="11"/>
  <c r="T651" i="11"/>
  <c r="T793" i="11"/>
  <c r="U793" i="11"/>
  <c r="U614" i="11"/>
  <c r="T614" i="11"/>
  <c r="T156" i="11"/>
  <c r="U156" i="11"/>
  <c r="T284" i="11"/>
  <c r="U284" i="11"/>
  <c r="T412" i="11"/>
  <c r="U412" i="11"/>
  <c r="T539" i="11"/>
  <c r="U539" i="11"/>
  <c r="T197" i="11"/>
  <c r="U197" i="11"/>
  <c r="T672" i="11"/>
  <c r="U672" i="11"/>
  <c r="T824" i="11"/>
  <c r="U824" i="11"/>
  <c r="U637" i="11"/>
  <c r="T637" i="11"/>
  <c r="U765" i="11"/>
  <c r="T765" i="11"/>
  <c r="T1265" i="11"/>
  <c r="U1265" i="11"/>
  <c r="T1504" i="11"/>
  <c r="U1504" i="11"/>
  <c r="U1342" i="11"/>
  <c r="T1342" i="11"/>
  <c r="T1749" i="11"/>
  <c r="U1749" i="11"/>
  <c r="T1521" i="11"/>
  <c r="U1521" i="11"/>
  <c r="U1746" i="11"/>
  <c r="T1746" i="11"/>
  <c r="T1926" i="11"/>
  <c r="U1926" i="11"/>
  <c r="T2032" i="11"/>
  <c r="U2032" i="11"/>
  <c r="T14" i="11"/>
  <c r="U14" i="11"/>
  <c r="U534" i="11"/>
  <c r="T534" i="11"/>
  <c r="T96" i="11"/>
  <c r="U96" i="11"/>
  <c r="T224" i="11"/>
  <c r="U224" i="11"/>
  <c r="T352" i="11"/>
  <c r="U352" i="11"/>
  <c r="T479" i="11"/>
  <c r="U479" i="11"/>
  <c r="T607" i="11"/>
  <c r="U607" i="11"/>
  <c r="U233" i="11"/>
  <c r="T233" i="11"/>
  <c r="T476" i="11"/>
  <c r="U476" i="11"/>
  <c r="T756" i="11"/>
  <c r="U756" i="11"/>
  <c r="T1337" i="11"/>
  <c r="U1337" i="11"/>
  <c r="T1525" i="11"/>
  <c r="U1525" i="11"/>
  <c r="U50" i="11"/>
  <c r="T50" i="11"/>
  <c r="U52" i="11"/>
  <c r="T52" i="11"/>
  <c r="U719" i="11"/>
  <c r="T719" i="11"/>
  <c r="T627" i="11"/>
  <c r="U627" i="11"/>
  <c r="U496" i="11"/>
  <c r="T496" i="11"/>
  <c r="T648" i="11"/>
  <c r="U648" i="11"/>
  <c r="T744" i="11"/>
  <c r="U744" i="11"/>
  <c r="U741" i="11"/>
  <c r="T741" i="11"/>
  <c r="T1385" i="11"/>
  <c r="U1385" i="11"/>
  <c r="U1366" i="11"/>
  <c r="T1366" i="11"/>
  <c r="T2024" i="11"/>
  <c r="U2024" i="11"/>
  <c r="U167" i="11"/>
  <c r="T167" i="11"/>
  <c r="U901" i="11"/>
  <c r="T901" i="11"/>
  <c r="U1649" i="11"/>
  <c r="T1649" i="11"/>
  <c r="T1855" i="11"/>
  <c r="U1855" i="11"/>
  <c r="U791" i="11"/>
  <c r="T791" i="11"/>
  <c r="U137" i="11"/>
  <c r="T137" i="11"/>
  <c r="U377" i="11"/>
  <c r="T377" i="11"/>
  <c r="T705" i="11"/>
  <c r="U705" i="11"/>
  <c r="U1396" i="11"/>
  <c r="T1396" i="11"/>
  <c r="U883" i="11"/>
  <c r="T883" i="11"/>
  <c r="U1139" i="11"/>
  <c r="T1139" i="11"/>
  <c r="U841" i="11"/>
  <c r="T841" i="11"/>
  <c r="U1033" i="11"/>
  <c r="T1033" i="11"/>
  <c r="U1241" i="11"/>
  <c r="T1241" i="11"/>
  <c r="U1635" i="11"/>
  <c r="T1635" i="11"/>
  <c r="U1849" i="11"/>
  <c r="T1849" i="11"/>
  <c r="U1791" i="11"/>
  <c r="T1791" i="11"/>
  <c r="T1955" i="11"/>
  <c r="U1955" i="11"/>
  <c r="T77" i="11"/>
  <c r="U77" i="11"/>
  <c r="U289" i="11"/>
  <c r="T289" i="11"/>
  <c r="U1332" i="11"/>
  <c r="T1332" i="11"/>
  <c r="T761" i="11"/>
  <c r="U761" i="11"/>
  <c r="U1019" i="11"/>
  <c r="T1019" i="11"/>
  <c r="U1243" i="11"/>
  <c r="T1243" i="11"/>
  <c r="U961" i="11"/>
  <c r="T961" i="11"/>
  <c r="U1185" i="11"/>
  <c r="T1185" i="11"/>
  <c r="T1386" i="11"/>
  <c r="U1386" i="11"/>
  <c r="U1677" i="11"/>
  <c r="T1677" i="11"/>
  <c r="T1694" i="11"/>
  <c r="U1694" i="11"/>
  <c r="U2035" i="11"/>
  <c r="T2035" i="11"/>
  <c r="U923" i="11"/>
  <c r="T923" i="11"/>
  <c r="U1083" i="11"/>
  <c r="T1083" i="11"/>
  <c r="U1211" i="11"/>
  <c r="T1211" i="11"/>
  <c r="U897" i="11"/>
  <c r="T897" i="11"/>
  <c r="U1057" i="11"/>
  <c r="T1057" i="11"/>
  <c r="U1249" i="11"/>
  <c r="T1249" i="11"/>
  <c r="T1322" i="11"/>
  <c r="U1322" i="11"/>
  <c r="U1613" i="11"/>
  <c r="T1613" i="11"/>
  <c r="U1611" i="11"/>
  <c r="T1611" i="11"/>
  <c r="T1726" i="11"/>
  <c r="U1726" i="11"/>
  <c r="T2025" i="11"/>
  <c r="U2025" i="11"/>
  <c r="U955" i="11"/>
  <c r="T955" i="11"/>
  <c r="U1179" i="11"/>
  <c r="T1179" i="11"/>
  <c r="U1025" i="11"/>
  <c r="T1025" i="11"/>
  <c r="U1217" i="11"/>
  <c r="T1217" i="11"/>
  <c r="T1290" i="11"/>
  <c r="U1290" i="11"/>
  <c r="U1643" i="11"/>
  <c r="T1643" i="11"/>
  <c r="T1758" i="11"/>
  <c r="U1758" i="11"/>
  <c r="U1847" i="11"/>
  <c r="T1847" i="11"/>
  <c r="AC31" i="11" l="1"/>
  <c r="AC35" i="11"/>
  <c r="AC39" i="11"/>
  <c r="AC28" i="11"/>
  <c r="AC32" i="11"/>
  <c r="AC36" i="11"/>
  <c r="AC40" i="11"/>
  <c r="AC29" i="11"/>
  <c r="AC33" i="11"/>
  <c r="AC37" i="11"/>
  <c r="AC41" i="11"/>
  <c r="AC30" i="11"/>
  <c r="AC34" i="11"/>
  <c r="AC38" i="11"/>
  <c r="AC24" i="11"/>
  <c r="AC9" i="11"/>
  <c r="AC13" i="11"/>
  <c r="AC17" i="11"/>
  <c r="AC21" i="11"/>
  <c r="AC26" i="11"/>
  <c r="AC10" i="11"/>
  <c r="AC15" i="11"/>
  <c r="AC20" i="11"/>
  <c r="AC27" i="11"/>
  <c r="AC11" i="11"/>
  <c r="AC16" i="11"/>
  <c r="AC22" i="11"/>
  <c r="AC23" i="11"/>
  <c r="AC12" i="11"/>
  <c r="AC18" i="11"/>
  <c r="AC7" i="11"/>
  <c r="AC25" i="11"/>
  <c r="AC8" i="11"/>
  <c r="AC14" i="11"/>
  <c r="AC19" i="11"/>
  <c r="G6" i="18" l="1"/>
  <c r="I4" i="13" s="1"/>
</calcChain>
</file>

<file path=xl/sharedStrings.xml><?xml version="1.0" encoding="utf-8"?>
<sst xmlns="http://schemas.openxmlformats.org/spreadsheetml/2006/main" count="15747" uniqueCount="2404">
  <si>
    <t>市区町村名</t>
    <rPh sb="0" eb="2">
      <t>シク</t>
    </rPh>
    <rPh sb="2" eb="4">
      <t>チョウソン</t>
    </rPh>
    <rPh sb="4" eb="5">
      <t>メイ</t>
    </rPh>
    <phoneticPr fontId="9"/>
  </si>
  <si>
    <t>馬場</t>
  </si>
  <si>
    <t>中里</t>
  </si>
  <si>
    <t>川島</t>
  </si>
  <si>
    <t>和田</t>
  </si>
  <si>
    <t>中原</t>
  </si>
  <si>
    <t>田中</t>
  </si>
  <si>
    <t>森</t>
  </si>
  <si>
    <t>箕輪</t>
  </si>
  <si>
    <t>上町</t>
  </si>
  <si>
    <t>下郷</t>
  </si>
  <si>
    <t>川上</t>
  </si>
  <si>
    <t>中村</t>
  </si>
  <si>
    <t>坂本</t>
  </si>
  <si>
    <t>大谷</t>
  </si>
  <si>
    <t>金井</t>
  </si>
  <si>
    <t>大久保</t>
  </si>
  <si>
    <t>本村</t>
  </si>
  <si>
    <t>本宿</t>
  </si>
  <si>
    <t>台</t>
  </si>
  <si>
    <t>宿</t>
  </si>
  <si>
    <t>中山</t>
  </si>
  <si>
    <t>本郷</t>
  </si>
  <si>
    <t>打越</t>
  </si>
  <si>
    <t>中島</t>
  </si>
  <si>
    <t>田谷</t>
  </si>
  <si>
    <t>西部</t>
  </si>
  <si>
    <t>神明</t>
  </si>
  <si>
    <t>中部</t>
  </si>
  <si>
    <t>平川</t>
  </si>
  <si>
    <t>辻</t>
  </si>
  <si>
    <t>原</t>
  </si>
  <si>
    <t>小倉</t>
  </si>
  <si>
    <t>上の台</t>
  </si>
  <si>
    <t>山口</t>
  </si>
  <si>
    <t>黒川</t>
  </si>
  <si>
    <t>東町</t>
  </si>
  <si>
    <t>南町</t>
  </si>
  <si>
    <t>新町</t>
  </si>
  <si>
    <t>仲町</t>
  </si>
  <si>
    <t>大沢</t>
  </si>
  <si>
    <t>新宿</t>
  </si>
  <si>
    <t>下原</t>
  </si>
  <si>
    <t>上原</t>
  </si>
  <si>
    <t>下町</t>
  </si>
  <si>
    <t>宮原</t>
  </si>
  <si>
    <t>藤木</t>
  </si>
  <si>
    <t>向原</t>
  </si>
  <si>
    <t>町屋</t>
  </si>
  <si>
    <t>落合</t>
  </si>
  <si>
    <t>綱子</t>
  </si>
  <si>
    <t>小舟</t>
  </si>
  <si>
    <t>滝</t>
  </si>
  <si>
    <t>清水</t>
  </si>
  <si>
    <t>本町</t>
  </si>
  <si>
    <t>栄町</t>
  </si>
  <si>
    <t>林</t>
  </si>
  <si>
    <t>長坂</t>
  </si>
  <si>
    <t>東</t>
  </si>
  <si>
    <t>山下</t>
  </si>
  <si>
    <t>今里</t>
  </si>
  <si>
    <t>中宿</t>
  </si>
  <si>
    <t>大島</t>
  </si>
  <si>
    <t>山崎</t>
  </si>
  <si>
    <t>新屋敷</t>
  </si>
  <si>
    <t>宮本</t>
  </si>
  <si>
    <t>東組</t>
  </si>
  <si>
    <t>板橋</t>
  </si>
  <si>
    <t>下新田</t>
  </si>
  <si>
    <t>桑原</t>
  </si>
  <si>
    <t>下</t>
  </si>
  <si>
    <t>新田</t>
  </si>
  <si>
    <t>松原</t>
  </si>
  <si>
    <t>今泉</t>
  </si>
  <si>
    <t>北部</t>
  </si>
  <si>
    <t>戸室</t>
  </si>
  <si>
    <t>坂上</t>
  </si>
  <si>
    <t>大山</t>
  </si>
  <si>
    <t>沖</t>
  </si>
  <si>
    <t>上郷</t>
  </si>
  <si>
    <t>国府村</t>
  </si>
  <si>
    <t>田代</t>
  </si>
  <si>
    <t>深沢</t>
  </si>
  <si>
    <t>中</t>
  </si>
  <si>
    <t>大塚</t>
  </si>
  <si>
    <t>八幡</t>
  </si>
  <si>
    <t>南</t>
  </si>
  <si>
    <t>別紙 2</t>
    <rPh sb="0" eb="2">
      <t>ベッシ</t>
    </rPh>
    <phoneticPr fontId="9"/>
  </si>
  <si>
    <t>市区町村名</t>
    <rPh sb="0" eb="2">
      <t>シク</t>
    </rPh>
    <rPh sb="2" eb="4">
      <t>チョウソン</t>
    </rPh>
    <rPh sb="4" eb="5">
      <t>ナ</t>
    </rPh>
    <phoneticPr fontId="9"/>
  </si>
  <si>
    <t>旧市区町村</t>
    <rPh sb="0" eb="1">
      <t>キュウ</t>
    </rPh>
    <rPh sb="1" eb="3">
      <t>シク</t>
    </rPh>
    <rPh sb="3" eb="5">
      <t>チョウソン</t>
    </rPh>
    <phoneticPr fontId="9"/>
  </si>
  <si>
    <t>農業集落</t>
    <rPh sb="0" eb="2">
      <t>ノウギョウ</t>
    </rPh>
    <rPh sb="2" eb="4">
      <t>シュウラク</t>
    </rPh>
    <phoneticPr fontId="9"/>
  </si>
  <si>
    <t>県名</t>
    <rPh sb="0" eb="1">
      <t>ケン</t>
    </rPh>
    <rPh sb="1" eb="2">
      <t>ナ</t>
    </rPh>
    <phoneticPr fontId="9"/>
  </si>
  <si>
    <t>市町村名</t>
    <rPh sb="0" eb="3">
      <t>シチョウソン</t>
    </rPh>
    <rPh sb="3" eb="4">
      <t>ナ</t>
    </rPh>
    <phoneticPr fontId="9"/>
  </si>
  <si>
    <t>旧市町村名</t>
    <rPh sb="0" eb="1">
      <t>キュウ</t>
    </rPh>
    <rPh sb="1" eb="4">
      <t>シチョウソン</t>
    </rPh>
    <rPh sb="4" eb="5">
      <t>ナ</t>
    </rPh>
    <phoneticPr fontId="9"/>
  </si>
  <si>
    <t>農業集落名</t>
    <rPh sb="0" eb="2">
      <t>ノウギョウ</t>
    </rPh>
    <rPh sb="2" eb="4">
      <t>シュウラク</t>
    </rPh>
    <rPh sb="4" eb="5">
      <t>ナ</t>
    </rPh>
    <phoneticPr fontId="9"/>
  </si>
  <si>
    <t>判定１</t>
    <rPh sb="0" eb="2">
      <t>ハンテイ</t>
    </rPh>
    <phoneticPr fontId="9"/>
  </si>
  <si>
    <t>抽出１</t>
    <rPh sb="0" eb="2">
      <t>チュウシュツ</t>
    </rPh>
    <phoneticPr fontId="9"/>
  </si>
  <si>
    <t>判定2</t>
    <rPh sb="0" eb="2">
      <t>ハンテイ</t>
    </rPh>
    <phoneticPr fontId="9"/>
  </si>
  <si>
    <t>抽出2</t>
    <rPh sb="0" eb="2">
      <t>チュウシュツ</t>
    </rPh>
    <phoneticPr fontId="9"/>
  </si>
  <si>
    <t>抽出3</t>
    <rPh sb="0" eb="2">
      <t>チュウシュツ</t>
    </rPh>
    <phoneticPr fontId="9"/>
  </si>
  <si>
    <t>都県名</t>
    <rPh sb="0" eb="1">
      <t>ト</t>
    </rPh>
    <rPh sb="1" eb="2">
      <t>ケン</t>
    </rPh>
    <rPh sb="2" eb="3">
      <t>ナ</t>
    </rPh>
    <phoneticPr fontId="9"/>
  </si>
  <si>
    <t>判定</t>
    <rPh sb="0" eb="2">
      <t>ハンテイ</t>
    </rPh>
    <phoneticPr fontId="9"/>
  </si>
  <si>
    <t>連番</t>
    <rPh sb="0" eb="2">
      <t>レンバン</t>
    </rPh>
    <phoneticPr fontId="9"/>
  </si>
  <si>
    <t>補記</t>
    <rPh sb="0" eb="2">
      <t>ホキ</t>
    </rPh>
    <phoneticPr fontId="9"/>
  </si>
  <si>
    <t>抽出</t>
    <rPh sb="0" eb="2">
      <t>チュウシュツ</t>
    </rPh>
    <phoneticPr fontId="9"/>
  </si>
  <si>
    <t>名</t>
    <rPh sb="0" eb="1">
      <t>ナ</t>
    </rPh>
    <phoneticPr fontId="9"/>
  </si>
  <si>
    <t>旧区市町村名</t>
    <rPh sb="0" eb="1">
      <t>キュウ</t>
    </rPh>
    <rPh sb="1" eb="2">
      <t>ク</t>
    </rPh>
    <rPh sb="2" eb="3">
      <t>シ</t>
    </rPh>
    <rPh sb="3" eb="5">
      <t>チョウソン</t>
    </rPh>
    <rPh sb="5" eb="6">
      <t>ナ</t>
    </rPh>
    <phoneticPr fontId="9"/>
  </si>
  <si>
    <t>注意事項</t>
    <phoneticPr fontId="9"/>
  </si>
  <si>
    <t>･･･</t>
    <phoneticPr fontId="9"/>
  </si>
  <si>
    <t>空欄追記:『調査外(湖､無人島等)』</t>
    <phoneticPr fontId="9"/>
  </si>
  <si>
    <t>･･･</t>
    <phoneticPr fontId="9"/>
  </si>
  <si>
    <t>全角変換:『2-1』⇒『2-1』</t>
    <phoneticPr fontId="9"/>
  </si>
  <si>
    <t>市町村</t>
    <phoneticPr fontId="9"/>
  </si>
  <si>
    <t>旧市区町村</t>
    <phoneticPr fontId="9"/>
  </si>
  <si>
    <t>農業集落</t>
    <phoneticPr fontId="9"/>
  </si>
  <si>
    <t>県</t>
    <phoneticPr fontId="9"/>
  </si>
  <si>
    <t>市区町村</t>
    <phoneticPr fontId="9"/>
  </si>
  <si>
    <t>通し</t>
    <phoneticPr fontId="9"/>
  </si>
  <si>
    <t>市区町村名</t>
    <phoneticPr fontId="9"/>
  </si>
  <si>
    <t>旧区市町村名</t>
    <phoneticPr fontId="9"/>
  </si>
  <si>
    <t>ｺｰﾄﾞ</t>
    <phoneticPr fontId="9"/>
  </si>
  <si>
    <t>番号</t>
    <phoneticPr fontId="9"/>
  </si>
  <si>
    <t>№</t>
    <phoneticPr fontId="9"/>
  </si>
  <si>
    <t>台新田</t>
  </si>
  <si>
    <t>北原</t>
  </si>
  <si>
    <t>福島</t>
  </si>
  <si>
    <t>西組</t>
  </si>
  <si>
    <t>谷川</t>
  </si>
  <si>
    <t>平塚</t>
  </si>
  <si>
    <t>立岩</t>
  </si>
  <si>
    <t>足次</t>
  </si>
  <si>
    <t>細谷</t>
  </si>
  <si>
    <t>門前</t>
  </si>
  <si>
    <t>川俣</t>
  </si>
  <si>
    <t>本田</t>
  </si>
  <si>
    <t>上組</t>
  </si>
  <si>
    <t>中組</t>
  </si>
  <si>
    <t>下組</t>
  </si>
  <si>
    <t>小室</t>
  </si>
  <si>
    <t>松田</t>
  </si>
  <si>
    <t>高松</t>
  </si>
  <si>
    <t>根古屋</t>
  </si>
  <si>
    <t>駅前</t>
  </si>
  <si>
    <t>天神</t>
  </si>
  <si>
    <t>入谷</t>
  </si>
  <si>
    <t>入沢</t>
  </si>
  <si>
    <t>川端</t>
  </si>
  <si>
    <t>上新田</t>
  </si>
  <si>
    <t>中井</t>
  </si>
  <si>
    <t>熊野</t>
  </si>
  <si>
    <t>金丸</t>
  </si>
  <si>
    <t>八木</t>
  </si>
  <si>
    <t>栄</t>
  </si>
  <si>
    <t>茂木</t>
  </si>
  <si>
    <t>下野田</t>
  </si>
  <si>
    <t>寺下</t>
  </si>
  <si>
    <t>平井</t>
  </si>
  <si>
    <t>塚田</t>
  </si>
  <si>
    <t>上区</t>
  </si>
  <si>
    <t>南区</t>
  </si>
  <si>
    <t>田本</t>
  </si>
  <si>
    <t>東新井</t>
  </si>
  <si>
    <t>横堀</t>
  </si>
  <si>
    <t>藤岡町</t>
  </si>
  <si>
    <t>東原</t>
  </si>
  <si>
    <t>鹿島</t>
  </si>
  <si>
    <t>新里</t>
  </si>
  <si>
    <t>三ツ谷</t>
  </si>
  <si>
    <t>上サ</t>
  </si>
  <si>
    <t>中郷</t>
  </si>
  <si>
    <t>十文字</t>
  </si>
  <si>
    <t>飯田町</t>
  </si>
  <si>
    <t>原町</t>
  </si>
  <si>
    <t>大戸</t>
  </si>
  <si>
    <t>築地</t>
  </si>
  <si>
    <t>下牧</t>
  </si>
  <si>
    <t>上牧</t>
  </si>
  <si>
    <t>細内</t>
  </si>
  <si>
    <t>上野</t>
  </si>
  <si>
    <t>南部</t>
  </si>
  <si>
    <t>中央北</t>
  </si>
  <si>
    <t>中央南</t>
  </si>
  <si>
    <t>川西</t>
  </si>
  <si>
    <t>山際</t>
  </si>
  <si>
    <t>大和田</t>
  </si>
  <si>
    <t>上東</t>
  </si>
  <si>
    <t>７区</t>
  </si>
  <si>
    <t>塩沢</t>
  </si>
  <si>
    <t>９区</t>
  </si>
  <si>
    <t>６区</t>
  </si>
  <si>
    <t>５区</t>
  </si>
  <si>
    <t>４区</t>
  </si>
  <si>
    <t>３区</t>
  </si>
  <si>
    <t>２区</t>
  </si>
  <si>
    <t>１区</t>
  </si>
  <si>
    <t>水沢</t>
  </si>
  <si>
    <t>菅沼</t>
  </si>
  <si>
    <t>柏木</t>
  </si>
  <si>
    <t>材木町</t>
  </si>
  <si>
    <t>豊岡村</t>
  </si>
  <si>
    <t>大渡</t>
  </si>
  <si>
    <t>町谷</t>
  </si>
  <si>
    <t>轟</t>
  </si>
  <si>
    <t>西川</t>
  </si>
  <si>
    <t>大原</t>
  </si>
  <si>
    <t>横川</t>
  </si>
  <si>
    <t>芝</t>
  </si>
  <si>
    <t>犬塚</t>
  </si>
  <si>
    <t>塚崎</t>
  </si>
  <si>
    <t>寒沢</t>
  </si>
  <si>
    <t>藤塚</t>
  </si>
  <si>
    <t>押切</t>
  </si>
  <si>
    <t>上泉</t>
  </si>
  <si>
    <t>境</t>
  </si>
  <si>
    <t>赤堀</t>
  </si>
  <si>
    <t>小泉</t>
  </si>
  <si>
    <t>田島</t>
  </si>
  <si>
    <t>大野</t>
  </si>
  <si>
    <t>矢倉</t>
  </si>
  <si>
    <t>八塩</t>
  </si>
  <si>
    <t>奥沢</t>
  </si>
  <si>
    <t>大輪下</t>
  </si>
  <si>
    <t>大輪上</t>
  </si>
  <si>
    <t>高塩</t>
  </si>
  <si>
    <t>富田</t>
  </si>
  <si>
    <t>石関</t>
  </si>
  <si>
    <t>三本木</t>
  </si>
  <si>
    <t>下中野</t>
  </si>
  <si>
    <t>青木</t>
  </si>
  <si>
    <t>穴沢</t>
  </si>
  <si>
    <t>一区</t>
  </si>
  <si>
    <t>二区</t>
  </si>
  <si>
    <t>三区</t>
  </si>
  <si>
    <t>四区</t>
  </si>
  <si>
    <t>関根</t>
  </si>
  <si>
    <t>町組</t>
  </si>
  <si>
    <t>古町</t>
  </si>
  <si>
    <t>引田</t>
  </si>
  <si>
    <t>一本木</t>
  </si>
  <si>
    <t>小河原</t>
  </si>
  <si>
    <t>高瀬</t>
  </si>
  <si>
    <t>泉町</t>
  </si>
  <si>
    <t>鍛冶町</t>
  </si>
  <si>
    <t>吉田村</t>
  </si>
  <si>
    <t>石橋町</t>
  </si>
  <si>
    <t>川東</t>
  </si>
  <si>
    <t>川南</t>
  </si>
  <si>
    <t>三ツ家</t>
  </si>
  <si>
    <t>明治村</t>
  </si>
  <si>
    <t>原西</t>
  </si>
  <si>
    <t>原東</t>
  </si>
  <si>
    <t>大平</t>
  </si>
  <si>
    <t>新福寺</t>
  </si>
  <si>
    <t>茂木町</t>
  </si>
  <si>
    <t>中川村</t>
  </si>
  <si>
    <t>栗生</t>
  </si>
  <si>
    <t>平</t>
  </si>
  <si>
    <t>南郷</t>
  </si>
  <si>
    <t>上の原</t>
  </si>
  <si>
    <t>屋敷</t>
  </si>
  <si>
    <t>上田</t>
  </si>
  <si>
    <t>中泉</t>
  </si>
  <si>
    <t>上平</t>
  </si>
  <si>
    <t>簗瀬</t>
  </si>
  <si>
    <t>前原</t>
  </si>
  <si>
    <t>大同</t>
  </si>
  <si>
    <t>大日向</t>
  </si>
  <si>
    <t>横沢</t>
  </si>
  <si>
    <t>白井</t>
  </si>
  <si>
    <t>高平</t>
  </si>
  <si>
    <t>宮崎</t>
  </si>
  <si>
    <t>仲組</t>
  </si>
  <si>
    <t>緑町</t>
  </si>
  <si>
    <t>後沢</t>
  </si>
  <si>
    <t>谷田</t>
  </si>
  <si>
    <t>栃木県</t>
    <rPh sb="0" eb="2">
      <t>トチギ</t>
    </rPh>
    <rPh sb="2" eb="3">
      <t>ケン</t>
    </rPh>
    <phoneticPr fontId="9"/>
  </si>
  <si>
    <t>県計</t>
    <rPh sb="0" eb="2">
      <t>ケンケイ</t>
    </rPh>
    <phoneticPr fontId="9"/>
  </si>
  <si>
    <t>前回</t>
    <rPh sb="0" eb="2">
      <t>ゼンカイ</t>
    </rPh>
    <phoneticPr fontId="9"/>
  </si>
  <si>
    <t>市町村列</t>
    <rPh sb="0" eb="3">
      <t>シチョウソン</t>
    </rPh>
    <rPh sb="3" eb="4">
      <t>レツ</t>
    </rPh>
    <phoneticPr fontId="9"/>
  </si>
  <si>
    <t>旧市町村列</t>
    <rPh sb="0" eb="4">
      <t>キュウシチョウソン</t>
    </rPh>
    <rPh sb="4" eb="5">
      <t>レツ</t>
    </rPh>
    <phoneticPr fontId="9"/>
  </si>
  <si>
    <t>優先列</t>
    <rPh sb="0" eb="2">
      <t>ユウセン</t>
    </rPh>
    <rPh sb="2" eb="3">
      <t>レツ</t>
    </rPh>
    <phoneticPr fontId="9"/>
  </si>
  <si>
    <t>県　　名</t>
    <rPh sb="0" eb="1">
      <t>ケン</t>
    </rPh>
    <rPh sb="3" eb="4">
      <t>メイ</t>
    </rPh>
    <phoneticPr fontId="9"/>
  </si>
  <si>
    <t>市町村名</t>
    <rPh sb="0" eb="4">
      <t>シチョウソンメイ</t>
    </rPh>
    <phoneticPr fontId="9"/>
  </si>
  <si>
    <t>地域類型区分</t>
    <rPh sb="0" eb="2">
      <t>チイキ</t>
    </rPh>
    <rPh sb="2" eb="4">
      <t>ルイケイ</t>
    </rPh>
    <rPh sb="4" eb="6">
      <t>クブン</t>
    </rPh>
    <phoneticPr fontId="9"/>
  </si>
  <si>
    <t>市町村に対し旧市町村の該当有無</t>
    <rPh sb="0" eb="3">
      <t>シチョウソン</t>
    </rPh>
    <rPh sb="4" eb="5">
      <t>タイ</t>
    </rPh>
    <rPh sb="6" eb="10">
      <t>キュウシチョウソン</t>
    </rPh>
    <rPh sb="11" eb="13">
      <t>ガイトウ</t>
    </rPh>
    <rPh sb="13" eb="15">
      <t>ウム</t>
    </rPh>
    <phoneticPr fontId="9"/>
  </si>
  <si>
    <t>との比較</t>
    <rPh sb="2" eb="4">
      <t>ヒカク</t>
    </rPh>
    <phoneticPr fontId="9"/>
  </si>
  <si>
    <t>旧市町村名</t>
    <rPh sb="0" eb="4">
      <t>キュウシチョウソン</t>
    </rPh>
    <rPh sb="4" eb="5">
      <t>メイ</t>
    </rPh>
    <phoneticPr fontId="9"/>
  </si>
  <si>
    <t xml:space="preserve"> 土地の状況</t>
    <rPh sb="1" eb="3">
      <t>トチ</t>
    </rPh>
    <rPh sb="4" eb="6">
      <t>ジョウキョウ</t>
    </rPh>
    <phoneticPr fontId="9"/>
  </si>
  <si>
    <t>単位：㏊</t>
    <rPh sb="0" eb="2">
      <t>タンイ</t>
    </rPh>
    <phoneticPr fontId="9"/>
  </si>
  <si>
    <t>旧市町村を再選択して下さい</t>
    <rPh sb="0" eb="4">
      <t>キュウシチョウソン</t>
    </rPh>
    <rPh sb="5" eb="6">
      <t>サイ</t>
    </rPh>
    <rPh sb="6" eb="8">
      <t>センタク</t>
    </rPh>
    <rPh sb="10" eb="11">
      <t>クダ</t>
    </rPh>
    <phoneticPr fontId="9"/>
  </si>
  <si>
    <t>林野面積</t>
    <rPh sb="0" eb="2">
      <t>リンヤ</t>
    </rPh>
    <rPh sb="2" eb="4">
      <t>メンセキ</t>
    </rPh>
    <phoneticPr fontId="9"/>
  </si>
  <si>
    <t>耕地面積</t>
    <rPh sb="0" eb="2">
      <t>コウチ</t>
    </rPh>
    <rPh sb="2" eb="4">
      <t>メンセキ</t>
    </rPh>
    <phoneticPr fontId="9"/>
  </si>
  <si>
    <t xml:space="preserve">総土地面積
</t>
    <rPh sb="0" eb="1">
      <t>ソウ</t>
    </rPh>
    <rPh sb="1" eb="3">
      <t>トチ</t>
    </rPh>
    <rPh sb="3" eb="5">
      <t>メンセキ</t>
    </rPh>
    <phoneticPr fontId="31"/>
  </si>
  <si>
    <t xml:space="preserve">林野面積
</t>
    <rPh sb="0" eb="2">
      <t>リンヤ</t>
    </rPh>
    <rPh sb="2" eb="4">
      <t>メンセキ</t>
    </rPh>
    <phoneticPr fontId="31"/>
  </si>
  <si>
    <t>　　耕地面積計（農山村地域調査結果）</t>
    <rPh sb="6" eb="7">
      <t>ケイ</t>
    </rPh>
    <rPh sb="8" eb="11">
      <t>ノウサンソン</t>
    </rPh>
    <rPh sb="11" eb="13">
      <t>チイキ</t>
    </rPh>
    <rPh sb="13" eb="15">
      <t>チョウサ</t>
    </rPh>
    <rPh sb="15" eb="17">
      <t>ケッカ</t>
    </rPh>
    <phoneticPr fontId="9"/>
  </si>
  <si>
    <t>耕作放棄地
面積</t>
    <rPh sb="0" eb="2">
      <t>コウサク</t>
    </rPh>
    <rPh sb="2" eb="4">
      <t>ホウキ</t>
    </rPh>
    <rPh sb="4" eb="5">
      <t>チ</t>
    </rPh>
    <rPh sb="6" eb="8">
      <t>メンセキ</t>
    </rPh>
    <phoneticPr fontId="31"/>
  </si>
  <si>
    <t>林野率</t>
    <rPh sb="0" eb="2">
      <t>リンヤ</t>
    </rPh>
    <rPh sb="2" eb="3">
      <t>リツ</t>
    </rPh>
    <phoneticPr fontId="9"/>
  </si>
  <si>
    <t>耕地率</t>
    <rPh sb="0" eb="2">
      <t>コウチ</t>
    </rPh>
    <rPh sb="2" eb="3">
      <t>リツ</t>
    </rPh>
    <phoneticPr fontId="9"/>
  </si>
  <si>
    <t>田面積</t>
  </si>
  <si>
    <t>畑面積</t>
  </si>
  <si>
    <t>樹園地面積</t>
  </si>
  <si>
    <t>林野率及び耕地率</t>
    <rPh sb="0" eb="2">
      <t>リンヤ</t>
    </rPh>
    <rPh sb="2" eb="3">
      <t>リツ</t>
    </rPh>
    <rPh sb="3" eb="4">
      <t>オヨ</t>
    </rPh>
    <rPh sb="5" eb="7">
      <t>コウチ</t>
    </rPh>
    <rPh sb="7" eb="8">
      <t>リツ</t>
    </rPh>
    <phoneticPr fontId="9"/>
  </si>
  <si>
    <t>林野面積及び耕地面積</t>
    <rPh sb="0" eb="2">
      <t>リンヤ</t>
    </rPh>
    <rPh sb="2" eb="4">
      <t>メンセキ</t>
    </rPh>
    <rPh sb="4" eb="5">
      <t>オヨ</t>
    </rPh>
    <rPh sb="6" eb="8">
      <t>コウチ</t>
    </rPh>
    <rPh sb="8" eb="10">
      <t>メンセキ</t>
    </rPh>
    <phoneticPr fontId="9"/>
  </si>
  <si>
    <t>優先表示地域名</t>
    <rPh sb="0" eb="2">
      <t>ユウセン</t>
    </rPh>
    <rPh sb="2" eb="4">
      <t>ヒョウジ</t>
    </rPh>
    <rPh sb="4" eb="7">
      <t>チイキメイ</t>
    </rPh>
    <phoneticPr fontId="9"/>
  </si>
  <si>
    <t>2010年</t>
    <rPh sb="4" eb="5">
      <t>ネン</t>
    </rPh>
    <phoneticPr fontId="9"/>
  </si>
  <si>
    <t xml:space="preserve">  </t>
    <phoneticPr fontId="9"/>
  </si>
  <si>
    <t>2015年</t>
    <rPh sb="4" eb="5">
      <t>ネン</t>
    </rPh>
    <phoneticPr fontId="9"/>
  </si>
  <si>
    <t>県　　計</t>
    <rPh sb="0" eb="1">
      <t>ケン</t>
    </rPh>
    <rPh sb="3" eb="4">
      <t>ケイ</t>
    </rPh>
    <phoneticPr fontId="9"/>
  </si>
  <si>
    <t>比率(%)</t>
    <rPh sb="0" eb="2">
      <t>ヒリツ</t>
    </rPh>
    <phoneticPr fontId="9"/>
  </si>
  <si>
    <t>－</t>
    <phoneticPr fontId="9"/>
  </si>
  <si>
    <t>※1</t>
    <phoneticPr fontId="9"/>
  </si>
  <si>
    <t>※1</t>
  </si>
  <si>
    <t>※2</t>
  </si>
  <si>
    <t>※3</t>
  </si>
  <si>
    <t>(㏊)</t>
    <phoneticPr fontId="9"/>
  </si>
  <si>
    <t>（集落）</t>
    <rPh sb="1" eb="3">
      <t>シュウラク</t>
    </rPh>
    <phoneticPr fontId="9"/>
  </si>
  <si>
    <t>県計 比率(%)</t>
    <rPh sb="0" eb="2">
      <t>ケンケイ</t>
    </rPh>
    <rPh sb="3" eb="5">
      <t>ヒリツ</t>
    </rPh>
    <phoneticPr fontId="9"/>
  </si>
  <si>
    <t>－</t>
    <phoneticPr fontId="9"/>
  </si>
  <si>
    <t>※2</t>
    <phoneticPr fontId="9"/>
  </si>
  <si>
    <t>※3</t>
    <phoneticPr fontId="9"/>
  </si>
  <si>
    <t xml:space="preserve">※1　総土地面積に対する比率　　　※2　耕地面積計に対する比率　　　※3　耕作放棄地率は耕作放棄地面積と耕地面積の和に対する割合 </t>
    <phoneticPr fontId="9"/>
  </si>
  <si>
    <t>地目別の耕地面積割合</t>
    <rPh sb="0" eb="3">
      <t>チモクベツ</t>
    </rPh>
    <rPh sb="4" eb="6">
      <t>コウチ</t>
    </rPh>
    <rPh sb="6" eb="8">
      <t>メンセキ</t>
    </rPh>
    <rPh sb="8" eb="10">
      <t>ワリアイ</t>
    </rPh>
    <phoneticPr fontId="9"/>
  </si>
  <si>
    <t>（％）</t>
    <phoneticPr fontId="9"/>
  </si>
  <si>
    <t>内円</t>
    <rPh sb="0" eb="2">
      <t>ナイエン</t>
    </rPh>
    <phoneticPr fontId="9"/>
  </si>
  <si>
    <t>外円</t>
    <rPh sb="0" eb="2">
      <t>ガイエン</t>
    </rPh>
    <phoneticPr fontId="9"/>
  </si>
  <si>
    <t>単位１</t>
    <rPh sb="0" eb="2">
      <t>タンイ</t>
    </rPh>
    <phoneticPr fontId="9"/>
  </si>
  <si>
    <t>耕作放棄地面積</t>
    <rPh sb="0" eb="2">
      <t>コウサク</t>
    </rPh>
    <rPh sb="2" eb="5">
      <t>ホウキチ</t>
    </rPh>
    <rPh sb="5" eb="7">
      <t>メンセキ</t>
    </rPh>
    <phoneticPr fontId="9"/>
  </si>
  <si>
    <t>耕作放棄地率</t>
    <rPh sb="0" eb="2">
      <t>コウサク</t>
    </rPh>
    <rPh sb="2" eb="4">
      <t>ホウキ</t>
    </rPh>
    <rPh sb="4" eb="5">
      <t>チ</t>
    </rPh>
    <rPh sb="5" eb="6">
      <t>リツ</t>
    </rPh>
    <phoneticPr fontId="9"/>
  </si>
  <si>
    <t>IF($U$6="県計",BH17,IF($U$6="前回",BJ17))</t>
  </si>
  <si>
    <t>　法制上の指定地域面積</t>
    <rPh sb="1" eb="4">
      <t>ホウセイジョウ</t>
    </rPh>
    <rPh sb="5" eb="7">
      <t>シテイ</t>
    </rPh>
    <rPh sb="7" eb="9">
      <t>チイキ</t>
    </rPh>
    <rPh sb="9" eb="11">
      <t>メンセキ</t>
    </rPh>
    <phoneticPr fontId="9"/>
  </si>
  <si>
    <t>森林地域</t>
    <phoneticPr fontId="34"/>
  </si>
  <si>
    <t>農業地域</t>
    <phoneticPr fontId="34"/>
  </si>
  <si>
    <t>市街化
区域</t>
    <phoneticPr fontId="34"/>
  </si>
  <si>
    <t>市街化
調整区域</t>
    <rPh sb="6" eb="7">
      <t>ク</t>
    </rPh>
    <rPh sb="7" eb="8">
      <t>イキ</t>
    </rPh>
    <phoneticPr fontId="34"/>
  </si>
  <si>
    <t>商業関連地域</t>
    <rPh sb="2" eb="4">
      <t>カンレン</t>
    </rPh>
    <rPh sb="4" eb="5">
      <t>チ</t>
    </rPh>
    <rPh sb="5" eb="6">
      <t>イキ</t>
    </rPh>
    <phoneticPr fontId="34"/>
  </si>
  <si>
    <t>工業関連地域</t>
    <rPh sb="0" eb="2">
      <t>コウギョウ</t>
    </rPh>
    <rPh sb="2" eb="4">
      <t>カンレン</t>
    </rPh>
    <phoneticPr fontId="34"/>
  </si>
  <si>
    <t>市街化区域</t>
  </si>
  <si>
    <t>市街化調整区域</t>
    <rPh sb="5" eb="6">
      <t>ク</t>
    </rPh>
    <rPh sb="6" eb="7">
      <t>イキ</t>
    </rPh>
    <phoneticPr fontId="34"/>
  </si>
  <si>
    <t>項目別面積</t>
    <rPh sb="0" eb="3">
      <t>コウモクベツ</t>
    </rPh>
    <rPh sb="3" eb="5">
      <t>メンセキ</t>
    </rPh>
    <phoneticPr fontId="9"/>
  </si>
  <si>
    <t>特化係数</t>
    <rPh sb="0" eb="2">
      <t>トッカ</t>
    </rPh>
    <rPh sb="2" eb="4">
      <t>ケイスウ</t>
    </rPh>
    <phoneticPr fontId="9"/>
  </si>
  <si>
    <t>※　商業関連地域は、近隣商業地域と商業地域の合計。
　　 工業関連地域は、準工業地域と工業地域及び工業専用地域の合計。</t>
    <rPh sb="2" eb="4">
      <t>ショウギョウ</t>
    </rPh>
    <rPh sb="4" eb="6">
      <t>カンレン</t>
    </rPh>
    <rPh sb="6" eb="8">
      <t>チイキ</t>
    </rPh>
    <rPh sb="10" eb="12">
      <t>キンリン</t>
    </rPh>
    <rPh sb="12" eb="14">
      <t>ショウギョウ</t>
    </rPh>
    <rPh sb="14" eb="16">
      <t>チイキ</t>
    </rPh>
    <rPh sb="17" eb="19">
      <t>ショウギョウ</t>
    </rPh>
    <rPh sb="19" eb="21">
      <t>チイキ</t>
    </rPh>
    <rPh sb="22" eb="24">
      <t>ゴウケイ</t>
    </rPh>
    <rPh sb="29" eb="31">
      <t>コウギョウ</t>
    </rPh>
    <rPh sb="31" eb="33">
      <t>カンレン</t>
    </rPh>
    <rPh sb="33" eb="35">
      <t>チイキ</t>
    </rPh>
    <rPh sb="37" eb="38">
      <t>ジュン</t>
    </rPh>
    <rPh sb="38" eb="40">
      <t>コウギョウ</t>
    </rPh>
    <rPh sb="40" eb="42">
      <t>チイキ</t>
    </rPh>
    <rPh sb="43" eb="45">
      <t>コウギョウ</t>
    </rPh>
    <rPh sb="45" eb="47">
      <t>チイキ</t>
    </rPh>
    <rPh sb="47" eb="48">
      <t>オヨ</t>
    </rPh>
    <rPh sb="49" eb="51">
      <t>コウギョウ</t>
    </rPh>
    <rPh sb="51" eb="53">
      <t>センヨウ</t>
    </rPh>
    <rPh sb="53" eb="55">
      <t>チイキ</t>
    </rPh>
    <rPh sb="56" eb="58">
      <t>ゴウケイ</t>
    </rPh>
    <phoneticPr fontId="9"/>
  </si>
  <si>
    <t>※　比率は、総土地面積（2015年）に対する比率である。</t>
    <rPh sb="2" eb="4">
      <t>ヒリツ</t>
    </rPh>
    <rPh sb="6" eb="7">
      <t>ソウ</t>
    </rPh>
    <rPh sb="7" eb="9">
      <t>トチ</t>
    </rPh>
    <rPh sb="9" eb="11">
      <t>メンセキ</t>
    </rPh>
    <rPh sb="16" eb="17">
      <t>ネン</t>
    </rPh>
    <rPh sb="19" eb="20">
      <t>タイ</t>
    </rPh>
    <rPh sb="22" eb="24">
      <t>ヒリツ</t>
    </rPh>
    <phoneticPr fontId="9"/>
  </si>
  <si>
    <t>※　特化係数は、比率／県計比率で算出。1.0を超えるほど特化している。</t>
    <rPh sb="2" eb="4">
      <t>トッカ</t>
    </rPh>
    <rPh sb="4" eb="6">
      <t>ケイスウ</t>
    </rPh>
    <rPh sb="8" eb="10">
      <t>ヒリツ</t>
    </rPh>
    <rPh sb="11" eb="12">
      <t>ケン</t>
    </rPh>
    <rPh sb="12" eb="13">
      <t>ケイ</t>
    </rPh>
    <rPh sb="13" eb="15">
      <t>ヒリツ</t>
    </rPh>
    <rPh sb="16" eb="18">
      <t>サンシュツ</t>
    </rPh>
    <rPh sb="23" eb="24">
      <t>コ</t>
    </rPh>
    <rPh sb="28" eb="30">
      <t>トッカ</t>
    </rPh>
    <phoneticPr fontId="9"/>
  </si>
  <si>
    <t>　農業生産関連事業経営体数</t>
    <rPh sb="1" eb="3">
      <t>ノウギョウ</t>
    </rPh>
    <rPh sb="3" eb="5">
      <t>セイサン</t>
    </rPh>
    <rPh sb="5" eb="7">
      <t>カンレン</t>
    </rPh>
    <rPh sb="7" eb="9">
      <t>ジギョウ</t>
    </rPh>
    <rPh sb="9" eb="11">
      <t>ケイエイ</t>
    </rPh>
    <rPh sb="11" eb="13">
      <t>タイスウ</t>
    </rPh>
    <phoneticPr fontId="9"/>
  </si>
  <si>
    <t>単位：経営体</t>
    <rPh sb="0" eb="2">
      <t>タンイ</t>
    </rPh>
    <rPh sb="3" eb="6">
      <t>ケイエイタイ</t>
    </rPh>
    <phoneticPr fontId="9"/>
  </si>
  <si>
    <t>農業経営体
数計</t>
    <rPh sb="0" eb="2">
      <t>ノウギョウ</t>
    </rPh>
    <rPh sb="2" eb="4">
      <t>ケイエイ</t>
    </rPh>
    <rPh sb="4" eb="5">
      <t>カラダ</t>
    </rPh>
    <rPh sb="6" eb="7">
      <t>カズ</t>
    </rPh>
    <rPh sb="7" eb="8">
      <t>ケイ</t>
    </rPh>
    <phoneticPr fontId="9"/>
  </si>
  <si>
    <t>生産関連事業を実施している実経営体数</t>
    <rPh sb="0" eb="2">
      <t>セイサン</t>
    </rPh>
    <rPh sb="2" eb="4">
      <t>カンレン</t>
    </rPh>
    <rPh sb="4" eb="6">
      <t>ジギョウ</t>
    </rPh>
    <rPh sb="7" eb="9">
      <t>ジッシ</t>
    </rPh>
    <rPh sb="13" eb="14">
      <t>ジツ</t>
    </rPh>
    <rPh sb="14" eb="16">
      <t>ケイエイ</t>
    </rPh>
    <rPh sb="16" eb="18">
      <t>タイスウ</t>
    </rPh>
    <phoneticPr fontId="9"/>
  </si>
  <si>
    <t>事業種類別経営体数</t>
    <rPh sb="0" eb="2">
      <t>ジギョウ</t>
    </rPh>
    <rPh sb="2" eb="5">
      <t>シュルイベツ</t>
    </rPh>
    <rPh sb="5" eb="7">
      <t>ケイエイ</t>
    </rPh>
    <rPh sb="7" eb="9">
      <t>タイスウ</t>
    </rPh>
    <phoneticPr fontId="9"/>
  </si>
  <si>
    <t>農産物の加工</t>
    <rPh sb="0" eb="3">
      <t>ノウサンブツ</t>
    </rPh>
    <phoneticPr fontId="9"/>
  </si>
  <si>
    <t>消費者に直接販売</t>
    <rPh sb="0" eb="3">
      <t>ショウヒシャ</t>
    </rPh>
    <phoneticPr fontId="9"/>
  </si>
  <si>
    <t>観光農園</t>
    <phoneticPr fontId="9"/>
  </si>
  <si>
    <t>その他</t>
    <rPh sb="2" eb="3">
      <t>タ</t>
    </rPh>
    <phoneticPr fontId="9"/>
  </si>
  <si>
    <t>事業実施率</t>
    <rPh sb="0" eb="2">
      <t>ジギョウ</t>
    </rPh>
    <rPh sb="2" eb="5">
      <t>ジッシリツ</t>
    </rPh>
    <phoneticPr fontId="9"/>
  </si>
  <si>
    <t>事業実施経営体数</t>
    <rPh sb="0" eb="2">
      <t>ジギョウ</t>
    </rPh>
    <rPh sb="2" eb="4">
      <t>ジッシ</t>
    </rPh>
    <rPh sb="4" eb="6">
      <t>ケイエイ</t>
    </rPh>
    <rPh sb="6" eb="8">
      <t>タイスウ</t>
    </rPh>
    <phoneticPr fontId="9"/>
  </si>
  <si>
    <t>事業有り</t>
    <rPh sb="0" eb="2">
      <t>ジギョウ</t>
    </rPh>
    <rPh sb="2" eb="3">
      <t>ア</t>
    </rPh>
    <phoneticPr fontId="9"/>
  </si>
  <si>
    <t>事業無し</t>
    <rPh sb="0" eb="2">
      <t>ジギョウ</t>
    </rPh>
    <rPh sb="2" eb="3">
      <t>ナ</t>
    </rPh>
    <phoneticPr fontId="9"/>
  </si>
  <si>
    <t>※　比率は、農業経営体数計に対する比率である。　　　※　その他は、貸農園・体験農園、農家民宿、農家レストラン等である。</t>
    <rPh sb="12" eb="13">
      <t>ケイ</t>
    </rPh>
    <rPh sb="30" eb="31">
      <t>タ</t>
    </rPh>
    <rPh sb="33" eb="34">
      <t>カ</t>
    </rPh>
    <rPh sb="34" eb="36">
      <t>ノウエン</t>
    </rPh>
    <rPh sb="37" eb="39">
      <t>タイケン</t>
    </rPh>
    <rPh sb="39" eb="41">
      <t>ノウエン</t>
    </rPh>
    <rPh sb="42" eb="44">
      <t>ノウカ</t>
    </rPh>
    <rPh sb="44" eb="46">
      <t>ミンシュク</t>
    </rPh>
    <rPh sb="47" eb="49">
      <t>ノウカ</t>
    </rPh>
    <rPh sb="54" eb="55">
      <t>トウ</t>
    </rPh>
    <phoneticPr fontId="9"/>
  </si>
  <si>
    <t>事業種類別実施率</t>
    <rPh sb="0" eb="2">
      <t>ジギョウ</t>
    </rPh>
    <rPh sb="2" eb="5">
      <t>シュルイベツ</t>
    </rPh>
    <rPh sb="5" eb="8">
      <t>ジッシリツ</t>
    </rPh>
    <phoneticPr fontId="9"/>
  </si>
  <si>
    <t>　農業集落の状況</t>
    <rPh sb="1" eb="3">
      <t>ノウギョウ</t>
    </rPh>
    <rPh sb="3" eb="5">
      <t>シュウラク</t>
    </rPh>
    <rPh sb="6" eb="8">
      <t>ジョウキョウ</t>
    </rPh>
    <phoneticPr fontId="9"/>
  </si>
  <si>
    <t>単位：集落</t>
    <rPh sb="0" eb="2">
      <t>タンイ</t>
    </rPh>
    <rPh sb="3" eb="5">
      <t>シュウラク</t>
    </rPh>
    <phoneticPr fontId="9"/>
  </si>
  <si>
    <t>農業集落数計</t>
    <rPh sb="0" eb="2">
      <t>ノウギョウ</t>
    </rPh>
    <rPh sb="2" eb="5">
      <t>シュウラクスウ</t>
    </rPh>
    <rPh sb="5" eb="6">
      <t>ケイ</t>
    </rPh>
    <phoneticPr fontId="31"/>
  </si>
  <si>
    <t>水田率別農業集落数</t>
    <rPh sb="0" eb="2">
      <t>スイデン</t>
    </rPh>
    <rPh sb="2" eb="3">
      <t>リツ</t>
    </rPh>
    <rPh sb="3" eb="4">
      <t>ベツ</t>
    </rPh>
    <rPh sb="4" eb="6">
      <t>ノウギョウ</t>
    </rPh>
    <rPh sb="6" eb="8">
      <t>シュウラク</t>
    </rPh>
    <rPh sb="8" eb="9">
      <t>スウ</t>
    </rPh>
    <phoneticPr fontId="9"/>
  </si>
  <si>
    <t>農家率別農業集落数</t>
    <rPh sb="0" eb="2">
      <t>ノウカ</t>
    </rPh>
    <rPh sb="2" eb="3">
      <t>リツ</t>
    </rPh>
    <rPh sb="3" eb="4">
      <t>ベツ</t>
    </rPh>
    <rPh sb="4" eb="6">
      <t>ノウギョウ</t>
    </rPh>
    <rPh sb="6" eb="9">
      <t>シュウラクスウ</t>
    </rPh>
    <phoneticPr fontId="9"/>
  </si>
  <si>
    <t>水田率別農業集落数割合</t>
    <rPh sb="9" eb="11">
      <t>ワリアイ</t>
    </rPh>
    <phoneticPr fontId="9"/>
  </si>
  <si>
    <t>水田率別農業集落数</t>
  </si>
  <si>
    <t>水田集落（70％以上）</t>
    <rPh sb="0" eb="2">
      <t>スイデン</t>
    </rPh>
    <rPh sb="2" eb="4">
      <t>シュウラク</t>
    </rPh>
    <phoneticPr fontId="31"/>
  </si>
  <si>
    <t>田畑集落
（30～70）</t>
    <rPh sb="0" eb="1">
      <t>デン</t>
    </rPh>
    <rPh sb="1" eb="2">
      <t>ハタ</t>
    </rPh>
    <rPh sb="2" eb="4">
      <t>シュウラク</t>
    </rPh>
    <phoneticPr fontId="31"/>
  </si>
  <si>
    <t>畑地集落
（30％未満）</t>
    <rPh sb="0" eb="2">
      <t>ハタチ</t>
    </rPh>
    <rPh sb="2" eb="4">
      <t>シュウラク</t>
    </rPh>
    <phoneticPr fontId="31"/>
  </si>
  <si>
    <t>10％未満</t>
    <rPh sb="3" eb="5">
      <t>ミマン</t>
    </rPh>
    <phoneticPr fontId="31"/>
  </si>
  <si>
    <t>10～30</t>
  </si>
  <si>
    <t>30～50</t>
  </si>
  <si>
    <t>50～70</t>
  </si>
  <si>
    <t>70～90</t>
  </si>
  <si>
    <t>90％以上</t>
    <rPh sb="3" eb="5">
      <t>イジョウ</t>
    </rPh>
    <phoneticPr fontId="31"/>
  </si>
  <si>
    <t>水田集落</t>
    <rPh sb="0" eb="2">
      <t>スイデン</t>
    </rPh>
    <rPh sb="2" eb="4">
      <t>シュウラク</t>
    </rPh>
    <phoneticPr fontId="9"/>
  </si>
  <si>
    <t>田畑集落</t>
    <rPh sb="0" eb="2">
      <t>タハタ</t>
    </rPh>
    <rPh sb="2" eb="4">
      <t>シュウラク</t>
    </rPh>
    <phoneticPr fontId="9"/>
  </si>
  <si>
    <t>畑地集落</t>
    <rPh sb="0" eb="2">
      <t>ハタチ</t>
    </rPh>
    <rPh sb="2" eb="4">
      <t>シュウラク</t>
    </rPh>
    <phoneticPr fontId="9"/>
  </si>
  <si>
    <t>構成比(%)</t>
    <rPh sb="0" eb="2">
      <t>コウセイ</t>
    </rPh>
    <rPh sb="2" eb="3">
      <t>ヒ</t>
    </rPh>
    <phoneticPr fontId="9"/>
  </si>
  <si>
    <t>－</t>
    <phoneticPr fontId="9"/>
  </si>
  <si>
    <t>農家率別農業集落数割合</t>
    <rPh sb="9" eb="11">
      <t>ワリアイ</t>
    </rPh>
    <phoneticPr fontId="9"/>
  </si>
  <si>
    <t>農家率別農業集落数</t>
  </si>
  <si>
    <t>県計 構成比(%)</t>
    <rPh sb="0" eb="2">
      <t>ケンケイ</t>
    </rPh>
    <rPh sb="3" eb="5">
      <t>コウセイ</t>
    </rPh>
    <rPh sb="5" eb="6">
      <t>ヒ</t>
    </rPh>
    <phoneticPr fontId="9"/>
  </si>
  <si>
    <t>１０%未満</t>
    <rPh sb="3" eb="5">
      <t>ミマン</t>
    </rPh>
    <phoneticPr fontId="9"/>
  </si>
  <si>
    <t>10～30</t>
    <phoneticPr fontId="9"/>
  </si>
  <si>
    <t>30～50</t>
    <phoneticPr fontId="9"/>
  </si>
  <si>
    <t>50～70</t>
    <phoneticPr fontId="9"/>
  </si>
  <si>
    <t>70～90</t>
    <phoneticPr fontId="9"/>
  </si>
  <si>
    <t>90%以上</t>
    <rPh sb="3" eb="5">
      <t>イジョウ</t>
    </rPh>
    <phoneticPr fontId="9"/>
  </si>
  <si>
    <t>　寄り合いの実施状況</t>
    <rPh sb="1" eb="2">
      <t>ヨ</t>
    </rPh>
    <rPh sb="3" eb="4">
      <t>ア</t>
    </rPh>
    <rPh sb="6" eb="8">
      <t>ジッシ</t>
    </rPh>
    <rPh sb="8" eb="10">
      <t>ジョウキョウ</t>
    </rPh>
    <phoneticPr fontId="9"/>
  </si>
  <si>
    <t>農業生産にかかる事項</t>
    <phoneticPr fontId="9"/>
  </si>
  <si>
    <t>農道・水路・ため池等の管理</t>
    <rPh sb="9" eb="10">
      <t>トウ</t>
    </rPh>
    <phoneticPr fontId="9"/>
  </si>
  <si>
    <t>集落共有財産・施設の管理</t>
    <phoneticPr fontId="9"/>
  </si>
  <si>
    <t>環境美化・自然環境の保全</t>
    <phoneticPr fontId="9"/>
  </si>
  <si>
    <t>農業集落行事の計画・推進</t>
    <phoneticPr fontId="9"/>
  </si>
  <si>
    <t>農業集落内の福祉・厚生</t>
    <phoneticPr fontId="9"/>
  </si>
  <si>
    <t>寄り合いを開催しなかった</t>
  </si>
  <si>
    <t>　寄り合いの実施率</t>
    <rPh sb="1" eb="2">
      <t>ヨ</t>
    </rPh>
    <rPh sb="3" eb="4">
      <t>ア</t>
    </rPh>
    <rPh sb="6" eb="8">
      <t>ジッシ</t>
    </rPh>
    <rPh sb="8" eb="9">
      <t>リツ</t>
    </rPh>
    <phoneticPr fontId="9"/>
  </si>
  <si>
    <t>※　比率は、「農業集落の状況」の農業集落数計に対する比率。</t>
    <rPh sb="2" eb="4">
      <t>ヒリツ</t>
    </rPh>
    <rPh sb="7" eb="9">
      <t>ノウギョウ</t>
    </rPh>
    <rPh sb="9" eb="11">
      <t>シュウラク</t>
    </rPh>
    <rPh sb="12" eb="14">
      <t>ジョウキョウ</t>
    </rPh>
    <rPh sb="16" eb="18">
      <t>ノウギョウ</t>
    </rPh>
    <rPh sb="18" eb="21">
      <t>シュウラクスウ</t>
    </rPh>
    <rPh sb="21" eb="22">
      <t>ケイ</t>
    </rPh>
    <rPh sb="23" eb="24">
      <t>タイ</t>
    </rPh>
    <rPh sb="26" eb="28">
      <t>ヒリツ</t>
    </rPh>
    <phoneticPr fontId="9"/>
  </si>
  <si>
    <t>　保全管理の実施状況</t>
    <rPh sb="1" eb="3">
      <t>ホゼン</t>
    </rPh>
    <rPh sb="3" eb="5">
      <t>カンリ</t>
    </rPh>
    <rPh sb="6" eb="8">
      <t>ジッシ</t>
    </rPh>
    <rPh sb="8" eb="10">
      <t>ジョウキョウ</t>
    </rPh>
    <phoneticPr fontId="9"/>
  </si>
  <si>
    <t>農地のある集落</t>
    <rPh sb="0" eb="2">
      <t>ノウチ</t>
    </rPh>
    <rPh sb="5" eb="7">
      <t>シュウラク</t>
    </rPh>
    <phoneticPr fontId="9"/>
  </si>
  <si>
    <t>森林のある集落</t>
    <rPh sb="0" eb="2">
      <t>シンリン</t>
    </rPh>
    <rPh sb="5" eb="7">
      <t>シュウラク</t>
    </rPh>
    <phoneticPr fontId="9"/>
  </si>
  <si>
    <t>ため池・湖沼のある集落</t>
    <rPh sb="9" eb="11">
      <t>シュウラク</t>
    </rPh>
    <phoneticPr fontId="9"/>
  </si>
  <si>
    <t>河川・水路のある集落</t>
    <rPh sb="8" eb="10">
      <t>シュウラク</t>
    </rPh>
    <phoneticPr fontId="9"/>
  </si>
  <si>
    <t>農業用用排水路のある集落</t>
    <rPh sb="10" eb="12">
      <t>シュウラク</t>
    </rPh>
    <phoneticPr fontId="9"/>
  </si>
  <si>
    <t>農地の保全をしている</t>
    <rPh sb="4" eb="5">
      <t>ゼン</t>
    </rPh>
    <phoneticPr fontId="9"/>
  </si>
  <si>
    <t>森林の保全をしている</t>
    <phoneticPr fontId="9"/>
  </si>
  <si>
    <t>ため池・湖沼の保全をしている</t>
    <phoneticPr fontId="9"/>
  </si>
  <si>
    <t>河川・水路の保全をしている</t>
    <phoneticPr fontId="9"/>
  </si>
  <si>
    <t>農業用用排水路の保全をしている</t>
    <phoneticPr fontId="9"/>
  </si>
  <si>
    <t>　保全管理の実施率</t>
    <rPh sb="1" eb="3">
      <t>ホゼン</t>
    </rPh>
    <rPh sb="3" eb="5">
      <t>カンリ</t>
    </rPh>
    <rPh sb="6" eb="8">
      <t>ジッシ</t>
    </rPh>
    <rPh sb="8" eb="9">
      <t>リツ</t>
    </rPh>
    <phoneticPr fontId="9"/>
  </si>
  <si>
    <t>農地の保全</t>
    <rPh sb="4" eb="5">
      <t>ゼン</t>
    </rPh>
    <phoneticPr fontId="9"/>
  </si>
  <si>
    <t>森林の保全</t>
  </si>
  <si>
    <t>ため池・湖沼の保全</t>
  </si>
  <si>
    <t>河川・水路の保全</t>
  </si>
  <si>
    <t>農業用用排水路の保全</t>
  </si>
  <si>
    <t xml:space="preserve">    </t>
    <phoneticPr fontId="9"/>
  </si>
  <si>
    <t>されていません</t>
  </si>
  <si>
    <t>都市的地域</t>
  </si>
  <si>
    <t>田畑型</t>
  </si>
  <si>
    <t>水田型</t>
  </si>
  <si>
    <t>平地農業地域</t>
  </si>
  <si>
    <t>中間農業地域</t>
  </si>
  <si>
    <t>山間農業地域</t>
  </si>
  <si>
    <t>畑地型</t>
  </si>
  <si>
    <t>KCITY_NAME</t>
    <phoneticPr fontId="37"/>
  </si>
  <si>
    <t>森林地域_森林地域</t>
    <phoneticPr fontId="34"/>
  </si>
  <si>
    <t>農業地域_農業地域</t>
    <phoneticPr fontId="34"/>
  </si>
  <si>
    <t>都市地域_市街化区域</t>
    <phoneticPr fontId="34"/>
  </si>
  <si>
    <t>都市地域_市街化調整</t>
    <phoneticPr fontId="34"/>
  </si>
  <si>
    <t>商業関連</t>
    <rPh sb="2" eb="4">
      <t>カンレン</t>
    </rPh>
    <phoneticPr fontId="34"/>
  </si>
  <si>
    <t>工業関連</t>
    <rPh sb="0" eb="2">
      <t>コウギョウ</t>
    </rPh>
    <rPh sb="2" eb="4">
      <t>カンレン</t>
    </rPh>
    <phoneticPr fontId="34"/>
  </si>
  <si>
    <t>農山村地域調査</t>
  </si>
  <si>
    <t>１　総土地面積及び林野面積</t>
  </si>
  <si>
    <t>総土地面積</t>
    <rPh sb="0" eb="1">
      <t>ソウ</t>
    </rPh>
    <rPh sb="1" eb="3">
      <t>トチ</t>
    </rPh>
    <phoneticPr fontId="31"/>
  </si>
  <si>
    <t>耕地面積</t>
    <rPh sb="0" eb="2">
      <t>コウチ</t>
    </rPh>
    <rPh sb="2" eb="4">
      <t>メンセキ</t>
    </rPh>
    <phoneticPr fontId="31"/>
  </si>
  <si>
    <t>生産関連</t>
    <rPh sb="0" eb="2">
      <t>セイサン</t>
    </rPh>
    <rPh sb="2" eb="4">
      <t>カンレン</t>
    </rPh>
    <phoneticPr fontId="31"/>
  </si>
  <si>
    <t>水田率</t>
    <rPh sb="0" eb="2">
      <t>スイデン</t>
    </rPh>
    <rPh sb="2" eb="3">
      <t>リツ</t>
    </rPh>
    <phoneticPr fontId="31"/>
  </si>
  <si>
    <t>農家率</t>
    <rPh sb="0" eb="2">
      <t>ノウカ</t>
    </rPh>
    <rPh sb="2" eb="3">
      <t>リツ</t>
    </rPh>
    <phoneticPr fontId="31"/>
  </si>
  <si>
    <t>寄り合いの議題_農業生産にかかる事項</t>
    <phoneticPr fontId="31"/>
  </si>
  <si>
    <t>保全管理</t>
    <rPh sb="0" eb="2">
      <t>ホゼン</t>
    </rPh>
    <rPh sb="2" eb="4">
      <t>カンリ</t>
    </rPh>
    <phoneticPr fontId="31"/>
  </si>
  <si>
    <t>新旧市区町村</t>
    <rPh sb="0" eb="1">
      <t>シン</t>
    </rPh>
    <rPh sb="1" eb="2">
      <t>キュウ</t>
    </rPh>
    <rPh sb="2" eb="6">
      <t>シクチョウソン</t>
    </rPh>
    <phoneticPr fontId="31"/>
  </si>
  <si>
    <t>総土地
面　積</t>
    <rPh sb="0" eb="1">
      <t>ソウ</t>
    </rPh>
    <rPh sb="1" eb="3">
      <t>トチ</t>
    </rPh>
    <phoneticPr fontId="31"/>
  </si>
  <si>
    <t>林野面積</t>
    <rPh sb="0" eb="2">
      <t>リンヤ</t>
    </rPh>
    <rPh sb="2" eb="4">
      <t>メンセキ</t>
    </rPh>
    <phoneticPr fontId="31"/>
  </si>
  <si>
    <t>耕地面積</t>
  </si>
  <si>
    <t>耕作
放棄地
面積</t>
    <phoneticPr fontId="31"/>
  </si>
  <si>
    <t>計</t>
  </si>
  <si>
    <t>農業生産関連事業を行っている実経営体数</t>
  </si>
  <si>
    <t>事業種類別_農産物の加工</t>
  </si>
  <si>
    <t>事業種類別_消費者に直接販売</t>
  </si>
  <si>
    <t>事業種類別_観光農園</t>
  </si>
  <si>
    <t>その他</t>
  </si>
  <si>
    <t>計</t>
    <rPh sb="0" eb="1">
      <t>ケイ</t>
    </rPh>
    <phoneticPr fontId="31"/>
  </si>
  <si>
    <t>水田集落
（70％以上）</t>
    <rPh sb="0" eb="2">
      <t>スイデン</t>
    </rPh>
    <rPh sb="2" eb="4">
      <t>シュウラク</t>
    </rPh>
    <phoneticPr fontId="31"/>
  </si>
  <si>
    <t>寄り合いの議題_農業生産にかかる事項</t>
  </si>
  <si>
    <t>寄り合いの議題_農道・農業用用排水路・ため池の管理</t>
  </si>
  <si>
    <t>寄り合いの議題_集落共有財産・共用施設の管理</t>
  </si>
  <si>
    <t>寄り合いの議題_環境美化・自然環境の保全</t>
  </si>
  <si>
    <t>寄り合いの議題_農業集落行事（祭り・イベント等）の計画・推進</t>
  </si>
  <si>
    <t>寄り合いの議題_農業集落内の福祉・厚生</t>
  </si>
  <si>
    <t>農地_ある</t>
  </si>
  <si>
    <t>農地_保全している</t>
  </si>
  <si>
    <t>森林_ある</t>
  </si>
  <si>
    <t>森林_保全している</t>
  </si>
  <si>
    <t>ため池・湖沼_ある</t>
  </si>
  <si>
    <t>ため池・湖沼_保全している</t>
  </si>
  <si>
    <t>河川・水路_ある</t>
  </si>
  <si>
    <t>河川・水路_保全している</t>
  </si>
  <si>
    <t>農業用用排水路_ある</t>
  </si>
  <si>
    <t>農業用用排水路_保全している</t>
  </si>
  <si>
    <t>県計</t>
  </si>
  <si>
    <t>-</t>
  </si>
  <si>
    <t>x</t>
  </si>
  <si>
    <t>１　総土地面積及び林野面積</t>
    <rPh sb="7" eb="8">
      <t>オヨ</t>
    </rPh>
    <phoneticPr fontId="31"/>
  </si>
  <si>
    <t>総土地面積</t>
    <rPh sb="0" eb="1">
      <t>ソウ</t>
    </rPh>
    <rPh sb="1" eb="3">
      <t>トチ</t>
    </rPh>
    <phoneticPr fontId="44"/>
  </si>
  <si>
    <t>耕地面積</t>
    <rPh sb="0" eb="2">
      <t>コウチ</t>
    </rPh>
    <rPh sb="2" eb="4">
      <t>メンセキ</t>
    </rPh>
    <phoneticPr fontId="45"/>
  </si>
  <si>
    <t>生産関連</t>
    <rPh sb="0" eb="2">
      <t>セイサン</t>
    </rPh>
    <rPh sb="2" eb="4">
      <t>カンレン</t>
    </rPh>
    <phoneticPr fontId="45"/>
  </si>
  <si>
    <t>水田率</t>
    <rPh sb="0" eb="2">
      <t>スイデン</t>
    </rPh>
    <rPh sb="2" eb="3">
      <t>リツ</t>
    </rPh>
    <phoneticPr fontId="45"/>
  </si>
  <si>
    <t>農家率</t>
    <rPh sb="0" eb="2">
      <t>ノウカ</t>
    </rPh>
    <rPh sb="2" eb="3">
      <t>リツ</t>
    </rPh>
    <phoneticPr fontId="45"/>
  </si>
  <si>
    <t>保全管理</t>
    <rPh sb="0" eb="2">
      <t>ホゼン</t>
    </rPh>
    <rPh sb="2" eb="4">
      <t>カンリ</t>
    </rPh>
    <phoneticPr fontId="45"/>
  </si>
  <si>
    <t>総土地
面　積</t>
    <rPh sb="0" eb="1">
      <t>ソウ</t>
    </rPh>
    <rPh sb="1" eb="3">
      <t>トチ</t>
    </rPh>
    <phoneticPr fontId="44"/>
  </si>
  <si>
    <t>林野面積</t>
    <rPh sb="0" eb="2">
      <t>リンヤ</t>
    </rPh>
    <rPh sb="2" eb="4">
      <t>メンセキ</t>
    </rPh>
    <phoneticPr fontId="44"/>
  </si>
  <si>
    <t>耕作
放棄地
面積</t>
  </si>
  <si>
    <t>計</t>
    <rPh sb="0" eb="1">
      <t>ケイ</t>
    </rPh>
    <phoneticPr fontId="44"/>
  </si>
  <si>
    <t>水田集落
（70％以上）</t>
    <rPh sb="0" eb="2">
      <t>スイデン</t>
    </rPh>
    <rPh sb="2" eb="4">
      <t>シュウラク</t>
    </rPh>
    <phoneticPr fontId="44"/>
  </si>
  <si>
    <t>田畑集落
（30～70）</t>
    <rPh sb="0" eb="1">
      <t>デン</t>
    </rPh>
    <rPh sb="1" eb="2">
      <t>ハタ</t>
    </rPh>
    <rPh sb="2" eb="4">
      <t>シュウラク</t>
    </rPh>
    <phoneticPr fontId="44"/>
  </si>
  <si>
    <t>畑地集落
（30％未満）</t>
    <rPh sb="0" eb="2">
      <t>ハタチ</t>
    </rPh>
    <rPh sb="2" eb="4">
      <t>シュウラク</t>
    </rPh>
    <phoneticPr fontId="44"/>
  </si>
  <si>
    <t>10％未満</t>
    <rPh sb="3" eb="5">
      <t>ミマン</t>
    </rPh>
    <phoneticPr fontId="44"/>
  </si>
  <si>
    <t>90％以上</t>
    <rPh sb="3" eb="5">
      <t>イジョウ</t>
    </rPh>
    <phoneticPr fontId="44"/>
  </si>
  <si>
    <t>森林地域</t>
    <rPh sb="0" eb="2">
      <t>シンリン</t>
    </rPh>
    <rPh sb="2" eb="4">
      <t>チイキ</t>
    </rPh>
    <phoneticPr fontId="9"/>
  </si>
  <si>
    <t>工業関連地域</t>
    <rPh sb="0" eb="2">
      <t>コウギョウ</t>
    </rPh>
    <rPh sb="2" eb="4">
      <t>カンレン</t>
    </rPh>
    <rPh sb="4" eb="6">
      <t>チイキ</t>
    </rPh>
    <phoneticPr fontId="9"/>
  </si>
  <si>
    <t>農業地域</t>
    <rPh sb="0" eb="2">
      <t>ノウギョウ</t>
    </rPh>
    <rPh sb="2" eb="4">
      <t>チイキ</t>
    </rPh>
    <phoneticPr fontId="9"/>
  </si>
  <si>
    <t>商業関連地域</t>
    <rPh sb="0" eb="2">
      <t>ショウギョウ</t>
    </rPh>
    <rPh sb="2" eb="4">
      <t>カンレン</t>
    </rPh>
    <rPh sb="4" eb="6">
      <t>チイキ</t>
    </rPh>
    <phoneticPr fontId="9"/>
  </si>
  <si>
    <t>市街化区域</t>
    <rPh sb="0" eb="3">
      <t>シガイカ</t>
    </rPh>
    <rPh sb="3" eb="5">
      <t>クイキ</t>
    </rPh>
    <phoneticPr fontId="9"/>
  </si>
  <si>
    <t>市街化調整区域</t>
    <rPh sb="0" eb="3">
      <t>シガイカ</t>
    </rPh>
    <rPh sb="3" eb="5">
      <t>チョウセイ</t>
    </rPh>
    <rPh sb="5" eb="7">
      <t>クイキ</t>
    </rPh>
    <phoneticPr fontId="9"/>
  </si>
  <si>
    <t>(経営体)</t>
    <rPh sb="1" eb="4">
      <t>ケイエイタイ</t>
    </rPh>
    <phoneticPr fontId="9"/>
  </si>
  <si>
    <t>群馬県</t>
  </si>
  <si>
    <t>前橋市</t>
  </si>
  <si>
    <t>前橋市（旧）</t>
    <rPh sb="4" eb="5">
      <t>キュウ</t>
    </rPh>
    <phoneticPr fontId="9"/>
  </si>
  <si>
    <t>岩神町他３町</t>
  </si>
  <si>
    <t>若宮町他１町</t>
  </si>
  <si>
    <t>日吉町他１町</t>
  </si>
  <si>
    <t>朝日町他２町</t>
  </si>
  <si>
    <t>文京町他１町</t>
  </si>
  <si>
    <t>天川町他１町</t>
  </si>
  <si>
    <t>文京町他２町</t>
  </si>
  <si>
    <t>天川原</t>
  </si>
  <si>
    <t>紅雲町他２町</t>
  </si>
  <si>
    <t>六供第一</t>
  </si>
  <si>
    <t>六供北西</t>
  </si>
  <si>
    <t>六供東南</t>
  </si>
  <si>
    <t>平和町他６町</t>
  </si>
  <si>
    <t>上川渕村</t>
  </si>
  <si>
    <t>上佐鳥</t>
  </si>
  <si>
    <t>ぬで島</t>
  </si>
  <si>
    <t>上朝倉</t>
  </si>
  <si>
    <t>下朝倉</t>
  </si>
  <si>
    <t>後閑</t>
  </si>
  <si>
    <t>下佐鳥</t>
  </si>
  <si>
    <t>宮地</t>
  </si>
  <si>
    <t>下川渕村</t>
  </si>
  <si>
    <t>公田</t>
  </si>
  <si>
    <t>横手</t>
  </si>
  <si>
    <t>竜門</t>
  </si>
  <si>
    <t>阿内宿</t>
  </si>
  <si>
    <t>寺家</t>
  </si>
  <si>
    <t>矢島</t>
  </si>
  <si>
    <t>鶴光路</t>
  </si>
  <si>
    <t>新堀</t>
  </si>
  <si>
    <t>下阿内</t>
  </si>
  <si>
    <t>力丸</t>
  </si>
  <si>
    <t>徳丸</t>
  </si>
  <si>
    <t>房丸</t>
  </si>
  <si>
    <t>南橘村</t>
  </si>
  <si>
    <t>上細井</t>
  </si>
  <si>
    <t>下細井</t>
  </si>
  <si>
    <t>北代田</t>
  </si>
  <si>
    <t>下小出</t>
  </si>
  <si>
    <t>竜蔵寺</t>
  </si>
  <si>
    <t>青柳</t>
  </si>
  <si>
    <t>日輪寺</t>
  </si>
  <si>
    <t>田口</t>
  </si>
  <si>
    <t>荒牧</t>
  </si>
  <si>
    <t>上小出</t>
  </si>
  <si>
    <t>川原</t>
  </si>
  <si>
    <t>芳賀村</t>
  </si>
  <si>
    <t>勝沢</t>
  </si>
  <si>
    <t>小神明</t>
  </si>
  <si>
    <t>端気</t>
  </si>
  <si>
    <t>五代</t>
  </si>
  <si>
    <t>鳥取</t>
  </si>
  <si>
    <t>小坂子</t>
  </si>
  <si>
    <t>嶺</t>
  </si>
  <si>
    <t>金丸就農</t>
  </si>
  <si>
    <t>桂萓村</t>
  </si>
  <si>
    <t>三俣</t>
  </si>
  <si>
    <t>幸塚</t>
  </si>
  <si>
    <t>上沖</t>
  </si>
  <si>
    <t>下沖</t>
  </si>
  <si>
    <t>西片貝</t>
  </si>
  <si>
    <t>東片貝</t>
  </si>
  <si>
    <t>東片貝東部</t>
  </si>
  <si>
    <t>亀泉</t>
  </si>
  <si>
    <t>荻窪</t>
  </si>
  <si>
    <t>堀之下</t>
  </si>
  <si>
    <t>堤</t>
  </si>
  <si>
    <t>江木上</t>
  </si>
  <si>
    <t>江木下</t>
  </si>
  <si>
    <t>東村（前橋市）</t>
    <rPh sb="3" eb="6">
      <t>マエバシシ</t>
    </rPh>
    <phoneticPr fontId="9"/>
  </si>
  <si>
    <t>東箱田</t>
  </si>
  <si>
    <t>西箱田</t>
  </si>
  <si>
    <t>前箱田</t>
  </si>
  <si>
    <t>川曲</t>
  </si>
  <si>
    <t>稲荷新田</t>
  </si>
  <si>
    <t>小相木</t>
  </si>
  <si>
    <t>古市</t>
  </si>
  <si>
    <t>江田</t>
  </si>
  <si>
    <t>元総社村</t>
  </si>
  <si>
    <t>元総社第１区</t>
  </si>
  <si>
    <t>元総社第２区</t>
  </si>
  <si>
    <t>元総社第３区</t>
  </si>
  <si>
    <t>元総社第４区</t>
  </si>
  <si>
    <t>大友</t>
  </si>
  <si>
    <t>石倉北部</t>
  </si>
  <si>
    <t>石倉中部</t>
  </si>
  <si>
    <t>石倉南部</t>
  </si>
  <si>
    <t>総社町</t>
  </si>
  <si>
    <t>粟島</t>
  </si>
  <si>
    <t>大屋敷</t>
  </si>
  <si>
    <t>山王</t>
  </si>
  <si>
    <t>植野</t>
  </si>
  <si>
    <t>高井</t>
  </si>
  <si>
    <t>野馬、大渡、巣鳥、鍛治町</t>
  </si>
  <si>
    <t>清里村</t>
  </si>
  <si>
    <t>池端</t>
  </si>
  <si>
    <t>清野</t>
  </si>
  <si>
    <t>上青梨子</t>
  </si>
  <si>
    <t>青梨子</t>
  </si>
  <si>
    <t>新高尾村２－２</t>
  </si>
  <si>
    <t>鳥羽</t>
  </si>
  <si>
    <t>木瀬村</t>
  </si>
  <si>
    <t>天川大島</t>
  </si>
  <si>
    <t>野中</t>
  </si>
  <si>
    <t>上大島</t>
  </si>
  <si>
    <t>上長磯</t>
  </si>
  <si>
    <t>下長磯</t>
  </si>
  <si>
    <t>女屋</t>
  </si>
  <si>
    <t>小島田</t>
  </si>
  <si>
    <t>東上野</t>
  </si>
  <si>
    <t>駒形</t>
  </si>
  <si>
    <t>笂井</t>
  </si>
  <si>
    <t>小屋原</t>
  </si>
  <si>
    <t>上増田</t>
  </si>
  <si>
    <t>下増田</t>
  </si>
  <si>
    <t>下大島</t>
  </si>
  <si>
    <t>上陽村２－２</t>
  </si>
  <si>
    <t>中内</t>
  </si>
  <si>
    <t>東善</t>
  </si>
  <si>
    <t>両家</t>
  </si>
  <si>
    <t>矢田</t>
  </si>
  <si>
    <t>西善</t>
  </si>
  <si>
    <t>荒砥村</t>
  </si>
  <si>
    <t>下大屋</t>
  </si>
  <si>
    <t>泉沢</t>
  </si>
  <si>
    <t>荒口</t>
  </si>
  <si>
    <t>荒子</t>
  </si>
  <si>
    <t>西大室</t>
  </si>
  <si>
    <t>東大室</t>
  </si>
  <si>
    <t>飯土井</t>
  </si>
  <si>
    <t>新井</t>
  </si>
  <si>
    <t>二之宮</t>
  </si>
  <si>
    <t>今井</t>
  </si>
  <si>
    <t>大胡町</t>
  </si>
  <si>
    <t>河原浜</t>
  </si>
  <si>
    <t>樋越</t>
  </si>
  <si>
    <t>上大屋</t>
  </si>
  <si>
    <t>足軽町</t>
  </si>
  <si>
    <t>東金丸</t>
  </si>
  <si>
    <t>滝窪</t>
  </si>
  <si>
    <t>堀越</t>
  </si>
  <si>
    <t>堀下</t>
  </si>
  <si>
    <t>大胡</t>
  </si>
  <si>
    <t>宮城村</t>
  </si>
  <si>
    <t>柏倉</t>
  </si>
  <si>
    <t>三夜澤</t>
  </si>
  <si>
    <t>苗ケ島</t>
  </si>
  <si>
    <t>大前田</t>
  </si>
  <si>
    <t>鼻毛石</t>
  </si>
  <si>
    <t>市之関</t>
  </si>
  <si>
    <t>粕川村</t>
  </si>
  <si>
    <t>中之沢</t>
  </si>
  <si>
    <t>室沢</t>
  </si>
  <si>
    <t>月田</t>
  </si>
  <si>
    <t>稲里</t>
  </si>
  <si>
    <t>新屋</t>
  </si>
  <si>
    <t>込皆戸</t>
  </si>
  <si>
    <t>深津</t>
  </si>
  <si>
    <t>女渕</t>
  </si>
  <si>
    <t>田面</t>
  </si>
  <si>
    <t>膳</t>
  </si>
  <si>
    <t>富士見村</t>
  </si>
  <si>
    <t>横室</t>
  </si>
  <si>
    <t>原上</t>
  </si>
  <si>
    <t>原中</t>
  </si>
  <si>
    <t>小沢</t>
  </si>
  <si>
    <t>徳沢</t>
  </si>
  <si>
    <t>時中</t>
  </si>
  <si>
    <t>時東</t>
  </si>
  <si>
    <t>皆沢</t>
  </si>
  <si>
    <t>漆窪</t>
  </si>
  <si>
    <t>市之木場</t>
  </si>
  <si>
    <t>西大河原</t>
  </si>
  <si>
    <t>天神平</t>
  </si>
  <si>
    <t>白川台</t>
  </si>
  <si>
    <t>新地</t>
  </si>
  <si>
    <t>受地</t>
  </si>
  <si>
    <t>梶谷</t>
  </si>
  <si>
    <t>所替戸</t>
  </si>
  <si>
    <t>石井（一）</t>
  </si>
  <si>
    <t>石井（二）</t>
  </si>
  <si>
    <t>石井（三）</t>
  </si>
  <si>
    <t>米野</t>
  </si>
  <si>
    <t>高崎市</t>
  </si>
  <si>
    <t>高崎市（旧）</t>
    <rPh sb="4" eb="5">
      <t>キュウ</t>
    </rPh>
    <phoneticPr fontId="9"/>
  </si>
  <si>
    <t>飯塚</t>
  </si>
  <si>
    <t>飯玉</t>
  </si>
  <si>
    <t>芝塚</t>
  </si>
  <si>
    <t>貝沢</t>
  </si>
  <si>
    <t>江木</t>
  </si>
  <si>
    <t>高関</t>
  </si>
  <si>
    <t>岩押</t>
  </si>
  <si>
    <t>高崎北西</t>
  </si>
  <si>
    <t>高崎北中</t>
  </si>
  <si>
    <t>高崎北東</t>
  </si>
  <si>
    <t>高崎中部</t>
  </si>
  <si>
    <t>乗附</t>
  </si>
  <si>
    <t>石原</t>
  </si>
  <si>
    <t>寺尾</t>
  </si>
  <si>
    <t>新後閑</t>
  </si>
  <si>
    <t>上佐野</t>
  </si>
  <si>
    <t>下佐野</t>
  </si>
  <si>
    <t>下之城</t>
  </si>
  <si>
    <t>下中居</t>
  </si>
  <si>
    <t>上中居</t>
  </si>
  <si>
    <t>高崎南部</t>
  </si>
  <si>
    <t>六郷村</t>
  </si>
  <si>
    <t>筑繩</t>
  </si>
  <si>
    <t>下小鳥</t>
  </si>
  <si>
    <t>上小鳥</t>
  </si>
  <si>
    <t>上小塙</t>
  </si>
  <si>
    <t>下小塙</t>
  </si>
  <si>
    <t>上並榎</t>
  </si>
  <si>
    <t>新高尾村２－１</t>
  </si>
  <si>
    <t>中尾</t>
  </si>
  <si>
    <t>日高</t>
  </si>
  <si>
    <t>新保田中</t>
  </si>
  <si>
    <t>新保</t>
  </si>
  <si>
    <t>小八木</t>
  </si>
  <si>
    <t>正観寺</t>
  </si>
  <si>
    <t>井野</t>
  </si>
  <si>
    <t>浜尻</t>
  </si>
  <si>
    <t>大八木</t>
  </si>
  <si>
    <t>八幡村（碓氷郡）</t>
  </si>
  <si>
    <t>鼻高</t>
  </si>
  <si>
    <t>剣崎</t>
  </si>
  <si>
    <t>金井渕</t>
  </si>
  <si>
    <t>若田</t>
  </si>
  <si>
    <t>上豊岡</t>
  </si>
  <si>
    <t>中豊岡</t>
  </si>
  <si>
    <t>下豊岡</t>
  </si>
  <si>
    <t>長野村</t>
  </si>
  <si>
    <t>北新波</t>
  </si>
  <si>
    <t>南新波</t>
  </si>
  <si>
    <t>浜川</t>
  </si>
  <si>
    <t>行力</t>
  </si>
  <si>
    <t>楽間</t>
  </si>
  <si>
    <t>我峰</t>
  </si>
  <si>
    <t>菊地</t>
  </si>
  <si>
    <t>大類村</t>
  </si>
  <si>
    <t>南大類</t>
  </si>
  <si>
    <t>上大類</t>
  </si>
  <si>
    <t>宿大類</t>
  </si>
  <si>
    <t>中大類</t>
  </si>
  <si>
    <t>下大類</t>
  </si>
  <si>
    <t>柴崎</t>
  </si>
  <si>
    <t>八幡村（多野郡）</t>
  </si>
  <si>
    <t>山名</t>
  </si>
  <si>
    <t>木部</t>
  </si>
  <si>
    <t>阿久津</t>
  </si>
  <si>
    <t>根小屋</t>
  </si>
  <si>
    <t>岩鼻村</t>
  </si>
  <si>
    <t>岩鼻</t>
  </si>
  <si>
    <t>栗崎</t>
  </si>
  <si>
    <t>東中里</t>
  </si>
  <si>
    <t>矢中</t>
  </si>
  <si>
    <t>綿貫</t>
  </si>
  <si>
    <t>倉賀野町</t>
  </si>
  <si>
    <t>上正六</t>
  </si>
  <si>
    <t>田子屋</t>
  </si>
  <si>
    <t>京ケ島村</t>
  </si>
  <si>
    <t>島野</t>
  </si>
  <si>
    <t>一ツ谷</t>
  </si>
  <si>
    <t>西島</t>
  </si>
  <si>
    <t>京目</t>
  </si>
  <si>
    <t>萩原</t>
  </si>
  <si>
    <t>元島名</t>
  </si>
  <si>
    <t>滝川村２－１</t>
  </si>
  <si>
    <t>西横手</t>
  </si>
  <si>
    <t>宿横手</t>
  </si>
  <si>
    <t>榎</t>
  </si>
  <si>
    <t>上滝</t>
  </si>
  <si>
    <t>下滝</t>
  </si>
  <si>
    <t>下斉田</t>
  </si>
  <si>
    <t>八幡原</t>
  </si>
  <si>
    <t>倉田村</t>
  </si>
  <si>
    <t>三ノ倉</t>
  </si>
  <si>
    <t>蘭津</t>
  </si>
  <si>
    <t>石津</t>
  </si>
  <si>
    <t>関沢</t>
  </si>
  <si>
    <t>権田</t>
  </si>
  <si>
    <t>上ノ久保</t>
  </si>
  <si>
    <t>鳴石</t>
  </si>
  <si>
    <t>長井</t>
  </si>
  <si>
    <t>小倉陣田</t>
  </si>
  <si>
    <t>相満</t>
  </si>
  <si>
    <t>烏淵村</t>
  </si>
  <si>
    <t>矢陸</t>
  </si>
  <si>
    <t>西ケ渕</t>
  </si>
  <si>
    <t>上ノ山</t>
  </si>
  <si>
    <t>川浦</t>
  </si>
  <si>
    <t>元三沢</t>
  </si>
  <si>
    <t>岩氷</t>
  </si>
  <si>
    <t>相間</t>
  </si>
  <si>
    <t>島山</t>
  </si>
  <si>
    <t>箕輪町</t>
  </si>
  <si>
    <t>松ノ沢</t>
  </si>
  <si>
    <t>風原</t>
  </si>
  <si>
    <t>金敷平</t>
  </si>
  <si>
    <t>矢原</t>
  </si>
  <si>
    <t>東明屋</t>
  </si>
  <si>
    <t>西明屋</t>
  </si>
  <si>
    <t>上芝</t>
  </si>
  <si>
    <t>下芝</t>
  </si>
  <si>
    <t>車郷村</t>
  </si>
  <si>
    <t>善地</t>
  </si>
  <si>
    <t>富岡</t>
  </si>
  <si>
    <t>和田山</t>
  </si>
  <si>
    <t>白川</t>
  </si>
  <si>
    <t>相馬村２－２</t>
  </si>
  <si>
    <t>新屋敷，今宮</t>
  </si>
  <si>
    <t>新田上</t>
  </si>
  <si>
    <t>上郊村２－２</t>
  </si>
  <si>
    <t>生原</t>
  </si>
  <si>
    <t>金古町</t>
  </si>
  <si>
    <t>金古１区</t>
  </si>
  <si>
    <t>金古２区</t>
  </si>
  <si>
    <t>足門</t>
  </si>
  <si>
    <t>引間</t>
  </si>
  <si>
    <t>稲荷台</t>
  </si>
  <si>
    <t>後疋間</t>
  </si>
  <si>
    <t>冷水</t>
  </si>
  <si>
    <t>東国分</t>
  </si>
  <si>
    <t>西国分</t>
  </si>
  <si>
    <t>堤ヶ岡村</t>
  </si>
  <si>
    <t>棟高</t>
  </si>
  <si>
    <t>観音寺</t>
  </si>
  <si>
    <t>菅谷</t>
  </si>
  <si>
    <t>三ツ寺</t>
  </si>
  <si>
    <t>上郊村２－１</t>
  </si>
  <si>
    <t>保渡田</t>
  </si>
  <si>
    <t>井出</t>
  </si>
  <si>
    <t>３区・４区</t>
  </si>
  <si>
    <t>８区・１０区</t>
  </si>
  <si>
    <t>室田町</t>
  </si>
  <si>
    <t>手長</t>
  </si>
  <si>
    <t>駒寄一五沢</t>
  </si>
  <si>
    <t>花見町</t>
  </si>
  <si>
    <t>下六</t>
  </si>
  <si>
    <t>下五</t>
  </si>
  <si>
    <t>宮本，松山</t>
  </si>
  <si>
    <t>宮谷戸</t>
  </si>
  <si>
    <t>八津，大日陰，中村，弁才</t>
  </si>
  <si>
    <t>江戸村，大久保</t>
  </si>
  <si>
    <t>中二</t>
  </si>
  <si>
    <t>中三</t>
  </si>
  <si>
    <t>中四</t>
  </si>
  <si>
    <t>中五</t>
  </si>
  <si>
    <t>中七</t>
  </si>
  <si>
    <t>上二</t>
  </si>
  <si>
    <t>本庄</t>
  </si>
  <si>
    <t>上四</t>
  </si>
  <si>
    <t>上五</t>
  </si>
  <si>
    <t>榛名山</t>
  </si>
  <si>
    <t>里見村</t>
  </si>
  <si>
    <t>上里見２区</t>
  </si>
  <si>
    <t>上里見３区</t>
  </si>
  <si>
    <t>神山</t>
  </si>
  <si>
    <t>井ノ下</t>
  </si>
  <si>
    <t>根岸十王堂</t>
  </si>
  <si>
    <t>下里見</t>
  </si>
  <si>
    <t>八丁目</t>
  </si>
  <si>
    <t>上里見１区</t>
  </si>
  <si>
    <t>久留馬村</t>
  </si>
  <si>
    <t>高浜</t>
  </si>
  <si>
    <t>白岩</t>
  </si>
  <si>
    <t>宮沢</t>
  </si>
  <si>
    <t>三ツ子沢</t>
  </si>
  <si>
    <t>神戸</t>
  </si>
  <si>
    <t>吉井町</t>
  </si>
  <si>
    <t>第一</t>
  </si>
  <si>
    <t>第二</t>
  </si>
  <si>
    <t>旧陣</t>
  </si>
  <si>
    <t>下長根</t>
  </si>
  <si>
    <t>長根宿</t>
  </si>
  <si>
    <t>上ノ場</t>
  </si>
  <si>
    <t>折茂</t>
  </si>
  <si>
    <t>安坪</t>
  </si>
  <si>
    <t>穴岡</t>
  </si>
  <si>
    <t>小根</t>
  </si>
  <si>
    <t>片山</t>
  </si>
  <si>
    <t>塩川</t>
  </si>
  <si>
    <t>かじ町</t>
  </si>
  <si>
    <t>上池</t>
  </si>
  <si>
    <t>下池</t>
  </si>
  <si>
    <t>多胡村</t>
  </si>
  <si>
    <t>多胡</t>
  </si>
  <si>
    <t>高</t>
  </si>
  <si>
    <t>上神保</t>
  </si>
  <si>
    <t>下神保</t>
  </si>
  <si>
    <t>上塩</t>
  </si>
  <si>
    <t>下塩</t>
  </si>
  <si>
    <t>東谷</t>
  </si>
  <si>
    <t>大判地</t>
  </si>
  <si>
    <t>入野村</t>
  </si>
  <si>
    <t>小串</t>
  </si>
  <si>
    <t>黒熊</t>
  </si>
  <si>
    <t>石神</t>
  </si>
  <si>
    <t>西深沢</t>
  </si>
  <si>
    <t>追辺野</t>
  </si>
  <si>
    <t>多比良中</t>
  </si>
  <si>
    <t>谷</t>
  </si>
  <si>
    <t>向平</t>
  </si>
  <si>
    <t>馬庭</t>
  </si>
  <si>
    <t>小暮</t>
  </si>
  <si>
    <t>岩井</t>
  </si>
  <si>
    <t>岩平村</t>
  </si>
  <si>
    <t>下奥平</t>
  </si>
  <si>
    <t>中奥平</t>
  </si>
  <si>
    <t>上奥平東</t>
  </si>
  <si>
    <t>上奥平西</t>
  </si>
  <si>
    <t>坂口</t>
  </si>
  <si>
    <t>上岩崎</t>
  </si>
  <si>
    <t>下岩崎</t>
  </si>
  <si>
    <t>桐生市</t>
  </si>
  <si>
    <t>桐生市（旧）</t>
    <rPh sb="4" eb="5">
      <t>キュウ</t>
    </rPh>
    <phoneticPr fontId="9"/>
  </si>
  <si>
    <t>浜の京</t>
  </si>
  <si>
    <t>三ツ堀</t>
  </si>
  <si>
    <t>中通</t>
  </si>
  <si>
    <t>松宮</t>
  </si>
  <si>
    <t>下小友</t>
  </si>
  <si>
    <t>沼の上</t>
  </si>
  <si>
    <t>広沢７丁目</t>
  </si>
  <si>
    <t>広沢６丁目</t>
  </si>
  <si>
    <t>広沢５丁目</t>
  </si>
  <si>
    <t>広沢４丁目</t>
  </si>
  <si>
    <t>広沢３丁目</t>
  </si>
  <si>
    <t>広沢２丁目</t>
  </si>
  <si>
    <t>新桐生</t>
  </si>
  <si>
    <t>広沢１丁目</t>
  </si>
  <si>
    <t>間ノ島</t>
  </si>
  <si>
    <t>東部</t>
  </si>
  <si>
    <t>梅田村</t>
  </si>
  <si>
    <t>梅田１丁目</t>
  </si>
  <si>
    <t>梅田２丁目</t>
  </si>
  <si>
    <t>梅田３丁目</t>
  </si>
  <si>
    <t>梅田４丁目</t>
  </si>
  <si>
    <t>梅田５丁目</t>
  </si>
  <si>
    <t>川内村２－１</t>
  </si>
  <si>
    <t>高津戸</t>
  </si>
  <si>
    <t>須永</t>
  </si>
  <si>
    <t>仁田山第１</t>
  </si>
  <si>
    <t>仁田山第２</t>
  </si>
  <si>
    <t>鳴神</t>
  </si>
  <si>
    <t>名久木</t>
  </si>
  <si>
    <t>西小倉</t>
  </si>
  <si>
    <t>東小倉</t>
  </si>
  <si>
    <t>相生村</t>
  </si>
  <si>
    <t>如来堂</t>
  </si>
  <si>
    <t>足仲</t>
  </si>
  <si>
    <t>天王宿</t>
  </si>
  <si>
    <t>蕪町</t>
  </si>
  <si>
    <t>天沼</t>
  </si>
  <si>
    <t>菱村</t>
  </si>
  <si>
    <t>菱町５丁目</t>
  </si>
  <si>
    <t>菱町４丁目</t>
  </si>
  <si>
    <t>菱町２丁目</t>
  </si>
  <si>
    <t>菱町１丁目</t>
  </si>
  <si>
    <t>菱町３丁目</t>
  </si>
  <si>
    <t>飛駒村２－２</t>
  </si>
  <si>
    <t>蛇留渕</t>
  </si>
  <si>
    <t>馬立</t>
  </si>
  <si>
    <t>穴切</t>
  </si>
  <si>
    <t>新里村</t>
  </si>
  <si>
    <t>赤城</t>
  </si>
  <si>
    <t>関</t>
  </si>
  <si>
    <t>高泉</t>
  </si>
  <si>
    <t>上鶴谷</t>
  </si>
  <si>
    <t>下鶴谷</t>
  </si>
  <si>
    <t>高繩</t>
  </si>
  <si>
    <t>元町</t>
  </si>
  <si>
    <t>山上天笠</t>
  </si>
  <si>
    <t>小林</t>
  </si>
  <si>
    <t>武井天笠</t>
  </si>
  <si>
    <t>上武井</t>
  </si>
  <si>
    <t>下武井</t>
  </si>
  <si>
    <t>野</t>
  </si>
  <si>
    <t>広間地</t>
  </si>
  <si>
    <t>元宿</t>
  </si>
  <si>
    <t>新宮</t>
  </si>
  <si>
    <t>十三塚</t>
  </si>
  <si>
    <t>鏑木</t>
  </si>
  <si>
    <t>藤生沢</t>
  </si>
  <si>
    <t>久保井</t>
  </si>
  <si>
    <t>黒保根村</t>
  </si>
  <si>
    <t>水沼</t>
  </si>
  <si>
    <t>八木原</t>
  </si>
  <si>
    <t>涌丸</t>
  </si>
  <si>
    <t>田沢</t>
  </si>
  <si>
    <t>鹿角</t>
  </si>
  <si>
    <t>高楢</t>
  </si>
  <si>
    <t>楡沢</t>
  </si>
  <si>
    <t>柏山</t>
  </si>
  <si>
    <t>出合原</t>
  </si>
  <si>
    <t>前津</t>
  </si>
  <si>
    <t>川口</t>
  </si>
  <si>
    <t>城</t>
  </si>
  <si>
    <t>伊勢崎市</t>
  </si>
  <si>
    <t>伊勢崎市（旧）</t>
    <rPh sb="5" eb="6">
      <t>キュウ</t>
    </rPh>
    <phoneticPr fontId="9"/>
  </si>
  <si>
    <t>宗高，寿</t>
  </si>
  <si>
    <t>末広</t>
  </si>
  <si>
    <t>昭和</t>
  </si>
  <si>
    <t>本六</t>
  </si>
  <si>
    <t>華蔵寺</t>
  </si>
  <si>
    <t>宮前赤城</t>
  </si>
  <si>
    <t>立花</t>
  </si>
  <si>
    <t>伊勢崎第一</t>
  </si>
  <si>
    <t>上町・泉町</t>
  </si>
  <si>
    <t>上泉・川岸</t>
  </si>
  <si>
    <t>広瀬</t>
  </si>
  <si>
    <t>曙</t>
  </si>
  <si>
    <t>本関</t>
  </si>
  <si>
    <t>中下</t>
  </si>
  <si>
    <t>書上</t>
  </si>
  <si>
    <t>上諏訪</t>
  </si>
  <si>
    <t>下諏訪</t>
  </si>
  <si>
    <t>神谷</t>
  </si>
  <si>
    <t>上本</t>
  </si>
  <si>
    <t>植木西根</t>
  </si>
  <si>
    <t>豊城</t>
  </si>
  <si>
    <t>宿茂呂</t>
  </si>
  <si>
    <t>中茂呂</t>
  </si>
  <si>
    <t>北千木</t>
  </si>
  <si>
    <t>南千木</t>
  </si>
  <si>
    <t>堀組</t>
  </si>
  <si>
    <t>茂呂南</t>
  </si>
  <si>
    <t>今泉１</t>
  </si>
  <si>
    <t>今泉２</t>
  </si>
  <si>
    <t>三郷村</t>
  </si>
  <si>
    <t>宿波志江</t>
  </si>
  <si>
    <t>宮貝戸</t>
  </si>
  <si>
    <t>岡屋敷</t>
  </si>
  <si>
    <t>西屋敷</t>
  </si>
  <si>
    <t>中屋敷</t>
  </si>
  <si>
    <t>稲岡</t>
  </si>
  <si>
    <t>間ノ山</t>
  </si>
  <si>
    <t>大鍋</t>
  </si>
  <si>
    <t>下波志江</t>
  </si>
  <si>
    <t>中ノ面</t>
  </si>
  <si>
    <t>八坂</t>
  </si>
  <si>
    <t>西太田</t>
  </si>
  <si>
    <t>安堀本郷</t>
  </si>
  <si>
    <t>太田本郷</t>
  </si>
  <si>
    <t>本郷宮ノ下</t>
  </si>
  <si>
    <t>宮郷村</t>
  </si>
  <si>
    <t>連取北</t>
  </si>
  <si>
    <t>連取南</t>
  </si>
  <si>
    <t>連取２区</t>
  </si>
  <si>
    <t>田中島</t>
  </si>
  <si>
    <t>上之宮</t>
  </si>
  <si>
    <t>宮古</t>
  </si>
  <si>
    <t>稲荷</t>
  </si>
  <si>
    <t>宮子</t>
  </si>
  <si>
    <t>名和村</t>
  </si>
  <si>
    <t>阿弥大寺</t>
  </si>
  <si>
    <t>戸谷塚</t>
  </si>
  <si>
    <t>韮塚</t>
  </si>
  <si>
    <t>堀口</t>
  </si>
  <si>
    <t>柴</t>
  </si>
  <si>
    <t>八斗島</t>
  </si>
  <si>
    <t>豊受村</t>
  </si>
  <si>
    <t>馬見塚</t>
  </si>
  <si>
    <t>下蓮</t>
  </si>
  <si>
    <t>国領</t>
  </si>
  <si>
    <t>飯島</t>
  </si>
  <si>
    <t>上蓮</t>
  </si>
  <si>
    <t>長沼本郷</t>
  </si>
  <si>
    <t>長沼新田</t>
  </si>
  <si>
    <t>富塚</t>
  </si>
  <si>
    <t>除ケ</t>
  </si>
  <si>
    <t>大正寺</t>
  </si>
  <si>
    <t>下道寺</t>
  </si>
  <si>
    <t>赤堀町</t>
  </si>
  <si>
    <t>西久保</t>
  </si>
  <si>
    <t>西久保下</t>
  </si>
  <si>
    <t>曲沢</t>
  </si>
  <si>
    <t>間野谷</t>
  </si>
  <si>
    <t>三百石</t>
  </si>
  <si>
    <t>香林上</t>
  </si>
  <si>
    <t>香林下</t>
  </si>
  <si>
    <t>磯</t>
  </si>
  <si>
    <t>西野</t>
  </si>
  <si>
    <t>今井西</t>
  </si>
  <si>
    <t>今井南</t>
  </si>
  <si>
    <t>今井東</t>
  </si>
  <si>
    <t>下触</t>
  </si>
  <si>
    <t>五目牛</t>
  </si>
  <si>
    <t>武泰</t>
  </si>
  <si>
    <t>市場</t>
  </si>
  <si>
    <t>女堀</t>
  </si>
  <si>
    <t>東村（伊勢崎市）</t>
    <rPh sb="3" eb="6">
      <t>イセザキ</t>
    </rPh>
    <rPh sb="6" eb="7">
      <t>シ</t>
    </rPh>
    <phoneticPr fontId="9"/>
  </si>
  <si>
    <t>下代</t>
  </si>
  <si>
    <t>下谷</t>
  </si>
  <si>
    <t>八寸</t>
  </si>
  <si>
    <t>三室</t>
  </si>
  <si>
    <t>田部井上</t>
  </si>
  <si>
    <t>田部井下</t>
  </si>
  <si>
    <t>東国定上</t>
  </si>
  <si>
    <t>東国定下</t>
  </si>
  <si>
    <t>西国定</t>
  </si>
  <si>
    <t>西小保方</t>
  </si>
  <si>
    <t>境町</t>
  </si>
  <si>
    <t>采女村</t>
  </si>
  <si>
    <t>芝崎</t>
  </si>
  <si>
    <t>伊与久南部</t>
  </si>
  <si>
    <t>木島</t>
  </si>
  <si>
    <t>百々</t>
  </si>
  <si>
    <t>三協</t>
  </si>
  <si>
    <t>渕名</t>
  </si>
  <si>
    <t>上西</t>
  </si>
  <si>
    <t>剛志村</t>
  </si>
  <si>
    <t>保泉</t>
  </si>
  <si>
    <t>上武士</t>
  </si>
  <si>
    <t>下武士</t>
  </si>
  <si>
    <t>小此木</t>
  </si>
  <si>
    <t>島村</t>
  </si>
  <si>
    <t>立作</t>
  </si>
  <si>
    <t>北向</t>
  </si>
  <si>
    <t>五区</t>
  </si>
  <si>
    <t>世良田村２－１</t>
  </si>
  <si>
    <t>南米岡</t>
  </si>
  <si>
    <t>北米岡</t>
  </si>
  <si>
    <t>女塚</t>
  </si>
  <si>
    <t>三ツ木</t>
  </si>
  <si>
    <t>西今井</t>
  </si>
  <si>
    <t>上矢島</t>
  </si>
  <si>
    <t>太田市</t>
  </si>
  <si>
    <t>太田市（旧）</t>
    <rPh sb="4" eb="5">
      <t>キュウ</t>
    </rPh>
    <phoneticPr fontId="9"/>
  </si>
  <si>
    <t>太田第１（本町・東本町）</t>
  </si>
  <si>
    <t>太田第２（西本町）</t>
  </si>
  <si>
    <t>太田第３（大門仲町・金山町）</t>
  </si>
  <si>
    <t>太田第４（浜町）</t>
  </si>
  <si>
    <t>飯塚町</t>
  </si>
  <si>
    <t>新井町</t>
  </si>
  <si>
    <t>西矢島町</t>
  </si>
  <si>
    <t>東矢島町・南矢島町</t>
  </si>
  <si>
    <t>東別所町</t>
  </si>
  <si>
    <t>内ケ島町</t>
  </si>
  <si>
    <t>新島町</t>
  </si>
  <si>
    <t>小舞木町</t>
  </si>
  <si>
    <t>福沢町</t>
  </si>
  <si>
    <t>富沢町</t>
  </si>
  <si>
    <t>高林南・北町</t>
  </si>
  <si>
    <t>高林東・寿町</t>
  </si>
  <si>
    <t>米沢町</t>
  </si>
  <si>
    <t>牛沢町</t>
  </si>
  <si>
    <t>古戸町</t>
  </si>
  <si>
    <t>岩瀬川町</t>
  </si>
  <si>
    <t>下浜田町</t>
  </si>
  <si>
    <t>細谷町</t>
  </si>
  <si>
    <t>台之郷１・４・６区</t>
  </si>
  <si>
    <t>台之郷町２・５区</t>
  </si>
  <si>
    <t>台之郷町３区</t>
  </si>
  <si>
    <t>上小林町</t>
  </si>
  <si>
    <t>東金井町２区</t>
  </si>
  <si>
    <t>東金井町１区</t>
  </si>
  <si>
    <t>安良岡町</t>
  </si>
  <si>
    <t>石原町</t>
  </si>
  <si>
    <t>東長岡町馬場</t>
  </si>
  <si>
    <t>東長岡町伊豆山</t>
  </si>
  <si>
    <t>熊野町</t>
  </si>
  <si>
    <t>大島町１区</t>
  </si>
  <si>
    <t>大島町２区</t>
  </si>
  <si>
    <t>長手町</t>
  </si>
  <si>
    <t>鶴生田町</t>
  </si>
  <si>
    <t>鳥山上町</t>
  </si>
  <si>
    <t>鳥山中町</t>
  </si>
  <si>
    <t>鳥山下町</t>
  </si>
  <si>
    <t>新野町</t>
  </si>
  <si>
    <t>金山</t>
  </si>
  <si>
    <t>強戸村</t>
  </si>
  <si>
    <t>成塚町・天良町</t>
  </si>
  <si>
    <t>西長岡町</t>
  </si>
  <si>
    <t>北長岡</t>
  </si>
  <si>
    <t>菅塩町</t>
  </si>
  <si>
    <t>北金井町</t>
  </si>
  <si>
    <t>大鷲町</t>
  </si>
  <si>
    <t>上強戸町</t>
  </si>
  <si>
    <t>中強戸</t>
  </si>
  <si>
    <t>下強戸</t>
  </si>
  <si>
    <t>寺井町</t>
  </si>
  <si>
    <t>休泊村</t>
  </si>
  <si>
    <t>龍舞町１区</t>
  </si>
  <si>
    <t>龍舞町２区</t>
  </si>
  <si>
    <t>沖之郷町</t>
  </si>
  <si>
    <t>下小林町</t>
  </si>
  <si>
    <t>八重笠町</t>
  </si>
  <si>
    <t>龍舞町３区</t>
  </si>
  <si>
    <t>矢場川村２－１</t>
  </si>
  <si>
    <t>植木野町</t>
  </si>
  <si>
    <t>矢場町</t>
  </si>
  <si>
    <t>宝泉村</t>
  </si>
  <si>
    <t>藤阿久本村</t>
  </si>
  <si>
    <t>藤阿久椿森</t>
  </si>
  <si>
    <t>由良町寺家・体宮</t>
  </si>
  <si>
    <t>由良町林・諏訪</t>
  </si>
  <si>
    <t>由良町北上・西上</t>
  </si>
  <si>
    <t>別所町</t>
  </si>
  <si>
    <t>新道町</t>
  </si>
  <si>
    <t>脇屋町</t>
  </si>
  <si>
    <t>沖野町</t>
  </si>
  <si>
    <t>西野谷町</t>
  </si>
  <si>
    <t>上田島町</t>
  </si>
  <si>
    <t>中根町</t>
  </si>
  <si>
    <t>東田島</t>
  </si>
  <si>
    <t>西田島</t>
  </si>
  <si>
    <t>毛里田村</t>
  </si>
  <si>
    <t>只上町１区</t>
  </si>
  <si>
    <t>只上町２区</t>
  </si>
  <si>
    <t>市場町・高瀬町</t>
  </si>
  <si>
    <t>富若町</t>
  </si>
  <si>
    <t>東今泉町</t>
  </si>
  <si>
    <t>緑町（古氷）</t>
  </si>
  <si>
    <t>矢田堀町</t>
  </si>
  <si>
    <t>吉沢町１区</t>
  </si>
  <si>
    <t>丸山七日市</t>
  </si>
  <si>
    <t>吉沢町２区</t>
  </si>
  <si>
    <t>原宿町</t>
  </si>
  <si>
    <t>尾島町２－１</t>
  </si>
  <si>
    <t>裏尾島</t>
  </si>
  <si>
    <t>南岩松</t>
  </si>
  <si>
    <t>北岩松</t>
  </si>
  <si>
    <t>備前島</t>
  </si>
  <si>
    <t>前小屋</t>
  </si>
  <si>
    <t>二ツ小屋</t>
  </si>
  <si>
    <t>武蔵島</t>
  </si>
  <si>
    <t>前島</t>
  </si>
  <si>
    <t>亀岡</t>
  </si>
  <si>
    <t>大館</t>
  </si>
  <si>
    <t>安養寺</t>
  </si>
  <si>
    <t>尾島下</t>
  </si>
  <si>
    <t>尾島上</t>
  </si>
  <si>
    <t>世良田村２－２</t>
  </si>
  <si>
    <t>世良田上</t>
  </si>
  <si>
    <t>世良田中</t>
  </si>
  <si>
    <t>世良田下</t>
  </si>
  <si>
    <t>粕川</t>
  </si>
  <si>
    <t>出塚</t>
  </si>
  <si>
    <t>徳川</t>
  </si>
  <si>
    <t>小角田</t>
  </si>
  <si>
    <t>木崎町</t>
  </si>
  <si>
    <t>下仲</t>
  </si>
  <si>
    <t>橋上</t>
  </si>
  <si>
    <t>橋下</t>
  </si>
  <si>
    <t>宿赤</t>
  </si>
  <si>
    <t>原・本郷．新屋敷</t>
  </si>
  <si>
    <t>下江田</t>
  </si>
  <si>
    <t>高尾</t>
  </si>
  <si>
    <t>上田島本村</t>
  </si>
  <si>
    <t>生品村</t>
  </si>
  <si>
    <t>要害</t>
  </si>
  <si>
    <t>振矢</t>
  </si>
  <si>
    <t>雁子</t>
  </si>
  <si>
    <t>市野倉</t>
  </si>
  <si>
    <t>呑嶺，新堀</t>
  </si>
  <si>
    <t>新道</t>
  </si>
  <si>
    <t>中村田</t>
  </si>
  <si>
    <t>大島，中屋敷</t>
  </si>
  <si>
    <t>上村田</t>
  </si>
  <si>
    <t>般若</t>
  </si>
  <si>
    <t>小金井南部</t>
  </si>
  <si>
    <t>小金井北部</t>
  </si>
  <si>
    <t>杉</t>
  </si>
  <si>
    <t>諏訪，原宿</t>
  </si>
  <si>
    <t>辻，新田</t>
  </si>
  <si>
    <t>多村新田</t>
  </si>
  <si>
    <t>市第一</t>
  </si>
  <si>
    <t>市第二</t>
  </si>
  <si>
    <t>綿打村</t>
  </si>
  <si>
    <t>大根本郷</t>
  </si>
  <si>
    <t>西本郷</t>
  </si>
  <si>
    <t>上江田東</t>
  </si>
  <si>
    <t>上江田西</t>
  </si>
  <si>
    <t>下田中</t>
  </si>
  <si>
    <t>花香塚</t>
  </si>
  <si>
    <t>前六供</t>
  </si>
  <si>
    <t>東六供</t>
  </si>
  <si>
    <t>東上田中</t>
  </si>
  <si>
    <t>西上田中</t>
  </si>
  <si>
    <t>権右衛門</t>
  </si>
  <si>
    <t>上中上</t>
  </si>
  <si>
    <t>上中下</t>
  </si>
  <si>
    <t>溜池</t>
  </si>
  <si>
    <t>萩</t>
  </si>
  <si>
    <t>大</t>
  </si>
  <si>
    <t>嘉祢</t>
  </si>
  <si>
    <t>藪塚本町</t>
  </si>
  <si>
    <t>杉塚</t>
  </si>
  <si>
    <t>滝之入</t>
  </si>
  <si>
    <t>湯之入</t>
  </si>
  <si>
    <t>三島</t>
  </si>
  <si>
    <t>山之神</t>
  </si>
  <si>
    <t>大原上</t>
  </si>
  <si>
    <t>大原一</t>
  </si>
  <si>
    <t>大原二</t>
  </si>
  <si>
    <t>大原三</t>
  </si>
  <si>
    <t>大原四</t>
  </si>
  <si>
    <t>大原五</t>
  </si>
  <si>
    <t>大原六</t>
  </si>
  <si>
    <t>大原七</t>
  </si>
  <si>
    <t>百石</t>
  </si>
  <si>
    <t>新星</t>
  </si>
  <si>
    <t>西ケ原</t>
  </si>
  <si>
    <t>寄合</t>
  </si>
  <si>
    <t>六千石</t>
  </si>
  <si>
    <t>新会村２－２</t>
  </si>
  <si>
    <t>高島</t>
  </si>
  <si>
    <t>沼田市</t>
  </si>
  <si>
    <t>沼田町</t>
  </si>
  <si>
    <t>倉内町</t>
  </si>
  <si>
    <t>柳町一</t>
  </si>
  <si>
    <t>高橋場町</t>
  </si>
  <si>
    <t>桜・上原町</t>
  </si>
  <si>
    <t>東原新町</t>
  </si>
  <si>
    <t>西原新町</t>
  </si>
  <si>
    <t>上・中・町</t>
  </si>
  <si>
    <t>馬喰町</t>
  </si>
  <si>
    <t>坊新田町</t>
  </si>
  <si>
    <t>榛名町</t>
  </si>
  <si>
    <t>薄根町一</t>
  </si>
  <si>
    <t>薄根町二</t>
  </si>
  <si>
    <t>利南村</t>
  </si>
  <si>
    <t>戸鹿野町</t>
  </si>
  <si>
    <t>沼須町</t>
  </si>
  <si>
    <t>上沼須町</t>
  </si>
  <si>
    <t>下久屋町</t>
  </si>
  <si>
    <t>上久屋町</t>
  </si>
  <si>
    <t>久屋原町</t>
  </si>
  <si>
    <t>横塚町</t>
  </si>
  <si>
    <t>池田村</t>
  </si>
  <si>
    <t>佐山北部</t>
  </si>
  <si>
    <t>佐山南部</t>
  </si>
  <si>
    <t>佐山開拓</t>
  </si>
  <si>
    <t>上発知北</t>
  </si>
  <si>
    <t>上発知中</t>
  </si>
  <si>
    <t>上発知南</t>
  </si>
  <si>
    <t>上発知開</t>
  </si>
  <si>
    <t>中発知町</t>
  </si>
  <si>
    <t>発知新田</t>
  </si>
  <si>
    <t>下発知町</t>
  </si>
  <si>
    <t>岡谷町</t>
  </si>
  <si>
    <t>奈良町</t>
  </si>
  <si>
    <t>秋塚町</t>
  </si>
  <si>
    <t>薄根村</t>
  </si>
  <si>
    <t>下沼田町</t>
  </si>
  <si>
    <t>白岩町</t>
  </si>
  <si>
    <t>硯田町</t>
  </si>
  <si>
    <t>恩田町</t>
  </si>
  <si>
    <t>井土上，上</t>
  </si>
  <si>
    <t>井土上，下</t>
  </si>
  <si>
    <t>宇楚井町</t>
  </si>
  <si>
    <t>堀廻町</t>
  </si>
  <si>
    <t>大釜町</t>
  </si>
  <si>
    <t>善桂寺町</t>
  </si>
  <si>
    <t>石墨西</t>
  </si>
  <si>
    <t>石墨東</t>
  </si>
  <si>
    <t>戸神町</t>
  </si>
  <si>
    <t>町田東</t>
  </si>
  <si>
    <t>町田西</t>
  </si>
  <si>
    <t>川田村</t>
  </si>
  <si>
    <t>北馬込</t>
  </si>
  <si>
    <t>馬中</t>
  </si>
  <si>
    <t>下村</t>
  </si>
  <si>
    <t>宮塚</t>
  </si>
  <si>
    <t>内宿</t>
  </si>
  <si>
    <t>前宿</t>
  </si>
  <si>
    <t>今井町</t>
  </si>
  <si>
    <t>横子</t>
  </si>
  <si>
    <t>旭</t>
  </si>
  <si>
    <t>大竹</t>
  </si>
  <si>
    <t>篠尾町</t>
  </si>
  <si>
    <t>鍋沢</t>
  </si>
  <si>
    <t>岩本町</t>
  </si>
  <si>
    <t>白沢村</t>
  </si>
  <si>
    <t>下古語父</t>
  </si>
  <si>
    <t>上古語父</t>
  </si>
  <si>
    <t>生枝</t>
  </si>
  <si>
    <t>岩室</t>
  </si>
  <si>
    <t>尾合</t>
  </si>
  <si>
    <t>平出</t>
  </si>
  <si>
    <t>東村（沼田市）</t>
    <rPh sb="3" eb="6">
      <t>ヌマタシ</t>
    </rPh>
    <phoneticPr fontId="9"/>
  </si>
  <si>
    <t>高戸谷</t>
  </si>
  <si>
    <t>追貝</t>
  </si>
  <si>
    <t>大楊</t>
  </si>
  <si>
    <t>老神</t>
  </si>
  <si>
    <t>薗原</t>
  </si>
  <si>
    <t>穴原</t>
  </si>
  <si>
    <t>赤城根村</t>
  </si>
  <si>
    <t>輪組</t>
  </si>
  <si>
    <t>多那</t>
  </si>
  <si>
    <t>砂川</t>
  </si>
  <si>
    <t>日影南郷</t>
  </si>
  <si>
    <t>日向南郷</t>
  </si>
  <si>
    <t>柿平</t>
  </si>
  <si>
    <t>小松</t>
  </si>
  <si>
    <t>二本松</t>
  </si>
  <si>
    <t>根利</t>
  </si>
  <si>
    <t>館林市</t>
  </si>
  <si>
    <t>館林町</t>
  </si>
  <si>
    <t>本町三丁目一部・本町四丁目一部</t>
  </si>
  <si>
    <t>千代田町・富士見町</t>
  </si>
  <si>
    <t>本町一丁目・二丁目・大手町一部</t>
  </si>
  <si>
    <t>仲町一部</t>
  </si>
  <si>
    <t>栄町一部・仲町一部・西本町一部</t>
  </si>
  <si>
    <t>西本町一部・代官町一部</t>
  </si>
  <si>
    <t>代官町．本町一丁目一部・台宿町</t>
  </si>
  <si>
    <t>朝日町一部</t>
  </si>
  <si>
    <t>朝日町・本町一丁目・大手町一部</t>
  </si>
  <si>
    <t>大手町一部・城町一部</t>
  </si>
  <si>
    <t>城町一部・尾曵町一部</t>
  </si>
  <si>
    <t>城町一部・尾曳町一部</t>
  </si>
  <si>
    <t>郷谷村</t>
  </si>
  <si>
    <t>当郷</t>
  </si>
  <si>
    <t>千塚</t>
  </si>
  <si>
    <t>四ツ谷</t>
  </si>
  <si>
    <t>大島村</t>
  </si>
  <si>
    <t>観音</t>
  </si>
  <si>
    <t>岡里</t>
  </si>
  <si>
    <t>寄居</t>
  </si>
  <si>
    <t>正儀内</t>
  </si>
  <si>
    <t>赤羽村</t>
  </si>
  <si>
    <t>上赤生田</t>
  </si>
  <si>
    <t>田北</t>
  </si>
  <si>
    <t>上宿</t>
  </si>
  <si>
    <t>花山</t>
  </si>
  <si>
    <t>楠</t>
  </si>
  <si>
    <t>小桑原，富士原</t>
  </si>
  <si>
    <t>小桑原東部</t>
  </si>
  <si>
    <t>堀工</t>
  </si>
  <si>
    <t>近藤苗木</t>
  </si>
  <si>
    <t>開拓</t>
  </si>
  <si>
    <t>三野谷村</t>
  </si>
  <si>
    <t>野辺</t>
  </si>
  <si>
    <t>上三林</t>
  </si>
  <si>
    <t>下三林</t>
  </si>
  <si>
    <t>入ケ谷</t>
  </si>
  <si>
    <t>多々良村</t>
  </si>
  <si>
    <t>高根</t>
  </si>
  <si>
    <t>木戸</t>
  </si>
  <si>
    <t>日向</t>
  </si>
  <si>
    <t>日向新田</t>
  </si>
  <si>
    <t>成島北部</t>
  </si>
  <si>
    <t>大街道</t>
  </si>
  <si>
    <t>成島南部</t>
  </si>
  <si>
    <t>渡瀬村</t>
  </si>
  <si>
    <t>大小新田</t>
  </si>
  <si>
    <t>下早川田</t>
  </si>
  <si>
    <t>上早川田</t>
  </si>
  <si>
    <t>傍示塚</t>
  </si>
  <si>
    <t>岡野</t>
  </si>
  <si>
    <t>渋川市</t>
  </si>
  <si>
    <t>渋川町</t>
  </si>
  <si>
    <t>大崎</t>
  </si>
  <si>
    <t>新町・長塚町・辰巳町</t>
  </si>
  <si>
    <t>藤ノ木</t>
  </si>
  <si>
    <t>折原</t>
  </si>
  <si>
    <t>六本松</t>
  </si>
  <si>
    <t>金島村</t>
  </si>
  <si>
    <t>国町</t>
  </si>
  <si>
    <t>南牧</t>
  </si>
  <si>
    <t>祖母島</t>
  </si>
  <si>
    <t>上村１，２</t>
  </si>
  <si>
    <t>上村３，４</t>
  </si>
  <si>
    <t>古巻村</t>
  </si>
  <si>
    <t>五輪平</t>
  </si>
  <si>
    <t>有馬</t>
  </si>
  <si>
    <t>半田</t>
  </si>
  <si>
    <t>旧道</t>
  </si>
  <si>
    <t>豊秋村</t>
  </si>
  <si>
    <t>行幸田</t>
  </si>
  <si>
    <t>羽生平</t>
  </si>
  <si>
    <t>北橘村</t>
  </si>
  <si>
    <t>八崎</t>
  </si>
  <si>
    <t>分郷八崎</t>
  </si>
  <si>
    <t>下南室</t>
  </si>
  <si>
    <t>上南室</t>
  </si>
  <si>
    <t>上箱田</t>
  </si>
  <si>
    <t>箱田</t>
  </si>
  <si>
    <t>下箱田</t>
  </si>
  <si>
    <t>真壁</t>
  </si>
  <si>
    <t>赤城山</t>
  </si>
  <si>
    <t>敷島村</t>
  </si>
  <si>
    <t>六区</t>
  </si>
  <si>
    <t>七区</t>
  </si>
  <si>
    <t>八区</t>
  </si>
  <si>
    <t>九区</t>
  </si>
  <si>
    <t>十区</t>
  </si>
  <si>
    <t>横野村</t>
  </si>
  <si>
    <t>十一区</t>
  </si>
  <si>
    <t>十二区</t>
  </si>
  <si>
    <t>十三区</t>
  </si>
  <si>
    <t>十四区</t>
  </si>
  <si>
    <t>十五区</t>
  </si>
  <si>
    <t>十六区</t>
  </si>
  <si>
    <t>十七区</t>
  </si>
  <si>
    <t>十八区</t>
  </si>
  <si>
    <t>十九区</t>
  </si>
  <si>
    <t>二十区</t>
  </si>
  <si>
    <t>二十一区</t>
  </si>
  <si>
    <t>長尾村</t>
  </si>
  <si>
    <t>仙石</t>
  </si>
  <si>
    <t>石本</t>
  </si>
  <si>
    <t>夏保</t>
  </si>
  <si>
    <t>寄島</t>
  </si>
  <si>
    <t>北牧</t>
  </si>
  <si>
    <t>吹屋</t>
  </si>
  <si>
    <t>白郷井村</t>
  </si>
  <si>
    <t>日出島</t>
  </si>
  <si>
    <t>暮沢</t>
  </si>
  <si>
    <t>大渕</t>
  </si>
  <si>
    <t>伊熊</t>
  </si>
  <si>
    <t>立和田</t>
  </si>
  <si>
    <t>子麓</t>
  </si>
  <si>
    <t>浅田</t>
  </si>
  <si>
    <t>久保</t>
  </si>
  <si>
    <t>加生</t>
  </si>
  <si>
    <t>田向</t>
  </si>
  <si>
    <t>田尻</t>
  </si>
  <si>
    <t>小野上村</t>
  </si>
  <si>
    <t>振興</t>
  </si>
  <si>
    <t>下小野子</t>
  </si>
  <si>
    <t>中小野子</t>
  </si>
  <si>
    <t>上小野子</t>
  </si>
  <si>
    <t>甲里</t>
  </si>
  <si>
    <t>伊久保</t>
  </si>
  <si>
    <t>程久保</t>
  </si>
  <si>
    <t>共栄</t>
  </si>
  <si>
    <t>谷の口</t>
  </si>
  <si>
    <t>谷後</t>
  </si>
  <si>
    <t>伊香保町</t>
  </si>
  <si>
    <t>伊香保破竹</t>
  </si>
  <si>
    <t>中子</t>
  </si>
  <si>
    <t>湯中子</t>
  </si>
  <si>
    <t>藤岡市</t>
  </si>
  <si>
    <t>第１</t>
  </si>
  <si>
    <t>市街地</t>
  </si>
  <si>
    <t>芦田町</t>
  </si>
  <si>
    <t>神流村</t>
  </si>
  <si>
    <t>温井</t>
  </si>
  <si>
    <t>下栗須</t>
  </si>
  <si>
    <t>下戸塚</t>
  </si>
  <si>
    <t>上戸塚</t>
  </si>
  <si>
    <t>小野村</t>
  </si>
  <si>
    <t>森新田</t>
  </si>
  <si>
    <t>立石新田</t>
  </si>
  <si>
    <t>立石北</t>
  </si>
  <si>
    <t>立石南</t>
  </si>
  <si>
    <t>中上</t>
  </si>
  <si>
    <t>上栗須</t>
  </si>
  <si>
    <t>中栗須</t>
  </si>
  <si>
    <t>美土里村</t>
  </si>
  <si>
    <t>上大塚</t>
  </si>
  <si>
    <t>中大塚西</t>
  </si>
  <si>
    <t>中大塚東</t>
  </si>
  <si>
    <t>下大塚</t>
  </si>
  <si>
    <t>本動堂</t>
  </si>
  <si>
    <t>篠塚</t>
  </si>
  <si>
    <t>上落合</t>
  </si>
  <si>
    <t>美九里村</t>
  </si>
  <si>
    <t>根岸</t>
  </si>
  <si>
    <t>川除</t>
  </si>
  <si>
    <t>牛田</t>
  </si>
  <si>
    <t>神田</t>
  </si>
  <si>
    <t>矢場</t>
  </si>
  <si>
    <t>保美</t>
  </si>
  <si>
    <t>高山下</t>
  </si>
  <si>
    <t>高山中</t>
  </si>
  <si>
    <t>高山上</t>
  </si>
  <si>
    <t>平井村</t>
  </si>
  <si>
    <t>白石</t>
  </si>
  <si>
    <t>緑埜</t>
  </si>
  <si>
    <t>鮎川</t>
  </si>
  <si>
    <t>東平井</t>
  </si>
  <si>
    <t>西平井</t>
  </si>
  <si>
    <t>日野村</t>
  </si>
  <si>
    <t>御荷鉾</t>
  </si>
  <si>
    <t>奈良山</t>
  </si>
  <si>
    <t>小柏</t>
  </si>
  <si>
    <t>大平開拓地</t>
  </si>
  <si>
    <t>矢掛・細谷戸</t>
  </si>
  <si>
    <t>馬渡戸</t>
  </si>
  <si>
    <t>坂野</t>
  </si>
  <si>
    <t>芝平，岡本</t>
  </si>
  <si>
    <t>高井戸</t>
  </si>
  <si>
    <t>黒石</t>
  </si>
  <si>
    <t>猪之田</t>
  </si>
  <si>
    <t>鈩沢</t>
  </si>
  <si>
    <t>中倉</t>
  </si>
  <si>
    <t>塩平</t>
  </si>
  <si>
    <t>尾根</t>
  </si>
  <si>
    <t>印地</t>
  </si>
  <si>
    <t>駒留</t>
  </si>
  <si>
    <t>鬼石町</t>
  </si>
  <si>
    <t>鬼石</t>
  </si>
  <si>
    <t>諏訪</t>
  </si>
  <si>
    <t>宇塩</t>
  </si>
  <si>
    <t>根際</t>
  </si>
  <si>
    <t>三波川村</t>
  </si>
  <si>
    <t>小平</t>
  </si>
  <si>
    <t>下三波川</t>
  </si>
  <si>
    <t>雲尾</t>
  </si>
  <si>
    <t>久々沢</t>
  </si>
  <si>
    <t>月吉</t>
  </si>
  <si>
    <t>諸松</t>
  </si>
  <si>
    <t>大奈良</t>
  </si>
  <si>
    <t>平滑</t>
  </si>
  <si>
    <t>琴辻</t>
  </si>
  <si>
    <t>大内平</t>
  </si>
  <si>
    <t>千之沢</t>
  </si>
  <si>
    <t>下妹ケ谷</t>
  </si>
  <si>
    <t>上妹ケ谷</t>
  </si>
  <si>
    <t>猪窪</t>
  </si>
  <si>
    <t>美原村</t>
  </si>
  <si>
    <t>栢ヶ舞</t>
  </si>
  <si>
    <t>下久保</t>
  </si>
  <si>
    <t>保美濃山</t>
  </si>
  <si>
    <t>犬目</t>
  </si>
  <si>
    <t>元坂原</t>
  </si>
  <si>
    <t>扇屋</t>
  </si>
  <si>
    <t>露久保</t>
  </si>
  <si>
    <t>法久</t>
  </si>
  <si>
    <t>富岡市</t>
  </si>
  <si>
    <t>富岡町</t>
  </si>
  <si>
    <t>旧郭</t>
  </si>
  <si>
    <t>七日市</t>
  </si>
  <si>
    <t>共和</t>
  </si>
  <si>
    <t>瀬下上</t>
  </si>
  <si>
    <t>瀬下</t>
  </si>
  <si>
    <t>高成</t>
  </si>
  <si>
    <t>曽木</t>
  </si>
  <si>
    <t>黒岩村</t>
  </si>
  <si>
    <t>黒川西</t>
  </si>
  <si>
    <t>黒川東</t>
  </si>
  <si>
    <t>別保</t>
  </si>
  <si>
    <t>芹田</t>
  </si>
  <si>
    <t>下東区</t>
  </si>
  <si>
    <t>下西区</t>
  </si>
  <si>
    <t>大日</t>
  </si>
  <si>
    <t>機足</t>
  </si>
  <si>
    <t>深町</t>
  </si>
  <si>
    <t>一ノ宮町</t>
  </si>
  <si>
    <t>下区</t>
  </si>
  <si>
    <t>上坂</t>
  </si>
  <si>
    <t>宇田</t>
  </si>
  <si>
    <t>寺田</t>
  </si>
  <si>
    <t>坂井</t>
  </si>
  <si>
    <t>神農原</t>
  </si>
  <si>
    <t>高瀬村</t>
  </si>
  <si>
    <t>上高瀬</t>
  </si>
  <si>
    <t>横瀬</t>
  </si>
  <si>
    <t>中高瀬</t>
  </si>
  <si>
    <t>下高瀬</t>
  </si>
  <si>
    <t>井戸沢，谷津</t>
  </si>
  <si>
    <t>内匠</t>
  </si>
  <si>
    <t>額部村</t>
  </si>
  <si>
    <t>宮城</t>
  </si>
  <si>
    <t>甲日向</t>
  </si>
  <si>
    <t>長塚</t>
  </si>
  <si>
    <t>岩染</t>
  </si>
  <si>
    <t>南後箇</t>
  </si>
  <si>
    <t>大塩</t>
  </si>
  <si>
    <t>大丸</t>
  </si>
  <si>
    <t>涸沢</t>
  </si>
  <si>
    <t>上岡本</t>
  </si>
  <si>
    <t>下岡本</t>
  </si>
  <si>
    <t>上高尾</t>
  </si>
  <si>
    <t>下高尾</t>
  </si>
  <si>
    <t>高尾大鳥</t>
  </si>
  <si>
    <t>須山</t>
  </si>
  <si>
    <t>小桑原</t>
  </si>
  <si>
    <t>相野田</t>
  </si>
  <si>
    <t>後賀</t>
  </si>
  <si>
    <t>後賀西組</t>
  </si>
  <si>
    <t>蕨</t>
  </si>
  <si>
    <t>上道</t>
  </si>
  <si>
    <t>小梅平</t>
  </si>
  <si>
    <t>井手</t>
  </si>
  <si>
    <t>破風前場</t>
  </si>
  <si>
    <t>蚊沼</t>
  </si>
  <si>
    <t>神成</t>
  </si>
  <si>
    <t>上小林</t>
  </si>
  <si>
    <t>福島町２－２</t>
  </si>
  <si>
    <t>星田</t>
  </si>
  <si>
    <t>君川</t>
  </si>
  <si>
    <t>上田篠</t>
  </si>
  <si>
    <t>下田篠</t>
  </si>
  <si>
    <t>丹生村</t>
  </si>
  <si>
    <t>上丹生</t>
  </si>
  <si>
    <t>千足</t>
  </si>
  <si>
    <t>下丹生</t>
  </si>
  <si>
    <t>高田村</t>
  </si>
  <si>
    <t>明戸新光寺</t>
  </si>
  <si>
    <t>虻田千福寺</t>
  </si>
  <si>
    <t>久原</t>
  </si>
  <si>
    <t>三ツ屋</t>
  </si>
  <si>
    <t>十二</t>
  </si>
  <si>
    <t>妙義町</t>
  </si>
  <si>
    <t>妙義</t>
  </si>
  <si>
    <t>大牛</t>
  </si>
  <si>
    <t>北山</t>
  </si>
  <si>
    <t>古立</t>
  </si>
  <si>
    <t>行沢</t>
  </si>
  <si>
    <t>諸戸</t>
  </si>
  <si>
    <t>尾崎</t>
  </si>
  <si>
    <t>寺山打越</t>
  </si>
  <si>
    <t>城上</t>
  </si>
  <si>
    <t>安中市</t>
  </si>
  <si>
    <t>安中町</t>
  </si>
  <si>
    <t>在家</t>
  </si>
  <si>
    <t>安中</t>
  </si>
  <si>
    <t>小間</t>
  </si>
  <si>
    <t>米山</t>
  </si>
  <si>
    <t>高別当</t>
  </si>
  <si>
    <t>古屋</t>
  </si>
  <si>
    <t>小俣</t>
  </si>
  <si>
    <t>原市町</t>
  </si>
  <si>
    <t>原市</t>
  </si>
  <si>
    <t>郷原</t>
  </si>
  <si>
    <t>磯部町</t>
  </si>
  <si>
    <t>上磯部</t>
  </si>
  <si>
    <t>西上磯部</t>
  </si>
  <si>
    <t>東上磯部</t>
  </si>
  <si>
    <t>下磯部</t>
  </si>
  <si>
    <t>鉱泉地</t>
  </si>
  <si>
    <t>東横野村</t>
  </si>
  <si>
    <t>中野谷</t>
  </si>
  <si>
    <t>鷺宮</t>
  </si>
  <si>
    <t>上間仁田</t>
  </si>
  <si>
    <t>下間仁田</t>
  </si>
  <si>
    <t>岩野谷村</t>
  </si>
  <si>
    <t>野殿</t>
  </si>
  <si>
    <t>水境</t>
  </si>
  <si>
    <t>板鼻町</t>
  </si>
  <si>
    <t>板鼻</t>
  </si>
  <si>
    <t>秋間村</t>
  </si>
  <si>
    <t>西上秋間</t>
  </si>
  <si>
    <t>東上秋間</t>
  </si>
  <si>
    <t>中秋間</t>
  </si>
  <si>
    <t>北秋間</t>
  </si>
  <si>
    <t>下秋間</t>
  </si>
  <si>
    <t>長者久保</t>
  </si>
  <si>
    <t>後閑村</t>
  </si>
  <si>
    <t>下後閑</t>
  </si>
  <si>
    <t>中後閑</t>
  </si>
  <si>
    <t>上後閑</t>
  </si>
  <si>
    <t>松井田町</t>
  </si>
  <si>
    <t>源ケ原</t>
  </si>
  <si>
    <t>松井田</t>
  </si>
  <si>
    <t>琵琶の久保</t>
  </si>
  <si>
    <t>臼井町</t>
  </si>
  <si>
    <t>五料の１</t>
  </si>
  <si>
    <t>五料の３</t>
  </si>
  <si>
    <t>五料の２</t>
  </si>
  <si>
    <t>坂本町</t>
  </si>
  <si>
    <t>水谷道全</t>
  </si>
  <si>
    <t>入山</t>
  </si>
  <si>
    <t>北野牧・西野牧</t>
  </si>
  <si>
    <t>西横野村</t>
  </si>
  <si>
    <t>人見</t>
  </si>
  <si>
    <t>二軒在家</t>
  </si>
  <si>
    <t>八城</t>
  </si>
  <si>
    <t>行田</t>
  </si>
  <si>
    <t>九十九村</t>
  </si>
  <si>
    <t>高梨子</t>
  </si>
  <si>
    <t>国衙</t>
  </si>
  <si>
    <t>小日向</t>
  </si>
  <si>
    <t>細野村</t>
  </si>
  <si>
    <t>土塩</t>
  </si>
  <si>
    <t>上増田１</t>
  </si>
  <si>
    <t>上増田２</t>
  </si>
  <si>
    <t>みどり市</t>
  </si>
  <si>
    <t>東村（みどり市）</t>
    <rPh sb="6" eb="7">
      <t>シ</t>
    </rPh>
    <phoneticPr fontId="9"/>
  </si>
  <si>
    <t>荻原</t>
  </si>
  <si>
    <t>花輪</t>
  </si>
  <si>
    <t>小夜戸</t>
  </si>
  <si>
    <t>小中</t>
  </si>
  <si>
    <t>座間</t>
  </si>
  <si>
    <t>草木</t>
  </si>
  <si>
    <t>沢入</t>
  </si>
  <si>
    <t>笠懸町</t>
  </si>
  <si>
    <t>北山，桜塚</t>
  </si>
  <si>
    <t>下阿左美，横町</t>
  </si>
  <si>
    <t>竹沢</t>
  </si>
  <si>
    <t>岩宿</t>
  </si>
  <si>
    <t>久宮</t>
  </si>
  <si>
    <t>鹿の川</t>
  </si>
  <si>
    <t>上鹿田</t>
  </si>
  <si>
    <t>前鹿田</t>
  </si>
  <si>
    <t>西鹿田</t>
  </si>
  <si>
    <t>大間々町</t>
  </si>
  <si>
    <t>瀬戸ケ原</t>
  </si>
  <si>
    <t>上桐原</t>
  </si>
  <si>
    <t>間坂</t>
  </si>
  <si>
    <t>宿桐原</t>
  </si>
  <si>
    <t>町内</t>
  </si>
  <si>
    <t>諸町</t>
  </si>
  <si>
    <t>福岡村</t>
  </si>
  <si>
    <t>下塩原</t>
  </si>
  <si>
    <t>上塩原</t>
  </si>
  <si>
    <t>浅原第一</t>
  </si>
  <si>
    <t>浅原第二</t>
  </si>
  <si>
    <t>浅原第三</t>
  </si>
  <si>
    <t>浅原第四</t>
  </si>
  <si>
    <t>大保</t>
  </si>
  <si>
    <t>月下沢</t>
  </si>
  <si>
    <t>長尾根</t>
  </si>
  <si>
    <t>折の内</t>
  </si>
  <si>
    <t>瀬見</t>
  </si>
  <si>
    <t>狸原</t>
  </si>
  <si>
    <t>川内村２－２</t>
  </si>
  <si>
    <t>川面</t>
  </si>
  <si>
    <t>黒保根村２－２</t>
  </si>
  <si>
    <t>下神梅</t>
  </si>
  <si>
    <t>榛東村</t>
  </si>
  <si>
    <t>桃井村</t>
  </si>
  <si>
    <t>道城</t>
  </si>
  <si>
    <t>桃広</t>
  </si>
  <si>
    <t>神薬師</t>
  </si>
  <si>
    <t>西帝</t>
  </si>
  <si>
    <t>小林沢</t>
  </si>
  <si>
    <t>関谷塚</t>
  </si>
  <si>
    <t>倉海戸</t>
  </si>
  <si>
    <t>柳沢</t>
  </si>
  <si>
    <t>南新井</t>
  </si>
  <si>
    <t>下新井</t>
  </si>
  <si>
    <t>笹熊</t>
  </si>
  <si>
    <t>桃泉</t>
  </si>
  <si>
    <t>相馬村２－１</t>
  </si>
  <si>
    <t>八幡下</t>
  </si>
  <si>
    <t>八之海道</t>
  </si>
  <si>
    <t>宮室</t>
  </si>
  <si>
    <t>下の前</t>
  </si>
  <si>
    <t>中の前</t>
  </si>
  <si>
    <t>井戸尻上</t>
  </si>
  <si>
    <t>井戸尻下</t>
  </si>
  <si>
    <t>吉岡町</t>
  </si>
  <si>
    <t>上野田</t>
  </si>
  <si>
    <t>南下</t>
  </si>
  <si>
    <t>北下</t>
  </si>
  <si>
    <t>陣場</t>
  </si>
  <si>
    <t>上野原</t>
  </si>
  <si>
    <t>駒寄村</t>
  </si>
  <si>
    <t>寺上</t>
  </si>
  <si>
    <t>溝祭</t>
  </si>
  <si>
    <t>駒寄</t>
  </si>
  <si>
    <t>上野村</t>
  </si>
  <si>
    <t>乙母</t>
  </si>
  <si>
    <t>川和</t>
  </si>
  <si>
    <t>勝山</t>
  </si>
  <si>
    <t>新羽</t>
  </si>
  <si>
    <t>野栗沢</t>
  </si>
  <si>
    <t>乙父</t>
  </si>
  <si>
    <t>楢原</t>
  </si>
  <si>
    <t>塩之沢</t>
  </si>
  <si>
    <t>１２区</t>
  </si>
  <si>
    <t>住居附</t>
  </si>
  <si>
    <t>神流町</t>
  </si>
  <si>
    <t>万場町</t>
  </si>
  <si>
    <t>麻生</t>
  </si>
  <si>
    <t>生利</t>
  </si>
  <si>
    <t>町並</t>
  </si>
  <si>
    <t>栃本</t>
  </si>
  <si>
    <t>東塩沢</t>
  </si>
  <si>
    <t>西塩沢</t>
  </si>
  <si>
    <t>赤久縄</t>
  </si>
  <si>
    <t>森戸</t>
  </si>
  <si>
    <t>黒田</t>
  </si>
  <si>
    <t>相原</t>
  </si>
  <si>
    <t>青梨</t>
  </si>
  <si>
    <t>元船子</t>
  </si>
  <si>
    <t>椹森</t>
  </si>
  <si>
    <t>中里村</t>
  </si>
  <si>
    <t>伝田郷</t>
  </si>
  <si>
    <t>坊桜井</t>
  </si>
  <si>
    <t>下小越</t>
  </si>
  <si>
    <t>宮越</t>
  </si>
  <si>
    <t>井田</t>
  </si>
  <si>
    <t>横古</t>
  </si>
  <si>
    <t>三津川</t>
  </si>
  <si>
    <t>間物</t>
  </si>
  <si>
    <t>神ケ原</t>
  </si>
  <si>
    <t>平原</t>
  </si>
  <si>
    <t>尾附</t>
  </si>
  <si>
    <t>山室</t>
  </si>
  <si>
    <t>橋倉</t>
  </si>
  <si>
    <t>八倉</t>
  </si>
  <si>
    <t>持倉</t>
  </si>
  <si>
    <t>下仁田町</t>
  </si>
  <si>
    <t>下仁田町（旧）</t>
    <rPh sb="5" eb="6">
      <t>キュウ</t>
    </rPh>
    <phoneticPr fontId="9"/>
  </si>
  <si>
    <t>旭町・東町</t>
  </si>
  <si>
    <t>川井</t>
  </si>
  <si>
    <t>吉崎</t>
  </si>
  <si>
    <t>栗山</t>
  </si>
  <si>
    <t>高倉</t>
  </si>
  <si>
    <t>馬山村</t>
  </si>
  <si>
    <t>杣瀬</t>
  </si>
  <si>
    <t>鎌田</t>
  </si>
  <si>
    <t>中島，大塚</t>
  </si>
  <si>
    <t>上替戸，横瀬</t>
  </si>
  <si>
    <t>蒔田</t>
  </si>
  <si>
    <t>細萱</t>
  </si>
  <si>
    <t>城西</t>
  </si>
  <si>
    <t>竹ノ上</t>
  </si>
  <si>
    <t>白山，赤津</t>
  </si>
  <si>
    <t>小坂村</t>
  </si>
  <si>
    <t>下小坂</t>
  </si>
  <si>
    <t>大坂</t>
  </si>
  <si>
    <t>二岩</t>
  </si>
  <si>
    <t>虻田</t>
  </si>
  <si>
    <t>上小坂</t>
  </si>
  <si>
    <t>馬居沢</t>
  </si>
  <si>
    <t>坂詰</t>
  </si>
  <si>
    <t>西牧村</t>
  </si>
  <si>
    <t>藤井，横間</t>
  </si>
  <si>
    <t>中平，芦ノ平</t>
  </si>
  <si>
    <t>三ツ瀬，相沢</t>
  </si>
  <si>
    <t>市ノ萱，屋敷</t>
  </si>
  <si>
    <t>根小屋，小出屋</t>
  </si>
  <si>
    <t>黒川，中野</t>
  </si>
  <si>
    <t>清水沢</t>
  </si>
  <si>
    <t>大栗，新屋</t>
  </si>
  <si>
    <t>芝ノ沢，瀬成</t>
  </si>
  <si>
    <t>初鳥屋，小平</t>
  </si>
  <si>
    <t>萱倉，高立</t>
  </si>
  <si>
    <t>漆萱</t>
  </si>
  <si>
    <t>青倉村</t>
  </si>
  <si>
    <t>風口</t>
  </si>
  <si>
    <t>北野</t>
  </si>
  <si>
    <t>大桑原</t>
  </si>
  <si>
    <t>下青倉</t>
  </si>
  <si>
    <t>上青倉</t>
  </si>
  <si>
    <t>土谷沢</t>
  </si>
  <si>
    <t>七久保</t>
  </si>
  <si>
    <t>桑本</t>
  </si>
  <si>
    <t>南牧村</t>
  </si>
  <si>
    <t>月形村</t>
  </si>
  <si>
    <t>雨沢</t>
  </si>
  <si>
    <t>六車</t>
  </si>
  <si>
    <t>山仲</t>
  </si>
  <si>
    <t>底瀬</t>
  </si>
  <si>
    <t>大仁田</t>
  </si>
  <si>
    <t>尾沢村</t>
  </si>
  <si>
    <t>砥沢</t>
  </si>
  <si>
    <t>羽沢</t>
  </si>
  <si>
    <t>星尾</t>
  </si>
  <si>
    <t>大上</t>
  </si>
  <si>
    <t>熊倉</t>
  </si>
  <si>
    <t>磐戸村</t>
  </si>
  <si>
    <t>叶屋</t>
  </si>
  <si>
    <t>野々上，日向</t>
  </si>
  <si>
    <t>峯・日影</t>
  </si>
  <si>
    <t>大久保，高原</t>
  </si>
  <si>
    <t>千原</t>
  </si>
  <si>
    <t>東磐戸</t>
  </si>
  <si>
    <t>西磐戸</t>
  </si>
  <si>
    <t>檜平</t>
  </si>
  <si>
    <t>椚</t>
  </si>
  <si>
    <t>檜沢</t>
  </si>
  <si>
    <t>大倉</t>
  </si>
  <si>
    <t>甘楽町</t>
  </si>
  <si>
    <t>小幡町</t>
  </si>
  <si>
    <t>八幡北</t>
  </si>
  <si>
    <t>八幡南</t>
  </si>
  <si>
    <t>城町北</t>
  </si>
  <si>
    <t>城町南</t>
  </si>
  <si>
    <t>佐久間</t>
  </si>
  <si>
    <t>国峯</t>
  </si>
  <si>
    <t>下井</t>
  </si>
  <si>
    <t>原中，川久保南</t>
  </si>
  <si>
    <t>秋畑村</t>
  </si>
  <si>
    <t>枇杷の沢</t>
  </si>
  <si>
    <t>梅の木平</t>
  </si>
  <si>
    <t>来波</t>
  </si>
  <si>
    <t>那須</t>
  </si>
  <si>
    <t>赤谷，二つ石</t>
  </si>
  <si>
    <t>峯荻</t>
  </si>
  <si>
    <t>裏根</t>
  </si>
  <si>
    <t>新屋村</t>
  </si>
  <si>
    <t>白倉本村</t>
  </si>
  <si>
    <t>白倉原</t>
  </si>
  <si>
    <t>天引上</t>
  </si>
  <si>
    <t>天引下</t>
  </si>
  <si>
    <t>造石</t>
  </si>
  <si>
    <t>庭谷</t>
  </si>
  <si>
    <t>福島町２－１</t>
  </si>
  <si>
    <t>北福島</t>
  </si>
  <si>
    <t>笹の森</t>
  </si>
  <si>
    <t>小川</t>
  </si>
  <si>
    <t>二日町</t>
  </si>
  <si>
    <t>中之条町</t>
  </si>
  <si>
    <t>中之条町（旧）</t>
    <rPh sb="5" eb="6">
      <t>キュウ</t>
    </rPh>
    <phoneticPr fontId="9"/>
  </si>
  <si>
    <t>第一区</t>
  </si>
  <si>
    <t>西中之条</t>
  </si>
  <si>
    <t>中之条町中之町</t>
  </si>
  <si>
    <t>中之条町下の町</t>
  </si>
  <si>
    <t>堅町</t>
  </si>
  <si>
    <t>王子町</t>
  </si>
  <si>
    <t>伊勢町上の町西</t>
  </si>
  <si>
    <t>伊勢町上の町東</t>
  </si>
  <si>
    <t>伊勢町中の町西</t>
  </si>
  <si>
    <t>伊勢町中の町東</t>
  </si>
  <si>
    <t>伊勢町下の町西</t>
  </si>
  <si>
    <t>伊勢町下の町東</t>
  </si>
  <si>
    <t>只則</t>
  </si>
  <si>
    <t>青山</t>
  </si>
  <si>
    <t>市城</t>
  </si>
  <si>
    <t>沢田村</t>
  </si>
  <si>
    <t>下山田</t>
  </si>
  <si>
    <t>吾嬬開拓</t>
  </si>
  <si>
    <t>高沼</t>
  </si>
  <si>
    <t>寺社原</t>
  </si>
  <si>
    <t>大岩，細尾</t>
  </si>
  <si>
    <t>沢渡</t>
  </si>
  <si>
    <t>上反下</t>
  </si>
  <si>
    <t>下反下</t>
  </si>
  <si>
    <t>古座部</t>
  </si>
  <si>
    <t>湯原</t>
  </si>
  <si>
    <t>久森</t>
  </si>
  <si>
    <t>菅田</t>
  </si>
  <si>
    <t>殿貝戸，君の尾</t>
  </si>
  <si>
    <t>四万湯原</t>
  </si>
  <si>
    <t>駒岩</t>
  </si>
  <si>
    <t>上四万</t>
  </si>
  <si>
    <t>寺社平</t>
  </si>
  <si>
    <t>貫湯平</t>
  </si>
  <si>
    <t>上折田</t>
  </si>
  <si>
    <t>中折田</t>
  </si>
  <si>
    <t>下折田</t>
  </si>
  <si>
    <t>伊参村</t>
  </si>
  <si>
    <t>岩本上中組</t>
  </si>
  <si>
    <t>岩本下組</t>
  </si>
  <si>
    <t>五反田上中組</t>
  </si>
  <si>
    <t>五反田下組</t>
  </si>
  <si>
    <t>蟻川北組</t>
  </si>
  <si>
    <t>蟻川東組</t>
  </si>
  <si>
    <t>蟻川西組</t>
  </si>
  <si>
    <t>大道</t>
  </si>
  <si>
    <t>名久田村</t>
  </si>
  <si>
    <t>宇妻</t>
  </si>
  <si>
    <t>第五区</t>
  </si>
  <si>
    <t>中横尾</t>
  </si>
  <si>
    <t>第７区</t>
  </si>
  <si>
    <t>高津，長久保</t>
  </si>
  <si>
    <t>東大塚</t>
  </si>
  <si>
    <t>下赤坂</t>
  </si>
  <si>
    <t>中赤坂</t>
  </si>
  <si>
    <t>上赤坂</t>
  </si>
  <si>
    <t>栃窪</t>
  </si>
  <si>
    <t>六合村</t>
  </si>
  <si>
    <t>小雨</t>
  </si>
  <si>
    <t>梨木</t>
  </si>
  <si>
    <t>品木</t>
  </si>
  <si>
    <t>生須</t>
  </si>
  <si>
    <t>赤岩</t>
  </si>
  <si>
    <t>広池</t>
  </si>
  <si>
    <t>日影</t>
  </si>
  <si>
    <t>湯久保</t>
  </si>
  <si>
    <t>太子</t>
  </si>
  <si>
    <t>沼尾</t>
  </si>
  <si>
    <t>鍛治坂</t>
  </si>
  <si>
    <t>根広</t>
  </si>
  <si>
    <t>和光原</t>
  </si>
  <si>
    <t>引沼</t>
  </si>
  <si>
    <t>世立</t>
  </si>
  <si>
    <t>京塚</t>
  </si>
  <si>
    <t>田代原</t>
  </si>
  <si>
    <t>長平</t>
  </si>
  <si>
    <t>野反湖・芳ヶ平・白砂川上流・ガラン沢</t>
  </si>
  <si>
    <t>長野原町</t>
  </si>
  <si>
    <t>川原湯</t>
  </si>
  <si>
    <t>横壁</t>
  </si>
  <si>
    <t>川原畑</t>
  </si>
  <si>
    <t>貝瀬</t>
  </si>
  <si>
    <t>長野原</t>
  </si>
  <si>
    <t>大津</t>
  </si>
  <si>
    <t>羽根尾</t>
  </si>
  <si>
    <t>古森</t>
  </si>
  <si>
    <t>与喜屋</t>
  </si>
  <si>
    <t>堂光原</t>
  </si>
  <si>
    <t>滝原</t>
  </si>
  <si>
    <t>狩宿</t>
  </si>
  <si>
    <t>田通</t>
  </si>
  <si>
    <t>小菅</t>
  </si>
  <si>
    <t>小代</t>
  </si>
  <si>
    <t>小宿</t>
  </si>
  <si>
    <t>御所平</t>
  </si>
  <si>
    <t>吾妻</t>
  </si>
  <si>
    <t>浅間裏</t>
  </si>
  <si>
    <t>北軽</t>
  </si>
  <si>
    <t>栗平</t>
  </si>
  <si>
    <t>大屋原</t>
  </si>
  <si>
    <t>大屋原３ハイロン</t>
  </si>
  <si>
    <t>甘楽１，２</t>
  </si>
  <si>
    <t>群高</t>
  </si>
  <si>
    <t>嬬恋村</t>
  </si>
  <si>
    <t>門貝</t>
  </si>
  <si>
    <t>三原</t>
  </si>
  <si>
    <t>芦生田</t>
  </si>
  <si>
    <t>古永井</t>
  </si>
  <si>
    <t>上ノ貝</t>
  </si>
  <si>
    <t>仁田沢</t>
  </si>
  <si>
    <t>干俣</t>
  </si>
  <si>
    <t>山梨</t>
  </si>
  <si>
    <t>砂井</t>
  </si>
  <si>
    <t>大笹</t>
  </si>
  <si>
    <t>大前</t>
  </si>
  <si>
    <t>細原</t>
  </si>
  <si>
    <t>西窪</t>
  </si>
  <si>
    <t>鎌原</t>
  </si>
  <si>
    <t>下松原</t>
  </si>
  <si>
    <t>浅間</t>
  </si>
  <si>
    <t>下袋倉</t>
  </si>
  <si>
    <t>上袋倉</t>
  </si>
  <si>
    <t>仙之入</t>
  </si>
  <si>
    <t>半出来</t>
  </si>
  <si>
    <t>草津町</t>
  </si>
  <si>
    <t>前口</t>
  </si>
  <si>
    <t>ウルイノ，桔梗ケ原</t>
  </si>
  <si>
    <t>本白根</t>
  </si>
  <si>
    <t>殿塚馬場</t>
  </si>
  <si>
    <t>高山村</t>
  </si>
  <si>
    <t>五領</t>
  </si>
  <si>
    <t>判形</t>
  </si>
  <si>
    <t>役原</t>
  </si>
  <si>
    <t>関田</t>
  </si>
  <si>
    <t>火の口</t>
  </si>
  <si>
    <t>北之谷</t>
  </si>
  <si>
    <t>梅沢</t>
  </si>
  <si>
    <t>茶屋ケ松</t>
  </si>
  <si>
    <t>東吾妻町</t>
  </si>
  <si>
    <t>東村（東吾妻町）</t>
    <rPh sb="3" eb="4">
      <t>ヒガシ</t>
    </rPh>
    <rPh sb="4" eb="6">
      <t>アズマ</t>
    </rPh>
    <rPh sb="6" eb="7">
      <t>チョウ</t>
    </rPh>
    <phoneticPr fontId="9"/>
  </si>
  <si>
    <t>五町田平</t>
  </si>
  <si>
    <t>平高</t>
  </si>
  <si>
    <t>千沢</t>
  </si>
  <si>
    <t>箱島西部</t>
  </si>
  <si>
    <t>箱島東部</t>
  </si>
  <si>
    <t>柏原</t>
  </si>
  <si>
    <t>砂中</t>
  </si>
  <si>
    <t>広場</t>
  </si>
  <si>
    <t>新巻</t>
  </si>
  <si>
    <t>奥田</t>
  </si>
  <si>
    <t>川戸</t>
  </si>
  <si>
    <t>太田村</t>
  </si>
  <si>
    <t>植栗</t>
  </si>
  <si>
    <t>岩島村</t>
  </si>
  <si>
    <t>岩下</t>
  </si>
  <si>
    <t>松谷</t>
  </si>
  <si>
    <t>厚田</t>
  </si>
  <si>
    <t>坂上村</t>
  </si>
  <si>
    <t>大柏木</t>
  </si>
  <si>
    <t>萩生</t>
  </si>
  <si>
    <t>須賀尾</t>
  </si>
  <si>
    <t>片品村</t>
  </si>
  <si>
    <t>須賀川</t>
  </si>
  <si>
    <t>御座入</t>
  </si>
  <si>
    <t>下平</t>
  </si>
  <si>
    <t>幡谷</t>
  </si>
  <si>
    <t>登戸</t>
  </si>
  <si>
    <t>栃久保</t>
  </si>
  <si>
    <t>鍛治屋</t>
  </si>
  <si>
    <t>針山</t>
  </si>
  <si>
    <t>下小川</t>
  </si>
  <si>
    <t>上小川</t>
  </si>
  <si>
    <t>太田</t>
  </si>
  <si>
    <t>細工屋</t>
  </si>
  <si>
    <t>阿村</t>
  </si>
  <si>
    <t>上而</t>
  </si>
  <si>
    <t>古仲</t>
  </si>
  <si>
    <t>閑野</t>
  </si>
  <si>
    <t>伊閑町</t>
  </si>
  <si>
    <t>摺淵</t>
  </si>
  <si>
    <t>戸倉</t>
  </si>
  <si>
    <t>川場村</t>
  </si>
  <si>
    <t>谷地</t>
  </si>
  <si>
    <t>川場湯原</t>
  </si>
  <si>
    <t>中野</t>
  </si>
  <si>
    <t>萩室</t>
  </si>
  <si>
    <t>生品</t>
  </si>
  <si>
    <t>昭和村</t>
  </si>
  <si>
    <t>久呂保村</t>
  </si>
  <si>
    <t>橡久保</t>
  </si>
  <si>
    <t>森下</t>
  </si>
  <si>
    <t>川額</t>
  </si>
  <si>
    <t>入原</t>
  </si>
  <si>
    <t>永井</t>
  </si>
  <si>
    <t>松之木平第二</t>
  </si>
  <si>
    <t>松之木平第一</t>
  </si>
  <si>
    <t>赤城原</t>
  </si>
  <si>
    <t>糸之瀬村</t>
  </si>
  <si>
    <t>吹張</t>
  </si>
  <si>
    <t>三組</t>
  </si>
  <si>
    <t>滝寺</t>
  </si>
  <si>
    <t>上糸井</t>
  </si>
  <si>
    <t>大河原</t>
  </si>
  <si>
    <t>追分</t>
  </si>
  <si>
    <t>赤谷</t>
  </si>
  <si>
    <t>生越</t>
  </si>
  <si>
    <t>北赤城</t>
  </si>
  <si>
    <t>みなかみ町</t>
  </si>
  <si>
    <t>古馬牧村</t>
  </si>
  <si>
    <t>真政</t>
  </si>
  <si>
    <t>師</t>
  </si>
  <si>
    <t>岩瀬</t>
  </si>
  <si>
    <t>奈女沢</t>
  </si>
  <si>
    <t>吉平</t>
  </si>
  <si>
    <t>大沼</t>
  </si>
  <si>
    <t>桃野村</t>
  </si>
  <si>
    <t>上石倉</t>
  </si>
  <si>
    <t>下石倉</t>
  </si>
  <si>
    <t>小和知</t>
  </si>
  <si>
    <t>和名中</t>
  </si>
  <si>
    <t>淵尻</t>
  </si>
  <si>
    <t>大峰</t>
  </si>
  <si>
    <t>竹改戸</t>
  </si>
  <si>
    <t>小川島</t>
  </si>
  <si>
    <t>水上町</t>
  </si>
  <si>
    <t>湯之小屋</t>
  </si>
  <si>
    <t>藤原上</t>
  </si>
  <si>
    <t>藤原中の甲</t>
  </si>
  <si>
    <t>藤原中の乙</t>
  </si>
  <si>
    <t>藤原下</t>
  </si>
  <si>
    <t>粟沢</t>
  </si>
  <si>
    <t>幸知</t>
  </si>
  <si>
    <t>湯檜曽</t>
  </si>
  <si>
    <t>大穴</t>
  </si>
  <si>
    <t>鹿野沢</t>
  </si>
  <si>
    <t>高日向</t>
  </si>
  <si>
    <t>寺間</t>
  </si>
  <si>
    <t>小仁田</t>
  </si>
  <si>
    <t>阿能川</t>
  </si>
  <si>
    <t>湯之花温泉</t>
  </si>
  <si>
    <t>新治村</t>
  </si>
  <si>
    <t>吹路</t>
  </si>
  <si>
    <t>猿ケ京</t>
  </si>
  <si>
    <t>相俣宿</t>
  </si>
  <si>
    <t>浅地</t>
  </si>
  <si>
    <t>相俣東部</t>
  </si>
  <si>
    <t>湯宿</t>
  </si>
  <si>
    <t>笠原</t>
  </si>
  <si>
    <t>茅原</t>
  </si>
  <si>
    <t>須川</t>
  </si>
  <si>
    <t>東峰須川</t>
  </si>
  <si>
    <t>恋越</t>
  </si>
  <si>
    <t>入須川</t>
  </si>
  <si>
    <t>塩原</t>
  </si>
  <si>
    <t>布施</t>
  </si>
  <si>
    <t>今宿</t>
  </si>
  <si>
    <t>上羽場</t>
  </si>
  <si>
    <t>下羽場</t>
  </si>
  <si>
    <t>師田</t>
  </si>
  <si>
    <t>玉村町</t>
  </si>
  <si>
    <t>玉村町（旧）</t>
    <rPh sb="4" eb="5">
      <t>キュウ</t>
    </rPh>
    <phoneticPr fontId="9"/>
  </si>
  <si>
    <t>上飯島</t>
  </si>
  <si>
    <t>斉田</t>
  </si>
  <si>
    <t>上之手</t>
  </si>
  <si>
    <t>角渕</t>
  </si>
  <si>
    <t>南玉</t>
  </si>
  <si>
    <t>芝根村</t>
  </si>
  <si>
    <t>五料</t>
  </si>
  <si>
    <t>飯倉</t>
  </si>
  <si>
    <t>下茂木</t>
  </si>
  <si>
    <t>後箇</t>
  </si>
  <si>
    <t>上茂木</t>
  </si>
  <si>
    <t>箱石</t>
  </si>
  <si>
    <t>下之宮</t>
  </si>
  <si>
    <t>上陽村２－１</t>
  </si>
  <si>
    <t>藤川</t>
  </si>
  <si>
    <t>上樋越</t>
  </si>
  <si>
    <t>中樋越</t>
  </si>
  <si>
    <t>原森</t>
  </si>
  <si>
    <t>上福島</t>
  </si>
  <si>
    <t>滝川村２－２</t>
  </si>
  <si>
    <t>板井</t>
  </si>
  <si>
    <t>宇貫</t>
  </si>
  <si>
    <t>板倉町</t>
  </si>
  <si>
    <t>伊奈良村</t>
  </si>
  <si>
    <t>籾谷上</t>
  </si>
  <si>
    <t>籾谷中</t>
  </si>
  <si>
    <t>籾谷下</t>
  </si>
  <si>
    <t>浮戸</t>
  </si>
  <si>
    <t>蔵新</t>
  </si>
  <si>
    <t>石塚</t>
  </si>
  <si>
    <t>雲間</t>
  </si>
  <si>
    <t>下三</t>
  </si>
  <si>
    <t>岩田上</t>
  </si>
  <si>
    <t>岩田下</t>
  </si>
  <si>
    <t>西谷田村</t>
  </si>
  <si>
    <t>除川</t>
  </si>
  <si>
    <t>西岡</t>
  </si>
  <si>
    <t>西岡新田</t>
  </si>
  <si>
    <t>大曲</t>
  </si>
  <si>
    <t>大荷場</t>
  </si>
  <si>
    <t>離</t>
  </si>
  <si>
    <t>海老瀬村</t>
  </si>
  <si>
    <t>間田峰</t>
  </si>
  <si>
    <t>頼母子</t>
  </si>
  <si>
    <t>北</t>
  </si>
  <si>
    <t>仲伊谷田</t>
  </si>
  <si>
    <t>上中新田</t>
  </si>
  <si>
    <t>通</t>
  </si>
  <si>
    <t>大箇野村</t>
  </si>
  <si>
    <t>高鳥</t>
  </si>
  <si>
    <t>下五箇北部</t>
  </si>
  <si>
    <t>宇那根</t>
  </si>
  <si>
    <t>島</t>
  </si>
  <si>
    <t>五箇</t>
  </si>
  <si>
    <t>中妻上五箇</t>
  </si>
  <si>
    <t>飯野上</t>
  </si>
  <si>
    <t>飯野下</t>
  </si>
  <si>
    <t>明和町</t>
  </si>
  <si>
    <t>梅島村</t>
  </si>
  <si>
    <t>南大島</t>
  </si>
  <si>
    <t>中谷</t>
  </si>
  <si>
    <t>梅原</t>
  </si>
  <si>
    <t>千江田村</t>
  </si>
  <si>
    <t>上江黒</t>
  </si>
  <si>
    <t>下江黒</t>
  </si>
  <si>
    <t>斗合田</t>
  </si>
  <si>
    <t>千津井</t>
  </si>
  <si>
    <t>江口</t>
  </si>
  <si>
    <t>佐貫村</t>
  </si>
  <si>
    <t>須賀</t>
  </si>
  <si>
    <t>大佐貫</t>
  </si>
  <si>
    <t>千代田町</t>
  </si>
  <si>
    <t>富永村</t>
  </si>
  <si>
    <t>上五箇</t>
  </si>
  <si>
    <t>上中森</t>
  </si>
  <si>
    <t>下中森</t>
  </si>
  <si>
    <t>萱野</t>
  </si>
  <si>
    <t>木崎</t>
  </si>
  <si>
    <t>瀬戸井</t>
  </si>
  <si>
    <t>永楽村</t>
  </si>
  <si>
    <t>赤岩宿</t>
  </si>
  <si>
    <t>五反田</t>
  </si>
  <si>
    <t>鍋谷</t>
  </si>
  <si>
    <t>天神原</t>
  </si>
  <si>
    <t>舞木</t>
  </si>
  <si>
    <t>大泉町</t>
  </si>
  <si>
    <t>小泉町</t>
  </si>
  <si>
    <t>城部</t>
  </si>
  <si>
    <t>中西部</t>
  </si>
  <si>
    <t>大川村</t>
  </si>
  <si>
    <t>吉田西部</t>
  </si>
  <si>
    <t>吉田東部</t>
  </si>
  <si>
    <t>古海東部</t>
  </si>
  <si>
    <t>古海西部</t>
  </si>
  <si>
    <t>寄木戸南部</t>
  </si>
  <si>
    <t>寄木戸北部</t>
  </si>
  <si>
    <t>古氷</t>
  </si>
  <si>
    <t>坂田西部</t>
  </si>
  <si>
    <t>坂田東部</t>
  </si>
  <si>
    <t>邑楽町</t>
  </si>
  <si>
    <t>中野村</t>
  </si>
  <si>
    <t>前谷東原</t>
  </si>
  <si>
    <t>横町化楽</t>
  </si>
  <si>
    <t>天王元宿</t>
  </si>
  <si>
    <t>十三坊塚</t>
  </si>
  <si>
    <t>上下西宿</t>
  </si>
  <si>
    <t>前瀬戸宿</t>
  </si>
  <si>
    <t>千原田向地</t>
  </si>
  <si>
    <t>大根村ビワ首</t>
  </si>
  <si>
    <t>蛭沼谷中</t>
  </si>
  <si>
    <t>鶉上</t>
  </si>
  <si>
    <t>鶉下</t>
  </si>
  <si>
    <t>鶉新田</t>
  </si>
  <si>
    <t>光善寺</t>
  </si>
  <si>
    <t>高島村</t>
  </si>
  <si>
    <t>秋妻</t>
  </si>
  <si>
    <t>渋沼</t>
  </si>
  <si>
    <t>石打</t>
  </si>
  <si>
    <t>住谷崎</t>
  </si>
  <si>
    <t>長柄村</t>
  </si>
  <si>
    <t>坪谷</t>
  </si>
  <si>
    <t>水立大黒</t>
  </si>
  <si>
    <t>西ノ根宮内中島</t>
  </si>
  <si>
    <t>馬場大林</t>
  </si>
  <si>
    <t>寺中</t>
  </si>
  <si>
    <t>十三軒</t>
  </si>
  <si>
    <t>店，高原</t>
  </si>
  <si>
    <t>本郷江原</t>
  </si>
  <si>
    <t>古家十軒</t>
  </si>
  <si>
    <t>大谷端宿中赤東</t>
  </si>
  <si>
    <t>設定</t>
  </si>
  <si>
    <t>…</t>
  </si>
  <si>
    <t>@</t>
  </si>
  <si>
    <t>@</t>
    <phoneticPr fontId="9"/>
  </si>
  <si>
    <t>群馬県</t>
    <rPh sb="0" eb="2">
      <t>グンマ</t>
    </rPh>
    <rPh sb="2" eb="3">
      <t>ケン</t>
    </rPh>
    <phoneticPr fontId="9"/>
  </si>
  <si>
    <t xml:space="preserve">    </t>
  </si>
  <si>
    <t>（上野村）</t>
  </si>
  <si>
    <t>（上野村）</t>
    <phoneticPr fontId="9"/>
  </si>
  <si>
    <t>（嬬恋村）</t>
  </si>
  <si>
    <t>（嬬恋村）</t>
    <phoneticPr fontId="9"/>
  </si>
  <si>
    <t>（草津町）</t>
  </si>
  <si>
    <t>（草津町）</t>
    <phoneticPr fontId="9"/>
  </si>
  <si>
    <t>（高山村）</t>
  </si>
  <si>
    <t>（高山村）</t>
    <phoneticPr fontId="9"/>
  </si>
  <si>
    <t>（片品村）</t>
  </si>
  <si>
    <t>（片品村）</t>
    <phoneticPr fontId="9"/>
  </si>
  <si>
    <t>（川場村）</t>
  </si>
  <si>
    <t>（川場村）</t>
    <phoneticPr fontId="9"/>
  </si>
  <si>
    <t>（長野原町）</t>
  </si>
  <si>
    <t>（長野原町）</t>
    <phoneticPr fontId="9"/>
  </si>
  <si>
    <t>（％）</t>
  </si>
  <si>
    <t>東村</t>
  </si>
  <si>
    <t>小野村（富岡市）</t>
    <rPh sb="4" eb="7">
      <t>トミオカシ</t>
    </rPh>
    <phoneticPr fontId="9"/>
  </si>
  <si>
    <t>小野村（富岡市）</t>
    <rPh sb="4" eb="7">
      <t>トミオカシ</t>
    </rPh>
    <phoneticPr fontId="9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</si>
</sst>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8">
    <numFmt numFmtId="176" formatCode="000\ "/>
    <numFmt numFmtId="177" formatCode="00\ "/>
    <numFmt numFmtId="178" formatCode="0.0%"/>
    <numFmt numFmtId="179" formatCode="0.0"/>
    <numFmt numFmtId="180" formatCode="#,##0_ ;\ @_ "/>
    <numFmt numFmtId="181" formatCode="\(#,##0.0\)"/>
    <numFmt numFmtId="182" formatCode="\(#,###.0\)"/>
    <numFmt numFmtId="183" formatCode="00"/>
  </numFmts>
  <fonts count="49">
    <font>
      <sz val="11"/>
      <color theme="1"/>
      <name val="ＭＳ Ｐゴシック"/>
      <family val="2"/>
      <scheme val="minor"/>
    </font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3"/>
      <charset val="128"/>
      <scheme val="minor"/>
    </font>
    <font>
      <sz val="6"/>
      <name val="ＭＳ Ｐゴシック"/>
      <family val="3"/>
      <charset val="128"/>
      <scheme val="minor"/>
    </font>
    <font>
      <sz val="11"/>
      <name val="ＭＳ Ｐゴシック"/>
      <family val="3"/>
      <charset val="128"/>
    </font>
    <font>
      <sz val="9"/>
      <color theme="1"/>
      <name val="ＭＳ Ｐゴシック"/>
      <family val="2"/>
      <scheme val="minor"/>
    </font>
    <font>
      <sz val="9"/>
      <color theme="1"/>
      <name val="ＭＳ Ｐゴシック"/>
      <family val="3"/>
      <charset val="128"/>
      <scheme val="minor"/>
    </font>
    <font>
      <sz val="11"/>
      <color rgb="FFFF0000"/>
      <name val="ＭＳ Ｐゴシック"/>
      <family val="2"/>
      <charset val="128"/>
      <scheme val="minor"/>
    </font>
    <font>
      <sz val="11"/>
      <color rgb="FFFF0000"/>
      <name val="HG創英角ﾎﾟｯﾌﾟ体"/>
      <family val="3"/>
      <charset val="128"/>
    </font>
    <font>
      <sz val="12"/>
      <color theme="1"/>
      <name val="ＭＳ Ｐゴシック"/>
      <family val="3"/>
      <charset val="128"/>
      <scheme val="minor"/>
    </font>
    <font>
      <sz val="10"/>
      <color theme="1"/>
      <name val="ＭＳ Ｐゴシック"/>
      <family val="2"/>
      <scheme val="minor"/>
    </font>
    <font>
      <sz val="10"/>
      <color theme="1"/>
      <name val="ＭＳ Ｐゴシック"/>
      <family val="3"/>
      <charset val="128"/>
      <scheme val="minor"/>
    </font>
    <font>
      <sz val="11"/>
      <color theme="1"/>
      <name val="HG丸ｺﾞｼｯｸM-PRO"/>
      <family val="3"/>
      <charset val="128"/>
    </font>
    <font>
      <sz val="11"/>
      <color rgb="FFFF0000"/>
      <name val="ＭＳ Ｐゴシック"/>
      <family val="3"/>
      <charset val="128"/>
      <scheme val="minor"/>
    </font>
    <font>
      <sz val="11"/>
      <color rgb="FFFF0000"/>
      <name val="ＭＳ Ｐゴシック"/>
      <family val="2"/>
      <scheme val="minor"/>
    </font>
    <font>
      <sz val="11"/>
      <color theme="1"/>
      <name val="ＭＳ Ｐゴシック"/>
      <family val="2"/>
      <scheme val="minor"/>
    </font>
    <font>
      <b/>
      <sz val="10"/>
      <color rgb="FFFF0000"/>
      <name val="ＭＳ Ｐゴシック"/>
      <family val="3"/>
      <charset val="128"/>
      <scheme val="minor"/>
    </font>
    <font>
      <sz val="10"/>
      <color rgb="FFFF0000"/>
      <name val="ＭＳ Ｐゴシック"/>
      <family val="3"/>
      <charset val="128"/>
      <scheme val="minor"/>
    </font>
    <font>
      <sz val="8"/>
      <name val="ＭＳ Ｐゴシック"/>
      <family val="3"/>
      <charset val="128"/>
      <scheme val="minor"/>
    </font>
    <font>
      <b/>
      <sz val="12"/>
      <color theme="1"/>
      <name val="ＭＳ Ｐゴシック"/>
      <family val="3"/>
      <charset val="128"/>
      <scheme val="minor"/>
    </font>
    <font>
      <b/>
      <sz val="11"/>
      <color theme="1"/>
      <name val="ＭＳ Ｐゴシック"/>
      <family val="3"/>
      <charset val="128"/>
      <scheme val="minor"/>
    </font>
    <font>
      <sz val="9"/>
      <color rgb="FFFF0000"/>
      <name val="ＭＳ Ｐゴシック"/>
      <family val="3"/>
      <charset val="128"/>
      <scheme val="minor"/>
    </font>
    <font>
      <b/>
      <sz val="10"/>
      <color theme="1"/>
      <name val="ＭＳ Ｐゴシック"/>
      <family val="3"/>
      <charset val="128"/>
      <scheme val="minor"/>
    </font>
    <font>
      <sz val="9"/>
      <name val="ＭＳ Ｐゴシック"/>
      <family val="3"/>
      <charset val="128"/>
      <scheme val="minor"/>
    </font>
    <font>
      <sz val="8"/>
      <color theme="1"/>
      <name val="ＭＳ Ｐゴシック"/>
      <family val="3"/>
      <charset val="128"/>
      <scheme val="minor"/>
    </font>
    <font>
      <sz val="6"/>
      <name val="ＭＳ Ｐゴシック"/>
      <family val="3"/>
      <charset val="128"/>
    </font>
    <font>
      <sz val="6"/>
      <color theme="1"/>
      <name val="ＭＳ Ｐゴシック"/>
      <family val="3"/>
      <charset val="128"/>
      <scheme val="minor"/>
    </font>
    <font>
      <sz val="14"/>
      <color theme="1"/>
      <name val="ＭＳ Ｐゴシック"/>
      <family val="3"/>
      <charset val="128"/>
      <scheme val="minor"/>
    </font>
    <font>
      <sz val="6"/>
      <name val="ＭＳ Ｐゴシック"/>
      <family val="2"/>
      <charset val="128"/>
      <scheme val="minor"/>
    </font>
    <font>
      <sz val="10"/>
      <name val="ＭＳ ゴシック"/>
      <family val="3"/>
      <charset val="128"/>
    </font>
    <font>
      <sz val="10"/>
      <color theme="1"/>
      <name val="ＭＳ Ｐゴシック"/>
      <family val="2"/>
      <charset val="128"/>
      <scheme val="minor"/>
    </font>
    <font>
      <sz val="6"/>
      <name val="ＭＳ 明朝"/>
      <family val="2"/>
      <charset val="128"/>
    </font>
    <font>
      <sz val="10"/>
      <color theme="1"/>
      <name val="ＭＳ Ｐゴシック"/>
      <family val="3"/>
      <charset val="128"/>
    </font>
    <font>
      <sz val="10"/>
      <name val="ＭＳ 明朝"/>
      <family val="1"/>
      <charset val="128"/>
    </font>
    <font>
      <sz val="10"/>
      <name val="MS ｺﾞｼｯｸ"/>
      <family val="3"/>
      <charset val="128"/>
    </font>
    <font>
      <sz val="10"/>
      <name val="ＭＳ Ｐゴシック"/>
      <family val="3"/>
      <charset val="128"/>
    </font>
    <font>
      <sz val="11"/>
      <name val="ＭＳ ゴシック"/>
      <family val="3"/>
      <charset val="128"/>
    </font>
    <font>
      <sz val="11"/>
      <name val="ＭＳ 明朝"/>
      <family val="1"/>
      <charset val="128"/>
    </font>
    <font>
      <sz val="14"/>
      <name val="ＭＳ ゴシック"/>
      <family val="3"/>
      <charset val="128"/>
    </font>
    <font>
      <sz val="14"/>
      <name val="ＭＳ 明朝"/>
      <family val="1"/>
      <charset val="128"/>
    </font>
    <font>
      <sz val="11"/>
      <color theme="1"/>
      <name val="ＭＳ ゴシック"/>
      <family val="3"/>
      <charset val="128"/>
    </font>
    <font>
      <sz val="11"/>
      <color theme="1"/>
      <name val="ＭＳ 明朝"/>
      <family val="1"/>
      <charset val="128"/>
    </font>
    <font>
      <sz val="10"/>
      <name val="ＭＳ Ｐ明朝"/>
      <family val="1"/>
      <charset val="128"/>
    </font>
  </fonts>
  <fills count="21">
    <fill>
      <patternFill patternType="none"/>
    </fill>
    <fill>
      <patternFill patternType="gray125"/>
    </fill>
    <fill>
      <patternFill patternType="solid">
        <fgColor rgb="FFFFFF66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9" tint="0.59996337778862885"/>
        <bgColor indexed="64"/>
      </patternFill>
    </fill>
    <fill>
      <patternFill patternType="solid">
        <fgColor theme="7" tint="0.39997558519241921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5" tint="0.79998168889431442"/>
        <bgColor indexed="64"/>
      </patternFill>
    </fill>
  </fills>
  <borders count="5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ck">
        <color theme="9" tint="-0.24994659260841701"/>
      </bottom>
      <diagonal/>
    </border>
    <border>
      <left style="thick">
        <color theme="9" tint="-0.24994659260841701"/>
      </left>
      <right/>
      <top style="thick">
        <color theme="9" tint="-0.24994659260841701"/>
      </top>
      <bottom style="thick">
        <color theme="9" tint="-0.24994659260841701"/>
      </bottom>
      <diagonal/>
    </border>
    <border>
      <left/>
      <right style="thick">
        <color theme="9" tint="-0.24994659260841701"/>
      </right>
      <top style="thick">
        <color theme="9" tint="-0.24994659260841701"/>
      </top>
      <bottom style="thick">
        <color theme="9" tint="-0.24994659260841701"/>
      </bottom>
      <diagonal/>
    </border>
    <border>
      <left style="thick">
        <color theme="9" tint="-0.24994659260841701"/>
      </left>
      <right/>
      <top/>
      <bottom style="thin">
        <color indexed="64"/>
      </bottom>
      <diagonal/>
    </border>
    <border>
      <left style="thick">
        <color theme="9" tint="-0.24994659260841701"/>
      </left>
      <right style="thick">
        <color theme="9" tint="-0.24994659260841701"/>
      </right>
      <top/>
      <bottom/>
      <diagonal/>
    </border>
    <border>
      <left style="thick">
        <color theme="9" tint="-0.24994659260841701"/>
      </left>
      <right/>
      <top/>
      <bottom/>
      <diagonal/>
    </border>
    <border>
      <left style="thick">
        <color theme="9" tint="-0.24994659260841701"/>
      </left>
      <right style="thick">
        <color theme="9" tint="-0.24994659260841701"/>
      </right>
      <top style="thick">
        <color theme="9" tint="-0.24994659260841701"/>
      </top>
      <bottom style="thick">
        <color theme="9" tint="-0.24994659260841701"/>
      </bottom>
      <diagonal/>
    </border>
    <border>
      <left style="thin">
        <color theme="1"/>
      </left>
      <right style="thin">
        <color theme="1"/>
      </right>
      <top style="thin">
        <color theme="1"/>
      </top>
      <bottom style="thin">
        <color theme="1"/>
      </bottom>
      <diagonal/>
    </border>
    <border>
      <left style="thin">
        <color theme="1"/>
      </left>
      <right style="thin">
        <color theme="1"/>
      </right>
      <top style="thin">
        <color theme="1"/>
      </top>
      <bottom/>
      <diagonal/>
    </border>
    <border>
      <left style="thin">
        <color theme="1"/>
      </left>
      <right style="thin">
        <color theme="1"/>
      </right>
      <top/>
      <bottom/>
      <diagonal/>
    </border>
    <border>
      <left/>
      <right/>
      <top/>
      <bottom style="medium">
        <color theme="9" tint="0.59996337778862885"/>
      </bottom>
      <diagonal/>
    </border>
    <border>
      <left/>
      <right style="thick">
        <color theme="9" tint="0.59996337778862885"/>
      </right>
      <top/>
      <bottom style="medium">
        <color theme="9" tint="0.59996337778862885"/>
      </bottom>
      <diagonal/>
    </border>
    <border>
      <left style="medium">
        <color theme="0"/>
      </left>
      <right/>
      <top style="medium">
        <color theme="0"/>
      </top>
      <bottom style="medium">
        <color theme="9" tint="0.59996337778862885"/>
      </bottom>
      <diagonal/>
    </border>
    <border>
      <left/>
      <right/>
      <top style="medium">
        <color theme="0"/>
      </top>
      <bottom style="medium">
        <color theme="9" tint="0.59996337778862885"/>
      </bottom>
      <diagonal/>
    </border>
    <border>
      <left/>
      <right/>
      <top/>
      <bottom style="medium">
        <color theme="6" tint="0.39994506668294322"/>
      </bottom>
      <diagonal/>
    </border>
    <border>
      <left/>
      <right style="thick">
        <color theme="6" tint="0.39994506668294322"/>
      </right>
      <top/>
      <bottom style="medium">
        <color theme="6" tint="0.39994506668294322"/>
      </bottom>
      <diagonal/>
    </border>
    <border>
      <left/>
      <right/>
      <top/>
      <bottom style="medium">
        <color theme="9" tint="0.39994506668294322"/>
      </bottom>
      <diagonal/>
    </border>
    <border>
      <left/>
      <right style="medium">
        <color theme="9" tint="0.39991454817346722"/>
      </right>
      <top/>
      <bottom style="medium">
        <color theme="9" tint="0.39994506668294322"/>
      </bottom>
      <diagonal/>
    </border>
    <border>
      <left/>
      <right/>
      <top/>
      <bottom style="double">
        <color indexed="64"/>
      </bottom>
      <diagonal/>
    </border>
    <border>
      <left/>
      <right/>
      <top style="medium">
        <color theme="9" tint="0.39994506668294322"/>
      </top>
      <bottom style="double">
        <color indexed="64"/>
      </bottom>
      <diagonal/>
    </border>
    <border>
      <left/>
      <right/>
      <top style="double">
        <color indexed="64"/>
      </top>
      <bottom/>
      <diagonal/>
    </border>
    <border>
      <left/>
      <right style="thin">
        <color indexed="64"/>
      </right>
      <top style="double">
        <color indexed="64"/>
      </top>
      <bottom/>
      <diagonal/>
    </border>
    <border>
      <left style="thin">
        <color indexed="64"/>
      </left>
      <right/>
      <top style="double">
        <color indexed="64"/>
      </top>
      <bottom/>
      <diagonal/>
    </border>
    <border>
      <left/>
      <right style="medium">
        <color theme="9" tint="0.39994506668294322"/>
      </right>
      <top/>
      <bottom style="medium">
        <color theme="9" tint="0.39994506668294322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double">
        <color indexed="64"/>
      </top>
      <bottom style="thin">
        <color indexed="64"/>
      </bottom>
      <diagonal/>
    </border>
    <border>
      <left/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 style="double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/>
      <right style="double">
        <color indexed="64"/>
      </right>
      <top/>
      <bottom/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0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 style="medium">
        <color rgb="FFFFFFCC"/>
      </right>
      <top style="medium">
        <color theme="0"/>
      </top>
      <bottom style="medium">
        <color theme="9" tint="0.59996337778862885"/>
      </bottom>
      <diagonal/>
    </border>
  </borders>
  <cellStyleXfs count="20">
    <xf numFmtId="0" fontId="0" fillId="0" borderId="0"/>
    <xf numFmtId="0" fontId="8" fillId="0" borderId="0">
      <alignment vertical="center"/>
    </xf>
    <xf numFmtId="0" fontId="10" fillId="0" borderId="0">
      <alignment vertical="center"/>
    </xf>
    <xf numFmtId="0" fontId="10" fillId="0" borderId="0"/>
    <xf numFmtId="38" fontId="10" fillId="0" borderId="0" applyFont="0" applyFill="0" applyBorder="0" applyAlignment="0" applyProtection="0">
      <alignment vertical="center"/>
    </xf>
    <xf numFmtId="0" fontId="10" fillId="0" borderId="0"/>
    <xf numFmtId="0" fontId="1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38" fontId="21" fillId="0" borderId="0" applyFont="0" applyFill="0" applyBorder="0" applyAlignment="0" applyProtection="0">
      <alignment vertical="center"/>
    </xf>
    <xf numFmtId="9" fontId="21" fillId="0" borderId="0" applyFont="0" applyFill="0" applyBorder="0" applyAlignment="0" applyProtection="0">
      <alignment vertical="center"/>
    </xf>
    <xf numFmtId="0" fontId="10" fillId="0" borderId="0"/>
    <xf numFmtId="0" fontId="10" fillId="0" borderId="0"/>
    <xf numFmtId="0" fontId="10" fillId="0" borderId="0">
      <alignment vertical="center"/>
    </xf>
    <xf numFmtId="0" fontId="35" fillId="0" borderId="0"/>
    <xf numFmtId="0" fontId="4" fillId="0" borderId="0">
      <alignment vertical="center"/>
    </xf>
    <xf numFmtId="0" fontId="10" fillId="0" borderId="0">
      <alignment vertical="center"/>
    </xf>
    <xf numFmtId="0" fontId="3" fillId="0" borderId="0">
      <alignment vertical="center"/>
    </xf>
  </cellStyleXfs>
  <cellXfs count="504">
    <xf numFmtId="0" fontId="0" fillId="0" borderId="0" xfId="0"/>
    <xf numFmtId="0" fontId="0" fillId="0" borderId="0" xfId="0" applyAlignment="1">
      <alignment shrinkToFit="1"/>
    </xf>
    <xf numFmtId="0" fontId="14" fillId="0" borderId="0" xfId="0" applyFont="1" applyAlignment="1">
      <alignment horizontal="center" vertical="center"/>
    </xf>
    <xf numFmtId="0" fontId="0" fillId="5" borderId="1" xfId="0" applyFill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/>
    </xf>
    <xf numFmtId="49" fontId="0" fillId="0" borderId="0" xfId="0" applyNumberFormat="1" applyAlignment="1">
      <alignment horizontal="left" vertical="center" shrinkToFit="1"/>
    </xf>
    <xf numFmtId="49" fontId="0" fillId="0" borderId="0" xfId="0" applyNumberFormat="1" applyAlignment="1">
      <alignment vertical="center" shrinkToFit="1"/>
    </xf>
    <xf numFmtId="0" fontId="0" fillId="0" borderId="0" xfId="0" applyFill="1"/>
    <xf numFmtId="0" fontId="0" fillId="0" borderId="0" xfId="0" applyBorder="1" applyAlignment="1">
      <alignment horizontal="center" vertical="center"/>
    </xf>
    <xf numFmtId="0" fontId="0" fillId="0" borderId="0" xfId="0" applyBorder="1" applyAlignment="1">
      <alignment horizontal="center"/>
    </xf>
    <xf numFmtId="0" fontId="0" fillId="0" borderId="0" xfId="0" applyAlignment="1">
      <alignment horizontal="center" vertical="center" shrinkToFit="1"/>
    </xf>
    <xf numFmtId="0" fontId="0" fillId="0" borderId="0" xfId="0" applyFill="1" applyAlignment="1">
      <alignment shrinkToFit="1"/>
    </xf>
    <xf numFmtId="0" fontId="11" fillId="0" borderId="0" xfId="0" applyFont="1" applyAlignment="1">
      <alignment horizontal="center" vertical="center" shrinkToFit="1"/>
    </xf>
    <xf numFmtId="0" fontId="12" fillId="0" borderId="0" xfId="0" applyFont="1" applyAlignment="1">
      <alignment horizontal="center" vertical="center" shrinkToFit="1"/>
    </xf>
    <xf numFmtId="0" fontId="0" fillId="6" borderId="1" xfId="0" applyFill="1" applyBorder="1" applyAlignment="1">
      <alignment horizontal="center" vertical="center"/>
    </xf>
    <xf numFmtId="0" fontId="15" fillId="0" borderId="0" xfId="0" applyFont="1" applyFill="1"/>
    <xf numFmtId="0" fontId="0" fillId="0" borderId="19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15" fillId="0" borderId="0" xfId="0" applyFont="1"/>
    <xf numFmtId="0" fontId="15" fillId="0" borderId="20" xfId="0" applyFont="1" applyFill="1" applyBorder="1" applyAlignment="1">
      <alignment horizontal="center" vertical="center" shrinkToFit="1"/>
    </xf>
    <xf numFmtId="0" fontId="15" fillId="0" borderId="21" xfId="0" applyFont="1" applyFill="1" applyBorder="1" applyAlignment="1">
      <alignment horizontal="center" vertical="center" shrinkToFit="1"/>
    </xf>
    <xf numFmtId="0" fontId="0" fillId="0" borderId="0" xfId="0" applyBorder="1"/>
    <xf numFmtId="0" fontId="0" fillId="0" borderId="0" xfId="0" applyAlignment="1">
      <alignment horizontal="right" indent="1" shrinkToFit="1"/>
    </xf>
    <xf numFmtId="0" fontId="0" fillId="2" borderId="22" xfId="0" applyFill="1" applyBorder="1" applyAlignment="1">
      <alignment horizontal="center" vertical="center" shrinkToFit="1"/>
    </xf>
    <xf numFmtId="0" fontId="15" fillId="0" borderId="0" xfId="0" applyFont="1" applyAlignment="1">
      <alignment horizontal="center"/>
    </xf>
    <xf numFmtId="49" fontId="15" fillId="0" borderId="0" xfId="0" applyNumberFormat="1" applyFont="1" applyAlignment="1">
      <alignment vertical="center" shrinkToFit="1"/>
    </xf>
    <xf numFmtId="0" fontId="0" fillId="0" borderId="10" xfId="0" applyBorder="1" applyAlignment="1">
      <alignment horizontal="center" vertical="center" wrapText="1" shrinkToFit="1"/>
    </xf>
    <xf numFmtId="0" fontId="0" fillId="0" borderId="4" xfId="0" applyBorder="1" applyAlignment="1">
      <alignment horizontal="center" vertical="center" shrinkToFit="1"/>
    </xf>
    <xf numFmtId="0" fontId="0" fillId="0" borderId="10" xfId="0" applyBorder="1" applyAlignment="1">
      <alignment horizontal="center" vertical="center" shrinkToFit="1"/>
    </xf>
    <xf numFmtId="49" fontId="0" fillId="8" borderId="10" xfId="0" applyNumberFormat="1" applyFill="1" applyBorder="1" applyAlignment="1">
      <alignment horizontal="center" vertical="center" shrinkToFit="1"/>
    </xf>
    <xf numFmtId="49" fontId="0" fillId="8" borderId="2" xfId="0" applyNumberFormat="1" applyFill="1" applyBorder="1" applyAlignment="1">
      <alignment horizontal="center" vertical="center" shrinkToFit="1"/>
    </xf>
    <xf numFmtId="0" fontId="0" fillId="0" borderId="0" xfId="0" applyFill="1" applyBorder="1" applyAlignment="1">
      <alignment horizontal="center" vertical="center"/>
    </xf>
    <xf numFmtId="0" fontId="11" fillId="4" borderId="10" xfId="0" applyFont="1" applyFill="1" applyBorder="1" applyAlignment="1">
      <alignment horizontal="left" indent="1" shrinkToFit="1"/>
    </xf>
    <xf numFmtId="0" fontId="18" fillId="4" borderId="2" xfId="0" applyFont="1" applyFill="1" applyBorder="1" applyAlignment="1">
      <alignment horizontal="center" vertical="center" shrinkToFit="1"/>
    </xf>
    <xf numFmtId="0" fontId="18" fillId="4" borderId="10" xfId="0" applyFont="1" applyFill="1" applyBorder="1" applyAlignment="1">
      <alignment horizontal="center" shrinkToFit="1"/>
    </xf>
    <xf numFmtId="0" fontId="18" fillId="4" borderId="4" xfId="0" applyFont="1" applyFill="1" applyBorder="1" applyAlignment="1">
      <alignment horizontal="center" shrinkToFit="1"/>
    </xf>
    <xf numFmtId="0" fontId="0" fillId="0" borderId="15" xfId="0" applyBorder="1" applyAlignment="1">
      <alignment horizontal="center" vertical="center" shrinkToFit="1"/>
    </xf>
    <xf numFmtId="0" fontId="0" fillId="0" borderId="9" xfId="0" applyBorder="1" applyAlignment="1">
      <alignment horizontal="center" shrinkToFit="1"/>
    </xf>
    <xf numFmtId="0" fontId="0" fillId="0" borderId="15" xfId="0" applyBorder="1" applyAlignment="1">
      <alignment horizontal="center" shrinkToFit="1"/>
    </xf>
    <xf numFmtId="49" fontId="0" fillId="8" borderId="15" xfId="0" applyNumberFormat="1" applyFill="1" applyBorder="1" applyAlignment="1">
      <alignment vertical="center" shrinkToFit="1"/>
    </xf>
    <xf numFmtId="49" fontId="0" fillId="8" borderId="7" xfId="0" applyNumberFormat="1" applyFill="1" applyBorder="1" applyAlignment="1">
      <alignment horizontal="left" vertical="center" shrinkToFit="1"/>
    </xf>
    <xf numFmtId="49" fontId="0" fillId="8" borderId="15" xfId="0" applyNumberFormat="1" applyFill="1" applyBorder="1" applyAlignment="1">
      <alignment horizontal="left" vertical="center" shrinkToFit="1"/>
    </xf>
    <xf numFmtId="0" fontId="0" fillId="0" borderId="0" xfId="0" applyFill="1" applyBorder="1" applyAlignment="1">
      <alignment horizontal="left" vertical="center" wrapText="1"/>
    </xf>
    <xf numFmtId="0" fontId="17" fillId="3" borderId="12" xfId="0" applyFont="1" applyFill="1" applyBorder="1" applyAlignment="1">
      <alignment horizontal="center" vertical="center" wrapText="1"/>
    </xf>
    <xf numFmtId="0" fontId="17" fillId="3" borderId="13" xfId="0" applyFont="1" applyFill="1" applyBorder="1" applyAlignment="1">
      <alignment horizontal="center" vertical="center" wrapText="1"/>
    </xf>
    <xf numFmtId="0" fontId="17" fillId="3" borderId="1" xfId="0" applyFont="1" applyFill="1" applyBorder="1" applyAlignment="1">
      <alignment horizontal="center" vertical="center" wrapText="1"/>
    </xf>
    <xf numFmtId="0" fontId="12" fillId="4" borderId="15" xfId="0" applyFont="1" applyFill="1" applyBorder="1" applyAlignment="1">
      <alignment horizontal="left" indent="1" shrinkToFit="1"/>
    </xf>
    <xf numFmtId="0" fontId="18" fillId="4" borderId="7" xfId="0" applyFont="1" applyFill="1" applyBorder="1" applyAlignment="1">
      <alignment shrinkToFit="1"/>
    </xf>
    <xf numFmtId="0" fontId="18" fillId="4" borderId="15" xfId="0" applyFont="1" applyFill="1" applyBorder="1" applyAlignment="1">
      <alignment shrinkToFit="1"/>
    </xf>
    <xf numFmtId="0" fontId="18" fillId="4" borderId="9" xfId="0" applyFont="1" applyFill="1" applyBorder="1" applyAlignment="1">
      <alignment shrinkToFit="1"/>
    </xf>
    <xf numFmtId="176" fontId="0" fillId="0" borderId="0" xfId="0" applyNumberFormat="1" applyFill="1" applyBorder="1" applyAlignment="1">
      <alignment horizontal="center"/>
    </xf>
    <xf numFmtId="0" fontId="0" fillId="3" borderId="5" xfId="0" applyNumberFormat="1" applyFill="1" applyBorder="1" applyAlignment="1">
      <alignment horizontal="center"/>
    </xf>
    <xf numFmtId="0" fontId="0" fillId="3" borderId="6" xfId="0" applyNumberFormat="1" applyFill="1" applyBorder="1" applyAlignment="1">
      <alignment horizontal="center" shrinkToFit="1"/>
    </xf>
    <xf numFmtId="0" fontId="0" fillId="3" borderId="11" xfId="0" applyNumberFormat="1" applyFill="1" applyBorder="1" applyAlignment="1">
      <alignment horizontal="left"/>
    </xf>
    <xf numFmtId="0" fontId="0" fillId="3" borderId="11" xfId="0" applyNumberFormat="1" applyFill="1" applyBorder="1" applyAlignment="1">
      <alignment horizontal="center" shrinkToFit="1"/>
    </xf>
    <xf numFmtId="0" fontId="0" fillId="3" borderId="0" xfId="0" applyNumberFormat="1" applyFill="1" applyBorder="1" applyAlignment="1">
      <alignment horizontal="center"/>
    </xf>
    <xf numFmtId="0" fontId="0" fillId="0" borderId="11" xfId="0" applyBorder="1" applyAlignment="1">
      <alignment horizontal="right" indent="1" shrinkToFit="1"/>
    </xf>
    <xf numFmtId="0" fontId="0" fillId="8" borderId="11" xfId="0" applyFill="1" applyBorder="1" applyAlignment="1">
      <alignment shrinkToFit="1"/>
    </xf>
    <xf numFmtId="0" fontId="0" fillId="0" borderId="5" xfId="0" applyFill="1" applyBorder="1" applyAlignment="1">
      <alignment shrinkToFit="1"/>
    </xf>
    <xf numFmtId="176" fontId="19" fillId="0" borderId="0" xfId="0" applyNumberFormat="1" applyFont="1" applyFill="1" applyBorder="1" applyAlignment="1">
      <alignment horizontal="center"/>
    </xf>
    <xf numFmtId="0" fontId="0" fillId="0" borderId="0" xfId="0" applyFill="1" applyBorder="1" applyAlignment="1">
      <alignment vertical="center"/>
    </xf>
    <xf numFmtId="0" fontId="0" fillId="0" borderId="0" xfId="0" applyBorder="1" applyAlignment="1">
      <alignment vertical="center"/>
    </xf>
    <xf numFmtId="0" fontId="0" fillId="0" borderId="11" xfId="0" applyBorder="1" applyAlignment="1">
      <alignment horizontal="center" vertical="center" shrinkToFit="1"/>
    </xf>
    <xf numFmtId="0" fontId="0" fillId="0" borderId="0" xfId="0" applyBorder="1" applyAlignment="1">
      <alignment horizontal="center" shrinkToFit="1"/>
    </xf>
    <xf numFmtId="0" fontId="0" fillId="0" borderId="6" xfId="0" applyBorder="1" applyAlignment="1">
      <alignment horizontal="center" shrinkToFit="1"/>
    </xf>
    <xf numFmtId="49" fontId="0" fillId="8" borderId="11" xfId="0" applyNumberFormat="1" applyFill="1" applyBorder="1" applyAlignment="1">
      <alignment vertical="center" shrinkToFit="1"/>
    </xf>
    <xf numFmtId="49" fontId="0" fillId="8" borderId="5" xfId="0" applyNumberFormat="1" applyFill="1" applyBorder="1" applyAlignment="1">
      <alignment horizontal="left" vertical="center" shrinkToFit="1"/>
    </xf>
    <xf numFmtId="49" fontId="0" fillId="8" borderId="11" xfId="0" applyNumberFormat="1" applyFill="1" applyBorder="1" applyAlignment="1">
      <alignment horizontal="left" vertical="center" shrinkToFit="1"/>
    </xf>
    <xf numFmtId="0" fontId="18" fillId="0" borderId="5" xfId="0" applyFont="1" applyFill="1" applyBorder="1" applyAlignment="1">
      <alignment shrinkToFit="1"/>
    </xf>
    <xf numFmtId="0" fontId="17" fillId="3" borderId="5" xfId="0" applyFont="1" applyFill="1" applyBorder="1" applyAlignment="1">
      <alignment horizontal="center" vertical="center" wrapText="1"/>
    </xf>
    <xf numFmtId="0" fontId="17" fillId="3" borderId="0" xfId="0" applyFont="1" applyFill="1" applyBorder="1" applyAlignment="1">
      <alignment horizontal="center" vertical="center" wrapText="1"/>
    </xf>
    <xf numFmtId="0" fontId="17" fillId="3" borderId="6" xfId="0" applyFont="1" applyFill="1" applyBorder="1" applyAlignment="1">
      <alignment horizontal="center" vertical="center" wrapText="1"/>
    </xf>
    <xf numFmtId="0" fontId="17" fillId="7" borderId="6" xfId="0" applyFont="1" applyFill="1" applyBorder="1" applyAlignment="1">
      <alignment horizontal="center" vertical="center" wrapText="1"/>
    </xf>
    <xf numFmtId="0" fontId="8" fillId="0" borderId="11" xfId="0" applyFont="1" applyFill="1" applyBorder="1" applyAlignment="1">
      <alignment horizontal="center" shrinkToFit="1"/>
    </xf>
    <xf numFmtId="0" fontId="18" fillId="0" borderId="11" xfId="0" applyFont="1" applyFill="1" applyBorder="1" applyAlignment="1">
      <alignment shrinkToFit="1"/>
    </xf>
    <xf numFmtId="0" fontId="18" fillId="0" borderId="6" xfId="0" applyFont="1" applyFill="1" applyBorder="1" applyAlignment="1">
      <alignment shrinkToFit="1"/>
    </xf>
    <xf numFmtId="176" fontId="5" fillId="0" borderId="0" xfId="10" applyNumberFormat="1" applyAlignment="1"/>
    <xf numFmtId="177" fontId="5" fillId="0" borderId="0" xfId="10" applyNumberFormat="1" applyAlignment="1"/>
    <xf numFmtId="0" fontId="17" fillId="7" borderId="14" xfId="0" applyFont="1" applyFill="1" applyBorder="1" applyAlignment="1">
      <alignment horizontal="center" vertical="center" wrapText="1"/>
    </xf>
    <xf numFmtId="0" fontId="17" fillId="7" borderId="23" xfId="0" applyFont="1" applyFill="1" applyBorder="1" applyAlignment="1">
      <alignment horizontal="center" vertical="center" shrinkToFit="1"/>
    </xf>
    <xf numFmtId="0" fontId="17" fillId="7" borderId="24" xfId="0" applyFont="1" applyFill="1" applyBorder="1" applyAlignment="1">
      <alignment horizontal="center" vertical="center" shrinkToFit="1"/>
    </xf>
    <xf numFmtId="0" fontId="17" fillId="7" borderId="25" xfId="0" applyFont="1" applyFill="1" applyBorder="1" applyAlignment="1">
      <alignment horizontal="center" vertical="center" shrinkToFit="1"/>
    </xf>
    <xf numFmtId="0" fontId="0" fillId="3" borderId="25" xfId="0" applyNumberFormat="1" applyFill="1" applyBorder="1" applyAlignment="1">
      <alignment horizontal="center" shrinkToFit="1"/>
    </xf>
    <xf numFmtId="49" fontId="20" fillId="0" borderId="0" xfId="0" applyNumberFormat="1" applyFont="1" applyAlignment="1">
      <alignment vertical="center" shrinkToFit="1"/>
    </xf>
    <xf numFmtId="49" fontId="19" fillId="0" borderId="0" xfId="0" applyNumberFormat="1" applyFont="1" applyAlignment="1">
      <alignment vertical="center" shrinkToFit="1"/>
    </xf>
    <xf numFmtId="0" fontId="0" fillId="0" borderId="11" xfId="0" applyFill="1" applyBorder="1" applyAlignment="1">
      <alignment horizontal="right" indent="1" shrinkToFit="1"/>
    </xf>
    <xf numFmtId="0" fontId="0" fillId="0" borderId="5" xfId="0" applyNumberFormat="1" applyFill="1" applyBorder="1" applyAlignment="1">
      <alignment shrinkToFit="1"/>
    </xf>
    <xf numFmtId="0" fontId="0" fillId="0" borderId="11" xfId="0" applyFill="1" applyBorder="1" applyAlignment="1">
      <alignment shrinkToFit="1"/>
    </xf>
    <xf numFmtId="38" fontId="17" fillId="9" borderId="0" xfId="11" applyFont="1" applyFill="1" applyAlignment="1"/>
    <xf numFmtId="38" fontId="17" fillId="0" borderId="0" xfId="11" applyFont="1" applyAlignment="1"/>
    <xf numFmtId="38" fontId="23" fillId="0" borderId="0" xfId="11" applyFont="1" applyAlignment="1"/>
    <xf numFmtId="38" fontId="17" fillId="0" borderId="0" xfId="11" applyFont="1" applyAlignment="1">
      <alignment horizontal="center"/>
    </xf>
    <xf numFmtId="38" fontId="12" fillId="0" borderId="0" xfId="11" applyFont="1" applyAlignment="1"/>
    <xf numFmtId="38" fontId="17" fillId="10" borderId="1" xfId="11" applyFont="1" applyFill="1" applyBorder="1" applyAlignment="1">
      <alignment horizontal="center" vertical="center"/>
    </xf>
    <xf numFmtId="38" fontId="17" fillId="12" borderId="1" xfId="11" applyFont="1" applyFill="1" applyBorder="1" applyAlignment="1">
      <alignment horizontal="center" vertical="center"/>
    </xf>
    <xf numFmtId="38" fontId="17" fillId="0" borderId="0" xfId="11" applyFont="1" applyAlignment="1">
      <alignment horizontal="center" vertical="center"/>
    </xf>
    <xf numFmtId="38" fontId="12" fillId="0" borderId="0" xfId="11" applyFont="1" applyBorder="1" applyAlignment="1"/>
    <xf numFmtId="38" fontId="12" fillId="0" borderId="0" xfId="11" applyFont="1" applyBorder="1" applyAlignment="1">
      <alignment horizontal="center"/>
    </xf>
    <xf numFmtId="38" fontId="12" fillId="9" borderId="0" xfId="11" applyFont="1" applyFill="1" applyAlignment="1">
      <alignment horizontal="center"/>
    </xf>
    <xf numFmtId="38" fontId="17" fillId="9" borderId="0" xfId="11" applyFont="1" applyFill="1" applyAlignment="1">
      <alignment horizontal="center"/>
    </xf>
    <xf numFmtId="38" fontId="17" fillId="9" borderId="0" xfId="11" applyFont="1" applyFill="1" applyAlignment="1">
      <alignment horizontal="center" vertical="center"/>
    </xf>
    <xf numFmtId="0" fontId="24" fillId="0" borderId="0" xfId="2" applyFont="1" applyFill="1" applyBorder="1" applyAlignment="1">
      <alignment horizontal="center" vertical="center" wrapText="1"/>
    </xf>
    <xf numFmtId="38" fontId="12" fillId="0" borderId="0" xfId="11" applyFont="1" applyAlignment="1">
      <alignment horizontal="center" vertical="center"/>
    </xf>
    <xf numFmtId="38" fontId="12" fillId="0" borderId="0" xfId="11" applyFont="1" applyAlignment="1">
      <alignment vertical="center"/>
    </xf>
    <xf numFmtId="38" fontId="25" fillId="9" borderId="0" xfId="11" applyFont="1" applyFill="1" applyAlignment="1">
      <alignment vertical="center"/>
    </xf>
    <xf numFmtId="38" fontId="25" fillId="9" borderId="0" xfId="11" applyFont="1" applyFill="1" applyAlignment="1">
      <alignment horizontal="center" vertical="center"/>
    </xf>
    <xf numFmtId="38" fontId="12" fillId="9" borderId="0" xfId="11" applyFont="1" applyFill="1" applyBorder="1" applyAlignment="1">
      <alignment vertical="center"/>
    </xf>
    <xf numFmtId="38" fontId="12" fillId="9" borderId="0" xfId="11" applyFont="1" applyFill="1" applyBorder="1" applyAlignment="1">
      <alignment horizontal="left" vertical="center"/>
    </xf>
    <xf numFmtId="38" fontId="27" fillId="0" borderId="0" xfId="11" applyFont="1" applyFill="1" applyBorder="1" applyAlignment="1">
      <alignment horizontal="left" vertical="center"/>
    </xf>
    <xf numFmtId="38" fontId="12" fillId="0" borderId="0" xfId="11" applyFont="1" applyFill="1" applyBorder="1" applyAlignment="1">
      <alignment horizontal="left" vertical="center"/>
    </xf>
    <xf numFmtId="38" fontId="28" fillId="14" borderId="0" xfId="11" applyFont="1" applyFill="1" applyAlignment="1">
      <alignment horizontal="center" vertical="center"/>
    </xf>
    <xf numFmtId="38" fontId="17" fillId="0" borderId="0" xfId="11" applyFont="1" applyAlignment="1">
      <alignment vertical="center"/>
    </xf>
    <xf numFmtId="38" fontId="25" fillId="9" borderId="0" xfId="11" applyFont="1" applyFill="1" applyBorder="1" applyAlignment="1">
      <alignment horizontal="center" vertical="center"/>
    </xf>
    <xf numFmtId="38" fontId="25" fillId="9" borderId="0" xfId="11" applyFont="1" applyFill="1" applyBorder="1" applyAlignment="1">
      <alignment horizontal="center" vertical="center" shrinkToFit="1"/>
    </xf>
    <xf numFmtId="38" fontId="26" fillId="9" borderId="0" xfId="11" applyFont="1" applyFill="1" applyBorder="1" applyAlignment="1">
      <alignment horizontal="center" vertical="center" shrinkToFit="1"/>
    </xf>
    <xf numFmtId="38" fontId="12" fillId="9" borderId="0" xfId="11" applyFont="1" applyFill="1" applyBorder="1" applyAlignment="1">
      <alignment horizontal="right" vertical="center"/>
    </xf>
    <xf numFmtId="38" fontId="26" fillId="9" borderId="0" xfId="11" applyFont="1" applyFill="1" applyAlignment="1">
      <alignment horizontal="center" vertical="center"/>
    </xf>
    <xf numFmtId="38" fontId="26" fillId="9" borderId="0" xfId="11" applyFont="1" applyFill="1" applyBorder="1" applyAlignment="1">
      <alignment horizontal="right" vertical="center"/>
    </xf>
    <xf numFmtId="38" fontId="26" fillId="9" borderId="0" xfId="11" applyFont="1" applyFill="1" applyBorder="1" applyAlignment="1">
      <alignment horizontal="left" vertical="center"/>
    </xf>
    <xf numFmtId="38" fontId="26" fillId="16" borderId="32" xfId="11" applyFont="1" applyFill="1" applyBorder="1" applyAlignment="1">
      <alignment vertical="center"/>
    </xf>
    <xf numFmtId="38" fontId="26" fillId="9" borderId="0" xfId="11" applyFont="1" applyFill="1" applyBorder="1" applyAlignment="1">
      <alignment vertical="center"/>
    </xf>
    <xf numFmtId="38" fontId="29" fillId="0" borderId="0" xfId="11" applyFont="1" applyAlignment="1"/>
    <xf numFmtId="38" fontId="30" fillId="9" borderId="0" xfId="11" applyFont="1" applyFill="1" applyAlignment="1"/>
    <xf numFmtId="38" fontId="30" fillId="9" borderId="34" xfId="11" applyFont="1" applyFill="1" applyBorder="1" applyAlignment="1"/>
    <xf numFmtId="38" fontId="30" fillId="9" borderId="35" xfId="11" applyFont="1" applyFill="1" applyBorder="1" applyAlignment="1"/>
    <xf numFmtId="38" fontId="30" fillId="9" borderId="35" xfId="11" applyFont="1" applyFill="1" applyBorder="1" applyAlignment="1">
      <alignment horizontal="center"/>
    </xf>
    <xf numFmtId="38" fontId="30" fillId="0" borderId="0" xfId="11" applyFont="1" applyBorder="1" applyAlignment="1"/>
    <xf numFmtId="38" fontId="30" fillId="0" borderId="0" xfId="11" applyFont="1" applyAlignment="1">
      <alignment horizontal="center"/>
    </xf>
    <xf numFmtId="38" fontId="30" fillId="0" borderId="0" xfId="11" applyFont="1" applyAlignment="1"/>
    <xf numFmtId="38" fontId="12" fillId="9" borderId="0" xfId="11" applyFont="1" applyFill="1" applyAlignment="1"/>
    <xf numFmtId="38" fontId="12" fillId="0" borderId="0" xfId="11" applyFont="1" applyBorder="1" applyAlignment="1">
      <alignment horizontal="center" vertical="center"/>
    </xf>
    <xf numFmtId="38" fontId="30" fillId="9" borderId="0" xfId="11" applyFont="1" applyFill="1" applyBorder="1" applyAlignment="1">
      <alignment wrapText="1"/>
    </xf>
    <xf numFmtId="38" fontId="12" fillId="0" borderId="0" xfId="11" applyFont="1" applyFill="1" applyAlignment="1"/>
    <xf numFmtId="178" fontId="12" fillId="0" borderId="0" xfId="12" applyNumberFormat="1" applyFont="1" applyFill="1" applyAlignment="1"/>
    <xf numFmtId="38" fontId="12" fillId="9" borderId="0" xfId="11" applyFont="1" applyFill="1" applyBorder="1" applyAlignment="1"/>
    <xf numFmtId="38" fontId="12" fillId="9" borderId="0" xfId="11" applyFont="1" applyFill="1" applyBorder="1" applyAlignment="1">
      <alignment horizontal="center" vertical="center"/>
    </xf>
    <xf numFmtId="38" fontId="17" fillId="9" borderId="0" xfId="11" applyFont="1" applyFill="1" applyBorder="1" applyAlignment="1">
      <alignment horizontal="center" vertical="center"/>
    </xf>
    <xf numFmtId="38" fontId="12" fillId="0" borderId="0" xfId="11" applyFont="1" applyFill="1" applyBorder="1" applyAlignment="1"/>
    <xf numFmtId="38" fontId="17" fillId="0" borderId="0" xfId="11" applyFont="1" applyFill="1" applyBorder="1" applyAlignment="1">
      <alignment horizontal="center" vertical="center"/>
    </xf>
    <xf numFmtId="0" fontId="12" fillId="0" borderId="0" xfId="11" applyNumberFormat="1" applyFont="1" applyAlignment="1"/>
    <xf numFmtId="178" fontId="17" fillId="9" borderId="0" xfId="12" applyNumberFormat="1" applyFont="1" applyFill="1" applyBorder="1" applyAlignment="1">
      <alignment horizontal="center" vertical="center"/>
    </xf>
    <xf numFmtId="178" fontId="12" fillId="9" borderId="0" xfId="12" applyNumberFormat="1" applyFont="1" applyFill="1" applyBorder="1" applyAlignment="1">
      <alignment horizontal="center" vertical="center"/>
    </xf>
    <xf numFmtId="38" fontId="12" fillId="0" borderId="0" xfId="11" applyFont="1" applyFill="1" applyBorder="1" applyAlignment="1">
      <alignment horizontal="center" vertical="center"/>
    </xf>
    <xf numFmtId="38" fontId="30" fillId="13" borderId="0" xfId="11" applyFont="1" applyFill="1" applyBorder="1" applyAlignment="1">
      <alignment horizontal="center" vertical="center"/>
    </xf>
    <xf numFmtId="38" fontId="32" fillId="13" borderId="5" xfId="11" applyFont="1" applyFill="1" applyBorder="1" applyAlignment="1">
      <alignment horizontal="right"/>
    </xf>
    <xf numFmtId="38" fontId="32" fillId="13" borderId="0" xfId="11" applyFont="1" applyFill="1" applyBorder="1" applyAlignment="1">
      <alignment horizontal="right"/>
    </xf>
    <xf numFmtId="38" fontId="30" fillId="9" borderId="12" xfId="11" applyFont="1" applyFill="1" applyBorder="1" applyAlignment="1">
      <alignment horizontal="center" vertical="center"/>
    </xf>
    <xf numFmtId="38" fontId="32" fillId="9" borderId="12" xfId="11" applyFont="1" applyFill="1" applyBorder="1" applyAlignment="1">
      <alignment horizontal="right"/>
    </xf>
    <xf numFmtId="38" fontId="32" fillId="9" borderId="13" xfId="11" applyFont="1" applyFill="1" applyBorder="1" applyAlignment="1">
      <alignment horizontal="right"/>
    </xf>
    <xf numFmtId="0" fontId="30" fillId="9" borderId="0" xfId="11" applyNumberFormat="1" applyFont="1" applyFill="1" applyBorder="1" applyAlignment="1">
      <alignment vertical="top"/>
    </xf>
    <xf numFmtId="38" fontId="30" fillId="9" borderId="0" xfId="11" applyFont="1" applyFill="1" applyBorder="1" applyAlignment="1">
      <alignment vertical="top"/>
    </xf>
    <xf numFmtId="38" fontId="30" fillId="9" borderId="0" xfId="11" applyFont="1" applyFill="1" applyAlignment="1">
      <alignment vertical="top"/>
    </xf>
    <xf numFmtId="0" fontId="12" fillId="9" borderId="0" xfId="11" applyNumberFormat="1" applyFont="1" applyFill="1" applyBorder="1" applyAlignment="1">
      <alignment horizontal="center"/>
    </xf>
    <xf numFmtId="38" fontId="12" fillId="0" borderId="0" xfId="11" applyNumberFormat="1" applyFont="1" applyAlignment="1"/>
    <xf numFmtId="178" fontId="12" fillId="0" borderId="0" xfId="12" applyNumberFormat="1" applyFont="1" applyBorder="1" applyAlignment="1"/>
    <xf numFmtId="38" fontId="30" fillId="9" borderId="0" xfId="11" applyFont="1" applyFill="1" applyBorder="1" applyAlignment="1">
      <alignment horizontal="right" vertical="center"/>
    </xf>
    <xf numFmtId="38" fontId="30" fillId="9" borderId="0" xfId="11" applyFont="1" applyFill="1" applyBorder="1" applyAlignment="1">
      <alignment horizontal="left" vertical="center"/>
    </xf>
    <xf numFmtId="38" fontId="12" fillId="9" borderId="0" xfId="11" applyFont="1" applyFill="1" applyAlignment="1">
      <alignment horizontal="center" vertical="center"/>
    </xf>
    <xf numFmtId="49" fontId="17" fillId="0" borderId="0" xfId="13" applyNumberFormat="1" applyFont="1" applyFill="1" applyBorder="1" applyAlignment="1">
      <alignment vertical="center" wrapText="1"/>
    </xf>
    <xf numFmtId="178" fontId="12" fillId="0" borderId="0" xfId="12" applyNumberFormat="1" applyFont="1" applyAlignment="1"/>
    <xf numFmtId="38" fontId="33" fillId="9" borderId="0" xfId="11" applyFont="1" applyFill="1" applyAlignment="1"/>
    <xf numFmtId="9" fontId="12" fillId="0" borderId="0" xfId="12" applyNumberFormat="1" applyFont="1" applyFill="1" applyBorder="1" applyAlignment="1"/>
    <xf numFmtId="38" fontId="30" fillId="0" borderId="0" xfId="11" applyFont="1" applyFill="1" applyBorder="1" applyAlignment="1"/>
    <xf numFmtId="9" fontId="30" fillId="0" borderId="0" xfId="12" applyNumberFormat="1" applyFont="1" applyFill="1" applyBorder="1" applyAlignment="1"/>
    <xf numFmtId="49" fontId="17" fillId="9" borderId="0" xfId="13" applyNumberFormat="1" applyFont="1" applyFill="1" applyBorder="1" applyAlignment="1">
      <alignment horizontal="center" vertical="center" wrapText="1"/>
    </xf>
    <xf numFmtId="49" fontId="17" fillId="0" borderId="0" xfId="13" applyNumberFormat="1" applyFont="1" applyFill="1" applyBorder="1" applyAlignment="1">
      <alignment horizontal="center" vertical="center" wrapText="1"/>
    </xf>
    <xf numFmtId="9" fontId="12" fillId="0" borderId="0" xfId="12" applyNumberFormat="1" applyFont="1" applyAlignment="1"/>
    <xf numFmtId="179" fontId="12" fillId="0" borderId="1" xfId="12" applyNumberFormat="1" applyFont="1" applyBorder="1" applyAlignment="1"/>
    <xf numFmtId="178" fontId="12" fillId="9" borderId="0" xfId="12" applyNumberFormat="1" applyFont="1" applyFill="1" applyBorder="1" applyAlignment="1"/>
    <xf numFmtId="38" fontId="30" fillId="9" borderId="0" xfId="11" applyFont="1" applyFill="1" applyBorder="1" applyAlignment="1">
      <alignment horizontal="center"/>
    </xf>
    <xf numFmtId="38" fontId="30" fillId="0" borderId="0" xfId="11" applyFont="1" applyBorder="1" applyAlignment="1">
      <alignment horizontal="center"/>
    </xf>
    <xf numFmtId="38" fontId="30" fillId="9" borderId="0" xfId="11" applyFont="1" applyFill="1" applyBorder="1" applyAlignment="1"/>
    <xf numFmtId="38" fontId="30" fillId="9" borderId="0" xfId="11" applyFont="1" applyFill="1" applyBorder="1" applyAlignment="1">
      <alignment horizontal="left" vertical="top" wrapText="1"/>
    </xf>
    <xf numFmtId="38" fontId="26" fillId="11" borderId="32" xfId="11" applyFont="1" applyFill="1" applyBorder="1" applyAlignment="1">
      <alignment vertical="center"/>
    </xf>
    <xf numFmtId="0" fontId="24" fillId="0" borderId="0" xfId="2" applyFont="1" applyFill="1" applyBorder="1" applyAlignment="1">
      <alignment horizontal="left" wrapText="1"/>
    </xf>
    <xf numFmtId="9" fontId="12" fillId="0" borderId="0" xfId="12" applyFont="1" applyBorder="1" applyAlignment="1"/>
    <xf numFmtId="38" fontId="12" fillId="9" borderId="0" xfId="11" applyFont="1" applyFill="1" applyAlignment="1">
      <alignment vertical="top"/>
    </xf>
    <xf numFmtId="38" fontId="12" fillId="0" borderId="0" xfId="11" applyFont="1" applyAlignment="1">
      <alignment vertical="top"/>
    </xf>
    <xf numFmtId="178" fontId="12" fillId="0" borderId="0" xfId="12" applyNumberFormat="1" applyFont="1" applyAlignment="1">
      <alignment vertical="top"/>
    </xf>
    <xf numFmtId="38" fontId="12" fillId="9" borderId="0" xfId="11" applyFont="1" applyFill="1" applyAlignment="1">
      <alignment vertical="center"/>
    </xf>
    <xf numFmtId="38" fontId="26" fillId="9" borderId="0" xfId="11" applyFont="1" applyFill="1" applyAlignment="1">
      <alignment vertical="center"/>
    </xf>
    <xf numFmtId="0" fontId="12" fillId="0" borderId="0" xfId="12" applyNumberFormat="1" applyFont="1" applyAlignment="1"/>
    <xf numFmtId="38" fontId="12" fillId="0" borderId="0" xfId="11" applyFont="1" applyBorder="1" applyAlignment="1">
      <alignment horizontal="left" vertical="top" wrapText="1"/>
    </xf>
    <xf numFmtId="0" fontId="29" fillId="0" borderId="0" xfId="2" applyFont="1" applyFill="1" applyBorder="1" applyAlignment="1">
      <alignment horizontal="left" vertical="center" wrapText="1"/>
    </xf>
    <xf numFmtId="38" fontId="30" fillId="0" borderId="0" xfId="11" applyFont="1" applyBorder="1" applyAlignment="1">
      <alignment horizontal="left" wrapText="1"/>
    </xf>
    <xf numFmtId="0" fontId="29" fillId="0" borderId="0" xfId="2" applyFont="1" applyFill="1" applyBorder="1" applyAlignment="1">
      <alignment horizontal="center" vertical="top" wrapText="1"/>
    </xf>
    <xf numFmtId="0" fontId="29" fillId="0" borderId="0" xfId="2" applyFont="1" applyFill="1" applyBorder="1" applyAlignment="1">
      <alignment horizontal="center" vertical="center" wrapText="1"/>
    </xf>
    <xf numFmtId="38" fontId="12" fillId="0" borderId="0" xfId="11" applyFont="1" applyBorder="1" applyAlignment="1">
      <alignment horizontal="center" vertical="top"/>
    </xf>
    <xf numFmtId="0" fontId="29" fillId="0" borderId="0" xfId="2" applyFont="1" applyFill="1" applyBorder="1" applyAlignment="1">
      <alignment horizontal="left" vertical="top" wrapText="1"/>
    </xf>
    <xf numFmtId="38" fontId="26" fillId="9" borderId="3" xfId="11" applyFont="1" applyFill="1" applyBorder="1" applyAlignment="1">
      <alignment horizontal="center" vertical="center"/>
    </xf>
    <xf numFmtId="0" fontId="12" fillId="0" borderId="0" xfId="11" applyNumberFormat="1" applyFont="1" applyAlignment="1">
      <alignment horizontal="center" vertical="center"/>
    </xf>
    <xf numFmtId="38" fontId="12" fillId="0" borderId="0" xfId="11" applyFont="1" applyAlignment="1">
      <alignment horizontal="center"/>
    </xf>
    <xf numFmtId="0" fontId="12" fillId="9" borderId="0" xfId="11" applyNumberFormat="1" applyFont="1" applyFill="1" applyBorder="1" applyAlignment="1"/>
    <xf numFmtId="38" fontId="17" fillId="9" borderId="0" xfId="11" applyFont="1" applyFill="1" applyBorder="1" applyAlignment="1"/>
    <xf numFmtId="178" fontId="17" fillId="0" borderId="0" xfId="12" applyNumberFormat="1" applyFont="1" applyAlignment="1"/>
    <xf numFmtId="38" fontId="26" fillId="0" borderId="0" xfId="11" applyFont="1" applyFill="1" applyBorder="1" applyAlignment="1">
      <alignment vertical="center"/>
    </xf>
    <xf numFmtId="38" fontId="12" fillId="9" borderId="3" xfId="11" applyFont="1" applyFill="1" applyBorder="1" applyAlignment="1"/>
    <xf numFmtId="38" fontId="17" fillId="0" borderId="0" xfId="11" applyNumberFormat="1" applyFont="1" applyAlignment="1"/>
    <xf numFmtId="38" fontId="0" fillId="2" borderId="22" xfId="0" applyNumberFormat="1" applyFill="1" applyBorder="1" applyAlignment="1">
      <alignment horizontal="center" vertical="center" shrinkToFit="1"/>
    </xf>
    <xf numFmtId="49" fontId="18" fillId="0" borderId="11" xfId="0" applyNumberFormat="1" applyFont="1" applyFill="1" applyBorder="1" applyAlignment="1">
      <alignment shrinkToFit="1"/>
    </xf>
    <xf numFmtId="0" fontId="4" fillId="0" borderId="0" xfId="17">
      <alignment vertical="center"/>
    </xf>
    <xf numFmtId="1" fontId="38" fillId="0" borderId="0" xfId="13" applyNumberFormat="1" applyFont="1" applyAlignment="1">
      <alignment vertical="center"/>
    </xf>
    <xf numFmtId="38" fontId="30" fillId="9" borderId="0" xfId="11" applyFont="1" applyFill="1" applyBorder="1" applyAlignment="1">
      <alignment vertical="top" wrapText="1"/>
    </xf>
    <xf numFmtId="0" fontId="4" fillId="0" borderId="0" xfId="17" applyBorder="1">
      <alignment vertical="center"/>
    </xf>
    <xf numFmtId="49" fontId="36" fillId="0" borderId="0" xfId="2" applyNumberFormat="1" applyFont="1" applyBorder="1" applyAlignment="1">
      <alignment vertical="top" wrapText="1"/>
    </xf>
    <xf numFmtId="49" fontId="17" fillId="0" borderId="0" xfId="13" applyNumberFormat="1" applyFont="1" applyBorder="1" applyAlignment="1">
      <alignment vertical="top" wrapText="1"/>
    </xf>
    <xf numFmtId="0" fontId="35" fillId="7" borderId="0" xfId="1" applyFont="1" applyFill="1" applyAlignment="1">
      <alignment vertical="center"/>
    </xf>
    <xf numFmtId="0" fontId="39" fillId="7" borderId="0" xfId="1" applyFont="1" applyFill="1" applyAlignment="1">
      <alignment vertical="center" shrinkToFit="1"/>
    </xf>
    <xf numFmtId="3" fontId="35" fillId="0" borderId="0" xfId="2" applyNumberFormat="1" applyFont="1" applyFill="1" applyBorder="1" applyAlignment="1">
      <alignment vertical="center"/>
    </xf>
    <xf numFmtId="0" fontId="39" fillId="0" borderId="0" xfId="2" applyFont="1" applyFill="1" applyBorder="1" applyAlignment="1">
      <alignment vertical="center"/>
    </xf>
    <xf numFmtId="0" fontId="39" fillId="0" borderId="0" xfId="2" applyFont="1" applyFill="1" applyAlignment="1">
      <alignment vertical="center"/>
    </xf>
    <xf numFmtId="3" fontId="39" fillId="7" borderId="0" xfId="1" applyNumberFormat="1" applyFont="1" applyFill="1" applyAlignment="1">
      <alignment vertical="center"/>
    </xf>
    <xf numFmtId="0" fontId="39" fillId="7" borderId="0" xfId="1" applyFont="1" applyFill="1" applyAlignment="1">
      <alignment horizontal="right" vertical="center"/>
    </xf>
    <xf numFmtId="0" fontId="39" fillId="7" borderId="0" xfId="1" applyFont="1" applyFill="1" applyAlignment="1">
      <alignment horizontal="right" vertical="center" shrinkToFit="1"/>
    </xf>
    <xf numFmtId="0" fontId="39" fillId="0" borderId="0" xfId="3" applyNumberFormat="1" applyFont="1" applyFill="1" applyBorder="1" applyAlignment="1">
      <alignment vertical="center"/>
    </xf>
    <xf numFmtId="0" fontId="39" fillId="7" borderId="0" xfId="1" applyFont="1" applyFill="1" applyBorder="1" applyAlignment="1">
      <alignment horizontal="right" vertical="center"/>
    </xf>
    <xf numFmtId="0" fontId="39" fillId="7" borderId="0" xfId="1" applyFont="1" applyFill="1" applyBorder="1" applyAlignment="1">
      <alignment vertical="center" shrinkToFit="1"/>
    </xf>
    <xf numFmtId="0" fontId="39" fillId="7" borderId="0" xfId="1" applyFont="1" applyFill="1" applyBorder="1" applyAlignment="1">
      <alignment horizontal="right" vertical="center" shrinkToFit="1"/>
    </xf>
    <xf numFmtId="49" fontId="39" fillId="7" borderId="0" xfId="1" applyNumberFormat="1" applyFont="1" applyFill="1" applyBorder="1" applyAlignment="1">
      <alignment horizontal="center" vertical="center" wrapText="1"/>
    </xf>
    <xf numFmtId="49" fontId="39" fillId="7" borderId="0" xfId="1" applyNumberFormat="1" applyFont="1" applyFill="1" applyBorder="1" applyAlignment="1">
      <alignment vertical="center" shrinkToFit="1"/>
    </xf>
    <xf numFmtId="49" fontId="39" fillId="7" borderId="0" xfId="1" applyNumberFormat="1" applyFont="1" applyFill="1" applyBorder="1" applyAlignment="1">
      <alignment horizontal="center" vertical="center" shrinkToFit="1"/>
    </xf>
    <xf numFmtId="0" fontId="39" fillId="0" borderId="11" xfId="3" applyNumberFormat="1" applyFont="1" applyFill="1" applyBorder="1" applyAlignment="1">
      <alignment horizontal="center" vertical="center" wrapText="1"/>
    </xf>
    <xf numFmtId="0" fontId="39" fillId="0" borderId="5" xfId="3" applyNumberFormat="1" applyFont="1" applyFill="1" applyBorder="1" applyAlignment="1">
      <alignment horizontal="center" vertical="center" wrapText="1"/>
    </xf>
    <xf numFmtId="0" fontId="17" fillId="0" borderId="0" xfId="1" applyFont="1" applyAlignment="1">
      <alignment horizontal="center" vertical="center" wrapText="1"/>
    </xf>
    <xf numFmtId="0" fontId="39" fillId="0" borderId="0" xfId="2" applyFont="1" applyFill="1" applyAlignment="1">
      <alignment horizontal="center" vertical="center" wrapText="1"/>
    </xf>
    <xf numFmtId="0" fontId="40" fillId="0" borderId="3" xfId="1" applyFont="1" applyBorder="1" applyAlignment="1">
      <alignment horizontal="distributed" vertical="center"/>
    </xf>
    <xf numFmtId="0" fontId="40" fillId="0" borderId="3" xfId="1" applyFont="1" applyBorder="1" applyAlignment="1">
      <alignment vertical="center" shrinkToFit="1"/>
    </xf>
    <xf numFmtId="3" fontId="40" fillId="0" borderId="0" xfId="2" applyNumberFormat="1" applyFont="1" applyFill="1" applyBorder="1" applyAlignment="1">
      <alignment horizontal="right" vertical="center"/>
    </xf>
    <xf numFmtId="0" fontId="17" fillId="0" borderId="0" xfId="1" applyFont="1" applyAlignment="1">
      <alignment horizontal="right" vertical="center"/>
    </xf>
    <xf numFmtId="3" fontId="40" fillId="0" borderId="0" xfId="2" applyNumberFormat="1" applyFont="1" applyFill="1" applyAlignment="1">
      <alignment horizontal="right" vertical="center"/>
    </xf>
    <xf numFmtId="3" fontId="35" fillId="0" borderId="0" xfId="2" applyNumberFormat="1" applyFont="1" applyFill="1" applyAlignment="1">
      <alignment horizontal="right" vertical="center"/>
    </xf>
    <xf numFmtId="0" fontId="39" fillId="0" borderId="0" xfId="1" applyFont="1" applyBorder="1" applyAlignment="1">
      <alignment vertical="center" shrinkToFit="1"/>
    </xf>
    <xf numFmtId="3" fontId="39" fillId="0" borderId="0" xfId="2" applyNumberFormat="1" applyFont="1" applyFill="1" applyBorder="1" applyAlignment="1">
      <alignment horizontal="right" vertical="center"/>
    </xf>
    <xf numFmtId="3" fontId="39" fillId="0" borderId="0" xfId="2" applyNumberFormat="1" applyFont="1" applyFill="1" applyAlignment="1">
      <alignment horizontal="right" vertical="center"/>
    </xf>
    <xf numFmtId="1" fontId="17" fillId="0" borderId="0" xfId="1" applyNumberFormat="1" applyFont="1" applyAlignment="1">
      <alignment horizontal="right" vertical="center"/>
    </xf>
    <xf numFmtId="0" fontId="41" fillId="0" borderId="0" xfId="1" applyFont="1" applyAlignment="1">
      <alignment vertical="center" shrinkToFit="1"/>
    </xf>
    <xf numFmtId="0" fontId="41" fillId="0" borderId="8" xfId="1" applyFont="1" applyBorder="1" applyAlignment="1">
      <alignment vertical="center" shrinkToFit="1"/>
    </xf>
    <xf numFmtId="3" fontId="39" fillId="0" borderId="7" xfId="2" applyNumberFormat="1" applyFont="1" applyFill="1" applyBorder="1" applyAlignment="1">
      <alignment horizontal="right" vertical="center"/>
    </xf>
    <xf numFmtId="3" fontId="39" fillId="0" borderId="8" xfId="2" applyNumberFormat="1" applyFont="1" applyFill="1" applyBorder="1" applyAlignment="1">
      <alignment horizontal="right" vertical="center"/>
    </xf>
    <xf numFmtId="0" fontId="41" fillId="0" borderId="0" xfId="1" applyFont="1" applyAlignment="1">
      <alignment vertical="center"/>
    </xf>
    <xf numFmtId="0" fontId="42" fillId="0" borderId="0" xfId="2" applyNumberFormat="1" applyFont="1" applyBorder="1" applyAlignment="1">
      <alignment vertical="center"/>
    </xf>
    <xf numFmtId="0" fontId="42" fillId="0" borderId="0" xfId="5" applyNumberFormat="1" applyFont="1" applyAlignment="1">
      <alignment vertical="center"/>
    </xf>
    <xf numFmtId="0" fontId="42" fillId="0" borderId="0" xfId="2" applyNumberFormat="1" applyFont="1" applyAlignment="1">
      <alignment vertical="center"/>
    </xf>
    <xf numFmtId="0" fontId="43" fillId="0" borderId="0" xfId="2" applyNumberFormat="1" applyFont="1" applyAlignment="1">
      <alignment vertical="center"/>
    </xf>
    <xf numFmtId="0" fontId="43" fillId="0" borderId="0" xfId="5" applyNumberFormat="1" applyFont="1" applyAlignment="1">
      <alignment vertical="center"/>
    </xf>
    <xf numFmtId="0" fontId="43" fillId="0" borderId="0" xfId="5" applyNumberFormat="1" applyFont="1" applyAlignment="1">
      <alignment horizontal="right"/>
    </xf>
    <xf numFmtId="0" fontId="43" fillId="0" borderId="0" xfId="2" applyNumberFormat="1" applyFont="1" applyAlignment="1">
      <alignment horizontal="right"/>
    </xf>
    <xf numFmtId="0" fontId="43" fillId="0" borderId="0" xfId="2" applyNumberFormat="1" applyFont="1" applyBorder="1" applyAlignment="1">
      <alignment horizontal="center" vertical="center" wrapText="1"/>
    </xf>
    <xf numFmtId="0" fontId="43" fillId="0" borderId="0" xfId="2" applyNumberFormat="1" applyFont="1" applyBorder="1" applyAlignment="1">
      <alignment horizontal="centerContinuous" vertical="center" wrapText="1"/>
    </xf>
    <xf numFmtId="0" fontId="43" fillId="0" borderId="0" xfId="2" applyNumberFormat="1" applyFont="1" applyAlignment="1">
      <alignment horizontal="center" vertical="center" wrapText="1"/>
    </xf>
    <xf numFmtId="0" fontId="46" fillId="0" borderId="0" xfId="5" applyFont="1" applyBorder="1" applyAlignment="1">
      <alignment horizontal="distributed" wrapText="1"/>
    </xf>
    <xf numFmtId="180" fontId="42" fillId="0" borderId="0" xfId="2" applyNumberFormat="1" applyFont="1" applyBorder="1" applyAlignment="1">
      <alignment horizontal="right"/>
    </xf>
    <xf numFmtId="180" fontId="10" fillId="0" borderId="0" xfId="2" applyNumberFormat="1" applyFont="1" applyAlignment="1">
      <alignment horizontal="right"/>
    </xf>
    <xf numFmtId="180" fontId="43" fillId="0" borderId="0" xfId="2" applyNumberFormat="1" applyFont="1" applyAlignment="1">
      <alignment horizontal="right"/>
    </xf>
    <xf numFmtId="180" fontId="42" fillId="0" borderId="0" xfId="2" applyNumberFormat="1" applyFont="1" applyAlignment="1">
      <alignment horizontal="right"/>
    </xf>
    <xf numFmtId="0" fontId="47" fillId="0" borderId="0" xfId="5" applyFont="1" applyAlignment="1">
      <alignment horizontal="distributed" wrapText="1"/>
    </xf>
    <xf numFmtId="180" fontId="43" fillId="0" borderId="0" xfId="2" applyNumberFormat="1" applyFont="1" applyBorder="1" applyAlignment="1">
      <alignment horizontal="right"/>
    </xf>
    <xf numFmtId="0" fontId="47" fillId="0" borderId="52" xfId="5" applyFont="1" applyBorder="1" applyAlignment="1">
      <alignment horizontal="distributed" wrapText="1"/>
    </xf>
    <xf numFmtId="180" fontId="43" fillId="0" borderId="52" xfId="2" applyNumberFormat="1" applyFont="1" applyBorder="1" applyAlignment="1">
      <alignment horizontal="right"/>
    </xf>
    <xf numFmtId="182" fontId="12" fillId="9" borderId="0" xfId="11" applyNumberFormat="1" applyFont="1" applyFill="1" applyAlignment="1">
      <alignment vertical="center"/>
    </xf>
    <xf numFmtId="181" fontId="12" fillId="9" borderId="0" xfId="11" applyNumberFormat="1" applyFont="1" applyFill="1" applyAlignment="1"/>
    <xf numFmtId="181" fontId="12" fillId="9" borderId="0" xfId="11" applyNumberFormat="1" applyFont="1" applyFill="1" applyAlignment="1">
      <alignment vertical="top"/>
    </xf>
    <xf numFmtId="0" fontId="3" fillId="0" borderId="0" xfId="19" applyAlignment="1"/>
    <xf numFmtId="176" fontId="3" fillId="0" borderId="0" xfId="19" applyNumberFormat="1" applyAlignment="1"/>
    <xf numFmtId="177" fontId="3" fillId="0" borderId="0" xfId="19" applyNumberFormat="1" applyAlignment="1"/>
    <xf numFmtId="0" fontId="3" fillId="0" borderId="0" xfId="19" applyFont="1" applyAlignment="1"/>
    <xf numFmtId="0" fontId="13" fillId="0" borderId="0" xfId="19" applyFont="1" applyAlignment="1"/>
    <xf numFmtId="0" fontId="19" fillId="0" borderId="0" xfId="19" applyFont="1" applyAlignment="1"/>
    <xf numFmtId="183" fontId="0" fillId="0" borderId="0" xfId="0" applyNumberFormat="1" applyAlignment="1">
      <alignment horizontal="center" vertical="center"/>
    </xf>
    <xf numFmtId="176" fontId="0" fillId="0" borderId="0" xfId="0" applyNumberFormat="1" applyAlignment="1">
      <alignment horizontal="center" vertical="center"/>
    </xf>
    <xf numFmtId="0" fontId="48" fillId="0" borderId="0" xfId="0" applyNumberFormat="1" applyFont="1" applyFill="1" applyAlignment="1">
      <alignment vertical="center"/>
    </xf>
    <xf numFmtId="0" fontId="48" fillId="0" borderId="0" xfId="0" applyFont="1" applyFill="1"/>
    <xf numFmtId="0" fontId="48" fillId="0" borderId="0" xfId="0" applyFont="1" applyFill="1" applyBorder="1"/>
    <xf numFmtId="0" fontId="48" fillId="0" borderId="0" xfId="0" applyFont="1" applyFill="1" applyAlignment="1">
      <alignment vertical="center"/>
    </xf>
    <xf numFmtId="0" fontId="3" fillId="7" borderId="0" xfId="19" applyFill="1" applyAlignment="1"/>
    <xf numFmtId="180" fontId="43" fillId="7" borderId="0" xfId="2" applyNumberFormat="1" applyFont="1" applyFill="1" applyBorder="1" applyAlignment="1">
      <alignment horizontal="right"/>
    </xf>
    <xf numFmtId="180" fontId="10" fillId="7" borderId="0" xfId="2" applyNumberFormat="1" applyFont="1" applyFill="1" applyAlignment="1">
      <alignment horizontal="right"/>
    </xf>
    <xf numFmtId="180" fontId="43" fillId="7" borderId="0" xfId="2" applyNumberFormat="1" applyFont="1" applyFill="1" applyAlignment="1">
      <alignment horizontal="right"/>
    </xf>
    <xf numFmtId="0" fontId="3" fillId="7" borderId="0" xfId="19" applyFont="1" applyFill="1" applyAlignment="1"/>
    <xf numFmtId="3" fontId="39" fillId="7" borderId="0" xfId="2" applyNumberFormat="1" applyFont="1" applyFill="1" applyBorder="1" applyAlignment="1">
      <alignment horizontal="right" vertical="center"/>
    </xf>
    <xf numFmtId="0" fontId="17" fillId="7" borderId="0" xfId="1" applyFont="1" applyFill="1" applyAlignment="1">
      <alignment horizontal="right" vertical="center"/>
    </xf>
    <xf numFmtId="3" fontId="39" fillId="7" borderId="0" xfId="2" applyNumberFormat="1" applyFont="1" applyFill="1" applyAlignment="1">
      <alignment horizontal="right" vertical="center"/>
    </xf>
    <xf numFmtId="1" fontId="17" fillId="7" borderId="0" xfId="1" applyNumberFormat="1" applyFont="1" applyFill="1" applyAlignment="1">
      <alignment horizontal="right" vertical="center"/>
    </xf>
    <xf numFmtId="49" fontId="0" fillId="7" borderId="0" xfId="0" applyNumberFormat="1" applyFill="1" applyAlignment="1">
      <alignment vertical="center" shrinkToFit="1"/>
    </xf>
    <xf numFmtId="0" fontId="2" fillId="0" borderId="0" xfId="19" applyFont="1" applyAlignment="1"/>
    <xf numFmtId="0" fontId="2" fillId="7" borderId="0" xfId="19" applyFont="1" applyFill="1" applyAlignment="1"/>
    <xf numFmtId="0" fontId="39" fillId="17" borderId="0" xfId="1" applyFont="1" applyFill="1" applyBorder="1" applyAlignment="1">
      <alignment vertical="center" shrinkToFit="1"/>
    </xf>
    <xf numFmtId="0" fontId="3" fillId="17" borderId="0" xfId="19" applyFill="1" applyAlignment="1"/>
    <xf numFmtId="0" fontId="2" fillId="17" borderId="0" xfId="19" applyFont="1" applyFill="1" applyAlignment="1"/>
    <xf numFmtId="49" fontId="0" fillId="17" borderId="0" xfId="0" applyNumberFormat="1" applyFill="1" applyAlignment="1">
      <alignment vertical="center" shrinkToFit="1"/>
    </xf>
    <xf numFmtId="0" fontId="12" fillId="18" borderId="53" xfId="0" applyFont="1" applyFill="1" applyBorder="1" applyAlignment="1">
      <alignment vertical="center"/>
    </xf>
    <xf numFmtId="0" fontId="12" fillId="0" borderId="54" xfId="0" applyFont="1" applyBorder="1" applyAlignment="1">
      <alignment vertical="center"/>
    </xf>
    <xf numFmtId="0" fontId="12" fillId="9" borderId="55" xfId="0" applyFont="1" applyFill="1" applyBorder="1" applyAlignment="1">
      <alignment vertical="center"/>
    </xf>
    <xf numFmtId="0" fontId="12" fillId="9" borderId="53" xfId="0" applyFont="1" applyFill="1" applyBorder="1" applyAlignment="1">
      <alignment vertical="center"/>
    </xf>
    <xf numFmtId="0" fontId="12" fillId="9" borderId="53" xfId="0" applyFont="1" applyFill="1" applyBorder="1" applyAlignment="1">
      <alignment horizontal="center" vertical="center"/>
    </xf>
    <xf numFmtId="0" fontId="12" fillId="9" borderId="54" xfId="0" applyFont="1" applyFill="1" applyBorder="1" applyAlignment="1">
      <alignment horizontal="center" vertical="center"/>
    </xf>
    <xf numFmtId="0" fontId="12" fillId="0" borderId="53" xfId="0" applyFont="1" applyFill="1" applyBorder="1" applyAlignment="1">
      <alignment vertical="center"/>
    </xf>
    <xf numFmtId="0" fontId="12" fillId="19" borderId="53" xfId="0" applyFont="1" applyFill="1" applyBorder="1" applyAlignment="1">
      <alignment vertical="center"/>
    </xf>
    <xf numFmtId="0" fontId="12" fillId="19" borderId="54" xfId="0" applyFont="1" applyFill="1" applyBorder="1" applyAlignment="1">
      <alignment horizontal="center" vertical="center"/>
    </xf>
    <xf numFmtId="0" fontId="12" fillId="20" borderId="55" xfId="0" applyFont="1" applyFill="1" applyBorder="1" applyAlignment="1">
      <alignment vertical="center"/>
    </xf>
    <xf numFmtId="0" fontId="12" fillId="20" borderId="53" xfId="0" applyFont="1" applyFill="1" applyBorder="1" applyAlignment="1">
      <alignment horizontal="center" vertical="center"/>
    </xf>
    <xf numFmtId="38" fontId="25" fillId="13" borderId="26" xfId="11" applyFont="1" applyFill="1" applyBorder="1" applyAlignment="1">
      <alignment horizontal="center" vertical="center"/>
    </xf>
    <xf numFmtId="38" fontId="25" fillId="13" borderId="27" xfId="11" applyFont="1" applyFill="1" applyBorder="1" applyAlignment="1">
      <alignment horizontal="center" vertical="center"/>
    </xf>
    <xf numFmtId="38" fontId="25" fillId="13" borderId="26" xfId="11" applyFont="1" applyFill="1" applyBorder="1" applyAlignment="1" applyProtection="1">
      <alignment horizontal="center" vertical="center" shrinkToFit="1"/>
      <protection locked="0"/>
    </xf>
    <xf numFmtId="38" fontId="25" fillId="13" borderId="27" xfId="11" applyFont="1" applyFill="1" applyBorder="1" applyAlignment="1" applyProtection="1">
      <alignment horizontal="center" vertical="center" shrinkToFit="1"/>
      <protection locked="0"/>
    </xf>
    <xf numFmtId="38" fontId="26" fillId="13" borderId="26" xfId="11" applyFont="1" applyFill="1" applyBorder="1" applyAlignment="1" applyProtection="1">
      <alignment horizontal="center" vertical="center" shrinkToFit="1"/>
      <protection locked="0"/>
    </xf>
    <xf numFmtId="38" fontId="26" fillId="13" borderId="27" xfId="11" applyFont="1" applyFill="1" applyBorder="1" applyAlignment="1" applyProtection="1">
      <alignment horizontal="center" vertical="center" shrinkToFit="1"/>
      <protection locked="0"/>
    </xf>
    <xf numFmtId="38" fontId="12" fillId="13" borderId="28" xfId="11" applyFont="1" applyFill="1" applyBorder="1" applyAlignment="1">
      <alignment horizontal="right" vertical="center"/>
    </xf>
    <xf numFmtId="38" fontId="12" fillId="13" borderId="29" xfId="11" applyFont="1" applyFill="1" applyBorder="1" applyAlignment="1">
      <alignment horizontal="right" vertical="center"/>
    </xf>
    <xf numFmtId="38" fontId="12" fillId="13" borderId="29" xfId="11" applyFont="1" applyFill="1" applyBorder="1" applyAlignment="1">
      <alignment horizontal="left" vertical="center"/>
    </xf>
    <xf numFmtId="38" fontId="26" fillId="15" borderId="30" xfId="11" applyFont="1" applyFill="1" applyBorder="1" applyAlignment="1" applyProtection="1">
      <alignment horizontal="right" vertical="center"/>
      <protection locked="0"/>
    </xf>
    <xf numFmtId="38" fontId="26" fillId="15" borderId="30" xfId="11" applyFont="1" applyFill="1" applyBorder="1" applyAlignment="1">
      <alignment horizontal="left" vertical="center"/>
    </xf>
    <xf numFmtId="38" fontId="26" fillId="15" borderId="31" xfId="11" applyFont="1" applyFill="1" applyBorder="1" applyAlignment="1">
      <alignment horizontal="left" vertical="center"/>
    </xf>
    <xf numFmtId="38" fontId="22" fillId="9" borderId="0" xfId="11" applyFont="1" applyFill="1" applyAlignment="1">
      <alignment horizontal="center" vertical="center"/>
    </xf>
    <xf numFmtId="38" fontId="17" fillId="9" borderId="0" xfId="11" applyFont="1" applyFill="1" applyAlignment="1">
      <alignment horizontal="center"/>
    </xf>
    <xf numFmtId="38" fontId="12" fillId="9" borderId="0" xfId="11" applyFont="1" applyFill="1" applyAlignment="1">
      <alignment horizontal="center"/>
    </xf>
    <xf numFmtId="38" fontId="12" fillId="9" borderId="0" xfId="11" applyFont="1" applyFill="1" applyAlignment="1">
      <alignment horizontal="center" shrinkToFit="1"/>
    </xf>
    <xf numFmtId="38" fontId="17" fillId="16" borderId="32" xfId="11" applyFont="1" applyFill="1" applyBorder="1" applyAlignment="1">
      <alignment horizontal="center" vertical="center"/>
    </xf>
    <xf numFmtId="38" fontId="17" fillId="16" borderId="33" xfId="11" applyFont="1" applyFill="1" applyBorder="1" applyAlignment="1">
      <alignment horizontal="center" vertical="center"/>
    </xf>
    <xf numFmtId="38" fontId="12" fillId="13" borderId="36" xfId="11" applyFont="1" applyFill="1" applyBorder="1" applyAlignment="1">
      <alignment horizontal="center"/>
    </xf>
    <xf numFmtId="38" fontId="12" fillId="13" borderId="37" xfId="11" applyFont="1" applyFill="1" applyBorder="1" applyAlignment="1">
      <alignment horizontal="center"/>
    </xf>
    <xf numFmtId="38" fontId="12" fillId="13" borderId="8" xfId="11" applyFont="1" applyFill="1" applyBorder="1" applyAlignment="1">
      <alignment horizontal="center"/>
    </xf>
    <xf numFmtId="38" fontId="12" fillId="13" borderId="9" xfId="11" applyFont="1" applyFill="1" applyBorder="1" applyAlignment="1">
      <alignment horizontal="center"/>
    </xf>
    <xf numFmtId="38" fontId="29" fillId="13" borderId="15" xfId="11" applyFont="1" applyFill="1" applyBorder="1" applyAlignment="1">
      <alignment horizontal="center" vertical="center" wrapText="1"/>
    </xf>
    <xf numFmtId="38" fontId="29" fillId="13" borderId="1" xfId="11" applyFont="1" applyFill="1" applyBorder="1" applyAlignment="1">
      <alignment horizontal="center" vertical="center" wrapText="1"/>
    </xf>
    <xf numFmtId="38" fontId="29" fillId="13" borderId="15" xfId="11" applyFont="1" applyFill="1" applyBorder="1" applyAlignment="1">
      <alignment horizontal="center" vertical="center"/>
    </xf>
    <xf numFmtId="38" fontId="29" fillId="13" borderId="1" xfId="11" applyFont="1" applyFill="1" applyBorder="1" applyAlignment="1">
      <alignment horizontal="center" vertical="center"/>
    </xf>
    <xf numFmtId="38" fontId="12" fillId="13" borderId="38" xfId="11" applyFont="1" applyFill="1" applyBorder="1" applyAlignment="1">
      <alignment horizontal="left" wrapText="1"/>
    </xf>
    <xf numFmtId="38" fontId="12" fillId="13" borderId="36" xfId="11" applyFont="1" applyFill="1" applyBorder="1" applyAlignment="1">
      <alignment horizontal="left" wrapText="1"/>
    </xf>
    <xf numFmtId="38" fontId="12" fillId="13" borderId="37" xfId="11" applyFont="1" applyFill="1" applyBorder="1" applyAlignment="1">
      <alignment horizontal="left" wrapText="1"/>
    </xf>
    <xf numFmtId="38" fontId="29" fillId="13" borderId="5" xfId="11" applyFont="1" applyFill="1" applyBorder="1" applyAlignment="1">
      <alignment horizontal="center" vertical="center" wrapText="1"/>
    </xf>
    <xf numFmtId="38" fontId="29" fillId="13" borderId="0" xfId="11" applyFont="1" applyFill="1" applyBorder="1" applyAlignment="1">
      <alignment horizontal="center" vertical="center" wrapText="1"/>
    </xf>
    <xf numFmtId="38" fontId="29" fillId="13" borderId="7" xfId="11" applyFont="1" applyFill="1" applyBorder="1" applyAlignment="1">
      <alignment horizontal="center" vertical="center" wrapText="1"/>
    </xf>
    <xf numFmtId="38" fontId="29" fillId="13" borderId="8" xfId="11" applyFont="1" applyFill="1" applyBorder="1" applyAlignment="1">
      <alignment horizontal="center" vertical="center" wrapText="1"/>
    </xf>
    <xf numFmtId="38" fontId="12" fillId="13" borderId="7" xfId="11" applyFont="1" applyFill="1" applyBorder="1" applyAlignment="1">
      <alignment horizontal="center" vertical="top" wrapText="1"/>
    </xf>
    <xf numFmtId="38" fontId="12" fillId="13" borderId="8" xfId="11" applyFont="1" applyFill="1" applyBorder="1" applyAlignment="1">
      <alignment horizontal="center" vertical="top" wrapText="1"/>
    </xf>
    <xf numFmtId="38" fontId="12" fillId="13" borderId="9" xfId="11" applyFont="1" applyFill="1" applyBorder="1" applyAlignment="1">
      <alignment horizontal="center" vertical="top" wrapText="1"/>
    </xf>
    <xf numFmtId="38" fontId="12" fillId="13" borderId="1" xfId="11" applyFont="1" applyFill="1" applyBorder="1" applyAlignment="1">
      <alignment horizontal="center" vertical="center" wrapText="1"/>
    </xf>
    <xf numFmtId="38" fontId="12" fillId="13" borderId="12" xfId="11" applyFont="1" applyFill="1" applyBorder="1" applyAlignment="1">
      <alignment horizontal="center" vertical="center" wrapText="1"/>
    </xf>
    <xf numFmtId="38" fontId="12" fillId="9" borderId="0" xfId="11" applyFont="1" applyFill="1" applyBorder="1" applyAlignment="1">
      <alignment horizontal="right" vertical="center" indent="1"/>
    </xf>
    <xf numFmtId="38" fontId="12" fillId="9" borderId="2" xfId="11" applyFont="1" applyFill="1" applyBorder="1" applyAlignment="1">
      <alignment horizontal="right" vertical="center" indent="1"/>
    </xf>
    <xf numFmtId="38" fontId="12" fillId="9" borderId="3" xfId="11" applyFont="1" applyFill="1" applyBorder="1" applyAlignment="1">
      <alignment horizontal="right" vertical="center" indent="1"/>
    </xf>
    <xf numFmtId="0" fontId="12" fillId="13" borderId="0" xfId="11" applyNumberFormat="1" applyFont="1" applyFill="1" applyBorder="1" applyAlignment="1">
      <alignment horizontal="right" vertical="center" indent="1"/>
    </xf>
    <xf numFmtId="0" fontId="12" fillId="13" borderId="6" xfId="11" applyNumberFormat="1" applyFont="1" applyFill="1" applyBorder="1" applyAlignment="1">
      <alignment horizontal="right" vertical="center" indent="1"/>
    </xf>
    <xf numFmtId="38" fontId="12" fillId="13" borderId="0" xfId="11" applyFont="1" applyFill="1" applyBorder="1" applyAlignment="1">
      <alignment horizontal="right" vertical="center" indent="1"/>
    </xf>
    <xf numFmtId="38" fontId="12" fillId="13" borderId="5" xfId="11" applyFont="1" applyFill="1" applyBorder="1" applyAlignment="1">
      <alignment horizontal="right" vertical="center" indent="1"/>
    </xf>
    <xf numFmtId="38" fontId="12" fillId="13" borderId="6" xfId="11" applyFont="1" applyFill="1" applyBorder="1" applyAlignment="1">
      <alignment horizontal="right" vertical="center" indent="1"/>
    </xf>
    <xf numFmtId="0" fontId="12" fillId="9" borderId="3" xfId="11" applyNumberFormat="1" applyFont="1" applyFill="1" applyBorder="1" applyAlignment="1">
      <alignment horizontal="right" vertical="center" indent="1"/>
    </xf>
    <xf numFmtId="0" fontId="12" fillId="9" borderId="4" xfId="11" applyNumberFormat="1" applyFont="1" applyFill="1" applyBorder="1" applyAlignment="1">
      <alignment horizontal="right" vertical="center" indent="1"/>
    </xf>
    <xf numFmtId="38" fontId="12" fillId="9" borderId="4" xfId="11" applyFont="1" applyFill="1" applyBorder="1" applyAlignment="1">
      <alignment horizontal="right" vertical="center" indent="1"/>
    </xf>
    <xf numFmtId="38" fontId="12" fillId="13" borderId="5" xfId="11" applyNumberFormat="1" applyFont="1" applyFill="1" applyBorder="1" applyAlignment="1">
      <alignment horizontal="right" vertical="center" indent="1"/>
    </xf>
    <xf numFmtId="38" fontId="12" fillId="13" borderId="0" xfId="11" applyNumberFormat="1" applyFont="1" applyFill="1" applyBorder="1" applyAlignment="1">
      <alignment horizontal="right" vertical="center" indent="1"/>
    </xf>
    <xf numFmtId="38" fontId="26" fillId="9" borderId="0" xfId="11" applyFont="1" applyFill="1" applyBorder="1" applyAlignment="1">
      <alignment horizontal="right" vertical="top"/>
    </xf>
    <xf numFmtId="38" fontId="30" fillId="9" borderId="0" xfId="11" applyFont="1" applyFill="1" applyAlignment="1">
      <alignment horizontal="left" vertical="center"/>
    </xf>
    <xf numFmtId="0" fontId="12" fillId="13" borderId="8" xfId="11" applyNumberFormat="1" applyFont="1" applyFill="1" applyBorder="1" applyAlignment="1">
      <alignment horizontal="right" vertical="center"/>
    </xf>
    <xf numFmtId="0" fontId="12" fillId="13" borderId="9" xfId="11" applyNumberFormat="1" applyFont="1" applyFill="1" applyBorder="1" applyAlignment="1">
      <alignment horizontal="right" vertical="center"/>
    </xf>
    <xf numFmtId="178" fontId="12" fillId="13" borderId="0" xfId="12" applyNumberFormat="1" applyFont="1" applyFill="1" applyBorder="1" applyAlignment="1">
      <alignment horizontal="center" vertical="center"/>
    </xf>
    <xf numFmtId="179" fontId="12" fillId="13" borderId="0" xfId="12" applyNumberFormat="1" applyFont="1" applyFill="1" applyBorder="1" applyAlignment="1">
      <alignment horizontal="right" vertical="center" indent="1"/>
    </xf>
    <xf numFmtId="179" fontId="12" fillId="13" borderId="6" xfId="12" applyNumberFormat="1" applyFont="1" applyFill="1" applyBorder="1" applyAlignment="1">
      <alignment horizontal="right" vertical="center" indent="1"/>
    </xf>
    <xf numFmtId="179" fontId="12" fillId="13" borderId="8" xfId="12" applyNumberFormat="1" applyFont="1" applyFill="1" applyBorder="1" applyAlignment="1">
      <alignment horizontal="right" vertical="center" indent="1"/>
    </xf>
    <xf numFmtId="179" fontId="12" fillId="9" borderId="13" xfId="12" applyNumberFormat="1" applyFont="1" applyFill="1" applyBorder="1" applyAlignment="1">
      <alignment horizontal="right" vertical="center" indent="1"/>
    </xf>
    <xf numFmtId="38" fontId="26" fillId="9" borderId="0" xfId="11" applyFont="1" applyFill="1" applyBorder="1" applyAlignment="1">
      <alignment horizontal="center" vertical="top"/>
    </xf>
    <xf numFmtId="38" fontId="30" fillId="9" borderId="0" xfId="11" applyFont="1" applyFill="1" applyBorder="1" applyAlignment="1">
      <alignment horizontal="left" vertical="center"/>
    </xf>
    <xf numFmtId="0" fontId="12" fillId="9" borderId="13" xfId="11" applyNumberFormat="1" applyFont="1" applyFill="1" applyBorder="1" applyAlignment="1">
      <alignment horizontal="right" vertical="center"/>
    </xf>
    <xf numFmtId="0" fontId="12" fillId="9" borderId="14" xfId="11" applyNumberFormat="1" applyFont="1" applyFill="1" applyBorder="1" applyAlignment="1">
      <alignment horizontal="right" vertical="center"/>
    </xf>
    <xf numFmtId="38" fontId="12" fillId="9" borderId="13" xfId="11" applyFont="1" applyFill="1" applyBorder="1" applyAlignment="1">
      <alignment horizontal="center" vertical="center"/>
    </xf>
    <xf numFmtId="179" fontId="12" fillId="9" borderId="14" xfId="12" applyNumberFormat="1" applyFont="1" applyFill="1" applyBorder="1" applyAlignment="1">
      <alignment horizontal="right" vertical="center" indent="1"/>
    </xf>
    <xf numFmtId="0" fontId="12" fillId="9" borderId="0" xfId="11" applyNumberFormat="1" applyFont="1" applyFill="1" applyBorder="1" applyAlignment="1">
      <alignment horizontal="center" vertical="center"/>
    </xf>
    <xf numFmtId="38" fontId="12" fillId="9" borderId="5" xfId="11" applyFont="1" applyFill="1" applyBorder="1" applyAlignment="1">
      <alignment horizontal="right" vertical="center" indent="1"/>
    </xf>
    <xf numFmtId="179" fontId="12" fillId="9" borderId="8" xfId="12" applyNumberFormat="1" applyFont="1" applyFill="1" applyBorder="1" applyAlignment="1">
      <alignment horizontal="right" vertical="center" indent="1"/>
    </xf>
    <xf numFmtId="38" fontId="30" fillId="9" borderId="0" xfId="11" applyFont="1" applyFill="1" applyBorder="1" applyAlignment="1">
      <alignment horizontal="left" vertical="center" shrinkToFit="1"/>
    </xf>
    <xf numFmtId="38" fontId="17" fillId="16" borderId="39" xfId="11" applyFont="1" applyFill="1" applyBorder="1" applyAlignment="1">
      <alignment horizontal="center" vertical="center"/>
    </xf>
    <xf numFmtId="49" fontId="30" fillId="13" borderId="38" xfId="13" applyNumberFormat="1" applyFont="1" applyFill="1" applyBorder="1" applyAlignment="1">
      <alignment horizontal="center" vertical="center" wrapText="1"/>
    </xf>
    <xf numFmtId="49" fontId="30" fillId="13" borderId="36" xfId="13" applyNumberFormat="1" applyFont="1" applyFill="1" applyBorder="1" applyAlignment="1">
      <alignment horizontal="center" vertical="center" wrapText="1"/>
    </xf>
    <xf numFmtId="49" fontId="30" fillId="13" borderId="7" xfId="13" applyNumberFormat="1" applyFont="1" applyFill="1" applyBorder="1" applyAlignment="1">
      <alignment horizontal="center" vertical="center" wrapText="1"/>
    </xf>
    <xf numFmtId="49" fontId="30" fillId="13" borderId="8" xfId="13" applyNumberFormat="1" applyFont="1" applyFill="1" applyBorder="1" applyAlignment="1">
      <alignment horizontal="center" vertical="center" wrapText="1"/>
    </xf>
    <xf numFmtId="49" fontId="30" fillId="13" borderId="37" xfId="13" applyNumberFormat="1" applyFont="1" applyFill="1" applyBorder="1" applyAlignment="1">
      <alignment horizontal="center" vertical="center" wrapText="1"/>
    </xf>
    <xf numFmtId="49" fontId="30" fillId="13" borderId="9" xfId="13" applyNumberFormat="1" applyFont="1" applyFill="1" applyBorder="1" applyAlignment="1">
      <alignment horizontal="center" vertical="center" wrapText="1"/>
    </xf>
    <xf numFmtId="38" fontId="30" fillId="9" borderId="0" xfId="11" applyFont="1" applyFill="1" applyAlignment="1">
      <alignment horizontal="right" vertical="top"/>
    </xf>
    <xf numFmtId="0" fontId="12" fillId="13" borderId="13" xfId="11" applyNumberFormat="1" applyFont="1" applyFill="1" applyBorder="1" applyAlignment="1">
      <alignment horizontal="right" vertical="center"/>
    </xf>
    <xf numFmtId="179" fontId="12" fillId="13" borderId="12" xfId="12" applyNumberFormat="1" applyFont="1" applyFill="1" applyBorder="1" applyAlignment="1">
      <alignment horizontal="right" vertical="center" indent="1"/>
    </xf>
    <xf numFmtId="179" fontId="12" fillId="13" borderId="13" xfId="12" applyNumberFormat="1" applyFont="1" applyFill="1" applyBorder="1" applyAlignment="1">
      <alignment horizontal="right" vertical="center" indent="1"/>
    </xf>
    <xf numFmtId="0" fontId="12" fillId="9" borderId="0" xfId="11" applyNumberFormat="1" applyFont="1" applyFill="1" applyBorder="1" applyAlignment="1">
      <alignment horizontal="right" vertical="center"/>
    </xf>
    <xf numFmtId="179" fontId="12" fillId="9" borderId="5" xfId="12" applyNumberFormat="1" applyFont="1" applyFill="1" applyBorder="1" applyAlignment="1">
      <alignment horizontal="right" vertical="center" indent="1"/>
    </xf>
    <xf numFmtId="179" fontId="12" fillId="9" borderId="0" xfId="12" applyNumberFormat="1" applyFont="1" applyFill="1" applyBorder="1" applyAlignment="1">
      <alignment horizontal="right" vertical="center" indent="1"/>
    </xf>
    <xf numFmtId="38" fontId="12" fillId="9" borderId="0" xfId="11" applyFont="1" applyFill="1" applyBorder="1" applyAlignment="1">
      <alignment horizontal="left" vertical="top" wrapText="1"/>
    </xf>
    <xf numFmtId="38" fontId="17" fillId="11" borderId="32" xfId="11" applyFont="1" applyFill="1" applyBorder="1" applyAlignment="1">
      <alignment horizontal="center" vertical="center"/>
    </xf>
    <xf numFmtId="38" fontId="17" fillId="11" borderId="33" xfId="11" applyFont="1" applyFill="1" applyBorder="1" applyAlignment="1">
      <alignment horizontal="center" vertical="center"/>
    </xf>
    <xf numFmtId="38" fontId="12" fillId="13" borderId="0" xfId="11" applyFont="1" applyFill="1" applyBorder="1" applyAlignment="1">
      <alignment horizontal="center"/>
    </xf>
    <xf numFmtId="38" fontId="12" fillId="13" borderId="6" xfId="11" applyFont="1" applyFill="1" applyBorder="1" applyAlignment="1">
      <alignment horizontal="center"/>
    </xf>
    <xf numFmtId="0" fontId="12" fillId="13" borderId="5" xfId="1" applyFont="1" applyFill="1" applyBorder="1" applyAlignment="1">
      <alignment horizontal="center" vertical="center" wrapText="1"/>
    </xf>
    <xf numFmtId="0" fontId="12" fillId="13" borderId="0" xfId="1" applyFont="1" applyFill="1" applyBorder="1" applyAlignment="1">
      <alignment horizontal="center" vertical="center" wrapText="1"/>
    </xf>
    <xf numFmtId="0" fontId="12" fillId="13" borderId="7" xfId="1" applyFont="1" applyFill="1" applyBorder="1" applyAlignment="1">
      <alignment horizontal="center" vertical="center" wrapText="1"/>
    </xf>
    <xf numFmtId="0" fontId="12" fillId="13" borderId="8" xfId="1" applyFont="1" applyFill="1" applyBorder="1" applyAlignment="1">
      <alignment horizontal="center" vertical="center" wrapText="1"/>
    </xf>
    <xf numFmtId="0" fontId="12" fillId="13" borderId="38" xfId="1" applyFont="1" applyFill="1" applyBorder="1" applyAlignment="1">
      <alignment horizontal="center" vertical="center" wrapText="1"/>
    </xf>
    <xf numFmtId="0" fontId="12" fillId="13" borderId="36" xfId="1" applyFont="1" applyFill="1" applyBorder="1" applyAlignment="1">
      <alignment horizontal="center" vertical="center" wrapText="1"/>
    </xf>
    <xf numFmtId="179" fontId="12" fillId="13" borderId="7" xfId="12" applyNumberFormat="1" applyFont="1" applyFill="1" applyBorder="1" applyAlignment="1">
      <alignment horizontal="right" vertical="center" indent="1"/>
    </xf>
    <xf numFmtId="0" fontId="12" fillId="13" borderId="1" xfId="1" applyFont="1" applyFill="1" applyBorder="1" applyAlignment="1">
      <alignment horizontal="center" vertical="center" shrinkToFit="1"/>
    </xf>
    <xf numFmtId="38" fontId="12" fillId="13" borderId="2" xfId="11" applyFont="1" applyFill="1" applyBorder="1" applyAlignment="1">
      <alignment horizontal="center" vertical="center"/>
    </xf>
    <xf numFmtId="38" fontId="12" fillId="13" borderId="3" xfId="11" applyFont="1" applyFill="1" applyBorder="1" applyAlignment="1">
      <alignment horizontal="center" vertical="center"/>
    </xf>
    <xf numFmtId="38" fontId="12" fillId="13" borderId="7" xfId="11" applyFont="1" applyFill="1" applyBorder="1" applyAlignment="1">
      <alignment horizontal="center" vertical="center"/>
    </xf>
    <xf numFmtId="38" fontId="12" fillId="13" borderId="8" xfId="11" applyFont="1" applyFill="1" applyBorder="1" applyAlignment="1">
      <alignment horizontal="center" vertical="center"/>
    </xf>
    <xf numFmtId="0" fontId="12" fillId="13" borderId="0" xfId="11" applyNumberFormat="1" applyFont="1" applyFill="1" applyBorder="1" applyAlignment="1">
      <alignment horizontal="center" vertical="center"/>
    </xf>
    <xf numFmtId="38" fontId="30" fillId="9" borderId="0" xfId="11" applyFont="1" applyFill="1" applyAlignment="1">
      <alignment horizontal="left" vertical="top" wrapText="1"/>
    </xf>
    <xf numFmtId="38" fontId="12" fillId="9" borderId="12" xfId="11" applyFont="1" applyFill="1" applyBorder="1" applyAlignment="1">
      <alignment horizontal="right" vertical="center" indent="1"/>
    </xf>
    <xf numFmtId="38" fontId="12" fillId="9" borderId="13" xfId="11" applyFont="1" applyFill="1" applyBorder="1" applyAlignment="1">
      <alignment horizontal="right" vertical="center" indent="1"/>
    </xf>
    <xf numFmtId="38" fontId="12" fillId="9" borderId="14" xfId="11" applyFont="1" applyFill="1" applyBorder="1" applyAlignment="1">
      <alignment horizontal="right" vertical="center" indent="1"/>
    </xf>
    <xf numFmtId="179" fontId="12" fillId="9" borderId="12" xfId="12" applyNumberFormat="1" applyFont="1" applyFill="1" applyBorder="1" applyAlignment="1">
      <alignment horizontal="right" vertical="center" indent="1"/>
    </xf>
    <xf numFmtId="0" fontId="12" fillId="13" borderId="0" xfId="11" applyNumberFormat="1" applyFont="1" applyFill="1" applyBorder="1" applyAlignment="1">
      <alignment horizontal="right" vertical="center"/>
    </xf>
    <xf numFmtId="178" fontId="12" fillId="13" borderId="7" xfId="12" applyNumberFormat="1" applyFont="1" applyFill="1" applyBorder="1" applyAlignment="1">
      <alignment horizontal="right" vertical="center" indent="1"/>
    </xf>
    <xf numFmtId="178" fontId="12" fillId="13" borderId="8" xfId="12" applyNumberFormat="1" applyFont="1" applyFill="1" applyBorder="1" applyAlignment="1">
      <alignment horizontal="right" vertical="center" indent="1"/>
    </xf>
    <xf numFmtId="178" fontId="12" fillId="13" borderId="9" xfId="12" applyNumberFormat="1" applyFont="1" applyFill="1" applyBorder="1" applyAlignment="1">
      <alignment horizontal="right" vertical="center" indent="1"/>
    </xf>
    <xf numFmtId="0" fontId="24" fillId="13" borderId="14" xfId="2" applyFont="1" applyFill="1" applyBorder="1" applyAlignment="1">
      <alignment horizontal="center" vertical="center" wrapText="1"/>
    </xf>
    <xf numFmtId="0" fontId="24" fillId="13" borderId="1" xfId="2" applyFont="1" applyFill="1" applyBorder="1" applyAlignment="1">
      <alignment horizontal="center" vertical="center" wrapText="1"/>
    </xf>
    <xf numFmtId="0" fontId="24" fillId="13" borderId="12" xfId="2" applyFont="1" applyFill="1" applyBorder="1" applyAlignment="1">
      <alignment horizontal="center" vertical="center" wrapText="1"/>
    </xf>
    <xf numFmtId="0" fontId="30" fillId="9" borderId="0" xfId="11" applyNumberFormat="1" applyFont="1" applyFill="1" applyBorder="1" applyAlignment="1">
      <alignment horizontal="left" vertical="top"/>
    </xf>
    <xf numFmtId="38" fontId="30" fillId="9" borderId="35" xfId="11" applyFont="1" applyFill="1" applyBorder="1" applyAlignment="1">
      <alignment horizontal="center"/>
    </xf>
    <xf numFmtId="38" fontId="12" fillId="13" borderId="15" xfId="11" applyFont="1" applyFill="1" applyBorder="1" applyAlignment="1">
      <alignment horizontal="center"/>
    </xf>
    <xf numFmtId="38" fontId="12" fillId="13" borderId="14" xfId="11" applyFont="1" applyFill="1" applyBorder="1" applyAlignment="1">
      <alignment horizontal="center"/>
    </xf>
    <xf numFmtId="38" fontId="12" fillId="13" borderId="1" xfId="11" applyFont="1" applyFill="1" applyBorder="1" applyAlignment="1">
      <alignment horizontal="center"/>
    </xf>
    <xf numFmtId="49" fontId="29" fillId="13" borderId="40" xfId="14" applyNumberFormat="1" applyFont="1" applyFill="1" applyBorder="1" applyAlignment="1">
      <alignment horizontal="center" vertical="center" wrapText="1"/>
    </xf>
    <xf numFmtId="49" fontId="29" fillId="13" borderId="41" xfId="14" applyNumberFormat="1" applyFont="1" applyFill="1" applyBorder="1" applyAlignment="1">
      <alignment horizontal="center" vertical="center" wrapText="1"/>
    </xf>
    <xf numFmtId="49" fontId="29" fillId="13" borderId="1" xfId="14" applyNumberFormat="1" applyFont="1" applyFill="1" applyBorder="1" applyAlignment="1">
      <alignment horizontal="center" vertical="center" wrapText="1"/>
    </xf>
    <xf numFmtId="49" fontId="29" fillId="13" borderId="44" xfId="14" applyNumberFormat="1" applyFont="1" applyFill="1" applyBorder="1" applyAlignment="1">
      <alignment horizontal="center" vertical="center" wrapText="1"/>
    </xf>
    <xf numFmtId="38" fontId="12" fillId="13" borderId="42" xfId="11" applyFont="1" applyFill="1" applyBorder="1" applyAlignment="1">
      <alignment horizontal="center"/>
    </xf>
    <xf numFmtId="38" fontId="12" fillId="13" borderId="40" xfId="11" applyFont="1" applyFill="1" applyBorder="1" applyAlignment="1">
      <alignment horizontal="center"/>
    </xf>
    <xf numFmtId="38" fontId="12" fillId="13" borderId="43" xfId="11" applyFont="1" applyFill="1" applyBorder="1" applyAlignment="1">
      <alignment horizontal="center"/>
    </xf>
    <xf numFmtId="38" fontId="12" fillId="13" borderId="7" xfId="11" applyFont="1" applyFill="1" applyBorder="1" applyAlignment="1">
      <alignment horizontal="center"/>
    </xf>
    <xf numFmtId="0" fontId="24" fillId="13" borderId="14" xfId="15" applyFont="1" applyFill="1" applyBorder="1" applyAlignment="1">
      <alignment horizontal="center" vertical="center" wrapText="1"/>
    </xf>
    <xf numFmtId="0" fontId="24" fillId="13" borderId="1" xfId="15" applyFont="1" applyFill="1" applyBorder="1" applyAlignment="1">
      <alignment horizontal="center" vertical="center" wrapText="1"/>
    </xf>
    <xf numFmtId="0" fontId="24" fillId="13" borderId="45" xfId="15" applyFont="1" applyFill="1" applyBorder="1" applyAlignment="1">
      <alignment horizontal="center" vertical="center" wrapText="1"/>
    </xf>
    <xf numFmtId="38" fontId="12" fillId="13" borderId="48" xfId="11" applyFont="1" applyFill="1" applyBorder="1" applyAlignment="1">
      <alignment horizontal="right" vertical="center" indent="1"/>
    </xf>
    <xf numFmtId="38" fontId="12" fillId="13" borderId="49" xfId="11" applyFont="1" applyFill="1" applyBorder="1" applyAlignment="1">
      <alignment horizontal="right" vertical="center" indent="1"/>
    </xf>
    <xf numFmtId="38" fontId="12" fillId="9" borderId="46" xfId="11" applyFont="1" applyFill="1" applyBorder="1" applyAlignment="1">
      <alignment horizontal="right" vertical="center" indent="1"/>
    </xf>
    <xf numFmtId="38" fontId="12" fillId="9" borderId="47" xfId="11" applyFont="1" applyFill="1" applyBorder="1" applyAlignment="1">
      <alignment horizontal="right" vertical="center" indent="1"/>
    </xf>
    <xf numFmtId="38" fontId="12" fillId="9" borderId="50" xfId="11" applyFont="1" applyFill="1" applyBorder="1" applyAlignment="1">
      <alignment horizontal="right" vertical="center" indent="1"/>
    </xf>
    <xf numFmtId="179" fontId="12" fillId="9" borderId="51" xfId="12" applyNumberFormat="1" applyFont="1" applyFill="1" applyBorder="1" applyAlignment="1">
      <alignment horizontal="right" vertical="center" indent="1"/>
    </xf>
    <xf numFmtId="179" fontId="12" fillId="13" borderId="49" xfId="12" applyNumberFormat="1" applyFont="1" applyFill="1" applyBorder="1" applyAlignment="1">
      <alignment horizontal="right" vertical="center" indent="1"/>
    </xf>
    <xf numFmtId="179" fontId="12" fillId="13" borderId="0" xfId="12" applyNumberFormat="1" applyFont="1" applyFill="1" applyBorder="1" applyAlignment="1">
      <alignment horizontal="right" vertical="center" indent="1" shrinkToFit="1"/>
    </xf>
    <xf numFmtId="0" fontId="26" fillId="0" borderId="3" xfId="12" applyNumberFormat="1" applyFont="1" applyBorder="1" applyAlignment="1">
      <alignment horizontal="center" vertical="center"/>
    </xf>
    <xf numFmtId="38" fontId="12" fillId="13" borderId="15" xfId="11" applyFont="1" applyFill="1" applyBorder="1" applyAlignment="1">
      <alignment horizontal="center" vertical="top" wrapText="1"/>
    </xf>
    <xf numFmtId="38" fontId="12" fillId="13" borderId="14" xfId="11" applyFont="1" applyFill="1" applyBorder="1" applyAlignment="1">
      <alignment horizontal="center" vertical="top" wrapText="1"/>
    </xf>
    <xf numFmtId="38" fontId="12" fillId="13" borderId="1" xfId="11" applyFont="1" applyFill="1" applyBorder="1" applyAlignment="1">
      <alignment horizontal="center" vertical="top" wrapText="1"/>
    </xf>
    <xf numFmtId="0" fontId="24" fillId="13" borderId="15" xfId="2" applyFont="1" applyFill="1" applyBorder="1" applyAlignment="1">
      <alignment horizontal="center" vertical="center" wrapText="1"/>
    </xf>
    <xf numFmtId="0" fontId="24" fillId="13" borderId="7" xfId="2" applyFont="1" applyFill="1" applyBorder="1" applyAlignment="1">
      <alignment horizontal="center" vertical="center" wrapText="1"/>
    </xf>
    <xf numFmtId="179" fontId="12" fillId="13" borderId="5" xfId="12" applyNumberFormat="1" applyFont="1" applyFill="1" applyBorder="1" applyAlignment="1">
      <alignment horizontal="right" vertical="center" indent="1"/>
    </xf>
    <xf numFmtId="38" fontId="26" fillId="9" borderId="3" xfId="11" applyFont="1" applyFill="1" applyBorder="1" applyAlignment="1">
      <alignment horizontal="center"/>
    </xf>
    <xf numFmtId="38" fontId="12" fillId="13" borderId="0" xfId="11" applyFont="1" applyFill="1" applyBorder="1" applyAlignment="1">
      <alignment horizontal="center" vertical="top" wrapText="1"/>
    </xf>
    <xf numFmtId="38" fontId="12" fillId="13" borderId="6" xfId="11" applyFont="1" applyFill="1" applyBorder="1" applyAlignment="1">
      <alignment horizontal="center" vertical="top" wrapText="1"/>
    </xf>
    <xf numFmtId="0" fontId="29" fillId="13" borderId="5" xfId="2" applyFont="1" applyFill="1" applyBorder="1" applyAlignment="1">
      <alignment horizontal="center" vertical="center" wrapText="1"/>
    </xf>
    <xf numFmtId="0" fontId="29" fillId="13" borderId="0" xfId="2" applyFont="1" applyFill="1" applyBorder="1" applyAlignment="1">
      <alignment horizontal="center" vertical="center" wrapText="1"/>
    </xf>
    <xf numFmtId="0" fontId="29" fillId="13" borderId="7" xfId="2" applyFont="1" applyFill="1" applyBorder="1" applyAlignment="1">
      <alignment horizontal="center" vertical="center" wrapText="1"/>
    </xf>
    <xf numFmtId="0" fontId="29" fillId="13" borderId="8" xfId="2" applyFont="1" applyFill="1" applyBorder="1" applyAlignment="1">
      <alignment horizontal="center" vertical="center" wrapText="1"/>
    </xf>
    <xf numFmtId="38" fontId="12" fillId="13" borderId="5" xfId="11" applyFont="1" applyFill="1" applyBorder="1" applyAlignment="1">
      <alignment horizontal="center" vertical="center" wrapText="1"/>
    </xf>
    <xf numFmtId="38" fontId="12" fillId="13" borderId="0" xfId="11" applyFont="1" applyFill="1" applyBorder="1" applyAlignment="1">
      <alignment horizontal="center" vertical="center" wrapText="1"/>
    </xf>
    <xf numFmtId="38" fontId="12" fillId="13" borderId="8" xfId="11" applyFont="1" applyFill="1" applyBorder="1" applyAlignment="1">
      <alignment horizontal="center" vertical="center" wrapText="1"/>
    </xf>
    <xf numFmtId="0" fontId="29" fillId="13" borderId="2" xfId="2" applyFont="1" applyFill="1" applyBorder="1" applyAlignment="1">
      <alignment horizontal="center" vertical="center" wrapText="1"/>
    </xf>
    <xf numFmtId="0" fontId="29" fillId="13" borderId="4" xfId="2" applyFont="1" applyFill="1" applyBorder="1" applyAlignment="1">
      <alignment horizontal="center" vertical="center" wrapText="1"/>
    </xf>
    <xf numFmtId="0" fontId="29" fillId="13" borderId="9" xfId="2" applyFont="1" applyFill="1" applyBorder="1" applyAlignment="1">
      <alignment horizontal="center" vertical="center" wrapText="1"/>
    </xf>
    <xf numFmtId="0" fontId="29" fillId="13" borderId="3" xfId="2" applyFont="1" applyFill="1" applyBorder="1" applyAlignment="1">
      <alignment horizontal="center" vertical="center" wrapText="1"/>
    </xf>
    <xf numFmtId="38" fontId="17" fillId="9" borderId="0" xfId="11" applyFont="1" applyFill="1" applyAlignment="1">
      <alignment horizontal="left" wrapText="1"/>
    </xf>
    <xf numFmtId="179" fontId="12" fillId="13" borderId="8" xfId="12" applyNumberFormat="1" applyFont="1" applyFill="1" applyBorder="1" applyAlignment="1">
      <alignment horizontal="center"/>
    </xf>
    <xf numFmtId="179" fontId="12" fillId="9" borderId="13" xfId="12" applyNumberFormat="1" applyFont="1" applyFill="1" applyBorder="1" applyAlignment="1">
      <alignment horizontal="center"/>
    </xf>
    <xf numFmtId="179" fontId="12" fillId="9" borderId="12" xfId="12" applyNumberFormat="1" applyFont="1" applyFill="1" applyBorder="1" applyAlignment="1">
      <alignment horizontal="center"/>
    </xf>
    <xf numFmtId="179" fontId="12" fillId="13" borderId="7" xfId="12" applyNumberFormat="1" applyFont="1" applyFill="1" applyBorder="1" applyAlignment="1">
      <alignment horizontal="center"/>
    </xf>
    <xf numFmtId="181" fontId="12" fillId="9" borderId="0" xfId="11" applyNumberFormat="1" applyFont="1" applyFill="1" applyAlignment="1">
      <alignment horizontal="left" vertical="top"/>
    </xf>
    <xf numFmtId="38" fontId="30" fillId="9" borderId="0" xfId="11" applyFont="1" applyFill="1" applyAlignment="1">
      <alignment horizontal="center"/>
    </xf>
    <xf numFmtId="38" fontId="30" fillId="9" borderId="0" xfId="11" applyFont="1" applyFill="1" applyAlignment="1">
      <alignment horizontal="right"/>
    </xf>
    <xf numFmtId="181" fontId="12" fillId="9" borderId="0" xfId="11" applyNumberFormat="1" applyFont="1" applyFill="1" applyAlignment="1">
      <alignment horizontal="center"/>
    </xf>
    <xf numFmtId="49" fontId="30" fillId="9" borderId="0" xfId="13" applyNumberFormat="1" applyFont="1" applyFill="1" applyBorder="1" applyAlignment="1">
      <alignment horizontal="center" wrapText="1"/>
    </xf>
    <xf numFmtId="181" fontId="12" fillId="9" borderId="0" xfId="11" applyNumberFormat="1" applyFont="1" applyFill="1" applyAlignment="1">
      <alignment horizontal="center" vertical="top"/>
    </xf>
    <xf numFmtId="38" fontId="30" fillId="9" borderId="0" xfId="11" applyFont="1" applyFill="1" applyBorder="1" applyAlignment="1">
      <alignment horizontal="center"/>
    </xf>
    <xf numFmtId="38" fontId="12" fillId="0" borderId="0" xfId="11" applyFont="1" applyBorder="1" applyAlignment="1">
      <alignment horizontal="center"/>
    </xf>
    <xf numFmtId="0" fontId="12" fillId="0" borderId="0" xfId="11" applyNumberFormat="1" applyFont="1" applyBorder="1" applyAlignment="1">
      <alignment horizontal="center"/>
    </xf>
    <xf numFmtId="179" fontId="12" fillId="0" borderId="1" xfId="12" applyNumberFormat="1" applyFont="1" applyBorder="1" applyAlignment="1">
      <alignment horizontal="center"/>
    </xf>
    <xf numFmtId="38" fontId="26" fillId="9" borderId="0" xfId="11" applyFont="1" applyFill="1" applyBorder="1" applyAlignment="1">
      <alignment horizontal="center"/>
    </xf>
    <xf numFmtId="179" fontId="12" fillId="0" borderId="12" xfId="12" applyNumberFormat="1" applyFont="1" applyBorder="1" applyAlignment="1">
      <alignment horizontal="center"/>
    </xf>
    <xf numFmtId="179" fontId="12" fillId="0" borderId="14" xfId="12" applyNumberFormat="1" applyFont="1" applyBorder="1" applyAlignment="1">
      <alignment horizontal="center"/>
    </xf>
    <xf numFmtId="0" fontId="39" fillId="0" borderId="0" xfId="2" applyFont="1" applyFill="1" applyAlignment="1">
      <alignment horizontal="center" vertical="center"/>
    </xf>
    <xf numFmtId="0" fontId="39" fillId="0" borderId="0" xfId="3" applyNumberFormat="1" applyFont="1" applyFill="1" applyBorder="1" applyAlignment="1">
      <alignment horizontal="center" vertical="center" wrapText="1"/>
    </xf>
    <xf numFmtId="0" fontId="39" fillId="0" borderId="0" xfId="3" applyNumberFormat="1" applyFont="1" applyFill="1" applyBorder="1" applyAlignment="1">
      <alignment horizontal="center" vertical="center"/>
    </xf>
    <xf numFmtId="0" fontId="43" fillId="0" borderId="0" xfId="2" applyNumberFormat="1" applyFont="1" applyAlignment="1">
      <alignment horizontal="center"/>
    </xf>
    <xf numFmtId="0" fontId="43" fillId="0" borderId="0" xfId="18" applyNumberFormat="1" applyFont="1" applyFill="1" applyBorder="1" applyAlignment="1">
      <alignment horizontal="center" vertical="center" wrapText="1"/>
    </xf>
    <xf numFmtId="0" fontId="0" fillId="0" borderId="16" xfId="0" applyBorder="1" applyAlignment="1">
      <alignment horizontal="center" vertical="center"/>
    </xf>
    <xf numFmtId="0" fontId="0" fillId="0" borderId="16" xfId="0" applyBorder="1" applyAlignment="1">
      <alignment horizontal="center"/>
    </xf>
    <xf numFmtId="0" fontId="0" fillId="0" borderId="16" xfId="0" applyBorder="1" applyAlignment="1">
      <alignment horizontal="center" shrinkToFit="1"/>
    </xf>
    <xf numFmtId="0" fontId="15" fillId="5" borderId="17" xfId="0" applyFont="1" applyFill="1" applyBorder="1" applyAlignment="1">
      <alignment horizontal="center" vertical="center" shrinkToFit="1"/>
    </xf>
    <xf numFmtId="0" fontId="15" fillId="5" borderId="18" xfId="0" applyFont="1" applyFill="1" applyBorder="1" applyAlignment="1">
      <alignment horizontal="center" vertical="center" shrinkToFit="1"/>
    </xf>
    <xf numFmtId="0" fontId="0" fillId="7" borderId="7" xfId="0" applyFill="1" applyBorder="1" applyAlignment="1">
      <alignment horizontal="center" vertical="center" shrinkToFit="1"/>
    </xf>
    <xf numFmtId="0" fontId="0" fillId="7" borderId="8" xfId="0" applyFill="1" applyBorder="1" applyAlignment="1">
      <alignment horizontal="center" vertical="center" shrinkToFit="1"/>
    </xf>
    <xf numFmtId="0" fontId="0" fillId="7" borderId="13" xfId="0" applyFill="1" applyBorder="1" applyAlignment="1">
      <alignment horizontal="center" vertical="center" shrinkToFit="1"/>
    </xf>
    <xf numFmtId="0" fontId="0" fillId="7" borderId="14" xfId="0" applyFill="1" applyBorder="1" applyAlignment="1">
      <alignment horizontal="center" vertical="center" shrinkToFit="1"/>
    </xf>
    <xf numFmtId="0" fontId="0" fillId="7" borderId="12" xfId="0" applyFill="1" applyBorder="1" applyAlignment="1">
      <alignment horizontal="center" vertical="center" shrinkToFit="1"/>
    </xf>
    <xf numFmtId="0" fontId="16" fillId="3" borderId="12" xfId="0" applyFont="1" applyFill="1" applyBorder="1" applyAlignment="1">
      <alignment horizontal="center" vertical="center" wrapText="1"/>
    </xf>
    <xf numFmtId="0" fontId="16" fillId="3" borderId="3" xfId="0" applyFont="1" applyFill="1" applyBorder="1" applyAlignment="1">
      <alignment horizontal="center" vertical="center" wrapText="1"/>
    </xf>
    <xf numFmtId="0" fontId="16" fillId="3" borderId="13" xfId="0" applyFont="1" applyFill="1" applyBorder="1" applyAlignment="1">
      <alignment horizontal="center" vertical="center" wrapText="1"/>
    </xf>
    <xf numFmtId="0" fontId="16" fillId="3" borderId="14" xfId="0" applyFont="1" applyFill="1" applyBorder="1" applyAlignment="1">
      <alignment horizontal="center" vertical="center" wrapText="1"/>
    </xf>
    <xf numFmtId="0" fontId="17" fillId="3" borderId="4" xfId="0" applyFont="1" applyFill="1" applyBorder="1" applyAlignment="1">
      <alignment horizontal="center" vertical="center" wrapText="1"/>
    </xf>
    <xf numFmtId="0" fontId="17" fillId="3" borderId="14" xfId="0" applyFont="1" applyFill="1" applyBorder="1" applyAlignment="1">
      <alignment horizontal="center" vertical="center" wrapText="1"/>
    </xf>
    <xf numFmtId="0" fontId="16" fillId="3" borderId="2" xfId="0" applyFont="1" applyFill="1" applyBorder="1" applyAlignment="1">
      <alignment horizontal="center" vertical="center" wrapText="1"/>
    </xf>
    <xf numFmtId="0" fontId="16" fillId="3" borderId="4" xfId="0" applyFont="1" applyFill="1" applyBorder="1" applyAlignment="1">
      <alignment horizontal="center" vertical="center" wrapText="1"/>
    </xf>
    <xf numFmtId="0" fontId="1" fillId="0" borderId="0" xfId="19" applyFont="1" applyAlignment="1"/>
    <xf numFmtId="38" fontId="12" fillId="13" borderId="56" xfId="11" applyFont="1" applyFill="1" applyBorder="1" applyAlignment="1">
      <alignment horizontal="right" vertical="center"/>
    </xf>
  </cellXfs>
  <cellStyles count="20">
    <cellStyle name="パーセント" xfId="12" builtinId="5"/>
    <cellStyle name="桁区切り" xfId="11" builtinId="6"/>
    <cellStyle name="桁区切り 2" xfId="4"/>
    <cellStyle name="標準" xfId="0" builtinId="0"/>
    <cellStyle name="標準 2" xfId="1"/>
    <cellStyle name="標準 2 2" xfId="2"/>
    <cellStyle name="標準 2 2 2" xfId="5"/>
    <cellStyle name="標準 2 2 2 2" xfId="18"/>
    <cellStyle name="標準 2 3" xfId="7"/>
    <cellStyle name="標準 2_第１巻_表頭_CD-ROM収録" xfId="3"/>
    <cellStyle name="標準 3" xfId="6"/>
    <cellStyle name="標準 3 2" xfId="13"/>
    <cellStyle name="標準 4" xfId="10"/>
    <cellStyle name="標準 4 2" xfId="19"/>
    <cellStyle name="標準 5" xfId="8"/>
    <cellStyle name="標準 5 2" xfId="9"/>
    <cellStyle name="標準 6" xfId="16"/>
    <cellStyle name="標準 7" xfId="17"/>
    <cellStyle name="標準_hyoto_02_xx_2005年農山村地域調査農業集落用表頭" xfId="14"/>
    <cellStyle name="標準_T041" xfId="15"/>
  </cellStyles>
  <dxfs count="2">
    <dxf>
      <fill>
        <patternFill>
          <bgColor rgb="FFFF0000"/>
        </patternFill>
      </fill>
    </dxf>
    <dxf>
      <font>
        <b/>
        <i val="0"/>
        <color rgb="FFFF0000"/>
      </font>
      <fill>
        <patternFill>
          <bgColor rgb="FFFFFF00"/>
        </patternFill>
      </fill>
    </dxf>
  </dxfs>
  <tableStyles count="0" defaultTableStyle="TableStyleMedium2" defaultPivotStyle="PivotStyleMedium9"/>
  <colors>
    <mruColors>
      <color rgb="FFFFFFCC"/>
      <color rgb="FFFBAD57"/>
      <color rgb="FFFFCC99"/>
      <color rgb="FFFFCCFF"/>
      <color rgb="FFFFCCCC"/>
      <color rgb="FFFFFFFF"/>
      <color rgb="FF99FFCC"/>
      <color rgb="FFFFFF66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externalLink" Target="externalLinks/externalLink1.xml"/><Relationship Id="rId13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externalLink" Target="externalLinks/externalLink2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_rels/chart3.xml.rels><?xml version="1.0" encoding="UTF-8" standalone="yes"?>
<Relationships xmlns="http://schemas.openxmlformats.org/package/2006/relationships"><Relationship Id="rId2" Type="http://schemas.microsoft.com/office/2011/relationships/chartColorStyle" Target="colors3.xml"/><Relationship Id="rId1" Type="http://schemas.microsoft.com/office/2011/relationships/chartStyle" Target="style3.xml"/></Relationships>
</file>

<file path=xl/charts/_rels/chart4.xml.rels><?xml version="1.0" encoding="UTF-8" standalone="yes"?>
<Relationships xmlns="http://schemas.openxmlformats.org/package/2006/relationships"><Relationship Id="rId2" Type="http://schemas.microsoft.com/office/2011/relationships/chartColorStyle" Target="colors4.xml"/><Relationship Id="rId1" Type="http://schemas.microsoft.com/office/2011/relationships/chartStyle" Target="style4.xml"/></Relationships>
</file>

<file path=xl/charts/_rels/chart5.xml.rels><?xml version="1.0" encoding="UTF-8" standalone="yes"?>
<Relationships xmlns="http://schemas.openxmlformats.org/package/2006/relationships"><Relationship Id="rId2" Type="http://schemas.microsoft.com/office/2011/relationships/chartColorStyle" Target="colors5.xml"/><Relationship Id="rId1" Type="http://schemas.microsoft.com/office/2011/relationships/chartStyle" Target="style5.xml"/></Relationships>
</file>

<file path=xl/charts/_rels/chart6.xml.rels><?xml version="1.0" encoding="UTF-8" standalone="yes"?>
<Relationships xmlns="http://schemas.openxmlformats.org/package/2006/relationships"><Relationship Id="rId2" Type="http://schemas.microsoft.com/office/2011/relationships/chartColorStyle" Target="colors6.xml"/><Relationship Id="rId1" Type="http://schemas.microsoft.com/office/2011/relationships/chartStyle" Target="style6.xml"/></Relationships>
</file>

<file path=xl/charts/_rels/chart7.xml.rels><?xml version="1.0" encoding="UTF-8" standalone="yes"?>
<Relationships xmlns="http://schemas.openxmlformats.org/package/2006/relationships"><Relationship Id="rId2" Type="http://schemas.microsoft.com/office/2011/relationships/chartColorStyle" Target="colors7.xml"/><Relationship Id="rId1" Type="http://schemas.microsoft.com/office/2011/relationships/chartStyle" Target="style7.xml"/></Relationships>
</file>

<file path=xl/charts/_rels/chart8.xml.rels><?xml version="1.0" encoding="UTF-8" standalone="yes"?>
<Relationships xmlns="http://schemas.openxmlformats.org/package/2006/relationships"><Relationship Id="rId2" Type="http://schemas.microsoft.com/office/2011/relationships/chartColorStyle" Target="colors8.xml"/><Relationship Id="rId1" Type="http://schemas.microsoft.com/office/2011/relationships/chartStyle" Target="style8.xml"/></Relationships>
</file>

<file path=xl/charts/_rels/chart9.xml.rels><?xml version="1.0" encoding="UTF-8" standalone="yes"?>
<Relationships xmlns="http://schemas.openxmlformats.org/package/2006/relationships"><Relationship Id="rId2" Type="http://schemas.microsoft.com/office/2011/relationships/chartColorStyle" Target="colors9.xml"/><Relationship Id="rId1" Type="http://schemas.microsoft.com/office/2011/relationships/chartStyle" Target="style9.xml"/></Relationships>
</file>

<file path=xl/charts/_rels/chart10.xml.rels><?xml version="1.0" encoding="UTF-8" standalone="yes"?>
<Relationships xmlns="http://schemas.openxmlformats.org/package/2006/relationships"><Relationship Id="rId2" Type="http://schemas.microsoft.com/office/2011/relationships/chartColorStyle" Target="colors10.xml"/><Relationship Id="rId1" Type="http://schemas.microsoft.com/office/2011/relationships/chartStyle" Target="style10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20464706890118881"/>
          <c:y val="0.19061836823298658"/>
          <c:w val="0.66831129701192005"/>
          <c:h val="0.68999135765415842"/>
        </c:manualLayout>
      </c:layout>
      <c:barChart>
        <c:barDir val="bar"/>
        <c:grouping val="clustered"/>
        <c:varyColors val="0"/>
        <c:ser>
          <c:idx val="1"/>
          <c:order val="0"/>
          <c:tx>
            <c:strRef>
              <c:f>グラフ用!$B$54</c:f>
              <c:strCache>
                <c:ptCount val="1"/>
                <c:pt idx="0">
                  <c:v>群馬県</c:v>
                </c:pt>
              </c:strCache>
            </c:strRef>
          </c:tx>
          <c:spPr>
            <a:solidFill>
              <a:srgbClr val="00B0F0"/>
            </a:solidFill>
            <a:ln>
              <a:noFill/>
            </a:ln>
            <a:effectLst>
              <a:outerShdw blurRad="40000" dist="23000" dir="5400000" rotWithShape="0">
                <a:srgbClr val="000000">
                  <a:alpha val="35000"/>
                </a:srgbClr>
              </a:outerShdw>
            </a:effectLst>
            <a:scene3d>
              <a:camera prst="orthographicFront">
                <a:rot lat="0" lon="0" rev="0"/>
              </a:camera>
              <a:lightRig rig="threePt" dir="t">
                <a:rot lat="0" lon="0" rev="1200000"/>
              </a:lightRig>
            </a:scene3d>
            <a:sp3d>
              <a:bevelT w="63500" h="25400"/>
            </a:sp3d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800" b="0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endParaRPr lang="ja-JP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グラフ用!$C$52:$F$52</c:f>
              <c:strCache>
                <c:ptCount val="4"/>
                <c:pt idx="0">
                  <c:v>その他</c:v>
                </c:pt>
                <c:pt idx="1">
                  <c:v>観光農園</c:v>
                </c:pt>
                <c:pt idx="2">
                  <c:v>消費者に直接販売</c:v>
                </c:pt>
                <c:pt idx="3">
                  <c:v>農産物の加工</c:v>
                </c:pt>
              </c:strCache>
            </c:strRef>
          </c:cat>
          <c:val>
            <c:numRef>
              <c:f>グラフ用!$C$54:$F$54</c:f>
              <c:numCache>
                <c:formatCode>General</c:formatCode>
                <c:ptCount val="4"/>
                <c:pt idx="0">
                  <c:v>0.6</c:v>
                </c:pt>
                <c:pt idx="1">
                  <c:v>1.3</c:v>
                </c:pt>
                <c:pt idx="2">
                  <c:v>18.899999999999999</c:v>
                </c:pt>
                <c:pt idx="3">
                  <c:v>1.9</c:v>
                </c:pt>
              </c:numCache>
            </c:numRef>
          </c:val>
        </c:ser>
        <c:ser>
          <c:idx val="0"/>
          <c:order val="1"/>
          <c:tx>
            <c:strRef>
              <c:f>グラフ用!$B$53</c:f>
              <c:strCache>
                <c:ptCount val="1"/>
                <c:pt idx="0">
                  <c:v>県　　計</c:v>
                </c:pt>
              </c:strCache>
            </c:strRef>
          </c:tx>
          <c:spPr>
            <a:solidFill>
              <a:srgbClr val="92D050"/>
            </a:solidFill>
            <a:ln>
              <a:noFill/>
            </a:ln>
            <a:effectLst>
              <a:outerShdw blurRad="40000" dist="23000" dir="5400000" rotWithShape="0">
                <a:srgbClr val="000000">
                  <a:alpha val="35000"/>
                </a:srgbClr>
              </a:outerShdw>
            </a:effectLst>
            <a:scene3d>
              <a:camera prst="orthographicFront">
                <a:rot lat="0" lon="0" rev="0"/>
              </a:camera>
              <a:lightRig rig="threePt" dir="t">
                <a:rot lat="0" lon="0" rev="1200000"/>
              </a:lightRig>
            </a:scene3d>
            <a:sp3d>
              <a:bevelT w="63500" h="25400"/>
            </a:sp3d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800" b="0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endParaRPr lang="ja-JP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グラフ用!$C$52:$F$52</c:f>
              <c:strCache>
                <c:ptCount val="4"/>
                <c:pt idx="0">
                  <c:v>その他</c:v>
                </c:pt>
                <c:pt idx="1">
                  <c:v>観光農園</c:v>
                </c:pt>
                <c:pt idx="2">
                  <c:v>消費者に直接販売</c:v>
                </c:pt>
                <c:pt idx="3">
                  <c:v>農産物の加工</c:v>
                </c:pt>
              </c:strCache>
            </c:strRef>
          </c:cat>
          <c:val>
            <c:numRef>
              <c:f>グラフ用!$C$53:$F$53</c:f>
              <c:numCache>
                <c:formatCode>General</c:formatCode>
                <c:ptCount val="4"/>
                <c:pt idx="0">
                  <c:v>0.6</c:v>
                </c:pt>
                <c:pt idx="1">
                  <c:v>1.3</c:v>
                </c:pt>
                <c:pt idx="2">
                  <c:v>18.899999999999999</c:v>
                </c:pt>
                <c:pt idx="3">
                  <c:v>1.9</c:v>
                </c:pt>
              </c:numCache>
            </c:numRef>
          </c:val>
        </c:ser>
        <c:dLbls>
          <c:dLblPos val="outEnd"/>
          <c:showLegendKey val="0"/>
          <c:showVal val="1"/>
          <c:showCatName val="0"/>
          <c:showSerName val="0"/>
          <c:showPercent val="0"/>
          <c:showBubbleSize val="0"/>
        </c:dLbls>
        <c:gapWidth val="58"/>
        <c:axId val="178607096"/>
        <c:axId val="291604528"/>
      </c:barChart>
      <c:catAx>
        <c:axId val="178607096"/>
        <c:scaling>
          <c:orientation val="minMax"/>
        </c:scaling>
        <c:delete val="0"/>
        <c:axPos val="l"/>
        <c:numFmt formatCode="General" sourceLinked="1"/>
        <c:majorTickMark val="none"/>
        <c:minorTickMark val="none"/>
        <c:tickLblPos val="nextTo"/>
        <c:spPr>
          <a:noFill/>
          <a:ln w="12700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95000"/>
                    <a:lumOff val="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ja-JP"/>
          </a:p>
        </c:txPr>
        <c:crossAx val="291604528"/>
        <c:crosses val="autoZero"/>
        <c:auto val="1"/>
        <c:lblAlgn val="ctr"/>
        <c:lblOffset val="100"/>
        <c:noMultiLvlLbl val="0"/>
      </c:catAx>
      <c:valAx>
        <c:axId val="291604528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1" i="0" u="none" strike="noStrike" kern="1200" baseline="0">
                <a:solidFill>
                  <a:schemeClr val="tx1">
                    <a:lumMod val="95000"/>
                    <a:lumOff val="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ja-JP"/>
          </a:p>
        </c:txPr>
        <c:crossAx val="178607096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legendEntry>
        <c:idx val="1"/>
        <c:txPr>
          <a:bodyPr rot="0" spcFirstLastPara="1" vertOverflow="ellipsis" vert="horz" wrap="square" anchor="ctr" anchorCtr="1"/>
          <a:lstStyle/>
          <a:p>
            <a:pPr>
              <a:defRPr sz="800" b="0" i="0" u="none" strike="noStrike" kern="1400" baseline="0">
                <a:solidFill>
                  <a:schemeClr val="tx1">
                    <a:lumMod val="95000"/>
                    <a:lumOff val="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ja-JP"/>
          </a:p>
        </c:txPr>
      </c:legendEntry>
      <c:layout>
        <c:manualLayout>
          <c:xMode val="edge"/>
          <c:yMode val="edge"/>
          <c:x val="0.60016936931196874"/>
          <c:y val="5.1282077789430863E-2"/>
          <c:w val="0.35406531722246365"/>
          <c:h val="0.12053851477520534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800" b="0" i="0" u="none" strike="noStrike" kern="1200" baseline="0">
              <a:solidFill>
                <a:schemeClr val="tx1">
                  <a:lumMod val="95000"/>
                  <a:lumOff val="5000"/>
                </a:schemeClr>
              </a:solidFill>
              <a:latin typeface="+mn-lt"/>
              <a:ea typeface="+mn-ea"/>
              <a:cs typeface="+mn-cs"/>
            </a:defRPr>
          </a:pPr>
          <a:endParaRPr lang="ja-JP"/>
        </a:p>
      </c:txPr>
    </c:legend>
    <c:plotVisOnly val="1"/>
    <c:dispBlanksAs val="gap"/>
    <c:showDLblsOverMax val="0"/>
  </c:chart>
  <c:spPr>
    <a:noFill/>
    <a:ln w="9525" cap="flat" cmpd="sng" algn="ctr">
      <a:noFill/>
      <a:round/>
    </a:ln>
    <a:effectLst/>
  </c:spPr>
  <c:txPr>
    <a:bodyPr/>
    <a:lstStyle/>
    <a:p>
      <a:pPr>
        <a:defRPr/>
      </a:pPr>
      <a:endParaRPr lang="ja-JP"/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14582152306217311"/>
          <c:y val="0.29866666666666669"/>
          <c:w val="0.84686001055991311"/>
          <c:h val="0.58972970483952669"/>
        </c:manualLayout>
      </c:layout>
      <c:barChart>
        <c:barDir val="col"/>
        <c:grouping val="clustered"/>
        <c:varyColors val="0"/>
        <c:ser>
          <c:idx val="0"/>
          <c:order val="0"/>
          <c:tx>
            <c:strRef>
              <c:f>グラフ用!$C$15</c:f>
              <c:strCache>
                <c:ptCount val="1"/>
                <c:pt idx="0">
                  <c:v>県　　計</c:v>
                </c:pt>
              </c:strCache>
            </c:strRef>
          </c:tx>
          <c:spPr>
            <a:solidFill>
              <a:srgbClr val="99FF66"/>
            </a:solidFill>
            <a:ln>
              <a:noFill/>
            </a:ln>
            <a:effectLst/>
            <a:scene3d>
              <a:camera prst="orthographicFront"/>
              <a:lightRig rig="threePt" dir="t"/>
            </a:scene3d>
            <a:sp3d>
              <a:bevelT w="50800"/>
            </a:sp3d>
          </c:spPr>
          <c:invertIfNegative val="0"/>
          <c:dLbls>
            <c:dLbl>
              <c:idx val="0"/>
              <c:layout>
                <c:manualLayout>
                  <c:x val="-4.3290293534781173E-3"/>
                  <c:y val="1.9983792348537022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dLbl>
              <c:idx val="1"/>
              <c:layout>
                <c:manualLayout>
                  <c:x val="-7.9171368373796647E-17"/>
                  <c:y val="7.6950058662022085E-3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850" b="1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endParaRPr lang="ja-JP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グラフ用!$D$14:$E$14</c:f>
              <c:strCache>
                <c:ptCount val="2"/>
                <c:pt idx="0">
                  <c:v>林野率</c:v>
                </c:pt>
                <c:pt idx="1">
                  <c:v>耕地率</c:v>
                </c:pt>
              </c:strCache>
            </c:strRef>
          </c:cat>
          <c:val>
            <c:numRef>
              <c:f>グラフ用!$D$15:$E$15</c:f>
              <c:numCache>
                <c:formatCode>General</c:formatCode>
                <c:ptCount val="2"/>
                <c:pt idx="0">
                  <c:v>64.099999999999994</c:v>
                </c:pt>
                <c:pt idx="1">
                  <c:v>11.4</c:v>
                </c:pt>
              </c:numCache>
            </c:numRef>
          </c:val>
        </c:ser>
        <c:ser>
          <c:idx val="1"/>
          <c:order val="1"/>
          <c:tx>
            <c:strRef>
              <c:f>グラフ用!$C$16</c:f>
              <c:strCache>
                <c:ptCount val="1"/>
                <c:pt idx="0">
                  <c:v>群馬県</c:v>
                </c:pt>
              </c:strCache>
            </c:strRef>
          </c:tx>
          <c:spPr>
            <a:solidFill>
              <a:srgbClr val="00B0F0"/>
            </a:solidFill>
            <a:ln>
              <a:noFill/>
            </a:ln>
            <a:effectLst/>
            <a:scene3d>
              <a:camera prst="orthographicFront"/>
              <a:lightRig rig="threePt" dir="t"/>
            </a:scene3d>
            <a:sp3d>
              <a:bevelT w="50800"/>
            </a:sp3d>
          </c:spPr>
          <c:invertIfNegative val="0"/>
          <c:dLbls>
            <c:dLbl>
              <c:idx val="0"/>
              <c:layout>
                <c:manualLayout>
                  <c:x val="-1.0781598751922996E-2"/>
                  <c:y val="2.3152267256915354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dLbl>
              <c:idx val="1"/>
              <c:layout>
                <c:manualLayout>
                  <c:x val="2.2054893085112757E-3"/>
                  <c:y val="1.1736274901121203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850" b="1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endParaRPr lang="ja-JP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グラフ用!$D$14:$E$14</c:f>
              <c:strCache>
                <c:ptCount val="2"/>
                <c:pt idx="0">
                  <c:v>林野率</c:v>
                </c:pt>
                <c:pt idx="1">
                  <c:v>耕地率</c:v>
                </c:pt>
              </c:strCache>
            </c:strRef>
          </c:cat>
          <c:val>
            <c:numRef>
              <c:f>グラフ用!$D$16:$E$16</c:f>
              <c:numCache>
                <c:formatCode>General</c:formatCode>
                <c:ptCount val="2"/>
                <c:pt idx="0">
                  <c:v>64.099999999999994</c:v>
                </c:pt>
                <c:pt idx="1">
                  <c:v>11.4</c:v>
                </c:pt>
              </c:numCache>
            </c:numRef>
          </c:val>
        </c:ser>
        <c:dLbls>
          <c:showLegendKey val="0"/>
          <c:showVal val="1"/>
          <c:showCatName val="0"/>
          <c:showSerName val="0"/>
          <c:showPercent val="0"/>
          <c:showBubbleSize val="0"/>
        </c:dLbls>
        <c:gapWidth val="70"/>
        <c:axId val="175883640"/>
        <c:axId val="175884032"/>
      </c:barChart>
      <c:catAx>
        <c:axId val="175883640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800" b="0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ja-JP"/>
          </a:p>
        </c:txPr>
        <c:crossAx val="175884032"/>
        <c:crosses val="autoZero"/>
        <c:auto val="1"/>
        <c:lblAlgn val="ctr"/>
        <c:lblOffset val="100"/>
        <c:noMultiLvlLbl val="0"/>
      </c:catAx>
      <c:valAx>
        <c:axId val="175884032"/>
        <c:scaling>
          <c:orientation val="minMax"/>
          <c:min val="0"/>
        </c:scaling>
        <c:delete val="0"/>
        <c:axPos val="l"/>
        <c:numFmt formatCode="General" sourceLinked="1"/>
        <c:majorTickMark val="out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800" b="0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ja-JP"/>
          </a:p>
        </c:txPr>
        <c:crossAx val="175883640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layout>
        <c:manualLayout>
          <c:xMode val="edge"/>
          <c:yMode val="edge"/>
          <c:x val="0.21128403960769848"/>
          <c:y val="0.13213442444182874"/>
          <c:w val="0.71565810087692527"/>
          <c:h val="8.3592020434332462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850" b="0" i="0" u="none" strike="noStrike" kern="1200" baseline="0">
              <a:solidFill>
                <a:sysClr val="windowText" lastClr="000000"/>
              </a:solidFill>
              <a:latin typeface="+mn-lt"/>
              <a:ea typeface="+mn-ea"/>
              <a:cs typeface="+mn-cs"/>
            </a:defRPr>
          </a:pPr>
          <a:endParaRPr lang="ja-JP"/>
        </a:p>
      </c:txPr>
    </c:legend>
    <c:plotVisOnly val="1"/>
    <c:dispBlanksAs val="gap"/>
    <c:showDLblsOverMax val="0"/>
  </c:chart>
  <c:spPr>
    <a:noFill/>
    <a:ln w="9525" cap="flat" cmpd="sng" algn="ctr">
      <a:noFill/>
      <a:round/>
    </a:ln>
    <a:effectLst/>
  </c:spPr>
  <c:txPr>
    <a:bodyPr/>
    <a:lstStyle/>
    <a:p>
      <a:pPr>
        <a:defRPr/>
      </a:pPr>
      <a:endParaRPr lang="ja-JP"/>
    </a:p>
  </c:txPr>
  <c:printSettings>
    <c:headerFooter/>
    <c:pageMargins b="0.75" l="0.7" r="0.7" t="0.75" header="0.3" footer="0.3"/>
    <c:pageSetup orientation="portrait"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27527269932525233"/>
          <c:y val="0.17728621536822164"/>
          <c:w val="0.51713209549529682"/>
          <c:h val="0.73191962115846632"/>
        </c:manualLayout>
      </c:layout>
      <c:doughnutChart>
        <c:varyColors val="1"/>
        <c:ser>
          <c:idx val="0"/>
          <c:order val="0"/>
          <c:tx>
            <c:strRef>
              <c:f>グラフ用!$C$21</c:f>
              <c:strCache>
                <c:ptCount val="1"/>
                <c:pt idx="0">
                  <c:v>県　　計</c:v>
                </c:pt>
              </c:strCache>
            </c:strRef>
          </c:tx>
          <c:dPt>
            <c:idx val="0"/>
            <c:bubble3D val="0"/>
            <c:spPr>
              <a:solidFill>
                <a:srgbClr val="FBAD57"/>
              </a:solidFill>
              <a:ln>
                <a:noFill/>
              </a:ln>
              <a:effectLst>
                <a:outerShdw blurRad="40000" dist="23000" dir="5400000" rotWithShape="0">
                  <a:srgbClr val="000000">
                    <a:alpha val="35000"/>
                  </a:srgbClr>
                </a:outerShdw>
              </a:effectLst>
              <a:scene3d>
                <a:camera prst="orthographicFront">
                  <a:rot lat="0" lon="0" rev="0"/>
                </a:camera>
                <a:lightRig rig="threePt" dir="t">
                  <a:rot lat="0" lon="0" rev="1200000"/>
                </a:lightRig>
              </a:scene3d>
              <a:sp3d>
                <a:bevelT w="63500" h="25400"/>
              </a:sp3d>
            </c:spPr>
          </c:dPt>
          <c:dPt>
            <c:idx val="1"/>
            <c:bubble3D val="0"/>
            <c:spPr>
              <a:solidFill>
                <a:schemeClr val="accent5">
                  <a:lumMod val="60000"/>
                  <a:lumOff val="40000"/>
                </a:schemeClr>
              </a:solidFill>
              <a:ln>
                <a:noFill/>
              </a:ln>
              <a:effectLst>
                <a:outerShdw blurRad="40000" dist="23000" dir="5400000" rotWithShape="0">
                  <a:srgbClr val="000000">
                    <a:alpha val="35000"/>
                  </a:srgbClr>
                </a:outerShdw>
              </a:effectLst>
              <a:scene3d>
                <a:camera prst="orthographicFront">
                  <a:rot lat="0" lon="0" rev="0"/>
                </a:camera>
                <a:lightRig rig="threePt" dir="t">
                  <a:rot lat="0" lon="0" rev="1200000"/>
                </a:lightRig>
              </a:scene3d>
              <a:sp3d>
                <a:bevelT w="63500" h="25400"/>
              </a:sp3d>
            </c:spPr>
          </c:dPt>
          <c:dPt>
            <c:idx val="2"/>
            <c:bubble3D val="0"/>
            <c:spPr>
              <a:solidFill>
                <a:srgbClr val="E2A7FF"/>
              </a:solidFill>
              <a:ln>
                <a:noFill/>
              </a:ln>
              <a:effectLst>
                <a:outerShdw blurRad="40000" dist="23000" dir="5400000" rotWithShape="0">
                  <a:srgbClr val="000000">
                    <a:alpha val="35000"/>
                  </a:srgbClr>
                </a:outerShdw>
              </a:effectLst>
              <a:scene3d>
                <a:camera prst="orthographicFront">
                  <a:rot lat="0" lon="0" rev="0"/>
                </a:camera>
                <a:lightRig rig="threePt" dir="t">
                  <a:rot lat="0" lon="0" rev="1200000"/>
                </a:lightRig>
              </a:scene3d>
              <a:sp3d>
                <a:bevelT w="63500" h="25400"/>
              </a:sp3d>
            </c:spPr>
          </c:dPt>
          <c:dLbls>
            <c:dLbl>
              <c:idx val="2"/>
              <c:layout>
                <c:manualLayout>
                  <c:x val="2.9906547924850577E-2"/>
                  <c:y val="-1.4109347442680808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endParaRPr lang="ja-JP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1"/>
            <c:leaderLines>
              <c:spPr>
                <a:ln w="9525">
                  <a:solidFill>
                    <a:schemeClr val="lt1">
                      <a:lumMod val="95000"/>
                      <a:alpha val="54000"/>
                    </a:schemeClr>
                  </a:solidFill>
                </a:ln>
                <a:effectLst/>
              </c:spPr>
            </c:leaderLines>
            <c:extLst>
              <c:ext xmlns:c15="http://schemas.microsoft.com/office/drawing/2012/chart" uri="{CE6537A1-D6FC-4f65-9D91-7224C49458BB}">
                <c15:layout/>
              </c:ext>
            </c:extLst>
          </c:dLbls>
          <c:cat>
            <c:strRef>
              <c:f>グラフ用!$D$19:$F$19</c:f>
              <c:strCache>
                <c:ptCount val="3"/>
                <c:pt idx="0">
                  <c:v>田面積</c:v>
                </c:pt>
                <c:pt idx="1">
                  <c:v>畑面積</c:v>
                </c:pt>
                <c:pt idx="2">
                  <c:v>樹園地面積</c:v>
                </c:pt>
              </c:strCache>
            </c:strRef>
          </c:cat>
          <c:val>
            <c:numRef>
              <c:f>グラフ用!$D$21:$F$21</c:f>
              <c:numCache>
                <c:formatCode>General</c:formatCode>
                <c:ptCount val="3"/>
                <c:pt idx="0">
                  <c:v>37.5</c:v>
                </c:pt>
                <c:pt idx="1">
                  <c:v>57.5</c:v>
                </c:pt>
                <c:pt idx="2">
                  <c:v>5</c:v>
                </c:pt>
              </c:numCache>
            </c:numRef>
          </c:val>
        </c:ser>
        <c:ser>
          <c:idx val="1"/>
          <c:order val="1"/>
          <c:tx>
            <c:strRef>
              <c:f>グラフ用!$C$20</c:f>
              <c:strCache>
                <c:ptCount val="1"/>
                <c:pt idx="0">
                  <c:v>群馬県</c:v>
                </c:pt>
              </c:strCache>
            </c:strRef>
          </c:tx>
          <c:dPt>
            <c:idx val="0"/>
            <c:bubble3D val="0"/>
            <c:spPr>
              <a:solidFill>
                <a:srgbClr val="FBAD57"/>
              </a:solidFill>
              <a:ln>
                <a:noFill/>
              </a:ln>
              <a:effectLst>
                <a:outerShdw blurRad="40000" dist="23000" dir="5400000" rotWithShape="0">
                  <a:srgbClr val="000000">
                    <a:alpha val="35000"/>
                  </a:srgbClr>
                </a:outerShdw>
              </a:effectLst>
              <a:scene3d>
                <a:camera prst="orthographicFront">
                  <a:rot lat="0" lon="0" rev="0"/>
                </a:camera>
                <a:lightRig rig="threePt" dir="t">
                  <a:rot lat="0" lon="0" rev="1200000"/>
                </a:lightRig>
              </a:scene3d>
              <a:sp3d>
                <a:bevelT w="63500" h="25400"/>
              </a:sp3d>
            </c:spPr>
          </c:dPt>
          <c:dPt>
            <c:idx val="1"/>
            <c:bubble3D val="0"/>
            <c:spPr>
              <a:solidFill>
                <a:schemeClr val="accent5">
                  <a:lumMod val="60000"/>
                  <a:lumOff val="40000"/>
                </a:schemeClr>
              </a:solidFill>
              <a:ln>
                <a:noFill/>
              </a:ln>
              <a:effectLst>
                <a:outerShdw blurRad="40000" dist="23000" dir="5400000" rotWithShape="0">
                  <a:srgbClr val="000000">
                    <a:alpha val="35000"/>
                  </a:srgbClr>
                </a:outerShdw>
              </a:effectLst>
              <a:scene3d>
                <a:camera prst="orthographicFront">
                  <a:rot lat="0" lon="0" rev="0"/>
                </a:camera>
                <a:lightRig rig="threePt" dir="t">
                  <a:rot lat="0" lon="0" rev="1200000"/>
                </a:lightRig>
              </a:scene3d>
              <a:sp3d>
                <a:bevelT w="63500" h="25400"/>
              </a:sp3d>
            </c:spPr>
          </c:dPt>
          <c:dPt>
            <c:idx val="2"/>
            <c:bubble3D val="0"/>
            <c:spPr>
              <a:solidFill>
                <a:srgbClr val="E2A7FF"/>
              </a:solidFill>
              <a:ln>
                <a:noFill/>
              </a:ln>
              <a:effectLst>
                <a:outerShdw blurRad="40000" dist="23000" dir="5400000" rotWithShape="0">
                  <a:srgbClr val="000000">
                    <a:alpha val="35000"/>
                  </a:srgbClr>
                </a:outerShdw>
              </a:effectLst>
              <a:scene3d>
                <a:camera prst="orthographicFront">
                  <a:rot lat="0" lon="0" rev="0"/>
                </a:camera>
                <a:lightRig rig="threePt" dir="t">
                  <a:rot lat="0" lon="0" rev="1200000"/>
                </a:lightRig>
              </a:scene3d>
              <a:sp3d>
                <a:bevelT w="63500" h="25400"/>
              </a:sp3d>
            </c:spPr>
          </c:dPt>
          <c:dLbls>
            <c:dLbl>
              <c:idx val="0"/>
              <c:layout>
                <c:manualLayout>
                  <c:x val="2.725627678205721E-2"/>
                  <c:y val="-2.2498691323264573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dLbl>
              <c:idx val="1"/>
              <c:layout>
                <c:manualLayout>
                  <c:x val="-3.7808658552897403E-2"/>
                  <c:y val="-4.9040787670279952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dLbl>
              <c:idx val="2"/>
              <c:layout>
                <c:manualLayout>
                  <c:x val="-9.6138878935918506E-2"/>
                  <c:y val="-6.6040398534801148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endParaRPr lang="ja-JP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1"/>
            <c:leaderLines>
              <c:spPr>
                <a:ln w="9525">
                  <a:solidFill>
                    <a:srgbClr val="002060"/>
                  </a:solidFill>
                </a:ln>
                <a:effectLst/>
              </c:spPr>
            </c:leaderLines>
            <c:extLst>
              <c:ext xmlns:c15="http://schemas.microsoft.com/office/drawing/2012/chart" uri="{CE6537A1-D6FC-4f65-9D91-7224C49458BB}"/>
            </c:extLst>
          </c:dLbls>
          <c:cat>
            <c:strRef>
              <c:f>グラフ用!$D$19:$F$19</c:f>
              <c:strCache>
                <c:ptCount val="3"/>
                <c:pt idx="0">
                  <c:v>田面積</c:v>
                </c:pt>
                <c:pt idx="1">
                  <c:v>畑面積</c:v>
                </c:pt>
                <c:pt idx="2">
                  <c:v>樹園地面積</c:v>
                </c:pt>
              </c:strCache>
            </c:strRef>
          </c:cat>
          <c:val>
            <c:numRef>
              <c:f>グラフ用!$D$20:$F$20</c:f>
              <c:numCache>
                <c:formatCode>General</c:formatCode>
                <c:ptCount val="3"/>
                <c:pt idx="0">
                  <c:v>37.5</c:v>
                </c:pt>
                <c:pt idx="1">
                  <c:v>57.5</c:v>
                </c:pt>
                <c:pt idx="2">
                  <c:v>5</c:v>
                </c:pt>
              </c:numCache>
            </c:numRef>
          </c:val>
        </c:ser>
        <c:dLbls>
          <c:showLegendKey val="0"/>
          <c:showVal val="1"/>
          <c:showCatName val="0"/>
          <c:showSerName val="0"/>
          <c:showPercent val="0"/>
          <c:showBubbleSize val="0"/>
          <c:showLeaderLines val="1"/>
        </c:dLbls>
        <c:firstSliceAng val="0"/>
        <c:holeSize val="25"/>
      </c:doughnutChart>
      <c:spPr>
        <a:noFill/>
        <a:ln>
          <a:noFill/>
        </a:ln>
        <a:effectLst/>
      </c:spPr>
    </c:plotArea>
    <c:legend>
      <c:legendPos val="b"/>
      <c:layout>
        <c:manualLayout>
          <c:xMode val="edge"/>
          <c:yMode val="edge"/>
          <c:x val="0.19508845191949509"/>
          <c:y val="0.88310572312337188"/>
          <c:w val="0.68405537499553548"/>
          <c:h val="9.2025348537769364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800" b="0" i="0" u="none" strike="noStrike" kern="1200" baseline="0">
              <a:solidFill>
                <a:sysClr val="windowText" lastClr="000000"/>
              </a:solidFill>
              <a:latin typeface="+mn-lt"/>
              <a:ea typeface="+mn-ea"/>
              <a:cs typeface="+mn-cs"/>
            </a:defRPr>
          </a:pPr>
          <a:endParaRPr lang="ja-JP"/>
        </a:p>
      </c:txPr>
    </c:legend>
    <c:plotVisOnly val="1"/>
    <c:dispBlanksAs val="gap"/>
    <c:showDLblsOverMax val="0"/>
  </c:chart>
  <c:spPr>
    <a:noFill/>
    <a:ln>
      <a:noFill/>
    </a:ln>
    <a:effectLst/>
  </c:spPr>
  <c:txPr>
    <a:bodyPr/>
    <a:lstStyle/>
    <a:p>
      <a:pPr>
        <a:defRPr/>
      </a:pPr>
      <a:endParaRPr lang="ja-JP"/>
    </a:p>
  </c:txPr>
  <c:printSettings>
    <c:headerFooter/>
    <c:pageMargins b="0.75" l="0.7" r="0.7" t="0.75" header="0.3" footer="0.3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2516720553182451"/>
          <c:y val="0.17228512259420647"/>
          <c:w val="0.73709681039707298"/>
          <c:h val="0.73799118790396057"/>
        </c:manualLayout>
      </c:layout>
      <c:barChart>
        <c:barDir val="col"/>
        <c:grouping val="clustered"/>
        <c:varyColors val="0"/>
        <c:ser>
          <c:idx val="0"/>
          <c:order val="0"/>
          <c:tx>
            <c:strRef>
              <c:f>グラフ用!$C$24</c:f>
              <c:strCache>
                <c:ptCount val="1"/>
                <c:pt idx="0">
                  <c:v>県　　計</c:v>
                </c:pt>
              </c:strCache>
            </c:strRef>
          </c:tx>
          <c:spPr>
            <a:solidFill>
              <a:srgbClr val="99FF66"/>
            </a:solidFill>
            <a:ln>
              <a:noFill/>
            </a:ln>
            <a:effectLst/>
            <a:scene3d>
              <a:camera prst="orthographicFront"/>
              <a:lightRig rig="threePt" dir="t"/>
            </a:scene3d>
            <a:sp3d>
              <a:bevelT/>
            </a:sp3d>
          </c:spPr>
          <c:invertIfNegative val="0"/>
          <c:dLbls>
            <c:dLbl>
              <c:idx val="0"/>
              <c:layout>
                <c:manualLayout>
                  <c:x val="-9.157979674709116E-17"/>
                  <c:y val="5.5027032697615936E-3"/>
                </c:manualLayout>
              </c:layout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800" b="1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ja-JP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strRef>
              <c:f>グラフ用!$D$23</c:f>
              <c:strCache>
                <c:ptCount val="1"/>
                <c:pt idx="0">
                  <c:v>耕作放棄地面積</c:v>
                </c:pt>
              </c:strCache>
            </c:strRef>
          </c:cat>
          <c:val>
            <c:numRef>
              <c:f>グラフ用!$D$24</c:f>
              <c:numCache>
                <c:formatCode>General</c:formatCode>
                <c:ptCount val="1"/>
                <c:pt idx="0">
                  <c:v>16.2</c:v>
                </c:pt>
              </c:numCache>
            </c:numRef>
          </c:val>
        </c:ser>
        <c:ser>
          <c:idx val="1"/>
          <c:order val="1"/>
          <c:tx>
            <c:strRef>
              <c:f>グラフ用!$C$25</c:f>
              <c:strCache>
                <c:ptCount val="1"/>
                <c:pt idx="0">
                  <c:v>群馬県</c:v>
                </c:pt>
              </c:strCache>
            </c:strRef>
          </c:tx>
          <c:spPr>
            <a:solidFill>
              <a:srgbClr val="00B0F0"/>
            </a:solidFill>
            <a:ln>
              <a:noFill/>
            </a:ln>
            <a:effectLst/>
            <a:scene3d>
              <a:camera prst="orthographicFront"/>
              <a:lightRig rig="threePt" dir="t"/>
            </a:scene3d>
            <a:sp3d>
              <a:bevelT/>
            </a:sp3d>
          </c:spPr>
          <c:invertIfNegative val="0"/>
          <c:dLbls>
            <c:dLbl>
              <c:idx val="0"/>
              <c:layout>
                <c:manualLayout>
                  <c:x val="0"/>
                  <c:y val="1.1670781956961382E-2"/>
                </c:manualLayout>
              </c:layout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800" b="1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ja-JP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strRef>
              <c:f>グラフ用!$D$23</c:f>
              <c:strCache>
                <c:ptCount val="1"/>
                <c:pt idx="0">
                  <c:v>耕作放棄地面積</c:v>
                </c:pt>
              </c:strCache>
            </c:strRef>
          </c:cat>
          <c:val>
            <c:numRef>
              <c:f>グラフ用!$D$25</c:f>
              <c:numCache>
                <c:formatCode>General</c:formatCode>
                <c:ptCount val="1"/>
                <c:pt idx="0">
                  <c:v>16.2</c:v>
                </c:pt>
              </c:numCache>
            </c:numRef>
          </c:val>
        </c:ser>
        <c:dLbls>
          <c:dLblPos val="outEnd"/>
          <c:showLegendKey val="0"/>
          <c:showVal val="1"/>
          <c:showCatName val="0"/>
          <c:showSerName val="0"/>
          <c:showPercent val="0"/>
          <c:showBubbleSize val="0"/>
        </c:dLbls>
        <c:gapWidth val="177"/>
        <c:overlap val="-15"/>
        <c:axId val="178875896"/>
        <c:axId val="178876288"/>
      </c:barChart>
      <c:catAx>
        <c:axId val="178875896"/>
        <c:scaling>
          <c:orientation val="minMax"/>
        </c:scaling>
        <c:delete val="1"/>
        <c:axPos val="b"/>
        <c:numFmt formatCode="General" sourceLinked="1"/>
        <c:majorTickMark val="none"/>
        <c:minorTickMark val="none"/>
        <c:tickLblPos val="nextTo"/>
        <c:crossAx val="178876288"/>
        <c:crosses val="autoZero"/>
        <c:auto val="1"/>
        <c:lblAlgn val="ctr"/>
        <c:lblOffset val="100"/>
        <c:noMultiLvlLbl val="0"/>
      </c:catAx>
      <c:valAx>
        <c:axId val="178876288"/>
        <c:scaling>
          <c:orientation val="minMax"/>
          <c:min val="0"/>
        </c:scaling>
        <c:delete val="0"/>
        <c:axPos val="l"/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800" b="0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ja-JP"/>
          </a:p>
        </c:txPr>
        <c:crossAx val="178875896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t"/>
      <c:layout>
        <c:manualLayout>
          <c:xMode val="edge"/>
          <c:yMode val="edge"/>
          <c:x val="0.26499884708230198"/>
          <c:y val="0.8993020872390951"/>
          <c:w val="0.70072786857146352"/>
          <c:h val="0.10069811367037064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800" b="0" i="0" u="none" strike="noStrike" kern="1200" baseline="0">
              <a:solidFill>
                <a:sysClr val="windowText" lastClr="000000"/>
              </a:solidFill>
              <a:latin typeface="+mn-lt"/>
              <a:ea typeface="+mn-ea"/>
              <a:cs typeface="+mn-cs"/>
            </a:defRPr>
          </a:pPr>
          <a:endParaRPr lang="ja-JP"/>
        </a:p>
      </c:txPr>
    </c:legend>
    <c:plotVisOnly val="1"/>
    <c:dispBlanksAs val="gap"/>
    <c:showDLblsOverMax val="0"/>
  </c:chart>
  <c:spPr>
    <a:noFill/>
    <a:ln w="9525" cap="flat" cmpd="sng" algn="ctr">
      <a:noFill/>
      <a:round/>
    </a:ln>
    <a:effectLst/>
  </c:spPr>
  <c:txPr>
    <a:bodyPr/>
    <a:lstStyle/>
    <a:p>
      <a:pPr>
        <a:defRPr/>
      </a:pPr>
      <a:endParaRPr lang="ja-JP"/>
    </a:p>
  </c:txPr>
  <c:printSettings>
    <c:headerFooter/>
    <c:pageMargins b="0.75" l="0.7" r="0.7" t="0.75" header="0.3" footer="0.3"/>
    <c:pageSetup/>
  </c:printSettings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ja-JP" altLang="en-US" sz="1100" b="1">
                <a:solidFill>
                  <a:sysClr val="windowText" lastClr="000000"/>
                </a:solidFill>
              </a:rPr>
              <a:t>指定地域面積の特化係数</a:t>
            </a:r>
          </a:p>
        </c:rich>
      </c:tx>
      <c:layout>
        <c:manualLayout>
          <c:xMode val="edge"/>
          <c:yMode val="edge"/>
          <c:x val="0.30080761537340706"/>
          <c:y val="1.8226296480717923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ja-JP"/>
        </a:p>
      </c:txPr>
    </c:title>
    <c:autoTitleDeleted val="0"/>
    <c:plotArea>
      <c:layout>
        <c:manualLayout>
          <c:layoutTarget val="inner"/>
          <c:xMode val="edge"/>
          <c:yMode val="edge"/>
          <c:x val="0.26847183232530714"/>
          <c:y val="0.19547777230971125"/>
          <c:w val="0.50970333379870647"/>
          <c:h val="0.68652228876756805"/>
        </c:manualLayout>
      </c:layout>
      <c:radarChart>
        <c:radarStyle val="marker"/>
        <c:varyColors val="0"/>
        <c:ser>
          <c:idx val="1"/>
          <c:order val="0"/>
          <c:tx>
            <c:strRef>
              <c:f>グラフ用!$C$33</c:f>
              <c:strCache>
                <c:ptCount val="1"/>
                <c:pt idx="0">
                  <c:v>県　　計</c:v>
                </c:pt>
              </c:strCache>
            </c:strRef>
          </c:tx>
          <c:spPr>
            <a:ln w="28575" cap="rnd">
              <a:solidFill>
                <a:srgbClr val="FF0000"/>
              </a:solidFill>
              <a:round/>
            </a:ln>
            <a:effectLst/>
          </c:spPr>
          <c:marker>
            <c:symbol val="none"/>
          </c:marker>
          <c:cat>
            <c:strRef>
              <c:f>グラフ用!$D$31:$I$31</c:f>
              <c:strCache>
                <c:ptCount val="6"/>
                <c:pt idx="0">
                  <c:v>森林地域</c:v>
                </c:pt>
                <c:pt idx="1">
                  <c:v>農業地域</c:v>
                </c:pt>
                <c:pt idx="2">
                  <c:v>市街化区域</c:v>
                </c:pt>
                <c:pt idx="3">
                  <c:v>市街化調整区域</c:v>
                </c:pt>
                <c:pt idx="4">
                  <c:v>商業関連地域</c:v>
                </c:pt>
                <c:pt idx="5">
                  <c:v>工業関連地域</c:v>
                </c:pt>
              </c:strCache>
            </c:strRef>
          </c:cat>
          <c:val>
            <c:numRef>
              <c:f>グラフ用!$D$33:$I$33</c:f>
              <c:numCache>
                <c:formatCode>0.0</c:formatCode>
                <c:ptCount val="6"/>
                <c:pt idx="0">
                  <c:v>1</c:v>
                </c:pt>
                <c:pt idx="1">
                  <c:v>1</c:v>
                </c:pt>
                <c:pt idx="2">
                  <c:v>1</c:v>
                </c:pt>
                <c:pt idx="3">
                  <c:v>1</c:v>
                </c:pt>
                <c:pt idx="4">
                  <c:v>1</c:v>
                </c:pt>
                <c:pt idx="5">
                  <c:v>1</c:v>
                </c:pt>
              </c:numCache>
            </c:numRef>
          </c:val>
        </c:ser>
        <c:ser>
          <c:idx val="0"/>
          <c:order val="1"/>
          <c:tx>
            <c:strRef>
              <c:f>グラフ用!$C$32</c:f>
              <c:strCache>
                <c:ptCount val="1"/>
                <c:pt idx="0">
                  <c:v>群馬県</c:v>
                </c:pt>
              </c:strCache>
            </c:strRef>
          </c:tx>
          <c:spPr>
            <a:ln w="28575" cap="rnd">
              <a:solidFill>
                <a:srgbClr val="002060"/>
              </a:solidFill>
              <a:round/>
            </a:ln>
            <a:effectLst/>
          </c:spPr>
          <c:marker>
            <c:symbol val="none"/>
          </c:marker>
          <c:cat>
            <c:strRef>
              <c:f>グラフ用!$D$31:$I$31</c:f>
              <c:strCache>
                <c:ptCount val="6"/>
                <c:pt idx="0">
                  <c:v>森林地域</c:v>
                </c:pt>
                <c:pt idx="1">
                  <c:v>農業地域</c:v>
                </c:pt>
                <c:pt idx="2">
                  <c:v>市街化区域</c:v>
                </c:pt>
                <c:pt idx="3">
                  <c:v>市街化調整区域</c:v>
                </c:pt>
                <c:pt idx="4">
                  <c:v>商業関連地域</c:v>
                </c:pt>
                <c:pt idx="5">
                  <c:v>工業関連地域</c:v>
                </c:pt>
              </c:strCache>
            </c:strRef>
          </c:cat>
          <c:val>
            <c:numRef>
              <c:f>グラフ用!$D$32:$I$32</c:f>
              <c:numCache>
                <c:formatCode>0.0</c:formatCode>
                <c:ptCount val="6"/>
                <c:pt idx="0">
                  <c:v>1</c:v>
                </c:pt>
                <c:pt idx="1">
                  <c:v>1</c:v>
                </c:pt>
                <c:pt idx="2">
                  <c:v>1</c:v>
                </c:pt>
                <c:pt idx="3">
                  <c:v>1</c:v>
                </c:pt>
                <c:pt idx="4">
                  <c:v>1</c:v>
                </c:pt>
                <c:pt idx="5">
                  <c:v>1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78877072"/>
        <c:axId val="178877464"/>
      </c:radarChart>
      <c:catAx>
        <c:axId val="178877072"/>
        <c:scaling>
          <c:orientation val="minMax"/>
        </c:scaling>
        <c:delete val="1"/>
        <c:axPos val="b"/>
        <c:numFmt formatCode="General" sourceLinked="1"/>
        <c:majorTickMark val="none"/>
        <c:minorTickMark val="none"/>
        <c:tickLblPos val="nextTo"/>
        <c:crossAx val="178877464"/>
        <c:crosses val="autoZero"/>
        <c:auto val="1"/>
        <c:lblAlgn val="ctr"/>
        <c:lblOffset val="100"/>
        <c:noMultiLvlLbl val="0"/>
      </c:catAx>
      <c:valAx>
        <c:axId val="178877464"/>
        <c:scaling>
          <c:logBase val="2"/>
          <c:orientation val="minMax"/>
        </c:scaling>
        <c:delete val="0"/>
        <c:axPos val="l"/>
        <c:majorGridlines>
          <c:spPr>
            <a:ln w="3175" cap="flat" cmpd="sng" algn="ctr">
              <a:solidFill>
                <a:schemeClr val="tx1">
                  <a:lumMod val="50000"/>
                  <a:lumOff val="50000"/>
                  <a:alpha val="60000"/>
                </a:schemeClr>
              </a:solidFill>
              <a:round/>
            </a:ln>
            <a:effectLst/>
          </c:spPr>
        </c:majorGridlines>
        <c:numFmt formatCode="0.0" sourceLinked="0"/>
        <c:majorTickMark val="out"/>
        <c:minorTickMark val="none"/>
        <c:tickLblPos val="nextTo"/>
        <c:spPr>
          <a:noFill/>
          <a:ln>
            <a:solidFill>
              <a:srgbClr xmlns:mc="http://schemas.openxmlformats.org/markup-compatibility/2006" xmlns:a14="http://schemas.microsoft.com/office/drawing/2010/main" val="000000" mc:Ignorable="a14" a14:legacySpreadsheetColorIndex="64"/>
            </a:solidFill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ja-JP"/>
          </a:p>
        </c:txPr>
        <c:crossAx val="178877072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r"/>
      <c:layout>
        <c:manualLayout>
          <c:xMode val="edge"/>
          <c:yMode val="edge"/>
          <c:x val="4.5052644281533771E-2"/>
          <c:y val="0.12634266870487343"/>
          <c:w val="0.3409988254230652"/>
          <c:h val="0.12856008383567438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800" b="0" i="0" u="none" strike="noStrike" kern="1200" baseline="0">
              <a:solidFill>
                <a:sysClr val="windowText" lastClr="000000"/>
              </a:solidFill>
              <a:latin typeface="+mn-lt"/>
              <a:ea typeface="+mn-ea"/>
              <a:cs typeface="+mn-cs"/>
            </a:defRPr>
          </a:pPr>
          <a:endParaRPr lang="ja-JP"/>
        </a:p>
      </c:txPr>
    </c:legend>
    <c:plotVisOnly val="1"/>
    <c:dispBlanksAs val="gap"/>
    <c:showDLblsOverMax val="0"/>
  </c:chart>
  <c:spPr>
    <a:noFill/>
    <a:ln w="9525" cap="flat" cmpd="sng" algn="ctr">
      <a:noFill/>
      <a:round/>
    </a:ln>
    <a:effectLst/>
  </c:spPr>
  <c:txPr>
    <a:bodyPr/>
    <a:lstStyle/>
    <a:p>
      <a:pPr>
        <a:defRPr/>
      </a:pPr>
      <a:endParaRPr lang="ja-JP"/>
    </a:p>
  </c:txPr>
  <c:printSettings>
    <c:headerFooter/>
    <c:pageMargins b="0.75" l="0.7" r="0.7" t="0.75" header="0.3" footer="0.3"/>
    <c:pageSetup orientation="portrait"/>
  </c:printSettings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16759077798433275"/>
          <c:y val="0.13849406047418725"/>
          <c:w val="0.76486249730980305"/>
          <c:h val="0.63835502799770649"/>
        </c:manualLayout>
      </c:layout>
      <c:barChart>
        <c:barDir val="bar"/>
        <c:grouping val="percentStacked"/>
        <c:varyColors val="0"/>
        <c:ser>
          <c:idx val="0"/>
          <c:order val="0"/>
          <c:tx>
            <c:strRef>
              <c:f>グラフ用!$D$62</c:f>
              <c:strCache>
                <c:ptCount val="1"/>
                <c:pt idx="0">
                  <c:v>水田集落</c:v>
                </c:pt>
              </c:strCache>
            </c:strRef>
          </c:tx>
          <c:spPr>
            <a:solidFill>
              <a:schemeClr val="accent5">
                <a:lumMod val="60000"/>
                <a:lumOff val="40000"/>
              </a:schemeClr>
            </a:solidFill>
            <a:ln>
              <a:noFill/>
            </a:ln>
            <a:effectLst/>
            <a:scene3d>
              <a:camera prst="orthographicFront"/>
              <a:lightRig rig="threePt" dir="t"/>
            </a:scene3d>
            <a:sp3d>
              <a:bevelT w="50800"/>
            </a:sp3d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50" b="0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endParaRPr lang="ja-JP"/>
              </a:p>
            </c:txPr>
            <c:dLblPos val="ctr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グラフ用!$C$63:$C$64</c:f>
              <c:strCache>
                <c:ptCount val="2"/>
                <c:pt idx="0">
                  <c:v>群馬県</c:v>
                </c:pt>
                <c:pt idx="1">
                  <c:v>県　　計</c:v>
                </c:pt>
              </c:strCache>
            </c:strRef>
          </c:cat>
          <c:val>
            <c:numRef>
              <c:f>グラフ用!$D$63:$D$64</c:f>
              <c:numCache>
                <c:formatCode>General</c:formatCode>
                <c:ptCount val="2"/>
                <c:pt idx="0">
                  <c:v>15.9</c:v>
                </c:pt>
                <c:pt idx="1">
                  <c:v>15.9</c:v>
                </c:pt>
              </c:numCache>
            </c:numRef>
          </c:val>
        </c:ser>
        <c:ser>
          <c:idx val="1"/>
          <c:order val="1"/>
          <c:tx>
            <c:strRef>
              <c:f>グラフ用!$E$62</c:f>
              <c:strCache>
                <c:ptCount val="1"/>
                <c:pt idx="0">
                  <c:v>田畑集落</c:v>
                </c:pt>
              </c:strCache>
            </c:strRef>
          </c:tx>
          <c:spPr>
            <a:solidFill>
              <a:srgbClr val="FBAD57"/>
            </a:solidFill>
            <a:ln>
              <a:noFill/>
            </a:ln>
            <a:effectLst/>
            <a:scene3d>
              <a:camera prst="orthographicFront"/>
              <a:lightRig rig="threePt" dir="t"/>
            </a:scene3d>
            <a:sp3d>
              <a:bevelT w="50800"/>
            </a:sp3d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5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ja-JP"/>
              </a:p>
            </c:txPr>
            <c:dLblPos val="ctr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グラフ用!$C$63:$C$64</c:f>
              <c:strCache>
                <c:ptCount val="2"/>
                <c:pt idx="0">
                  <c:v>群馬県</c:v>
                </c:pt>
                <c:pt idx="1">
                  <c:v>県　　計</c:v>
                </c:pt>
              </c:strCache>
            </c:strRef>
          </c:cat>
          <c:val>
            <c:numRef>
              <c:f>グラフ用!$E$63:$E$64</c:f>
              <c:numCache>
                <c:formatCode>General</c:formatCode>
                <c:ptCount val="2"/>
                <c:pt idx="0">
                  <c:v>36.299999999999997</c:v>
                </c:pt>
                <c:pt idx="1">
                  <c:v>36.299999999999997</c:v>
                </c:pt>
              </c:numCache>
            </c:numRef>
          </c:val>
        </c:ser>
        <c:ser>
          <c:idx val="2"/>
          <c:order val="2"/>
          <c:tx>
            <c:strRef>
              <c:f>グラフ用!$F$62</c:f>
              <c:strCache>
                <c:ptCount val="1"/>
                <c:pt idx="0">
                  <c:v>畑地集落</c:v>
                </c:pt>
              </c:strCache>
            </c:strRef>
          </c:tx>
          <c:spPr>
            <a:solidFill>
              <a:srgbClr val="99FF66"/>
            </a:solidFill>
            <a:ln>
              <a:noFill/>
            </a:ln>
            <a:effectLst/>
            <a:scene3d>
              <a:camera prst="orthographicFront"/>
              <a:lightRig rig="threePt" dir="t"/>
            </a:scene3d>
            <a:sp3d>
              <a:bevelT w="50800"/>
            </a:sp3d>
          </c:spPr>
          <c:invertIfNegative val="0"/>
          <c:dLbls>
            <c:dLbl>
              <c:idx val="0"/>
              <c:layout>
                <c:manualLayout>
                  <c:x val="-7.1178126905556156E-3"/>
                  <c:y val="-7.0052401101275473E-17"/>
                </c:manualLayout>
              </c:layout>
              <c:dLblPos val="ct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5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ja-JP"/>
              </a:p>
            </c:txPr>
            <c:dLblPos val="ctr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グラフ用!$C$63:$C$64</c:f>
              <c:strCache>
                <c:ptCount val="2"/>
                <c:pt idx="0">
                  <c:v>群馬県</c:v>
                </c:pt>
                <c:pt idx="1">
                  <c:v>県　　計</c:v>
                </c:pt>
              </c:strCache>
            </c:strRef>
          </c:cat>
          <c:val>
            <c:numRef>
              <c:f>グラフ用!$F$63:$F$64</c:f>
              <c:numCache>
                <c:formatCode>General</c:formatCode>
                <c:ptCount val="2"/>
                <c:pt idx="0">
                  <c:v>47.8</c:v>
                </c:pt>
                <c:pt idx="1">
                  <c:v>47.8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58"/>
        <c:overlap val="100"/>
        <c:axId val="291726328"/>
        <c:axId val="291726720"/>
      </c:barChart>
      <c:catAx>
        <c:axId val="291726328"/>
        <c:scaling>
          <c:orientation val="minMax"/>
        </c:scaling>
        <c:delete val="0"/>
        <c:axPos val="l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800" b="0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ja-JP"/>
          </a:p>
        </c:txPr>
        <c:crossAx val="291726720"/>
        <c:crosses val="autoZero"/>
        <c:auto val="1"/>
        <c:lblAlgn val="ctr"/>
        <c:lblOffset val="100"/>
        <c:noMultiLvlLbl val="0"/>
      </c:catAx>
      <c:valAx>
        <c:axId val="291726720"/>
        <c:scaling>
          <c:orientation val="minMax"/>
        </c:scaling>
        <c:delete val="0"/>
        <c:axPos val="b"/>
        <c:numFmt formatCode="0.0" sourceLinked="0"/>
        <c:majorTickMark val="out"/>
        <c:minorTickMark val="none"/>
        <c:tickLblPos val="none"/>
        <c:spPr>
          <a:noFill/>
          <a:ln>
            <a:solidFill>
              <a:srgbClr xmlns:mc="http://schemas.openxmlformats.org/markup-compatibility/2006" xmlns:a14="http://schemas.microsoft.com/office/drawing/2010/main" val="000000" mc:Ignorable="a14" a14:legacySpreadsheetColorIndex="64"/>
            </a:solidFill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800" b="0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ja-JP"/>
          </a:p>
        </c:txPr>
        <c:crossAx val="291726328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layout>
        <c:manualLayout>
          <c:xMode val="edge"/>
          <c:yMode val="edge"/>
          <c:x val="0.22262052082212419"/>
          <c:y val="0.83614266020909833"/>
          <c:w val="0.58496692867346434"/>
          <c:h val="0.11770910484880466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800" b="0" i="0" u="none" strike="noStrike" kern="1200" baseline="0">
              <a:solidFill>
                <a:sysClr val="windowText" lastClr="000000"/>
              </a:solidFill>
              <a:latin typeface="+mn-lt"/>
              <a:ea typeface="+mn-ea"/>
              <a:cs typeface="+mn-cs"/>
            </a:defRPr>
          </a:pPr>
          <a:endParaRPr lang="ja-JP"/>
        </a:p>
      </c:txPr>
    </c:legend>
    <c:plotVisOnly val="1"/>
    <c:dispBlanksAs val="gap"/>
    <c:showDLblsOverMax val="0"/>
  </c:chart>
  <c:spPr>
    <a:noFill/>
    <a:ln w="9525" cap="flat" cmpd="sng" algn="ctr">
      <a:noFill/>
      <a:round/>
    </a:ln>
    <a:effectLst/>
  </c:spPr>
  <c:txPr>
    <a:bodyPr/>
    <a:lstStyle/>
    <a:p>
      <a:pPr>
        <a:defRPr/>
      </a:pPr>
      <a:endParaRPr lang="ja-JP"/>
    </a:p>
  </c:txPr>
  <c:printSettings>
    <c:headerFooter/>
    <c:pageMargins b="0.75" l="0.7" r="0.7" t="0.75" header="0.3" footer="0.3"/>
    <c:pageSetup/>
  </c:printSettings>
</c:chartSpace>
</file>

<file path=xl/charts/chart7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10343897041619268"/>
          <c:y val="0.22775853018372699"/>
          <c:w val="0.89335204483078023"/>
          <c:h val="0.61914260717410319"/>
        </c:manualLayout>
      </c:layout>
      <c:lineChart>
        <c:grouping val="standard"/>
        <c:varyColors val="0"/>
        <c:ser>
          <c:idx val="0"/>
          <c:order val="0"/>
          <c:tx>
            <c:strRef>
              <c:f>グラフ用!$C$68</c:f>
              <c:strCache>
                <c:ptCount val="1"/>
                <c:pt idx="0">
                  <c:v>県　　計</c:v>
                </c:pt>
              </c:strCache>
            </c:strRef>
          </c:tx>
          <c:spPr>
            <a:ln w="19050" cap="rnd">
              <a:solidFill>
                <a:srgbClr val="99FF66"/>
              </a:solidFill>
              <a:round/>
            </a:ln>
            <a:effectLst>
              <a:outerShdw blurRad="40000" dist="23000" dir="5400000" rotWithShape="0">
                <a:srgbClr val="000000">
                  <a:alpha val="35000"/>
                </a:srgbClr>
              </a:outerShdw>
            </a:effectLst>
          </c:spPr>
          <c:marker>
            <c:symbol val="none"/>
          </c:marker>
          <c:dLbls>
            <c:dLbl>
              <c:idx val="0"/>
              <c:layout>
                <c:manualLayout>
                  <c:x val="-0.10580100761893649"/>
                  <c:y val="3.2144446018277616E-3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</c:extLst>
            </c:dLbl>
            <c:dLbl>
              <c:idx val="3"/>
              <c:layout>
                <c:manualLayout>
                  <c:x val="-5.0784840408521159E-2"/>
                  <c:y val="-0.14880459568321786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</c:extLst>
            </c:dLbl>
            <c:dLbl>
              <c:idx val="4"/>
              <c:layout>
                <c:manualLayout>
                  <c:x val="-2.4548182801941629E-2"/>
                  <c:y val="-9.438266645240774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</c:extLst>
            </c:dLbl>
            <c:dLbl>
              <c:idx val="5"/>
              <c:layout>
                <c:manualLayout>
                  <c:x val="-6.294703940601983E-3"/>
                  <c:y val="-9.5320049279554342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50" b="1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endParaRPr lang="ja-JP"/>
              </a:p>
            </c:txPr>
            <c:dLblPos val="t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グラフ用!$D$67:$I$67</c:f>
              <c:strCache>
                <c:ptCount val="6"/>
                <c:pt idx="0">
                  <c:v>１０%未満</c:v>
                </c:pt>
                <c:pt idx="1">
                  <c:v>10～30</c:v>
                </c:pt>
                <c:pt idx="2">
                  <c:v>30～50</c:v>
                </c:pt>
                <c:pt idx="3">
                  <c:v>50～70</c:v>
                </c:pt>
                <c:pt idx="4">
                  <c:v>70～90</c:v>
                </c:pt>
                <c:pt idx="5">
                  <c:v>90%以上</c:v>
                </c:pt>
              </c:strCache>
            </c:strRef>
          </c:cat>
          <c:val>
            <c:numRef>
              <c:f>グラフ用!$D$68:$I$68</c:f>
              <c:numCache>
                <c:formatCode>General</c:formatCode>
                <c:ptCount val="6"/>
                <c:pt idx="0">
                  <c:v>36.1</c:v>
                </c:pt>
                <c:pt idx="1">
                  <c:v>35.9</c:v>
                </c:pt>
                <c:pt idx="2">
                  <c:v>19.3</c:v>
                </c:pt>
                <c:pt idx="3">
                  <c:v>7.1</c:v>
                </c:pt>
                <c:pt idx="4">
                  <c:v>1.3</c:v>
                </c:pt>
                <c:pt idx="5">
                  <c:v>0.3</c:v>
                </c:pt>
              </c:numCache>
            </c:numRef>
          </c:val>
          <c:smooth val="0"/>
        </c:ser>
        <c:ser>
          <c:idx val="1"/>
          <c:order val="1"/>
          <c:tx>
            <c:strRef>
              <c:f>グラフ用!$C$69</c:f>
              <c:strCache>
                <c:ptCount val="1"/>
                <c:pt idx="0">
                  <c:v>群馬県</c:v>
                </c:pt>
              </c:strCache>
            </c:strRef>
          </c:tx>
          <c:spPr>
            <a:ln w="28575" cap="rnd">
              <a:solidFill>
                <a:srgbClr val="00B0F0"/>
              </a:solidFill>
              <a:round/>
            </a:ln>
            <a:effectLst>
              <a:outerShdw blurRad="40000" dist="23000" dir="5400000" rotWithShape="0">
                <a:srgbClr val="000000">
                  <a:alpha val="35000"/>
                </a:srgbClr>
              </a:outerShdw>
            </a:effectLst>
          </c:spPr>
          <c:marker>
            <c:symbol val="none"/>
          </c:marker>
          <c:dLbls>
            <c:dLbl>
              <c:idx val="1"/>
              <c:layout>
                <c:manualLayout>
                  <c:x val="-0.10803160187652454"/>
                  <c:y val="-7.8192190261931541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</c:extLst>
            </c:dLbl>
            <c:dLbl>
              <c:idx val="2"/>
              <c:layout>
                <c:manualLayout>
                  <c:x val="-0.11729417176989827"/>
                  <c:y val="-7.9597728855321653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</c:extLst>
            </c:dLbl>
            <c:dLbl>
              <c:idx val="3"/>
              <c:layout>
                <c:manualLayout>
                  <c:x val="-0.10880031925497062"/>
                  <c:y val="-9.8131662113664364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</c:extLst>
            </c:dLbl>
            <c:dLbl>
              <c:idx val="4"/>
              <c:layout>
                <c:manualLayout>
                  <c:x val="-6.9296162552261023E-2"/>
                  <c:y val="-7.9129202219238581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</c:extLst>
            </c:dLbl>
            <c:dLbl>
              <c:idx val="5"/>
              <c:layout>
                <c:manualLayout>
                  <c:x val="-6.4993230641584326E-2"/>
                  <c:y val="-7.9129202219238581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850" b="0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endParaRPr lang="ja-JP"/>
              </a:p>
            </c:txPr>
            <c:dLblPos val="t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グラフ用!$D$67:$I$67</c:f>
              <c:strCache>
                <c:ptCount val="6"/>
                <c:pt idx="0">
                  <c:v>１０%未満</c:v>
                </c:pt>
                <c:pt idx="1">
                  <c:v>10～30</c:v>
                </c:pt>
                <c:pt idx="2">
                  <c:v>30～50</c:v>
                </c:pt>
                <c:pt idx="3">
                  <c:v>50～70</c:v>
                </c:pt>
                <c:pt idx="4">
                  <c:v>70～90</c:v>
                </c:pt>
                <c:pt idx="5">
                  <c:v>90%以上</c:v>
                </c:pt>
              </c:strCache>
            </c:strRef>
          </c:cat>
          <c:val>
            <c:numRef>
              <c:f>グラフ用!$D$69:$I$69</c:f>
              <c:numCache>
                <c:formatCode>General</c:formatCode>
                <c:ptCount val="6"/>
                <c:pt idx="0">
                  <c:v>36.1</c:v>
                </c:pt>
                <c:pt idx="1">
                  <c:v>35.9</c:v>
                </c:pt>
                <c:pt idx="2">
                  <c:v>19.3</c:v>
                </c:pt>
                <c:pt idx="3">
                  <c:v>7.1</c:v>
                </c:pt>
                <c:pt idx="4">
                  <c:v>1.3</c:v>
                </c:pt>
                <c:pt idx="5">
                  <c:v>0.3</c:v>
                </c:pt>
              </c:numCache>
            </c:numRef>
          </c:val>
          <c:smooth val="0"/>
        </c:ser>
        <c:dLbls>
          <c:dLblPos val="t"/>
          <c:showLegendKey val="0"/>
          <c:showVal val="1"/>
          <c:showCatName val="0"/>
          <c:showSerName val="0"/>
          <c:showPercent val="0"/>
          <c:showBubbleSize val="0"/>
        </c:dLbls>
        <c:smooth val="0"/>
        <c:axId val="291725544"/>
        <c:axId val="291727504"/>
      </c:lineChart>
      <c:catAx>
        <c:axId val="291725544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12700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800" b="0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ja-JP"/>
          </a:p>
        </c:txPr>
        <c:crossAx val="291727504"/>
        <c:crosses val="autoZero"/>
        <c:auto val="1"/>
        <c:lblAlgn val="ctr"/>
        <c:lblOffset val="100"/>
        <c:noMultiLvlLbl val="0"/>
      </c:catAx>
      <c:valAx>
        <c:axId val="291727504"/>
        <c:scaling>
          <c:orientation val="minMax"/>
        </c:scaling>
        <c:delete val="0"/>
        <c:axPos val="l"/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800" b="0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ja-JP"/>
          </a:p>
        </c:txPr>
        <c:crossAx val="291725544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legendEntry>
        <c:idx val="0"/>
        <c:txPr>
          <a:bodyPr rot="0" spcFirstLastPara="1" vertOverflow="ellipsis" vert="horz" wrap="square" anchor="ctr" anchorCtr="1"/>
          <a:lstStyle/>
          <a:p>
            <a:pPr>
              <a:defRPr sz="800" b="1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ja-JP"/>
          </a:p>
        </c:txPr>
      </c:legendEntry>
      <c:layout>
        <c:manualLayout>
          <c:xMode val="edge"/>
          <c:yMode val="edge"/>
          <c:x val="0.50818897368379778"/>
          <c:y val="0.11951892969679212"/>
          <c:w val="0.47648519637763287"/>
          <c:h val="9.9475065616797906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800" b="0" i="0" u="none" strike="noStrike" kern="1200" baseline="0">
              <a:solidFill>
                <a:sysClr val="windowText" lastClr="000000"/>
              </a:solidFill>
              <a:latin typeface="+mn-lt"/>
              <a:ea typeface="+mn-ea"/>
              <a:cs typeface="+mn-cs"/>
            </a:defRPr>
          </a:pPr>
          <a:endParaRPr lang="ja-JP"/>
        </a:p>
      </c:txPr>
    </c:legend>
    <c:plotVisOnly val="1"/>
    <c:dispBlanksAs val="zero"/>
    <c:showDLblsOverMax val="0"/>
  </c:chart>
  <c:spPr>
    <a:noFill/>
    <a:ln w="9525" cap="flat" cmpd="sng" algn="ctr">
      <a:noFill/>
      <a:round/>
    </a:ln>
    <a:effectLst/>
  </c:spPr>
  <c:txPr>
    <a:bodyPr/>
    <a:lstStyle/>
    <a:p>
      <a:pPr>
        <a:defRPr/>
      </a:pPr>
      <a:endParaRPr lang="ja-JP"/>
    </a:p>
  </c:txPr>
  <c:printSettings>
    <c:headerFooter/>
    <c:pageMargins b="0.75" l="0.7" r="0.7" t="0.75" header="0.3" footer="0.3"/>
    <c:pageSetup orientation="portrait"/>
  </c:printSettings>
</c:chartSpace>
</file>

<file path=xl/charts/chart8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2119426632618607"/>
          <c:y val="9.9624825085696145E-2"/>
          <c:w val="0.71990080523785183"/>
          <c:h val="0.79574636506696428"/>
        </c:manualLayout>
      </c:layout>
      <c:barChart>
        <c:barDir val="bar"/>
        <c:grouping val="clustered"/>
        <c:varyColors val="0"/>
        <c:ser>
          <c:idx val="1"/>
          <c:order val="0"/>
          <c:tx>
            <c:strRef>
              <c:f>グラフ用!$A$87</c:f>
              <c:strCache>
                <c:ptCount val="1"/>
                <c:pt idx="0">
                  <c:v>群馬県</c:v>
                </c:pt>
              </c:strCache>
            </c:strRef>
          </c:tx>
          <c:spPr>
            <a:solidFill>
              <a:srgbClr val="00B0F0"/>
            </a:solidFill>
            <a:ln>
              <a:solidFill>
                <a:srgbClr val="00B0F0"/>
              </a:solidFill>
            </a:ln>
            <a:effectLst/>
            <a:scene3d>
              <a:camera prst="orthographicFront"/>
              <a:lightRig rig="threePt" dir="t"/>
            </a:scene3d>
            <a:sp3d>
              <a:bevelT w="50800"/>
            </a:sp3d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800" b="0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endParaRPr lang="ja-JP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グラフ用!$B$85:$H$85</c:f>
              <c:strCache>
                <c:ptCount val="7"/>
                <c:pt idx="0">
                  <c:v>寄り合いを開催しなかった</c:v>
                </c:pt>
                <c:pt idx="1">
                  <c:v>農業集落内の福祉・厚生</c:v>
                </c:pt>
                <c:pt idx="2">
                  <c:v>農業集落行事の計画・推進</c:v>
                </c:pt>
                <c:pt idx="3">
                  <c:v>環境美化・自然環境の保全</c:v>
                </c:pt>
                <c:pt idx="4">
                  <c:v>集落共有財産・施設の管理</c:v>
                </c:pt>
                <c:pt idx="5">
                  <c:v>農道・水路・ため池等の管理</c:v>
                </c:pt>
                <c:pt idx="6">
                  <c:v>農業生産にかかる事項</c:v>
                </c:pt>
              </c:strCache>
            </c:strRef>
          </c:cat>
          <c:val>
            <c:numRef>
              <c:f>グラフ用!$B$87:$H$87</c:f>
              <c:numCache>
                <c:formatCode>General</c:formatCode>
                <c:ptCount val="7"/>
                <c:pt idx="0">
                  <c:v>2.5</c:v>
                </c:pt>
                <c:pt idx="1">
                  <c:v>71</c:v>
                </c:pt>
                <c:pt idx="2">
                  <c:v>89.1</c:v>
                </c:pt>
                <c:pt idx="3">
                  <c:v>91</c:v>
                </c:pt>
                <c:pt idx="4">
                  <c:v>60.3</c:v>
                </c:pt>
                <c:pt idx="5">
                  <c:v>75.5</c:v>
                </c:pt>
                <c:pt idx="6">
                  <c:v>48.8</c:v>
                </c:pt>
              </c:numCache>
            </c:numRef>
          </c:val>
        </c:ser>
        <c:ser>
          <c:idx val="0"/>
          <c:order val="1"/>
          <c:tx>
            <c:strRef>
              <c:f>グラフ用!$A$86</c:f>
              <c:strCache>
                <c:ptCount val="1"/>
                <c:pt idx="0">
                  <c:v>県　　計</c:v>
                </c:pt>
              </c:strCache>
            </c:strRef>
          </c:tx>
          <c:spPr>
            <a:solidFill>
              <a:srgbClr val="99FF66"/>
            </a:solidFill>
            <a:ln>
              <a:solidFill>
                <a:srgbClr val="99FF66"/>
              </a:solidFill>
            </a:ln>
            <a:effectLst/>
            <a:scene3d>
              <a:camera prst="orthographicFront"/>
              <a:lightRig rig="threePt" dir="t"/>
            </a:scene3d>
            <a:sp3d>
              <a:bevelT w="50800"/>
            </a:sp3d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800" b="0" i="0" u="none" strike="noStrike" kern="1200" baseline="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pPr>
                <a:endParaRPr lang="ja-JP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グラフ用!$B$85:$H$85</c:f>
              <c:strCache>
                <c:ptCount val="7"/>
                <c:pt idx="0">
                  <c:v>寄り合いを開催しなかった</c:v>
                </c:pt>
                <c:pt idx="1">
                  <c:v>農業集落内の福祉・厚生</c:v>
                </c:pt>
                <c:pt idx="2">
                  <c:v>農業集落行事の計画・推進</c:v>
                </c:pt>
                <c:pt idx="3">
                  <c:v>環境美化・自然環境の保全</c:v>
                </c:pt>
                <c:pt idx="4">
                  <c:v>集落共有財産・施設の管理</c:v>
                </c:pt>
                <c:pt idx="5">
                  <c:v>農道・水路・ため池等の管理</c:v>
                </c:pt>
                <c:pt idx="6">
                  <c:v>農業生産にかかる事項</c:v>
                </c:pt>
              </c:strCache>
            </c:strRef>
          </c:cat>
          <c:val>
            <c:numRef>
              <c:f>グラフ用!$B$86:$H$86</c:f>
              <c:numCache>
                <c:formatCode>General</c:formatCode>
                <c:ptCount val="7"/>
                <c:pt idx="0">
                  <c:v>2.5</c:v>
                </c:pt>
                <c:pt idx="1">
                  <c:v>71</c:v>
                </c:pt>
                <c:pt idx="2">
                  <c:v>89.1</c:v>
                </c:pt>
                <c:pt idx="3">
                  <c:v>91</c:v>
                </c:pt>
                <c:pt idx="4">
                  <c:v>60.3</c:v>
                </c:pt>
                <c:pt idx="5">
                  <c:v>75.5</c:v>
                </c:pt>
                <c:pt idx="6">
                  <c:v>48.8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0"/>
        <c:axId val="291728288"/>
        <c:axId val="291728680"/>
      </c:barChart>
      <c:catAx>
        <c:axId val="291728288"/>
        <c:scaling>
          <c:orientation val="minMax"/>
        </c:scaling>
        <c:delete val="0"/>
        <c:axPos val="l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800" b="0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ja-JP"/>
          </a:p>
        </c:txPr>
        <c:crossAx val="291728680"/>
        <c:crosses val="autoZero"/>
        <c:auto val="1"/>
        <c:lblAlgn val="ctr"/>
        <c:lblOffset val="100"/>
        <c:noMultiLvlLbl val="0"/>
      </c:catAx>
      <c:valAx>
        <c:axId val="291728680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800" b="0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ja-JP"/>
          </a:p>
        </c:txPr>
        <c:crossAx val="291728288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layout>
        <c:manualLayout>
          <c:xMode val="edge"/>
          <c:yMode val="edge"/>
          <c:x val="0.7107463682459968"/>
          <c:y val="4.8342027337526369E-3"/>
          <c:w val="0.24790734429202332"/>
          <c:h val="8.9272534837487871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800" b="0" i="0" u="none" strike="noStrike" kern="1200" baseline="0">
              <a:solidFill>
                <a:sysClr val="windowText" lastClr="000000"/>
              </a:solidFill>
              <a:latin typeface="+mn-lt"/>
              <a:ea typeface="+mn-ea"/>
              <a:cs typeface="+mn-cs"/>
            </a:defRPr>
          </a:pPr>
          <a:endParaRPr lang="ja-JP"/>
        </a:p>
      </c:txPr>
    </c:legend>
    <c:plotVisOnly val="1"/>
    <c:dispBlanksAs val="gap"/>
    <c:showDLblsOverMax val="0"/>
  </c:chart>
  <c:spPr>
    <a:noFill/>
    <a:ln w="9525" cap="flat" cmpd="sng" algn="ctr">
      <a:noFill/>
      <a:round/>
    </a:ln>
    <a:effectLst/>
  </c:spPr>
  <c:txPr>
    <a:bodyPr/>
    <a:lstStyle/>
    <a:p>
      <a:pPr>
        <a:defRPr/>
      </a:pPr>
      <a:endParaRPr lang="ja-JP"/>
    </a:p>
  </c:txPr>
  <c:printSettings>
    <c:headerFooter/>
    <c:pageMargins b="0.75" l="0.7" r="0.7" t="0.75" header="0.3" footer="0.3"/>
    <c:pageSetup/>
  </c:printSettings>
</c:chartSpace>
</file>

<file path=xl/charts/chart9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4.4182226306705562E-2"/>
          <c:y val="0.19567825771341307"/>
          <c:w val="0.95581777369329446"/>
          <c:h val="0.68223892116121498"/>
        </c:manualLayout>
      </c:layout>
      <c:lineChart>
        <c:grouping val="standard"/>
        <c:varyColors val="0"/>
        <c:ser>
          <c:idx val="0"/>
          <c:order val="0"/>
          <c:tx>
            <c:strRef>
              <c:f>グラフ用!$B$104</c:f>
              <c:strCache>
                <c:ptCount val="1"/>
                <c:pt idx="0">
                  <c:v>県　　計</c:v>
                </c:pt>
              </c:strCache>
            </c:strRef>
          </c:tx>
          <c:spPr>
            <a:ln w="28575" cap="rnd" cmpd="dbl">
              <a:solidFill>
                <a:srgbClr val="99FF66"/>
              </a:solidFill>
              <a:round/>
            </a:ln>
            <a:effectLst/>
          </c:spPr>
          <c:marker>
            <c:symbol val="none"/>
          </c:marker>
          <c:dLbls>
            <c:dLbl>
              <c:idx val="0"/>
              <c:layout>
                <c:manualLayout>
                  <c:x val="-1.6867796948250913E-2"/>
                  <c:y val="-8.3964737333240613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</c:extLst>
            </c:dLbl>
            <c:dLbl>
              <c:idx val="1"/>
              <c:layout>
                <c:manualLayout>
                  <c:x val="-5.4740045804540047E-2"/>
                  <c:y val="-6.2385404586470683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</c:extLst>
            </c:dLbl>
            <c:dLbl>
              <c:idx val="2"/>
              <c:layout>
                <c:manualLayout>
                  <c:x val="-3.8385345142765426E-2"/>
                  <c:y val="7.4126804079043415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</c:extLst>
            </c:dLbl>
            <c:dLbl>
              <c:idx val="3"/>
              <c:layout>
                <c:manualLayout>
                  <c:x val="-6.3566279083203517E-2"/>
                  <c:y val="-4.8785071749839488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</c:extLst>
            </c:dLbl>
            <c:dLbl>
              <c:idx val="4"/>
              <c:layout>
                <c:manualLayout>
                  <c:x val="5.8526522177238275E-3"/>
                  <c:y val="5.2962794671335578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1" i="0" u="none" strike="noStrike" kern="1200" baseline="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pPr>
                <a:endParaRPr lang="ja-JP"/>
              </a:p>
            </c:txPr>
            <c:dLblPos val="t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グラフ用!$C$103:$G$103</c:f>
              <c:strCache>
                <c:ptCount val="5"/>
                <c:pt idx="0">
                  <c:v>農地の保全</c:v>
                </c:pt>
                <c:pt idx="1">
                  <c:v>森林の保全</c:v>
                </c:pt>
                <c:pt idx="2">
                  <c:v>ため池・湖沼の保全</c:v>
                </c:pt>
                <c:pt idx="3">
                  <c:v>河川・水路の保全</c:v>
                </c:pt>
                <c:pt idx="4">
                  <c:v>農業用用排水路の保全</c:v>
                </c:pt>
              </c:strCache>
            </c:strRef>
          </c:cat>
          <c:val>
            <c:numRef>
              <c:f>グラフ用!$C$104:$G$104</c:f>
              <c:numCache>
                <c:formatCode>General</c:formatCode>
                <c:ptCount val="5"/>
                <c:pt idx="0">
                  <c:v>26</c:v>
                </c:pt>
                <c:pt idx="1">
                  <c:v>17.100000000000001</c:v>
                </c:pt>
                <c:pt idx="2">
                  <c:v>46.1</c:v>
                </c:pt>
                <c:pt idx="3">
                  <c:v>42.1</c:v>
                </c:pt>
                <c:pt idx="4">
                  <c:v>79.599999999999994</c:v>
                </c:pt>
              </c:numCache>
            </c:numRef>
          </c:val>
          <c:smooth val="0"/>
        </c:ser>
        <c:ser>
          <c:idx val="1"/>
          <c:order val="1"/>
          <c:tx>
            <c:strRef>
              <c:f>グラフ用!$B$105</c:f>
              <c:strCache>
                <c:ptCount val="1"/>
                <c:pt idx="0">
                  <c:v>群馬県</c:v>
                </c:pt>
              </c:strCache>
            </c:strRef>
          </c:tx>
          <c:spPr>
            <a:ln w="38100" cap="rnd" cmpd="dbl">
              <a:solidFill>
                <a:srgbClr val="00B0F0"/>
              </a:solidFill>
              <a:round/>
            </a:ln>
            <a:effectLst/>
          </c:spPr>
          <c:marker>
            <c:symbol val="none"/>
          </c:marker>
          <c:dLbls>
            <c:dLbl>
              <c:idx val="0"/>
              <c:layout>
                <c:manualLayout>
                  <c:x val="-6.3475677203096326E-2"/>
                  <c:y val="-5.2825551509959309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</c:extLst>
            </c:dLbl>
            <c:dLbl>
              <c:idx val="1"/>
              <c:layout>
                <c:manualLayout>
                  <c:x val="-1.9104689807185698E-2"/>
                  <c:y val="-8.1741162374625573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</c:extLst>
            </c:dLbl>
            <c:dLbl>
              <c:idx val="4"/>
              <c:layout>
                <c:manualLayout>
                  <c:x val="6.3481177881614384E-3"/>
                  <c:y val="-9.5185271182618186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800" b="0" i="0" u="none" strike="noStrike" kern="1200" baseline="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pPr>
                <a:endParaRPr lang="ja-JP"/>
              </a:p>
            </c:txPr>
            <c:dLblPos val="t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グラフ用!$C$103:$G$103</c:f>
              <c:strCache>
                <c:ptCount val="5"/>
                <c:pt idx="0">
                  <c:v>農地の保全</c:v>
                </c:pt>
                <c:pt idx="1">
                  <c:v>森林の保全</c:v>
                </c:pt>
                <c:pt idx="2">
                  <c:v>ため池・湖沼の保全</c:v>
                </c:pt>
                <c:pt idx="3">
                  <c:v>河川・水路の保全</c:v>
                </c:pt>
                <c:pt idx="4">
                  <c:v>農業用用排水路の保全</c:v>
                </c:pt>
              </c:strCache>
            </c:strRef>
          </c:cat>
          <c:val>
            <c:numRef>
              <c:f>グラフ用!$C$105:$G$105</c:f>
              <c:numCache>
                <c:formatCode>General</c:formatCode>
                <c:ptCount val="5"/>
                <c:pt idx="0">
                  <c:v>26</c:v>
                </c:pt>
                <c:pt idx="1">
                  <c:v>17.100000000000001</c:v>
                </c:pt>
                <c:pt idx="2">
                  <c:v>46.1</c:v>
                </c:pt>
                <c:pt idx="3">
                  <c:v>42.1</c:v>
                </c:pt>
                <c:pt idx="4">
                  <c:v>79.599999999999994</c:v>
                </c:pt>
              </c:numCache>
            </c:numRef>
          </c:val>
          <c:smooth val="0"/>
        </c:ser>
        <c:dLbls>
          <c:dLblPos val="t"/>
          <c:showLegendKey val="0"/>
          <c:showVal val="1"/>
          <c:showCatName val="0"/>
          <c:showSerName val="0"/>
          <c:showPercent val="0"/>
          <c:showBubbleSize val="0"/>
        </c:dLbls>
        <c:smooth val="0"/>
        <c:axId val="178879032"/>
        <c:axId val="178878640"/>
      </c:lineChart>
      <c:catAx>
        <c:axId val="178879032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800" b="0" i="0" u="none" strike="noStrike" kern="1200" spc="-5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ja-JP"/>
          </a:p>
        </c:txPr>
        <c:crossAx val="178878640"/>
        <c:crosses val="autoZero"/>
        <c:auto val="1"/>
        <c:lblAlgn val="ctr"/>
        <c:lblOffset val="100"/>
        <c:tickLblSkip val="1"/>
        <c:noMultiLvlLbl val="0"/>
      </c:catAx>
      <c:valAx>
        <c:axId val="178878640"/>
        <c:scaling>
          <c:orientation val="minMax"/>
        </c:scaling>
        <c:delete val="0"/>
        <c:axPos val="l"/>
        <c:numFmt formatCode="0.0" sourceLinked="0"/>
        <c:majorTickMark val="out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800" b="0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ja-JP"/>
          </a:p>
        </c:txPr>
        <c:crossAx val="178879032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legendEntry>
        <c:idx val="0"/>
        <c:txPr>
          <a:bodyPr rot="0" spcFirstLastPara="1" vertOverflow="ellipsis" vert="horz" wrap="square" anchor="ctr" anchorCtr="1"/>
          <a:lstStyle/>
          <a:p>
            <a:pPr>
              <a:defRPr sz="800" b="1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ja-JP"/>
          </a:p>
        </c:txPr>
      </c:legendEntry>
      <c:layout>
        <c:manualLayout>
          <c:xMode val="edge"/>
          <c:yMode val="edge"/>
          <c:x val="0.72122559617075577"/>
          <c:y val="3.3712015944530993E-2"/>
          <c:w val="0.27140866207844927"/>
          <c:h val="0.11170996673544149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800" b="0" i="0" u="none" strike="noStrike" kern="1200" baseline="0">
              <a:solidFill>
                <a:sysClr val="windowText" lastClr="000000"/>
              </a:solidFill>
              <a:latin typeface="+mn-lt"/>
              <a:ea typeface="+mn-ea"/>
              <a:cs typeface="+mn-cs"/>
            </a:defRPr>
          </a:pPr>
          <a:endParaRPr lang="ja-JP"/>
        </a:p>
      </c:txPr>
    </c:legend>
    <c:plotVisOnly val="1"/>
    <c:dispBlanksAs val="zero"/>
    <c:showDLblsOverMax val="0"/>
  </c:chart>
  <c:spPr>
    <a:noFill/>
    <a:ln w="9525" cap="flat" cmpd="sng" algn="ctr">
      <a:noFill/>
      <a:round/>
    </a:ln>
    <a:effectLst/>
  </c:spPr>
  <c:txPr>
    <a:bodyPr/>
    <a:lstStyle/>
    <a:p>
      <a:pPr>
        <a:defRPr/>
      </a:pPr>
      <a:endParaRPr lang="ja-JP"/>
    </a:p>
  </c:txPr>
  <c:printSettings>
    <c:headerFooter/>
    <c:pageMargins b="0.75" l="0.7" r="0.7" t="0.75" header="0.3" footer="0.3"/>
    <c:pageSetup orientation="portrait"/>
  </c:printSettings>
</c:chartSpace>
</file>

<file path=xl/charts/chart10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2017585343884028"/>
          <c:y val="0.23787468190841624"/>
          <c:w val="0.73328227414196179"/>
          <c:h val="0.64945511811023626"/>
        </c:manualLayout>
      </c:layout>
      <c:barChart>
        <c:barDir val="col"/>
        <c:grouping val="clustered"/>
        <c:varyColors val="0"/>
        <c:ser>
          <c:idx val="0"/>
          <c:order val="0"/>
          <c:tx>
            <c:strRef>
              <c:f>グラフ用!$B$47</c:f>
              <c:strCache>
                <c:ptCount val="1"/>
                <c:pt idx="0">
                  <c:v>県　　計</c:v>
                </c:pt>
              </c:strCache>
            </c:strRef>
          </c:tx>
          <c:spPr>
            <a:solidFill>
              <a:srgbClr val="99FF66"/>
            </a:solidFill>
            <a:ln>
              <a:noFill/>
            </a:ln>
            <a:effectLst>
              <a:outerShdw blurRad="40000" dist="23000" dir="5400000" rotWithShape="0">
                <a:srgbClr val="000000">
                  <a:alpha val="35000"/>
                </a:srgbClr>
              </a:outerShdw>
            </a:effectLst>
            <a:scene3d>
              <a:camera prst="orthographicFront"/>
              <a:lightRig rig="threePt" dir="t"/>
            </a:scene3d>
            <a:sp3d>
              <a:bevelT w="50800"/>
            </a:sp3d>
          </c:spPr>
          <c:invertIfNegative val="0"/>
          <c:dLbls>
            <c:dLbl>
              <c:idx val="0"/>
              <c:layout>
                <c:manualLayout>
                  <c:x val="-1.3234081197861559E-2"/>
                  <c:y val="0.12"/>
                </c:manualLayout>
              </c:layout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850" b="0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endParaRPr lang="ja-JP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tx2">
                          <a:lumMod val="35000"/>
                          <a:lumOff val="65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strRef>
              <c:extLst>
                <c:ext xmlns:c15="http://schemas.microsoft.com/office/drawing/2012/chart" uri="{02D57815-91ED-43cb-92C2-25804820EDAC}">
                  <c15:fullRef>
                    <c15:sqref>グラフ用!$C$46:$D$46</c15:sqref>
                  </c15:fullRef>
                </c:ext>
              </c:extLst>
              <c:f>グラフ用!$C$46</c:f>
              <c:strCache>
                <c:ptCount val="1"/>
                <c:pt idx="0">
                  <c:v>事業有り</c:v>
                </c:pt>
              </c:strCache>
            </c:strRef>
          </c:cat>
          <c:val>
            <c:numRef>
              <c:extLst>
                <c:ext xmlns:c15="http://schemas.microsoft.com/office/drawing/2012/chart" uri="{02D57815-91ED-43cb-92C2-25804820EDAC}">
                  <c15:fullRef>
                    <c15:sqref>グラフ用!$C$47:$D$47</c15:sqref>
                  </c15:fullRef>
                </c:ext>
              </c:extLst>
              <c:f>グラフ用!$C$47</c:f>
              <c:numCache>
                <c:formatCode>General</c:formatCode>
                <c:ptCount val="1"/>
                <c:pt idx="0">
                  <c:v>19.8</c:v>
                </c:pt>
              </c:numCache>
            </c:numRef>
          </c:val>
          <c:extLst>
            <c:ext xmlns:c15="http://schemas.microsoft.com/office/drawing/2012/chart" uri="{02D57815-91ED-43cb-92C2-25804820EDAC}">
              <c15:categoryFilterExceptions>
                <c15:categoryFilterException>
                  <c15:sqref>グラフ用!$D$47</c15:sqref>
                  <c15:dLbl>
                    <c:idx val="0"/>
                    <c:layout>
                      <c:manualLayout>
                        <c:x val="-1.2131100958526245E-16"/>
                        <c:y val="0.12"/>
                      </c:manualLayout>
                    </c:layout>
                    <c:dLblPos val="outEnd"/>
                    <c:showLegendKey val="0"/>
                    <c:showVal val="1"/>
                    <c:showCatName val="0"/>
                    <c:showSerName val="0"/>
                    <c:showPercent val="0"/>
                    <c:showBubbleSize val="0"/>
                    <c:extLst>
                      <c:ext uri="{CE6537A1-D6FC-4f65-9D91-7224C49458BB}"/>
                    </c:extLst>
                  </c15:dLbl>
                </c15:categoryFilterException>
              </c15:categoryFilterExceptions>
            </c:ext>
          </c:extLst>
        </c:ser>
        <c:ser>
          <c:idx val="1"/>
          <c:order val="1"/>
          <c:tx>
            <c:strRef>
              <c:f>グラフ用!$B$48</c:f>
              <c:strCache>
                <c:ptCount val="1"/>
                <c:pt idx="0">
                  <c:v>群馬県</c:v>
                </c:pt>
              </c:strCache>
            </c:strRef>
          </c:tx>
          <c:spPr>
            <a:solidFill>
              <a:srgbClr val="00B0F0"/>
            </a:solidFill>
            <a:ln>
              <a:noFill/>
            </a:ln>
            <a:effectLst>
              <a:outerShdw blurRad="40000" dist="23000" dir="5400000" rotWithShape="0">
                <a:srgbClr val="000000">
                  <a:alpha val="35000"/>
                </a:srgbClr>
              </a:outerShdw>
            </a:effectLst>
            <a:scene3d>
              <a:camera prst="orthographicFront"/>
              <a:lightRig rig="threePt" dir="t"/>
            </a:scene3d>
            <a:sp3d>
              <a:bevelT w="50800"/>
            </a:sp3d>
          </c:spPr>
          <c:invertIfNegative val="0"/>
          <c:dLbls>
            <c:dLbl>
              <c:idx val="0"/>
              <c:layout>
                <c:manualLayout>
                  <c:x val="0"/>
                  <c:y val="0.12666666666666668"/>
                </c:manualLayout>
              </c:layout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850" b="0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endParaRPr lang="ja-JP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tx2">
                          <a:lumMod val="35000"/>
                          <a:lumOff val="65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strRef>
              <c:extLst>
                <c:ext xmlns:c15="http://schemas.microsoft.com/office/drawing/2012/chart" uri="{02D57815-91ED-43cb-92C2-25804820EDAC}">
                  <c15:fullRef>
                    <c15:sqref>グラフ用!$C$46:$D$46</c15:sqref>
                  </c15:fullRef>
                </c:ext>
              </c:extLst>
              <c:f>グラフ用!$C$46</c:f>
              <c:strCache>
                <c:ptCount val="1"/>
                <c:pt idx="0">
                  <c:v>事業有り</c:v>
                </c:pt>
              </c:strCache>
            </c:strRef>
          </c:cat>
          <c:val>
            <c:numRef>
              <c:extLst>
                <c:ext xmlns:c15="http://schemas.microsoft.com/office/drawing/2012/chart" uri="{02D57815-91ED-43cb-92C2-25804820EDAC}">
                  <c15:fullRef>
                    <c15:sqref>グラフ用!$C$48:$D$48</c15:sqref>
                  </c15:fullRef>
                </c:ext>
              </c:extLst>
              <c:f>グラフ用!$C$48</c:f>
              <c:numCache>
                <c:formatCode>General</c:formatCode>
                <c:ptCount val="1"/>
                <c:pt idx="0">
                  <c:v>19.8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5"/>
        <c:overlap val="-13"/>
        <c:axId val="291725936"/>
        <c:axId val="292276296"/>
      </c:barChart>
      <c:catAx>
        <c:axId val="291725936"/>
        <c:scaling>
          <c:orientation val="minMax"/>
        </c:scaling>
        <c:delete val="1"/>
        <c:axPos val="b"/>
        <c:numFmt formatCode="General" sourceLinked="1"/>
        <c:majorTickMark val="none"/>
        <c:minorTickMark val="none"/>
        <c:tickLblPos val="nextTo"/>
        <c:crossAx val="292276296"/>
        <c:crosses val="autoZero"/>
        <c:auto val="1"/>
        <c:lblAlgn val="ctr"/>
        <c:lblOffset val="100"/>
        <c:noMultiLvlLbl val="0"/>
      </c:catAx>
      <c:valAx>
        <c:axId val="292276296"/>
        <c:scaling>
          <c:orientation val="minMax"/>
          <c:min val="0"/>
        </c:scaling>
        <c:delete val="0"/>
        <c:axPos val="l"/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800" b="0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ja-JP"/>
          </a:p>
        </c:txPr>
        <c:crossAx val="291725936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r"/>
      <c:layout>
        <c:manualLayout>
          <c:xMode val="edge"/>
          <c:yMode val="edge"/>
          <c:x val="9.3232923309214066E-2"/>
          <c:y val="0.89721838069733673"/>
          <c:w val="0.89353250843644549"/>
          <c:h val="9.6669816272965878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800" b="0" i="0" u="none" strike="noStrike" kern="1200" baseline="0">
              <a:solidFill>
                <a:sysClr val="windowText" lastClr="000000"/>
              </a:solidFill>
              <a:latin typeface="+mn-lt"/>
              <a:ea typeface="+mn-ea"/>
              <a:cs typeface="+mn-cs"/>
            </a:defRPr>
          </a:pPr>
          <a:endParaRPr lang="ja-JP"/>
        </a:p>
      </c:txPr>
    </c:legend>
    <c:plotVisOnly val="1"/>
    <c:dispBlanksAs val="gap"/>
    <c:showDLblsOverMax val="0"/>
  </c:chart>
  <c:spPr>
    <a:noFill/>
    <a:ln w="9525" cap="flat" cmpd="sng" algn="ctr">
      <a:noFill/>
      <a:round/>
    </a:ln>
    <a:effectLst/>
  </c:spPr>
  <c:txPr>
    <a:bodyPr/>
    <a:lstStyle/>
    <a:p>
      <a:pPr>
        <a:defRPr/>
      </a:pPr>
      <a:endParaRPr lang="ja-JP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.xml><?xml version="1.0" encoding="utf-8"?>
<cs:colorStyle xmlns:cs="http://schemas.microsoft.com/office/drawing/2012/chartStyle" xmlns:a="http://schemas.openxmlformats.org/drawingml/2006/main" meth="cycle" id="13">
  <a:schemeClr val="accent6"/>
  <a:schemeClr val="accent5"/>
  <a:schemeClr val="accent4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4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5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6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7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8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9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0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34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12700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2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3">
      <cs:styleClr val="auto"/>
    </cs:fillRef>
    <cs:effectRef idx="3"/>
    <cs:fontRef idx="minor">
      <a:schemeClr val="tx1"/>
    </cs:fontRef>
  </cs:dataPoint>
  <cs:dataPoint3D>
    <cs:lnRef idx="0"/>
    <cs:fillRef idx="3">
      <cs:styleClr val="auto"/>
    </cs:fillRef>
    <cs:effectRef idx="3"/>
    <cs:fontRef idx="minor">
      <a:schemeClr val="tx1"/>
    </cs:fontRef>
  </cs:dataPoint3D>
  <cs:dataPointLine>
    <cs:lnRef idx="0">
      <cs:styleClr val="auto"/>
    </cs:lnRef>
    <cs:fillRef idx="3"/>
    <cs:effectRef idx="3"/>
    <cs:fontRef idx="minor">
      <a:schemeClr val="tx1"/>
    </cs:fontRef>
    <cs:spPr>
      <a:ln w="3492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3">
      <cs:styleClr val="auto"/>
    </cs:fillRef>
    <cs:effectRef idx="3"/>
    <cs:fontRef idx="minor">
      <a:schemeClr val="tx1"/>
    </cs:fontRef>
    <cs:spPr>
      <a:ln w="9525">
        <a:solidFill>
          <a:schemeClr val="phClr"/>
        </a:solidFill>
        <a:round/>
      </a:ln>
    </cs:spPr>
  </cs:dataPointMarker>
  <cs:dataPointMarkerLayout symbol="circle" size="6"/>
  <cs:dataPointWireframe>
    <cs:lnRef idx="0">
      <cs:styleClr val="auto"/>
    </cs:lnRef>
    <cs:fillRef idx="3"/>
    <cs:effectRef idx="3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lt1"/>
    </cs:fontRef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>
    <cs:lnRef idx="0"/>
    <cs:fillRef idx="0"/>
    <cs:effectRef idx="0"/>
    <cs:fontRef idx="minor">
      <a:schemeClr val="lt1"/>
    </cs:fontRef>
  </cs:plotArea>
  <cs:plotArea3D>
    <cs:lnRef idx="0"/>
    <cs:fillRef idx="0"/>
    <cs:effectRef idx="0"/>
    <cs:fontRef idx="minor">
      <a:schemeClr val="lt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spPr>
      <a:ln w="12700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600" b="1" kern="1200" baseline="0"/>
  </cs:title>
  <cs:trendline>
    <cs:lnRef idx="0">
      <cs:styleClr val="auto"/>
    </cs:lnRef>
    <cs:fillRef idx="0"/>
    <cs:effectRef idx="0"/>
    <cs:fontRef idx="minor">
      <a:schemeClr val="lt1"/>
    </cs:fontRef>
    <cs:spPr>
      <a:ln w="19050" cap="rnd">
        <a:solidFill>
          <a:schemeClr val="phClr"/>
        </a:solidFill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lt1"/>
    </cs:fontRef>
  </cs:wall>
</cs:chartStyle>
</file>

<file path=xl/charts/style2.xml><?xml version="1.0" encoding="utf-8"?>
<cs:chartStyle xmlns:cs="http://schemas.microsoft.com/office/drawing/2012/chartStyle" xmlns:a="http://schemas.openxmlformats.org/drawingml/2006/main" id="286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3.xml><?xml version="1.0" encoding="utf-8"?>
<cs:chartStyle xmlns:cs="http://schemas.microsoft.com/office/drawing/2012/chartStyle" xmlns:a="http://schemas.openxmlformats.org/drawingml/2006/main" id="257">
  <cs:axisTitle>
    <cs:lnRef idx="0"/>
    <cs:fillRef idx="0"/>
    <cs:effectRef idx="0"/>
    <cs:fontRef idx="minor">
      <a:schemeClr val="lt1">
        <a:lumMod val="85000"/>
      </a:schemeClr>
    </cs:fontRef>
    <cs:defRPr sz="900" b="1" kern="1200" cap="all"/>
  </cs:axisTitle>
  <cs:categoryAxis>
    <cs:lnRef idx="0"/>
    <cs:fillRef idx="0"/>
    <cs:effectRef idx="0"/>
    <cs:fontRef idx="minor">
      <a:schemeClr val="lt1">
        <a:lumMod val="85000"/>
      </a:schemeClr>
    </cs:fontRef>
    <cs:spPr>
      <a:ln w="12700" cap="flat" cmpd="sng" algn="ctr">
        <a:solidFill>
          <a:schemeClr val="lt1">
            <a:lumMod val="95000"/>
            <a:alpha val="54000"/>
          </a:schemeClr>
        </a:solidFill>
        <a:round/>
      </a:ln>
    </cs:spPr>
    <cs:defRPr sz="900" kern="1200"/>
  </cs:categoryAxis>
  <cs:chartArea>
    <cs:lnRef idx="0"/>
    <cs:fillRef idx="0"/>
    <cs:effectRef idx="0"/>
    <cs:fontRef idx="minor">
      <a:schemeClr val="dk1"/>
    </cs:fontRef>
    <cs:spPr>
      <a:gradFill flip="none" rotWithShape="1">
        <a:gsLst>
          <a:gs pos="0">
            <a:schemeClr val="dk1">
              <a:lumMod val="65000"/>
              <a:lumOff val="35000"/>
            </a:schemeClr>
          </a:gs>
          <a:gs pos="100000">
            <a:schemeClr val="dk1">
              <a:lumMod val="85000"/>
              <a:lumOff val="15000"/>
            </a:schemeClr>
          </a:gs>
        </a:gsLst>
        <a:path path="circle">
          <a:fillToRect l="50000" t="50000" r="50000" b="50000"/>
        </a:path>
        <a:tileRect/>
      </a:gradFill>
    </cs:spPr>
    <cs:defRPr sz="1000" kern="1200"/>
  </cs:chartArea>
  <cs:dataLabel>
    <cs:lnRef idx="0"/>
    <cs:fillRef idx="0"/>
    <cs:effectRef idx="0"/>
    <cs:fontRef idx="minor">
      <a:schemeClr val="lt1">
        <a:lumMod val="8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3">
      <cs:styleClr val="auto"/>
    </cs:fillRef>
    <cs:effectRef idx="3"/>
    <cs:fontRef idx="minor">
      <a:schemeClr val="tx1"/>
    </cs:fontRef>
  </cs:dataPoint>
  <cs:dataPoint3D>
    <cs:lnRef idx="0"/>
    <cs:fillRef idx="3">
      <cs:styleClr val="auto"/>
    </cs:fillRef>
    <cs:effectRef idx="3"/>
    <cs:fontRef idx="minor">
      <a:schemeClr val="tx1"/>
    </cs:fontRef>
  </cs:dataPoint3D>
  <cs:dataPointLine>
    <cs:lnRef idx="0">
      <cs:styleClr val="auto"/>
    </cs:lnRef>
    <cs:fillRef idx="3"/>
    <cs:effectRef idx="3"/>
    <cs:fontRef idx="minor">
      <a:schemeClr val="tx1"/>
    </cs:fontRef>
    <cs:spPr>
      <a:ln w="3492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3">
      <cs:styleClr val="auto"/>
    </cs:fillRef>
    <cs:effectRef idx="3"/>
    <cs:fontRef idx="minor">
      <a:schemeClr val="tx1"/>
    </cs:fontRef>
    <cs:spPr>
      <a:ln w="9525">
        <a:solidFill>
          <a:schemeClr val="phClr"/>
        </a:solidFill>
        <a:round/>
      </a:ln>
    </cs:spPr>
  </cs:dataPointMarker>
  <cs:dataPointMarkerLayout symbol="circle" size="6"/>
  <cs:dataPointWireframe>
    <cs:lnRef idx="0">
      <cs:styleClr val="auto"/>
    </cs:lnRef>
    <cs:fillRef idx="3"/>
    <cs:effectRef idx="3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lt1">
        <a:lumMod val="85000"/>
      </a:schemeClr>
    </cs:fontRef>
    <cs:spPr>
      <a:ln w="9525">
        <a:solidFill>
          <a:schemeClr val="lt1">
            <a:lumMod val="95000"/>
            <a:alpha val="54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>
        <a:solidFill>
          <a:schemeClr val="lt1">
            <a:lumMod val="95000"/>
            <a:alpha val="54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>
        <a:solidFill>
          <a:schemeClr val="lt1">
            <a:lumMod val="95000"/>
            <a:alpha val="54000"/>
          </a:schemeClr>
        </a:solidFill>
        <a:prstDash val="dash"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lt1">
            <a:lumMod val="9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lt1">
            <a:lumMod val="95000"/>
            <a:alpha val="10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>
        <a:solidFill>
          <a:schemeClr val="lt1">
            <a:lumMod val="95000"/>
            <a:alpha val="5000"/>
          </a:schemeClr>
        </a:solidFill>
      </a:ln>
    </cs:spPr>
  </cs:gridlineMinor>
  <cs:hiLoLine>
    <cs:lnRef idx="0"/>
    <cs:fillRef idx="0"/>
    <cs:effectRef idx="0"/>
    <cs:fontRef idx="minor">
      <a:schemeClr val="tx1"/>
    </cs:fontRef>
    <cs:spPr>
      <a:ln w="9525">
        <a:solidFill>
          <a:schemeClr val="lt1">
            <a:lumMod val="95000"/>
            <a:alpha val="54000"/>
          </a:schemeClr>
        </a:solidFill>
        <a:prstDash val="dash"/>
      </a:ln>
    </cs:spPr>
  </cs:hiLoLine>
  <cs:leaderLine>
    <cs:lnRef idx="0"/>
    <cs:fillRef idx="0"/>
    <cs:effectRef idx="0"/>
    <cs:fontRef idx="minor">
      <a:schemeClr val="tx1"/>
    </cs:fontRef>
    <cs:spPr>
      <a:ln w="9525">
        <a:solidFill>
          <a:schemeClr val="lt1">
            <a:lumMod val="95000"/>
            <a:alpha val="54000"/>
          </a:schemeClr>
        </a:solidFill>
      </a:ln>
    </cs:spPr>
  </cs:leaderLine>
  <cs:legend>
    <cs:lnRef idx="0"/>
    <cs:fillRef idx="0"/>
    <cs:effectRef idx="0"/>
    <cs:fontRef idx="minor">
      <a:schemeClr val="lt1">
        <a:lumMod val="85000"/>
      </a:schemeClr>
    </cs:fontRef>
    <cs:defRPr sz="900" kern="1200"/>
  </cs:legend>
  <cs:plotArea>
    <cs:lnRef idx="0"/>
    <cs:fillRef idx="0"/>
    <cs:effectRef idx="0"/>
    <cs:fontRef idx="minor">
      <a:schemeClr val="tx1"/>
    </cs:fontRef>
  </cs:plotArea>
  <cs:plotArea3D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lt1">
        <a:lumMod val="85000"/>
      </a:schemeClr>
    </cs:fontRef>
    <cs:spPr>
      <a:ln w="12700" cap="flat" cmpd="sng" algn="ctr">
        <a:solidFill>
          <a:schemeClr val="lt1">
            <a:lumMod val="95000"/>
            <a:alpha val="54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lt1"/>
    </cs:fontRef>
    <cs:spPr>
      <a:ln w="9525" cap="flat" cmpd="sng" algn="ctr">
        <a:solidFill>
          <a:schemeClr val="lt1">
            <a:lumMod val="95000"/>
            <a:alpha val="54000"/>
          </a:schemeClr>
        </a:solidFill>
        <a:round/>
      </a:ln>
    </cs:spPr>
  </cs:seriesLine>
  <cs:title>
    <cs:lnRef idx="0"/>
    <cs:fillRef idx="0"/>
    <cs:effectRef idx="0"/>
    <cs:fontRef idx="minor">
      <a:schemeClr val="lt1">
        <a:lumMod val="95000"/>
      </a:schemeClr>
    </cs:fontRef>
    <cs:defRPr sz="1600" b="1" kern="1200" spc="100" baseline="0">
      <a:effectLst>
        <a:outerShdw blurRad="50800" dist="38100" dir="5400000" algn="t" rotWithShape="0">
          <a:prstClr val="black">
            <a:alpha val="40000"/>
          </a:prstClr>
        </a:outerShdw>
      </a:effectLst>
    </cs:defRPr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</a:ln>
    </cs:spPr>
  </cs:trendline>
  <cs:trendlineLabel>
    <cs:lnRef idx="0"/>
    <cs:fillRef idx="0"/>
    <cs:effectRef idx="0"/>
    <cs:fontRef idx="minor">
      <a:schemeClr val="lt1">
        <a:lumMod val="8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>
        <a:solidFill>
          <a:schemeClr val="lt1">
            <a:lumMod val="95000"/>
            <a:alpha val="54000"/>
          </a:schemeClr>
        </a:solidFill>
      </a:ln>
    </cs:spPr>
  </cs:upBar>
  <cs:valueAxis>
    <cs:lnRef idx="0"/>
    <cs:fillRef idx="0"/>
    <cs:effectRef idx="0"/>
    <cs:fontRef idx="minor">
      <a:schemeClr val="lt1">
        <a:lumMod val="85000"/>
      </a:schemeClr>
    </cs:fontRef>
    <cs:defRPr sz="900" kern="1200"/>
  </cs:valueAxis>
  <cs:wall>
    <cs:lnRef idx="0"/>
    <cs:fillRef idx="0"/>
    <cs:effectRef idx="0"/>
    <cs:fontRef idx="minor">
      <a:schemeClr val="tx1"/>
    </cs:fontRef>
  </cs:wall>
</cs:chartStyle>
</file>

<file path=xl/charts/style4.xml><?xml version="1.0" encoding="utf-8"?>
<cs:chartStyle xmlns:cs="http://schemas.microsoft.com/office/drawing/2012/chartStyle" xmlns:a="http://schemas.openxmlformats.org/drawingml/2006/main" id="212">
  <cs:axisTitle>
    <cs:lnRef idx="0"/>
    <cs:fillRef idx="0"/>
    <cs:effectRef idx="0"/>
    <cs:fontRef idx="minor">
      <a:schemeClr val="tx1">
        <a:lumMod val="65000"/>
        <a:lumOff val="35000"/>
      </a:schemeClr>
    </cs:fontRef>
    <cs:defRPr sz="900" kern="1200" cap="all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b="0" kern="1200" cap="none" spc="0" normalizeH="0" baseline="0"/>
  </cs:categoryAxis>
  <cs:chartArea mods="allowNoFillOverride allowNoLineOverride">
    <cs:lnRef idx="0"/>
    <cs:fillRef idx="0"/>
    <cs:effectRef idx="0"/>
    <cs:fontRef idx="minor">
      <a:schemeClr val="dk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75000"/>
        <a:lumOff val="25000"/>
      </a:schemeClr>
    </cs:fontRef>
    <cs:spPr>
      <a:solidFill>
        <a:schemeClr val="dk1">
          <a:lumMod val="15000"/>
          <a:lumOff val="85000"/>
        </a:schemeClr>
      </a:solidFill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</cs:spPr>
  </cs:dataPoint>
  <cs:dataPoint3D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</cs:spPr>
  </cs:dataPoint3D>
  <cs:dataPointLine>
    <cs:lnRef idx="0">
      <cs:styleClr val="auto"/>
    </cs:lnRef>
    <cs:fillRef idx="0"/>
    <cs:effectRef idx="0"/>
    <cs:fontRef idx="minor">
      <a:schemeClr val="dk1"/>
    </cs:fontRef>
    <cs:spPr>
      <a:ln w="38100" cap="rnd">
        <a:solidFill>
          <a:schemeClr val="phClr"/>
        </a:solidFill>
        <a:round/>
      </a:ln>
    </cs:spPr>
  </cs:dataPointLine>
  <cs:dataPointMarker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</cs:spPr>
  </cs:dataPointMarker>
  <cs:dataPointMarkerLayout symbol="circle" size="8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ln w="9525">
        <a:solidFill>
          <a:schemeClr val="tx1">
            <a:lumMod val="15000"/>
            <a:lumOff val="85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75000"/>
          <a:lumOff val="25000"/>
        </a:schemeClr>
      </a:solidFill>
      <a:ln w="9525">
        <a:solidFill>
          <a:schemeClr val="tx1">
            <a:lumMod val="50000"/>
            <a:lumOff val="50000"/>
          </a:schemeClr>
        </a:solidFill>
      </a:ln>
    </cs:spPr>
  </cs:downBar>
  <cs:drop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50000"/>
            <a:lumOff val="50000"/>
          </a:schemeClr>
        </a:solidFill>
        <a:prstDash val="dash"/>
      </a:ln>
    </cs:spPr>
  </cs:dropLine>
  <cs:errorBar>
    <cs:lnRef idx="0"/>
    <cs:fillRef idx="0"/>
    <cs:effectRef idx="0"/>
    <cs:fontRef idx="minor">
      <a:schemeClr val="dk1"/>
    </cs:fontRef>
    <cs:spPr>
      <a:ln w="9525">
        <a:solidFill>
          <a:schemeClr val="tx1">
            <a:lumMod val="50000"/>
            <a:lumOff val="50000"/>
          </a:schemeClr>
        </a:solidFill>
        <a:round/>
      </a:ln>
    </cs:spPr>
  </cs:errorBar>
  <cs:floor>
    <cs:lnRef idx="0"/>
    <cs:fillRef idx="0"/>
    <cs:effectRef idx="0"/>
    <cs:fontRef idx="minor">
      <a:schemeClr val="dk1"/>
    </cs:fontRef>
  </cs:floor>
  <cs:gridlineMajor>
    <cs:lnRef idx="0"/>
    <cs:fillRef idx="0"/>
    <cs:effectRef idx="0"/>
    <cs:fontRef idx="minor">
      <a:schemeClr val="dk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dk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50000"/>
            <a:lumOff val="50000"/>
          </a:schemeClr>
        </a:solidFill>
        <a:prstDash val="dash"/>
      </a:ln>
    </cs:spPr>
  </cs:hiLoLine>
  <cs:leader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dk1"/>
    </cs:fontRef>
  </cs:plotArea>
  <cs:plotArea3D mods="allowNoFillOverride allowNoLineOverride">
    <cs:lnRef idx="0"/>
    <cs:fillRef idx="0"/>
    <cs:effectRef idx="0"/>
    <cs:fontRef idx="minor">
      <a:schemeClr val="dk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ajor">
      <a:schemeClr val="tx1">
        <a:lumMod val="65000"/>
        <a:lumOff val="35000"/>
      </a:schemeClr>
    </cs:fontRef>
    <cs:defRPr sz="2000" b="0" kern="1200" cap="none" spc="0" normalizeH="0" baseline="0"/>
  </cs:title>
  <cs:trendline>
    <cs:lnRef idx="0">
      <cs:styleClr val="auto"/>
    </cs:lnRef>
    <cs:fillRef idx="0"/>
    <cs:effectRef idx="0"/>
    <cs:fontRef idx="minor">
      <a:schemeClr val="dk1"/>
    </cs:fontRef>
    <cs:spPr>
      <a:ln w="19050" cap="rnd">
        <a:solidFill>
          <a:schemeClr val="phClr"/>
        </a:solidFill>
        <a:round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50000"/>
            <a:lumOff val="50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dk1"/>
    </cs:fontRef>
  </cs:wall>
</cs:chartStyle>
</file>

<file path=xl/charts/style5.xml><?xml version="1.0" encoding="utf-8"?>
<cs:chartStyle xmlns:cs="http://schemas.microsoft.com/office/drawing/2012/chartStyle" xmlns:a="http://schemas.openxmlformats.org/drawingml/2006/main" id="31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6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7.xml><?xml version="1.0" encoding="utf-8"?>
<cs:chartStyle xmlns:cs="http://schemas.microsoft.com/office/drawing/2012/chartStyle" xmlns:a="http://schemas.openxmlformats.org/drawingml/2006/main" id="342">
  <cs:axisTitle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12700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2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3">
      <cs:styleClr val="auto"/>
    </cs:fillRef>
    <cs:effectRef idx="3"/>
    <cs:fontRef idx="minor">
      <a:schemeClr val="tx1"/>
    </cs:fontRef>
  </cs:dataPoint>
  <cs:dataPoint3D>
    <cs:lnRef idx="0"/>
    <cs:fillRef idx="3">
      <cs:styleClr val="auto"/>
    </cs:fillRef>
    <cs:effectRef idx="3"/>
    <cs:fontRef idx="minor">
      <a:schemeClr val="tx1"/>
    </cs:fontRef>
  </cs:dataPoint3D>
  <cs:dataPointLine>
    <cs:lnRef idx="0">
      <cs:styleClr val="auto"/>
    </cs:lnRef>
    <cs:fillRef idx="3"/>
    <cs:effectRef idx="3"/>
    <cs:fontRef idx="minor">
      <a:schemeClr val="tx1"/>
    </cs:fontRef>
    <cs:spPr>
      <a:ln w="3492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3">
      <cs:styleClr val="auto"/>
    </cs:fillRef>
    <cs:effectRef idx="3"/>
    <cs:fontRef idx="minor">
      <a:schemeClr val="tx1"/>
    </cs:fontRef>
    <cs:spPr>
      <a:ln w="9525">
        <a:solidFill>
          <a:schemeClr val="phClr"/>
        </a:solidFill>
        <a:round/>
      </a:ln>
    </cs:spPr>
  </cs:dataPointMarker>
  <cs:dataPointMarkerLayout symbol="circle" size="6"/>
  <cs:dataPointWireframe>
    <cs:lnRef idx="0">
      <cs:styleClr val="auto"/>
    </cs:lnRef>
    <cs:fillRef idx="3"/>
    <cs:effectRef idx="3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lt1"/>
    </cs:fontRef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>
    <cs:lnRef idx="0"/>
    <cs:fillRef idx="0"/>
    <cs:effectRef idx="0"/>
    <cs:fontRef idx="minor">
      <a:schemeClr val="lt1"/>
    </cs:fontRef>
  </cs:plotArea>
  <cs:plotArea3D>
    <cs:lnRef idx="0"/>
    <cs:fillRef idx="0"/>
    <cs:effectRef idx="0"/>
    <cs:fontRef idx="minor">
      <a:schemeClr val="lt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spPr>
      <a:ln w="12700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600" b="1" kern="1200" baseline="0"/>
  </cs:title>
  <cs:trendline>
    <cs:lnRef idx="0">
      <cs:styleClr val="auto"/>
    </cs:lnRef>
    <cs:fillRef idx="0"/>
    <cs:effectRef idx="0"/>
    <cs:fontRef idx="minor">
      <a:schemeClr val="lt1"/>
    </cs:fontRef>
    <cs:spPr>
      <a:ln w="19050" cap="rnd">
        <a:solidFill>
          <a:schemeClr val="phClr"/>
        </a:solidFill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lt1"/>
    </cs:fontRef>
  </cs:wall>
</cs:chartStyle>
</file>

<file path=xl/charts/style8.xml><?xml version="1.0" encoding="utf-8"?>
<cs:chartStyle xmlns:cs="http://schemas.microsoft.com/office/drawing/2012/chartStyle" xmlns:a="http://schemas.openxmlformats.org/drawingml/2006/main" id="216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9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0.xml><?xml version="1.0" encoding="utf-8"?>
<cs:chartStyle xmlns:cs="http://schemas.microsoft.com/office/drawing/2012/chartStyle" xmlns:a="http://schemas.openxmlformats.org/drawingml/2006/main" id="290">
  <cs:axisTitle>
    <cs:lnRef idx="0"/>
    <cs:fillRef idx="0"/>
    <cs:effectRef idx="0"/>
    <cs:fontRef idx="minor">
      <a:schemeClr val="tx2"/>
    </cs:fontRef>
    <cs:defRPr sz="900" b="1" kern="1200"/>
  </cs:axisTitle>
  <cs:categoryAxis>
    <cs:lnRef idx="0"/>
    <cs:fillRef idx="0"/>
    <cs:effectRef idx="0"/>
    <cs:fontRef idx="minor">
      <a:schemeClr val="tx2"/>
    </cs:fontRef>
    <cs:spPr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2"/>
    </cs:fontRef>
    <cs:spPr>
      <a:solidFill>
        <a:schemeClr val="bg1"/>
      </a:solidFill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2"/>
    </cs:fontRef>
    <cs:defRPr sz="900" kern="1200"/>
  </cs:dataLabel>
  <cs:dataLabelCallout>
    <cs:lnRef idx="0"/>
    <cs:fillRef idx="0"/>
    <cs:effectRef idx="0"/>
    <cs:fontRef idx="minor">
      <a:schemeClr val="dk2">
        <a:lumMod val="7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3">
      <cs:styleClr val="auto"/>
    </cs:fillRef>
    <cs:effectRef idx="2"/>
    <cs:fontRef idx="minor">
      <a:schemeClr val="tx2"/>
    </cs:fontRef>
  </cs:dataPoint>
  <cs:dataPoint3D>
    <cs:lnRef idx="0"/>
    <cs:fillRef idx="3">
      <cs:styleClr val="auto"/>
    </cs:fillRef>
    <cs:effectRef idx="2"/>
    <cs:fontRef idx="minor">
      <a:schemeClr val="tx2"/>
    </cs:fontRef>
  </cs:dataPoint3D>
  <cs:dataPointLine>
    <cs:lnRef idx="0">
      <cs:styleClr val="auto"/>
    </cs:lnRef>
    <cs:fillRef idx="3"/>
    <cs:effectRef idx="2"/>
    <cs:fontRef idx="minor">
      <a:schemeClr val="tx2"/>
    </cs:fontRef>
    <cs:spPr>
      <a:ln w="31750" cap="rnd">
        <a:solidFill>
          <a:schemeClr val="phClr"/>
        </a:solidFill>
        <a:round/>
      </a:ln>
    </cs:spPr>
  </cs:dataPointLine>
  <cs:dataPointMarker>
    <cs:lnRef idx="0"/>
    <cs:fillRef idx="3">
      <cs:styleClr val="auto"/>
    </cs:fillRef>
    <cs:effectRef idx="2"/>
    <cs:fontRef idx="minor">
      <a:schemeClr val="tx2"/>
    </cs:fontRef>
    <cs:spPr>
      <a:ln w="12700">
        <a:solidFill>
          <a:schemeClr val="lt2"/>
        </a:solidFill>
        <a:round/>
      </a:ln>
    </cs:spPr>
  </cs:dataPointMarker>
  <cs:dataPointMarkerLayout symbol="circle" size="6"/>
  <cs:dataPointWireframe>
    <cs:lnRef idx="0">
      <cs:styleClr val="auto"/>
    </cs:lnRef>
    <cs:fillRef idx="3"/>
    <cs:effectRef idx="2"/>
    <cs:fontRef idx="minor">
      <a:schemeClr val="tx2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2"/>
    </cs:fontRef>
    <cs:spPr>
      <a:ln w="9525">
        <a:solidFill>
          <a:schemeClr val="tx2">
            <a:lumMod val="15000"/>
            <a:lumOff val="85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60000"/>
            <a:lumOff val="40000"/>
          </a:schemeClr>
        </a:solidFill>
        <a:prstDash val="dash"/>
      </a:ln>
    </cs:spPr>
  </cs:dropLine>
  <cs:errorBar>
    <cs:lnRef idx="0"/>
    <cs:fillRef idx="0"/>
    <cs:effectRef idx="0"/>
    <cs:fontRef idx="minor">
      <a:schemeClr val="tx2"/>
    </cs:fontRef>
    <cs:spPr>
      <a:ln w="9525">
        <a:solidFill>
          <a:schemeClr val="tx2">
            <a:lumMod val="75000"/>
          </a:schemeClr>
        </a:solidFill>
        <a:round/>
      </a:ln>
    </cs:spPr>
  </cs:errorBar>
  <cs:floor>
    <cs:lnRef idx="0"/>
    <cs:fillRef idx="0"/>
    <cs:effectRef idx="0"/>
    <cs:fontRef idx="minor">
      <a:schemeClr val="tx2"/>
    </cs:fontRef>
  </cs:floor>
  <cs:gridlineMajor>
    <cs:lnRef idx="0"/>
    <cs:fillRef idx="0"/>
    <cs:effectRef idx="0"/>
    <cs:fontRef idx="minor">
      <a:schemeClr val="tx2"/>
    </cs:fontRef>
    <cs:spPr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2"/>
    </cs:fontRef>
    <cs:spPr>
      <a:ln>
        <a:solidFill>
          <a:schemeClr val="tx2">
            <a:lumMod val="5000"/>
            <a:lumOff val="95000"/>
          </a:schemeClr>
        </a:solidFill>
      </a:ln>
    </cs:spPr>
  </cs:gridlineMinor>
  <cs:hiLo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60000"/>
            <a:lumOff val="40000"/>
          </a:schemeClr>
        </a:solidFill>
        <a:prstDash val="dash"/>
      </a:ln>
    </cs:spPr>
  </cs:hiLoLine>
  <cs:leader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35000"/>
            <a:lumOff val="65000"/>
          </a:schemeClr>
        </a:solidFill>
      </a:ln>
    </cs:spPr>
  </cs:leaderLine>
  <cs:legend>
    <cs:lnRef idx="0"/>
    <cs:fillRef idx="0"/>
    <cs:effectRef idx="0"/>
    <cs:fontRef idx="minor">
      <a:schemeClr val="tx2"/>
    </cs:fontRef>
    <cs:defRPr sz="900" kern="1200"/>
  </cs:legend>
  <cs:plotArea>
    <cs:lnRef idx="0"/>
    <cs:fillRef idx="0"/>
    <cs:effectRef idx="0"/>
    <cs:fontRef idx="minor">
      <a:schemeClr val="tx2"/>
    </cs:fontRef>
  </cs:plotArea>
  <cs:plotArea3D>
    <cs:lnRef idx="0"/>
    <cs:fillRef idx="0"/>
    <cs:effectRef idx="0"/>
    <cs:fontRef idx="minor">
      <a:schemeClr val="tx2"/>
    </cs:fontRef>
  </cs:plotArea3D>
  <cs:seriesAxis>
    <cs:lnRef idx="0"/>
    <cs:fillRef idx="0"/>
    <cs:effectRef idx="0"/>
    <cs:fontRef idx="minor">
      <a:schemeClr val="tx2"/>
    </cs:fontRef>
    <cs:spPr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60000"/>
            <a:lumOff val="40000"/>
          </a:schemeClr>
        </a:solidFill>
        <a:prstDash val="dash"/>
      </a:ln>
    </cs:spPr>
  </cs:seriesLine>
  <cs:title>
    <cs:lnRef idx="0"/>
    <cs:fillRef idx="0"/>
    <cs:effectRef idx="0"/>
    <cs:fontRef idx="minor">
      <a:schemeClr val="tx2"/>
    </cs:fontRef>
    <cs:defRPr sz="1600" b="1" kern="1200"/>
  </cs:title>
  <cs:trendline>
    <cs:lnRef idx="0">
      <cs:styleClr val="auto"/>
    </cs:lnRef>
    <cs:fillRef idx="0"/>
    <cs:effectRef idx="0"/>
    <cs:fontRef idx="minor">
      <a:schemeClr val="tx2"/>
    </cs:fontRef>
    <cs:spPr>
      <a:ln w="19050" cap="rnd">
        <a:solidFill>
          <a:schemeClr val="phClr"/>
        </a:solidFill>
        <a:prstDash val="sysDash"/>
      </a:ln>
    </cs:spPr>
  </cs:trendline>
  <cs:trendlineLabel>
    <cs:lnRef idx="0"/>
    <cs:fillRef idx="0"/>
    <cs:effectRef idx="0"/>
    <cs:fontRef idx="minor">
      <a:schemeClr val="tx2"/>
    </cs:fontRef>
    <cs:defRPr sz="900" kern="1200"/>
  </cs:trendlineLabel>
  <cs:upBar>
    <cs:lnRef idx="0"/>
    <cs:fillRef idx="0"/>
    <cs:effectRef idx="0"/>
    <cs:fontRef idx="minor">
      <a:schemeClr val="tx2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2"/>
    </cs:fontRef>
    <cs:defRPr sz="900" kern="1200"/>
  </cs:valueAxis>
  <cs:wall>
    <cs:lnRef idx="0"/>
    <cs:fillRef idx="0"/>
    <cs:effectRef idx="0"/>
    <cs:fontRef idx="minor">
      <a:schemeClr val="tx2"/>
    </cs:fontRef>
  </cs:wall>
</cs:chartStyle>
</file>

<file path=xl/drawings/_rels/drawing1.xml.rels><?xml version="1.0" encoding="UTF-8" standalone="yes"?>
<Relationships xmlns="http://schemas.openxmlformats.org/package/2006/relationships"><Relationship Id="rId8" Type="http://schemas.openxmlformats.org/officeDocument/2006/relationships/chart" Target="../charts/chart8.xml"/><Relationship Id="rId3" Type="http://schemas.openxmlformats.org/officeDocument/2006/relationships/chart" Target="../charts/chart3.xml"/><Relationship Id="rId7" Type="http://schemas.openxmlformats.org/officeDocument/2006/relationships/chart" Target="../charts/chart7.xml"/><Relationship Id="rId2" Type="http://schemas.openxmlformats.org/officeDocument/2006/relationships/chart" Target="../charts/chart2.xml"/><Relationship Id="rId1" Type="http://schemas.openxmlformats.org/officeDocument/2006/relationships/chart" Target="../charts/chart1.xml"/><Relationship Id="rId6" Type="http://schemas.openxmlformats.org/officeDocument/2006/relationships/chart" Target="../charts/chart6.xml"/><Relationship Id="rId5" Type="http://schemas.openxmlformats.org/officeDocument/2006/relationships/chart" Target="../charts/chart5.xml"/><Relationship Id="rId10" Type="http://schemas.openxmlformats.org/officeDocument/2006/relationships/chart" Target="../charts/chart10.xml"/><Relationship Id="rId4" Type="http://schemas.openxmlformats.org/officeDocument/2006/relationships/chart" Target="../charts/chart4.xml"/><Relationship Id="rId9" Type="http://schemas.openxmlformats.org/officeDocument/2006/relationships/chart" Target="../charts/chart9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18</xdr:col>
      <xdr:colOff>239806</xdr:colOff>
      <xdr:row>1</xdr:row>
      <xdr:rowOff>138393</xdr:rowOff>
    </xdr:from>
    <xdr:ext cx="1986744" cy="266699"/>
    <xdr:sp macro="" textlink="">
      <xdr:nvSpPr>
        <xdr:cNvPr id="2" name="Text Box 1"/>
        <xdr:cNvSpPr txBox="1">
          <a:spLocks noChangeArrowheads="1"/>
        </xdr:cNvSpPr>
      </xdr:nvSpPr>
      <xdr:spPr bwMode="auto">
        <a:xfrm>
          <a:off x="5773831" y="424143"/>
          <a:ext cx="1986744" cy="266699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horzOverflow="clip" wrap="none" lIns="144000" tIns="18288" rIns="0" bIns="0" anchor="ctr" upright="1">
          <a:noAutofit/>
        </a:bodyPr>
        <a:lstStyle/>
        <a:p>
          <a:pPr algn="l" rtl="0">
            <a:defRPr sz="1000"/>
          </a:pPr>
          <a:r>
            <a:rPr lang="ja-JP" altLang="en-US" sz="1100" b="1" i="0" u="none" strike="noStrike" baseline="0">
              <a:solidFill>
                <a:schemeClr val="accent1">
                  <a:lumMod val="50000"/>
                </a:schemeClr>
              </a:solidFill>
              <a:latin typeface="ＭＳ Ｐゴシック"/>
              <a:ea typeface="ＭＳ Ｐゴシック"/>
            </a:rPr>
            <a:t>農林水産省関東農政局統計部</a:t>
          </a:r>
        </a:p>
      </xdr:txBody>
    </xdr:sp>
    <xdr:clientData/>
  </xdr:oneCellAnchor>
  <xdr:twoCellAnchor>
    <xdr:from>
      <xdr:col>3</xdr:col>
      <xdr:colOff>103656</xdr:colOff>
      <xdr:row>0</xdr:row>
      <xdr:rowOff>74518</xdr:rowOff>
    </xdr:from>
    <xdr:to>
      <xdr:col>22</xdr:col>
      <xdr:colOff>207870</xdr:colOff>
      <xdr:row>1</xdr:row>
      <xdr:rowOff>115793</xdr:rowOff>
    </xdr:to>
    <xdr:sp macro="" textlink="">
      <xdr:nvSpPr>
        <xdr:cNvPr id="3" name="角丸四角形 2"/>
        <xdr:cNvSpPr/>
      </xdr:nvSpPr>
      <xdr:spPr>
        <a:xfrm>
          <a:off x="941856" y="74518"/>
          <a:ext cx="6057339" cy="327025"/>
        </a:xfrm>
        <a:prstGeom prst="roundRect">
          <a:avLst/>
        </a:prstGeom>
        <a:solidFill>
          <a:srgbClr val="FFFFCC"/>
        </a:solidFill>
        <a:ln>
          <a:solidFill>
            <a:schemeClr val="accent6">
              <a:lumMod val="40000"/>
              <a:lumOff val="60000"/>
            </a:schemeClr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kumimoji="1" lang="ja-JP" altLang="en-US" sz="1400" b="1" spc="300" baseline="0">
              <a:solidFill>
                <a:sysClr val="windowText" lastClr="000000"/>
              </a:solidFill>
            </a:rPr>
            <a:t>関東農業地域別データファイル　　農山村地域編</a:t>
          </a:r>
          <a:r>
            <a:rPr kumimoji="1" lang="ja-JP" altLang="en-US" sz="1100"/>
            <a:t>　</a:t>
          </a:r>
        </a:p>
      </xdr:txBody>
    </xdr:sp>
    <xdr:clientData/>
  </xdr:twoCellAnchor>
  <xdr:twoCellAnchor>
    <xdr:from>
      <xdr:col>6</xdr:col>
      <xdr:colOff>239802</xdr:colOff>
      <xdr:row>48</xdr:row>
      <xdr:rowOff>14007</xdr:rowOff>
    </xdr:from>
    <xdr:to>
      <xdr:col>25</xdr:col>
      <xdr:colOff>190498</xdr:colOff>
      <xdr:row>56</xdr:row>
      <xdr:rowOff>235324</xdr:rowOff>
    </xdr:to>
    <xdr:graphicFrame macro="">
      <xdr:nvGraphicFramePr>
        <xdr:cNvPr id="4" name="グラフ 3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145677</xdr:colOff>
      <xdr:row>17</xdr:row>
      <xdr:rowOff>4358</xdr:rowOff>
    </xdr:from>
    <xdr:to>
      <xdr:col>9</xdr:col>
      <xdr:colOff>136152</xdr:colOff>
      <xdr:row>26</xdr:row>
      <xdr:rowOff>213611</xdr:rowOff>
    </xdr:to>
    <xdr:graphicFrame macro="">
      <xdr:nvGraphicFramePr>
        <xdr:cNvPr id="5" name="グラフ 4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8</xdr:col>
      <xdr:colOff>64434</xdr:colOff>
      <xdr:row>16</xdr:row>
      <xdr:rowOff>138829</xdr:rowOff>
    </xdr:from>
    <xdr:to>
      <xdr:col>17</xdr:col>
      <xdr:colOff>126346</xdr:colOff>
      <xdr:row>27</xdr:row>
      <xdr:rowOff>27175</xdr:rowOff>
    </xdr:to>
    <xdr:graphicFrame macro="">
      <xdr:nvGraphicFramePr>
        <xdr:cNvPr id="6" name="グラフ 5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17</xdr:col>
      <xdr:colOff>227341</xdr:colOff>
      <xdr:row>16</xdr:row>
      <xdr:rowOff>146922</xdr:rowOff>
    </xdr:from>
    <xdr:to>
      <xdr:col>25</xdr:col>
      <xdr:colOff>191621</xdr:colOff>
      <xdr:row>26</xdr:row>
      <xdr:rowOff>68077</xdr:rowOff>
    </xdr:to>
    <xdr:graphicFrame macro="">
      <xdr:nvGraphicFramePr>
        <xdr:cNvPr id="7" name="グラフ 6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15</xdr:col>
      <xdr:colOff>219077</xdr:colOff>
      <xdr:row>26</xdr:row>
      <xdr:rowOff>161924</xdr:rowOff>
    </xdr:from>
    <xdr:to>
      <xdr:col>25</xdr:col>
      <xdr:colOff>228601</xdr:colOff>
      <xdr:row>38</xdr:row>
      <xdr:rowOff>0</xdr:rowOff>
    </xdr:to>
    <xdr:graphicFrame macro="">
      <xdr:nvGraphicFramePr>
        <xdr:cNvPr id="8" name="グラフ 7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>
    <xdr:from>
      <xdr:col>0</xdr:col>
      <xdr:colOff>73399</xdr:colOff>
      <xdr:row>66</xdr:row>
      <xdr:rowOff>63874</xdr:rowOff>
    </xdr:from>
    <xdr:to>
      <xdr:col>11</xdr:col>
      <xdr:colOff>313764</xdr:colOff>
      <xdr:row>74</xdr:row>
      <xdr:rowOff>22412</xdr:rowOff>
    </xdr:to>
    <xdr:graphicFrame macro="">
      <xdr:nvGraphicFramePr>
        <xdr:cNvPr id="9" name="グラフ 8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  <xdr:twoCellAnchor>
    <xdr:from>
      <xdr:col>11</xdr:col>
      <xdr:colOff>175091</xdr:colOff>
      <xdr:row>66</xdr:row>
      <xdr:rowOff>59390</xdr:rowOff>
    </xdr:from>
    <xdr:to>
      <xdr:col>24</xdr:col>
      <xdr:colOff>304736</xdr:colOff>
      <xdr:row>73</xdr:row>
      <xdr:rowOff>191122</xdr:rowOff>
    </xdr:to>
    <xdr:graphicFrame macro="">
      <xdr:nvGraphicFramePr>
        <xdr:cNvPr id="10" name="グラフ 9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7"/>
        </a:graphicData>
      </a:graphic>
    </xdr:graphicFrame>
    <xdr:clientData/>
  </xdr:twoCellAnchor>
  <xdr:twoCellAnchor>
    <xdr:from>
      <xdr:col>0</xdr:col>
      <xdr:colOff>83202</xdr:colOff>
      <xdr:row>82</xdr:row>
      <xdr:rowOff>67235</xdr:rowOff>
    </xdr:from>
    <xdr:to>
      <xdr:col>25</xdr:col>
      <xdr:colOff>179294</xdr:colOff>
      <xdr:row>92</xdr:row>
      <xdr:rowOff>22412</xdr:rowOff>
    </xdr:to>
    <xdr:graphicFrame macro="">
      <xdr:nvGraphicFramePr>
        <xdr:cNvPr id="11" name="グラフ 10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8"/>
        </a:graphicData>
      </a:graphic>
    </xdr:graphicFrame>
    <xdr:clientData/>
  </xdr:twoCellAnchor>
  <xdr:twoCellAnchor>
    <xdr:from>
      <xdr:col>0</xdr:col>
      <xdr:colOff>148851</xdr:colOff>
      <xdr:row>100</xdr:row>
      <xdr:rowOff>183776</xdr:rowOff>
    </xdr:from>
    <xdr:to>
      <xdr:col>25</xdr:col>
      <xdr:colOff>120774</xdr:colOff>
      <xdr:row>109</xdr:row>
      <xdr:rowOff>134470</xdr:rowOff>
    </xdr:to>
    <xdr:graphicFrame macro="">
      <xdr:nvGraphicFramePr>
        <xdr:cNvPr id="12" name="グラフ 11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9"/>
        </a:graphicData>
      </a:graphic>
    </xdr:graphicFrame>
    <xdr:clientData/>
  </xdr:twoCellAnchor>
  <xdr:twoCellAnchor>
    <xdr:from>
      <xdr:col>1</xdr:col>
      <xdr:colOff>26891</xdr:colOff>
      <xdr:row>48</xdr:row>
      <xdr:rowOff>55405</xdr:rowOff>
    </xdr:from>
    <xdr:to>
      <xdr:col>7</xdr:col>
      <xdr:colOff>280892</xdr:colOff>
      <xdr:row>56</xdr:row>
      <xdr:rowOff>238497</xdr:rowOff>
    </xdr:to>
    <xdr:graphicFrame macro="">
      <xdr:nvGraphicFramePr>
        <xdr:cNvPr id="13" name="グラフ 12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0"/>
        </a:graphicData>
      </a:graphic>
    </xdr:graphicFrame>
    <xdr:clientData/>
  </xdr:twoCellAnchor>
  <xdr:twoCellAnchor>
    <xdr:from>
      <xdr:col>12</xdr:col>
      <xdr:colOff>212912</xdr:colOff>
      <xdr:row>109</xdr:row>
      <xdr:rowOff>202328</xdr:rowOff>
    </xdr:from>
    <xdr:to>
      <xdr:col>25</xdr:col>
      <xdr:colOff>228848</xdr:colOff>
      <xdr:row>111</xdr:row>
      <xdr:rowOff>106020</xdr:rowOff>
    </xdr:to>
    <xdr:sp macro="" textlink="">
      <xdr:nvSpPr>
        <xdr:cNvPr id="20" name="角丸四角形 19"/>
        <xdr:cNvSpPr/>
      </xdr:nvSpPr>
      <xdr:spPr>
        <a:xfrm>
          <a:off x="3860987" y="22728953"/>
          <a:ext cx="4102161" cy="322792"/>
        </a:xfrm>
        <a:prstGeom prst="roundRect">
          <a:avLst/>
        </a:prstGeom>
        <a:solidFill>
          <a:srgbClr val="FFFFCC"/>
        </a:solidFill>
        <a:ln>
          <a:solidFill>
            <a:schemeClr val="accent6">
              <a:lumMod val="40000"/>
              <a:lumOff val="60000"/>
            </a:schemeClr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kumimoji="1" lang="ja-JP" altLang="en-US" sz="1050">
              <a:solidFill>
                <a:sysClr val="windowText" lastClr="000000"/>
              </a:solidFill>
            </a:rPr>
            <a:t>お問合わせ先：関東農政局統計部統計企画課</a:t>
          </a:r>
          <a:r>
            <a:rPr kumimoji="1" lang="ja-JP" altLang="en-US" sz="1100">
              <a:solidFill>
                <a:sysClr val="windowText" lastClr="000000"/>
              </a:solidFill>
            </a:rPr>
            <a:t>（</a:t>
          </a:r>
          <a:r>
            <a:rPr kumimoji="1" lang="en-US" altLang="ja-JP" sz="1100">
              <a:solidFill>
                <a:sysClr val="windowText" lastClr="000000"/>
              </a:solidFill>
            </a:rPr>
            <a:t>048</a:t>
          </a:r>
          <a:r>
            <a:rPr kumimoji="1" lang="ja-JP" altLang="en-US" sz="1100">
              <a:solidFill>
                <a:sysClr val="windowText" lastClr="000000"/>
              </a:solidFill>
            </a:rPr>
            <a:t>）</a:t>
          </a:r>
          <a:r>
            <a:rPr kumimoji="1" lang="en-US" altLang="ja-JP" sz="1100">
              <a:solidFill>
                <a:sysClr val="windowText" lastClr="000000"/>
              </a:solidFill>
            </a:rPr>
            <a:t>740-0058</a:t>
          </a:r>
          <a:r>
            <a:rPr kumimoji="1" lang="ja-JP" altLang="en-US" sz="1100"/>
            <a:t>　</a:t>
          </a:r>
        </a:p>
      </xdr:txBody>
    </xdr:sp>
    <xdr:clientData/>
  </xdr:twoCellAnchor>
  <xdr:twoCellAnchor>
    <xdr:from>
      <xdr:col>0</xdr:col>
      <xdr:colOff>0</xdr:colOff>
      <xdr:row>109</xdr:row>
      <xdr:rowOff>150655</xdr:rowOff>
    </xdr:from>
    <xdr:to>
      <xdr:col>13</xdr:col>
      <xdr:colOff>127000</xdr:colOff>
      <xdr:row>112</xdr:row>
      <xdr:rowOff>65990</xdr:rowOff>
    </xdr:to>
    <xdr:sp macro="" textlink="">
      <xdr:nvSpPr>
        <xdr:cNvPr id="21" name="正方形/長方形 20"/>
        <xdr:cNvSpPr/>
      </xdr:nvSpPr>
      <xdr:spPr>
        <a:xfrm>
          <a:off x="0" y="22677280"/>
          <a:ext cx="4089400" cy="543985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kumimoji="1" lang="en-US" altLang="ja-JP" sz="900">
              <a:solidFill>
                <a:srgbClr val="002060"/>
              </a:solidFill>
            </a:rPr>
            <a:t>※</a:t>
          </a:r>
          <a:r>
            <a:rPr kumimoji="1" lang="ja-JP" altLang="en-US" sz="900">
              <a:solidFill>
                <a:srgbClr val="002060"/>
              </a:solidFill>
            </a:rPr>
            <a:t>　すべての表、グラフにおいて単位未満を四捨五入しているため</a:t>
          </a:r>
          <a:endParaRPr kumimoji="1" lang="en-US" altLang="ja-JP" sz="900">
            <a:solidFill>
              <a:srgbClr val="002060"/>
            </a:solidFill>
          </a:endParaRPr>
        </a:p>
        <a:p>
          <a:pPr algn="l"/>
          <a:r>
            <a:rPr kumimoji="1" lang="en-US" altLang="ja-JP" sz="900">
              <a:solidFill>
                <a:srgbClr val="002060"/>
              </a:solidFill>
            </a:rPr>
            <a:t>        </a:t>
          </a:r>
          <a:r>
            <a:rPr kumimoji="1" lang="ja-JP" altLang="en-US" sz="900">
              <a:solidFill>
                <a:srgbClr val="002060"/>
              </a:solidFill>
            </a:rPr>
            <a:t>計と内訳の積み上げが一致しない場合がある</a:t>
          </a:r>
        </a:p>
      </xdr:txBody>
    </xdr:sp>
    <xdr:clientData/>
  </xdr:twoCellAnchor>
  <xdr:twoCellAnchor>
    <xdr:from>
      <xdr:col>14</xdr:col>
      <xdr:colOff>202406</xdr:colOff>
      <xdr:row>6</xdr:row>
      <xdr:rowOff>35719</xdr:rowOff>
    </xdr:from>
    <xdr:to>
      <xdr:col>19</xdr:col>
      <xdr:colOff>230981</xdr:colOff>
      <xdr:row>6</xdr:row>
      <xdr:rowOff>245269</xdr:rowOff>
    </xdr:to>
    <xdr:sp macro="" textlink="">
      <xdr:nvSpPr>
        <xdr:cNvPr id="31" name="ホームベース 30"/>
        <xdr:cNvSpPr/>
      </xdr:nvSpPr>
      <xdr:spPr>
        <a:xfrm>
          <a:off x="4441031" y="1226344"/>
          <a:ext cx="1576388" cy="209550"/>
        </a:xfrm>
        <a:prstGeom prst="homePlate">
          <a:avLst/>
        </a:prstGeom>
        <a:solidFill>
          <a:srgbClr val="FFFF00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kumimoji="1" lang="ja-JP" altLang="en-US" sz="800">
              <a:solidFill>
                <a:sysClr val="windowText" lastClr="000000"/>
              </a:solidFill>
            </a:rPr>
            <a:t>比較する対象を選択できます。</a:t>
          </a:r>
        </a:p>
      </xdr:txBody>
    </xdr:sp>
    <xdr:clientData fPrintsWithSheet="0"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0</xdr:colOff>
      <xdr:row>2</xdr:row>
      <xdr:rowOff>0</xdr:rowOff>
    </xdr:from>
    <xdr:to>
      <xdr:col>3</xdr:col>
      <xdr:colOff>0</xdr:colOff>
      <xdr:row>3</xdr:row>
      <xdr:rowOff>152400</xdr:rowOff>
    </xdr:to>
    <xdr:sp macro="" textlink="">
      <xdr:nvSpPr>
        <xdr:cNvPr id="2" name="Rectangle 3"/>
        <xdr:cNvSpPr>
          <a:spLocks noChangeArrowheads="1"/>
        </xdr:cNvSpPr>
      </xdr:nvSpPr>
      <xdr:spPr bwMode="auto">
        <a:xfrm>
          <a:off x="2400300" y="419100"/>
          <a:ext cx="0" cy="571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１　法制上の指定地域に該当している市区町村数</a:t>
          </a:r>
        </a:p>
      </xdr:txBody>
    </xdr:sp>
    <xdr:clientData/>
  </xdr:twoCellAnchor>
  <xdr:twoCellAnchor>
    <xdr:from>
      <xdr:col>3</xdr:col>
      <xdr:colOff>0</xdr:colOff>
      <xdr:row>2</xdr:row>
      <xdr:rowOff>0</xdr:rowOff>
    </xdr:from>
    <xdr:to>
      <xdr:col>3</xdr:col>
      <xdr:colOff>0</xdr:colOff>
      <xdr:row>3</xdr:row>
      <xdr:rowOff>152400</xdr:rowOff>
    </xdr:to>
    <xdr:sp macro="" textlink="">
      <xdr:nvSpPr>
        <xdr:cNvPr id="3" name="Rectangle 3"/>
        <xdr:cNvSpPr>
          <a:spLocks noChangeArrowheads="1"/>
        </xdr:cNvSpPr>
      </xdr:nvSpPr>
      <xdr:spPr bwMode="auto">
        <a:xfrm>
          <a:off x="2400300" y="419100"/>
          <a:ext cx="0" cy="571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１　法制上の指定地域に該当している市区町村数</a:t>
          </a:r>
        </a:p>
      </xdr:txBody>
    </xdr:sp>
    <xdr:clientData/>
  </xdr:twoCellAnchor>
  <xdr:twoCellAnchor>
    <xdr:from>
      <xdr:col>3</xdr:col>
      <xdr:colOff>0</xdr:colOff>
      <xdr:row>2</xdr:row>
      <xdr:rowOff>0</xdr:rowOff>
    </xdr:from>
    <xdr:to>
      <xdr:col>3</xdr:col>
      <xdr:colOff>0</xdr:colOff>
      <xdr:row>3</xdr:row>
      <xdr:rowOff>152400</xdr:rowOff>
    </xdr:to>
    <xdr:sp macro="" textlink="">
      <xdr:nvSpPr>
        <xdr:cNvPr id="4" name="Rectangle 3"/>
        <xdr:cNvSpPr>
          <a:spLocks noChangeArrowheads="1"/>
        </xdr:cNvSpPr>
      </xdr:nvSpPr>
      <xdr:spPr bwMode="auto">
        <a:xfrm>
          <a:off x="2400300" y="419100"/>
          <a:ext cx="0" cy="571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１　法制上の指定地域に該当している市区町村数</a:t>
          </a:r>
        </a:p>
      </xdr:txBody>
    </xdr:sp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satoru_yaguchi\Desktop\00&#12487;&#12540;&#12479;&#29992;\&#22320;&#22495;_08&#12486;&#12473;&#12488;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satoru_yaguchi\Desktop\&#32113;&#35336;&#20225;&#30011;&#26989;&#21209;\&#22320;&#22495;&#21029;&#12487;&#12540;&#12479;&#12501;&#12449;&#12452;&#12523;NO,3\&#22320;&#22495;&#36786;&#26989;&#32232;\03&#26368;&#32066;&#20316;&#25104;&#29992;08\08&#33576;&#22478;\&#65288;&#25522;&#31034;&#27096;&#24335;&#65289;&#33576;&#22478;&#26696;&#65299;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練習"/>
      <sheetName val="グラフ用シート"/>
      <sheetName val="2010年 "/>
      <sheetName val="2015年"/>
      <sheetName val="指定地域 "/>
      <sheetName val="地域類型区分"/>
      <sheetName val="元データ"/>
    </sheetNames>
    <sheetDataSet>
      <sheetData sheetId="0">
        <row r="7">
          <cell r="U7" t="str">
            <v>前回</v>
          </cell>
        </row>
      </sheetData>
      <sheetData sheetId="1">
        <row r="13">
          <cell r="C13" t="str">
            <v>林野率及び耕地率</v>
          </cell>
          <cell r="E13" t="str">
            <v>林野面積及び耕地面積</v>
          </cell>
        </row>
        <row r="18">
          <cell r="C18" t="str">
            <v>地目別の耕地面積割合</v>
          </cell>
          <cell r="E18" t="str">
            <v>地目別の耕地面積割合</v>
          </cell>
        </row>
        <row r="23">
          <cell r="D23" t="str">
            <v>耕作放棄地面積</v>
          </cell>
          <cell r="F23" t="str">
            <v>耕作放棄地率</v>
          </cell>
        </row>
      </sheetData>
      <sheetData sheetId="2"/>
      <sheetData sheetId="3"/>
      <sheetData sheetId="4"/>
      <sheetData sheetId="5"/>
      <sheetData sheetId="6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練習"/>
      <sheetName val="指定地域グラフ用"/>
      <sheetName val="2010年 "/>
      <sheetName val="2015年"/>
      <sheetName val="指定地域"/>
      <sheetName val="茨城 (2)"/>
      <sheetName val="元データ"/>
      <sheetName val="Sheet2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</sheetDataSet>
  </externalBook>
</externalLink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3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J119"/>
  <sheetViews>
    <sheetView tabSelected="1" view="pageBreakPreview" zoomScaleNormal="100" zoomScaleSheetLayoutView="100" workbookViewId="0">
      <selection activeCell="F5" sqref="F5:H5"/>
    </sheetView>
  </sheetViews>
  <sheetFormatPr defaultColWidth="6.625" defaultRowHeight="16.5" customHeight="1"/>
  <cols>
    <col min="1" max="1" width="3.375" style="90" customWidth="1"/>
    <col min="2" max="2" width="3.75" style="90" customWidth="1"/>
    <col min="3" max="4" width="3.875" style="90" customWidth="1"/>
    <col min="5" max="25" width="4.125" style="90" customWidth="1"/>
    <col min="26" max="26" width="3.25" style="90" customWidth="1"/>
    <col min="27" max="27" width="2.5" style="90" customWidth="1"/>
    <col min="28" max="34" width="8.625" style="90" customWidth="1"/>
    <col min="35" max="36" width="4.625" style="90" customWidth="1"/>
    <col min="37" max="46" width="8.625" style="90" customWidth="1"/>
    <col min="47" max="51" width="6.375" style="90" customWidth="1"/>
    <col min="52" max="16384" width="6.625" style="90"/>
  </cols>
  <sheetData>
    <row r="1" spans="1:40" ht="22.5" customHeight="1">
      <c r="A1" s="89"/>
      <c r="B1" s="89"/>
      <c r="C1" s="89"/>
      <c r="D1" s="89"/>
      <c r="E1" s="89"/>
      <c r="F1" s="89"/>
      <c r="G1" s="89"/>
      <c r="H1" s="89"/>
      <c r="I1" s="89"/>
      <c r="J1" s="89"/>
      <c r="K1" s="89"/>
      <c r="L1" s="89"/>
      <c r="M1" s="89"/>
      <c r="N1" s="89"/>
      <c r="O1" s="89"/>
      <c r="P1" s="89"/>
      <c r="Q1" s="89"/>
      <c r="R1" s="89"/>
      <c r="S1" s="89"/>
      <c r="T1" s="89"/>
      <c r="U1" s="89"/>
      <c r="V1" s="89"/>
      <c r="W1" s="89"/>
      <c r="X1" s="314"/>
      <c r="Y1" s="314"/>
      <c r="Z1" s="314"/>
    </row>
    <row r="2" spans="1:40" ht="16.5" customHeight="1">
      <c r="A2" s="315"/>
      <c r="B2" s="315"/>
      <c r="C2" s="315"/>
      <c r="D2" s="315"/>
      <c r="E2" s="315"/>
      <c r="F2" s="315"/>
      <c r="G2" s="315"/>
      <c r="H2" s="315"/>
      <c r="I2" s="315"/>
      <c r="J2" s="315"/>
      <c r="K2" s="315"/>
      <c r="L2" s="315"/>
      <c r="M2" s="315"/>
      <c r="N2" s="315"/>
      <c r="O2" s="315"/>
      <c r="P2" s="315"/>
      <c r="Q2" s="315"/>
      <c r="R2" s="315"/>
      <c r="S2" s="315"/>
      <c r="T2" s="315"/>
      <c r="U2" s="315"/>
      <c r="V2" s="315"/>
      <c r="W2" s="315"/>
      <c r="X2" s="315"/>
      <c r="Y2" s="315"/>
      <c r="Z2" s="315"/>
      <c r="AA2" s="93"/>
    </row>
    <row r="3" spans="1:40" ht="12" customHeight="1">
      <c r="A3" s="315"/>
      <c r="B3" s="315"/>
      <c r="C3" s="315"/>
      <c r="D3" s="315"/>
      <c r="E3" s="315"/>
      <c r="F3" s="315"/>
      <c r="G3" s="315"/>
      <c r="H3" s="315"/>
      <c r="I3" s="315"/>
      <c r="J3" s="315"/>
      <c r="K3" s="315"/>
      <c r="L3" s="315"/>
      <c r="M3" s="315"/>
      <c r="N3" s="315"/>
      <c r="O3" s="315"/>
      <c r="P3" s="315"/>
      <c r="Q3" s="315"/>
      <c r="R3" s="315"/>
      <c r="S3" s="315"/>
      <c r="T3" s="315"/>
      <c r="U3" s="315"/>
      <c r="V3" s="315"/>
      <c r="W3" s="315"/>
      <c r="X3" s="315"/>
      <c r="Y3" s="315"/>
      <c r="Z3" s="315"/>
      <c r="AA3" s="98"/>
    </row>
    <row r="4" spans="1:40" s="93" customFormat="1" ht="16.5" customHeight="1" thickBot="1">
      <c r="A4" s="89"/>
      <c r="B4" s="316" t="s">
        <v>281</v>
      </c>
      <c r="C4" s="316"/>
      <c r="D4" s="316"/>
      <c r="E4" s="99"/>
      <c r="F4" s="316" t="s">
        <v>282</v>
      </c>
      <c r="G4" s="316"/>
      <c r="H4" s="316"/>
      <c r="I4" s="317" t="str">
        <f>""&amp;IF(グラフ用!$G$6&lt;&gt;"NO",グラフ用!G8,グラフ用!$G$10)&amp;" "</f>
        <v xml:space="preserve">旧市町村名 </v>
      </c>
      <c r="J4" s="317"/>
      <c r="K4" s="317"/>
      <c r="L4" s="317"/>
      <c r="M4" s="317"/>
      <c r="N4" s="100"/>
      <c r="O4" s="100"/>
      <c r="P4" s="100"/>
      <c r="Q4" s="100"/>
      <c r="R4" s="100"/>
      <c r="S4" s="101"/>
      <c r="T4" s="316" t="s">
        <v>283</v>
      </c>
      <c r="U4" s="316"/>
      <c r="V4" s="316"/>
      <c r="W4" s="316"/>
      <c r="X4" s="316"/>
      <c r="Y4" s="316"/>
      <c r="Z4" s="316"/>
      <c r="AA4" s="102"/>
    </row>
    <row r="5" spans="1:40" s="96" customFormat="1" ht="21" customHeight="1" thickBot="1">
      <c r="A5" s="101"/>
      <c r="B5" s="302" t="s">
        <v>2384</v>
      </c>
      <c r="C5" s="302"/>
      <c r="D5" s="303"/>
      <c r="E5" s="105"/>
      <c r="F5" s="304"/>
      <c r="G5" s="304"/>
      <c r="H5" s="305"/>
      <c r="I5" s="106"/>
      <c r="J5" s="306" t="s">
        <v>2385</v>
      </c>
      <c r="K5" s="306"/>
      <c r="L5" s="307"/>
      <c r="M5" s="101"/>
      <c r="N5" s="101"/>
      <c r="O5" s="101"/>
      <c r="P5" s="101"/>
      <c r="Q5" s="101"/>
      <c r="R5" s="101"/>
      <c r="S5" s="101"/>
      <c r="T5" s="308" t="str">
        <f>INDEX(地域類型区分!C2:C512,グラフ用!F3)</f>
        <v>設定</v>
      </c>
      <c r="U5" s="309"/>
      <c r="V5" s="503"/>
      <c r="W5" s="310" t="str">
        <f>INDEX(地域類型区分!D2:D512,グラフ用!F3)</f>
        <v>されていません</v>
      </c>
      <c r="X5" s="310"/>
      <c r="Y5" s="310"/>
      <c r="Z5" s="107"/>
      <c r="AA5" s="102"/>
    </row>
    <row r="6" spans="1:40" s="96" customFormat="1" ht="4.5" customHeight="1">
      <c r="A6" s="101"/>
      <c r="B6" s="113"/>
      <c r="C6" s="113"/>
      <c r="D6" s="113"/>
      <c r="E6" s="105"/>
      <c r="F6" s="114"/>
      <c r="G6" s="114"/>
      <c r="H6" s="114"/>
      <c r="I6" s="106"/>
      <c r="J6" s="115"/>
      <c r="K6" s="115"/>
      <c r="L6" s="115"/>
      <c r="M6" s="101"/>
      <c r="N6" s="101"/>
      <c r="O6" s="101"/>
      <c r="P6" s="101"/>
      <c r="Q6" s="101"/>
      <c r="R6" s="101"/>
      <c r="S6" s="101"/>
      <c r="T6" s="116"/>
      <c r="U6" s="116"/>
      <c r="V6" s="116"/>
      <c r="W6" s="108"/>
      <c r="X6" s="108"/>
      <c r="Y6" s="108"/>
      <c r="Z6" s="107"/>
      <c r="AA6" s="102"/>
    </row>
    <row r="7" spans="1:40" ht="20.25" customHeight="1" thickBot="1">
      <c r="A7" s="89"/>
      <c r="B7" s="89"/>
      <c r="C7" s="89"/>
      <c r="D7" s="89"/>
      <c r="E7" s="89"/>
      <c r="F7" s="106"/>
      <c r="G7" s="106"/>
      <c r="H7" s="101"/>
      <c r="I7" s="117"/>
      <c r="J7" s="117"/>
      <c r="K7" s="101"/>
      <c r="L7" s="101"/>
      <c r="M7" s="101"/>
      <c r="N7" s="101"/>
      <c r="O7" s="101"/>
      <c r="P7" s="101"/>
      <c r="Q7" s="101"/>
      <c r="R7" s="101"/>
      <c r="S7" s="101"/>
      <c r="T7" s="101"/>
      <c r="U7" s="311" t="s">
        <v>276</v>
      </c>
      <c r="V7" s="311"/>
      <c r="W7" s="312" t="s">
        <v>285</v>
      </c>
      <c r="X7" s="312"/>
      <c r="Y7" s="313"/>
      <c r="Z7" s="89"/>
      <c r="AA7" s="97"/>
    </row>
    <row r="8" spans="1:40" ht="4.5" customHeight="1">
      <c r="A8" s="89"/>
      <c r="B8" s="89"/>
      <c r="C8" s="89"/>
      <c r="D8" s="89"/>
      <c r="E8" s="89"/>
      <c r="F8" s="106"/>
      <c r="G8" s="106"/>
      <c r="H8" s="101"/>
      <c r="I8" s="117"/>
      <c r="J8" s="117"/>
      <c r="K8" s="101"/>
      <c r="L8" s="101"/>
      <c r="M8" s="101"/>
      <c r="N8" s="101"/>
      <c r="O8" s="101"/>
      <c r="P8" s="101"/>
      <c r="Q8" s="101"/>
      <c r="R8" s="101"/>
      <c r="S8" s="101"/>
      <c r="T8" s="101"/>
      <c r="U8" s="118"/>
      <c r="V8" s="118"/>
      <c r="W8" s="119"/>
      <c r="X8" s="119"/>
      <c r="Y8" s="119"/>
      <c r="Z8" s="89"/>
      <c r="AA8" s="97"/>
    </row>
    <row r="9" spans="1:40" ht="18.75" customHeight="1" thickBot="1">
      <c r="A9" s="89"/>
      <c r="B9" s="120" t="s">
        <v>287</v>
      </c>
      <c r="C9" s="120"/>
      <c r="D9" s="120"/>
      <c r="E9" s="120"/>
      <c r="F9" s="120"/>
      <c r="G9" s="120"/>
      <c r="H9" s="120"/>
      <c r="I9" s="120"/>
      <c r="J9" s="120"/>
      <c r="K9" s="120"/>
      <c r="L9" s="120"/>
      <c r="M9" s="120"/>
      <c r="N9" s="120"/>
      <c r="O9" s="120"/>
      <c r="P9" s="120"/>
      <c r="Q9" s="120"/>
      <c r="R9" s="120"/>
      <c r="S9" s="120"/>
      <c r="T9" s="120"/>
      <c r="U9" s="120"/>
      <c r="V9" s="120"/>
      <c r="W9" s="318" t="s">
        <v>288</v>
      </c>
      <c r="X9" s="318"/>
      <c r="Y9" s="319"/>
      <c r="Z9" s="121"/>
      <c r="AA9" s="97"/>
    </row>
    <row r="10" spans="1:40" s="129" customFormat="1" ht="6.75" customHeight="1" thickBot="1">
      <c r="A10" s="123"/>
      <c r="B10" s="124"/>
      <c r="C10" s="124"/>
      <c r="D10" s="124"/>
      <c r="E10" s="125"/>
      <c r="F10" s="125"/>
      <c r="G10" s="125"/>
      <c r="H10" s="125"/>
      <c r="I10" s="125"/>
      <c r="J10" s="125"/>
      <c r="K10" s="125"/>
      <c r="L10" s="125"/>
      <c r="M10" s="126"/>
      <c r="N10" s="126"/>
      <c r="O10" s="126"/>
      <c r="P10" s="126"/>
      <c r="Q10" s="126"/>
      <c r="R10" s="126"/>
      <c r="S10" s="126"/>
      <c r="T10" s="126"/>
      <c r="U10" s="126"/>
      <c r="V10" s="126"/>
      <c r="W10" s="125"/>
      <c r="X10" s="125"/>
      <c r="Y10" s="125"/>
      <c r="Z10" s="123"/>
      <c r="AA10" s="127"/>
    </row>
    <row r="11" spans="1:40" s="93" customFormat="1" ht="17.25" customHeight="1" thickTop="1">
      <c r="A11" s="130"/>
      <c r="B11" s="320"/>
      <c r="C11" s="320"/>
      <c r="D11" s="321"/>
      <c r="E11" s="324" t="s">
        <v>292</v>
      </c>
      <c r="F11" s="324"/>
      <c r="G11" s="324"/>
      <c r="H11" s="324" t="s">
        <v>293</v>
      </c>
      <c r="I11" s="326"/>
      <c r="J11" s="326"/>
      <c r="K11" s="328" t="s">
        <v>294</v>
      </c>
      <c r="L11" s="329"/>
      <c r="M11" s="329"/>
      <c r="N11" s="329"/>
      <c r="O11" s="329"/>
      <c r="P11" s="329"/>
      <c r="Q11" s="329"/>
      <c r="R11" s="329"/>
      <c r="S11" s="329"/>
      <c r="T11" s="329"/>
      <c r="U11" s="329"/>
      <c r="V11" s="330"/>
      <c r="W11" s="331" t="s">
        <v>295</v>
      </c>
      <c r="X11" s="332"/>
      <c r="Y11" s="332"/>
      <c r="Z11" s="130"/>
      <c r="AA11" s="97"/>
    </row>
    <row r="12" spans="1:40" s="93" customFormat="1" ht="17.25" customHeight="1">
      <c r="A12" s="130"/>
      <c r="B12" s="322"/>
      <c r="C12" s="322"/>
      <c r="D12" s="323"/>
      <c r="E12" s="325"/>
      <c r="F12" s="325"/>
      <c r="G12" s="325"/>
      <c r="H12" s="327"/>
      <c r="I12" s="327"/>
      <c r="J12" s="327"/>
      <c r="K12" s="335"/>
      <c r="L12" s="336"/>
      <c r="M12" s="337"/>
      <c r="N12" s="338" t="s">
        <v>298</v>
      </c>
      <c r="O12" s="338"/>
      <c r="P12" s="338"/>
      <c r="Q12" s="338" t="s">
        <v>299</v>
      </c>
      <c r="R12" s="338"/>
      <c r="S12" s="338"/>
      <c r="T12" s="338" t="s">
        <v>300</v>
      </c>
      <c r="U12" s="338"/>
      <c r="V12" s="339"/>
      <c r="W12" s="333"/>
      <c r="X12" s="334"/>
      <c r="Y12" s="334"/>
      <c r="Z12" s="132"/>
      <c r="AA12" s="103"/>
    </row>
    <row r="13" spans="1:40" s="93" customFormat="1" ht="16.5" customHeight="1">
      <c r="A13" s="130"/>
      <c r="B13" s="348" t="s">
        <v>304</v>
      </c>
      <c r="C13" s="348"/>
      <c r="D13" s="349"/>
      <c r="E13" s="341">
        <f>INDEX('2010'!$D$6:$AV$557,グラフ用!$F$3,1)</f>
        <v>636316</v>
      </c>
      <c r="F13" s="342"/>
      <c r="G13" s="350"/>
      <c r="H13" s="341">
        <f>INDEX('2010'!$D$6:$AV$557,グラフ用!$F$3,2)</f>
        <v>405899</v>
      </c>
      <c r="I13" s="342"/>
      <c r="J13" s="350"/>
      <c r="K13" s="341">
        <f>INDEX('2010'!$D$6:$AV$557,グラフ用!$F$3,3)</f>
        <v>74704</v>
      </c>
      <c r="L13" s="342"/>
      <c r="M13" s="342"/>
      <c r="N13" s="340">
        <f>INDEX('2010'!$D$6:$AV$557,グラフ用!$F$3,4)</f>
        <v>27891</v>
      </c>
      <c r="O13" s="340"/>
      <c r="P13" s="340"/>
      <c r="Q13" s="340">
        <f>INDEX('2010'!$D$6:$AV$557,グラフ用!$F$3,5)</f>
        <v>42930</v>
      </c>
      <c r="R13" s="340"/>
      <c r="S13" s="340"/>
      <c r="T13" s="340">
        <f>INDEX('2010'!$D$6:$AV$557,グラフ用!$F$3,6)</f>
        <v>3883</v>
      </c>
      <c r="U13" s="340"/>
      <c r="V13" s="340"/>
      <c r="W13" s="341">
        <f>INDEX('2010'!$D$6:$AV$557,グラフ用!$F$3,7)</f>
        <v>13901.39</v>
      </c>
      <c r="X13" s="342"/>
      <c r="Y13" s="342"/>
      <c r="Z13" s="203" t="s">
        <v>305</v>
      </c>
      <c r="AN13" s="138"/>
    </row>
    <row r="14" spans="1:40" s="93" customFormat="1" ht="16.5" customHeight="1">
      <c r="A14" s="130"/>
      <c r="B14" s="343" t="s">
        <v>306</v>
      </c>
      <c r="C14" s="343"/>
      <c r="D14" s="344"/>
      <c r="E14" s="345">
        <f>INDEX('2015'!$D$6:$AV$557,グラフ用!$F$3,1)</f>
        <v>636228</v>
      </c>
      <c r="F14" s="345"/>
      <c r="G14" s="345"/>
      <c r="H14" s="346">
        <f>INDEX('2015'!$D$6:$AV$557,グラフ用!$F$3,2)</f>
        <v>408064</v>
      </c>
      <c r="I14" s="345"/>
      <c r="J14" s="347"/>
      <c r="K14" s="346">
        <f>INDEX('2015'!$D$6:$AV$557,グラフ用!$F$3,3)</f>
        <v>72644</v>
      </c>
      <c r="L14" s="345"/>
      <c r="M14" s="345"/>
      <c r="N14" s="345">
        <f>INDEX('2015'!$D$6:$AV$557,グラフ用!$F$3,4)</f>
        <v>27245</v>
      </c>
      <c r="O14" s="345"/>
      <c r="P14" s="345"/>
      <c r="Q14" s="345">
        <f>INDEX('2015'!$D$6:$AV$557,グラフ用!$F$3,5)</f>
        <v>41800</v>
      </c>
      <c r="R14" s="345"/>
      <c r="S14" s="345"/>
      <c r="T14" s="345">
        <f>INDEX('2015'!$D$6:$AV$557,グラフ用!$F$3,6)</f>
        <v>3599</v>
      </c>
      <c r="U14" s="345"/>
      <c r="V14" s="345"/>
      <c r="W14" s="351">
        <f>INDEX('2015'!$D$6:$AV$557,グラフ用!$F$3,7)</f>
        <v>14041.75</v>
      </c>
      <c r="X14" s="352"/>
      <c r="Y14" s="352"/>
      <c r="Z14" s="203"/>
      <c r="AN14" s="138"/>
    </row>
    <row r="15" spans="1:40" s="93" customFormat="1" ht="16.5" customHeight="1">
      <c r="A15" s="130"/>
      <c r="B15" s="355" t="s">
        <v>308</v>
      </c>
      <c r="C15" s="355"/>
      <c r="D15" s="356"/>
      <c r="E15" s="144"/>
      <c r="F15" s="357" t="s">
        <v>309</v>
      </c>
      <c r="G15" s="357"/>
      <c r="H15" s="145" t="s">
        <v>310</v>
      </c>
      <c r="I15" s="358">
        <f>IFERROR(ROUND(H14/$E$14*100,1),"nc")</f>
        <v>64.099999999999994</v>
      </c>
      <c r="J15" s="359"/>
      <c r="K15" s="145" t="s">
        <v>311</v>
      </c>
      <c r="L15" s="358">
        <f>IFERROR(ROUND(K14/$E$14*100,1),"nc")</f>
        <v>11.4</v>
      </c>
      <c r="M15" s="358"/>
      <c r="N15" s="146" t="s">
        <v>312</v>
      </c>
      <c r="O15" s="358">
        <f>IFERROR(ROUND(N14/$K$14*100,1),"nc")</f>
        <v>37.5</v>
      </c>
      <c r="P15" s="358"/>
      <c r="Q15" s="146" t="s">
        <v>312</v>
      </c>
      <c r="R15" s="358">
        <f>IFERROR(ROUND(Q14/$K$14*100,1),"nc")</f>
        <v>57.5</v>
      </c>
      <c r="S15" s="358"/>
      <c r="T15" s="146" t="s">
        <v>312</v>
      </c>
      <c r="U15" s="358">
        <f>IFERROR(ROUND(T14/$K$14*100,1),"nc")</f>
        <v>5</v>
      </c>
      <c r="V15" s="358"/>
      <c r="W15" s="145" t="s">
        <v>313</v>
      </c>
      <c r="X15" s="360">
        <f>IFERROR(ROUND(W14/グラフ用!B12*100,1),"nc")</f>
        <v>16.2</v>
      </c>
      <c r="Y15" s="360"/>
      <c r="Z15" s="203"/>
      <c r="AN15" s="138"/>
    </row>
    <row r="16" spans="1:40" s="93" customFormat="1" ht="16.5" customHeight="1">
      <c r="A16" s="130"/>
      <c r="B16" s="364" t="s">
        <v>316</v>
      </c>
      <c r="C16" s="364"/>
      <c r="D16" s="365"/>
      <c r="E16" s="147"/>
      <c r="F16" s="366" t="s">
        <v>317</v>
      </c>
      <c r="G16" s="366"/>
      <c r="H16" s="148" t="s">
        <v>311</v>
      </c>
      <c r="I16" s="361">
        <v>64.099999999999994</v>
      </c>
      <c r="J16" s="367"/>
      <c r="K16" s="148" t="s">
        <v>311</v>
      </c>
      <c r="L16" s="361">
        <v>11.4</v>
      </c>
      <c r="M16" s="361"/>
      <c r="N16" s="149" t="s">
        <v>318</v>
      </c>
      <c r="O16" s="361">
        <v>37.5</v>
      </c>
      <c r="P16" s="361"/>
      <c r="Q16" s="149" t="s">
        <v>318</v>
      </c>
      <c r="R16" s="361">
        <v>57.5</v>
      </c>
      <c r="S16" s="361"/>
      <c r="T16" s="149" t="s">
        <v>318</v>
      </c>
      <c r="U16" s="361">
        <v>5</v>
      </c>
      <c r="V16" s="361"/>
      <c r="W16" s="148" t="s">
        <v>319</v>
      </c>
      <c r="X16" s="361">
        <v>16.2</v>
      </c>
      <c r="Y16" s="361"/>
      <c r="Z16" s="203"/>
      <c r="AN16" s="138"/>
    </row>
    <row r="17" spans="1:27" s="93" customFormat="1" ht="16.5" customHeight="1">
      <c r="A17" s="130"/>
      <c r="B17" s="150" t="s">
        <v>320</v>
      </c>
      <c r="C17" s="135"/>
      <c r="D17" s="135"/>
      <c r="E17" s="135"/>
      <c r="F17" s="135"/>
      <c r="G17" s="135"/>
      <c r="H17" s="151"/>
      <c r="I17" s="135"/>
      <c r="J17" s="135"/>
      <c r="K17" s="130"/>
      <c r="L17" s="130"/>
      <c r="M17" s="130"/>
      <c r="N17" s="152"/>
      <c r="O17" s="130"/>
      <c r="P17" s="130"/>
      <c r="Q17" s="130"/>
      <c r="R17" s="130"/>
      <c r="S17" s="130"/>
      <c r="T17" s="130"/>
      <c r="U17" s="130"/>
      <c r="V17" s="130"/>
      <c r="W17" s="130"/>
      <c r="X17" s="130"/>
      <c r="Y17" s="130"/>
      <c r="Z17" s="203"/>
    </row>
    <row r="18" spans="1:27" s="93" customFormat="1" ht="19.5" customHeight="1">
      <c r="A18" s="130"/>
      <c r="B18" s="153"/>
      <c r="C18" s="153"/>
      <c r="D18" s="362" t="str">
        <f>IF($U$7="県計",[1]グラフ用シート!C13,IF($U$7="前回",[1]グラフ用シート!E13))</f>
        <v>林野率及び耕地率</v>
      </c>
      <c r="E18" s="362"/>
      <c r="F18" s="362"/>
      <c r="G18" s="362"/>
      <c r="H18" s="362"/>
      <c r="I18" s="135"/>
      <c r="J18" s="135"/>
      <c r="K18" s="362" t="str">
        <f>IF($U$7="県計",[1]グラフ用シート!C18,IF($U$7="前回",[1]グラフ用シート!E18))</f>
        <v>地目別の耕地面積割合</v>
      </c>
      <c r="L18" s="362"/>
      <c r="M18" s="362"/>
      <c r="N18" s="362"/>
      <c r="O18" s="362"/>
      <c r="P18" s="362"/>
      <c r="Q18" s="354" t="s">
        <v>2400</v>
      </c>
      <c r="R18" s="354">
        <v>64.099999999999994</v>
      </c>
      <c r="S18" s="135"/>
      <c r="T18" s="135"/>
      <c r="U18" s="353" t="str">
        <f>IF($U$7="県計",[1]グラフ用シート!F23,IF($U$7="前回",[1]グラフ用シート!D23))</f>
        <v>耕作放棄地率</v>
      </c>
      <c r="V18" s="353"/>
      <c r="W18" s="353"/>
      <c r="X18" s="353"/>
      <c r="Y18" s="354" t="str">
        <f>IF(kadft!$U$7="県計",グラフ用!$I$18,IF(kadft!$U$7="前回",グラフ用!$I$16))</f>
        <v>（％）</v>
      </c>
      <c r="Z18" s="354">
        <f>IF([1]練習!$U$7="県計",$I$18,IF([1]練習!$U$7="前回",$I$16))</f>
        <v>64.099999999999994</v>
      </c>
      <c r="AA18" s="97"/>
    </row>
    <row r="19" spans="1:27" s="93" customFormat="1" ht="14.25" customHeight="1">
      <c r="A19" s="130"/>
      <c r="B19" s="153"/>
      <c r="C19" s="153"/>
      <c r="D19" s="135"/>
      <c r="E19" s="135"/>
      <c r="F19" s="135"/>
      <c r="G19" s="135"/>
      <c r="H19" s="135"/>
      <c r="I19" s="135"/>
      <c r="J19" s="135"/>
      <c r="K19" s="135"/>
      <c r="L19" s="135"/>
      <c r="M19" s="135"/>
      <c r="N19" s="135"/>
      <c r="O19" s="135"/>
      <c r="P19" s="156" t="s">
        <v>323</v>
      </c>
      <c r="Q19" s="363" t="str">
        <f>IF($U$7="県計",グラフ用!J15,IF($U$7="前回",グラフ用!G14))</f>
        <v>県　　計</v>
      </c>
      <c r="R19" s="363"/>
      <c r="S19" s="157"/>
      <c r="T19" s="135"/>
      <c r="U19" s="135"/>
      <c r="V19" s="135"/>
      <c r="W19" s="135"/>
      <c r="X19" s="135"/>
      <c r="Y19" s="135"/>
      <c r="Z19" s="135"/>
      <c r="AA19" s="97"/>
    </row>
    <row r="20" spans="1:27" s="93" customFormat="1" ht="14.25" customHeight="1">
      <c r="A20" s="379" t="str">
        <f>IF(kadft!$U$7="県計",グラフ用!$I$18,IF(kadft!$U$7="前回",グラフ用!$I$16))</f>
        <v>（％）</v>
      </c>
      <c r="B20" s="379">
        <f>IF([1]練習!$U$7="県計",$I$18,IF([1]練習!$U$7="前回",$I$16))</f>
        <v>64.099999999999994</v>
      </c>
      <c r="C20" s="153"/>
      <c r="D20" s="135"/>
      <c r="E20" s="135"/>
      <c r="F20" s="135"/>
      <c r="G20" s="135"/>
      <c r="H20" s="135"/>
      <c r="I20" s="135"/>
      <c r="J20" s="135"/>
      <c r="K20" s="135"/>
      <c r="L20" s="135"/>
      <c r="M20" s="135"/>
      <c r="N20" s="135"/>
      <c r="O20" s="135"/>
      <c r="P20" s="156" t="s">
        <v>324</v>
      </c>
      <c r="Q20" s="371" t="str">
        <f>IF($U$7="県計",グラフ用!G13,IF($U$7="前回",グラフ用!G15))</f>
        <v>群馬県</v>
      </c>
      <c r="R20" s="371"/>
      <c r="S20" s="371"/>
      <c r="T20" s="135"/>
      <c r="U20" s="135"/>
      <c r="V20" s="135"/>
      <c r="W20" s="135"/>
      <c r="X20" s="135"/>
      <c r="Y20" s="135"/>
      <c r="Z20" s="135"/>
      <c r="AA20" s="97"/>
    </row>
    <row r="21" spans="1:27" s="93" customFormat="1" ht="13.5" customHeight="1">
      <c r="A21" s="130"/>
      <c r="B21" s="153"/>
      <c r="C21" s="153"/>
      <c r="D21" s="135"/>
      <c r="E21" s="135"/>
      <c r="F21" s="135"/>
      <c r="G21" s="135"/>
      <c r="H21" s="135"/>
      <c r="I21" s="135"/>
      <c r="J21" s="135"/>
      <c r="K21" s="135"/>
      <c r="L21" s="135"/>
      <c r="M21" s="135"/>
      <c r="N21" s="135"/>
      <c r="O21" s="135"/>
      <c r="P21" s="135"/>
      <c r="Q21" s="135"/>
      <c r="R21" s="135"/>
      <c r="S21" s="135"/>
      <c r="T21" s="135"/>
      <c r="U21" s="135"/>
      <c r="V21" s="135"/>
      <c r="W21" s="135"/>
      <c r="X21" s="135"/>
      <c r="Y21" s="135"/>
      <c r="Z21" s="135"/>
      <c r="AA21" s="97"/>
    </row>
    <row r="22" spans="1:27" s="93" customFormat="1" ht="19.5" customHeight="1">
      <c r="A22" s="130"/>
      <c r="B22" s="153"/>
      <c r="C22" s="153"/>
      <c r="D22" s="135"/>
      <c r="E22" s="135"/>
      <c r="F22" s="135"/>
      <c r="G22" s="135"/>
      <c r="H22" s="135"/>
      <c r="I22" s="135"/>
      <c r="J22" s="135"/>
      <c r="K22" s="107"/>
      <c r="L22" s="135"/>
      <c r="M22" s="135"/>
      <c r="N22" s="135"/>
      <c r="O22" s="135"/>
      <c r="P22" s="135"/>
      <c r="Q22" s="135"/>
      <c r="R22" s="135"/>
      <c r="S22" s="135"/>
      <c r="T22" s="135"/>
      <c r="U22" s="135"/>
      <c r="V22" s="135"/>
      <c r="W22" s="135"/>
      <c r="X22" s="135"/>
      <c r="Y22" s="135"/>
      <c r="Z22" s="135"/>
    </row>
    <row r="23" spans="1:27" s="93" customFormat="1" ht="16.5" customHeight="1">
      <c r="A23" s="130"/>
      <c r="B23" s="153"/>
      <c r="C23" s="153"/>
      <c r="D23" s="135"/>
      <c r="E23" s="135"/>
      <c r="F23" s="135"/>
      <c r="G23" s="135"/>
      <c r="H23" s="135"/>
      <c r="I23" s="135"/>
      <c r="J23" s="135"/>
      <c r="K23" s="107"/>
      <c r="L23" s="135"/>
      <c r="M23" s="135"/>
      <c r="N23" s="135"/>
      <c r="O23" s="135"/>
      <c r="P23" s="135"/>
      <c r="Q23" s="135"/>
      <c r="R23" s="135"/>
      <c r="S23" s="135"/>
      <c r="T23" s="135"/>
      <c r="U23" s="135"/>
      <c r="V23" s="135"/>
      <c r="W23" s="135"/>
      <c r="X23" s="135"/>
      <c r="Y23" s="135"/>
      <c r="Z23" s="135"/>
    </row>
    <row r="24" spans="1:27" s="93" customFormat="1" ht="21.75" customHeight="1">
      <c r="A24" s="130"/>
      <c r="B24" s="153"/>
      <c r="C24" s="153"/>
      <c r="D24" s="135"/>
      <c r="E24" s="135"/>
      <c r="F24" s="135"/>
      <c r="G24" s="135"/>
      <c r="H24" s="135"/>
      <c r="I24" s="135"/>
      <c r="J24" s="135"/>
      <c r="K24" s="135"/>
      <c r="L24" s="135"/>
      <c r="M24" s="135"/>
      <c r="N24" s="135"/>
      <c r="O24" s="135"/>
      <c r="P24" s="135"/>
      <c r="Q24" s="135"/>
      <c r="R24" s="135"/>
      <c r="S24" s="135"/>
      <c r="T24" s="135"/>
      <c r="U24" s="135"/>
      <c r="V24" s="135"/>
      <c r="W24" s="135"/>
      <c r="X24" s="135"/>
      <c r="Y24" s="135"/>
      <c r="Z24" s="135"/>
    </row>
    <row r="25" spans="1:27" s="93" customFormat="1" ht="16.5" customHeight="1">
      <c r="A25" s="130"/>
      <c r="B25" s="153"/>
      <c r="C25" s="153"/>
      <c r="D25" s="135"/>
      <c r="E25" s="135"/>
      <c r="F25" s="135"/>
      <c r="G25" s="135"/>
      <c r="H25" s="135"/>
      <c r="I25" s="135"/>
      <c r="J25" s="135"/>
      <c r="K25" s="135"/>
      <c r="L25" s="135"/>
      <c r="M25" s="135"/>
      <c r="N25" s="135"/>
      <c r="O25" s="135"/>
      <c r="P25" s="135"/>
      <c r="Q25" s="135"/>
      <c r="R25" s="135"/>
      <c r="S25" s="135"/>
      <c r="T25" s="135"/>
      <c r="U25" s="135"/>
      <c r="V25" s="135"/>
      <c r="W25" s="135"/>
      <c r="X25" s="135"/>
      <c r="Y25" s="135"/>
      <c r="Z25" s="135"/>
    </row>
    <row r="26" spans="1:27" s="93" customFormat="1" ht="16.5" customHeight="1">
      <c r="A26" s="130"/>
      <c r="B26" s="153"/>
      <c r="C26" s="153"/>
      <c r="D26" s="135"/>
      <c r="E26" s="135"/>
      <c r="F26" s="135"/>
      <c r="G26" s="135"/>
      <c r="H26" s="135"/>
      <c r="I26" s="135"/>
      <c r="J26" s="135"/>
      <c r="K26" s="135"/>
      <c r="L26" s="135"/>
      <c r="M26" s="135"/>
      <c r="N26" s="135"/>
      <c r="O26" s="135"/>
      <c r="P26" s="135"/>
      <c r="Q26" s="135"/>
      <c r="R26" s="135"/>
      <c r="S26" s="135"/>
      <c r="T26" s="135"/>
      <c r="U26" s="135"/>
      <c r="V26" s="135"/>
      <c r="W26" s="135"/>
      <c r="X26" s="135"/>
      <c r="Y26" s="135"/>
      <c r="Z26" s="135"/>
    </row>
    <row r="27" spans="1:27" s="93" customFormat="1" ht="18.75" customHeight="1">
      <c r="A27" s="130"/>
      <c r="B27" s="161"/>
      <c r="C27" s="161"/>
      <c r="D27" s="135"/>
      <c r="E27" s="135"/>
      <c r="F27" s="135"/>
      <c r="G27" s="135"/>
      <c r="H27" s="135"/>
      <c r="I27" s="135"/>
      <c r="J27" s="135"/>
      <c r="K27" s="135"/>
      <c r="L27" s="135"/>
      <c r="M27" s="135"/>
      <c r="N27" s="135"/>
      <c r="O27" s="135"/>
      <c r="P27" s="135"/>
      <c r="Q27" s="135"/>
      <c r="R27" s="135"/>
      <c r="S27" s="135"/>
      <c r="T27" s="135"/>
      <c r="U27" s="135"/>
      <c r="V27" s="135"/>
      <c r="W27" s="135"/>
      <c r="X27" s="135"/>
      <c r="Y27" s="135"/>
      <c r="Z27" s="135"/>
    </row>
    <row r="28" spans="1:27" s="93" customFormat="1" ht="18.75" customHeight="1" thickBot="1">
      <c r="A28" s="130"/>
      <c r="B28" s="120" t="s">
        <v>329</v>
      </c>
      <c r="C28" s="120"/>
      <c r="D28" s="120"/>
      <c r="E28" s="120"/>
      <c r="F28" s="120"/>
      <c r="G28" s="120"/>
      <c r="H28" s="120"/>
      <c r="I28" s="120"/>
      <c r="J28" s="120"/>
      <c r="K28" s="120"/>
      <c r="L28" s="120"/>
      <c r="M28" s="120"/>
      <c r="N28" s="318" t="s">
        <v>288</v>
      </c>
      <c r="O28" s="318"/>
      <c r="P28" s="372"/>
      <c r="Q28" s="130"/>
      <c r="R28" s="130"/>
      <c r="S28" s="130"/>
      <c r="T28" s="130"/>
      <c r="U28" s="467" t="s">
        <v>488</v>
      </c>
      <c r="V28" s="467"/>
      <c r="W28" s="469">
        <f>E35</f>
        <v>1</v>
      </c>
      <c r="X28" s="130"/>
      <c r="Y28" s="130"/>
      <c r="Z28" s="130"/>
    </row>
    <row r="29" spans="1:27" s="129" customFormat="1" ht="6.75" customHeight="1" thickBot="1">
      <c r="A29" s="123"/>
      <c r="B29" s="125"/>
      <c r="C29" s="125"/>
      <c r="D29" s="125"/>
      <c r="E29" s="125"/>
      <c r="F29" s="125"/>
      <c r="G29" s="125"/>
      <c r="H29" s="125"/>
      <c r="I29" s="125"/>
      <c r="J29" s="125"/>
      <c r="K29" s="125"/>
      <c r="L29" s="125"/>
      <c r="M29" s="125"/>
      <c r="N29" s="125"/>
      <c r="O29" s="125"/>
      <c r="P29" s="125"/>
      <c r="Q29" s="123"/>
      <c r="R29" s="123"/>
      <c r="S29" s="123"/>
      <c r="T29" s="123"/>
      <c r="U29" s="467"/>
      <c r="V29" s="467"/>
      <c r="W29" s="469"/>
      <c r="X29" s="260"/>
      <c r="Y29" s="123"/>
      <c r="Z29" s="123"/>
    </row>
    <row r="30" spans="1:27" s="93" customFormat="1" ht="18" customHeight="1" thickTop="1">
      <c r="A30" s="130"/>
      <c r="B30" s="320"/>
      <c r="C30" s="320"/>
      <c r="D30" s="320"/>
      <c r="E30" s="373" t="s">
        <v>330</v>
      </c>
      <c r="F30" s="374"/>
      <c r="G30" s="373" t="s">
        <v>331</v>
      </c>
      <c r="H30" s="374"/>
      <c r="I30" s="373" t="s">
        <v>332</v>
      </c>
      <c r="J30" s="377"/>
      <c r="K30" s="374" t="s">
        <v>333</v>
      </c>
      <c r="L30" s="377"/>
      <c r="M30" s="374" t="s">
        <v>334</v>
      </c>
      <c r="N30" s="377"/>
      <c r="O30" s="374" t="s">
        <v>335</v>
      </c>
      <c r="P30" s="374"/>
      <c r="Q30" s="165"/>
      <c r="R30" s="165"/>
      <c r="S30" s="165"/>
      <c r="T30" s="165"/>
      <c r="U30" s="165"/>
      <c r="V30" s="165"/>
      <c r="W30" s="260"/>
      <c r="X30" s="260"/>
      <c r="Y30" s="165"/>
      <c r="Z30" s="165"/>
      <c r="AA30" s="166"/>
    </row>
    <row r="31" spans="1:27" s="93" customFormat="1" ht="18" customHeight="1">
      <c r="A31" s="130"/>
      <c r="B31" s="322"/>
      <c r="C31" s="322"/>
      <c r="D31" s="322"/>
      <c r="E31" s="375"/>
      <c r="F31" s="376"/>
      <c r="G31" s="375"/>
      <c r="H31" s="376"/>
      <c r="I31" s="375"/>
      <c r="J31" s="378"/>
      <c r="K31" s="376"/>
      <c r="L31" s="378"/>
      <c r="M31" s="376"/>
      <c r="N31" s="378"/>
      <c r="O31" s="376"/>
      <c r="P31" s="376"/>
      <c r="Q31" s="470" t="s">
        <v>489</v>
      </c>
      <c r="R31" s="470"/>
      <c r="S31" s="470"/>
      <c r="T31" s="165"/>
      <c r="U31" s="165"/>
      <c r="V31" s="165"/>
      <c r="W31" s="165"/>
      <c r="X31" s="470" t="s">
        <v>490</v>
      </c>
      <c r="Y31" s="470"/>
      <c r="Z31" s="165"/>
      <c r="AA31" s="166"/>
    </row>
    <row r="32" spans="1:27" s="93" customFormat="1" ht="16.5" customHeight="1">
      <c r="A32" s="130"/>
      <c r="B32" s="368" t="s">
        <v>338</v>
      </c>
      <c r="C32" s="368"/>
      <c r="D32" s="368"/>
      <c r="E32" s="369">
        <f>INDEX(指定地域!$C$2:$J$557,グラフ用!$F$3,1)</f>
        <v>439160.19</v>
      </c>
      <c r="F32" s="340"/>
      <c r="G32" s="342">
        <f>INDEX(指定地域!$C$2:$J$557,グラフ用!$F$3,2)</f>
        <v>321194.42</v>
      </c>
      <c r="H32" s="342"/>
      <c r="I32" s="342">
        <f>INDEX(指定地域!$C$2:$J$557,グラフ用!$F$3,3)</f>
        <v>25279.64</v>
      </c>
      <c r="J32" s="342"/>
      <c r="K32" s="342">
        <f>INDEX(指定地域!$C$2:$J$557,グラフ用!$F$3,4)</f>
        <v>69580.639999999999</v>
      </c>
      <c r="L32" s="342"/>
      <c r="M32" s="342">
        <f>INDEX(指定地域!$C$2:$J$557,グラフ用!$F$3,5)</f>
        <v>2822.2200000000003</v>
      </c>
      <c r="N32" s="342"/>
      <c r="O32" s="342">
        <f>INDEX(指定地域!$C$2:$J$557,グラフ用!$F$3,6)</f>
        <v>9063.52</v>
      </c>
      <c r="P32" s="342"/>
      <c r="Q32" s="135"/>
      <c r="R32" s="466">
        <f>O35</f>
        <v>1</v>
      </c>
      <c r="S32" s="466"/>
      <c r="T32" s="135"/>
      <c r="U32" s="135"/>
      <c r="V32" s="135"/>
      <c r="W32" s="135"/>
      <c r="X32" s="471">
        <f>G35</f>
        <v>1</v>
      </c>
      <c r="Y32" s="471"/>
      <c r="Z32" s="135"/>
      <c r="AA32" s="97"/>
    </row>
    <row r="33" spans="1:49" s="93" customFormat="1" ht="16.5" customHeight="1">
      <c r="A33" s="130"/>
      <c r="B33" s="383" t="s">
        <v>308</v>
      </c>
      <c r="C33" s="383"/>
      <c r="D33" s="383"/>
      <c r="E33" s="384">
        <f>ROUND(E32/$E$14*100,1)</f>
        <v>69</v>
      </c>
      <c r="F33" s="385"/>
      <c r="G33" s="370">
        <f>ROUND(G32/$E$14*100,1)</f>
        <v>50.5</v>
      </c>
      <c r="H33" s="370"/>
      <c r="I33" s="370">
        <f t="shared" ref="I33" si="0">ROUND(I32/$E$14*100,1)</f>
        <v>4</v>
      </c>
      <c r="J33" s="370"/>
      <c r="K33" s="370">
        <f t="shared" ref="K33" si="1">ROUND(K32/$E$14*100,1)</f>
        <v>10.9</v>
      </c>
      <c r="L33" s="370"/>
      <c r="M33" s="370">
        <f t="shared" ref="M33" si="2">ROUND(M32/$E$14*100,1)</f>
        <v>0.4</v>
      </c>
      <c r="N33" s="370"/>
      <c r="O33" s="370">
        <f t="shared" ref="O33" si="3">ROUND(O32/$E$14*100,1)</f>
        <v>1.4</v>
      </c>
      <c r="P33" s="370"/>
      <c r="Q33" s="169"/>
      <c r="R33" s="169"/>
      <c r="S33" s="169"/>
      <c r="T33" s="169"/>
      <c r="U33" s="169"/>
      <c r="V33" s="169"/>
      <c r="W33" s="169"/>
      <c r="X33" s="261"/>
      <c r="Y33" s="261"/>
      <c r="Z33" s="169"/>
      <c r="AA33" s="155"/>
    </row>
    <row r="34" spans="1:49" s="93" customFormat="1" ht="16.5" customHeight="1">
      <c r="A34" s="130"/>
      <c r="B34" s="380" t="s">
        <v>316</v>
      </c>
      <c r="C34" s="380"/>
      <c r="D34" s="380"/>
      <c r="E34" s="381">
        <v>69</v>
      </c>
      <c r="F34" s="382"/>
      <c r="G34" s="382">
        <v>50.5</v>
      </c>
      <c r="H34" s="382"/>
      <c r="I34" s="382">
        <v>4</v>
      </c>
      <c r="J34" s="382"/>
      <c r="K34" s="382">
        <v>10.9</v>
      </c>
      <c r="L34" s="382"/>
      <c r="M34" s="382">
        <v>0.4</v>
      </c>
      <c r="N34" s="382"/>
      <c r="O34" s="382">
        <v>1.4</v>
      </c>
      <c r="P34" s="382"/>
      <c r="Q34" s="135"/>
      <c r="R34" s="135"/>
      <c r="S34" s="135"/>
      <c r="T34" s="135"/>
      <c r="U34" s="135"/>
      <c r="V34" s="135"/>
      <c r="W34" s="135"/>
      <c r="X34" s="135"/>
      <c r="Y34" s="135"/>
      <c r="Z34" s="135"/>
      <c r="AA34" s="97"/>
    </row>
    <row r="35" spans="1:49" s="93" customFormat="1" ht="16.5" customHeight="1">
      <c r="A35" s="130"/>
      <c r="B35" s="355" t="s">
        <v>339</v>
      </c>
      <c r="C35" s="355"/>
      <c r="D35" s="355"/>
      <c r="E35" s="397">
        <f>E33/E34</f>
        <v>1</v>
      </c>
      <c r="F35" s="360"/>
      <c r="G35" s="360">
        <f t="shared" ref="G35" si="4">G33/G34</f>
        <v>1</v>
      </c>
      <c r="H35" s="360"/>
      <c r="I35" s="360">
        <f t="shared" ref="I35" si="5">I33/I34</f>
        <v>1</v>
      </c>
      <c r="J35" s="360"/>
      <c r="K35" s="360">
        <f t="shared" ref="K35" si="6">K33/K34</f>
        <v>1</v>
      </c>
      <c r="L35" s="360"/>
      <c r="M35" s="360">
        <f t="shared" ref="M35" si="7">M33/M34</f>
        <v>1</v>
      </c>
      <c r="N35" s="360"/>
      <c r="O35" s="360">
        <f t="shared" ref="O35" si="8">O33/O34</f>
        <v>1</v>
      </c>
      <c r="P35" s="360"/>
      <c r="Q35" s="472" t="s">
        <v>491</v>
      </c>
      <c r="R35" s="472"/>
      <c r="S35" s="472"/>
      <c r="T35" s="135"/>
      <c r="U35" s="135"/>
      <c r="V35" s="135"/>
      <c r="W35" s="135"/>
      <c r="X35" s="472" t="s">
        <v>492</v>
      </c>
      <c r="Y35" s="472"/>
      <c r="Z35" s="472"/>
      <c r="AA35" s="97"/>
    </row>
    <row r="36" spans="1:49" s="93" customFormat="1" ht="24" customHeight="1">
      <c r="A36" s="130"/>
      <c r="B36" s="386" t="s">
        <v>340</v>
      </c>
      <c r="C36" s="386"/>
      <c r="D36" s="386"/>
      <c r="E36" s="386"/>
      <c r="F36" s="386"/>
      <c r="G36" s="386"/>
      <c r="H36" s="386"/>
      <c r="I36" s="386"/>
      <c r="J36" s="386"/>
      <c r="K36" s="386"/>
      <c r="L36" s="386"/>
      <c r="M36" s="386"/>
      <c r="N36" s="386"/>
      <c r="O36" s="386"/>
      <c r="P36" s="386"/>
      <c r="Q36" s="130"/>
      <c r="R36" s="466">
        <f>M35</f>
        <v>1</v>
      </c>
      <c r="S36" s="466"/>
      <c r="T36" s="170"/>
      <c r="U36" s="170"/>
      <c r="V36" s="170"/>
      <c r="W36" s="170"/>
      <c r="X36" s="471">
        <f>I35</f>
        <v>1</v>
      </c>
      <c r="Y36" s="471"/>
      <c r="Z36" s="262"/>
    </row>
    <row r="37" spans="1:49" s="93" customFormat="1" ht="13.5" customHeight="1">
      <c r="A37" s="123"/>
      <c r="B37" s="386" t="s">
        <v>341</v>
      </c>
      <c r="C37" s="386"/>
      <c r="D37" s="386"/>
      <c r="E37" s="386"/>
      <c r="F37" s="386"/>
      <c r="G37" s="386"/>
      <c r="H37" s="386"/>
      <c r="I37" s="386"/>
      <c r="J37" s="386"/>
      <c r="K37" s="386"/>
      <c r="L37" s="386"/>
      <c r="M37" s="386"/>
      <c r="N37" s="386"/>
      <c r="O37" s="386"/>
      <c r="P37" s="386"/>
      <c r="Q37" s="123"/>
      <c r="R37" s="123"/>
      <c r="S37" s="123"/>
      <c r="T37" s="123"/>
      <c r="U37" s="123"/>
      <c r="V37" s="123"/>
      <c r="W37" s="123"/>
      <c r="X37" s="123"/>
      <c r="Y37" s="123"/>
      <c r="Z37" s="123"/>
      <c r="AA37" s="171"/>
    </row>
    <row r="38" spans="1:49" s="129" customFormat="1" ht="13.5" customHeight="1">
      <c r="A38" s="123"/>
      <c r="B38" s="386" t="s">
        <v>342</v>
      </c>
      <c r="C38" s="386"/>
      <c r="D38" s="386"/>
      <c r="E38" s="386"/>
      <c r="F38" s="386"/>
      <c r="G38" s="386"/>
      <c r="H38" s="386"/>
      <c r="I38" s="386"/>
      <c r="J38" s="386"/>
      <c r="K38" s="386"/>
      <c r="L38" s="386"/>
      <c r="M38" s="386"/>
      <c r="N38" s="386"/>
      <c r="O38" s="386"/>
      <c r="P38" s="386"/>
      <c r="Q38" s="161"/>
      <c r="R38" s="123"/>
      <c r="S38" s="123"/>
      <c r="T38" s="379" t="s">
        <v>493</v>
      </c>
      <c r="U38" s="379"/>
      <c r="V38" s="379"/>
      <c r="W38" s="466">
        <f>K35</f>
        <v>1</v>
      </c>
      <c r="X38" s="466"/>
      <c r="Y38" s="123"/>
      <c r="Z38" s="123"/>
      <c r="AN38" s="127"/>
      <c r="AO38" s="127"/>
      <c r="AP38" s="127"/>
      <c r="AQ38" s="127"/>
      <c r="AR38" s="127"/>
      <c r="AS38" s="127"/>
      <c r="AT38" s="127"/>
      <c r="AU38" s="127"/>
      <c r="AV38" s="127"/>
      <c r="AW38" s="127"/>
    </row>
    <row r="39" spans="1:49" s="129" customFormat="1" ht="4.5" customHeight="1">
      <c r="A39" s="123"/>
      <c r="B39" s="173"/>
      <c r="C39" s="173"/>
      <c r="D39" s="173"/>
      <c r="E39" s="173"/>
      <c r="F39" s="173"/>
      <c r="G39" s="173"/>
      <c r="H39" s="173"/>
      <c r="I39" s="173"/>
      <c r="J39" s="173"/>
      <c r="K39" s="173"/>
      <c r="L39" s="173"/>
      <c r="M39" s="173"/>
      <c r="N39" s="173"/>
      <c r="O39" s="173"/>
      <c r="P39" s="173"/>
      <c r="Q39" s="161"/>
      <c r="R39" s="123"/>
      <c r="S39" s="123"/>
      <c r="T39" s="379"/>
      <c r="U39" s="379"/>
      <c r="V39" s="379"/>
      <c r="W39" s="466"/>
      <c r="X39" s="466"/>
      <c r="Y39" s="123"/>
      <c r="Z39" s="123"/>
      <c r="AN39" s="127"/>
      <c r="AO39" s="127"/>
      <c r="AP39" s="127"/>
      <c r="AQ39" s="127"/>
      <c r="AR39" s="127"/>
      <c r="AS39" s="127"/>
      <c r="AT39" s="127"/>
      <c r="AU39" s="127"/>
      <c r="AV39" s="127"/>
      <c r="AW39" s="127"/>
    </row>
    <row r="40" spans="1:49" s="129" customFormat="1" ht="18.75" customHeight="1" thickBot="1">
      <c r="A40" s="123"/>
      <c r="B40" s="174" t="s">
        <v>343</v>
      </c>
      <c r="C40" s="174"/>
      <c r="D40" s="174"/>
      <c r="E40" s="174"/>
      <c r="F40" s="174"/>
      <c r="G40" s="174"/>
      <c r="H40" s="174"/>
      <c r="I40" s="174"/>
      <c r="J40" s="174"/>
      <c r="K40" s="174"/>
      <c r="L40" s="174"/>
      <c r="M40" s="174"/>
      <c r="N40" s="174"/>
      <c r="O40" s="174"/>
      <c r="P40" s="174"/>
      <c r="Q40" s="174"/>
      <c r="R40" s="174"/>
      <c r="S40" s="174"/>
      <c r="T40" s="387" t="s">
        <v>344</v>
      </c>
      <c r="U40" s="387"/>
      <c r="V40" s="388"/>
      <c r="W40" s="123"/>
      <c r="X40" s="123"/>
      <c r="Y40" s="123"/>
      <c r="Z40" s="123"/>
      <c r="AA40" s="127"/>
      <c r="AN40" s="127"/>
      <c r="AO40" s="127"/>
      <c r="AP40" s="127"/>
      <c r="AQ40" s="127"/>
      <c r="AR40" s="127"/>
      <c r="AS40" s="127"/>
      <c r="AT40" s="127"/>
      <c r="AU40" s="127"/>
      <c r="AV40" s="127"/>
      <c r="AW40" s="127"/>
    </row>
    <row r="41" spans="1:49" s="129" customFormat="1" ht="6.75" customHeight="1" thickBot="1">
      <c r="A41" s="123"/>
      <c r="B41" s="124"/>
      <c r="C41" s="124"/>
      <c r="D41" s="124"/>
      <c r="E41" s="124"/>
      <c r="F41" s="124"/>
      <c r="G41" s="124"/>
      <c r="H41" s="124"/>
      <c r="I41" s="124"/>
      <c r="J41" s="124"/>
      <c r="K41" s="124"/>
      <c r="L41" s="124"/>
      <c r="M41" s="124"/>
      <c r="N41" s="124"/>
      <c r="O41" s="124"/>
      <c r="P41" s="124"/>
      <c r="Q41" s="124"/>
      <c r="R41" s="124"/>
      <c r="S41" s="124"/>
      <c r="T41" s="125"/>
      <c r="U41" s="125"/>
      <c r="V41" s="125"/>
      <c r="W41" s="123"/>
      <c r="X41" s="123"/>
      <c r="Y41" s="123"/>
      <c r="Z41" s="123"/>
      <c r="AA41" s="175"/>
      <c r="AN41" s="127"/>
      <c r="AO41" s="127"/>
      <c r="AP41" s="127"/>
      <c r="AQ41" s="127"/>
      <c r="AR41" s="127"/>
      <c r="AS41" s="127"/>
      <c r="AT41" s="127"/>
      <c r="AU41" s="127"/>
      <c r="AV41" s="127"/>
      <c r="AW41" s="127"/>
    </row>
    <row r="42" spans="1:49" s="129" customFormat="1" ht="17.25" customHeight="1" thickTop="1">
      <c r="A42" s="135"/>
      <c r="B42" s="389"/>
      <c r="C42" s="389"/>
      <c r="D42" s="390"/>
      <c r="E42" s="391" t="s">
        <v>345</v>
      </c>
      <c r="F42" s="392"/>
      <c r="G42" s="392"/>
      <c r="H42" s="395" t="s">
        <v>346</v>
      </c>
      <c r="I42" s="396"/>
      <c r="J42" s="396"/>
      <c r="K42" s="395" t="s">
        <v>347</v>
      </c>
      <c r="L42" s="396"/>
      <c r="M42" s="396"/>
      <c r="N42" s="396"/>
      <c r="O42" s="396"/>
      <c r="P42" s="396"/>
      <c r="Q42" s="396"/>
      <c r="R42" s="396"/>
      <c r="S42" s="396"/>
      <c r="T42" s="396"/>
      <c r="U42" s="396"/>
      <c r="V42" s="396"/>
      <c r="W42" s="135"/>
      <c r="X42" s="130"/>
      <c r="Y42" s="130"/>
      <c r="Z42" s="130"/>
      <c r="AA42" s="93"/>
      <c r="AN42" s="176"/>
      <c r="AO42" s="155"/>
      <c r="AP42" s="155"/>
      <c r="AQ42" s="155"/>
      <c r="AR42" s="155"/>
      <c r="AS42" s="155"/>
      <c r="AT42" s="155"/>
      <c r="AU42" s="127"/>
      <c r="AV42" s="127"/>
      <c r="AW42" s="127"/>
    </row>
    <row r="43" spans="1:49" s="93" customFormat="1" ht="12" customHeight="1">
      <c r="A43" s="135"/>
      <c r="B43" s="389"/>
      <c r="C43" s="389"/>
      <c r="D43" s="390"/>
      <c r="E43" s="391"/>
      <c r="F43" s="392"/>
      <c r="G43" s="392"/>
      <c r="H43" s="391"/>
      <c r="I43" s="392"/>
      <c r="J43" s="392"/>
      <c r="K43" s="398" t="s">
        <v>348</v>
      </c>
      <c r="L43" s="398"/>
      <c r="M43" s="398"/>
      <c r="N43" s="398" t="s">
        <v>349</v>
      </c>
      <c r="O43" s="398"/>
      <c r="P43" s="398"/>
      <c r="Q43" s="398" t="s">
        <v>350</v>
      </c>
      <c r="R43" s="398"/>
      <c r="S43" s="398"/>
      <c r="T43" s="399" t="s">
        <v>351</v>
      </c>
      <c r="U43" s="400"/>
      <c r="V43" s="400"/>
      <c r="W43" s="135"/>
      <c r="X43" s="130"/>
      <c r="Y43" s="130"/>
      <c r="Z43" s="130"/>
      <c r="AN43" s="97"/>
      <c r="AO43" s="97"/>
      <c r="AP43" s="97"/>
      <c r="AQ43" s="97"/>
      <c r="AR43" s="97"/>
      <c r="AS43" s="97"/>
      <c r="AT43" s="97"/>
      <c r="AU43" s="97"/>
      <c r="AV43" s="97"/>
      <c r="AW43" s="97"/>
    </row>
    <row r="44" spans="1:49" s="93" customFormat="1" ht="17.25" customHeight="1">
      <c r="A44" s="135"/>
      <c r="B44" s="322"/>
      <c r="C44" s="322"/>
      <c r="D44" s="323"/>
      <c r="E44" s="393"/>
      <c r="F44" s="394"/>
      <c r="G44" s="394"/>
      <c r="H44" s="393"/>
      <c r="I44" s="394"/>
      <c r="J44" s="394"/>
      <c r="K44" s="398"/>
      <c r="L44" s="398"/>
      <c r="M44" s="398"/>
      <c r="N44" s="398"/>
      <c r="O44" s="398"/>
      <c r="P44" s="398"/>
      <c r="Q44" s="398"/>
      <c r="R44" s="398"/>
      <c r="S44" s="398"/>
      <c r="T44" s="401"/>
      <c r="U44" s="402"/>
      <c r="V44" s="402"/>
      <c r="W44" s="135"/>
      <c r="X44" s="130"/>
      <c r="Y44" s="130"/>
      <c r="Z44" s="130"/>
      <c r="AN44" s="97"/>
      <c r="AO44" s="97"/>
      <c r="AP44" s="97"/>
      <c r="AQ44" s="97"/>
      <c r="AR44" s="97"/>
      <c r="AS44" s="97"/>
      <c r="AT44" s="97"/>
      <c r="AU44" s="97"/>
      <c r="AV44" s="97"/>
      <c r="AW44" s="97"/>
    </row>
    <row r="45" spans="1:49" s="93" customFormat="1" ht="16.5" customHeight="1">
      <c r="A45" s="130"/>
      <c r="B45" s="368" t="s">
        <v>304</v>
      </c>
      <c r="C45" s="368"/>
      <c r="D45" s="368"/>
      <c r="E45" s="341">
        <f>INDEX('2010'!$D$6:$AV$557,グラフ用!$F$3,8)</f>
        <v>32567</v>
      </c>
      <c r="F45" s="342"/>
      <c r="G45" s="342"/>
      <c r="H45" s="341">
        <f>INDEX('2010'!$D$6:$AV$557,グラフ用!$F$3,9)</f>
        <v>6563</v>
      </c>
      <c r="I45" s="342"/>
      <c r="J45" s="342"/>
      <c r="K45" s="340">
        <f>INDEX('2010'!$D$6:$AV$557,グラフ用!$F$3,10)</f>
        <v>610</v>
      </c>
      <c r="L45" s="340"/>
      <c r="M45" s="340"/>
      <c r="N45" s="340">
        <f>INDEX('2010'!$D$6:$AV$557,グラフ用!$F$3,11)</f>
        <v>6205</v>
      </c>
      <c r="O45" s="340"/>
      <c r="P45" s="340"/>
      <c r="Q45" s="340">
        <f>INDEX('2010'!$D$6:$AV$557,グラフ用!$F$3,12)</f>
        <v>487</v>
      </c>
      <c r="R45" s="340"/>
      <c r="S45" s="340"/>
      <c r="T45" s="340">
        <f>INDEX('2010'!$D$6:$AV$557,グラフ用!$F$3,13)</f>
        <v>223</v>
      </c>
      <c r="U45" s="340"/>
      <c r="V45" s="340"/>
      <c r="W45" s="130"/>
      <c r="X45" s="130"/>
      <c r="Y45" s="130"/>
      <c r="Z45" s="130"/>
      <c r="AN45" s="97"/>
      <c r="AO45" s="97"/>
      <c r="AP45" s="97"/>
      <c r="AQ45" s="97"/>
      <c r="AR45" s="97"/>
      <c r="AS45" s="97"/>
      <c r="AT45" s="97"/>
      <c r="AU45" s="97"/>
      <c r="AV45" s="97"/>
      <c r="AW45" s="97"/>
    </row>
    <row r="46" spans="1:49" s="93" customFormat="1" ht="16.5" customHeight="1">
      <c r="A46" s="130"/>
      <c r="B46" s="403" t="s">
        <v>306</v>
      </c>
      <c r="C46" s="403"/>
      <c r="D46" s="403"/>
      <c r="E46" s="346">
        <f>INDEX('2015'!$D$6:$AV$557,グラフ用!$F$3,8)</f>
        <v>26235</v>
      </c>
      <c r="F46" s="345"/>
      <c r="G46" s="345"/>
      <c r="H46" s="346">
        <f>INDEX('2015'!$D$6:$AV$557,グラフ用!$F$3,9)</f>
        <v>5186</v>
      </c>
      <c r="I46" s="345"/>
      <c r="J46" s="345"/>
      <c r="K46" s="345">
        <f>INDEX('2015'!$D$6:$AV$557,グラフ用!$F$3,10)</f>
        <v>502</v>
      </c>
      <c r="L46" s="345"/>
      <c r="M46" s="345"/>
      <c r="N46" s="345">
        <f>INDEX('2015'!$D$6:$AV$557,グラフ用!$F$3,11)</f>
        <v>4968</v>
      </c>
      <c r="O46" s="345"/>
      <c r="P46" s="345"/>
      <c r="Q46" s="345">
        <f>INDEX('2015'!$D$6:$AV$557,グラフ用!$F$3,12)</f>
        <v>342</v>
      </c>
      <c r="R46" s="345"/>
      <c r="S46" s="345"/>
      <c r="T46" s="345">
        <f>INDEX('2015'!$D$6:$AV$557,グラフ用!$F$3,13)</f>
        <v>151</v>
      </c>
      <c r="U46" s="345"/>
      <c r="V46" s="345"/>
      <c r="W46" s="130"/>
      <c r="X46" s="130"/>
      <c r="Y46" s="130"/>
      <c r="Z46" s="130"/>
      <c r="AN46" s="97"/>
      <c r="AO46" s="97"/>
      <c r="AP46" s="97"/>
      <c r="AQ46" s="97"/>
      <c r="AR46" s="97"/>
      <c r="AS46" s="97"/>
      <c r="AT46" s="97"/>
      <c r="AU46" s="97"/>
      <c r="AV46" s="97"/>
      <c r="AW46" s="97"/>
    </row>
    <row r="47" spans="1:49" s="93" customFormat="1" ht="16.5" customHeight="1">
      <c r="A47" s="130"/>
      <c r="B47" s="409" t="s">
        <v>308</v>
      </c>
      <c r="C47" s="409"/>
      <c r="D47" s="409"/>
      <c r="E47" s="410" t="s">
        <v>309</v>
      </c>
      <c r="F47" s="411"/>
      <c r="G47" s="412"/>
      <c r="H47" s="397">
        <f>IFERROR(ROUND(H46/$E$46*100,1),"nc")</f>
        <v>19.8</v>
      </c>
      <c r="I47" s="360"/>
      <c r="J47" s="360"/>
      <c r="K47" s="360">
        <f>IFERROR(ROUND(K46/$E$46*100,1),"nc")</f>
        <v>1.9</v>
      </c>
      <c r="L47" s="360"/>
      <c r="M47" s="360"/>
      <c r="N47" s="360">
        <f>IFERROR(ROUND(N46/$E$46*100,1),"nc")</f>
        <v>18.899999999999999</v>
      </c>
      <c r="O47" s="360"/>
      <c r="P47" s="360"/>
      <c r="Q47" s="360">
        <f>IFERROR(ROUND(Q46/$E$46*100,1),"nc")</f>
        <v>1.3</v>
      </c>
      <c r="R47" s="360"/>
      <c r="S47" s="360"/>
      <c r="T47" s="360">
        <f>IFERROR(ROUND(T46/$E$46*100,1),"nc")</f>
        <v>0.6</v>
      </c>
      <c r="U47" s="360"/>
      <c r="V47" s="360"/>
      <c r="W47" s="404"/>
      <c r="X47" s="404"/>
      <c r="Y47" s="404"/>
      <c r="Z47" s="404"/>
      <c r="AN47" s="97"/>
      <c r="AO47" s="97"/>
      <c r="AP47" s="97"/>
      <c r="AQ47" s="97"/>
      <c r="AR47" s="97"/>
      <c r="AS47" s="97"/>
      <c r="AT47" s="97"/>
      <c r="AU47" s="97"/>
      <c r="AV47" s="97"/>
      <c r="AW47" s="97"/>
    </row>
    <row r="48" spans="1:49" s="93" customFormat="1" ht="16.5" customHeight="1">
      <c r="A48" s="130"/>
      <c r="B48" s="364" t="s">
        <v>316</v>
      </c>
      <c r="C48" s="364"/>
      <c r="D48" s="364"/>
      <c r="E48" s="405" t="s">
        <v>309</v>
      </c>
      <c r="F48" s="406"/>
      <c r="G48" s="407"/>
      <c r="H48" s="408">
        <v>19.8</v>
      </c>
      <c r="I48" s="361"/>
      <c r="J48" s="361"/>
      <c r="K48" s="361">
        <v>1.9</v>
      </c>
      <c r="L48" s="361"/>
      <c r="M48" s="361"/>
      <c r="N48" s="361">
        <v>18.899999999999999</v>
      </c>
      <c r="O48" s="361"/>
      <c r="P48" s="361"/>
      <c r="Q48" s="361">
        <v>1.3</v>
      </c>
      <c r="R48" s="361"/>
      <c r="S48" s="361"/>
      <c r="T48" s="361">
        <v>0.6</v>
      </c>
      <c r="U48" s="361"/>
      <c r="V48" s="361"/>
      <c r="W48" s="404"/>
      <c r="X48" s="404"/>
      <c r="Y48" s="404"/>
      <c r="Z48" s="404"/>
      <c r="AN48" s="97"/>
      <c r="AO48" s="97"/>
      <c r="AP48" s="97"/>
      <c r="AQ48" s="97"/>
      <c r="AR48" s="97"/>
      <c r="AS48" s="97"/>
      <c r="AT48" s="97"/>
      <c r="AU48" s="97"/>
      <c r="AV48" s="97"/>
      <c r="AW48" s="97"/>
    </row>
    <row r="49" spans="1:62" s="178" customFormat="1" ht="14.25" customHeight="1">
      <c r="A49" s="177"/>
      <c r="B49" s="416" t="s">
        <v>356</v>
      </c>
      <c r="C49" s="416"/>
      <c r="D49" s="416"/>
      <c r="E49" s="416"/>
      <c r="F49" s="416"/>
      <c r="G49" s="416"/>
      <c r="H49" s="416"/>
      <c r="I49" s="416"/>
      <c r="J49" s="416"/>
      <c r="K49" s="416"/>
      <c r="L49" s="416"/>
      <c r="M49" s="416"/>
      <c r="N49" s="416"/>
      <c r="O49" s="416"/>
      <c r="P49" s="416"/>
      <c r="Q49" s="416"/>
      <c r="R49" s="416"/>
      <c r="S49" s="416"/>
      <c r="T49" s="416"/>
      <c r="U49" s="416"/>
      <c r="V49" s="416"/>
      <c r="W49" s="416"/>
      <c r="X49" s="416"/>
      <c r="Y49" s="416"/>
      <c r="Z49" s="416"/>
    </row>
    <row r="50" spans="1:62" s="104" customFormat="1" ht="20.25" customHeight="1">
      <c r="A50" s="180"/>
      <c r="B50" s="467" t="str">
        <f>IF(kadft!$U$7="県計",グラフ用!$I$18,IF(kadft!$U$7="前回",グラフ用!$I$17))</f>
        <v>（％）</v>
      </c>
      <c r="C50" s="467"/>
      <c r="D50" s="121" t="str">
        <f>IF($U$7="県計",グラフ用!$C$45,IF($U$7="前回",グラフ用!$D$45))</f>
        <v>事業実施率</v>
      </c>
      <c r="E50" s="121"/>
      <c r="F50" s="121"/>
      <c r="G50" s="121"/>
      <c r="H50" s="107"/>
      <c r="I50" s="107"/>
      <c r="J50" s="180"/>
      <c r="K50" s="180"/>
      <c r="L50" s="180"/>
      <c r="M50" s="180"/>
      <c r="N50" s="181"/>
      <c r="O50" s="121" t="str">
        <f>IF($U$7="県計",グラフ用!$C$51,IF($U$7="前回",グラフ用!$D$51))</f>
        <v>事業種類別実施率</v>
      </c>
      <c r="P50" s="181"/>
      <c r="Q50" s="181"/>
      <c r="R50" s="181"/>
      <c r="S50" s="181"/>
      <c r="T50" s="180"/>
      <c r="U50" s="180"/>
      <c r="V50" s="180"/>
      <c r="W50" s="180"/>
      <c r="X50" s="180"/>
      <c r="Y50" s="180"/>
      <c r="Z50" s="180"/>
    </row>
    <row r="51" spans="1:62" s="93" customFormat="1" ht="16.5" customHeight="1">
      <c r="A51" s="130"/>
      <c r="B51" s="153"/>
      <c r="C51" s="153"/>
      <c r="D51" s="135"/>
      <c r="E51" s="135"/>
      <c r="F51" s="135"/>
      <c r="G51" s="135"/>
      <c r="H51" s="135"/>
      <c r="I51" s="135"/>
      <c r="J51" s="130"/>
      <c r="K51" s="130"/>
      <c r="L51" s="130"/>
      <c r="M51" s="130"/>
      <c r="N51" s="130"/>
      <c r="O51" s="130"/>
      <c r="P51" s="130"/>
      <c r="Q51" s="130"/>
      <c r="R51" s="130"/>
      <c r="S51" s="130"/>
      <c r="T51" s="130"/>
      <c r="U51" s="130"/>
      <c r="V51" s="130"/>
      <c r="W51" s="130"/>
      <c r="X51" s="130"/>
      <c r="Y51" s="130"/>
      <c r="Z51" s="130"/>
    </row>
    <row r="52" spans="1:62" s="93" customFormat="1" ht="16.5" customHeight="1">
      <c r="A52" s="130"/>
      <c r="B52" s="153"/>
      <c r="C52" s="153"/>
      <c r="D52" s="135"/>
      <c r="E52" s="135"/>
      <c r="F52" s="135"/>
      <c r="G52" s="135"/>
      <c r="H52" s="135"/>
      <c r="I52" s="135"/>
      <c r="J52" s="130"/>
      <c r="K52" s="130"/>
      <c r="L52" s="130"/>
      <c r="M52" s="130"/>
      <c r="N52" s="130"/>
      <c r="O52" s="130"/>
      <c r="P52" s="130"/>
      <c r="Q52" s="130"/>
      <c r="R52" s="130"/>
      <c r="S52" s="130"/>
      <c r="T52" s="130"/>
      <c r="U52" s="130"/>
      <c r="V52" s="130"/>
      <c r="W52" s="130"/>
      <c r="X52" s="130"/>
      <c r="Y52" s="130"/>
      <c r="Z52" s="130"/>
    </row>
    <row r="53" spans="1:62" s="93" customFormat="1" ht="16.5" customHeight="1">
      <c r="A53" s="130"/>
      <c r="B53" s="153"/>
      <c r="C53" s="153"/>
      <c r="D53" s="135"/>
      <c r="E53" s="135"/>
      <c r="F53" s="135"/>
      <c r="G53" s="135"/>
      <c r="H53" s="135"/>
      <c r="I53" s="135"/>
      <c r="J53" s="130"/>
      <c r="K53" s="130"/>
      <c r="L53" s="130"/>
      <c r="M53" s="130"/>
      <c r="N53" s="130"/>
      <c r="O53" s="130"/>
      <c r="P53" s="130"/>
      <c r="Q53" s="130"/>
      <c r="R53" s="130"/>
      <c r="S53" s="130"/>
      <c r="T53" s="130"/>
      <c r="U53" s="130"/>
      <c r="V53" s="130"/>
      <c r="W53" s="130"/>
      <c r="X53" s="130"/>
      <c r="Y53" s="130"/>
      <c r="Z53" s="130"/>
    </row>
    <row r="54" spans="1:62" s="93" customFormat="1" ht="16.5" customHeight="1">
      <c r="A54" s="130"/>
      <c r="B54" s="153"/>
      <c r="C54" s="153"/>
      <c r="D54" s="135"/>
      <c r="E54" s="135"/>
      <c r="F54" s="135"/>
      <c r="G54" s="135"/>
      <c r="H54" s="135"/>
      <c r="I54" s="135"/>
      <c r="J54" s="130"/>
      <c r="K54" s="130"/>
      <c r="L54" s="130"/>
      <c r="M54" s="130"/>
      <c r="N54" s="130"/>
      <c r="O54" s="130"/>
      <c r="P54" s="130"/>
      <c r="Q54" s="130"/>
      <c r="R54" s="130"/>
      <c r="S54" s="130"/>
      <c r="T54" s="130"/>
      <c r="U54" s="130"/>
      <c r="V54" s="130"/>
      <c r="W54" s="130"/>
      <c r="X54" s="130"/>
      <c r="Y54" s="130"/>
      <c r="Z54" s="130"/>
    </row>
    <row r="55" spans="1:62" s="93" customFormat="1" ht="16.5" customHeight="1">
      <c r="A55" s="130"/>
      <c r="B55" s="153"/>
      <c r="C55" s="153"/>
      <c r="D55" s="135"/>
      <c r="E55" s="135"/>
      <c r="F55" s="135"/>
      <c r="G55" s="135"/>
      <c r="H55" s="135"/>
      <c r="I55" s="135"/>
      <c r="J55" s="130"/>
      <c r="K55" s="130"/>
      <c r="L55" s="130"/>
      <c r="M55" s="130"/>
      <c r="N55" s="130"/>
      <c r="O55" s="130"/>
      <c r="P55" s="130"/>
      <c r="Q55" s="130"/>
      <c r="R55" s="130"/>
      <c r="S55" s="130"/>
      <c r="T55" s="130"/>
      <c r="U55" s="130"/>
      <c r="V55" s="130"/>
      <c r="W55" s="130"/>
      <c r="X55" s="130"/>
      <c r="Y55" s="130"/>
      <c r="Z55" s="130"/>
    </row>
    <row r="56" spans="1:62" s="93" customFormat="1" ht="16.5" customHeight="1">
      <c r="A56" s="130"/>
      <c r="B56" s="153"/>
      <c r="C56" s="153"/>
      <c r="D56" s="135"/>
      <c r="E56" s="135"/>
      <c r="F56" s="135"/>
      <c r="G56" s="135"/>
      <c r="H56" s="135"/>
      <c r="I56" s="135"/>
      <c r="J56" s="130"/>
      <c r="K56" s="130"/>
      <c r="L56" s="130"/>
      <c r="M56" s="130"/>
      <c r="N56" s="130"/>
      <c r="O56" s="130"/>
      <c r="P56" s="130"/>
      <c r="Q56" s="130"/>
      <c r="R56" s="130"/>
      <c r="S56" s="130"/>
      <c r="T56" s="130"/>
      <c r="U56" s="130"/>
      <c r="V56" s="130"/>
      <c r="W56" s="130"/>
      <c r="X56" s="130"/>
      <c r="Y56" s="130"/>
      <c r="Z56" s="130"/>
    </row>
    <row r="57" spans="1:62" s="93" customFormat="1" ht="22.5" customHeight="1">
      <c r="A57" s="130"/>
      <c r="B57" s="153"/>
      <c r="C57" s="153"/>
      <c r="D57" s="135"/>
      <c r="E57" s="135"/>
      <c r="F57" s="135"/>
      <c r="G57" s="135"/>
      <c r="H57" s="135"/>
      <c r="I57" s="135"/>
      <c r="J57" s="130"/>
      <c r="K57" s="130"/>
      <c r="L57" s="130"/>
      <c r="M57" s="130"/>
      <c r="N57" s="130"/>
      <c r="O57" s="130"/>
      <c r="P57" s="130"/>
      <c r="Q57" s="130"/>
      <c r="R57" s="130"/>
      <c r="S57" s="130"/>
      <c r="T57" s="130"/>
      <c r="U57" s="130"/>
      <c r="V57" s="130"/>
      <c r="W57" s="130"/>
      <c r="X57" s="130"/>
      <c r="Y57" s="354" t="str">
        <f>IF(kadft!$U$7="県計",グラフ用!$I$18,IF(kadft!$U$7="前回",グラフ用!$I$17))</f>
        <v>（％）</v>
      </c>
      <c r="Z57" s="354"/>
    </row>
    <row r="58" spans="1:62" s="93" customFormat="1" ht="18.75" customHeight="1" thickBot="1">
      <c r="A58" s="130"/>
      <c r="B58" s="174" t="s">
        <v>358</v>
      </c>
      <c r="C58" s="174"/>
      <c r="D58" s="174"/>
      <c r="E58" s="174"/>
      <c r="F58" s="174"/>
      <c r="G58" s="174"/>
      <c r="H58" s="174"/>
      <c r="I58" s="174"/>
      <c r="J58" s="174"/>
      <c r="K58" s="174"/>
      <c r="L58" s="174"/>
      <c r="M58" s="174"/>
      <c r="N58" s="174"/>
      <c r="O58" s="174"/>
      <c r="P58" s="174"/>
      <c r="Q58" s="174"/>
      <c r="R58" s="174"/>
      <c r="S58" s="174"/>
      <c r="T58" s="174"/>
      <c r="U58" s="174"/>
      <c r="V58" s="387" t="s">
        <v>359</v>
      </c>
      <c r="W58" s="387"/>
      <c r="X58" s="388"/>
      <c r="Y58" s="135"/>
      <c r="Z58" s="135"/>
      <c r="AN58" s="97"/>
      <c r="AO58" s="97"/>
      <c r="AP58" s="97"/>
      <c r="AQ58" s="97"/>
      <c r="AR58" s="97"/>
      <c r="AS58" s="97"/>
      <c r="AT58" s="97"/>
      <c r="AU58" s="97"/>
      <c r="AV58" s="97"/>
      <c r="AW58" s="97"/>
      <c r="AX58" s="97"/>
      <c r="AY58" s="97"/>
      <c r="AZ58" s="97"/>
      <c r="BA58" s="97"/>
    </row>
    <row r="59" spans="1:62" s="129" customFormat="1" ht="6.75" customHeight="1" thickBot="1">
      <c r="A59" s="123"/>
      <c r="B59" s="125"/>
      <c r="C59" s="125"/>
      <c r="D59" s="125"/>
      <c r="E59" s="125"/>
      <c r="F59" s="125"/>
      <c r="G59" s="125"/>
      <c r="H59" s="125"/>
      <c r="I59" s="125"/>
      <c r="J59" s="125"/>
      <c r="K59" s="125"/>
      <c r="L59" s="125"/>
      <c r="M59" s="125"/>
      <c r="N59" s="125"/>
      <c r="O59" s="125"/>
      <c r="P59" s="125"/>
      <c r="Q59" s="125"/>
      <c r="R59" s="125"/>
      <c r="S59" s="125"/>
      <c r="T59" s="125"/>
      <c r="U59" s="125"/>
      <c r="V59" s="417"/>
      <c r="W59" s="417"/>
      <c r="X59" s="417"/>
      <c r="Y59" s="172"/>
      <c r="Z59" s="172"/>
      <c r="AN59" s="127"/>
      <c r="AO59" s="127"/>
      <c r="AP59" s="127"/>
      <c r="AQ59" s="127"/>
      <c r="AR59" s="127"/>
      <c r="AS59" s="127"/>
      <c r="AT59" s="127"/>
      <c r="AU59" s="127"/>
      <c r="AV59" s="127"/>
      <c r="AW59" s="127"/>
      <c r="AX59" s="127"/>
      <c r="AY59" s="127"/>
      <c r="AZ59" s="127"/>
      <c r="BA59" s="127"/>
    </row>
    <row r="60" spans="1:62" s="93" customFormat="1" ht="15.75" customHeight="1" thickTop="1">
      <c r="A60" s="135"/>
      <c r="B60" s="323"/>
      <c r="C60" s="418"/>
      <c r="D60" s="418"/>
      <c r="E60" s="421" t="s">
        <v>360</v>
      </c>
      <c r="F60" s="422"/>
      <c r="G60" s="425" t="s">
        <v>361</v>
      </c>
      <c r="H60" s="426"/>
      <c r="I60" s="426"/>
      <c r="J60" s="426"/>
      <c r="K60" s="426"/>
      <c r="L60" s="427"/>
      <c r="M60" s="323" t="s">
        <v>362</v>
      </c>
      <c r="N60" s="418"/>
      <c r="O60" s="418"/>
      <c r="P60" s="418"/>
      <c r="Q60" s="418"/>
      <c r="R60" s="418"/>
      <c r="S60" s="418"/>
      <c r="T60" s="418"/>
      <c r="U60" s="418"/>
      <c r="V60" s="418"/>
      <c r="W60" s="418"/>
      <c r="X60" s="428"/>
      <c r="Y60" s="135"/>
      <c r="Z60" s="135"/>
      <c r="AA60" s="97"/>
      <c r="AN60" s="187"/>
      <c r="AO60" s="189"/>
      <c r="AP60" s="184"/>
      <c r="AQ60" s="186"/>
      <c r="AR60" s="184"/>
      <c r="AS60" s="189"/>
      <c r="AT60" s="184"/>
      <c r="AU60" s="97"/>
      <c r="AV60" s="97"/>
      <c r="AW60" s="97"/>
      <c r="AX60" s="97"/>
      <c r="AY60" s="97"/>
      <c r="AZ60" s="97"/>
      <c r="BA60" s="97"/>
      <c r="BB60" s="97"/>
      <c r="BC60" s="97"/>
      <c r="BD60" s="97"/>
      <c r="BE60" s="97"/>
      <c r="BF60" s="97"/>
      <c r="BG60" s="97"/>
      <c r="BH60" s="97"/>
      <c r="BI60" s="97"/>
      <c r="BJ60" s="97"/>
    </row>
    <row r="61" spans="1:62" s="93" customFormat="1" ht="15.75" customHeight="1">
      <c r="A61" s="135"/>
      <c r="B61" s="419"/>
      <c r="C61" s="420"/>
      <c r="D61" s="420"/>
      <c r="E61" s="423"/>
      <c r="F61" s="424"/>
      <c r="G61" s="429" t="s">
        <v>365</v>
      </c>
      <c r="H61" s="430"/>
      <c r="I61" s="430" t="s">
        <v>366</v>
      </c>
      <c r="J61" s="430"/>
      <c r="K61" s="430" t="s">
        <v>367</v>
      </c>
      <c r="L61" s="431"/>
      <c r="M61" s="413" t="s">
        <v>368</v>
      </c>
      <c r="N61" s="414"/>
      <c r="O61" s="414" t="s">
        <v>369</v>
      </c>
      <c r="P61" s="414"/>
      <c r="Q61" s="414" t="s">
        <v>370</v>
      </c>
      <c r="R61" s="414"/>
      <c r="S61" s="414" t="s">
        <v>371</v>
      </c>
      <c r="T61" s="414"/>
      <c r="U61" s="414" t="s">
        <v>372</v>
      </c>
      <c r="V61" s="414"/>
      <c r="W61" s="414" t="s">
        <v>373</v>
      </c>
      <c r="X61" s="415"/>
      <c r="Y61" s="135"/>
      <c r="Z61" s="135"/>
      <c r="AA61" s="97"/>
      <c r="AN61" s="189"/>
      <c r="AO61" s="184"/>
      <c r="AP61" s="186"/>
      <c r="AQ61" s="184"/>
      <c r="AR61" s="189"/>
      <c r="AS61" s="184"/>
      <c r="AT61" s="97"/>
      <c r="AU61" s="97"/>
      <c r="AV61" s="97"/>
      <c r="AW61" s="97"/>
      <c r="AX61" s="97"/>
      <c r="AY61" s="97"/>
      <c r="AZ61" s="97"/>
      <c r="BA61" s="97"/>
      <c r="BB61" s="97"/>
      <c r="BC61" s="97"/>
      <c r="BD61" s="97"/>
      <c r="BE61" s="97"/>
      <c r="BF61" s="97"/>
      <c r="BG61" s="97"/>
      <c r="BH61" s="97"/>
      <c r="BI61" s="97"/>
      <c r="BJ61" s="97"/>
    </row>
    <row r="62" spans="1:62" s="93" customFormat="1" ht="15.75" customHeight="1">
      <c r="A62" s="135"/>
      <c r="B62" s="419"/>
      <c r="C62" s="420"/>
      <c r="D62" s="420"/>
      <c r="E62" s="423"/>
      <c r="F62" s="424"/>
      <c r="G62" s="429"/>
      <c r="H62" s="430"/>
      <c r="I62" s="430"/>
      <c r="J62" s="430"/>
      <c r="K62" s="430"/>
      <c r="L62" s="431"/>
      <c r="M62" s="413"/>
      <c r="N62" s="414"/>
      <c r="O62" s="414"/>
      <c r="P62" s="414"/>
      <c r="Q62" s="414"/>
      <c r="R62" s="414"/>
      <c r="S62" s="414"/>
      <c r="T62" s="414"/>
      <c r="U62" s="414"/>
      <c r="V62" s="414"/>
      <c r="W62" s="414"/>
      <c r="X62" s="415"/>
      <c r="Y62" s="135"/>
      <c r="Z62" s="130"/>
      <c r="AN62" s="97"/>
      <c r="AO62" s="97"/>
      <c r="AP62" s="97"/>
      <c r="AQ62" s="97"/>
      <c r="AR62" s="97"/>
      <c r="AS62" s="97"/>
      <c r="AT62" s="97"/>
      <c r="AU62" s="97"/>
      <c r="AV62" s="97"/>
      <c r="AW62" s="97"/>
      <c r="AX62" s="97"/>
      <c r="AY62" s="97"/>
      <c r="AZ62" s="97"/>
      <c r="BA62" s="97"/>
      <c r="BB62" s="97"/>
      <c r="BC62" s="97"/>
      <c r="BD62" s="97"/>
      <c r="BE62" s="97"/>
      <c r="BF62" s="97"/>
      <c r="BG62" s="97"/>
      <c r="BH62" s="97"/>
      <c r="BI62" s="97"/>
      <c r="BJ62" s="97"/>
    </row>
    <row r="63" spans="1:62" s="93" customFormat="1" ht="15.75" customHeight="1">
      <c r="A63" s="130"/>
      <c r="B63" s="368" t="s">
        <v>304</v>
      </c>
      <c r="C63" s="368"/>
      <c r="D63" s="368"/>
      <c r="E63" s="341">
        <f>INDEX('2010'!$D$6:$AV$557,グラフ用!$F$3,14)</f>
        <v>2018</v>
      </c>
      <c r="F63" s="434"/>
      <c r="G63" s="340">
        <f>INDEX('2010'!$D$6:$AV$557,グラフ用!$F$3,15)</f>
        <v>305</v>
      </c>
      <c r="H63" s="340"/>
      <c r="I63" s="340">
        <f>INDEX('2010'!$D$6:$AV$557,グラフ用!$F$3,16)</f>
        <v>759</v>
      </c>
      <c r="J63" s="340"/>
      <c r="K63" s="342">
        <f>INDEX('2010'!$D$6:$AV$557,グラフ用!$F$3,17)</f>
        <v>954</v>
      </c>
      <c r="L63" s="435"/>
      <c r="M63" s="340">
        <f>INDEX('2010'!$D$6:$AV$557,グラフ用!$F$3,18)</f>
        <v>681</v>
      </c>
      <c r="N63" s="340"/>
      <c r="O63" s="340">
        <f>INDEX('2010'!$D$6:$AV$557,グラフ用!$F$3,19)</f>
        <v>728</v>
      </c>
      <c r="P63" s="340"/>
      <c r="Q63" s="340">
        <f>INDEX('2010'!$D$6:$AV$557,グラフ用!$F$3,20)</f>
        <v>386</v>
      </c>
      <c r="R63" s="340"/>
      <c r="S63" s="340">
        <f>INDEX('2010'!$D$6:$AV$557,グラフ用!$F$3,21)</f>
        <v>184</v>
      </c>
      <c r="T63" s="340"/>
      <c r="U63" s="340">
        <f>INDEX('2010'!$D$6:$AV$557,グラフ用!$F$3,22)</f>
        <v>34</v>
      </c>
      <c r="V63" s="340"/>
      <c r="W63" s="340">
        <f>INDEX('2010'!$D$6:$AV$557,グラフ用!$F$3,23)</f>
        <v>5</v>
      </c>
      <c r="X63" s="340"/>
      <c r="Y63" s="130"/>
      <c r="Z63" s="130"/>
      <c r="AN63" s="97"/>
      <c r="AO63" s="97"/>
      <c r="AP63" s="97"/>
      <c r="AQ63" s="97"/>
      <c r="AR63" s="97"/>
      <c r="AS63" s="97"/>
      <c r="AT63" s="97"/>
      <c r="AU63" s="97"/>
      <c r="AV63" s="97"/>
      <c r="AW63" s="97"/>
      <c r="AX63" s="97"/>
      <c r="AY63" s="97"/>
      <c r="AZ63" s="97"/>
      <c r="BA63" s="97"/>
      <c r="BB63" s="97"/>
      <c r="BC63" s="97"/>
      <c r="BD63" s="97"/>
      <c r="BE63" s="97"/>
      <c r="BF63" s="97"/>
      <c r="BG63" s="97"/>
      <c r="BH63" s="97"/>
      <c r="BI63" s="97"/>
      <c r="BJ63" s="97"/>
    </row>
    <row r="64" spans="1:62" s="93" customFormat="1" ht="15.75" customHeight="1">
      <c r="A64" s="130"/>
      <c r="B64" s="403" t="s">
        <v>306</v>
      </c>
      <c r="C64" s="403"/>
      <c r="D64" s="403"/>
      <c r="E64" s="346">
        <f>INDEX('2015'!$D$6:$AV$557,グラフ用!$F$3,14)</f>
        <v>1964</v>
      </c>
      <c r="F64" s="432"/>
      <c r="G64" s="345">
        <f>INDEX('2015'!$D$6:$AV$557,グラフ用!$F$3,15)</f>
        <v>313</v>
      </c>
      <c r="H64" s="345"/>
      <c r="I64" s="345">
        <f>INDEX('2015'!$D$6:$AV$557,グラフ用!$F$3,16)</f>
        <v>713</v>
      </c>
      <c r="J64" s="345"/>
      <c r="K64" s="345">
        <f>INDEX('2015'!$D$6:$AV$557,グラフ用!$F$3,17)</f>
        <v>938</v>
      </c>
      <c r="L64" s="433"/>
      <c r="M64" s="345">
        <f>INDEX('2015'!$D$6:$AV$557,グラフ用!$F$3,18)</f>
        <v>709</v>
      </c>
      <c r="N64" s="345"/>
      <c r="O64" s="345">
        <f>INDEX('2015'!$D$6:$AV$557,グラフ用!$F$3,19)</f>
        <v>705</v>
      </c>
      <c r="P64" s="345"/>
      <c r="Q64" s="345">
        <f>INDEX('2015'!$D$6:$AV$557,グラフ用!$F$3,20)</f>
        <v>380</v>
      </c>
      <c r="R64" s="345"/>
      <c r="S64" s="345">
        <f>INDEX('2015'!$D$6:$AV$557,グラフ用!$F$3,21)</f>
        <v>139</v>
      </c>
      <c r="T64" s="345"/>
      <c r="U64" s="345">
        <f>INDEX('2015'!$D$6:$AV$557,グラフ用!$F$3,22)</f>
        <v>25</v>
      </c>
      <c r="V64" s="345"/>
      <c r="W64" s="345">
        <f>INDEX('2015'!$D$6:$AV$557,グラフ用!$F$3,23)</f>
        <v>6</v>
      </c>
      <c r="X64" s="345"/>
      <c r="Y64" s="130"/>
      <c r="Z64" s="130"/>
      <c r="AN64" s="97"/>
      <c r="AO64" s="97"/>
      <c r="AP64" s="97"/>
      <c r="AQ64" s="97"/>
      <c r="AR64" s="97"/>
      <c r="AS64" s="97"/>
      <c r="AT64" s="97"/>
      <c r="AU64" s="97"/>
      <c r="AV64" s="97"/>
      <c r="AW64" s="97"/>
      <c r="AX64" s="97"/>
      <c r="AY64" s="97"/>
      <c r="AZ64" s="97"/>
      <c r="BA64" s="97"/>
      <c r="BB64" s="97"/>
      <c r="BC64" s="97"/>
      <c r="BD64" s="97"/>
      <c r="BE64" s="97"/>
      <c r="BF64" s="97"/>
      <c r="BG64" s="97"/>
      <c r="BH64" s="97"/>
      <c r="BI64" s="97"/>
      <c r="BJ64" s="97"/>
    </row>
    <row r="65" spans="1:62" s="93" customFormat="1" ht="15.75" customHeight="1">
      <c r="A65" s="130"/>
      <c r="B65" s="409" t="s">
        <v>377</v>
      </c>
      <c r="C65" s="409"/>
      <c r="D65" s="409"/>
      <c r="E65" s="346" t="s">
        <v>378</v>
      </c>
      <c r="F65" s="432"/>
      <c r="G65" s="358">
        <f>IFERROR(ROUND(G64/$E$64*100,1),"nc")</f>
        <v>15.9</v>
      </c>
      <c r="H65" s="358"/>
      <c r="I65" s="358">
        <f>IFERROR(ROUND(I64/$E$64*100,1),"nc")</f>
        <v>36.299999999999997</v>
      </c>
      <c r="J65" s="358"/>
      <c r="K65" s="358">
        <f>IFERROR(ROUND(K64/$E$64*100,1),"nc")</f>
        <v>47.8</v>
      </c>
      <c r="L65" s="438"/>
      <c r="M65" s="439">
        <f>IFERROR(ROUND(M64/$E$64*100,1),"nc")</f>
        <v>36.1</v>
      </c>
      <c r="N65" s="439"/>
      <c r="O65" s="439">
        <f>IFERROR(ROUND(O64/$E$64*100,1),"nc")</f>
        <v>35.9</v>
      </c>
      <c r="P65" s="439"/>
      <c r="Q65" s="439">
        <f>IFERROR(ROUND(Q64/$E$64*100,1),"nc")</f>
        <v>19.3</v>
      </c>
      <c r="R65" s="439"/>
      <c r="S65" s="439">
        <f>IFERROR(ROUND(S64/$E$64*100,1),"nc")</f>
        <v>7.1</v>
      </c>
      <c r="T65" s="439"/>
      <c r="U65" s="439">
        <f>IFERROR(ROUND(U64/$E$64*100,1),"nc")</f>
        <v>1.3</v>
      </c>
      <c r="V65" s="439"/>
      <c r="W65" s="439">
        <f>IFERROR(ROUND(W64/$E$64*100,1),"nc")</f>
        <v>0.3</v>
      </c>
      <c r="X65" s="439"/>
      <c r="Y65" s="130"/>
      <c r="Z65" s="130"/>
      <c r="AN65" s="97"/>
      <c r="AO65" s="97"/>
      <c r="AP65" s="97"/>
      <c r="AQ65" s="97"/>
      <c r="AR65" s="97"/>
      <c r="AS65" s="97"/>
      <c r="AT65" s="97"/>
      <c r="AU65" s="97"/>
      <c r="AV65" s="97"/>
      <c r="AW65" s="97"/>
      <c r="AX65" s="97"/>
      <c r="AY65" s="97"/>
      <c r="AZ65" s="97"/>
      <c r="BA65" s="97"/>
      <c r="BB65" s="97"/>
      <c r="BC65" s="97"/>
      <c r="BD65" s="97"/>
      <c r="BE65" s="97"/>
      <c r="BF65" s="97"/>
      <c r="BG65" s="97"/>
      <c r="BH65" s="97"/>
      <c r="BI65" s="97"/>
      <c r="BJ65" s="97"/>
    </row>
    <row r="66" spans="1:62" s="93" customFormat="1" ht="15.75" customHeight="1">
      <c r="A66" s="130"/>
      <c r="B66" s="364" t="s">
        <v>381</v>
      </c>
      <c r="C66" s="364"/>
      <c r="D66" s="364"/>
      <c r="E66" s="405" t="s">
        <v>378</v>
      </c>
      <c r="F66" s="436"/>
      <c r="G66" s="361">
        <v>15.9</v>
      </c>
      <c r="H66" s="361"/>
      <c r="I66" s="361">
        <v>36.299999999999997</v>
      </c>
      <c r="J66" s="361"/>
      <c r="K66" s="361">
        <v>47.8</v>
      </c>
      <c r="L66" s="437"/>
      <c r="M66" s="361">
        <v>36.1</v>
      </c>
      <c r="N66" s="361"/>
      <c r="O66" s="361">
        <v>35.9</v>
      </c>
      <c r="P66" s="361"/>
      <c r="Q66" s="361">
        <v>19.3</v>
      </c>
      <c r="R66" s="361"/>
      <c r="S66" s="361">
        <v>7.1</v>
      </c>
      <c r="T66" s="361"/>
      <c r="U66" s="361">
        <v>1.3</v>
      </c>
      <c r="V66" s="361"/>
      <c r="W66" s="361">
        <v>0.3</v>
      </c>
      <c r="X66" s="361"/>
      <c r="Y66" s="89"/>
      <c r="Z66" s="89"/>
      <c r="AN66" s="97"/>
      <c r="AO66" s="97"/>
      <c r="AP66" s="97"/>
      <c r="AQ66" s="97"/>
      <c r="AR66" s="97"/>
      <c r="AS66" s="97"/>
      <c r="AT66" s="97"/>
      <c r="AU66" s="97"/>
      <c r="AV66" s="97"/>
      <c r="AW66" s="97"/>
      <c r="AX66" s="97"/>
      <c r="AY66" s="97"/>
      <c r="AZ66" s="97"/>
      <c r="BA66" s="97"/>
    </row>
    <row r="67" spans="1:62" s="103" customFormat="1" ht="22.5" customHeight="1">
      <c r="A67" s="158"/>
      <c r="B67" s="136"/>
      <c r="C67" s="440" t="str">
        <f>IF($U$7="県計",グラフ用!$D$61,IF($U$7="前回",グラフ用!$F$61))</f>
        <v>水田率別農業集落数割合</v>
      </c>
      <c r="D67" s="440" t="b">
        <f t="shared" ref="D67:K67" si="9">IF($T$58="県計",$G$65,IF($T$58="前回",$G$64))</f>
        <v>0</v>
      </c>
      <c r="E67" s="440" t="b">
        <f t="shared" si="9"/>
        <v>0</v>
      </c>
      <c r="F67" s="440" t="b">
        <f t="shared" si="9"/>
        <v>0</v>
      </c>
      <c r="G67" s="440" t="b">
        <f t="shared" si="9"/>
        <v>0</v>
      </c>
      <c r="H67" s="440" t="b">
        <f t="shared" si="9"/>
        <v>0</v>
      </c>
      <c r="I67" s="440" t="b">
        <f t="shared" si="9"/>
        <v>0</v>
      </c>
      <c r="J67" s="440" t="b">
        <f t="shared" si="9"/>
        <v>0</v>
      </c>
      <c r="K67" s="440" t="b">
        <f t="shared" si="9"/>
        <v>0</v>
      </c>
      <c r="L67" s="468" t="str">
        <f>IF(kadft!$U$7="県計",グラフ用!$I$18,IF(kadft!$U$7="前回",グラフ用!$J$16))</f>
        <v>（％）</v>
      </c>
      <c r="M67" s="468"/>
      <c r="N67" s="190"/>
      <c r="O67" s="440" t="str">
        <f>IF($U$7="県計",グラフ用!$D$66,IF($U$7="前回",グラフ用!$F$66))</f>
        <v>農家率別農業集落数割合</v>
      </c>
      <c r="P67" s="440" t="b">
        <f t="shared" ref="P67:W67" si="10">IF($T$58="県計",$G$65,IF($T$58="前回",$G$64))</f>
        <v>0</v>
      </c>
      <c r="Q67" s="440" t="b">
        <f t="shared" si="10"/>
        <v>0</v>
      </c>
      <c r="R67" s="440" t="b">
        <f t="shared" si="10"/>
        <v>0</v>
      </c>
      <c r="S67" s="440" t="b">
        <f t="shared" si="10"/>
        <v>0</v>
      </c>
      <c r="T67" s="440" t="b">
        <f t="shared" si="10"/>
        <v>0</v>
      </c>
      <c r="U67" s="440" t="b">
        <f t="shared" si="10"/>
        <v>0</v>
      </c>
      <c r="V67" s="440" t="b">
        <f t="shared" si="10"/>
        <v>0</v>
      </c>
      <c r="W67" s="440" t="b">
        <f t="shared" si="10"/>
        <v>0</v>
      </c>
      <c r="X67" s="101"/>
      <c r="Y67" s="101"/>
      <c r="Z67" s="101"/>
      <c r="AN67" s="131"/>
      <c r="AO67" s="131"/>
      <c r="AP67" s="131"/>
      <c r="AQ67" s="131"/>
      <c r="AR67" s="131"/>
      <c r="AS67" s="131"/>
      <c r="AT67" s="131"/>
      <c r="AU67" s="131"/>
      <c r="AV67" s="131"/>
      <c r="AW67" s="131"/>
      <c r="AX67" s="131"/>
      <c r="AY67" s="131"/>
      <c r="AZ67" s="131"/>
      <c r="BA67" s="131"/>
    </row>
    <row r="68" spans="1:62" s="93" customFormat="1" ht="15.75" customHeight="1">
      <c r="A68" s="130"/>
      <c r="B68" s="135"/>
      <c r="C68" s="135"/>
      <c r="D68" s="135"/>
      <c r="E68" s="130"/>
      <c r="F68" s="130"/>
      <c r="G68" s="130"/>
      <c r="H68" s="130"/>
      <c r="I68" s="130"/>
      <c r="J68" s="130"/>
      <c r="K68" s="130"/>
      <c r="L68" s="130"/>
      <c r="M68" s="130"/>
      <c r="N68" s="130"/>
      <c r="O68" s="89"/>
      <c r="P68" s="89"/>
      <c r="Q68" s="89"/>
      <c r="R68" s="89"/>
      <c r="S68" s="89"/>
      <c r="T68" s="89"/>
      <c r="U68" s="89"/>
      <c r="V68" s="89"/>
      <c r="W68" s="89"/>
      <c r="X68" s="89"/>
      <c r="Y68" s="89"/>
      <c r="Z68" s="89"/>
      <c r="AN68" s="97"/>
      <c r="AO68" s="97"/>
      <c r="AP68" s="97"/>
      <c r="AQ68" s="97"/>
      <c r="AR68" s="97"/>
      <c r="AS68" s="97"/>
      <c r="AT68" s="97"/>
      <c r="AU68" s="97"/>
      <c r="AV68" s="97"/>
      <c r="AW68" s="97"/>
      <c r="AX68" s="97"/>
      <c r="AY68" s="97"/>
      <c r="AZ68" s="97"/>
      <c r="BA68" s="97"/>
    </row>
    <row r="69" spans="1:62" s="93" customFormat="1" ht="10.5" customHeight="1">
      <c r="A69" s="130"/>
      <c r="B69" s="135"/>
      <c r="C69" s="135"/>
      <c r="D69" s="135"/>
      <c r="E69" s="130"/>
      <c r="F69" s="130"/>
      <c r="G69" s="130"/>
      <c r="H69" s="130"/>
      <c r="I69" s="130"/>
      <c r="J69" s="130"/>
      <c r="K69" s="130"/>
      <c r="L69" s="130"/>
      <c r="M69" s="130"/>
      <c r="N69" s="130"/>
      <c r="O69" s="89"/>
      <c r="P69" s="89"/>
      <c r="Q69" s="89"/>
      <c r="R69" s="89"/>
      <c r="S69" s="89"/>
      <c r="T69" s="89"/>
      <c r="U69" s="89"/>
      <c r="V69" s="89"/>
      <c r="W69" s="89"/>
      <c r="X69" s="89"/>
      <c r="Y69" s="89"/>
      <c r="Z69" s="89"/>
      <c r="AN69" s="97"/>
      <c r="AO69" s="97"/>
      <c r="AP69" s="97"/>
      <c r="AQ69" s="97"/>
      <c r="AR69" s="97"/>
      <c r="AS69" s="97"/>
      <c r="AT69" s="97"/>
      <c r="AU69" s="97"/>
      <c r="AV69" s="97"/>
      <c r="AW69" s="97"/>
      <c r="AX69" s="97"/>
      <c r="AY69" s="97"/>
      <c r="AZ69" s="97"/>
      <c r="BA69" s="97"/>
    </row>
    <row r="70" spans="1:62" s="93" customFormat="1" ht="11.25" customHeight="1">
      <c r="A70" s="130"/>
      <c r="B70" s="135"/>
      <c r="C70" s="135"/>
      <c r="D70" s="135"/>
      <c r="E70" s="130"/>
      <c r="F70" s="130"/>
      <c r="G70" s="130"/>
      <c r="H70" s="130"/>
      <c r="I70" s="130"/>
      <c r="J70" s="130"/>
      <c r="K70" s="130"/>
      <c r="L70" s="130"/>
      <c r="M70" s="130"/>
      <c r="N70" s="130"/>
      <c r="O70" s="89"/>
      <c r="P70" s="89"/>
      <c r="Q70" s="89"/>
      <c r="R70" s="89"/>
      <c r="S70" s="89"/>
      <c r="T70" s="89"/>
      <c r="U70" s="89"/>
      <c r="V70" s="89"/>
      <c r="W70" s="89"/>
      <c r="X70" s="89"/>
      <c r="Y70" s="89"/>
      <c r="Z70" s="89"/>
    </row>
    <row r="71" spans="1:62" s="93" customFormat="1" ht="13.5" customHeight="1">
      <c r="A71" s="130"/>
      <c r="B71" s="193"/>
      <c r="C71" s="193"/>
      <c r="D71" s="193"/>
      <c r="E71" s="130"/>
      <c r="F71" s="130"/>
      <c r="G71" s="130"/>
      <c r="H71" s="130"/>
      <c r="I71" s="130"/>
      <c r="J71" s="130"/>
      <c r="K71" s="130"/>
      <c r="L71" s="130"/>
      <c r="M71" s="130"/>
      <c r="N71" s="130"/>
      <c r="O71" s="89"/>
      <c r="P71" s="89"/>
      <c r="Q71" s="89"/>
      <c r="R71" s="89"/>
      <c r="S71" s="89"/>
      <c r="T71" s="89"/>
      <c r="U71" s="89"/>
      <c r="V71" s="89"/>
      <c r="W71" s="89"/>
      <c r="X71" s="89"/>
      <c r="Y71" s="89"/>
      <c r="Z71" s="89"/>
    </row>
    <row r="72" spans="1:62" s="93" customFormat="1" ht="19.5" customHeight="1">
      <c r="A72" s="130"/>
      <c r="B72" s="193"/>
      <c r="C72" s="193"/>
      <c r="D72" s="193"/>
      <c r="E72" s="130"/>
      <c r="F72" s="130"/>
      <c r="G72" s="130"/>
      <c r="H72" s="130"/>
      <c r="I72" s="130"/>
      <c r="J72" s="130"/>
      <c r="K72" s="130"/>
      <c r="L72" s="130"/>
      <c r="M72" s="130"/>
      <c r="N72" s="130"/>
      <c r="O72" s="89"/>
      <c r="P72" s="89"/>
      <c r="Q72" s="89"/>
      <c r="R72" s="89"/>
      <c r="S72" s="89"/>
      <c r="T72" s="89"/>
      <c r="U72" s="89"/>
      <c r="V72" s="89"/>
      <c r="W72" s="89"/>
      <c r="X72" s="89"/>
      <c r="Y72" s="89"/>
      <c r="Z72" s="89"/>
    </row>
    <row r="73" spans="1:62" s="93" customFormat="1" ht="16.5" customHeight="1">
      <c r="A73" s="130"/>
      <c r="B73" s="193"/>
      <c r="C73" s="193"/>
      <c r="D73" s="193"/>
      <c r="E73" s="130"/>
      <c r="F73" s="130"/>
      <c r="G73" s="130"/>
      <c r="H73" s="130"/>
      <c r="I73" s="130"/>
      <c r="J73" s="130"/>
      <c r="K73" s="135"/>
      <c r="L73" s="135"/>
      <c r="M73" s="135"/>
      <c r="N73" s="135"/>
      <c r="O73" s="89"/>
      <c r="P73" s="89"/>
      <c r="Q73" s="89"/>
      <c r="R73" s="89"/>
      <c r="S73" s="89"/>
      <c r="T73" s="89"/>
      <c r="U73" s="89"/>
      <c r="V73" s="89"/>
      <c r="W73" s="89"/>
      <c r="X73" s="89"/>
      <c r="Y73" s="89"/>
      <c r="Z73" s="89"/>
    </row>
    <row r="74" spans="1:62" s="93" customFormat="1" ht="16.5" customHeight="1">
      <c r="A74" s="130"/>
      <c r="B74" s="135"/>
      <c r="C74" s="135"/>
      <c r="D74" s="135"/>
      <c r="E74" s="135"/>
      <c r="F74" s="135"/>
      <c r="G74" s="135"/>
      <c r="H74" s="135"/>
      <c r="I74" s="135"/>
      <c r="J74" s="135"/>
      <c r="K74" s="135"/>
      <c r="L74" s="354" t="str">
        <f>IF(kadft!$U$7="県計",グラフ用!$I$18,IF(kadft!$U$7="前回",グラフ用!$J$16))</f>
        <v>（％）</v>
      </c>
      <c r="M74" s="354"/>
      <c r="N74" s="135"/>
      <c r="O74" s="89"/>
      <c r="P74" s="89"/>
      <c r="Q74" s="89"/>
      <c r="R74" s="89"/>
      <c r="S74" s="89"/>
      <c r="T74" s="89"/>
      <c r="U74" s="89"/>
      <c r="V74" s="89"/>
      <c r="W74" s="89"/>
      <c r="X74" s="89"/>
      <c r="Y74" s="89"/>
      <c r="Z74" s="89"/>
    </row>
    <row r="75" spans="1:62" s="93" customFormat="1" ht="18.75" customHeight="1" thickBot="1">
      <c r="A75" s="130"/>
      <c r="B75" s="174" t="s">
        <v>388</v>
      </c>
      <c r="C75" s="174"/>
      <c r="D75" s="174"/>
      <c r="E75" s="174"/>
      <c r="F75" s="174"/>
      <c r="G75" s="174"/>
      <c r="H75" s="174"/>
      <c r="I75" s="174"/>
      <c r="J75" s="174"/>
      <c r="K75" s="174"/>
      <c r="L75" s="174"/>
      <c r="M75" s="174"/>
      <c r="N75" s="174"/>
      <c r="O75" s="174"/>
      <c r="P75" s="174"/>
      <c r="Q75" s="174"/>
      <c r="R75" s="174"/>
      <c r="S75" s="174"/>
      <c r="T75" s="174"/>
      <c r="U75" s="174"/>
      <c r="V75" s="174"/>
      <c r="W75" s="387" t="s">
        <v>359</v>
      </c>
      <c r="X75" s="387"/>
      <c r="Y75" s="388"/>
      <c r="Z75" s="89"/>
    </row>
    <row r="76" spans="1:62" s="129" customFormat="1" ht="6.75" customHeight="1" thickBot="1">
      <c r="A76" s="123"/>
      <c r="B76" s="124"/>
      <c r="C76" s="124"/>
      <c r="D76" s="124"/>
      <c r="E76" s="124"/>
      <c r="F76" s="124"/>
      <c r="G76" s="124"/>
      <c r="H76" s="124"/>
      <c r="I76" s="124"/>
      <c r="J76" s="124"/>
      <c r="K76" s="124"/>
      <c r="L76" s="124"/>
      <c r="M76" s="124"/>
      <c r="N76" s="124"/>
      <c r="O76" s="124"/>
      <c r="P76" s="124"/>
      <c r="Q76" s="124"/>
      <c r="R76" s="124"/>
      <c r="S76" s="124"/>
      <c r="T76" s="124"/>
      <c r="U76" s="124"/>
      <c r="V76" s="124"/>
      <c r="W76" s="417"/>
      <c r="X76" s="417"/>
      <c r="Y76" s="417"/>
      <c r="Z76" s="123"/>
    </row>
    <row r="77" spans="1:62" s="93" customFormat="1" ht="15.75" customHeight="1" thickTop="1">
      <c r="A77" s="135"/>
      <c r="B77" s="337"/>
      <c r="C77" s="441"/>
      <c r="D77" s="441"/>
      <c r="E77" s="444" t="s">
        <v>389</v>
      </c>
      <c r="F77" s="444"/>
      <c r="G77" s="444"/>
      <c r="H77" s="444" t="s">
        <v>390</v>
      </c>
      <c r="I77" s="444"/>
      <c r="J77" s="444"/>
      <c r="K77" s="444" t="s">
        <v>391</v>
      </c>
      <c r="L77" s="444"/>
      <c r="M77" s="444"/>
      <c r="N77" s="444" t="s">
        <v>392</v>
      </c>
      <c r="O77" s="444"/>
      <c r="P77" s="444"/>
      <c r="Q77" s="444" t="s">
        <v>393</v>
      </c>
      <c r="R77" s="444"/>
      <c r="S77" s="444"/>
      <c r="T77" s="444" t="s">
        <v>394</v>
      </c>
      <c r="U77" s="444"/>
      <c r="V77" s="444"/>
      <c r="W77" s="444" t="s">
        <v>395</v>
      </c>
      <c r="X77" s="444"/>
      <c r="Y77" s="445"/>
      <c r="Z77" s="135"/>
      <c r="AA77" s="90"/>
    </row>
    <row r="78" spans="1:62" s="93" customFormat="1" ht="15.75" customHeight="1">
      <c r="A78" s="135"/>
      <c r="B78" s="442"/>
      <c r="C78" s="443"/>
      <c r="D78" s="443"/>
      <c r="E78" s="414"/>
      <c r="F78" s="414"/>
      <c r="G78" s="414"/>
      <c r="H78" s="414"/>
      <c r="I78" s="414"/>
      <c r="J78" s="414"/>
      <c r="K78" s="414"/>
      <c r="L78" s="414"/>
      <c r="M78" s="414"/>
      <c r="N78" s="414"/>
      <c r="O78" s="414"/>
      <c r="P78" s="414"/>
      <c r="Q78" s="414"/>
      <c r="R78" s="414"/>
      <c r="S78" s="414"/>
      <c r="T78" s="414"/>
      <c r="U78" s="414"/>
      <c r="V78" s="414"/>
      <c r="W78" s="414"/>
      <c r="X78" s="414"/>
      <c r="Y78" s="415"/>
      <c r="Z78" s="135"/>
      <c r="AA78" s="90"/>
    </row>
    <row r="79" spans="1:62" s="93" customFormat="1" ht="15.75" customHeight="1">
      <c r="A79" s="130"/>
      <c r="B79" s="368" t="s">
        <v>304</v>
      </c>
      <c r="C79" s="368"/>
      <c r="D79" s="368"/>
      <c r="E79" s="341">
        <f>INDEX('2010'!$D$6:$AV$557,グラフ用!$F$3,24)</f>
        <v>1001</v>
      </c>
      <c r="F79" s="342"/>
      <c r="G79" s="342"/>
      <c r="H79" s="340">
        <f>INDEX('2010'!$D$6:$AV$557,グラフ用!$F$3,25)</f>
        <v>1286</v>
      </c>
      <c r="I79" s="340"/>
      <c r="J79" s="340"/>
      <c r="K79" s="340">
        <f>INDEX('2010'!$D$6:$AV$557,グラフ用!$F$3,26)</f>
        <v>1109</v>
      </c>
      <c r="L79" s="340"/>
      <c r="M79" s="340"/>
      <c r="N79" s="340">
        <f>INDEX('2010'!$D$6:$AV$557,グラフ用!$F$3,27)</f>
        <v>1557</v>
      </c>
      <c r="O79" s="340"/>
      <c r="P79" s="340"/>
      <c r="Q79" s="340">
        <f>INDEX('2010'!$D$6:$AV$557,グラフ用!$F$3,28)</f>
        <v>1653</v>
      </c>
      <c r="R79" s="340"/>
      <c r="S79" s="340"/>
      <c r="T79" s="340">
        <f>INDEX('2010'!$D$6:$AV$557,グラフ用!$F$3,29)</f>
        <v>1007</v>
      </c>
      <c r="U79" s="340"/>
      <c r="V79" s="340"/>
      <c r="W79" s="340">
        <f>INDEX('2010'!$D$6:$AV$557,グラフ用!$F$3,30)</f>
        <v>96</v>
      </c>
      <c r="X79" s="340"/>
      <c r="Y79" s="340"/>
      <c r="Z79" s="135"/>
      <c r="AA79" s="90"/>
    </row>
    <row r="80" spans="1:62" s="93" customFormat="1" ht="15.75" customHeight="1">
      <c r="A80" s="130"/>
      <c r="B80" s="403" t="s">
        <v>306</v>
      </c>
      <c r="C80" s="403"/>
      <c r="D80" s="403"/>
      <c r="E80" s="346">
        <f>INDEX('2015'!$D$6:$AV$557,グラフ用!$F$3,24)</f>
        <v>959</v>
      </c>
      <c r="F80" s="345"/>
      <c r="G80" s="345"/>
      <c r="H80" s="345">
        <f>INDEX('2015'!$D$6:$AV$557,グラフ用!$F$3,25)</f>
        <v>1482</v>
      </c>
      <c r="I80" s="345"/>
      <c r="J80" s="345"/>
      <c r="K80" s="345">
        <f>INDEX('2015'!$D$6:$AV$557,グラフ用!$F$3,26)</f>
        <v>1185</v>
      </c>
      <c r="L80" s="345"/>
      <c r="M80" s="345"/>
      <c r="N80" s="345">
        <f>INDEX('2015'!$D$6:$AV$557,グラフ用!$F$3,27)</f>
        <v>1788</v>
      </c>
      <c r="O80" s="345"/>
      <c r="P80" s="345"/>
      <c r="Q80" s="345">
        <f>INDEX('2015'!$D$6:$AV$557,グラフ用!$F$3,28)</f>
        <v>1749</v>
      </c>
      <c r="R80" s="345"/>
      <c r="S80" s="345"/>
      <c r="T80" s="345">
        <f>INDEX('2015'!$D$6:$AV$557,グラフ用!$F$3,29)</f>
        <v>1394</v>
      </c>
      <c r="U80" s="345"/>
      <c r="V80" s="345"/>
      <c r="W80" s="345">
        <f>INDEX('2015'!$D$6:$AV$557,グラフ用!$F$3,30)</f>
        <v>50</v>
      </c>
      <c r="X80" s="345"/>
      <c r="Y80" s="345"/>
      <c r="Z80" s="135"/>
      <c r="AA80" s="90"/>
    </row>
    <row r="81" spans="1:27" s="93" customFormat="1" ht="15.75" customHeight="1">
      <c r="A81" s="130"/>
      <c r="B81" s="409" t="s">
        <v>308</v>
      </c>
      <c r="C81" s="409"/>
      <c r="D81" s="409"/>
      <c r="E81" s="446">
        <f>IFERROR(ROUND(E80/$E$64*100,1),"nc")</f>
        <v>48.8</v>
      </c>
      <c r="F81" s="358"/>
      <c r="G81" s="358"/>
      <c r="H81" s="358">
        <f>IFERROR(ROUND(H80/$E$64*100,1),"nc")</f>
        <v>75.5</v>
      </c>
      <c r="I81" s="358"/>
      <c r="J81" s="358"/>
      <c r="K81" s="358">
        <f>IFERROR(ROUND(K80/$E$64*100,1),"nc")</f>
        <v>60.3</v>
      </c>
      <c r="L81" s="358"/>
      <c r="M81" s="358"/>
      <c r="N81" s="358">
        <f>IFERROR(ROUND(N80/$E$64*100,1),"nc")</f>
        <v>91</v>
      </c>
      <c r="O81" s="358"/>
      <c r="P81" s="358"/>
      <c r="Q81" s="358">
        <f>IFERROR(ROUND(Q80/$E$64*100,1),"nc")</f>
        <v>89.1</v>
      </c>
      <c r="R81" s="358"/>
      <c r="S81" s="358"/>
      <c r="T81" s="358">
        <f>IFERROR(ROUND(T80/$E$64*100,1),"nc")</f>
        <v>71</v>
      </c>
      <c r="U81" s="358"/>
      <c r="V81" s="358"/>
      <c r="W81" s="358">
        <f>IFERROR(ROUND(W80/$E$64*100,1),"nc")</f>
        <v>2.5</v>
      </c>
      <c r="X81" s="358"/>
      <c r="Y81" s="358"/>
      <c r="Z81" s="135"/>
      <c r="AA81" s="90"/>
    </row>
    <row r="82" spans="1:27" s="93" customFormat="1" ht="15.75" customHeight="1">
      <c r="A82" s="130"/>
      <c r="B82" s="364" t="s">
        <v>316</v>
      </c>
      <c r="C82" s="364"/>
      <c r="D82" s="364"/>
      <c r="E82" s="408">
        <v>48.8</v>
      </c>
      <c r="F82" s="361"/>
      <c r="G82" s="361"/>
      <c r="H82" s="361">
        <v>75.5</v>
      </c>
      <c r="I82" s="361"/>
      <c r="J82" s="361"/>
      <c r="K82" s="361">
        <v>60.3</v>
      </c>
      <c r="L82" s="361"/>
      <c r="M82" s="361"/>
      <c r="N82" s="361">
        <v>91</v>
      </c>
      <c r="O82" s="361"/>
      <c r="P82" s="361"/>
      <c r="Q82" s="361">
        <v>89.1</v>
      </c>
      <c r="R82" s="361"/>
      <c r="S82" s="361"/>
      <c r="T82" s="361">
        <v>71</v>
      </c>
      <c r="U82" s="361"/>
      <c r="V82" s="361"/>
      <c r="W82" s="361">
        <v>2.5</v>
      </c>
      <c r="X82" s="361"/>
      <c r="Y82" s="361"/>
      <c r="Z82" s="89"/>
    </row>
    <row r="83" spans="1:27" s="93" customFormat="1" ht="18.75" customHeight="1">
      <c r="A83" s="130"/>
      <c r="B83" s="152" t="s">
        <v>397</v>
      </c>
      <c r="C83" s="130"/>
      <c r="D83" s="130"/>
      <c r="F83" s="130"/>
      <c r="G83" s="130"/>
      <c r="H83" s="130"/>
      <c r="I83" s="130"/>
      <c r="J83" s="130"/>
      <c r="K83" s="130"/>
      <c r="L83" s="447" t="str">
        <f>IF($U$7="県計",グラフ用!$D$83,IF($U$7="前回",グラフ用!$F$83))</f>
        <v>　寄り合いの実施率</v>
      </c>
      <c r="M83" s="447" t="b">
        <f t="shared" ref="M83:Q83" si="11">IF($T$58="県計",$G$65,IF($T$58="前回",$G$64))</f>
        <v>0</v>
      </c>
      <c r="N83" s="447" t="b">
        <f t="shared" si="11"/>
        <v>0</v>
      </c>
      <c r="O83" s="447" t="b">
        <f t="shared" si="11"/>
        <v>0</v>
      </c>
      <c r="P83" s="447" t="b">
        <f t="shared" si="11"/>
        <v>0</v>
      </c>
      <c r="Q83" s="447" t="b">
        <f t="shared" si="11"/>
        <v>0</v>
      </c>
      <c r="R83" s="89"/>
      <c r="S83" s="89"/>
      <c r="T83" s="89"/>
      <c r="U83" s="89"/>
      <c r="V83" s="89"/>
      <c r="W83" s="89"/>
      <c r="X83" s="89"/>
      <c r="Y83" s="89"/>
      <c r="Z83" s="89"/>
    </row>
    <row r="84" spans="1:27" s="93" customFormat="1" ht="18.75" customHeight="1">
      <c r="A84" s="130"/>
      <c r="B84" s="130"/>
      <c r="C84" s="130"/>
      <c r="D84" s="130"/>
      <c r="E84" s="130"/>
      <c r="F84" s="130"/>
      <c r="G84" s="130"/>
      <c r="H84" s="130"/>
      <c r="I84" s="130"/>
      <c r="J84" s="130"/>
      <c r="K84" s="130"/>
      <c r="L84" s="130"/>
      <c r="M84" s="130"/>
      <c r="N84" s="130"/>
      <c r="O84" s="89"/>
      <c r="P84" s="89"/>
      <c r="Q84" s="89"/>
      <c r="R84" s="89"/>
      <c r="S84" s="89"/>
      <c r="T84" s="89"/>
      <c r="U84" s="89"/>
      <c r="V84" s="89"/>
      <c r="W84" s="89"/>
      <c r="X84" s="89"/>
      <c r="Y84" s="89"/>
      <c r="Z84" s="89"/>
    </row>
    <row r="85" spans="1:27" s="93" customFormat="1" ht="19.5" customHeight="1">
      <c r="A85" s="130"/>
      <c r="B85" s="130"/>
      <c r="C85" s="130"/>
      <c r="D85" s="130"/>
      <c r="E85" s="130"/>
      <c r="F85" s="130"/>
      <c r="G85" s="130"/>
      <c r="H85" s="130"/>
      <c r="I85" s="130"/>
      <c r="J85" s="130"/>
      <c r="K85" s="130"/>
      <c r="L85" s="130"/>
      <c r="M85" s="130"/>
      <c r="N85" s="130"/>
      <c r="O85" s="89"/>
      <c r="P85" s="89"/>
      <c r="Q85" s="89"/>
      <c r="R85" s="89"/>
      <c r="S85" s="89"/>
      <c r="T85" s="89"/>
      <c r="U85" s="89"/>
      <c r="V85" s="89"/>
      <c r="W85" s="89"/>
      <c r="X85" s="89"/>
      <c r="Y85" s="89"/>
      <c r="Z85" s="89"/>
    </row>
    <row r="86" spans="1:27" s="93" customFormat="1" ht="24" customHeight="1">
      <c r="A86" s="130"/>
      <c r="B86" s="170"/>
      <c r="C86" s="170"/>
      <c r="D86" s="170"/>
      <c r="E86" s="170"/>
      <c r="F86" s="170"/>
      <c r="G86" s="170"/>
      <c r="H86" s="170"/>
      <c r="I86" s="170"/>
      <c r="J86" s="170"/>
      <c r="K86" s="170"/>
      <c r="L86" s="170"/>
      <c r="M86" s="170"/>
      <c r="N86" s="170"/>
      <c r="O86" s="89"/>
      <c r="P86" s="89"/>
      <c r="Q86" s="89"/>
      <c r="R86" s="89"/>
      <c r="S86" s="89"/>
      <c r="T86" s="89"/>
      <c r="U86" s="89"/>
      <c r="V86" s="89"/>
      <c r="W86" s="89"/>
      <c r="X86" s="89"/>
      <c r="Y86" s="89"/>
      <c r="Z86" s="89"/>
    </row>
    <row r="87" spans="1:27" s="93" customFormat="1" ht="21" customHeight="1">
      <c r="A87" s="130"/>
      <c r="B87" s="123"/>
      <c r="C87" s="123"/>
      <c r="D87" s="123"/>
      <c r="E87" s="123"/>
      <c r="F87" s="123"/>
      <c r="G87" s="123"/>
      <c r="H87" s="123"/>
      <c r="I87" s="123"/>
      <c r="J87" s="123"/>
      <c r="K87" s="123"/>
      <c r="L87" s="123"/>
      <c r="M87" s="123"/>
      <c r="N87" s="123"/>
      <c r="O87" s="89"/>
      <c r="P87" s="89"/>
      <c r="Q87" s="89"/>
      <c r="R87" s="89"/>
      <c r="S87" s="89"/>
      <c r="T87" s="89"/>
      <c r="U87" s="89"/>
      <c r="V87" s="89"/>
      <c r="W87" s="89"/>
      <c r="X87" s="89"/>
      <c r="Y87" s="89"/>
      <c r="Z87" s="89"/>
    </row>
    <row r="88" spans="1:27" s="93" customFormat="1" ht="24.75" customHeight="1">
      <c r="A88" s="130"/>
      <c r="B88" s="123"/>
      <c r="C88" s="123"/>
      <c r="D88" s="123"/>
      <c r="E88" s="123"/>
      <c r="F88" s="123"/>
      <c r="G88" s="123"/>
      <c r="H88" s="123"/>
      <c r="I88" s="123"/>
      <c r="J88" s="123"/>
      <c r="K88" s="123"/>
      <c r="L88" s="123"/>
      <c r="M88" s="123"/>
      <c r="N88" s="123"/>
      <c r="O88" s="89"/>
      <c r="P88" s="89"/>
      <c r="Q88" s="89"/>
      <c r="R88" s="89"/>
      <c r="S88" s="89"/>
      <c r="T88" s="89"/>
      <c r="U88" s="89"/>
      <c r="V88" s="89"/>
      <c r="W88" s="89"/>
      <c r="X88" s="89"/>
      <c r="Y88" s="89"/>
      <c r="Z88" s="89"/>
    </row>
    <row r="89" spans="1:27" s="93" customFormat="1" ht="24" customHeight="1">
      <c r="A89" s="89"/>
      <c r="B89" s="123"/>
      <c r="C89" s="123"/>
      <c r="D89" s="123"/>
      <c r="E89" s="123"/>
      <c r="F89" s="123"/>
      <c r="G89" s="123"/>
      <c r="H89" s="123"/>
      <c r="I89" s="123"/>
      <c r="J89" s="123"/>
      <c r="K89" s="123"/>
      <c r="L89" s="123"/>
      <c r="M89" s="123"/>
      <c r="N89" s="123"/>
      <c r="O89" s="89"/>
      <c r="P89" s="89"/>
      <c r="Q89" s="89"/>
      <c r="R89" s="89"/>
      <c r="S89" s="89"/>
      <c r="T89" s="89"/>
      <c r="U89" s="89"/>
      <c r="V89" s="89"/>
      <c r="W89" s="89"/>
      <c r="X89" s="89"/>
      <c r="Y89" s="89"/>
      <c r="Z89" s="89"/>
    </row>
    <row r="90" spans="1:27" s="93" customFormat="1" ht="21.75" customHeight="1">
      <c r="A90" s="89"/>
      <c r="B90" s="123"/>
      <c r="C90" s="123"/>
      <c r="D90" s="123"/>
      <c r="E90" s="123"/>
      <c r="F90" s="123"/>
      <c r="G90" s="123"/>
      <c r="H90" s="123"/>
      <c r="I90" s="123"/>
      <c r="J90" s="123"/>
      <c r="K90" s="123"/>
      <c r="L90" s="123"/>
      <c r="M90" s="123"/>
      <c r="N90" s="123"/>
      <c r="O90" s="89"/>
      <c r="P90" s="89"/>
      <c r="Q90" s="89"/>
      <c r="R90" s="89"/>
      <c r="S90" s="89"/>
      <c r="T90" s="89"/>
      <c r="U90" s="89"/>
      <c r="V90" s="89"/>
      <c r="W90" s="89"/>
      <c r="X90" s="89"/>
      <c r="Y90" s="89"/>
      <c r="Z90" s="89"/>
      <c r="AA90" s="160"/>
    </row>
    <row r="91" spans="1:27" s="93" customFormat="1" ht="19.5" customHeight="1">
      <c r="A91" s="89"/>
      <c r="B91" s="123"/>
      <c r="C91" s="123"/>
      <c r="D91" s="123"/>
      <c r="E91" s="123"/>
      <c r="F91" s="123"/>
      <c r="G91" s="123"/>
      <c r="H91" s="123"/>
      <c r="I91" s="123"/>
      <c r="J91" s="123"/>
      <c r="K91" s="123"/>
      <c r="L91" s="123"/>
      <c r="M91" s="123"/>
      <c r="N91" s="123"/>
      <c r="O91" s="89"/>
      <c r="P91" s="89"/>
      <c r="Q91" s="89"/>
      <c r="R91" s="89"/>
      <c r="S91" s="89"/>
      <c r="T91" s="89"/>
      <c r="U91" s="89"/>
      <c r="V91" s="89"/>
      <c r="W91" s="89"/>
      <c r="X91" s="89"/>
      <c r="Y91" s="89"/>
      <c r="Z91" s="89"/>
      <c r="AA91" s="160"/>
    </row>
    <row r="92" spans="1:27" s="93" customFormat="1" ht="11.25" customHeight="1">
      <c r="A92" s="89"/>
      <c r="B92" s="130"/>
      <c r="C92" s="161"/>
      <c r="D92" s="161"/>
      <c r="E92" s="161"/>
      <c r="F92" s="123"/>
      <c r="G92" s="123"/>
      <c r="H92" s="123"/>
      <c r="I92" s="123"/>
      <c r="J92" s="123"/>
      <c r="K92" s="123"/>
      <c r="L92" s="123"/>
      <c r="M92" s="123"/>
      <c r="N92" s="123"/>
      <c r="O92" s="89"/>
      <c r="P92" s="89"/>
      <c r="Q92" s="89"/>
      <c r="R92" s="89"/>
      <c r="S92" s="89"/>
      <c r="T92" s="89"/>
      <c r="U92" s="89"/>
      <c r="V92" s="89"/>
      <c r="W92" s="89"/>
      <c r="X92" s="89"/>
      <c r="Y92" s="467" t="str">
        <f>IF(kadft!$U$7="県計",グラフ用!$I$18,IF(kadft!$U$7="前回",グラフ用!$J$16))</f>
        <v>（％）</v>
      </c>
      <c r="Z92" s="467"/>
    </row>
    <row r="93" spans="1:27" s="93" customFormat="1" ht="18.75" customHeight="1" thickBot="1">
      <c r="A93" s="89"/>
      <c r="B93" s="174" t="s">
        <v>398</v>
      </c>
      <c r="C93" s="174"/>
      <c r="D93" s="174"/>
      <c r="E93" s="174"/>
      <c r="F93" s="174"/>
      <c r="G93" s="174"/>
      <c r="H93" s="174"/>
      <c r="I93" s="174"/>
      <c r="J93" s="174"/>
      <c r="K93" s="174"/>
      <c r="L93" s="174"/>
      <c r="M93" s="174"/>
      <c r="N93" s="174"/>
      <c r="O93" s="174"/>
      <c r="P93" s="174"/>
      <c r="Q93" s="174"/>
      <c r="R93" s="174"/>
      <c r="S93" s="174"/>
      <c r="T93" s="174"/>
      <c r="U93" s="174"/>
      <c r="V93" s="387" t="s">
        <v>359</v>
      </c>
      <c r="W93" s="387"/>
      <c r="X93" s="388"/>
      <c r="Y93" s="130"/>
      <c r="Z93" s="130"/>
    </row>
    <row r="94" spans="1:27" s="129" customFormat="1" ht="6.75" customHeight="1" thickBot="1">
      <c r="A94" s="123"/>
      <c r="B94" s="125"/>
      <c r="C94" s="125"/>
      <c r="D94" s="125"/>
      <c r="E94" s="125"/>
      <c r="F94" s="125"/>
      <c r="G94" s="125"/>
      <c r="H94" s="125"/>
      <c r="I94" s="125"/>
      <c r="J94" s="125"/>
      <c r="K94" s="125"/>
      <c r="L94" s="125"/>
      <c r="M94" s="125"/>
      <c r="N94" s="125"/>
      <c r="O94" s="125"/>
      <c r="P94" s="125"/>
      <c r="Q94" s="125"/>
      <c r="R94" s="125"/>
      <c r="S94" s="125"/>
      <c r="T94" s="125"/>
      <c r="U94" s="125"/>
      <c r="V94" s="417"/>
      <c r="W94" s="417"/>
      <c r="X94" s="417"/>
      <c r="Y94" s="123"/>
      <c r="Z94" s="123"/>
    </row>
    <row r="95" spans="1:27" s="93" customFormat="1" ht="9.75" customHeight="1" thickTop="1">
      <c r="A95" s="194"/>
      <c r="B95" s="448"/>
      <c r="C95" s="448"/>
      <c r="D95" s="449"/>
      <c r="E95" s="450" t="s">
        <v>399</v>
      </c>
      <c r="F95" s="451"/>
      <c r="G95" s="389"/>
      <c r="H95" s="390"/>
      <c r="I95" s="454" t="s">
        <v>400</v>
      </c>
      <c r="J95" s="455"/>
      <c r="K95" s="389"/>
      <c r="L95" s="390"/>
      <c r="M95" s="450" t="s">
        <v>401</v>
      </c>
      <c r="N95" s="451"/>
      <c r="O95" s="389"/>
      <c r="P95" s="389"/>
      <c r="Q95" s="450" t="s">
        <v>402</v>
      </c>
      <c r="R95" s="451"/>
      <c r="S95" s="389"/>
      <c r="T95" s="390"/>
      <c r="U95" s="451" t="s">
        <v>403</v>
      </c>
      <c r="V95" s="451"/>
      <c r="W95" s="389"/>
      <c r="X95" s="389"/>
      <c r="Y95" s="194"/>
      <c r="Z95" s="89"/>
      <c r="AA95" s="90"/>
    </row>
    <row r="96" spans="1:27" s="93" customFormat="1" ht="21.75" customHeight="1">
      <c r="A96" s="194"/>
      <c r="B96" s="448"/>
      <c r="C96" s="448"/>
      <c r="D96" s="449"/>
      <c r="E96" s="450"/>
      <c r="F96" s="451"/>
      <c r="G96" s="457" t="s">
        <v>404</v>
      </c>
      <c r="H96" s="458"/>
      <c r="I96" s="455"/>
      <c r="J96" s="455"/>
      <c r="K96" s="457" t="s">
        <v>405</v>
      </c>
      <c r="L96" s="458"/>
      <c r="M96" s="451"/>
      <c r="N96" s="451"/>
      <c r="O96" s="457" t="s">
        <v>406</v>
      </c>
      <c r="P96" s="460"/>
      <c r="Q96" s="450"/>
      <c r="R96" s="451"/>
      <c r="S96" s="457" t="s">
        <v>407</v>
      </c>
      <c r="T96" s="458"/>
      <c r="U96" s="451"/>
      <c r="V96" s="451"/>
      <c r="W96" s="457" t="s">
        <v>408</v>
      </c>
      <c r="X96" s="460"/>
      <c r="Y96" s="194"/>
      <c r="Z96" s="89"/>
      <c r="AA96" s="90"/>
    </row>
    <row r="97" spans="1:27" ht="27" customHeight="1">
      <c r="A97" s="194"/>
      <c r="B97" s="336"/>
      <c r="C97" s="336"/>
      <c r="D97" s="337"/>
      <c r="E97" s="452"/>
      <c r="F97" s="453"/>
      <c r="G97" s="452"/>
      <c r="H97" s="459"/>
      <c r="I97" s="456"/>
      <c r="J97" s="456"/>
      <c r="K97" s="452"/>
      <c r="L97" s="459"/>
      <c r="M97" s="453"/>
      <c r="N97" s="453"/>
      <c r="O97" s="452"/>
      <c r="P97" s="453"/>
      <c r="Q97" s="452"/>
      <c r="R97" s="453"/>
      <c r="S97" s="452"/>
      <c r="T97" s="459"/>
      <c r="U97" s="453"/>
      <c r="V97" s="453"/>
      <c r="W97" s="452"/>
      <c r="X97" s="453"/>
      <c r="Y97" s="194"/>
      <c r="Z97" s="89"/>
    </row>
    <row r="98" spans="1:27" ht="15.75" customHeight="1">
      <c r="A98" s="89"/>
      <c r="B98" s="368" t="s">
        <v>304</v>
      </c>
      <c r="C98" s="368"/>
      <c r="D98" s="368"/>
      <c r="E98" s="341">
        <f>INDEX('2010'!$D$6:$AV$557,グラフ用!$F$3,31)</f>
        <v>1962</v>
      </c>
      <c r="F98" s="342"/>
      <c r="G98" s="342">
        <f>INDEX('2010'!$D$6:$AV$557,グラフ用!$F$3,32)</f>
        <v>468</v>
      </c>
      <c r="H98" s="342"/>
      <c r="I98" s="340">
        <f>INDEX('2010'!$D$6:$AV$557,グラフ用!$F$3,33)</f>
        <v>1310</v>
      </c>
      <c r="J98" s="340"/>
      <c r="K98" s="340">
        <f>INDEX('2010'!$D$6:$AV$557,グラフ用!$F$3,34)</f>
        <v>174</v>
      </c>
      <c r="L98" s="340"/>
      <c r="M98" s="340">
        <f>INDEX('2010'!$D$6:$AV$557,グラフ用!$F$3,35)</f>
        <v>494</v>
      </c>
      <c r="N98" s="340"/>
      <c r="O98" s="340">
        <f>INDEX('2010'!$D$6:$AV$557,グラフ用!$F$3,36)</f>
        <v>198</v>
      </c>
      <c r="P98" s="340"/>
      <c r="Q98" s="340">
        <f>INDEX('2010'!$D$6:$AV$557,グラフ用!$F$3,37)</f>
        <v>1673</v>
      </c>
      <c r="R98" s="340"/>
      <c r="S98" s="340">
        <f>INDEX('2010'!$D$6:$AV$557,グラフ用!$F$3,38)</f>
        <v>550</v>
      </c>
      <c r="T98" s="340"/>
      <c r="U98" s="340">
        <f>INDEX('2010'!$D$6:$AV$557,グラフ用!$F$3,39)</f>
        <v>1664</v>
      </c>
      <c r="V98" s="340"/>
      <c r="W98" s="340">
        <f>INDEX('2010'!$D$6:$AV$557,グラフ用!$F$3,40)</f>
        <v>1303</v>
      </c>
      <c r="X98" s="340"/>
      <c r="Y98" s="89"/>
      <c r="Z98" s="89"/>
    </row>
    <row r="99" spans="1:27" ht="15.75" customHeight="1">
      <c r="A99" s="89"/>
      <c r="B99" s="403" t="s">
        <v>306</v>
      </c>
      <c r="C99" s="403"/>
      <c r="D99" s="403"/>
      <c r="E99" s="346">
        <f>INDEX('2015'!$D$6:$AV$557,グラフ用!$F$3,31)</f>
        <v>1917</v>
      </c>
      <c r="F99" s="345"/>
      <c r="G99" s="345">
        <f>INDEX('2015'!$D$6:$AV$557,グラフ用!$F$3,32)</f>
        <v>499</v>
      </c>
      <c r="H99" s="345"/>
      <c r="I99" s="345">
        <f>INDEX('2015'!$D$6:$AV$557,グラフ用!$F$3,33)</f>
        <v>1305</v>
      </c>
      <c r="J99" s="345"/>
      <c r="K99" s="345">
        <f>INDEX('2015'!$D$6:$AV$557,グラフ用!$F$3,34)</f>
        <v>223</v>
      </c>
      <c r="L99" s="345"/>
      <c r="M99" s="345">
        <f>INDEX('2015'!$D$6:$AV$557,グラフ用!$F$3,35)</f>
        <v>508</v>
      </c>
      <c r="N99" s="345"/>
      <c r="O99" s="345">
        <f>INDEX('2015'!$D$6:$AV$557,グラフ用!$F$3,36)</f>
        <v>234</v>
      </c>
      <c r="P99" s="345"/>
      <c r="Q99" s="345">
        <f>INDEX('2015'!$D$6:$AV$557,グラフ用!$F$3,37)</f>
        <v>1637</v>
      </c>
      <c r="R99" s="345"/>
      <c r="S99" s="345">
        <f>INDEX('2015'!$D$6:$AV$557,グラフ用!$F$3,38)</f>
        <v>689</v>
      </c>
      <c r="T99" s="345"/>
      <c r="U99" s="345">
        <f>INDEX('2015'!$D$6:$AV$557,グラフ用!$F$3,39)</f>
        <v>1645</v>
      </c>
      <c r="V99" s="345"/>
      <c r="W99" s="345">
        <f>INDEX('2015'!$D$6:$AV$557,グラフ用!$F$3,40)</f>
        <v>1309</v>
      </c>
      <c r="X99" s="345"/>
      <c r="Y99" s="89"/>
      <c r="Z99" s="89"/>
    </row>
    <row r="100" spans="1:27" ht="15.75" customHeight="1">
      <c r="A100" s="89"/>
      <c r="B100" s="409" t="s">
        <v>308</v>
      </c>
      <c r="C100" s="409"/>
      <c r="D100" s="409"/>
      <c r="E100" s="465"/>
      <c r="F100" s="462"/>
      <c r="G100" s="360">
        <f>IFERROR(ROUND(G99/$E$99*100,1),"nc")</f>
        <v>26</v>
      </c>
      <c r="H100" s="360"/>
      <c r="I100" s="462"/>
      <c r="J100" s="462"/>
      <c r="K100" s="360">
        <f>IFERROR(ROUND(K99/$I$99*100,1),"nc")</f>
        <v>17.100000000000001</v>
      </c>
      <c r="L100" s="360"/>
      <c r="M100" s="462"/>
      <c r="N100" s="462"/>
      <c r="O100" s="360">
        <f>IFERROR(ROUND(O99/$M$99*100,1),"nc")</f>
        <v>46.1</v>
      </c>
      <c r="P100" s="360"/>
      <c r="Q100" s="462"/>
      <c r="R100" s="462"/>
      <c r="S100" s="360">
        <f>IFERROR(ROUND(S99/$Q$99*100,1),"nc")</f>
        <v>42.1</v>
      </c>
      <c r="T100" s="360"/>
      <c r="U100" s="462"/>
      <c r="V100" s="462"/>
      <c r="W100" s="360">
        <f>IFERROR(ROUND(W99/$U$99*100,1),"nc")</f>
        <v>79.599999999999994</v>
      </c>
      <c r="X100" s="360"/>
      <c r="Y100" s="89"/>
      <c r="Z100" s="89"/>
    </row>
    <row r="101" spans="1:27" ht="15.75" customHeight="1">
      <c r="A101" s="89"/>
      <c r="B101" s="364" t="s">
        <v>316</v>
      </c>
      <c r="C101" s="364"/>
      <c r="D101" s="364"/>
      <c r="E101" s="464"/>
      <c r="F101" s="463"/>
      <c r="G101" s="370">
        <v>26</v>
      </c>
      <c r="H101" s="370"/>
      <c r="I101" s="463"/>
      <c r="J101" s="463"/>
      <c r="K101" s="370">
        <v>17.100000000000001</v>
      </c>
      <c r="L101" s="370"/>
      <c r="M101" s="463"/>
      <c r="N101" s="463"/>
      <c r="O101" s="370">
        <v>46.1</v>
      </c>
      <c r="P101" s="370"/>
      <c r="Q101" s="463"/>
      <c r="R101" s="463"/>
      <c r="S101" s="370">
        <v>42.1</v>
      </c>
      <c r="T101" s="370"/>
      <c r="U101" s="463"/>
      <c r="V101" s="463"/>
      <c r="W101" s="361">
        <v>79.599999999999994</v>
      </c>
      <c r="X101" s="361"/>
      <c r="Y101" s="89"/>
      <c r="Z101" s="89"/>
      <c r="AA101" s="195"/>
    </row>
    <row r="102" spans="1:27" ht="16.5" customHeight="1">
      <c r="A102" s="467" t="str">
        <f>IF(kadft!$U$7="県計",グラフ用!$I$18,IF(kadft!$U$7="前回",グラフ用!$J$16))</f>
        <v>（％）</v>
      </c>
      <c r="B102" s="467"/>
      <c r="C102" s="130"/>
      <c r="D102" s="130"/>
      <c r="E102" s="130"/>
      <c r="F102" s="130"/>
      <c r="G102" s="447" t="str">
        <f>IF($U$7="県計",グラフ用!$C$102,IF($U$7="前回",グラフ用!$F$102))</f>
        <v>　保全管理の実施率</v>
      </c>
      <c r="H102" s="447"/>
      <c r="I102" s="447"/>
      <c r="J102" s="447"/>
      <c r="K102" s="447"/>
      <c r="L102" s="447"/>
      <c r="M102" s="447"/>
      <c r="N102" s="447"/>
      <c r="O102" s="447"/>
      <c r="P102" s="447"/>
      <c r="Q102" s="447"/>
      <c r="R102" s="447"/>
      <c r="S102" s="447"/>
      <c r="T102" s="447"/>
      <c r="U102" s="197"/>
      <c r="V102" s="89"/>
      <c r="W102" s="89"/>
      <c r="X102" s="89"/>
      <c r="Y102" s="89"/>
      <c r="Z102" s="89"/>
      <c r="AA102" s="198"/>
    </row>
    <row r="103" spans="1:27" ht="16.5" customHeight="1">
      <c r="A103" s="89"/>
      <c r="B103" s="130"/>
      <c r="C103" s="130"/>
      <c r="D103" s="130"/>
      <c r="E103" s="130"/>
      <c r="F103" s="130"/>
      <c r="G103" s="130"/>
      <c r="H103" s="130"/>
      <c r="I103" s="130"/>
      <c r="J103" s="130"/>
      <c r="K103" s="130"/>
      <c r="L103" s="130"/>
      <c r="M103" s="130"/>
      <c r="N103" s="89"/>
      <c r="O103" s="89"/>
      <c r="P103" s="89"/>
      <c r="Q103" s="89"/>
      <c r="R103" s="89"/>
      <c r="S103" s="89"/>
      <c r="T103" s="89"/>
      <c r="U103" s="89"/>
      <c r="V103" s="89"/>
      <c r="W103" s="89"/>
      <c r="X103" s="89"/>
      <c r="Y103" s="89"/>
      <c r="Z103" s="89"/>
    </row>
    <row r="104" spans="1:27" ht="16.5" customHeight="1">
      <c r="A104" s="89"/>
      <c r="B104" s="130"/>
      <c r="C104" s="130"/>
      <c r="D104" s="130"/>
      <c r="E104" s="130"/>
      <c r="F104" s="130"/>
      <c r="G104" s="130"/>
      <c r="H104" s="130"/>
      <c r="I104" s="130"/>
      <c r="J104" s="130"/>
      <c r="K104" s="130"/>
      <c r="L104" s="130"/>
      <c r="M104" s="130"/>
      <c r="N104" s="89"/>
      <c r="O104" s="89"/>
      <c r="P104" s="89"/>
      <c r="Q104" s="89"/>
      <c r="R104" s="89"/>
      <c r="S104" s="89"/>
      <c r="T104" s="89"/>
      <c r="U104" s="89"/>
      <c r="V104" s="89"/>
      <c r="W104" s="89"/>
      <c r="X104" s="89"/>
      <c r="Y104" s="89"/>
      <c r="Z104" s="89"/>
    </row>
    <row r="105" spans="1:27" ht="16.5" customHeight="1">
      <c r="A105" s="89"/>
      <c r="B105" s="130"/>
      <c r="C105" s="130"/>
      <c r="D105" s="130"/>
      <c r="E105" s="130"/>
      <c r="F105" s="130"/>
      <c r="G105" s="130"/>
      <c r="H105" s="130"/>
      <c r="I105" s="130"/>
      <c r="J105" s="130"/>
      <c r="K105" s="130"/>
      <c r="L105" s="130"/>
      <c r="M105" s="130"/>
      <c r="N105" s="89"/>
      <c r="O105" s="89"/>
      <c r="P105" s="89"/>
      <c r="Q105" s="89"/>
      <c r="R105" s="89"/>
      <c r="S105" s="89"/>
      <c r="T105" s="89"/>
      <c r="U105" s="89"/>
      <c r="V105" s="89"/>
      <c r="W105" s="89"/>
      <c r="X105" s="89"/>
      <c r="Y105" s="89"/>
      <c r="Z105" s="89"/>
    </row>
    <row r="106" spans="1:27" ht="19.5" customHeight="1">
      <c r="A106" s="89"/>
      <c r="B106" s="130"/>
      <c r="C106" s="130"/>
      <c r="D106" s="130"/>
      <c r="E106" s="130"/>
      <c r="F106" s="130"/>
      <c r="G106" s="130"/>
      <c r="H106" s="130"/>
      <c r="I106" s="130"/>
      <c r="J106" s="130"/>
      <c r="K106" s="130"/>
      <c r="L106" s="130"/>
      <c r="M106" s="130"/>
      <c r="N106" s="89"/>
      <c r="O106" s="89"/>
      <c r="P106" s="89"/>
      <c r="Q106" s="89"/>
      <c r="R106" s="89"/>
      <c r="S106" s="89"/>
      <c r="T106" s="89"/>
      <c r="U106" s="89"/>
      <c r="V106" s="89"/>
      <c r="W106" s="89"/>
      <c r="X106" s="89"/>
      <c r="Y106" s="89"/>
      <c r="Z106" s="89"/>
    </row>
    <row r="107" spans="1:27" ht="18" customHeight="1">
      <c r="A107" s="89"/>
      <c r="B107" s="130"/>
      <c r="C107" s="130"/>
      <c r="D107" s="130"/>
      <c r="E107" s="130"/>
      <c r="F107" s="130"/>
      <c r="G107" s="130"/>
      <c r="H107" s="130"/>
      <c r="I107" s="130"/>
      <c r="J107" s="130"/>
      <c r="K107" s="130"/>
      <c r="L107" s="130"/>
      <c r="M107" s="130"/>
      <c r="N107" s="89"/>
      <c r="O107" s="89"/>
      <c r="P107" s="89"/>
      <c r="Q107" s="89"/>
      <c r="R107" s="89"/>
      <c r="S107" s="89"/>
      <c r="T107" s="89"/>
      <c r="U107" s="89"/>
      <c r="V107" s="89"/>
      <c r="W107" s="89"/>
      <c r="X107" s="89"/>
      <c r="Y107" s="89"/>
      <c r="Z107" s="89"/>
    </row>
    <row r="108" spans="1:27" ht="15" customHeight="1">
      <c r="A108" s="89"/>
      <c r="B108" s="130"/>
      <c r="C108" s="130"/>
      <c r="D108" s="130"/>
      <c r="E108" s="130"/>
      <c r="F108" s="130"/>
      <c r="G108" s="130"/>
      <c r="H108" s="130"/>
      <c r="I108" s="130"/>
      <c r="J108" s="130"/>
      <c r="K108" s="130"/>
      <c r="L108" s="130"/>
      <c r="M108" s="130"/>
      <c r="N108" s="89"/>
      <c r="O108" s="89"/>
      <c r="P108" s="89"/>
      <c r="Q108" s="89"/>
      <c r="R108" s="89"/>
      <c r="S108" s="89"/>
      <c r="T108" s="89"/>
      <c r="U108" s="89"/>
      <c r="V108" s="89"/>
      <c r="W108" s="89"/>
      <c r="X108" s="89"/>
      <c r="Y108" s="89"/>
      <c r="Z108" s="89"/>
    </row>
    <row r="109" spans="1:27" ht="15" customHeight="1">
      <c r="A109" s="89"/>
      <c r="B109" s="130"/>
      <c r="C109" s="130"/>
      <c r="D109" s="130"/>
      <c r="E109" s="130"/>
      <c r="F109" s="130"/>
      <c r="G109" s="130"/>
      <c r="H109" s="130"/>
      <c r="I109" s="130"/>
      <c r="J109" s="130"/>
      <c r="K109" s="130"/>
      <c r="L109" s="130"/>
      <c r="M109" s="130"/>
      <c r="N109" s="89"/>
      <c r="O109" s="89"/>
      <c r="P109" s="89"/>
      <c r="Q109" s="89"/>
      <c r="R109" s="89"/>
      <c r="S109" s="89"/>
      <c r="T109" s="89"/>
      <c r="U109" s="89"/>
      <c r="V109" s="89"/>
      <c r="W109" s="89"/>
      <c r="X109" s="89"/>
      <c r="Y109" s="89"/>
      <c r="Z109" s="89"/>
    </row>
    <row r="110" spans="1:27" ht="16.5" customHeight="1">
      <c r="A110" s="89"/>
      <c r="B110" s="130"/>
      <c r="C110" s="130"/>
      <c r="D110" s="130"/>
      <c r="E110" s="130"/>
      <c r="F110" s="130"/>
      <c r="G110" s="130"/>
      <c r="H110" s="130"/>
      <c r="I110" s="130"/>
      <c r="J110" s="130"/>
      <c r="K110" s="130"/>
      <c r="L110" s="130"/>
      <c r="M110" s="130"/>
      <c r="N110" s="89"/>
      <c r="O110" s="89"/>
      <c r="P110" s="89"/>
      <c r="Q110" s="89"/>
      <c r="R110" s="89"/>
      <c r="S110" s="89"/>
      <c r="T110" s="89"/>
      <c r="U110" s="89"/>
      <c r="V110" s="89"/>
      <c r="W110" s="89"/>
      <c r="X110" s="89"/>
      <c r="Y110" s="89"/>
      <c r="Z110" s="89"/>
    </row>
    <row r="111" spans="1:27" ht="16.5" customHeight="1">
      <c r="A111" s="89"/>
      <c r="B111" s="461"/>
      <c r="C111" s="461"/>
      <c r="D111" s="461"/>
      <c r="E111" s="461"/>
      <c r="F111" s="461"/>
      <c r="G111" s="461"/>
      <c r="H111" s="461"/>
      <c r="I111" s="461"/>
      <c r="J111" s="461"/>
      <c r="K111" s="461"/>
      <c r="L111" s="461"/>
      <c r="M111" s="461"/>
      <c r="N111" s="89"/>
      <c r="O111" s="89"/>
      <c r="P111" s="89"/>
      <c r="Q111" s="89"/>
      <c r="R111" s="89"/>
      <c r="S111" s="89"/>
      <c r="T111" s="89"/>
      <c r="U111" s="89"/>
      <c r="V111" s="89"/>
      <c r="W111" s="89"/>
      <c r="X111" s="89"/>
      <c r="Y111" s="89"/>
      <c r="Z111" s="89"/>
    </row>
    <row r="112" spans="1:27" ht="16.5" customHeight="1">
      <c r="A112" s="89"/>
      <c r="B112" s="461"/>
      <c r="C112" s="461"/>
      <c r="D112" s="461"/>
      <c r="E112" s="461"/>
      <c r="F112" s="461"/>
      <c r="G112" s="461"/>
      <c r="H112" s="461"/>
      <c r="I112" s="461"/>
      <c r="J112" s="461"/>
      <c r="K112" s="461"/>
      <c r="L112" s="461"/>
      <c r="M112" s="461"/>
      <c r="N112" s="89"/>
      <c r="O112" s="89"/>
      <c r="P112" s="89"/>
      <c r="Q112" s="89"/>
      <c r="R112" s="89"/>
      <c r="S112" s="89"/>
      <c r="T112" s="89"/>
      <c r="U112" s="89"/>
      <c r="V112" s="89"/>
      <c r="W112" s="89"/>
      <c r="X112" s="89"/>
      <c r="Y112" s="89"/>
      <c r="Z112" s="89"/>
    </row>
    <row r="117" spans="13:15" ht="16.5" customHeight="1">
      <c r="M117" s="89"/>
      <c r="N117" s="89"/>
      <c r="O117" s="89"/>
    </row>
    <row r="118" spans="13:15" ht="13.5" customHeight="1">
      <c r="M118" s="89"/>
      <c r="N118" s="130"/>
      <c r="O118" s="89"/>
    </row>
    <row r="119" spans="13:15" ht="16.5" customHeight="1">
      <c r="M119" s="89"/>
      <c r="N119" s="89"/>
      <c r="O119" s="89"/>
    </row>
  </sheetData>
  <sheetProtection password="C97C" sheet="1" objects="1" scenarios="1" selectLockedCells="1"/>
  <mergeCells count="330">
    <mergeCell ref="W39:X39"/>
    <mergeCell ref="B50:C50"/>
    <mergeCell ref="Y57:Z57"/>
    <mergeCell ref="L67:M67"/>
    <mergeCell ref="Y92:Z92"/>
    <mergeCell ref="A102:B102"/>
    <mergeCell ref="W38:X38"/>
    <mergeCell ref="U28:V29"/>
    <mergeCell ref="W28:W29"/>
    <mergeCell ref="Q31:S31"/>
    <mergeCell ref="X31:Y31"/>
    <mergeCell ref="R32:S32"/>
    <mergeCell ref="X32:Y32"/>
    <mergeCell ref="Q35:S35"/>
    <mergeCell ref="X35:Z35"/>
    <mergeCell ref="R36:S36"/>
    <mergeCell ref="X36:Y36"/>
    <mergeCell ref="G102:T102"/>
    <mergeCell ref="M99:N99"/>
    <mergeCell ref="O99:P99"/>
    <mergeCell ref="Q99:R99"/>
    <mergeCell ref="S99:T99"/>
    <mergeCell ref="U99:V99"/>
    <mergeCell ref="W99:X99"/>
    <mergeCell ref="B111:M112"/>
    <mergeCell ref="B101:D101"/>
    <mergeCell ref="G101:H101"/>
    <mergeCell ref="K101:L101"/>
    <mergeCell ref="O101:P101"/>
    <mergeCell ref="S101:T101"/>
    <mergeCell ref="W101:X101"/>
    <mergeCell ref="B100:D100"/>
    <mergeCell ref="G100:H100"/>
    <mergeCell ref="K100:L100"/>
    <mergeCell ref="O100:P100"/>
    <mergeCell ref="S100:T100"/>
    <mergeCell ref="W100:X100"/>
    <mergeCell ref="U100:V100"/>
    <mergeCell ref="Q100:R100"/>
    <mergeCell ref="M100:N100"/>
    <mergeCell ref="U101:V101"/>
    <mergeCell ref="Q101:R101"/>
    <mergeCell ref="M101:N101"/>
    <mergeCell ref="I101:J101"/>
    <mergeCell ref="E101:F101"/>
    <mergeCell ref="I100:J100"/>
    <mergeCell ref="E100:F100"/>
    <mergeCell ref="O98:P98"/>
    <mergeCell ref="Q98:R98"/>
    <mergeCell ref="S98:T98"/>
    <mergeCell ref="U98:V98"/>
    <mergeCell ref="W98:X98"/>
    <mergeCell ref="M98:N98"/>
    <mergeCell ref="B99:D99"/>
    <mergeCell ref="E99:F99"/>
    <mergeCell ref="G99:H99"/>
    <mergeCell ref="I99:J99"/>
    <mergeCell ref="K99:L99"/>
    <mergeCell ref="B98:D98"/>
    <mergeCell ref="E98:F98"/>
    <mergeCell ref="G98:H98"/>
    <mergeCell ref="I98:J98"/>
    <mergeCell ref="K98:L98"/>
    <mergeCell ref="L83:Q83"/>
    <mergeCell ref="V93:X93"/>
    <mergeCell ref="V94:X94"/>
    <mergeCell ref="B95:D97"/>
    <mergeCell ref="E95:F97"/>
    <mergeCell ref="G95:H95"/>
    <mergeCell ref="I95:J97"/>
    <mergeCell ref="K95:L95"/>
    <mergeCell ref="M95:N97"/>
    <mergeCell ref="O95:P95"/>
    <mergeCell ref="Q95:R97"/>
    <mergeCell ref="S95:T95"/>
    <mergeCell ref="U95:V97"/>
    <mergeCell ref="W95:X95"/>
    <mergeCell ref="G96:H97"/>
    <mergeCell ref="K96:L97"/>
    <mergeCell ref="O96:P97"/>
    <mergeCell ref="S96:T97"/>
    <mergeCell ref="W96:X97"/>
    <mergeCell ref="T81:V81"/>
    <mergeCell ref="W81:Y81"/>
    <mergeCell ref="B82:D82"/>
    <mergeCell ref="E82:G82"/>
    <mergeCell ref="H82:J82"/>
    <mergeCell ref="K82:M82"/>
    <mergeCell ref="N82:P82"/>
    <mergeCell ref="Q82:S82"/>
    <mergeCell ref="T82:V82"/>
    <mergeCell ref="W82:Y82"/>
    <mergeCell ref="B81:D81"/>
    <mergeCell ref="E81:G81"/>
    <mergeCell ref="H81:J81"/>
    <mergeCell ref="K81:M81"/>
    <mergeCell ref="N81:P81"/>
    <mergeCell ref="Q81:S81"/>
    <mergeCell ref="B80:D80"/>
    <mergeCell ref="E80:G80"/>
    <mergeCell ref="H80:J80"/>
    <mergeCell ref="K80:M80"/>
    <mergeCell ref="N80:P80"/>
    <mergeCell ref="Q80:S80"/>
    <mergeCell ref="T80:V80"/>
    <mergeCell ref="W80:Y80"/>
    <mergeCell ref="B79:D79"/>
    <mergeCell ref="E79:G79"/>
    <mergeCell ref="H79:J79"/>
    <mergeCell ref="K79:M79"/>
    <mergeCell ref="N79:P79"/>
    <mergeCell ref="Q79:S79"/>
    <mergeCell ref="T79:V79"/>
    <mergeCell ref="W79:Y79"/>
    <mergeCell ref="C67:K67"/>
    <mergeCell ref="O67:W67"/>
    <mergeCell ref="W75:Y75"/>
    <mergeCell ref="W76:Y76"/>
    <mergeCell ref="B77:D78"/>
    <mergeCell ref="E77:G78"/>
    <mergeCell ref="H77:J78"/>
    <mergeCell ref="K77:M78"/>
    <mergeCell ref="N77:P78"/>
    <mergeCell ref="Q77:S78"/>
    <mergeCell ref="T77:V78"/>
    <mergeCell ref="W77:Y78"/>
    <mergeCell ref="L74:M74"/>
    <mergeCell ref="M66:N66"/>
    <mergeCell ref="O66:P66"/>
    <mergeCell ref="Q66:R66"/>
    <mergeCell ref="S66:T66"/>
    <mergeCell ref="U66:V66"/>
    <mergeCell ref="W66:X66"/>
    <mergeCell ref="O65:P65"/>
    <mergeCell ref="Q65:R65"/>
    <mergeCell ref="S65:T65"/>
    <mergeCell ref="U65:V65"/>
    <mergeCell ref="W65:X65"/>
    <mergeCell ref="M65:N65"/>
    <mergeCell ref="B66:D66"/>
    <mergeCell ref="E66:F66"/>
    <mergeCell ref="G66:H66"/>
    <mergeCell ref="I66:J66"/>
    <mergeCell ref="K66:L66"/>
    <mergeCell ref="B65:D65"/>
    <mergeCell ref="E65:F65"/>
    <mergeCell ref="G65:H65"/>
    <mergeCell ref="I65:J65"/>
    <mergeCell ref="K65:L65"/>
    <mergeCell ref="M64:N64"/>
    <mergeCell ref="O64:P64"/>
    <mergeCell ref="Q64:R64"/>
    <mergeCell ref="S64:T64"/>
    <mergeCell ref="U64:V64"/>
    <mergeCell ref="W64:X64"/>
    <mergeCell ref="O63:P63"/>
    <mergeCell ref="Q63:R63"/>
    <mergeCell ref="S63:T63"/>
    <mergeCell ref="U63:V63"/>
    <mergeCell ref="W63:X63"/>
    <mergeCell ref="M63:N63"/>
    <mergeCell ref="B64:D64"/>
    <mergeCell ref="E64:F64"/>
    <mergeCell ref="G64:H64"/>
    <mergeCell ref="I64:J64"/>
    <mergeCell ref="K64:L64"/>
    <mergeCell ref="B63:D63"/>
    <mergeCell ref="E63:F63"/>
    <mergeCell ref="G63:H63"/>
    <mergeCell ref="I63:J63"/>
    <mergeCell ref="K63:L63"/>
    <mergeCell ref="M61:N62"/>
    <mergeCell ref="O61:P62"/>
    <mergeCell ref="Q61:R62"/>
    <mergeCell ref="S61:T62"/>
    <mergeCell ref="U61:V62"/>
    <mergeCell ref="W61:X62"/>
    <mergeCell ref="B49:Z49"/>
    <mergeCell ref="V58:X58"/>
    <mergeCell ref="V59:X59"/>
    <mergeCell ref="B60:D62"/>
    <mergeCell ref="E60:F62"/>
    <mergeCell ref="G60:L60"/>
    <mergeCell ref="M60:X60"/>
    <mergeCell ref="G61:H62"/>
    <mergeCell ref="I61:J62"/>
    <mergeCell ref="K61:L62"/>
    <mergeCell ref="T47:V47"/>
    <mergeCell ref="W47:Z48"/>
    <mergeCell ref="B48:D48"/>
    <mergeCell ref="E48:G48"/>
    <mergeCell ref="H48:J48"/>
    <mergeCell ref="K48:M48"/>
    <mergeCell ref="N48:P48"/>
    <mergeCell ref="Q48:S48"/>
    <mergeCell ref="T48:V48"/>
    <mergeCell ref="B47:D47"/>
    <mergeCell ref="E47:G47"/>
    <mergeCell ref="H47:J47"/>
    <mergeCell ref="K47:M47"/>
    <mergeCell ref="N47:P47"/>
    <mergeCell ref="Q47:S47"/>
    <mergeCell ref="B45:D45"/>
    <mergeCell ref="E45:G45"/>
    <mergeCell ref="H45:J45"/>
    <mergeCell ref="K45:M45"/>
    <mergeCell ref="N45:P45"/>
    <mergeCell ref="Q45:S45"/>
    <mergeCell ref="T45:V45"/>
    <mergeCell ref="B46:D46"/>
    <mergeCell ref="E46:G46"/>
    <mergeCell ref="H46:J46"/>
    <mergeCell ref="K46:M46"/>
    <mergeCell ref="N46:P46"/>
    <mergeCell ref="Q46:S46"/>
    <mergeCell ref="T46:V46"/>
    <mergeCell ref="O35:P35"/>
    <mergeCell ref="B36:P36"/>
    <mergeCell ref="B37:P37"/>
    <mergeCell ref="B38:P38"/>
    <mergeCell ref="T40:V40"/>
    <mergeCell ref="B42:D44"/>
    <mergeCell ref="E42:G44"/>
    <mergeCell ref="H42:J44"/>
    <mergeCell ref="K42:V42"/>
    <mergeCell ref="B35:D35"/>
    <mergeCell ref="E35:F35"/>
    <mergeCell ref="G35:H35"/>
    <mergeCell ref="I35:J35"/>
    <mergeCell ref="K35:L35"/>
    <mergeCell ref="M35:N35"/>
    <mergeCell ref="K43:M44"/>
    <mergeCell ref="N43:P44"/>
    <mergeCell ref="Q43:S44"/>
    <mergeCell ref="T43:V44"/>
    <mergeCell ref="T38:V38"/>
    <mergeCell ref="T39:V39"/>
    <mergeCell ref="B34:D34"/>
    <mergeCell ref="E34:F34"/>
    <mergeCell ref="G34:H34"/>
    <mergeCell ref="I34:J34"/>
    <mergeCell ref="K34:L34"/>
    <mergeCell ref="M34:N34"/>
    <mergeCell ref="O34:P34"/>
    <mergeCell ref="B33:D33"/>
    <mergeCell ref="E33:F33"/>
    <mergeCell ref="G33:H33"/>
    <mergeCell ref="I33:J33"/>
    <mergeCell ref="K33:L33"/>
    <mergeCell ref="M33:N33"/>
    <mergeCell ref="B32:D32"/>
    <mergeCell ref="E32:F32"/>
    <mergeCell ref="G32:H32"/>
    <mergeCell ref="I32:J32"/>
    <mergeCell ref="K32:L32"/>
    <mergeCell ref="M32:N32"/>
    <mergeCell ref="O32:P32"/>
    <mergeCell ref="O33:P33"/>
    <mergeCell ref="Q20:S20"/>
    <mergeCell ref="N28:P28"/>
    <mergeCell ref="B30:D31"/>
    <mergeCell ref="E30:F31"/>
    <mergeCell ref="G30:H31"/>
    <mergeCell ref="I30:J31"/>
    <mergeCell ref="K30:L31"/>
    <mergeCell ref="M30:N31"/>
    <mergeCell ref="O30:P31"/>
    <mergeCell ref="A20:B20"/>
    <mergeCell ref="Q19:R19"/>
    <mergeCell ref="B16:D16"/>
    <mergeCell ref="F16:G16"/>
    <mergeCell ref="I16:J16"/>
    <mergeCell ref="L16:M16"/>
    <mergeCell ref="O16:P16"/>
    <mergeCell ref="R16:S16"/>
    <mergeCell ref="K18:P18"/>
    <mergeCell ref="Q18:R18"/>
    <mergeCell ref="U18:X18"/>
    <mergeCell ref="Y18:Z18"/>
    <mergeCell ref="B15:D15"/>
    <mergeCell ref="F15:G15"/>
    <mergeCell ref="I15:J15"/>
    <mergeCell ref="L15:M15"/>
    <mergeCell ref="O15:P15"/>
    <mergeCell ref="R15:S15"/>
    <mergeCell ref="U15:V15"/>
    <mergeCell ref="X15:Y15"/>
    <mergeCell ref="U16:V16"/>
    <mergeCell ref="X16:Y16"/>
    <mergeCell ref="D18:H18"/>
    <mergeCell ref="T13:V13"/>
    <mergeCell ref="W13:Y13"/>
    <mergeCell ref="B14:D14"/>
    <mergeCell ref="E14:G14"/>
    <mergeCell ref="H14:J14"/>
    <mergeCell ref="K14:M14"/>
    <mergeCell ref="N14:P14"/>
    <mergeCell ref="Q14:S14"/>
    <mergeCell ref="T14:V14"/>
    <mergeCell ref="B13:D13"/>
    <mergeCell ref="E13:G13"/>
    <mergeCell ref="H13:J13"/>
    <mergeCell ref="K13:M13"/>
    <mergeCell ref="N13:P13"/>
    <mergeCell ref="Q13:S13"/>
    <mergeCell ref="W14:Y14"/>
    <mergeCell ref="W9:Y9"/>
    <mergeCell ref="B11:D12"/>
    <mergeCell ref="E11:G12"/>
    <mergeCell ref="H11:J12"/>
    <mergeCell ref="K11:V11"/>
    <mergeCell ref="W11:Y12"/>
    <mergeCell ref="K12:M12"/>
    <mergeCell ref="N12:P12"/>
    <mergeCell ref="Q12:S12"/>
    <mergeCell ref="T12:V12"/>
    <mergeCell ref="B5:D5"/>
    <mergeCell ref="F5:H5"/>
    <mergeCell ref="J5:L5"/>
    <mergeCell ref="T5:V5"/>
    <mergeCell ref="W5:Y5"/>
    <mergeCell ref="U7:V7"/>
    <mergeCell ref="W7:Y7"/>
    <mergeCell ref="X1:Z1"/>
    <mergeCell ref="A2:Z2"/>
    <mergeCell ref="A3:Z3"/>
    <mergeCell ref="B4:D4"/>
    <mergeCell ref="F4:H4"/>
    <mergeCell ref="I4:M4"/>
    <mergeCell ref="T4:Z4"/>
  </mergeCells>
  <phoneticPr fontId="9"/>
  <conditionalFormatting sqref="I4">
    <cfRule type="containsText" dxfId="1" priority="1" operator="containsText" text="選択">
      <formula>NOT(ISERROR(SEARCH("選択",I4)))</formula>
    </cfRule>
    <cfRule type="cellIs" dxfId="0" priority="2" operator="equal">
      <formula>#REF!</formula>
    </cfRule>
  </conditionalFormatting>
  <pageMargins left="0.16" right="0.16" top="0.25" bottom="0.16" header="0.3" footer="0.16"/>
  <pageSetup paperSize="9" scale="98" orientation="portrait" r:id="rId1"/>
  <colBreaks count="1" manualBreakCount="1">
    <brk id="26" max="1048575" man="1"/>
  </colBreaks>
  <drawing r:id="rId2"/>
  <extLst>
    <ext xmlns:x14="http://schemas.microsoft.com/office/spreadsheetml/2009/9/main" uri="{CCE6A557-97BC-4b89-ADB6-D9C93CAAB3DF}">
      <x14:dataValidations xmlns:xm="http://schemas.microsoft.com/office/excel/2006/main" count="5">
        <x14:dataValidation type="list" allowBlank="1" showInputMessage="1" showErrorMessage="1">
          <x14:formula1>
            <xm:f>[2]元データ!#REF!</xm:f>
          </x14:formula1>
          <xm:sqref>J6:L6</xm:sqref>
        </x14:dataValidation>
        <x14:dataValidation type="list" allowBlank="1" showInputMessage="1" showErrorMessage="1">
          <x14:formula1>
            <xm:f>[2]元データ!#REF!</xm:f>
          </x14:formula1>
          <xm:sqref>F6:H6</xm:sqref>
        </x14:dataValidation>
        <x14:dataValidation type="list" allowBlank="1" showInputMessage="1" showErrorMessage="1">
          <x14:formula1>
            <xm:f>元データ!$AB$6:$AB$41</xm:f>
          </x14:formula1>
          <xm:sqref>F5:H5</xm:sqref>
        </x14:dataValidation>
        <x14:dataValidation type="list" allowBlank="1" showInputMessage="1" showErrorMessage="1">
          <x14:formula1>
            <xm:f>元データ!$AC$6:$AC$40</xm:f>
          </x14:formula1>
          <xm:sqref>J5:L5</xm:sqref>
        </x14:dataValidation>
        <x14:dataValidation type="list" allowBlank="1" showInputMessage="1" showErrorMessage="1">
          <x14:formula1>
            <xm:f>グラフ用!$B$3:$B$4</xm:f>
          </x14:formula1>
          <xm:sqref>U7:U8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M113"/>
  <sheetViews>
    <sheetView workbookViewId="0">
      <selection activeCell="O17" sqref="O17"/>
    </sheetView>
  </sheetViews>
  <sheetFormatPr defaultRowHeight="13.5"/>
  <cols>
    <col min="9" max="10" width="5.375" customWidth="1"/>
  </cols>
  <sheetData>
    <row r="2" spans="2:13">
      <c r="B2" s="91"/>
      <c r="C2" s="90"/>
      <c r="D2" s="90"/>
      <c r="E2" s="90"/>
      <c r="F2" s="90"/>
      <c r="G2" s="92"/>
      <c r="H2" s="92"/>
      <c r="I2" s="92"/>
      <c r="J2" s="92"/>
      <c r="K2" s="90"/>
      <c r="L2" s="90"/>
      <c r="M2" s="90"/>
    </row>
    <row r="3" spans="2:13">
      <c r="B3" s="91" t="s">
        <v>276</v>
      </c>
      <c r="C3" s="90"/>
      <c r="D3" s="94" t="str">
        <f>IFERROR(MATCH(kadft!F5,地域類型区分!B2:B512,0),"1")</f>
        <v>1</v>
      </c>
      <c r="E3" s="94" t="str">
        <f>IFERROR(MATCH(kadft!J5,地域類型区分!B2:B512,0)," ")</f>
        <v xml:space="preserve"> </v>
      </c>
      <c r="F3" s="95" t="str">
        <f>""&amp;IF(E3&lt;&gt;" ",E3,D3)&amp;""</f>
        <v>1</v>
      </c>
      <c r="G3" s="96"/>
      <c r="H3" s="90"/>
      <c r="I3" s="97"/>
      <c r="J3" s="90"/>
      <c r="K3" s="90"/>
      <c r="L3" s="90"/>
      <c r="M3" s="90"/>
    </row>
    <row r="4" spans="2:13">
      <c r="B4" s="91" t="s">
        <v>277</v>
      </c>
      <c r="C4" s="90"/>
      <c r="D4" s="96" t="s">
        <v>278</v>
      </c>
      <c r="E4" s="96" t="s">
        <v>279</v>
      </c>
      <c r="F4" s="96" t="s">
        <v>280</v>
      </c>
      <c r="G4" s="90"/>
      <c r="H4" s="90"/>
      <c r="I4" s="90"/>
      <c r="J4" s="90"/>
      <c r="K4" s="90"/>
      <c r="L4" s="90"/>
      <c r="M4" s="90"/>
    </row>
    <row r="5" spans="2:13">
      <c r="B5" s="103"/>
      <c r="C5" s="103"/>
      <c r="D5" s="103"/>
      <c r="E5" s="103"/>
      <c r="F5" s="103"/>
      <c r="G5" s="104"/>
      <c r="H5" s="104"/>
      <c r="I5" s="103"/>
      <c r="J5" s="103"/>
      <c r="K5" s="93"/>
      <c r="L5" s="93"/>
      <c r="M5" s="93"/>
    </row>
    <row r="6" spans="2:13">
      <c r="B6" s="109"/>
      <c r="C6" s="109"/>
      <c r="D6" s="110"/>
      <c r="E6" s="110"/>
      <c r="F6" s="110"/>
      <c r="G6" s="111" t="str">
        <f>IF(COUNTIF(元データ!AC6:AC50,kadft!J5),"OK","NO")</f>
        <v>OK</v>
      </c>
      <c r="H6" s="112" t="s">
        <v>284</v>
      </c>
      <c r="I6" s="90"/>
      <c r="J6" s="90"/>
      <c r="K6" s="96"/>
      <c r="L6" s="96"/>
      <c r="M6" s="96"/>
    </row>
    <row r="7" spans="2:13">
      <c r="B7" s="109"/>
      <c r="C7" s="109"/>
      <c r="D7" s="110"/>
      <c r="E7" s="110"/>
      <c r="F7" s="110"/>
      <c r="G7" s="111"/>
      <c r="H7" s="112"/>
      <c r="I7" s="90"/>
      <c r="J7" s="90"/>
      <c r="K7" s="96"/>
      <c r="L7" s="96"/>
      <c r="M7" s="96"/>
    </row>
    <row r="8" spans="2:13">
      <c r="B8" s="96"/>
      <c r="C8" s="96"/>
      <c r="D8" s="96"/>
      <c r="E8" s="96"/>
      <c r="F8" s="96"/>
      <c r="G8" s="90" t="s">
        <v>286</v>
      </c>
      <c r="H8" s="90"/>
      <c r="I8" s="90"/>
      <c r="J8" s="90"/>
      <c r="K8" s="90"/>
      <c r="L8" s="90"/>
      <c r="M8" s="90"/>
    </row>
    <row r="9" spans="2:13">
      <c r="B9" s="96"/>
      <c r="C9" s="96"/>
      <c r="D9" s="96"/>
      <c r="E9" s="96"/>
      <c r="F9" s="96"/>
      <c r="G9" s="90"/>
      <c r="H9" s="90"/>
      <c r="I9" s="90"/>
      <c r="J9" s="90"/>
      <c r="K9" s="90"/>
      <c r="L9" s="90"/>
      <c r="M9" s="90"/>
    </row>
    <row r="10" spans="2:13">
      <c r="B10" s="96"/>
      <c r="C10" s="93" t="s">
        <v>290</v>
      </c>
      <c r="D10" s="93" t="s">
        <v>291</v>
      </c>
      <c r="E10" s="96"/>
      <c r="F10" s="96"/>
      <c r="G10" s="122" t="s">
        <v>289</v>
      </c>
      <c r="H10" s="90"/>
      <c r="I10" s="90"/>
      <c r="J10" s="90"/>
      <c r="K10" s="90"/>
      <c r="L10" s="90"/>
      <c r="M10" s="90"/>
    </row>
    <row r="11" spans="2:13">
      <c r="B11" s="128"/>
      <c r="C11" s="129"/>
      <c r="D11" s="129"/>
      <c r="E11" s="128"/>
      <c r="F11" s="128"/>
      <c r="G11" s="129"/>
      <c r="H11" s="129"/>
      <c r="I11" s="129"/>
      <c r="J11" s="129"/>
      <c r="K11" s="129"/>
      <c r="L11" s="129"/>
      <c r="M11" s="129"/>
    </row>
    <row r="12" spans="2:13">
      <c r="B12" s="104">
        <f>kadft!W14+kadft!K14</f>
        <v>86685.75</v>
      </c>
      <c r="C12" s="93" t="s">
        <v>296</v>
      </c>
      <c r="D12" s="93" t="s">
        <v>297</v>
      </c>
      <c r="E12" s="103"/>
      <c r="F12" s="103"/>
      <c r="G12" s="131" t="str">
        <f>INDEX(地域類型区分!$B$2:$B$557,F3,1)</f>
        <v>群馬県</v>
      </c>
      <c r="H12" s="103"/>
      <c r="I12" s="103"/>
      <c r="J12" s="103"/>
      <c r="K12" s="93"/>
      <c r="L12" s="93"/>
      <c r="M12" s="93"/>
    </row>
    <row r="13" spans="2:13">
      <c r="B13" s="133"/>
      <c r="C13" s="93" t="s">
        <v>301</v>
      </c>
      <c r="D13" s="93"/>
      <c r="E13" s="93" t="s">
        <v>302</v>
      </c>
      <c r="F13" s="93"/>
      <c r="G13" s="95" t="str">
        <f>G12</f>
        <v>群馬県</v>
      </c>
      <c r="H13" s="93" t="s">
        <v>303</v>
      </c>
      <c r="I13" s="131"/>
      <c r="J13" s="131"/>
      <c r="K13" s="93"/>
      <c r="L13" s="93"/>
      <c r="M13" s="93"/>
    </row>
    <row r="14" spans="2:13">
      <c r="B14" s="134"/>
      <c r="C14" s="93"/>
      <c r="D14" s="93" t="str">
        <f>IF(kadft!$U$7="県計",$C$12,IF(kadft!$U$7="前回",$C$10))</f>
        <v>林野率</v>
      </c>
      <c r="E14" s="93" t="str">
        <f>IF(kadft!$U$7="県計",$D$12,IF(kadft!$U$7="前回",$D$10))</f>
        <v>耕地率</v>
      </c>
      <c r="F14" s="93"/>
      <c r="G14" s="97" t="s">
        <v>304</v>
      </c>
      <c r="H14" s="135"/>
      <c r="I14" s="135"/>
      <c r="J14" s="136"/>
      <c r="K14" s="137"/>
      <c r="L14" s="138"/>
      <c r="M14" s="139"/>
    </row>
    <row r="15" spans="2:13">
      <c r="B15" s="134"/>
      <c r="C15" s="93" t="str">
        <f>IF(kadft!$U$7="県計",$J$15,IF(kadft!$U$7="前回",$G$14))</f>
        <v>県　　計</v>
      </c>
      <c r="D15" s="140">
        <f>IF(kadft!$U$7="県計",kadft!$I$16,IF(kadft!$U$7="前回",kadft!$H$13))</f>
        <v>64.099999999999994</v>
      </c>
      <c r="E15" s="140">
        <f>IF(kadft!$U$7="県計",kadft!$L$16,IF(kadft!$U$7="前回",kadft!$K$13))</f>
        <v>11.4</v>
      </c>
      <c r="F15" s="93"/>
      <c r="G15" s="97" t="s">
        <v>306</v>
      </c>
      <c r="H15" s="135"/>
      <c r="I15" s="141"/>
      <c r="J15" s="142" t="s">
        <v>307</v>
      </c>
      <c r="K15" s="136"/>
      <c r="L15" s="143"/>
      <c r="M15" s="143"/>
    </row>
    <row r="16" spans="2:13">
      <c r="B16" s="134"/>
      <c r="C16" s="93" t="str">
        <f>IF(kadft!$U$7="県計",$G$13,IF(kadft!$U$7="前回",$G$15))</f>
        <v>群馬県</v>
      </c>
      <c r="D16" s="140">
        <f>IF(kadft!$U$7="県計",kadft!$I$15,IF(kadft!$U$7="前回",kadft!$H$14))</f>
        <v>64.099999999999994</v>
      </c>
      <c r="E16" s="140">
        <f>IF(kadft!$U$7="県計",kadft!$L$15,IF(kadft!$U$7="前回",kadft!$K$14))</f>
        <v>11.4</v>
      </c>
      <c r="F16" s="93"/>
      <c r="G16" s="97"/>
      <c r="H16" s="135"/>
      <c r="I16" s="142" t="s">
        <v>314</v>
      </c>
      <c r="J16" s="137" t="s">
        <v>315</v>
      </c>
      <c r="K16" s="137"/>
      <c r="L16" s="143"/>
      <c r="M16" s="138"/>
    </row>
    <row r="17" spans="2:13">
      <c r="B17" s="93"/>
      <c r="C17" s="93"/>
      <c r="D17" s="93"/>
      <c r="E17" s="93"/>
      <c r="F17" s="93"/>
      <c r="G17" s="97"/>
      <c r="H17" s="135"/>
      <c r="I17" s="136" t="s">
        <v>494</v>
      </c>
      <c r="J17" s="137"/>
      <c r="K17" s="135"/>
      <c r="L17" s="138"/>
      <c r="M17" s="138"/>
    </row>
    <row r="18" spans="2:13">
      <c r="B18" s="93"/>
      <c r="C18" s="93" t="s">
        <v>321</v>
      </c>
      <c r="D18" s="93"/>
      <c r="E18" s="93" t="s">
        <v>321</v>
      </c>
      <c r="F18" s="93"/>
      <c r="G18" s="97"/>
      <c r="H18" s="135"/>
      <c r="I18" s="136" t="s">
        <v>322</v>
      </c>
      <c r="J18" s="130"/>
      <c r="K18" s="130"/>
      <c r="L18" s="93"/>
      <c r="M18" s="93"/>
    </row>
    <row r="19" spans="2:13">
      <c r="B19" s="93"/>
      <c r="C19" s="93"/>
      <c r="D19" s="154" t="str">
        <f>kadft!N12</f>
        <v>田面積</v>
      </c>
      <c r="E19" s="154" t="str">
        <f>kadft!Q12</f>
        <v>畑面積</v>
      </c>
      <c r="F19" s="154" t="str">
        <f>kadft!T12</f>
        <v>樹園地面積</v>
      </c>
      <c r="G19" s="97"/>
      <c r="H19" s="97"/>
      <c r="I19" s="97"/>
      <c r="J19" s="155"/>
      <c r="K19" s="93"/>
      <c r="L19" s="93"/>
      <c r="M19" s="93"/>
    </row>
    <row r="20" spans="2:13">
      <c r="B20" s="93"/>
      <c r="C20" s="93" t="str">
        <f>IF(kadft!$U$7="県計",$G$13,IF(kadft!$U$7="前回",$G$15))</f>
        <v>群馬県</v>
      </c>
      <c r="D20" s="140">
        <f>IF(kadft!$U$7="県計",kadft!$O$15,IF(kadft!$U$7="前回",ROUND(kadft!$N$14/kadft!K14*100,1)))</f>
        <v>37.5</v>
      </c>
      <c r="E20" s="140">
        <f>IF(kadft!$U$7="県計",kadft!$R$15,IF(kadft!$U$7="前回",ROUND(kadft!$Q$14/kadft!K14*100,1)))</f>
        <v>57.5</v>
      </c>
      <c r="F20" s="140">
        <f>IF(kadft!$U$7="県計",kadft!$U$15,IF(kadft!$U$7="前回",ROUND(kadft!$T$14/kadft!K14*100,1)))</f>
        <v>5</v>
      </c>
      <c r="G20" s="97"/>
      <c r="H20" s="97"/>
      <c r="I20" s="97"/>
      <c r="J20" s="155"/>
      <c r="K20" s="93"/>
      <c r="L20" s="93"/>
      <c r="M20" s="93"/>
    </row>
    <row r="21" spans="2:13">
      <c r="B21" s="93"/>
      <c r="C21" s="93" t="str">
        <f>IF(kadft!$U$7="県計",$J$15,IF(kadft!$U$7="前回",$G$14))</f>
        <v>県　　計</v>
      </c>
      <c r="D21" s="140">
        <f>IF(kadft!$U$7="県計",kadft!$O$16,IF(kadft!$U$7="前回",ROUND(kadft!$N$13/kadft!K13*100,1)))</f>
        <v>37.5</v>
      </c>
      <c r="E21" s="140">
        <f>IF(kadft!$U$7="県計",kadft!$R$16,IF(kadft!$U$7="前回",ROUND(kadft!$Q$13/kadft!K13*100,1)))</f>
        <v>57.5</v>
      </c>
      <c r="F21" s="140">
        <f>IF(kadft!$U$7="県計",kadft!$U$16,IF(kadft!$U$7="前回",ROUND(kadft!$T$13/kadft!K13*100,1)))</f>
        <v>5</v>
      </c>
      <c r="G21" s="97"/>
      <c r="H21" s="135"/>
      <c r="I21" s="135" t="s">
        <v>325</v>
      </c>
      <c r="J21" s="135"/>
      <c r="K21" s="130"/>
      <c r="L21" s="93"/>
      <c r="M21" s="93"/>
    </row>
    <row r="22" spans="2:13">
      <c r="B22" s="93"/>
      <c r="C22" s="93"/>
      <c r="D22" s="93"/>
      <c r="E22" s="93"/>
      <c r="F22" s="93"/>
      <c r="G22" s="97"/>
      <c r="H22" s="135"/>
      <c r="I22" s="158"/>
      <c r="J22" s="135"/>
      <c r="K22" s="130"/>
      <c r="L22" s="93"/>
      <c r="M22" s="93"/>
    </row>
    <row r="23" spans="2:13">
      <c r="B23" s="93"/>
      <c r="C23" s="93"/>
      <c r="D23" s="93" t="s">
        <v>326</v>
      </c>
      <c r="E23" s="93"/>
      <c r="F23" s="93" t="s">
        <v>327</v>
      </c>
      <c r="G23" s="97"/>
      <c r="H23" s="135"/>
      <c r="I23" s="135"/>
      <c r="J23" s="135"/>
      <c r="K23" s="130"/>
      <c r="L23" s="93"/>
      <c r="M23" s="93"/>
    </row>
    <row r="24" spans="2:13">
      <c r="B24" s="93"/>
      <c r="C24" s="93" t="str">
        <f>IF(kadft!$U$7="県計",$J$15,IF(kadft!$U$7="前回",$G$14))</f>
        <v>県　　計</v>
      </c>
      <c r="D24" s="140">
        <f>IF(kadft!$U$7="県計",kadft!$X$16,IF(kadft!$U$7="前回",ROUND(kadft!$W$13,0)))</f>
        <v>16.2</v>
      </c>
      <c r="E24" s="93"/>
      <c r="F24" s="93"/>
      <c r="G24" s="93"/>
      <c r="H24" s="138"/>
      <c r="I24" s="138"/>
      <c r="J24" s="138"/>
      <c r="K24" s="93"/>
      <c r="L24" s="93"/>
      <c r="M24" s="93"/>
    </row>
    <row r="25" spans="2:13">
      <c r="B25" s="93"/>
      <c r="C25" s="93" t="str">
        <f>IF(kadft!$U$7="県計",$G$13,IF(kadft!$U$7="前回",$G$15))</f>
        <v>群馬県</v>
      </c>
      <c r="D25" s="140">
        <f>IF(kadft!$U$7="県計",kadft!$X$15,IF(kadft!$U$7="前回",ROUND(kadft!$W$14,0)))</f>
        <v>16.2</v>
      </c>
      <c r="E25" s="93"/>
      <c r="F25" s="93"/>
      <c r="G25" s="93"/>
      <c r="H25" s="138"/>
      <c r="I25" s="159"/>
      <c r="J25" s="159"/>
      <c r="K25" s="93"/>
      <c r="L25" s="93"/>
      <c r="M25" s="93"/>
    </row>
    <row r="26" spans="2:13">
      <c r="B26" s="93"/>
      <c r="C26" s="93"/>
      <c r="D26" s="160"/>
      <c r="E26" s="93"/>
      <c r="F26" s="93"/>
      <c r="G26" s="476" t="s">
        <v>328</v>
      </c>
      <c r="H26" s="476"/>
      <c r="I26" s="476"/>
      <c r="J26" s="476"/>
      <c r="K26" s="476"/>
      <c r="L26" s="93"/>
      <c r="M26" s="93"/>
    </row>
    <row r="27" spans="2:13">
      <c r="B27" s="93"/>
      <c r="C27" s="93"/>
      <c r="D27" s="160"/>
      <c r="E27" s="93"/>
      <c r="F27" s="93"/>
      <c r="G27" s="93"/>
      <c r="H27" s="138"/>
      <c r="I27" s="159"/>
      <c r="J27" s="159"/>
      <c r="K27" s="93"/>
      <c r="L27" s="93"/>
      <c r="M27" s="93"/>
    </row>
    <row r="28" spans="2:13">
      <c r="B28" s="93"/>
      <c r="C28" s="93"/>
      <c r="D28" s="93"/>
      <c r="E28" s="93"/>
      <c r="F28" s="93"/>
      <c r="G28" s="93"/>
      <c r="H28" s="138"/>
      <c r="I28" s="159"/>
      <c r="J28" s="159"/>
      <c r="K28" s="93"/>
      <c r="L28" s="93"/>
      <c r="M28" s="93"/>
    </row>
    <row r="29" spans="2:13">
      <c r="B29" s="93"/>
      <c r="C29" s="93"/>
      <c r="D29" s="93"/>
      <c r="E29" s="93"/>
      <c r="F29" s="93"/>
      <c r="G29" s="93"/>
      <c r="H29" s="138"/>
      <c r="I29" s="162"/>
      <c r="J29" s="162"/>
      <c r="K29" s="93"/>
      <c r="L29" s="93"/>
      <c r="M29" s="93"/>
    </row>
    <row r="30" spans="2:13">
      <c r="B30" s="129"/>
      <c r="C30" s="129"/>
      <c r="D30" s="129"/>
      <c r="E30" s="129"/>
      <c r="F30" s="129"/>
      <c r="G30" s="129"/>
      <c r="H30" s="163"/>
      <c r="I30" s="164"/>
      <c r="J30" s="164"/>
      <c r="K30" s="129"/>
      <c r="L30" s="129"/>
      <c r="M30" s="129"/>
    </row>
    <row r="31" spans="2:13">
      <c r="B31" s="166"/>
      <c r="C31" s="93"/>
      <c r="D31" s="93" t="str">
        <f>kadft!E30</f>
        <v>森林地域</v>
      </c>
      <c r="E31" s="93" t="str">
        <f>kadft!G30</f>
        <v>農業地域</v>
      </c>
      <c r="F31" s="93" t="s">
        <v>336</v>
      </c>
      <c r="G31" s="93" t="s">
        <v>337</v>
      </c>
      <c r="H31" s="93" t="s">
        <v>334</v>
      </c>
      <c r="I31" s="93" t="s">
        <v>335</v>
      </c>
      <c r="J31" s="167"/>
      <c r="K31" s="93"/>
      <c r="L31" s="93"/>
      <c r="M31" s="93"/>
    </row>
    <row r="32" spans="2:13">
      <c r="B32" s="166"/>
      <c r="C32" s="93" t="str">
        <f>G13</f>
        <v>群馬県</v>
      </c>
      <c r="D32" s="168">
        <f>IF(kadft!E$35=0,0.001,kadft!E$35)</f>
        <v>1</v>
      </c>
      <c r="E32" s="168">
        <f>IF(kadft!G$35=0,0.001,kadft!G$35)</f>
        <v>1</v>
      </c>
      <c r="F32" s="168">
        <f>IF(kadft!I$35=0,0.001,kadft!I$35)</f>
        <v>1</v>
      </c>
      <c r="G32" s="168">
        <f>IF(kadft!K$35=0,0.001,kadft!K$35)</f>
        <v>1</v>
      </c>
      <c r="H32" s="168">
        <f>IF(kadft!M$35=0,0.001,kadft!M$35)</f>
        <v>1</v>
      </c>
      <c r="I32" s="477">
        <f>IF(kadft!O$35=0,0.001,kadft!O$35)</f>
        <v>1</v>
      </c>
      <c r="J32" s="478"/>
      <c r="K32" s="93"/>
      <c r="L32" s="93"/>
      <c r="M32" s="93"/>
    </row>
    <row r="33" spans="2:13">
      <c r="B33" s="97"/>
      <c r="C33" s="93" t="str">
        <f>J15</f>
        <v>県　　計</v>
      </c>
      <c r="D33" s="168">
        <v>1</v>
      </c>
      <c r="E33" s="168">
        <v>1</v>
      </c>
      <c r="F33" s="168">
        <v>1</v>
      </c>
      <c r="G33" s="168">
        <v>1</v>
      </c>
      <c r="H33" s="168">
        <v>1</v>
      </c>
      <c r="I33" s="475">
        <v>1</v>
      </c>
      <c r="J33" s="475"/>
      <c r="K33" s="93"/>
      <c r="L33" s="93"/>
      <c r="M33" s="93"/>
    </row>
    <row r="34" spans="2:13">
      <c r="B34" s="155"/>
      <c r="C34" s="93"/>
      <c r="D34" s="93"/>
      <c r="E34" s="93"/>
      <c r="F34" s="93"/>
      <c r="G34" s="93"/>
      <c r="H34" s="93"/>
      <c r="I34" s="93"/>
      <c r="J34" s="93"/>
      <c r="K34" s="93"/>
      <c r="L34" s="93"/>
      <c r="M34" s="93"/>
    </row>
    <row r="35" spans="2:13">
      <c r="B35" s="97"/>
      <c r="C35" s="93"/>
      <c r="D35" s="93"/>
      <c r="E35" s="93"/>
      <c r="F35" s="93"/>
      <c r="G35" s="93"/>
      <c r="H35" s="93"/>
      <c r="I35" s="93"/>
      <c r="J35" s="93"/>
      <c r="K35" s="93"/>
      <c r="L35" s="93"/>
      <c r="M35" s="93"/>
    </row>
    <row r="36" spans="2:13">
      <c r="B36" s="97"/>
      <c r="C36" s="93"/>
      <c r="D36" s="93"/>
      <c r="E36" s="93"/>
      <c r="F36" s="93"/>
      <c r="G36" s="93"/>
      <c r="H36" s="93"/>
      <c r="I36" s="93"/>
      <c r="J36" s="93"/>
      <c r="K36" s="93"/>
      <c r="L36" s="93"/>
      <c r="M36" s="93"/>
    </row>
    <row r="37" spans="2:13">
      <c r="B37" s="93"/>
      <c r="C37" s="93"/>
      <c r="D37" s="93"/>
      <c r="E37" s="93"/>
      <c r="F37" s="93"/>
      <c r="G37" s="93"/>
      <c r="H37" s="97"/>
      <c r="I37" s="97"/>
      <c r="J37" s="97"/>
      <c r="K37" s="93"/>
      <c r="L37" s="93"/>
      <c r="M37" s="93"/>
    </row>
    <row r="38" spans="2:13">
      <c r="B38" s="171"/>
      <c r="C38" s="171"/>
      <c r="D38" s="171"/>
      <c r="E38" s="171"/>
      <c r="F38" s="171"/>
      <c r="G38" s="171"/>
      <c r="H38" s="97"/>
      <c r="I38" s="97"/>
      <c r="J38" s="97"/>
      <c r="K38" s="93"/>
      <c r="L38" s="93"/>
      <c r="M38" s="93"/>
    </row>
    <row r="39" spans="2:13">
      <c r="B39" s="129"/>
      <c r="C39" s="129"/>
      <c r="D39" s="129"/>
      <c r="E39" s="129"/>
      <c r="F39" s="129"/>
      <c r="G39" s="129"/>
      <c r="H39" s="172"/>
      <c r="I39" s="172"/>
      <c r="J39" s="172"/>
      <c r="K39" s="127"/>
      <c r="L39" s="127"/>
      <c r="M39" s="127"/>
    </row>
    <row r="40" spans="2:13">
      <c r="B40" s="129"/>
      <c r="C40" s="129"/>
      <c r="D40" s="129"/>
      <c r="E40" s="129"/>
      <c r="F40" s="129"/>
      <c r="G40" s="129"/>
      <c r="H40" s="172"/>
      <c r="I40" s="172"/>
      <c r="J40" s="172"/>
      <c r="K40" s="127"/>
      <c r="L40" s="127"/>
      <c r="M40" s="127"/>
    </row>
    <row r="41" spans="2:13">
      <c r="B41" s="129"/>
      <c r="C41" s="129"/>
      <c r="D41" s="129"/>
      <c r="E41" s="93"/>
      <c r="F41" s="93"/>
      <c r="G41" s="93"/>
      <c r="H41" s="130"/>
      <c r="I41" s="135" t="s">
        <v>325</v>
      </c>
      <c r="J41" s="130"/>
      <c r="K41" s="127"/>
      <c r="L41" s="127"/>
      <c r="M41" s="127"/>
    </row>
    <row r="42" spans="2:13">
      <c r="B42" s="129"/>
      <c r="C42" s="129"/>
      <c r="D42" s="129"/>
      <c r="E42" s="129"/>
      <c r="F42" s="129"/>
      <c r="G42" s="129"/>
      <c r="H42" s="123"/>
      <c r="I42" s="129"/>
      <c r="J42" s="123"/>
      <c r="K42" s="127"/>
      <c r="L42" s="127"/>
      <c r="M42" s="127"/>
    </row>
    <row r="43" spans="2:13">
      <c r="B43" s="93"/>
      <c r="C43" s="93"/>
      <c r="D43" s="93"/>
      <c r="E43" s="93"/>
      <c r="F43" s="140"/>
      <c r="G43" s="93"/>
      <c r="H43" s="130"/>
      <c r="I43" s="130"/>
      <c r="J43" s="130"/>
      <c r="K43" s="127"/>
      <c r="L43" s="474"/>
      <c r="M43" s="474"/>
    </row>
    <row r="44" spans="2:13">
      <c r="B44" s="93"/>
      <c r="C44" s="93"/>
      <c r="D44" s="93"/>
      <c r="E44" s="93"/>
      <c r="F44" s="93"/>
      <c r="G44" s="93"/>
      <c r="H44" s="130"/>
      <c r="I44" s="158" t="str">
        <f>IF(kadft!$U$7="県計",$I$18,IF(kadft!$U$7="前回",$I$17))</f>
        <v>（％）</v>
      </c>
      <c r="J44" s="130"/>
      <c r="K44" s="127"/>
      <c r="L44" s="97"/>
      <c r="M44" s="97"/>
    </row>
    <row r="45" spans="2:13">
      <c r="B45" s="93"/>
      <c r="C45" s="93" t="s">
        <v>352</v>
      </c>
      <c r="D45" s="93" t="s">
        <v>353</v>
      </c>
      <c r="E45" s="93"/>
      <c r="F45" s="93"/>
      <c r="G45" s="93"/>
      <c r="H45" s="93"/>
      <c r="I45" s="93"/>
      <c r="J45" s="93"/>
      <c r="K45" s="97"/>
      <c r="L45" s="97"/>
      <c r="M45" s="97"/>
    </row>
    <row r="46" spans="2:13">
      <c r="B46" s="93"/>
      <c r="C46" s="93" t="s">
        <v>354</v>
      </c>
      <c r="D46" s="93" t="s">
        <v>355</v>
      </c>
      <c r="E46" s="93"/>
      <c r="F46" s="93"/>
      <c r="G46" s="93"/>
      <c r="H46" s="93"/>
      <c r="I46" s="93"/>
      <c r="J46" s="93"/>
      <c r="K46" s="97"/>
      <c r="L46" s="97"/>
      <c r="M46" s="97"/>
    </row>
    <row r="47" spans="2:13">
      <c r="B47" s="93" t="str">
        <f>IF(kadft!$U$7="県計",$J$15,IF(kadft!$U$7="前回",$G$14))</f>
        <v>県　　計</v>
      </c>
      <c r="C47" s="140">
        <f>IF(kadft!$U$7="県計",kadft!$H$48,IF(kadft!$U$7="前回",kadft!$H$45))</f>
        <v>19.8</v>
      </c>
      <c r="D47" s="140">
        <f>IF(kadft!$U$7="県計",kadft!$H$48,IF(kadft!$U$7="前回",kadft!$H$45))</f>
        <v>19.8</v>
      </c>
      <c r="E47" s="93"/>
      <c r="F47" s="93"/>
      <c r="G47" s="93"/>
      <c r="H47" s="93"/>
      <c r="I47" s="93"/>
      <c r="J47" s="93"/>
      <c r="K47" s="97"/>
      <c r="L47" s="97"/>
      <c r="M47" s="97"/>
    </row>
    <row r="48" spans="2:13">
      <c r="B48" s="93" t="str">
        <f>IF(kadft!$U$7="県計",$G$13,IF(kadft!$U$7="前回",$G$15))</f>
        <v>群馬県</v>
      </c>
      <c r="C48" s="140">
        <f>IF(kadft!$U$7="県計",kadft!$H$47,IF(kadft!$U$7="前回",kadft!$H$46))</f>
        <v>19.8</v>
      </c>
      <c r="D48" s="140">
        <f>E45/kadft!E46</f>
        <v>0</v>
      </c>
      <c r="E48" s="93"/>
      <c r="F48" s="93"/>
      <c r="G48" s="93"/>
      <c r="H48" s="93"/>
      <c r="I48" s="93"/>
      <c r="J48" s="93"/>
      <c r="K48" s="155"/>
      <c r="L48" s="155"/>
      <c r="M48" s="155"/>
    </row>
    <row r="49" spans="2:13">
      <c r="B49" s="93"/>
      <c r="C49" s="93"/>
      <c r="D49" s="93"/>
      <c r="E49" s="93"/>
      <c r="F49" s="93"/>
      <c r="G49" s="93"/>
      <c r="H49" s="93"/>
      <c r="I49" s="93"/>
      <c r="J49" s="93"/>
      <c r="K49" s="155"/>
      <c r="L49" s="155"/>
      <c r="M49" s="155"/>
    </row>
    <row r="50" spans="2:13">
      <c r="B50" s="178"/>
      <c r="C50" s="179"/>
      <c r="D50" s="179"/>
      <c r="E50" s="179"/>
      <c r="F50" s="179"/>
      <c r="G50" s="178"/>
      <c r="H50" s="178"/>
      <c r="I50" s="178"/>
      <c r="J50" s="178"/>
      <c r="K50" s="178"/>
      <c r="L50" s="178"/>
      <c r="M50" s="178"/>
    </row>
    <row r="51" spans="2:13">
      <c r="B51" s="104"/>
      <c r="C51" s="104" t="s">
        <v>357</v>
      </c>
      <c r="D51" s="104" t="s">
        <v>347</v>
      </c>
      <c r="E51" s="104"/>
      <c r="F51" s="104"/>
      <c r="G51" s="104"/>
      <c r="H51" s="104"/>
      <c r="I51" s="104"/>
      <c r="J51" s="104"/>
      <c r="K51" s="104"/>
      <c r="L51" s="104"/>
      <c r="M51" s="104"/>
    </row>
    <row r="52" spans="2:13">
      <c r="B52" s="93"/>
      <c r="C52" s="93" t="str">
        <f>kadft!T43</f>
        <v>その他</v>
      </c>
      <c r="D52" s="93" t="str">
        <f>kadft!Q43</f>
        <v>観光農園</v>
      </c>
      <c r="E52" s="93" t="str">
        <f>kadft!N43</f>
        <v>消費者に直接販売</v>
      </c>
      <c r="F52" s="93" t="str">
        <f>kadft!K43</f>
        <v>農産物の加工</v>
      </c>
      <c r="G52" s="93"/>
      <c r="H52" s="93"/>
      <c r="I52" s="93"/>
      <c r="J52" s="93"/>
      <c r="K52" s="93"/>
      <c r="L52" s="93"/>
      <c r="M52" s="93"/>
    </row>
    <row r="53" spans="2:13">
      <c r="B53" s="93" t="str">
        <f>IF(kadft!$U$7="県計",$J$15,IF(kadft!$U$7="前回",$G$14))</f>
        <v>県　　計</v>
      </c>
      <c r="C53" s="140">
        <f>IF(kadft!$U$7="県計",kadft!$T$48,IF(kadft!$U$7="前回",kadft!$T$45))</f>
        <v>0.6</v>
      </c>
      <c r="D53" s="140">
        <f>IF(kadft!$U$7="県計",kadft!$Q$48,IF(kadft!$U$7="前回",kadft!$Q$45))</f>
        <v>1.3</v>
      </c>
      <c r="E53" s="140">
        <f>IF(kadft!$U$7="県計",kadft!$N$48,IF(kadft!$U$7="前回",kadft!$N$45))</f>
        <v>18.899999999999999</v>
      </c>
      <c r="F53" s="140">
        <f>IF(kadft!$U$7="県計",kadft!$K$48,IF(kadft!$U$7="前回",kadft!$K$45))</f>
        <v>1.9</v>
      </c>
      <c r="G53" s="93"/>
      <c r="H53" s="93"/>
      <c r="I53" s="93"/>
      <c r="J53" s="93"/>
      <c r="K53" s="93"/>
      <c r="L53" s="93"/>
      <c r="M53" s="93"/>
    </row>
    <row r="54" spans="2:13">
      <c r="B54" s="93" t="str">
        <f>IF(kadft!$U$7="県計",$G$13,IF(kadft!$U$7="前回",$G$15))</f>
        <v>群馬県</v>
      </c>
      <c r="C54" s="140">
        <f>IF(kadft!$U$7="県計",kadft!$T$47,IF(kadft!$U$7="前回",kadft!$T$46))</f>
        <v>0.6</v>
      </c>
      <c r="D54" s="140">
        <f>IF(kadft!$U$7="県計",kadft!$Q$47,IF(kadft!$U$7="前回",kadft!$Q$46))</f>
        <v>1.3</v>
      </c>
      <c r="E54" s="140">
        <f>IF(kadft!$U$7="県計",kadft!$N$47,IF(kadft!$U$7="前回",kadft!$N$46))</f>
        <v>18.899999999999999</v>
      </c>
      <c r="F54" s="140">
        <f>IF(kadft!$U$7="県計",kadft!$K$47,IF(kadft!$U$7="前回",kadft!$K$46))</f>
        <v>1.9</v>
      </c>
      <c r="G54" s="93"/>
      <c r="H54" s="93"/>
      <c r="I54" s="93"/>
      <c r="J54" s="93"/>
      <c r="K54" s="93"/>
      <c r="L54" s="93"/>
      <c r="M54" s="93"/>
    </row>
    <row r="55" spans="2:13">
      <c r="B55" s="93"/>
      <c r="C55" s="93"/>
      <c r="D55" s="182"/>
      <c r="E55" s="182"/>
      <c r="F55" s="182"/>
      <c r="G55" s="93"/>
      <c r="H55" s="93"/>
      <c r="I55" s="93"/>
      <c r="J55" s="93"/>
      <c r="K55" s="93"/>
      <c r="L55" s="93"/>
      <c r="M55" s="93"/>
    </row>
    <row r="56" spans="2:13">
      <c r="B56" s="93"/>
      <c r="C56" s="93"/>
      <c r="D56" s="93"/>
      <c r="E56" s="93"/>
      <c r="F56" s="93"/>
      <c r="G56" s="93"/>
      <c r="H56" s="93"/>
      <c r="I56" s="140"/>
      <c r="J56" s="140"/>
      <c r="K56" s="93"/>
      <c r="L56" s="93"/>
      <c r="M56" s="93"/>
    </row>
    <row r="57" spans="2:13">
      <c r="B57" s="93"/>
      <c r="C57" s="93"/>
      <c r="D57" s="93"/>
      <c r="E57" s="93"/>
      <c r="F57" s="93"/>
      <c r="G57" s="93"/>
      <c r="H57" s="93"/>
      <c r="I57" s="93"/>
      <c r="J57" s="93"/>
      <c r="K57" s="93"/>
      <c r="L57" s="93"/>
      <c r="M57" s="93"/>
    </row>
    <row r="58" spans="2:13">
      <c r="B58" s="93"/>
      <c r="C58" s="93"/>
      <c r="D58" s="93"/>
      <c r="E58" s="93"/>
      <c r="F58" s="93"/>
      <c r="G58" s="93"/>
      <c r="H58" s="93"/>
      <c r="I58" s="93"/>
      <c r="J58" s="93"/>
      <c r="K58" s="93"/>
      <c r="L58" s="93"/>
      <c r="M58" s="93"/>
    </row>
    <row r="59" spans="2:13">
      <c r="B59" s="93"/>
      <c r="C59" s="93"/>
      <c r="D59" s="93"/>
      <c r="E59" s="93"/>
      <c r="F59" s="93"/>
      <c r="G59" s="93"/>
      <c r="H59" s="97"/>
      <c r="I59" s="97"/>
      <c r="J59" s="183"/>
      <c r="K59" s="184"/>
      <c r="L59" s="97"/>
      <c r="M59" s="97"/>
    </row>
    <row r="60" spans="2:13">
      <c r="B60" s="129"/>
      <c r="C60" s="129"/>
      <c r="D60" s="129"/>
      <c r="E60" s="129"/>
      <c r="F60" s="129"/>
      <c r="G60" s="129"/>
      <c r="H60" s="127"/>
      <c r="I60" s="127"/>
      <c r="J60" s="185"/>
      <c r="K60" s="175"/>
      <c r="L60" s="127"/>
      <c r="M60" s="127"/>
    </row>
    <row r="61" spans="2:13">
      <c r="B61" s="97"/>
      <c r="C61" s="97"/>
      <c r="D61" s="97" t="s">
        <v>363</v>
      </c>
      <c r="E61" s="97"/>
      <c r="F61" s="97" t="s">
        <v>364</v>
      </c>
      <c r="G61" s="97"/>
      <c r="H61" s="97"/>
      <c r="I61" s="93"/>
      <c r="J61" s="93"/>
      <c r="K61" s="186"/>
      <c r="L61" s="187"/>
      <c r="M61" s="188"/>
    </row>
    <row r="62" spans="2:13">
      <c r="B62" s="97"/>
      <c r="C62" s="97"/>
      <c r="D62" s="97" t="s">
        <v>374</v>
      </c>
      <c r="E62" s="97" t="s">
        <v>375</v>
      </c>
      <c r="F62" s="97" t="s">
        <v>376</v>
      </c>
      <c r="G62" s="97"/>
      <c r="H62" s="97"/>
      <c r="I62" s="93"/>
      <c r="J62" s="93"/>
      <c r="K62" s="187"/>
      <c r="L62" s="188"/>
      <c r="M62" s="187"/>
    </row>
    <row r="63" spans="2:13">
      <c r="B63" s="93"/>
      <c r="C63" s="93" t="str">
        <f>IF(kadft!$U$7="県計",$G$13,IF(kadft!$U$7="前回",$G$15))</f>
        <v>群馬県</v>
      </c>
      <c r="D63" s="140">
        <f>IF(kadft!$U$7="県計",kadft!$G$65,IF(kadft!$U$7="前回",kadft!$G$64))</f>
        <v>15.9</v>
      </c>
      <c r="E63" s="140">
        <f>IF(kadft!$U$7="県計",kadft!$I$65,IF(kadft!$U$7="前回",kadft!$I$64))</f>
        <v>36.299999999999997</v>
      </c>
      <c r="F63" s="140">
        <f>IF(kadft!$U$7="県計",kadft!$K$65,IF(kadft!$U$7="前回",kadft!$K$64))</f>
        <v>47.8</v>
      </c>
      <c r="G63" s="93"/>
      <c r="H63" s="93"/>
      <c r="I63" s="93"/>
      <c r="J63" s="93"/>
      <c r="K63" s="97"/>
      <c r="L63" s="97"/>
      <c r="M63" s="97"/>
    </row>
    <row r="64" spans="2:13">
      <c r="B64" s="93"/>
      <c r="C64" s="93" t="str">
        <f>IF(kadft!$U$7="県計",$J$15,IF(kadft!$U$7="前回",$G$14))</f>
        <v>県　　計</v>
      </c>
      <c r="D64" s="140">
        <f>IF(kadft!$U$7="県計",kadft!$G$66,IF(kadft!$U$7="前回",kadft!$G$63))</f>
        <v>15.9</v>
      </c>
      <c r="E64" s="140">
        <f>IF(kadft!$U$7="県計",kadft!$I$66,IF(kadft!$U$7="前回",kadft!$I$63))</f>
        <v>36.299999999999997</v>
      </c>
      <c r="F64" s="140">
        <f>IF(kadft!$U$7="県計",kadft!$K$66,IF(kadft!$U$7="前回",kadft!$K$63))</f>
        <v>47.8</v>
      </c>
      <c r="G64" s="93"/>
      <c r="H64" s="93"/>
      <c r="I64" s="93"/>
      <c r="J64" s="93"/>
      <c r="K64" s="97"/>
      <c r="L64" s="97"/>
      <c r="M64" s="97"/>
    </row>
    <row r="65" spans="2:13">
      <c r="B65" s="93"/>
      <c r="C65" s="93"/>
      <c r="D65" s="93"/>
      <c r="E65" s="93"/>
      <c r="F65" s="93"/>
      <c r="G65" s="93"/>
      <c r="H65" s="93"/>
      <c r="I65" s="93"/>
      <c r="J65" s="93"/>
      <c r="K65" s="97"/>
      <c r="L65" s="97"/>
      <c r="M65" s="97"/>
    </row>
    <row r="66" spans="2:13">
      <c r="B66" s="93"/>
      <c r="C66" s="93"/>
      <c r="D66" s="93" t="s">
        <v>379</v>
      </c>
      <c r="E66" s="93"/>
      <c r="F66" s="93" t="s">
        <v>380</v>
      </c>
      <c r="G66" s="93"/>
      <c r="H66" s="93"/>
      <c r="I66" s="93"/>
      <c r="J66" s="93"/>
      <c r="K66" s="97"/>
      <c r="L66" s="97"/>
      <c r="M66" s="97"/>
    </row>
    <row r="67" spans="2:13">
      <c r="B67" s="93"/>
      <c r="C67" s="93"/>
      <c r="D67" s="93" t="s">
        <v>382</v>
      </c>
      <c r="E67" s="93" t="s">
        <v>383</v>
      </c>
      <c r="F67" s="93" t="s">
        <v>384</v>
      </c>
      <c r="G67" s="93" t="s">
        <v>385</v>
      </c>
      <c r="H67" s="97" t="s">
        <v>386</v>
      </c>
      <c r="I67" s="97" t="s">
        <v>387</v>
      </c>
      <c r="J67" s="97"/>
      <c r="K67" s="97"/>
      <c r="L67" s="97"/>
      <c r="M67" s="97"/>
    </row>
    <row r="68" spans="2:13">
      <c r="B68" s="103"/>
      <c r="C68" s="103" t="str">
        <f>IF(kadft!$U$7="県計",$J$15,IF(kadft!$U$7="前回",$G$14))</f>
        <v>県　　計</v>
      </c>
      <c r="D68" s="191">
        <f>IF(kadft!$U$7="県計",kadft!$M$66,IF(kadft!$U$7="前回",kadft!$M$63))</f>
        <v>36.1</v>
      </c>
      <c r="E68" s="191">
        <f>IF(kadft!$U$7="県計",kadft!$O$66,IF(kadft!$U$7="前回",kadft!$O$63))</f>
        <v>35.9</v>
      </c>
      <c r="F68" s="191">
        <f>IF(kadft!$U$7="県計",kadft!$Q$66,IF(kadft!$U$7="前回",kadft!$Q$63))</f>
        <v>19.3</v>
      </c>
      <c r="G68" s="191">
        <f>IF(kadft!$U$7="県計",kadft!$S$66,IF(kadft!$U$7="前回",kadft!$S$63))</f>
        <v>7.1</v>
      </c>
      <c r="H68" s="191">
        <f>IF(kadft!$U$7="県計",kadft!$U$66,IF(kadft!$U$7="前回",kadft!$U$63))</f>
        <v>1.3</v>
      </c>
      <c r="I68" s="191">
        <f>IF(kadft!$U$7="県計",kadft!$W$66,IF(kadft!$U$7="前回",kadft!$W$63))</f>
        <v>0.3</v>
      </c>
      <c r="J68" s="131"/>
      <c r="K68" s="131"/>
      <c r="L68" s="131"/>
      <c r="M68" s="131"/>
    </row>
    <row r="69" spans="2:13">
      <c r="B69" s="93"/>
      <c r="C69" s="192" t="str">
        <f>IF(kadft!$U$7="県計",$G$13,IF(kadft!$U$7="前回",$G$15))</f>
        <v>群馬県</v>
      </c>
      <c r="D69" s="191">
        <f>IF(kadft!$U$7="県計",kadft!$M$65,IF(kadft!$U$7="前回",kadft!$M$64))</f>
        <v>36.1</v>
      </c>
      <c r="E69" s="191">
        <f>IF(kadft!$U$7="県計",kadft!$O$65,IF(kadft!$U$7="前回",kadft!$O$64))</f>
        <v>35.9</v>
      </c>
      <c r="F69" s="191">
        <f>IF(kadft!$U$7="県計",kadft!$Q$65,IF(kadft!$U$7="前回",kadft!$Q$64))</f>
        <v>19.3</v>
      </c>
      <c r="G69" s="191">
        <f>IF(kadft!$U$7="県計",kadft!$S$65,IF(kadft!$U$7="前回",kadft!$S$64))</f>
        <v>7.1</v>
      </c>
      <c r="H69" s="191">
        <f>IF(kadft!$U$7="県計",kadft!$U$65,IF(kadft!$U$7="前回",kadft!$U$64))</f>
        <v>1.3</v>
      </c>
      <c r="I69" s="191">
        <f>IF(kadft!$U$7="県計",kadft!$W$65,IF(kadft!$U$7="前回",kadft!$W$64))</f>
        <v>0.3</v>
      </c>
      <c r="J69" s="97"/>
      <c r="K69" s="97"/>
      <c r="L69" s="97"/>
      <c r="M69" s="97"/>
    </row>
    <row r="70" spans="2:13">
      <c r="B70" s="93"/>
      <c r="C70" s="93"/>
      <c r="D70" s="93"/>
      <c r="E70" s="93"/>
      <c r="F70" s="93"/>
      <c r="G70" s="93"/>
      <c r="H70" s="97"/>
      <c r="I70" s="97"/>
      <c r="J70" s="97"/>
      <c r="K70" s="97"/>
      <c r="L70" s="97"/>
      <c r="M70" s="97"/>
    </row>
    <row r="71" spans="2:13">
      <c r="B71" s="93"/>
      <c r="C71" s="93"/>
      <c r="D71" s="93"/>
      <c r="E71" s="93"/>
      <c r="F71" s="93"/>
      <c r="G71" s="93"/>
      <c r="H71" s="93"/>
      <c r="I71" s="93"/>
      <c r="J71" s="135" t="s">
        <v>325</v>
      </c>
      <c r="K71" s="93"/>
      <c r="L71" s="93"/>
      <c r="M71" s="93"/>
    </row>
    <row r="72" spans="2:13">
      <c r="B72" s="93"/>
      <c r="C72" s="93"/>
      <c r="D72" s="93"/>
      <c r="E72" s="93"/>
      <c r="F72" s="93"/>
      <c r="G72" s="93"/>
      <c r="H72" s="93"/>
      <c r="I72" s="93"/>
      <c r="J72" s="158" t="str">
        <f>IF(kadft!$U$7="県計",$I$18,IF(kadft!$U$7="前回",$J$16))</f>
        <v>（％）</v>
      </c>
      <c r="K72" s="93"/>
      <c r="L72" s="93"/>
      <c r="M72" s="93"/>
    </row>
    <row r="73" spans="2:13">
      <c r="B73" s="93"/>
      <c r="C73" s="93"/>
      <c r="D73" s="93"/>
      <c r="E73" s="93"/>
      <c r="F73" s="93"/>
      <c r="G73" s="93"/>
      <c r="H73" s="93"/>
      <c r="I73" s="93"/>
      <c r="J73" s="93"/>
      <c r="K73" s="93"/>
      <c r="L73" s="93"/>
      <c r="M73" s="93"/>
    </row>
    <row r="74" spans="2:13">
      <c r="B74" s="93"/>
      <c r="C74" s="93"/>
      <c r="D74" s="93"/>
      <c r="E74" s="93"/>
      <c r="F74" s="93"/>
      <c r="G74" s="93"/>
      <c r="H74" s="93"/>
      <c r="I74" s="93"/>
      <c r="J74" s="93"/>
      <c r="K74" s="93"/>
      <c r="L74" s="93"/>
      <c r="M74" s="93"/>
    </row>
    <row r="75" spans="2:13">
      <c r="B75" s="93"/>
      <c r="C75" s="93"/>
      <c r="D75" s="93"/>
      <c r="E75" s="93"/>
      <c r="F75" s="93"/>
      <c r="G75" s="93"/>
      <c r="H75" s="93"/>
      <c r="I75" s="93"/>
      <c r="J75" s="93"/>
      <c r="K75" s="93"/>
      <c r="L75" s="93"/>
      <c r="M75" s="93"/>
    </row>
    <row r="76" spans="2:13">
      <c r="B76" s="93"/>
      <c r="C76" s="93"/>
      <c r="D76" s="93"/>
      <c r="E76" s="93"/>
      <c r="F76" s="93"/>
      <c r="G76" s="93"/>
      <c r="H76" s="93"/>
      <c r="I76" s="93"/>
      <c r="J76" s="93"/>
      <c r="K76" s="93"/>
      <c r="L76" s="93"/>
      <c r="M76" s="93"/>
    </row>
    <row r="77" spans="2:13">
      <c r="B77" s="129"/>
      <c r="C77" s="129"/>
      <c r="D77" s="129"/>
      <c r="E77" s="129"/>
      <c r="F77" s="129"/>
      <c r="G77" s="129"/>
      <c r="H77" s="129"/>
      <c r="I77" s="129"/>
      <c r="J77" s="129"/>
      <c r="K77" s="129"/>
      <c r="L77" s="129"/>
      <c r="M77" s="129"/>
    </row>
    <row r="78" spans="2:13">
      <c r="B78" s="90"/>
      <c r="C78" s="90"/>
      <c r="D78" s="90"/>
      <c r="E78" s="90"/>
      <c r="F78" s="90"/>
      <c r="G78" s="90"/>
      <c r="H78" s="90"/>
      <c r="I78" s="90"/>
      <c r="J78" s="90"/>
      <c r="K78" s="93"/>
      <c r="L78" s="93"/>
      <c r="M78" s="93"/>
    </row>
    <row r="79" spans="2:13">
      <c r="B79" s="90"/>
      <c r="C79" s="90"/>
      <c r="D79" s="90"/>
      <c r="E79" s="90"/>
      <c r="F79" s="90"/>
      <c r="G79" s="90"/>
      <c r="H79" s="90"/>
      <c r="I79" s="90"/>
      <c r="J79" s="90"/>
      <c r="K79" s="93"/>
      <c r="L79" s="93"/>
      <c r="M79" s="93"/>
    </row>
    <row r="80" spans="2:13">
      <c r="B80" s="473"/>
      <c r="C80" s="473"/>
      <c r="D80" s="90"/>
      <c r="E80" s="90"/>
      <c r="F80" s="90"/>
      <c r="G80" s="90"/>
      <c r="H80" s="90"/>
      <c r="I80" s="90"/>
      <c r="J80" s="90"/>
      <c r="K80" s="93"/>
      <c r="L80" s="93"/>
      <c r="M80" s="93"/>
    </row>
    <row r="81" spans="1:13">
      <c r="B81" s="473"/>
      <c r="C81" s="473"/>
      <c r="D81" s="90"/>
      <c r="E81" s="90"/>
      <c r="F81" s="90"/>
      <c r="G81" s="90"/>
      <c r="H81" s="90"/>
      <c r="I81" s="90"/>
      <c r="J81" s="90"/>
      <c r="K81" s="93"/>
      <c r="L81" s="93"/>
      <c r="M81" s="93"/>
    </row>
    <row r="82" spans="1:13">
      <c r="B82" s="90"/>
      <c r="C82" s="90"/>
      <c r="D82" s="90"/>
      <c r="E82" s="90"/>
      <c r="F82" s="90"/>
      <c r="G82" s="90"/>
      <c r="H82" s="90"/>
      <c r="I82" s="90"/>
      <c r="J82" s="90"/>
      <c r="K82" s="93"/>
      <c r="L82" s="93"/>
      <c r="M82" s="93"/>
    </row>
    <row r="83" spans="1:13">
      <c r="B83" s="93"/>
      <c r="C83" s="93"/>
      <c r="D83" s="93" t="s">
        <v>396</v>
      </c>
      <c r="E83" s="93"/>
      <c r="F83" s="93" t="s">
        <v>388</v>
      </c>
      <c r="G83" s="93"/>
      <c r="H83" s="93"/>
      <c r="I83" s="93"/>
      <c r="J83" s="93"/>
      <c r="K83" s="93"/>
      <c r="L83" s="93"/>
      <c r="M83" s="93"/>
    </row>
    <row r="84" spans="1:13">
      <c r="B84" s="93"/>
      <c r="C84" s="93"/>
      <c r="D84" s="93"/>
      <c r="E84" s="93"/>
      <c r="F84" s="93"/>
      <c r="H84" s="93"/>
      <c r="J84" s="93"/>
      <c r="L84" s="93"/>
      <c r="M84" s="93"/>
    </row>
    <row r="85" spans="1:13">
      <c r="A85" s="93"/>
      <c r="B85" s="93" t="str">
        <f>kadft!W77</f>
        <v>寄り合いを開催しなかった</v>
      </c>
      <c r="C85" s="93" t="str">
        <f>kadft!T77</f>
        <v>農業集落内の福祉・厚生</v>
      </c>
      <c r="D85" s="93" t="str">
        <f>kadft!Q77</f>
        <v>農業集落行事の計画・推進</v>
      </c>
      <c r="E85" s="93" t="str">
        <f>kadft!N77</f>
        <v>環境美化・自然環境の保全</v>
      </c>
      <c r="F85" s="93" t="str">
        <f>kadft!K77</f>
        <v>集落共有財産・施設の管理</v>
      </c>
      <c r="G85" s="93" t="str">
        <f>kadft!H77</f>
        <v>農道・水路・ため池等の管理</v>
      </c>
      <c r="H85" s="93" t="str">
        <f>kadft!E77</f>
        <v>農業生産にかかる事項</v>
      </c>
      <c r="I85" s="93"/>
      <c r="J85" s="93"/>
      <c r="K85" s="93"/>
      <c r="L85" s="93"/>
    </row>
    <row r="86" spans="1:13">
      <c r="A86" s="103" t="str">
        <f>IF(kadft!$U$7="県計",$J$15,IF(kadft!$U$7="前回",$G$14))</f>
        <v>県　　計</v>
      </c>
      <c r="B86" s="191">
        <f>IF(kadft!$U$7="県計",kadft!$W$82,IF(kadft!$U$7="前回",kadft!$W$79))</f>
        <v>2.5</v>
      </c>
      <c r="C86" s="191">
        <f>IF(kadft!$U$7="県計",kadft!$T$82,IF(kadft!$U$7="前回",kadft!$T$79))</f>
        <v>71</v>
      </c>
      <c r="D86" s="191">
        <f>IF(kadft!$U$7="県計",kadft!$Q$82,IF(kadft!$U$7="前回",kadft!$Q$79))</f>
        <v>89.1</v>
      </c>
      <c r="E86" s="191">
        <f>IF(kadft!$U$7="県計",kadft!$N$82,IF(kadft!$U$7="前回",kadft!$N$79))</f>
        <v>91</v>
      </c>
      <c r="F86" s="191">
        <f>IF(kadft!$U$7="県計",kadft!$K$82,IF(kadft!$U$7="前回",kadft!$K$79))</f>
        <v>60.3</v>
      </c>
      <c r="G86" s="191">
        <f>IF(kadft!$U$7="県計",kadft!$H$82,IF(kadft!$U$7="前回",kadft!$H$79))</f>
        <v>75.5</v>
      </c>
      <c r="H86" s="191">
        <f>IF(kadft!$U$7="県計",kadft!$E$82,IF(kadft!$U$7="前回",kadft!$E$79))</f>
        <v>48.8</v>
      </c>
      <c r="I86" s="93"/>
      <c r="J86" s="93"/>
      <c r="K86" s="93"/>
      <c r="L86" s="93"/>
    </row>
    <row r="87" spans="1:13">
      <c r="A87" s="103" t="str">
        <f>IF(kadft!$U$7="県計",$G$13,IF(kadft!$U$7="前回",$G$15))</f>
        <v>群馬県</v>
      </c>
      <c r="B87" s="191">
        <f>IF(kadft!$U$7="県計",kadft!$W$81,IF(kadft!$U$7="前回",kadft!$W$80))</f>
        <v>2.5</v>
      </c>
      <c r="C87" s="191">
        <f>IF(kadft!$U$7="県計",kadft!$T$81,IF(kadft!$U$7="前回",kadft!$T$80))</f>
        <v>71</v>
      </c>
      <c r="D87" s="191">
        <f>IF(kadft!$U$7="県計",kadft!$Q$81,IF(kadft!$U$7="前回",kadft!$Q$80))</f>
        <v>89.1</v>
      </c>
      <c r="E87" s="191">
        <f>IF(kadft!$U$7="県計",kadft!$N$81,IF(kadft!$U$7="前回",kadft!$N$80))</f>
        <v>91</v>
      </c>
      <c r="F87" s="191">
        <f>IF(kadft!$U$7="県計",kadft!$K$81,IF(kadft!$U$7="前回",kadft!$K$80))</f>
        <v>60.3</v>
      </c>
      <c r="G87" s="191">
        <f>IF(kadft!$U$7="県計",kadft!$H$81,IF(kadft!$U$7="前回",kadft!$H$80))</f>
        <v>75.5</v>
      </c>
      <c r="H87" s="191">
        <f>IF(kadft!$U$7="県計",kadft!$E$81,IF(kadft!$U$7="前回",kadft!$E$80))</f>
        <v>48.8</v>
      </c>
      <c r="I87" s="93"/>
      <c r="J87" s="93"/>
      <c r="K87" s="93"/>
      <c r="L87" s="93"/>
    </row>
    <row r="88" spans="1:13">
      <c r="B88" s="93"/>
      <c r="D88" s="93"/>
      <c r="E88" s="97"/>
      <c r="F88" s="97"/>
      <c r="I88" s="93"/>
      <c r="J88" s="93"/>
      <c r="K88" s="93"/>
      <c r="L88" s="93"/>
      <c r="M88" s="93"/>
    </row>
    <row r="89" spans="1:13">
      <c r="B89" s="93"/>
      <c r="D89" s="93"/>
      <c r="E89" s="97"/>
      <c r="F89" s="97"/>
      <c r="I89" s="93"/>
      <c r="J89" s="93"/>
      <c r="K89" s="93"/>
      <c r="L89" s="93"/>
      <c r="M89" s="93"/>
    </row>
    <row r="90" spans="1:13">
      <c r="B90" s="93"/>
      <c r="D90" s="93"/>
      <c r="E90" s="97"/>
      <c r="F90" s="97"/>
      <c r="I90" s="93"/>
      <c r="J90" s="93"/>
      <c r="K90" s="93"/>
      <c r="L90" s="93"/>
      <c r="M90" s="93"/>
    </row>
    <row r="91" spans="1:13">
      <c r="B91" s="160"/>
      <c r="C91" s="160"/>
      <c r="D91" s="160"/>
      <c r="E91" s="97"/>
      <c r="F91" s="97"/>
      <c r="G91" s="97"/>
      <c r="H91" s="97"/>
      <c r="I91" s="93"/>
      <c r="J91" s="93"/>
      <c r="K91" s="93"/>
      <c r="L91" s="93"/>
      <c r="M91" s="93"/>
    </row>
    <row r="92" spans="1:13">
      <c r="B92" s="160"/>
      <c r="C92" s="160"/>
      <c r="D92" s="160"/>
      <c r="E92" s="93"/>
      <c r="F92" s="93"/>
      <c r="G92" s="93"/>
      <c r="H92" s="93"/>
      <c r="I92" s="93"/>
      <c r="J92" s="93"/>
      <c r="K92" s="93"/>
      <c r="L92" s="93"/>
      <c r="M92" s="93"/>
    </row>
    <row r="93" spans="1:13">
      <c r="B93" s="93"/>
      <c r="C93" s="93"/>
      <c r="D93" s="93"/>
      <c r="E93" s="93"/>
      <c r="F93" s="93"/>
      <c r="G93" s="93"/>
      <c r="H93" s="93"/>
      <c r="I93" s="93"/>
      <c r="J93" s="93"/>
      <c r="K93" s="93"/>
      <c r="L93" s="93"/>
      <c r="M93" s="93"/>
    </row>
    <row r="94" spans="1:13">
      <c r="B94" s="93"/>
      <c r="C94" s="93"/>
      <c r="D94" s="93"/>
      <c r="E94" s="93"/>
      <c r="F94" s="93"/>
      <c r="G94" s="93"/>
      <c r="H94" s="93"/>
      <c r="I94" s="93"/>
      <c r="J94" s="93"/>
      <c r="K94" s="93"/>
      <c r="L94" s="93"/>
      <c r="M94" s="93"/>
    </row>
    <row r="95" spans="1:13">
      <c r="B95" s="129"/>
      <c r="C95" s="129"/>
      <c r="D95" s="129"/>
      <c r="E95" s="129"/>
      <c r="F95" s="129"/>
      <c r="G95" s="129"/>
      <c r="H95" s="129"/>
      <c r="I95" s="129"/>
      <c r="J95" s="129"/>
      <c r="K95" s="129"/>
      <c r="L95" s="129"/>
      <c r="M95" s="129"/>
    </row>
    <row r="96" spans="1:13">
      <c r="B96" s="90"/>
      <c r="C96" s="90"/>
      <c r="D96" s="90"/>
      <c r="E96" s="90"/>
      <c r="F96" s="90"/>
      <c r="G96" s="90"/>
      <c r="H96" s="90"/>
      <c r="I96" s="93"/>
      <c r="J96" s="93"/>
      <c r="K96" s="93"/>
      <c r="L96" s="93"/>
      <c r="M96" s="93"/>
    </row>
    <row r="97" spans="2:13">
      <c r="B97" s="90"/>
      <c r="C97" s="90"/>
      <c r="D97" s="90"/>
      <c r="E97" s="90"/>
      <c r="F97" s="90"/>
      <c r="G97" s="90"/>
      <c r="H97" s="90"/>
      <c r="I97" s="90"/>
      <c r="J97" s="93"/>
      <c r="K97" s="93"/>
      <c r="L97" s="93"/>
      <c r="M97" s="93"/>
    </row>
    <row r="98" spans="2:13">
      <c r="B98" s="90"/>
      <c r="C98" s="90"/>
      <c r="D98" s="90"/>
      <c r="E98" s="90"/>
      <c r="F98" s="90"/>
      <c r="G98" s="90"/>
      <c r="H98" s="90"/>
      <c r="I98" s="90"/>
      <c r="J98" s="90"/>
      <c r="K98" s="90"/>
      <c r="L98" s="90"/>
      <c r="M98" s="90"/>
    </row>
    <row r="99" spans="2:13">
      <c r="B99" s="90"/>
      <c r="C99" s="90"/>
      <c r="D99" s="90"/>
      <c r="E99" s="90"/>
      <c r="F99" s="90"/>
      <c r="G99" s="90"/>
      <c r="H99" s="90"/>
      <c r="I99" s="90"/>
      <c r="J99" s="90"/>
      <c r="K99" s="90"/>
      <c r="L99" s="90"/>
      <c r="M99" s="90"/>
    </row>
    <row r="100" spans="2:13">
      <c r="B100" s="90"/>
      <c r="C100" s="90"/>
      <c r="D100" s="90"/>
      <c r="E100" s="90"/>
      <c r="F100" s="90"/>
      <c r="G100" s="90"/>
      <c r="H100" s="90"/>
      <c r="I100" s="195"/>
      <c r="J100" s="90"/>
      <c r="K100" s="90"/>
      <c r="L100" s="90"/>
      <c r="M100" s="90"/>
    </row>
    <row r="101" spans="2:13">
      <c r="B101" s="90"/>
      <c r="C101" s="90"/>
      <c r="D101" s="90"/>
      <c r="E101" s="90"/>
      <c r="F101" s="90"/>
      <c r="G101" s="90"/>
      <c r="H101" s="90"/>
      <c r="I101" s="195"/>
      <c r="J101" s="195"/>
      <c r="K101" s="90"/>
      <c r="L101" s="90"/>
      <c r="M101" s="90"/>
    </row>
    <row r="102" spans="2:13">
      <c r="B102" s="90"/>
      <c r="C102" s="196" t="s">
        <v>409</v>
      </c>
      <c r="D102" s="90"/>
      <c r="E102" s="90"/>
      <c r="F102" s="90" t="s">
        <v>398</v>
      </c>
      <c r="G102" s="90"/>
      <c r="H102" s="90"/>
      <c r="I102" s="90"/>
      <c r="J102" s="90"/>
      <c r="K102" s="90"/>
      <c r="L102" s="90"/>
      <c r="M102" s="90"/>
    </row>
    <row r="103" spans="2:13">
      <c r="B103" s="90"/>
      <c r="C103" s="90" t="s">
        <v>410</v>
      </c>
      <c r="D103" s="90" t="s">
        <v>411</v>
      </c>
      <c r="E103" s="90" t="s">
        <v>412</v>
      </c>
      <c r="F103" s="90" t="s">
        <v>413</v>
      </c>
      <c r="G103" s="90" t="s">
        <v>414</v>
      </c>
      <c r="H103" s="90"/>
      <c r="I103" s="90"/>
      <c r="J103" s="90"/>
      <c r="K103" s="90"/>
      <c r="L103" s="90"/>
      <c r="M103" s="90"/>
    </row>
    <row r="104" spans="2:13">
      <c r="B104" s="103" t="str">
        <f>IF(kadft!$U$7="県計",$J$15,IF(kadft!$U$7="前回",$G$14))</f>
        <v>県　　計</v>
      </c>
      <c r="C104" s="191">
        <f>IF(kadft!$U$7="県計",kadft!$G$101,IF(kadft!$U$7="前回",kadft!$G$98))</f>
        <v>26</v>
      </c>
      <c r="D104" s="191">
        <f>IF(kadft!$U$7="県計",kadft!$K$101,IF(kadft!$U$7="前回",kadft!$K$98))</f>
        <v>17.100000000000001</v>
      </c>
      <c r="E104" s="191">
        <f>IF(kadft!$U$7="県計",kadft!$O$101,IF(kadft!$U$7="前回",kadft!$O$98))</f>
        <v>46.1</v>
      </c>
      <c r="F104" s="191">
        <f>IF(kadft!$U$7="県計",kadft!$S$101,IF(kadft!$U$7="前回",kadft!$S$98))</f>
        <v>42.1</v>
      </c>
      <c r="G104" s="191">
        <f>IF(kadft!$U$7="県計",kadft!$W$101,IF(kadft!$U$7="前回",kadft!$W$98))</f>
        <v>79.599999999999994</v>
      </c>
      <c r="H104" s="90"/>
      <c r="I104" s="90"/>
      <c r="J104" s="90"/>
      <c r="K104" s="90"/>
      <c r="L104" s="90"/>
      <c r="M104" s="90"/>
    </row>
    <row r="105" spans="2:13">
      <c r="B105" s="103" t="str">
        <f>IF(kadft!$U$7="県計",$G$13,IF(kadft!$U$7="前回",$G$15))</f>
        <v>群馬県</v>
      </c>
      <c r="C105" s="191">
        <f>IF(kadft!$U$7="県計",kadft!$G$100,IF(kadft!$U$7="前回",kadft!$G$99))</f>
        <v>26</v>
      </c>
      <c r="D105" s="191">
        <f>IF(kadft!$U$7="県計",kadft!$K$100,IF(kadft!$U$7="前回",kadft!$K$99))</f>
        <v>17.100000000000001</v>
      </c>
      <c r="E105" s="191">
        <f>IF(kadft!$U$7="県計",kadft!$O$100,IF(kadft!$U$7="前回",kadft!$O$99))</f>
        <v>46.1</v>
      </c>
      <c r="F105" s="191">
        <f>IF(kadft!$U$7="県計",kadft!$S$100,IF(kadft!$U$7="前回",kadft!$S$99))</f>
        <v>42.1</v>
      </c>
      <c r="G105" s="191">
        <f>IF(kadft!$U$7="県計",kadft!$W$100,IF(kadft!$U$7="前回",kadft!$W$99))</f>
        <v>79.599999999999994</v>
      </c>
      <c r="H105" s="90"/>
      <c r="I105" s="90"/>
      <c r="J105" s="90"/>
      <c r="K105" s="90"/>
      <c r="L105" s="90"/>
      <c r="M105" s="90"/>
    </row>
    <row r="106" spans="2:13">
      <c r="B106" s="90"/>
      <c r="C106" s="90"/>
      <c r="D106" s="90"/>
      <c r="E106" s="90"/>
      <c r="F106" s="90"/>
      <c r="G106" s="90"/>
      <c r="H106" s="90"/>
      <c r="I106" s="90"/>
      <c r="J106" s="90"/>
      <c r="K106" s="90"/>
      <c r="L106" s="90"/>
      <c r="M106" s="90"/>
    </row>
    <row r="107" spans="2:13">
      <c r="B107" s="90"/>
      <c r="C107" s="90"/>
      <c r="D107" s="90"/>
      <c r="E107" s="90"/>
      <c r="F107" s="90"/>
      <c r="G107" s="90"/>
      <c r="H107" s="90"/>
      <c r="I107" s="90"/>
      <c r="J107" s="90"/>
      <c r="K107" s="90"/>
      <c r="L107" s="90"/>
      <c r="M107" s="90"/>
    </row>
    <row r="108" spans="2:13">
      <c r="B108" s="90"/>
      <c r="C108" s="90"/>
      <c r="D108" s="90"/>
      <c r="E108" s="90"/>
      <c r="F108" s="90"/>
      <c r="G108" s="90"/>
      <c r="H108" s="90"/>
      <c r="I108" s="90"/>
      <c r="J108" s="90"/>
      <c r="K108" s="90"/>
      <c r="L108" s="90"/>
      <c r="M108" s="90"/>
    </row>
    <row r="109" spans="2:13">
      <c r="B109" s="90"/>
      <c r="C109" s="90"/>
      <c r="D109" s="90"/>
      <c r="E109" s="90"/>
      <c r="F109" s="90"/>
      <c r="G109" s="90"/>
      <c r="H109" s="90"/>
      <c r="I109" s="90"/>
      <c r="J109" s="90"/>
      <c r="K109" s="90"/>
      <c r="L109" s="90"/>
      <c r="M109" s="90"/>
    </row>
    <row r="110" spans="2:13">
      <c r="B110" s="90"/>
      <c r="C110" s="90"/>
      <c r="D110" s="90"/>
      <c r="E110" s="90"/>
      <c r="F110" s="90"/>
      <c r="G110" s="90"/>
      <c r="H110" s="90"/>
      <c r="I110" s="90"/>
      <c r="J110" s="90"/>
      <c r="K110" s="90"/>
      <c r="L110" s="90"/>
      <c r="M110" s="90"/>
    </row>
    <row r="111" spans="2:13">
      <c r="B111" s="90"/>
      <c r="C111" s="90"/>
      <c r="D111" s="90"/>
      <c r="E111" s="90"/>
      <c r="F111" s="90"/>
      <c r="G111" s="90"/>
      <c r="H111" s="90"/>
      <c r="I111" s="90"/>
      <c r="J111" s="90"/>
      <c r="K111" s="90"/>
      <c r="L111" s="90"/>
      <c r="M111" s="90"/>
    </row>
    <row r="112" spans="2:13">
      <c r="B112" s="90"/>
      <c r="C112" s="195"/>
      <c r="D112" s="195"/>
      <c r="E112" s="195"/>
      <c r="F112" s="195"/>
      <c r="G112" s="195"/>
      <c r="H112" s="90"/>
      <c r="I112" s="90"/>
      <c r="J112" s="90"/>
      <c r="K112" s="90"/>
      <c r="L112" s="90"/>
      <c r="M112" s="90"/>
    </row>
    <row r="113" spans="2:13">
      <c r="B113" s="90"/>
      <c r="C113" s="195"/>
      <c r="D113" s="195"/>
      <c r="E113" s="195"/>
      <c r="F113" s="195"/>
      <c r="G113" s="195"/>
      <c r="H113" s="90"/>
      <c r="I113" s="90"/>
      <c r="J113" s="90"/>
      <c r="K113" s="90"/>
      <c r="L113" s="90"/>
      <c r="M113" s="90"/>
    </row>
  </sheetData>
  <mergeCells count="6">
    <mergeCell ref="B81:C81"/>
    <mergeCell ref="B80:C80"/>
    <mergeCell ref="L43:M43"/>
    <mergeCell ref="I33:J33"/>
    <mergeCell ref="G26:K26"/>
    <mergeCell ref="I32:J32"/>
  </mergeCells>
  <phoneticPr fontId="9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Q257"/>
  <sheetViews>
    <sheetView zoomScaleSheetLayoutView="100" workbookViewId="0">
      <pane xSplit="3" ySplit="5" topLeftCell="Q6" activePane="bottomRight" state="frozen"/>
      <selection activeCell="O17" sqref="O17"/>
      <selection pane="topRight" activeCell="O17" sqref="O17"/>
      <selection pane="bottomLeft" activeCell="O17" sqref="O17"/>
      <selection pane="bottomRight" activeCell="O17" sqref="O17"/>
    </sheetView>
  </sheetViews>
  <sheetFormatPr defaultColWidth="12.375" defaultRowHeight="14.25" customHeight="1"/>
  <cols>
    <col min="1" max="1" width="5.625" style="240" customWidth="1"/>
    <col min="2" max="2" width="7.5" style="236" customWidth="1"/>
    <col min="3" max="3" width="12.375" style="236" customWidth="1"/>
    <col min="4" max="5" width="12.375" style="233" customWidth="1"/>
    <col min="6" max="256" width="12.375" style="234"/>
    <col min="257" max="257" width="5.625" style="234" customWidth="1"/>
    <col min="258" max="258" width="7.5" style="234" customWidth="1"/>
    <col min="259" max="261" width="12.375" style="234" customWidth="1"/>
    <col min="262" max="512" width="12.375" style="234"/>
    <col min="513" max="513" width="5.625" style="234" customWidth="1"/>
    <col min="514" max="514" width="7.5" style="234" customWidth="1"/>
    <col min="515" max="517" width="12.375" style="234" customWidth="1"/>
    <col min="518" max="768" width="12.375" style="234"/>
    <col min="769" max="769" width="5.625" style="234" customWidth="1"/>
    <col min="770" max="770" width="7.5" style="234" customWidth="1"/>
    <col min="771" max="773" width="12.375" style="234" customWidth="1"/>
    <col min="774" max="1024" width="12.375" style="234"/>
    <col min="1025" max="1025" width="5.625" style="234" customWidth="1"/>
    <col min="1026" max="1026" width="7.5" style="234" customWidth="1"/>
    <col min="1027" max="1029" width="12.375" style="234" customWidth="1"/>
    <col min="1030" max="1280" width="12.375" style="234"/>
    <col min="1281" max="1281" width="5.625" style="234" customWidth="1"/>
    <col min="1282" max="1282" width="7.5" style="234" customWidth="1"/>
    <col min="1283" max="1285" width="12.375" style="234" customWidth="1"/>
    <col min="1286" max="1536" width="12.375" style="234"/>
    <col min="1537" max="1537" width="5.625" style="234" customWidth="1"/>
    <col min="1538" max="1538" width="7.5" style="234" customWidth="1"/>
    <col min="1539" max="1541" width="12.375" style="234" customWidth="1"/>
    <col min="1542" max="1792" width="12.375" style="234"/>
    <col min="1793" max="1793" width="5.625" style="234" customWidth="1"/>
    <col min="1794" max="1794" width="7.5" style="234" customWidth="1"/>
    <col min="1795" max="1797" width="12.375" style="234" customWidth="1"/>
    <col min="1798" max="2048" width="12.375" style="234"/>
    <col min="2049" max="2049" width="5.625" style="234" customWidth="1"/>
    <col min="2050" max="2050" width="7.5" style="234" customWidth="1"/>
    <col min="2051" max="2053" width="12.375" style="234" customWidth="1"/>
    <col min="2054" max="2304" width="12.375" style="234"/>
    <col min="2305" max="2305" width="5.625" style="234" customWidth="1"/>
    <col min="2306" max="2306" width="7.5" style="234" customWidth="1"/>
    <col min="2307" max="2309" width="12.375" style="234" customWidth="1"/>
    <col min="2310" max="2560" width="12.375" style="234"/>
    <col min="2561" max="2561" width="5.625" style="234" customWidth="1"/>
    <col min="2562" max="2562" width="7.5" style="234" customWidth="1"/>
    <col min="2563" max="2565" width="12.375" style="234" customWidth="1"/>
    <col min="2566" max="2816" width="12.375" style="234"/>
    <col min="2817" max="2817" width="5.625" style="234" customWidth="1"/>
    <col min="2818" max="2818" width="7.5" style="234" customWidth="1"/>
    <col min="2819" max="2821" width="12.375" style="234" customWidth="1"/>
    <col min="2822" max="3072" width="12.375" style="234"/>
    <col min="3073" max="3073" width="5.625" style="234" customWidth="1"/>
    <col min="3074" max="3074" width="7.5" style="234" customWidth="1"/>
    <col min="3075" max="3077" width="12.375" style="234" customWidth="1"/>
    <col min="3078" max="3328" width="12.375" style="234"/>
    <col min="3329" max="3329" width="5.625" style="234" customWidth="1"/>
    <col min="3330" max="3330" width="7.5" style="234" customWidth="1"/>
    <col min="3331" max="3333" width="12.375" style="234" customWidth="1"/>
    <col min="3334" max="3584" width="12.375" style="234"/>
    <col min="3585" max="3585" width="5.625" style="234" customWidth="1"/>
    <col min="3586" max="3586" width="7.5" style="234" customWidth="1"/>
    <col min="3587" max="3589" width="12.375" style="234" customWidth="1"/>
    <col min="3590" max="3840" width="12.375" style="234"/>
    <col min="3841" max="3841" width="5.625" style="234" customWidth="1"/>
    <col min="3842" max="3842" width="7.5" style="234" customWidth="1"/>
    <col min="3843" max="3845" width="12.375" style="234" customWidth="1"/>
    <col min="3846" max="4096" width="12.375" style="234"/>
    <col min="4097" max="4097" width="5.625" style="234" customWidth="1"/>
    <col min="4098" max="4098" width="7.5" style="234" customWidth="1"/>
    <col min="4099" max="4101" width="12.375" style="234" customWidth="1"/>
    <col min="4102" max="4352" width="12.375" style="234"/>
    <col min="4353" max="4353" width="5.625" style="234" customWidth="1"/>
    <col min="4354" max="4354" width="7.5" style="234" customWidth="1"/>
    <col min="4355" max="4357" width="12.375" style="234" customWidth="1"/>
    <col min="4358" max="4608" width="12.375" style="234"/>
    <col min="4609" max="4609" width="5.625" style="234" customWidth="1"/>
    <col min="4610" max="4610" width="7.5" style="234" customWidth="1"/>
    <col min="4611" max="4613" width="12.375" style="234" customWidth="1"/>
    <col min="4614" max="4864" width="12.375" style="234"/>
    <col min="4865" max="4865" width="5.625" style="234" customWidth="1"/>
    <col min="4866" max="4866" width="7.5" style="234" customWidth="1"/>
    <col min="4867" max="4869" width="12.375" style="234" customWidth="1"/>
    <col min="4870" max="5120" width="12.375" style="234"/>
    <col min="5121" max="5121" width="5.625" style="234" customWidth="1"/>
    <col min="5122" max="5122" width="7.5" style="234" customWidth="1"/>
    <col min="5123" max="5125" width="12.375" style="234" customWidth="1"/>
    <col min="5126" max="5376" width="12.375" style="234"/>
    <col min="5377" max="5377" width="5.625" style="234" customWidth="1"/>
    <col min="5378" max="5378" width="7.5" style="234" customWidth="1"/>
    <col min="5379" max="5381" width="12.375" style="234" customWidth="1"/>
    <col min="5382" max="5632" width="12.375" style="234"/>
    <col min="5633" max="5633" width="5.625" style="234" customWidth="1"/>
    <col min="5634" max="5634" width="7.5" style="234" customWidth="1"/>
    <col min="5635" max="5637" width="12.375" style="234" customWidth="1"/>
    <col min="5638" max="5888" width="12.375" style="234"/>
    <col min="5889" max="5889" width="5.625" style="234" customWidth="1"/>
    <col min="5890" max="5890" width="7.5" style="234" customWidth="1"/>
    <col min="5891" max="5893" width="12.375" style="234" customWidth="1"/>
    <col min="5894" max="6144" width="12.375" style="234"/>
    <col min="6145" max="6145" width="5.625" style="234" customWidth="1"/>
    <col min="6146" max="6146" width="7.5" style="234" customWidth="1"/>
    <col min="6147" max="6149" width="12.375" style="234" customWidth="1"/>
    <col min="6150" max="6400" width="12.375" style="234"/>
    <col min="6401" max="6401" width="5.625" style="234" customWidth="1"/>
    <col min="6402" max="6402" width="7.5" style="234" customWidth="1"/>
    <col min="6403" max="6405" width="12.375" style="234" customWidth="1"/>
    <col min="6406" max="6656" width="12.375" style="234"/>
    <col min="6657" max="6657" width="5.625" style="234" customWidth="1"/>
    <col min="6658" max="6658" width="7.5" style="234" customWidth="1"/>
    <col min="6659" max="6661" width="12.375" style="234" customWidth="1"/>
    <col min="6662" max="6912" width="12.375" style="234"/>
    <col min="6913" max="6913" width="5.625" style="234" customWidth="1"/>
    <col min="6914" max="6914" width="7.5" style="234" customWidth="1"/>
    <col min="6915" max="6917" width="12.375" style="234" customWidth="1"/>
    <col min="6918" max="7168" width="12.375" style="234"/>
    <col min="7169" max="7169" width="5.625" style="234" customWidth="1"/>
    <col min="7170" max="7170" width="7.5" style="234" customWidth="1"/>
    <col min="7171" max="7173" width="12.375" style="234" customWidth="1"/>
    <col min="7174" max="7424" width="12.375" style="234"/>
    <col min="7425" max="7425" width="5.625" style="234" customWidth="1"/>
    <col min="7426" max="7426" width="7.5" style="234" customWidth="1"/>
    <col min="7427" max="7429" width="12.375" style="234" customWidth="1"/>
    <col min="7430" max="7680" width="12.375" style="234"/>
    <col min="7681" max="7681" width="5.625" style="234" customWidth="1"/>
    <col min="7682" max="7682" width="7.5" style="234" customWidth="1"/>
    <col min="7683" max="7685" width="12.375" style="234" customWidth="1"/>
    <col min="7686" max="7936" width="12.375" style="234"/>
    <col min="7937" max="7937" width="5.625" style="234" customWidth="1"/>
    <col min="7938" max="7938" width="7.5" style="234" customWidth="1"/>
    <col min="7939" max="7941" width="12.375" style="234" customWidth="1"/>
    <col min="7942" max="8192" width="12.375" style="234"/>
    <col min="8193" max="8193" width="5.625" style="234" customWidth="1"/>
    <col min="8194" max="8194" width="7.5" style="234" customWidth="1"/>
    <col min="8195" max="8197" width="12.375" style="234" customWidth="1"/>
    <col min="8198" max="8448" width="12.375" style="234"/>
    <col min="8449" max="8449" width="5.625" style="234" customWidth="1"/>
    <col min="8450" max="8450" width="7.5" style="234" customWidth="1"/>
    <col min="8451" max="8453" width="12.375" style="234" customWidth="1"/>
    <col min="8454" max="8704" width="12.375" style="234"/>
    <col min="8705" max="8705" width="5.625" style="234" customWidth="1"/>
    <col min="8706" max="8706" width="7.5" style="234" customWidth="1"/>
    <col min="8707" max="8709" width="12.375" style="234" customWidth="1"/>
    <col min="8710" max="8960" width="12.375" style="234"/>
    <col min="8961" max="8961" width="5.625" style="234" customWidth="1"/>
    <col min="8962" max="8962" width="7.5" style="234" customWidth="1"/>
    <col min="8963" max="8965" width="12.375" style="234" customWidth="1"/>
    <col min="8966" max="9216" width="12.375" style="234"/>
    <col min="9217" max="9217" width="5.625" style="234" customWidth="1"/>
    <col min="9218" max="9218" width="7.5" style="234" customWidth="1"/>
    <col min="9219" max="9221" width="12.375" style="234" customWidth="1"/>
    <col min="9222" max="9472" width="12.375" style="234"/>
    <col min="9473" max="9473" width="5.625" style="234" customWidth="1"/>
    <col min="9474" max="9474" width="7.5" style="234" customWidth="1"/>
    <col min="9475" max="9477" width="12.375" style="234" customWidth="1"/>
    <col min="9478" max="9728" width="12.375" style="234"/>
    <col min="9729" max="9729" width="5.625" style="234" customWidth="1"/>
    <col min="9730" max="9730" width="7.5" style="234" customWidth="1"/>
    <col min="9731" max="9733" width="12.375" style="234" customWidth="1"/>
    <col min="9734" max="9984" width="12.375" style="234"/>
    <col min="9985" max="9985" width="5.625" style="234" customWidth="1"/>
    <col min="9986" max="9986" width="7.5" style="234" customWidth="1"/>
    <col min="9987" max="9989" width="12.375" style="234" customWidth="1"/>
    <col min="9990" max="10240" width="12.375" style="234"/>
    <col min="10241" max="10241" width="5.625" style="234" customWidth="1"/>
    <col min="10242" max="10242" width="7.5" style="234" customWidth="1"/>
    <col min="10243" max="10245" width="12.375" style="234" customWidth="1"/>
    <col min="10246" max="10496" width="12.375" style="234"/>
    <col min="10497" max="10497" width="5.625" style="234" customWidth="1"/>
    <col min="10498" max="10498" width="7.5" style="234" customWidth="1"/>
    <col min="10499" max="10501" width="12.375" style="234" customWidth="1"/>
    <col min="10502" max="10752" width="12.375" style="234"/>
    <col min="10753" max="10753" width="5.625" style="234" customWidth="1"/>
    <col min="10754" max="10754" width="7.5" style="234" customWidth="1"/>
    <col min="10755" max="10757" width="12.375" style="234" customWidth="1"/>
    <col min="10758" max="11008" width="12.375" style="234"/>
    <col min="11009" max="11009" width="5.625" style="234" customWidth="1"/>
    <col min="11010" max="11010" width="7.5" style="234" customWidth="1"/>
    <col min="11011" max="11013" width="12.375" style="234" customWidth="1"/>
    <col min="11014" max="11264" width="12.375" style="234"/>
    <col min="11265" max="11265" width="5.625" style="234" customWidth="1"/>
    <col min="11266" max="11266" width="7.5" style="234" customWidth="1"/>
    <col min="11267" max="11269" width="12.375" style="234" customWidth="1"/>
    <col min="11270" max="11520" width="12.375" style="234"/>
    <col min="11521" max="11521" width="5.625" style="234" customWidth="1"/>
    <col min="11522" max="11522" width="7.5" style="234" customWidth="1"/>
    <col min="11523" max="11525" width="12.375" style="234" customWidth="1"/>
    <col min="11526" max="11776" width="12.375" style="234"/>
    <col min="11777" max="11777" width="5.625" style="234" customWidth="1"/>
    <col min="11778" max="11778" width="7.5" style="234" customWidth="1"/>
    <col min="11779" max="11781" width="12.375" style="234" customWidth="1"/>
    <col min="11782" max="12032" width="12.375" style="234"/>
    <col min="12033" max="12033" width="5.625" style="234" customWidth="1"/>
    <col min="12034" max="12034" width="7.5" style="234" customWidth="1"/>
    <col min="12035" max="12037" width="12.375" style="234" customWidth="1"/>
    <col min="12038" max="12288" width="12.375" style="234"/>
    <col min="12289" max="12289" width="5.625" style="234" customWidth="1"/>
    <col min="12290" max="12290" width="7.5" style="234" customWidth="1"/>
    <col min="12291" max="12293" width="12.375" style="234" customWidth="1"/>
    <col min="12294" max="12544" width="12.375" style="234"/>
    <col min="12545" max="12545" width="5.625" style="234" customWidth="1"/>
    <col min="12546" max="12546" width="7.5" style="234" customWidth="1"/>
    <col min="12547" max="12549" width="12.375" style="234" customWidth="1"/>
    <col min="12550" max="12800" width="12.375" style="234"/>
    <col min="12801" max="12801" width="5.625" style="234" customWidth="1"/>
    <col min="12802" max="12802" width="7.5" style="234" customWidth="1"/>
    <col min="12803" max="12805" width="12.375" style="234" customWidth="1"/>
    <col min="12806" max="13056" width="12.375" style="234"/>
    <col min="13057" max="13057" width="5.625" style="234" customWidth="1"/>
    <col min="13058" max="13058" width="7.5" style="234" customWidth="1"/>
    <col min="13059" max="13061" width="12.375" style="234" customWidth="1"/>
    <col min="13062" max="13312" width="12.375" style="234"/>
    <col min="13313" max="13313" width="5.625" style="234" customWidth="1"/>
    <col min="13314" max="13314" width="7.5" style="234" customWidth="1"/>
    <col min="13315" max="13317" width="12.375" style="234" customWidth="1"/>
    <col min="13318" max="13568" width="12.375" style="234"/>
    <col min="13569" max="13569" width="5.625" style="234" customWidth="1"/>
    <col min="13570" max="13570" width="7.5" style="234" customWidth="1"/>
    <col min="13571" max="13573" width="12.375" style="234" customWidth="1"/>
    <col min="13574" max="13824" width="12.375" style="234"/>
    <col min="13825" max="13825" width="5.625" style="234" customWidth="1"/>
    <col min="13826" max="13826" width="7.5" style="234" customWidth="1"/>
    <col min="13827" max="13829" width="12.375" style="234" customWidth="1"/>
    <col min="13830" max="14080" width="12.375" style="234"/>
    <col min="14081" max="14081" width="5.625" style="234" customWidth="1"/>
    <col min="14082" max="14082" width="7.5" style="234" customWidth="1"/>
    <col min="14083" max="14085" width="12.375" style="234" customWidth="1"/>
    <col min="14086" max="14336" width="12.375" style="234"/>
    <col min="14337" max="14337" width="5.625" style="234" customWidth="1"/>
    <col min="14338" max="14338" width="7.5" style="234" customWidth="1"/>
    <col min="14339" max="14341" width="12.375" style="234" customWidth="1"/>
    <col min="14342" max="14592" width="12.375" style="234"/>
    <col min="14593" max="14593" width="5.625" style="234" customWidth="1"/>
    <col min="14594" max="14594" width="7.5" style="234" customWidth="1"/>
    <col min="14595" max="14597" width="12.375" style="234" customWidth="1"/>
    <col min="14598" max="14848" width="12.375" style="234"/>
    <col min="14849" max="14849" width="5.625" style="234" customWidth="1"/>
    <col min="14850" max="14850" width="7.5" style="234" customWidth="1"/>
    <col min="14851" max="14853" width="12.375" style="234" customWidth="1"/>
    <col min="14854" max="15104" width="12.375" style="234"/>
    <col min="15105" max="15105" width="5.625" style="234" customWidth="1"/>
    <col min="15106" max="15106" width="7.5" style="234" customWidth="1"/>
    <col min="15107" max="15109" width="12.375" style="234" customWidth="1"/>
    <col min="15110" max="15360" width="12.375" style="234"/>
    <col min="15361" max="15361" width="5.625" style="234" customWidth="1"/>
    <col min="15362" max="15362" width="7.5" style="234" customWidth="1"/>
    <col min="15363" max="15365" width="12.375" style="234" customWidth="1"/>
    <col min="15366" max="15616" width="12.375" style="234"/>
    <col min="15617" max="15617" width="5.625" style="234" customWidth="1"/>
    <col min="15618" max="15618" width="7.5" style="234" customWidth="1"/>
    <col min="15619" max="15621" width="12.375" style="234" customWidth="1"/>
    <col min="15622" max="15872" width="12.375" style="234"/>
    <col min="15873" max="15873" width="5.625" style="234" customWidth="1"/>
    <col min="15874" max="15874" width="7.5" style="234" customWidth="1"/>
    <col min="15875" max="15877" width="12.375" style="234" customWidth="1"/>
    <col min="15878" max="16128" width="12.375" style="234"/>
    <col min="16129" max="16129" width="5.625" style="234" customWidth="1"/>
    <col min="16130" max="16130" width="7.5" style="234" customWidth="1"/>
    <col min="16131" max="16133" width="12.375" style="234" customWidth="1"/>
    <col min="16134" max="16384" width="12.375" style="234"/>
  </cols>
  <sheetData>
    <row r="1" spans="1:251" s="211" customFormat="1" ht="17.25" customHeight="1">
      <c r="A1" s="207" t="s">
        <v>431</v>
      </c>
      <c r="B1" s="208"/>
      <c r="C1" s="208"/>
      <c r="D1" s="209"/>
      <c r="E1" s="210"/>
    </row>
    <row r="2" spans="1:251" s="211" customFormat="1" ht="17.25" customHeight="1">
      <c r="A2" s="212" t="s">
        <v>432</v>
      </c>
      <c r="B2" s="208"/>
      <c r="C2" s="208"/>
      <c r="D2" s="210"/>
      <c r="E2" s="210"/>
      <c r="F2" s="210"/>
      <c r="G2" s="210"/>
      <c r="H2" s="210"/>
      <c r="I2" s="210"/>
      <c r="J2" s="210"/>
      <c r="K2" s="210"/>
      <c r="L2" s="210"/>
      <c r="M2" s="210"/>
      <c r="N2" s="210"/>
      <c r="O2" s="210"/>
      <c r="P2" s="210"/>
      <c r="Q2" s="210"/>
      <c r="R2" s="210"/>
      <c r="S2" s="210"/>
      <c r="T2" s="210"/>
      <c r="U2" s="210"/>
      <c r="V2" s="210"/>
      <c r="W2" s="210"/>
      <c r="X2" s="210"/>
      <c r="Y2" s="210"/>
      <c r="Z2" s="210"/>
      <c r="AA2" s="210"/>
      <c r="AB2" s="210"/>
      <c r="AC2" s="210"/>
      <c r="AD2" s="210"/>
      <c r="AE2" s="210"/>
      <c r="AF2" s="210"/>
      <c r="AG2" s="210"/>
      <c r="AH2" s="210"/>
      <c r="AI2" s="210"/>
      <c r="AJ2" s="210"/>
      <c r="AK2" s="210"/>
      <c r="AL2" s="210"/>
      <c r="AM2" s="210"/>
      <c r="AN2" s="210"/>
      <c r="AO2" s="210"/>
      <c r="AP2" s="210"/>
      <c r="AQ2" s="210"/>
      <c r="AR2" s="210"/>
      <c r="AS2" s="210"/>
      <c r="AT2" s="210"/>
      <c r="AU2" s="210"/>
      <c r="AV2" s="210"/>
      <c r="AW2" s="210"/>
      <c r="AX2" s="210"/>
      <c r="AY2" s="210"/>
      <c r="AZ2" s="210"/>
      <c r="BA2" s="210"/>
      <c r="BB2" s="210"/>
      <c r="BC2" s="210"/>
      <c r="BD2" s="210"/>
      <c r="BE2" s="210"/>
      <c r="BF2" s="210"/>
      <c r="BG2" s="210"/>
      <c r="BH2" s="210"/>
      <c r="BI2" s="210"/>
      <c r="BJ2" s="210"/>
      <c r="BK2" s="210"/>
      <c r="BL2" s="210"/>
      <c r="BM2" s="210"/>
      <c r="BN2" s="210"/>
      <c r="BO2" s="210"/>
      <c r="BP2" s="210"/>
      <c r="BQ2" s="210"/>
      <c r="BR2" s="210"/>
      <c r="BS2" s="210"/>
      <c r="BT2" s="210"/>
      <c r="BU2" s="210"/>
      <c r="BV2" s="210"/>
      <c r="BW2" s="210"/>
      <c r="BX2" s="210"/>
      <c r="BY2" s="210"/>
      <c r="BZ2" s="210"/>
      <c r="CA2" s="210"/>
      <c r="CB2" s="210"/>
      <c r="CC2" s="210"/>
      <c r="CD2" s="210"/>
      <c r="CE2" s="210"/>
      <c r="CF2" s="210"/>
      <c r="CG2" s="210"/>
      <c r="CH2" s="210"/>
      <c r="CI2" s="210"/>
      <c r="CJ2" s="210"/>
      <c r="CK2" s="210"/>
      <c r="CL2" s="210"/>
      <c r="CM2" s="210"/>
      <c r="CN2" s="210"/>
      <c r="CO2" s="210"/>
      <c r="CP2" s="210"/>
      <c r="CQ2" s="210"/>
      <c r="CR2" s="210"/>
      <c r="CS2" s="210"/>
      <c r="CT2" s="210"/>
      <c r="CU2" s="210"/>
      <c r="CV2" s="210"/>
      <c r="CW2" s="210"/>
      <c r="CX2" s="210"/>
      <c r="CY2" s="210"/>
      <c r="CZ2" s="210"/>
      <c r="DA2" s="210"/>
      <c r="DB2" s="210"/>
      <c r="DC2" s="210"/>
      <c r="DD2" s="210"/>
      <c r="DE2" s="210"/>
      <c r="DF2" s="210"/>
      <c r="DG2" s="210"/>
      <c r="DH2" s="210"/>
      <c r="DI2" s="210"/>
      <c r="DJ2" s="210"/>
      <c r="DK2" s="210"/>
      <c r="DL2" s="210"/>
      <c r="DM2" s="210"/>
      <c r="DN2" s="210"/>
      <c r="DO2" s="210"/>
      <c r="DP2" s="210"/>
      <c r="DQ2" s="210"/>
      <c r="DR2" s="210"/>
      <c r="DS2" s="210"/>
      <c r="DT2" s="210"/>
      <c r="DU2" s="210"/>
      <c r="DV2" s="210"/>
      <c r="DW2" s="210"/>
      <c r="DX2" s="210"/>
      <c r="DY2" s="210"/>
      <c r="DZ2" s="210"/>
      <c r="EA2" s="210"/>
      <c r="EB2" s="210"/>
      <c r="EC2" s="210"/>
      <c r="ED2" s="210"/>
      <c r="EE2" s="210"/>
      <c r="EF2" s="210"/>
      <c r="EG2" s="210"/>
      <c r="EH2" s="210"/>
      <c r="EI2" s="210"/>
      <c r="EJ2" s="210"/>
      <c r="EK2" s="210"/>
      <c r="EL2" s="210"/>
      <c r="EM2" s="210"/>
      <c r="EN2" s="210"/>
      <c r="EO2" s="210"/>
      <c r="EP2" s="210"/>
      <c r="EQ2" s="210"/>
      <c r="ER2" s="210"/>
      <c r="ES2" s="210"/>
      <c r="ET2" s="210"/>
      <c r="EU2" s="210"/>
      <c r="EV2" s="210"/>
      <c r="EW2" s="210"/>
      <c r="EX2" s="210"/>
      <c r="EY2" s="210"/>
      <c r="EZ2" s="210"/>
      <c r="FA2" s="210"/>
      <c r="FB2" s="210"/>
      <c r="FC2" s="210"/>
      <c r="FD2" s="210"/>
      <c r="FE2" s="210"/>
      <c r="FF2" s="210"/>
      <c r="FG2" s="210"/>
      <c r="FH2" s="210"/>
      <c r="FI2" s="210"/>
      <c r="FJ2" s="210"/>
      <c r="FK2" s="210"/>
      <c r="FL2" s="210"/>
      <c r="FM2" s="210"/>
      <c r="FN2" s="210"/>
      <c r="FO2" s="210"/>
      <c r="FP2" s="210"/>
      <c r="FQ2" s="210"/>
      <c r="FR2" s="210"/>
      <c r="FS2" s="210"/>
      <c r="FT2" s="210"/>
      <c r="FU2" s="210"/>
      <c r="FV2" s="210"/>
      <c r="FW2" s="210"/>
      <c r="FX2" s="210"/>
      <c r="FY2" s="210"/>
      <c r="FZ2" s="210"/>
      <c r="GA2" s="210"/>
      <c r="GB2" s="210"/>
      <c r="GC2" s="210"/>
      <c r="GD2" s="210"/>
      <c r="GE2" s="210"/>
      <c r="GF2" s="210"/>
      <c r="GG2" s="210"/>
      <c r="GH2" s="210"/>
      <c r="GI2" s="210"/>
      <c r="GJ2" s="210"/>
      <c r="GK2" s="210"/>
      <c r="GL2" s="210"/>
      <c r="GM2" s="210"/>
      <c r="GN2" s="210"/>
      <c r="GO2" s="210"/>
      <c r="GP2" s="210"/>
      <c r="GQ2" s="210"/>
      <c r="GR2" s="210"/>
      <c r="GS2" s="210"/>
      <c r="GT2" s="210"/>
      <c r="GU2" s="210"/>
      <c r="GV2" s="210"/>
      <c r="GW2" s="210"/>
      <c r="GX2" s="210"/>
      <c r="GY2" s="210"/>
      <c r="GZ2" s="210"/>
      <c r="HA2" s="210"/>
      <c r="HB2" s="210"/>
      <c r="HC2" s="210"/>
      <c r="HD2" s="210"/>
      <c r="HE2" s="210"/>
      <c r="HF2" s="210"/>
      <c r="HG2" s="210"/>
      <c r="HH2" s="210"/>
      <c r="HI2" s="210"/>
      <c r="HJ2" s="210"/>
      <c r="HK2" s="210"/>
      <c r="HL2" s="210"/>
      <c r="HM2" s="210"/>
      <c r="HN2" s="210"/>
      <c r="HO2" s="210"/>
      <c r="HP2" s="210"/>
      <c r="HQ2" s="210"/>
      <c r="HR2" s="210"/>
      <c r="HS2" s="210"/>
      <c r="HT2" s="210"/>
      <c r="HU2" s="210"/>
      <c r="HV2" s="210"/>
      <c r="HW2" s="210"/>
      <c r="HX2" s="210"/>
      <c r="HY2" s="210"/>
      <c r="HZ2" s="210"/>
      <c r="IA2" s="210"/>
      <c r="IB2" s="210"/>
      <c r="IC2" s="210"/>
      <c r="ID2" s="210"/>
      <c r="IE2" s="210"/>
      <c r="IF2" s="210"/>
      <c r="IG2" s="210"/>
      <c r="IH2" s="210"/>
      <c r="II2" s="210"/>
      <c r="IJ2" s="210"/>
    </row>
    <row r="3" spans="1:251" s="211" customFormat="1" ht="17.25" customHeight="1">
      <c r="A3" s="213"/>
      <c r="B3" s="208"/>
      <c r="C3" s="214"/>
      <c r="D3" s="215">
        <v>1</v>
      </c>
      <c r="E3" s="215">
        <v>2</v>
      </c>
      <c r="F3" s="215">
        <v>3</v>
      </c>
      <c r="G3" s="215">
        <v>4</v>
      </c>
      <c r="H3" s="215">
        <v>5</v>
      </c>
      <c r="I3" s="215">
        <v>6</v>
      </c>
      <c r="J3" s="215">
        <v>7</v>
      </c>
      <c r="K3" s="215">
        <v>8</v>
      </c>
      <c r="L3" s="215">
        <v>9</v>
      </c>
      <c r="M3" s="215">
        <v>10</v>
      </c>
      <c r="N3" s="215">
        <v>11</v>
      </c>
      <c r="O3" s="215">
        <v>12</v>
      </c>
      <c r="P3" s="215">
        <v>13</v>
      </c>
      <c r="Q3" s="215">
        <v>14</v>
      </c>
      <c r="R3" s="215">
        <v>15</v>
      </c>
      <c r="S3" s="215">
        <v>16</v>
      </c>
      <c r="T3" s="215">
        <v>17</v>
      </c>
      <c r="U3" s="215">
        <v>18</v>
      </c>
      <c r="V3" s="215">
        <v>19</v>
      </c>
      <c r="W3" s="215">
        <v>20</v>
      </c>
      <c r="X3" s="215">
        <v>21</v>
      </c>
      <c r="Y3" s="215">
        <v>22</v>
      </c>
      <c r="Z3" s="215">
        <v>23</v>
      </c>
      <c r="AA3" s="215">
        <v>24</v>
      </c>
      <c r="AB3" s="215">
        <v>25</v>
      </c>
      <c r="AC3" s="215">
        <v>26</v>
      </c>
      <c r="AD3" s="215">
        <v>27</v>
      </c>
      <c r="AE3" s="215">
        <v>28</v>
      </c>
      <c r="AF3" s="215">
        <v>29</v>
      </c>
      <c r="AG3" s="215">
        <v>30</v>
      </c>
      <c r="AH3" s="215">
        <v>31</v>
      </c>
      <c r="AI3" s="215">
        <v>32</v>
      </c>
      <c r="AJ3" s="215">
        <v>33</v>
      </c>
      <c r="AK3" s="215">
        <v>34</v>
      </c>
      <c r="AL3" s="215">
        <v>35</v>
      </c>
      <c r="AM3" s="215">
        <v>36</v>
      </c>
      <c r="AN3" s="215">
        <v>37</v>
      </c>
      <c r="AO3" s="215">
        <v>38</v>
      </c>
      <c r="AP3" s="215">
        <v>39</v>
      </c>
      <c r="AQ3" s="215">
        <v>40</v>
      </c>
      <c r="AR3" s="215">
        <v>41</v>
      </c>
      <c r="AS3" s="215">
        <v>42</v>
      </c>
      <c r="AT3" s="215">
        <v>43</v>
      </c>
      <c r="AU3" s="215">
        <v>44</v>
      </c>
      <c r="AV3" s="215">
        <v>45</v>
      </c>
    </row>
    <row r="4" spans="1:251" s="211" customFormat="1" ht="17.25" customHeight="1">
      <c r="A4" s="216"/>
      <c r="B4" s="217"/>
      <c r="C4" s="218"/>
      <c r="D4" s="480" t="s">
        <v>433</v>
      </c>
      <c r="E4" s="481"/>
      <c r="F4" s="481" t="s">
        <v>434</v>
      </c>
      <c r="G4" s="481"/>
      <c r="H4" s="481"/>
      <c r="I4" s="481"/>
      <c r="J4" s="215"/>
      <c r="K4" s="481" t="s">
        <v>435</v>
      </c>
      <c r="L4" s="481"/>
      <c r="M4" s="481"/>
      <c r="N4" s="481"/>
      <c r="O4" s="481"/>
      <c r="P4" s="481"/>
      <c r="Q4" s="479" t="s">
        <v>436</v>
      </c>
      <c r="R4" s="479"/>
      <c r="S4" s="479"/>
      <c r="T4" s="479"/>
      <c r="U4" s="479" t="s">
        <v>437</v>
      </c>
      <c r="V4" s="479"/>
      <c r="W4" s="479"/>
      <c r="X4" s="479"/>
      <c r="Y4" s="479"/>
      <c r="Z4" s="479"/>
      <c r="AA4" s="479" t="s">
        <v>438</v>
      </c>
      <c r="AB4" s="479"/>
      <c r="AC4" s="479"/>
      <c r="AD4" s="479"/>
      <c r="AE4" s="479"/>
      <c r="AF4" s="479"/>
      <c r="AG4" s="479"/>
      <c r="AH4" s="479" t="s">
        <v>439</v>
      </c>
      <c r="AI4" s="479"/>
      <c r="AJ4" s="479"/>
      <c r="AK4" s="479"/>
      <c r="AL4" s="479"/>
      <c r="AM4" s="479"/>
      <c r="AN4" s="479"/>
      <c r="AO4" s="479"/>
      <c r="AP4" s="479"/>
      <c r="AQ4" s="479"/>
    </row>
    <row r="5" spans="1:251" s="225" customFormat="1" ht="72.75" customHeight="1">
      <c r="A5" s="219" t="s">
        <v>440</v>
      </c>
      <c r="B5" s="220"/>
      <c r="C5" s="221"/>
      <c r="D5" s="222" t="s">
        <v>441</v>
      </c>
      <c r="E5" s="223" t="s">
        <v>442</v>
      </c>
      <c r="F5" s="224" t="s">
        <v>443</v>
      </c>
      <c r="G5" s="224" t="s">
        <v>298</v>
      </c>
      <c r="H5" s="224" t="s">
        <v>299</v>
      </c>
      <c r="I5" s="224" t="s">
        <v>300</v>
      </c>
      <c r="J5" s="224" t="s">
        <v>444</v>
      </c>
      <c r="K5" s="225" t="s">
        <v>445</v>
      </c>
      <c r="L5" s="225" t="s">
        <v>446</v>
      </c>
      <c r="M5" s="225" t="s">
        <v>447</v>
      </c>
      <c r="N5" s="225" t="s">
        <v>448</v>
      </c>
      <c r="O5" s="225" t="s">
        <v>449</v>
      </c>
      <c r="P5" s="225" t="s">
        <v>450</v>
      </c>
      <c r="Q5" s="225" t="s">
        <v>451</v>
      </c>
      <c r="R5" s="225" t="s">
        <v>452</v>
      </c>
      <c r="S5" s="225" t="s">
        <v>366</v>
      </c>
      <c r="T5" s="225" t="s">
        <v>367</v>
      </c>
      <c r="U5" s="225" t="s">
        <v>368</v>
      </c>
      <c r="V5" s="225" t="s">
        <v>369</v>
      </c>
      <c r="W5" s="225" t="s">
        <v>370</v>
      </c>
      <c r="X5" s="225" t="s">
        <v>371</v>
      </c>
      <c r="Y5" s="225" t="s">
        <v>372</v>
      </c>
      <c r="Z5" s="225" t="s">
        <v>373</v>
      </c>
      <c r="AA5" s="225" t="s">
        <v>453</v>
      </c>
      <c r="AB5" s="225" t="s">
        <v>454</v>
      </c>
      <c r="AC5" s="225" t="s">
        <v>455</v>
      </c>
      <c r="AD5" s="225" t="s">
        <v>456</v>
      </c>
      <c r="AE5" s="225" t="s">
        <v>457</v>
      </c>
      <c r="AF5" s="225" t="s">
        <v>458</v>
      </c>
      <c r="AG5" s="225" t="s">
        <v>395</v>
      </c>
      <c r="AH5" s="225" t="s">
        <v>459</v>
      </c>
      <c r="AI5" s="225" t="s">
        <v>460</v>
      </c>
      <c r="AJ5" s="225" t="s">
        <v>461</v>
      </c>
      <c r="AK5" s="225" t="s">
        <v>462</v>
      </c>
      <c r="AL5" s="225" t="s">
        <v>463</v>
      </c>
      <c r="AM5" s="225" t="s">
        <v>464</v>
      </c>
      <c r="AN5" s="225" t="s">
        <v>465</v>
      </c>
      <c r="AO5" s="225" t="s">
        <v>466</v>
      </c>
      <c r="AP5" s="225" t="s">
        <v>467</v>
      </c>
      <c r="AQ5" s="225" t="s">
        <v>468</v>
      </c>
    </row>
    <row r="6" spans="1:251" s="231" customFormat="1" ht="23.25" customHeight="1">
      <c r="A6" s="226">
        <v>1</v>
      </c>
      <c r="B6" s="227" t="s">
        <v>469</v>
      </c>
      <c r="C6" s="263" t="s">
        <v>495</v>
      </c>
      <c r="D6" s="228">
        <v>636316</v>
      </c>
      <c r="E6" s="228">
        <v>405899</v>
      </c>
      <c r="F6" s="229">
        <v>74704</v>
      </c>
      <c r="G6" s="229">
        <v>27891</v>
      </c>
      <c r="H6" s="229">
        <v>42930</v>
      </c>
      <c r="I6" s="229">
        <v>3883</v>
      </c>
      <c r="J6" s="230">
        <v>13901.39</v>
      </c>
      <c r="K6" s="230">
        <v>32567</v>
      </c>
      <c r="L6" s="230">
        <v>6563</v>
      </c>
      <c r="M6" s="230">
        <v>610</v>
      </c>
      <c r="N6" s="230">
        <v>6205</v>
      </c>
      <c r="O6" s="230">
        <v>487</v>
      </c>
      <c r="P6" s="230">
        <v>223</v>
      </c>
      <c r="Q6" s="230">
        <v>2018</v>
      </c>
      <c r="R6" s="230">
        <v>305</v>
      </c>
      <c r="S6" s="230">
        <v>759</v>
      </c>
      <c r="T6" s="230">
        <v>954</v>
      </c>
      <c r="U6" s="230">
        <v>681</v>
      </c>
      <c r="V6" s="230">
        <v>728</v>
      </c>
      <c r="W6" s="230">
        <v>386</v>
      </c>
      <c r="X6" s="230">
        <v>184</v>
      </c>
      <c r="Y6" s="230">
        <v>34</v>
      </c>
      <c r="Z6" s="230">
        <v>5</v>
      </c>
      <c r="AA6" s="230">
        <v>1001</v>
      </c>
      <c r="AB6" s="230">
        <v>1286</v>
      </c>
      <c r="AC6" s="230">
        <v>1109</v>
      </c>
      <c r="AD6" s="230">
        <v>1557</v>
      </c>
      <c r="AE6" s="230">
        <v>1653</v>
      </c>
      <c r="AF6" s="230">
        <v>1007</v>
      </c>
      <c r="AG6" s="230">
        <v>96</v>
      </c>
      <c r="AH6" s="230">
        <v>1962</v>
      </c>
      <c r="AI6" s="230">
        <v>468</v>
      </c>
      <c r="AJ6" s="230">
        <v>1310</v>
      </c>
      <c r="AK6" s="230">
        <v>174</v>
      </c>
      <c r="AL6" s="230">
        <v>494</v>
      </c>
      <c r="AM6" s="230">
        <v>198</v>
      </c>
      <c r="AN6" s="230">
        <v>1673</v>
      </c>
      <c r="AO6" s="230">
        <v>550</v>
      </c>
      <c r="AP6" s="230">
        <v>1664</v>
      </c>
      <c r="AQ6" s="230">
        <v>1303</v>
      </c>
      <c r="AR6" s="230"/>
      <c r="AS6" s="230"/>
      <c r="AT6" s="230"/>
      <c r="AU6" s="230"/>
      <c r="AV6" s="230"/>
      <c r="AW6" s="230"/>
      <c r="AX6" s="230"/>
      <c r="AY6" s="230"/>
      <c r="AZ6" s="230"/>
      <c r="BA6" s="230"/>
      <c r="BB6" s="230"/>
      <c r="BC6" s="230"/>
      <c r="BD6" s="230"/>
      <c r="BE6" s="230"/>
      <c r="BF6" s="230"/>
      <c r="BG6" s="230"/>
      <c r="BH6" s="230"/>
      <c r="BI6" s="230"/>
      <c r="BJ6" s="230"/>
      <c r="BK6" s="230"/>
      <c r="BL6" s="230"/>
      <c r="BM6" s="230"/>
      <c r="BN6" s="230"/>
      <c r="BO6" s="230"/>
      <c r="BP6" s="230"/>
      <c r="BQ6" s="230"/>
      <c r="BR6" s="230"/>
      <c r="BS6" s="230"/>
      <c r="BT6" s="230"/>
      <c r="BU6" s="230"/>
      <c r="BV6" s="230"/>
      <c r="BW6" s="230"/>
      <c r="BX6" s="230"/>
      <c r="BY6" s="230"/>
      <c r="BZ6" s="230"/>
      <c r="CA6" s="230"/>
      <c r="CB6" s="230"/>
      <c r="CC6" s="230"/>
      <c r="CD6" s="230"/>
      <c r="CE6" s="230"/>
      <c r="CF6" s="230"/>
      <c r="CG6" s="230"/>
      <c r="CH6" s="230"/>
      <c r="CI6" s="230"/>
      <c r="CJ6" s="230"/>
      <c r="CK6" s="230"/>
      <c r="CL6" s="230"/>
      <c r="CM6" s="230"/>
      <c r="CN6" s="230"/>
      <c r="CO6" s="230"/>
      <c r="CP6" s="230"/>
      <c r="CQ6" s="230"/>
      <c r="CR6" s="230"/>
      <c r="CS6" s="230"/>
      <c r="CT6" s="230"/>
      <c r="CU6" s="230"/>
      <c r="CV6" s="230"/>
      <c r="CW6" s="230"/>
      <c r="CX6" s="230"/>
      <c r="CY6" s="230"/>
      <c r="CZ6" s="230"/>
      <c r="DA6" s="230"/>
      <c r="DB6" s="230"/>
      <c r="DC6" s="230"/>
      <c r="DD6" s="230"/>
      <c r="DE6" s="230"/>
      <c r="DF6" s="230"/>
      <c r="DG6" s="230"/>
      <c r="DH6" s="230"/>
      <c r="DI6" s="230"/>
      <c r="DJ6" s="230"/>
      <c r="DK6" s="230"/>
      <c r="DL6" s="230"/>
      <c r="DM6" s="230"/>
      <c r="DN6" s="230"/>
      <c r="DO6" s="230"/>
      <c r="DP6" s="230"/>
      <c r="DQ6" s="230"/>
      <c r="DR6" s="230"/>
      <c r="DS6" s="230"/>
      <c r="DT6" s="230"/>
      <c r="DU6" s="230"/>
      <c r="DV6" s="230"/>
      <c r="DW6" s="230"/>
      <c r="DX6" s="230"/>
      <c r="DY6" s="230"/>
      <c r="DZ6" s="230"/>
      <c r="EA6" s="230"/>
      <c r="EB6" s="230"/>
      <c r="EC6" s="230"/>
      <c r="ED6" s="230"/>
      <c r="EE6" s="230"/>
      <c r="EF6" s="230"/>
      <c r="EG6" s="230"/>
      <c r="EH6" s="230"/>
      <c r="EI6" s="230"/>
      <c r="EJ6" s="230"/>
      <c r="EK6" s="230"/>
      <c r="EL6" s="230"/>
      <c r="EM6" s="230"/>
      <c r="EN6" s="230"/>
      <c r="EO6" s="230"/>
      <c r="EP6" s="230"/>
      <c r="EQ6" s="230"/>
      <c r="ER6" s="230"/>
      <c r="ES6" s="230"/>
      <c r="ET6" s="230"/>
      <c r="EU6" s="230"/>
      <c r="EV6" s="230"/>
      <c r="EW6" s="230"/>
      <c r="EX6" s="230"/>
      <c r="EY6" s="230"/>
      <c r="EZ6" s="230"/>
      <c r="FA6" s="230"/>
      <c r="FB6" s="230"/>
      <c r="FC6" s="230"/>
      <c r="FD6" s="230"/>
      <c r="FE6" s="230"/>
      <c r="FF6" s="230"/>
      <c r="FG6" s="230"/>
      <c r="FH6" s="230"/>
      <c r="FI6" s="230"/>
      <c r="FJ6" s="230"/>
      <c r="FK6" s="230"/>
      <c r="FL6" s="230"/>
      <c r="FM6" s="230"/>
      <c r="FN6" s="230"/>
      <c r="FO6" s="230"/>
      <c r="FP6" s="230"/>
      <c r="FQ6" s="230"/>
      <c r="FR6" s="230"/>
      <c r="FS6" s="230"/>
      <c r="FT6" s="230"/>
      <c r="FU6" s="230"/>
      <c r="FV6" s="230"/>
      <c r="FW6" s="230"/>
      <c r="FX6" s="230"/>
      <c r="FY6" s="230"/>
      <c r="FZ6" s="230"/>
      <c r="GA6" s="230"/>
      <c r="GB6" s="230"/>
      <c r="GC6" s="230"/>
      <c r="GD6" s="230"/>
      <c r="GE6" s="230"/>
      <c r="GF6" s="230"/>
      <c r="GG6" s="230"/>
      <c r="GH6" s="230"/>
      <c r="GI6" s="230"/>
      <c r="GJ6" s="230"/>
      <c r="GK6" s="230"/>
      <c r="GL6" s="230"/>
      <c r="GM6" s="230"/>
      <c r="GN6" s="230"/>
      <c r="GO6" s="230"/>
      <c r="GP6" s="230"/>
      <c r="GQ6" s="230"/>
      <c r="GR6" s="230"/>
      <c r="GS6" s="230"/>
      <c r="GT6" s="230"/>
      <c r="GU6" s="230"/>
      <c r="GV6" s="230"/>
      <c r="GW6" s="230"/>
      <c r="GX6" s="230"/>
      <c r="GY6" s="230"/>
      <c r="GZ6" s="230"/>
      <c r="HA6" s="230"/>
      <c r="HB6" s="230"/>
      <c r="HC6" s="230"/>
      <c r="HD6" s="230"/>
      <c r="HE6" s="230"/>
      <c r="HF6" s="230"/>
      <c r="HG6" s="230"/>
      <c r="HH6" s="230"/>
      <c r="HI6" s="230"/>
      <c r="HJ6" s="230"/>
      <c r="HK6" s="230"/>
      <c r="HL6" s="230"/>
      <c r="HM6" s="230"/>
      <c r="HN6" s="230"/>
      <c r="HO6" s="230"/>
      <c r="HP6" s="230"/>
      <c r="HQ6" s="230"/>
      <c r="HR6" s="230"/>
      <c r="HS6" s="230"/>
      <c r="HT6" s="230"/>
      <c r="HU6" s="230"/>
      <c r="HV6" s="230"/>
      <c r="HW6" s="230"/>
      <c r="HX6" s="230"/>
      <c r="HY6" s="230"/>
      <c r="HZ6" s="230"/>
      <c r="IA6" s="230"/>
      <c r="IB6" s="230"/>
      <c r="IC6" s="230"/>
      <c r="ID6" s="230"/>
      <c r="IE6" s="230"/>
      <c r="IF6" s="230"/>
      <c r="IG6" s="230"/>
      <c r="IH6" s="230"/>
      <c r="II6" s="230"/>
      <c r="IJ6" s="230"/>
      <c r="IK6" s="230"/>
      <c r="IL6" s="230"/>
      <c r="IM6" s="230"/>
      <c r="IN6" s="230"/>
      <c r="IO6" s="230"/>
      <c r="IP6" s="230"/>
      <c r="IQ6" s="230"/>
    </row>
    <row r="7" spans="1:251" ht="14.25" customHeight="1">
      <c r="A7" s="226">
        <v>2</v>
      </c>
      <c r="B7" s="232" t="s">
        <v>496</v>
      </c>
      <c r="C7" s="263" t="s">
        <v>496</v>
      </c>
      <c r="D7" s="233">
        <v>31164</v>
      </c>
      <c r="E7" s="233">
        <v>7527</v>
      </c>
      <c r="F7" s="229">
        <v>9159</v>
      </c>
      <c r="G7" s="229">
        <v>3925</v>
      </c>
      <c r="H7" s="229">
        <v>4913</v>
      </c>
      <c r="I7" s="229">
        <v>321</v>
      </c>
      <c r="J7" s="234">
        <v>1210.56</v>
      </c>
      <c r="K7" s="234">
        <v>4936</v>
      </c>
      <c r="L7" s="234">
        <v>815</v>
      </c>
      <c r="M7" s="234">
        <v>48</v>
      </c>
      <c r="N7" s="234">
        <v>777</v>
      </c>
      <c r="O7" s="234">
        <v>10</v>
      </c>
      <c r="P7" s="234">
        <v>21</v>
      </c>
      <c r="Q7" s="234">
        <v>162</v>
      </c>
      <c r="R7" s="234">
        <v>21</v>
      </c>
      <c r="S7" s="234">
        <v>96</v>
      </c>
      <c r="T7" s="234">
        <v>45</v>
      </c>
      <c r="U7" s="234">
        <v>61</v>
      </c>
      <c r="V7" s="234">
        <v>79</v>
      </c>
      <c r="W7" s="234">
        <v>20</v>
      </c>
      <c r="X7" s="234">
        <v>2</v>
      </c>
      <c r="Y7" s="234" t="s">
        <v>470</v>
      </c>
      <c r="Z7" s="234" t="s">
        <v>470</v>
      </c>
      <c r="AA7" s="234">
        <v>125</v>
      </c>
      <c r="AB7" s="234">
        <v>121</v>
      </c>
      <c r="AC7" s="234">
        <v>112</v>
      </c>
      <c r="AD7" s="234">
        <v>133</v>
      </c>
      <c r="AE7" s="234">
        <v>139</v>
      </c>
      <c r="AF7" s="234">
        <v>121</v>
      </c>
      <c r="AG7" s="234">
        <v>4</v>
      </c>
      <c r="AH7" s="234">
        <v>158</v>
      </c>
      <c r="AI7" s="234">
        <v>83</v>
      </c>
      <c r="AJ7" s="234">
        <v>63</v>
      </c>
      <c r="AK7" s="234">
        <v>14</v>
      </c>
      <c r="AL7" s="234">
        <v>53</v>
      </c>
      <c r="AM7" s="234">
        <v>39</v>
      </c>
      <c r="AN7" s="234">
        <v>157</v>
      </c>
      <c r="AO7" s="234">
        <v>72</v>
      </c>
      <c r="AP7" s="234">
        <v>153</v>
      </c>
      <c r="AQ7" s="234">
        <v>118</v>
      </c>
      <c r="AS7" s="230"/>
    </row>
    <row r="8" spans="1:251" ht="14.25" customHeight="1">
      <c r="A8" s="226">
        <v>3</v>
      </c>
      <c r="B8" s="232"/>
      <c r="C8" s="266" t="s">
        <v>497</v>
      </c>
      <c r="D8" s="233">
        <v>1209</v>
      </c>
      <c r="E8" s="233" t="s">
        <v>470</v>
      </c>
      <c r="F8" s="229">
        <v>2</v>
      </c>
      <c r="G8" s="229">
        <v>0</v>
      </c>
      <c r="H8" s="229">
        <v>2</v>
      </c>
      <c r="I8" s="229">
        <v>0</v>
      </c>
      <c r="J8" s="234" t="s">
        <v>471</v>
      </c>
      <c r="K8" s="234">
        <v>39</v>
      </c>
      <c r="L8" s="234">
        <v>4</v>
      </c>
      <c r="M8" s="234" t="s">
        <v>470</v>
      </c>
      <c r="N8" s="234">
        <v>4</v>
      </c>
      <c r="O8" s="234" t="s">
        <v>470</v>
      </c>
      <c r="P8" s="234" t="s">
        <v>470</v>
      </c>
      <c r="Q8" s="234">
        <v>4</v>
      </c>
      <c r="R8" s="234" t="s">
        <v>470</v>
      </c>
      <c r="S8" s="234" t="s">
        <v>470</v>
      </c>
      <c r="T8" s="234">
        <v>4</v>
      </c>
      <c r="U8" s="234">
        <v>4</v>
      </c>
      <c r="V8" s="234" t="s">
        <v>470</v>
      </c>
      <c r="W8" s="234" t="s">
        <v>470</v>
      </c>
      <c r="X8" s="234" t="s">
        <v>470</v>
      </c>
      <c r="Y8" s="234" t="s">
        <v>470</v>
      </c>
      <c r="Z8" s="234" t="s">
        <v>470</v>
      </c>
      <c r="AA8" s="234">
        <v>0</v>
      </c>
      <c r="AB8" s="234">
        <v>0</v>
      </c>
      <c r="AC8" s="234">
        <v>0</v>
      </c>
      <c r="AD8" s="234">
        <v>0</v>
      </c>
      <c r="AE8" s="234">
        <v>0</v>
      </c>
      <c r="AF8" s="234">
        <v>0</v>
      </c>
      <c r="AG8" s="234">
        <v>2</v>
      </c>
      <c r="AH8" s="234">
        <v>3</v>
      </c>
      <c r="AI8" s="234">
        <v>0</v>
      </c>
      <c r="AJ8" s="234">
        <v>0</v>
      </c>
      <c r="AK8" s="234">
        <v>0</v>
      </c>
      <c r="AL8" s="234">
        <v>0</v>
      </c>
      <c r="AM8" s="234">
        <v>0</v>
      </c>
      <c r="AN8" s="234">
        <v>4</v>
      </c>
      <c r="AO8" s="234">
        <v>0</v>
      </c>
      <c r="AP8" s="234">
        <v>0</v>
      </c>
      <c r="AQ8" s="234">
        <v>0</v>
      </c>
      <c r="AS8" s="235"/>
    </row>
    <row r="9" spans="1:251" ht="14.25" customHeight="1">
      <c r="A9" s="226">
        <v>4</v>
      </c>
      <c r="B9" s="232"/>
      <c r="C9" s="263" t="s">
        <v>511</v>
      </c>
      <c r="D9" s="233">
        <v>803</v>
      </c>
      <c r="E9" s="233" t="s">
        <v>470</v>
      </c>
      <c r="F9" s="229">
        <v>388</v>
      </c>
      <c r="G9" s="229">
        <v>286</v>
      </c>
      <c r="H9" s="229">
        <v>101</v>
      </c>
      <c r="I9" s="229">
        <v>1</v>
      </c>
      <c r="J9" s="234">
        <v>13.83</v>
      </c>
      <c r="K9" s="234">
        <v>222</v>
      </c>
      <c r="L9" s="234">
        <v>34</v>
      </c>
      <c r="M9" s="234">
        <v>4</v>
      </c>
      <c r="N9" s="234">
        <v>31</v>
      </c>
      <c r="O9" s="234" t="s">
        <v>470</v>
      </c>
      <c r="P9" s="234">
        <v>2</v>
      </c>
      <c r="Q9" s="234">
        <v>7</v>
      </c>
      <c r="R9" s="234">
        <v>5</v>
      </c>
      <c r="S9" s="234">
        <v>2</v>
      </c>
      <c r="T9" s="234" t="s">
        <v>470</v>
      </c>
      <c r="U9" s="234">
        <v>2</v>
      </c>
      <c r="V9" s="234">
        <v>4</v>
      </c>
      <c r="W9" s="234">
        <v>1</v>
      </c>
      <c r="X9" s="234" t="s">
        <v>470</v>
      </c>
      <c r="Y9" s="234" t="s">
        <v>470</v>
      </c>
      <c r="Z9" s="234" t="s">
        <v>470</v>
      </c>
      <c r="AA9" s="234">
        <v>7</v>
      </c>
      <c r="AB9" s="234">
        <v>7</v>
      </c>
      <c r="AC9" s="234">
        <v>7</v>
      </c>
      <c r="AD9" s="234">
        <v>7</v>
      </c>
      <c r="AE9" s="234">
        <v>7</v>
      </c>
      <c r="AF9" s="234">
        <v>7</v>
      </c>
      <c r="AG9" s="234">
        <v>0</v>
      </c>
      <c r="AH9" s="234">
        <v>7</v>
      </c>
      <c r="AI9" s="234">
        <v>7</v>
      </c>
      <c r="AJ9" s="234">
        <v>1</v>
      </c>
      <c r="AK9" s="234">
        <v>0</v>
      </c>
      <c r="AL9" s="234">
        <v>0</v>
      </c>
      <c r="AM9" s="234">
        <v>0</v>
      </c>
      <c r="AN9" s="234">
        <v>7</v>
      </c>
      <c r="AO9" s="234">
        <v>2</v>
      </c>
      <c r="AP9" s="234">
        <v>7</v>
      </c>
      <c r="AQ9" s="234">
        <v>7</v>
      </c>
      <c r="AS9" s="230"/>
    </row>
    <row r="10" spans="1:251" ht="14.25" customHeight="1">
      <c r="A10" s="226">
        <v>5</v>
      </c>
      <c r="B10" s="232"/>
      <c r="C10" s="263" t="s">
        <v>519</v>
      </c>
      <c r="D10" s="233">
        <v>915</v>
      </c>
      <c r="E10" s="233">
        <v>3</v>
      </c>
      <c r="F10" s="229">
        <v>419</v>
      </c>
      <c r="G10" s="229">
        <v>278</v>
      </c>
      <c r="H10" s="229">
        <v>136</v>
      </c>
      <c r="I10" s="229">
        <v>5</v>
      </c>
      <c r="J10" s="234">
        <v>19.88</v>
      </c>
      <c r="K10" s="234">
        <v>192</v>
      </c>
      <c r="L10" s="234">
        <v>36</v>
      </c>
      <c r="M10" s="234" t="s">
        <v>470</v>
      </c>
      <c r="N10" s="234">
        <v>35</v>
      </c>
      <c r="O10" s="234" t="s">
        <v>470</v>
      </c>
      <c r="P10" s="234">
        <v>2</v>
      </c>
      <c r="Q10" s="234">
        <v>12</v>
      </c>
      <c r="R10" s="234">
        <v>3</v>
      </c>
      <c r="S10" s="234">
        <v>9</v>
      </c>
      <c r="T10" s="234" t="s">
        <v>470</v>
      </c>
      <c r="U10" s="234">
        <v>4</v>
      </c>
      <c r="V10" s="234">
        <v>6</v>
      </c>
      <c r="W10" s="234">
        <v>2</v>
      </c>
      <c r="X10" s="234" t="s">
        <v>470</v>
      </c>
      <c r="Y10" s="234" t="s">
        <v>470</v>
      </c>
      <c r="Z10" s="234" t="s">
        <v>470</v>
      </c>
      <c r="AA10" s="234">
        <v>12</v>
      </c>
      <c r="AB10" s="234">
        <v>11</v>
      </c>
      <c r="AC10" s="234">
        <v>7</v>
      </c>
      <c r="AD10" s="234">
        <v>12</v>
      </c>
      <c r="AE10" s="234">
        <v>12</v>
      </c>
      <c r="AF10" s="234">
        <v>6</v>
      </c>
      <c r="AG10" s="234">
        <v>0</v>
      </c>
      <c r="AH10" s="234">
        <v>12</v>
      </c>
      <c r="AI10" s="234">
        <v>11</v>
      </c>
      <c r="AJ10" s="234">
        <v>0</v>
      </c>
      <c r="AK10" s="234">
        <v>0</v>
      </c>
      <c r="AL10" s="234">
        <v>0</v>
      </c>
      <c r="AM10" s="234">
        <v>0</v>
      </c>
      <c r="AN10" s="234">
        <v>10</v>
      </c>
      <c r="AO10" s="234">
        <v>4</v>
      </c>
      <c r="AP10" s="234">
        <v>12</v>
      </c>
      <c r="AQ10" s="234">
        <v>12</v>
      </c>
      <c r="AS10" s="230"/>
    </row>
    <row r="11" spans="1:251" ht="14.25" customHeight="1">
      <c r="A11" s="226">
        <v>6</v>
      </c>
      <c r="B11" s="232"/>
      <c r="C11" s="263" t="s">
        <v>532</v>
      </c>
      <c r="D11" s="233">
        <v>1559</v>
      </c>
      <c r="E11" s="233">
        <v>21</v>
      </c>
      <c r="F11" s="229">
        <v>230</v>
      </c>
      <c r="G11" s="229">
        <v>69</v>
      </c>
      <c r="H11" s="229">
        <v>149</v>
      </c>
      <c r="I11" s="229">
        <v>12</v>
      </c>
      <c r="J11" s="234">
        <v>65.47</v>
      </c>
      <c r="K11" s="234">
        <v>167</v>
      </c>
      <c r="L11" s="234">
        <v>33</v>
      </c>
      <c r="M11" s="234" t="s">
        <v>470</v>
      </c>
      <c r="N11" s="234">
        <v>32</v>
      </c>
      <c r="O11" s="234" t="s">
        <v>470</v>
      </c>
      <c r="P11" s="234">
        <v>2</v>
      </c>
      <c r="Q11" s="234">
        <v>7</v>
      </c>
      <c r="R11" s="234">
        <v>1</v>
      </c>
      <c r="S11" s="234">
        <v>4</v>
      </c>
      <c r="T11" s="234">
        <v>2</v>
      </c>
      <c r="U11" s="234">
        <v>5</v>
      </c>
      <c r="V11" s="234">
        <v>2</v>
      </c>
      <c r="W11" s="234" t="s">
        <v>470</v>
      </c>
      <c r="X11" s="234" t="s">
        <v>470</v>
      </c>
      <c r="Y11" s="234" t="s">
        <v>470</v>
      </c>
      <c r="Z11" s="234" t="s">
        <v>470</v>
      </c>
      <c r="AA11" s="234">
        <v>7</v>
      </c>
      <c r="AB11" s="234">
        <v>7</v>
      </c>
      <c r="AC11" s="234">
        <v>7</v>
      </c>
      <c r="AD11" s="234">
        <v>7</v>
      </c>
      <c r="AE11" s="234">
        <v>7</v>
      </c>
      <c r="AF11" s="234">
        <v>7</v>
      </c>
      <c r="AG11" s="234">
        <v>0</v>
      </c>
      <c r="AH11" s="234">
        <v>7</v>
      </c>
      <c r="AI11" s="234">
        <v>7</v>
      </c>
      <c r="AJ11" s="234">
        <v>2</v>
      </c>
      <c r="AK11" s="234">
        <v>0</v>
      </c>
      <c r="AL11" s="234">
        <v>1</v>
      </c>
      <c r="AM11" s="234">
        <v>1</v>
      </c>
      <c r="AN11" s="234">
        <v>7</v>
      </c>
      <c r="AO11" s="234">
        <v>7</v>
      </c>
      <c r="AP11" s="234">
        <v>7</v>
      </c>
      <c r="AQ11" s="234">
        <v>7</v>
      </c>
      <c r="AS11" s="230"/>
    </row>
    <row r="12" spans="1:251" ht="14.25" customHeight="1">
      <c r="A12" s="226">
        <v>7</v>
      </c>
      <c r="B12" s="232"/>
      <c r="C12" s="263" t="s">
        <v>544</v>
      </c>
      <c r="D12" s="233">
        <v>1621</v>
      </c>
      <c r="E12" s="233">
        <v>184</v>
      </c>
      <c r="F12" s="229">
        <v>632</v>
      </c>
      <c r="G12" s="229">
        <v>185</v>
      </c>
      <c r="H12" s="229">
        <v>402</v>
      </c>
      <c r="I12" s="229">
        <v>45</v>
      </c>
      <c r="J12" s="234">
        <v>137.21</v>
      </c>
      <c r="K12" s="234">
        <v>350</v>
      </c>
      <c r="L12" s="234">
        <v>51</v>
      </c>
      <c r="M12" s="234">
        <v>4</v>
      </c>
      <c r="N12" s="234">
        <v>48</v>
      </c>
      <c r="O12" s="234">
        <v>2</v>
      </c>
      <c r="P12" s="234" t="s">
        <v>470</v>
      </c>
      <c r="Q12" s="234">
        <v>9</v>
      </c>
      <c r="R12" s="234">
        <v>1</v>
      </c>
      <c r="S12" s="234">
        <v>4</v>
      </c>
      <c r="T12" s="234">
        <v>4</v>
      </c>
      <c r="U12" s="234">
        <v>1</v>
      </c>
      <c r="V12" s="234">
        <v>6</v>
      </c>
      <c r="W12" s="234">
        <v>2</v>
      </c>
      <c r="X12" s="234" t="s">
        <v>470</v>
      </c>
      <c r="Y12" s="234" t="s">
        <v>470</v>
      </c>
      <c r="Z12" s="234" t="s">
        <v>470</v>
      </c>
      <c r="AA12" s="234">
        <v>7</v>
      </c>
      <c r="AB12" s="234">
        <v>9</v>
      </c>
      <c r="AC12" s="234">
        <v>9</v>
      </c>
      <c r="AD12" s="234">
        <v>9</v>
      </c>
      <c r="AE12" s="234">
        <v>9</v>
      </c>
      <c r="AF12" s="234">
        <v>9</v>
      </c>
      <c r="AG12" s="234">
        <v>0</v>
      </c>
      <c r="AH12" s="234">
        <v>9</v>
      </c>
      <c r="AI12" s="234">
        <v>4</v>
      </c>
      <c r="AJ12" s="234">
        <v>6</v>
      </c>
      <c r="AK12" s="234">
        <v>1</v>
      </c>
      <c r="AL12" s="234">
        <v>7</v>
      </c>
      <c r="AM12" s="234">
        <v>6</v>
      </c>
      <c r="AN12" s="234">
        <v>9</v>
      </c>
      <c r="AO12" s="234">
        <v>4</v>
      </c>
      <c r="AP12" s="234">
        <v>9</v>
      </c>
      <c r="AQ12" s="234">
        <v>7</v>
      </c>
      <c r="AS12" s="230"/>
    </row>
    <row r="13" spans="1:251" ht="14.25" customHeight="1">
      <c r="A13" s="226">
        <v>8</v>
      </c>
      <c r="B13" s="232"/>
      <c r="C13" s="263" t="s">
        <v>553</v>
      </c>
      <c r="D13" s="233">
        <v>1668</v>
      </c>
      <c r="E13" s="233">
        <v>20</v>
      </c>
      <c r="F13" s="229">
        <v>579</v>
      </c>
      <c r="G13" s="229">
        <v>297</v>
      </c>
      <c r="H13" s="229">
        <v>272</v>
      </c>
      <c r="I13" s="229">
        <v>10</v>
      </c>
      <c r="J13" s="234">
        <v>50.88</v>
      </c>
      <c r="K13" s="234">
        <v>403</v>
      </c>
      <c r="L13" s="234">
        <v>29</v>
      </c>
      <c r="M13" s="234" t="s">
        <v>470</v>
      </c>
      <c r="N13" s="234">
        <v>28</v>
      </c>
      <c r="O13" s="234">
        <v>1</v>
      </c>
      <c r="P13" s="234">
        <v>1</v>
      </c>
      <c r="Q13" s="234">
        <v>13</v>
      </c>
      <c r="R13" s="234">
        <v>2</v>
      </c>
      <c r="S13" s="234">
        <v>10</v>
      </c>
      <c r="T13" s="234">
        <v>1</v>
      </c>
      <c r="U13" s="234">
        <v>9</v>
      </c>
      <c r="V13" s="234">
        <v>4</v>
      </c>
      <c r="W13" s="234" t="s">
        <v>470</v>
      </c>
      <c r="X13" s="234" t="s">
        <v>470</v>
      </c>
      <c r="Y13" s="234" t="s">
        <v>470</v>
      </c>
      <c r="Z13" s="234" t="s">
        <v>470</v>
      </c>
      <c r="AA13" s="234">
        <v>13</v>
      </c>
      <c r="AB13" s="234">
        <v>12</v>
      </c>
      <c r="AC13" s="234">
        <v>12</v>
      </c>
      <c r="AD13" s="234">
        <v>11</v>
      </c>
      <c r="AE13" s="234">
        <v>13</v>
      </c>
      <c r="AF13" s="234">
        <v>11</v>
      </c>
      <c r="AG13" s="234">
        <v>0</v>
      </c>
      <c r="AH13" s="234">
        <v>13</v>
      </c>
      <c r="AI13" s="234">
        <v>12</v>
      </c>
      <c r="AJ13" s="234">
        <v>3</v>
      </c>
      <c r="AK13" s="234">
        <v>0</v>
      </c>
      <c r="AL13" s="234">
        <v>4</v>
      </c>
      <c r="AM13" s="234">
        <v>3</v>
      </c>
      <c r="AN13" s="234">
        <v>13</v>
      </c>
      <c r="AO13" s="234">
        <v>5</v>
      </c>
      <c r="AP13" s="234">
        <v>13</v>
      </c>
      <c r="AQ13" s="234">
        <v>13</v>
      </c>
      <c r="AS13" s="230"/>
    </row>
    <row r="14" spans="1:251" ht="14.25" customHeight="1">
      <c r="A14" s="226">
        <v>9</v>
      </c>
      <c r="B14" s="232"/>
      <c r="C14" s="266" t="s">
        <v>567</v>
      </c>
      <c r="D14" s="233">
        <v>623</v>
      </c>
      <c r="E14" s="233" t="s">
        <v>470</v>
      </c>
      <c r="F14" s="229">
        <v>51</v>
      </c>
      <c r="G14" s="229">
        <v>34</v>
      </c>
      <c r="H14" s="229">
        <v>17</v>
      </c>
      <c r="I14" s="229">
        <v>0</v>
      </c>
      <c r="J14" s="234">
        <v>22.95</v>
      </c>
      <c r="K14" s="234">
        <v>70</v>
      </c>
      <c r="L14" s="234">
        <v>23</v>
      </c>
      <c r="M14" s="234">
        <v>1</v>
      </c>
      <c r="N14" s="234">
        <v>23</v>
      </c>
      <c r="O14" s="234" t="s">
        <v>470</v>
      </c>
      <c r="P14" s="234" t="s">
        <v>470</v>
      </c>
      <c r="Q14" s="234">
        <v>4</v>
      </c>
      <c r="R14" s="234">
        <v>1</v>
      </c>
      <c r="S14" s="234">
        <v>3</v>
      </c>
      <c r="T14" s="234" t="s">
        <v>470</v>
      </c>
      <c r="U14" s="234">
        <v>4</v>
      </c>
      <c r="V14" s="234" t="s">
        <v>470</v>
      </c>
      <c r="W14" s="234" t="s">
        <v>470</v>
      </c>
      <c r="X14" s="234" t="s">
        <v>470</v>
      </c>
      <c r="Y14" s="234" t="s">
        <v>470</v>
      </c>
      <c r="Z14" s="234" t="s">
        <v>470</v>
      </c>
      <c r="AA14" s="234">
        <v>2</v>
      </c>
      <c r="AB14" s="234">
        <v>3</v>
      </c>
      <c r="AC14" s="234">
        <v>0</v>
      </c>
      <c r="AD14" s="234">
        <v>2</v>
      </c>
      <c r="AE14" s="234">
        <v>4</v>
      </c>
      <c r="AF14" s="234">
        <v>4</v>
      </c>
      <c r="AG14" s="234">
        <v>0</v>
      </c>
      <c r="AH14" s="234">
        <v>4</v>
      </c>
      <c r="AI14" s="234">
        <v>0</v>
      </c>
      <c r="AJ14" s="234">
        <v>0</v>
      </c>
      <c r="AK14" s="234">
        <v>0</v>
      </c>
      <c r="AL14" s="234">
        <v>0</v>
      </c>
      <c r="AM14" s="234">
        <v>0</v>
      </c>
      <c r="AN14" s="234">
        <v>4</v>
      </c>
      <c r="AO14" s="234">
        <v>1</v>
      </c>
      <c r="AP14" s="234">
        <v>4</v>
      </c>
      <c r="AQ14" s="234">
        <v>2</v>
      </c>
      <c r="AS14" s="230"/>
    </row>
    <row r="15" spans="1:251" ht="14.25" customHeight="1">
      <c r="A15" s="226">
        <v>10</v>
      </c>
      <c r="B15" s="232"/>
      <c r="C15" s="263" t="s">
        <v>576</v>
      </c>
      <c r="D15" s="233">
        <v>548</v>
      </c>
      <c r="E15" s="233" t="s">
        <v>470</v>
      </c>
      <c r="F15" s="229">
        <v>26</v>
      </c>
      <c r="G15" s="229">
        <v>0</v>
      </c>
      <c r="H15" s="229">
        <v>26</v>
      </c>
      <c r="I15" s="229">
        <v>0</v>
      </c>
      <c r="J15" s="234">
        <v>30.56</v>
      </c>
      <c r="K15" s="234">
        <v>17</v>
      </c>
      <c r="L15" s="234">
        <v>1</v>
      </c>
      <c r="M15" s="234" t="s">
        <v>470</v>
      </c>
      <c r="N15" s="234">
        <v>1</v>
      </c>
      <c r="O15" s="234" t="s">
        <v>470</v>
      </c>
      <c r="P15" s="234" t="s">
        <v>470</v>
      </c>
      <c r="Q15" s="234">
        <v>5</v>
      </c>
      <c r="R15" s="234" t="s">
        <v>470</v>
      </c>
      <c r="S15" s="234" t="s">
        <v>470</v>
      </c>
      <c r="T15" s="234">
        <v>5</v>
      </c>
      <c r="U15" s="234">
        <v>5</v>
      </c>
      <c r="V15" s="234" t="s">
        <v>470</v>
      </c>
      <c r="W15" s="234" t="s">
        <v>470</v>
      </c>
      <c r="X15" s="234" t="s">
        <v>470</v>
      </c>
      <c r="Y15" s="234" t="s">
        <v>470</v>
      </c>
      <c r="Z15" s="234" t="s">
        <v>470</v>
      </c>
      <c r="AA15" s="234">
        <v>0</v>
      </c>
      <c r="AB15" s="234">
        <v>0</v>
      </c>
      <c r="AC15" s="234">
        <v>0</v>
      </c>
      <c r="AD15" s="234">
        <v>0</v>
      </c>
      <c r="AE15" s="234">
        <v>0</v>
      </c>
      <c r="AF15" s="234">
        <v>0</v>
      </c>
      <c r="AG15" s="234">
        <v>2</v>
      </c>
      <c r="AH15" s="234">
        <v>4</v>
      </c>
      <c r="AI15" s="234">
        <v>0</v>
      </c>
      <c r="AJ15" s="234">
        <v>0</v>
      </c>
      <c r="AK15" s="234">
        <v>0</v>
      </c>
      <c r="AL15" s="234">
        <v>0</v>
      </c>
      <c r="AM15" s="234">
        <v>0</v>
      </c>
      <c r="AN15" s="234">
        <v>5</v>
      </c>
      <c r="AO15" s="234">
        <v>0</v>
      </c>
      <c r="AP15" s="234">
        <v>5</v>
      </c>
      <c r="AQ15" s="234">
        <v>0</v>
      </c>
      <c r="AS15" s="230"/>
    </row>
    <row r="16" spans="1:251" ht="14.25" customHeight="1">
      <c r="A16" s="226">
        <v>11</v>
      </c>
      <c r="B16" s="232"/>
      <c r="C16" s="263" t="s">
        <v>585</v>
      </c>
      <c r="D16" s="233">
        <v>638</v>
      </c>
      <c r="E16" s="233" t="s">
        <v>470</v>
      </c>
      <c r="F16" s="229">
        <v>85</v>
      </c>
      <c r="G16" s="229">
        <v>14</v>
      </c>
      <c r="H16" s="229">
        <v>68</v>
      </c>
      <c r="I16" s="229">
        <v>3</v>
      </c>
      <c r="J16" s="234">
        <v>28.2</v>
      </c>
      <c r="K16" s="234">
        <v>31</v>
      </c>
      <c r="L16" s="234">
        <v>2</v>
      </c>
      <c r="M16" s="234" t="s">
        <v>470</v>
      </c>
      <c r="N16" s="234">
        <v>2</v>
      </c>
      <c r="O16" s="234" t="s">
        <v>470</v>
      </c>
      <c r="P16" s="234" t="s">
        <v>470</v>
      </c>
      <c r="Q16" s="234">
        <v>6</v>
      </c>
      <c r="R16" s="234" t="s">
        <v>470</v>
      </c>
      <c r="S16" s="234">
        <v>1</v>
      </c>
      <c r="T16" s="234">
        <v>5</v>
      </c>
      <c r="U16" s="234">
        <v>6</v>
      </c>
      <c r="V16" s="234" t="s">
        <v>470</v>
      </c>
      <c r="W16" s="234" t="s">
        <v>470</v>
      </c>
      <c r="X16" s="234" t="s">
        <v>470</v>
      </c>
      <c r="Y16" s="234" t="s">
        <v>470</v>
      </c>
      <c r="Z16" s="234" t="s">
        <v>470</v>
      </c>
      <c r="AA16" s="234">
        <v>1</v>
      </c>
      <c r="AB16" s="234">
        <v>0</v>
      </c>
      <c r="AC16" s="234">
        <v>0</v>
      </c>
      <c r="AD16" s="234">
        <v>0</v>
      </c>
      <c r="AE16" s="234">
        <v>0</v>
      </c>
      <c r="AF16" s="234">
        <v>0</v>
      </c>
      <c r="AG16" s="234">
        <v>0</v>
      </c>
      <c r="AH16" s="234">
        <v>5</v>
      </c>
      <c r="AI16" s="234">
        <v>0</v>
      </c>
      <c r="AJ16" s="234">
        <v>0</v>
      </c>
      <c r="AK16" s="234">
        <v>0</v>
      </c>
      <c r="AL16" s="234">
        <v>0</v>
      </c>
      <c r="AM16" s="234">
        <v>0</v>
      </c>
      <c r="AN16" s="234">
        <v>6</v>
      </c>
      <c r="AO16" s="234">
        <v>0</v>
      </c>
      <c r="AP16" s="234">
        <v>6</v>
      </c>
      <c r="AQ16" s="234">
        <v>0</v>
      </c>
      <c r="AS16" s="230"/>
    </row>
    <row r="17" spans="1:45" ht="14.25" customHeight="1">
      <c r="A17" s="226">
        <v>12</v>
      </c>
      <c r="B17" s="232"/>
      <c r="C17" s="263" t="s">
        <v>592</v>
      </c>
      <c r="D17" s="233">
        <v>391</v>
      </c>
      <c r="E17" s="233" t="s">
        <v>470</v>
      </c>
      <c r="F17" s="229">
        <v>213</v>
      </c>
      <c r="G17" s="229">
        <v>54</v>
      </c>
      <c r="H17" s="229">
        <v>151</v>
      </c>
      <c r="I17" s="229">
        <v>8</v>
      </c>
      <c r="J17" s="234">
        <v>42.66</v>
      </c>
      <c r="K17" s="234">
        <v>120</v>
      </c>
      <c r="L17" s="234">
        <v>17</v>
      </c>
      <c r="M17" s="234">
        <v>2</v>
      </c>
      <c r="N17" s="234">
        <v>15</v>
      </c>
      <c r="O17" s="234" t="s">
        <v>470</v>
      </c>
      <c r="P17" s="234" t="s">
        <v>470</v>
      </c>
      <c r="Q17" s="234">
        <v>5</v>
      </c>
      <c r="R17" s="234" t="s">
        <v>470</v>
      </c>
      <c r="S17" s="234">
        <v>2</v>
      </c>
      <c r="T17" s="234">
        <v>3</v>
      </c>
      <c r="U17" s="234">
        <v>2</v>
      </c>
      <c r="V17" s="234">
        <v>3</v>
      </c>
      <c r="W17" s="234" t="s">
        <v>470</v>
      </c>
      <c r="X17" s="234" t="s">
        <v>470</v>
      </c>
      <c r="Y17" s="234" t="s">
        <v>470</v>
      </c>
      <c r="Z17" s="234" t="s">
        <v>470</v>
      </c>
      <c r="AA17" s="234">
        <v>5</v>
      </c>
      <c r="AB17" s="234">
        <v>1</v>
      </c>
      <c r="AC17" s="234">
        <v>3</v>
      </c>
      <c r="AD17" s="234">
        <v>3</v>
      </c>
      <c r="AE17" s="234">
        <v>5</v>
      </c>
      <c r="AF17" s="234">
        <v>4</v>
      </c>
      <c r="AG17" s="234">
        <v>0</v>
      </c>
      <c r="AH17" s="234">
        <v>5</v>
      </c>
      <c r="AI17" s="234">
        <v>0</v>
      </c>
      <c r="AJ17" s="234">
        <v>0</v>
      </c>
      <c r="AK17" s="234">
        <v>0</v>
      </c>
      <c r="AL17" s="234">
        <v>0</v>
      </c>
      <c r="AM17" s="234">
        <v>0</v>
      </c>
      <c r="AN17" s="234">
        <v>5</v>
      </c>
      <c r="AO17" s="234">
        <v>0</v>
      </c>
      <c r="AP17" s="234">
        <v>2</v>
      </c>
      <c r="AQ17" s="234">
        <v>0</v>
      </c>
      <c r="AS17" s="230"/>
    </row>
    <row r="18" spans="1:45" ht="14.25" customHeight="1">
      <c r="A18" s="226">
        <v>13</v>
      </c>
      <c r="B18" s="232"/>
      <c r="C18" s="263" t="s">
        <v>597</v>
      </c>
      <c r="D18" s="233">
        <v>77</v>
      </c>
      <c r="E18" s="233" t="s">
        <v>470</v>
      </c>
      <c r="F18" s="229">
        <v>1</v>
      </c>
      <c r="G18" s="229">
        <v>0</v>
      </c>
      <c r="H18" s="229">
        <v>1</v>
      </c>
      <c r="I18" s="229">
        <v>0</v>
      </c>
      <c r="J18" s="234" t="s">
        <v>471</v>
      </c>
      <c r="K18" s="234" t="s">
        <v>470</v>
      </c>
      <c r="L18" s="234" t="s">
        <v>470</v>
      </c>
      <c r="M18" s="234" t="s">
        <v>470</v>
      </c>
      <c r="N18" s="234" t="s">
        <v>470</v>
      </c>
      <c r="O18" s="234" t="s">
        <v>470</v>
      </c>
      <c r="P18" s="234" t="s">
        <v>470</v>
      </c>
      <c r="Q18" s="234">
        <v>1</v>
      </c>
      <c r="R18" s="234" t="s">
        <v>470</v>
      </c>
      <c r="S18" s="234" t="s">
        <v>470</v>
      </c>
      <c r="T18" s="234">
        <v>1</v>
      </c>
      <c r="U18" s="234">
        <v>1</v>
      </c>
      <c r="V18" s="234" t="s">
        <v>470</v>
      </c>
      <c r="W18" s="234" t="s">
        <v>470</v>
      </c>
      <c r="X18" s="234" t="s">
        <v>470</v>
      </c>
      <c r="Y18" s="234" t="s">
        <v>470</v>
      </c>
      <c r="Z18" s="234" t="s">
        <v>470</v>
      </c>
      <c r="AA18" s="234">
        <v>0</v>
      </c>
      <c r="AB18" s="234">
        <v>0</v>
      </c>
      <c r="AC18" s="234">
        <v>0</v>
      </c>
      <c r="AD18" s="234">
        <v>0</v>
      </c>
      <c r="AE18" s="234">
        <v>0</v>
      </c>
      <c r="AF18" s="234">
        <v>0</v>
      </c>
      <c r="AG18" s="234">
        <v>0</v>
      </c>
      <c r="AH18" s="234">
        <v>1</v>
      </c>
      <c r="AI18" s="234">
        <v>0</v>
      </c>
      <c r="AJ18" s="234">
        <v>0</v>
      </c>
      <c r="AK18" s="234">
        <v>0</v>
      </c>
      <c r="AL18" s="234">
        <v>0</v>
      </c>
      <c r="AM18" s="234">
        <v>0</v>
      </c>
      <c r="AN18" s="234">
        <v>1</v>
      </c>
      <c r="AO18" s="234">
        <v>0</v>
      </c>
      <c r="AP18" s="234">
        <v>1</v>
      </c>
      <c r="AQ18" s="234">
        <v>0</v>
      </c>
      <c r="AS18" s="235"/>
    </row>
    <row r="19" spans="1:45" ht="14.25" customHeight="1">
      <c r="A19" s="226">
        <v>14</v>
      </c>
      <c r="B19" s="232"/>
      <c r="C19" s="263" t="s">
        <v>599</v>
      </c>
      <c r="D19" s="233">
        <v>1728</v>
      </c>
      <c r="E19" s="233" t="s">
        <v>470</v>
      </c>
      <c r="F19" s="229">
        <v>676</v>
      </c>
      <c r="G19" s="229">
        <v>392</v>
      </c>
      <c r="H19" s="229">
        <v>230</v>
      </c>
      <c r="I19" s="229">
        <v>54</v>
      </c>
      <c r="J19" s="234">
        <v>48.39</v>
      </c>
      <c r="K19" s="234">
        <v>407</v>
      </c>
      <c r="L19" s="234">
        <v>98</v>
      </c>
      <c r="M19" s="234">
        <v>4</v>
      </c>
      <c r="N19" s="234">
        <v>94</v>
      </c>
      <c r="O19" s="234">
        <v>2</v>
      </c>
      <c r="P19" s="234">
        <v>1</v>
      </c>
      <c r="Q19" s="234">
        <v>13</v>
      </c>
      <c r="R19" s="234">
        <v>4</v>
      </c>
      <c r="S19" s="234">
        <v>8</v>
      </c>
      <c r="T19" s="234">
        <v>1</v>
      </c>
      <c r="U19" s="234">
        <v>4</v>
      </c>
      <c r="V19" s="234">
        <v>9</v>
      </c>
      <c r="W19" s="234" t="s">
        <v>470</v>
      </c>
      <c r="X19" s="234" t="s">
        <v>470</v>
      </c>
      <c r="Y19" s="234" t="s">
        <v>470</v>
      </c>
      <c r="Z19" s="234" t="s">
        <v>470</v>
      </c>
      <c r="AA19" s="234">
        <v>13</v>
      </c>
      <c r="AB19" s="234">
        <v>12</v>
      </c>
      <c r="AC19" s="234">
        <v>11</v>
      </c>
      <c r="AD19" s="234">
        <v>12</v>
      </c>
      <c r="AE19" s="234">
        <v>13</v>
      </c>
      <c r="AF19" s="234">
        <v>10</v>
      </c>
      <c r="AG19" s="234">
        <v>0</v>
      </c>
      <c r="AH19" s="234">
        <v>13</v>
      </c>
      <c r="AI19" s="234">
        <v>12</v>
      </c>
      <c r="AJ19" s="234">
        <v>0</v>
      </c>
      <c r="AK19" s="234">
        <v>0</v>
      </c>
      <c r="AL19" s="234">
        <v>0</v>
      </c>
      <c r="AM19" s="234">
        <v>0</v>
      </c>
      <c r="AN19" s="234">
        <v>13</v>
      </c>
      <c r="AO19" s="234">
        <v>7</v>
      </c>
      <c r="AP19" s="234">
        <v>13</v>
      </c>
      <c r="AQ19" s="234">
        <v>12</v>
      </c>
      <c r="AS19" s="230"/>
    </row>
    <row r="20" spans="1:45" ht="14.25" customHeight="1">
      <c r="A20" s="226">
        <v>15</v>
      </c>
      <c r="B20" s="232"/>
      <c r="C20" s="263" t="s">
        <v>614</v>
      </c>
      <c r="D20" s="233">
        <v>491</v>
      </c>
      <c r="E20" s="233" t="s">
        <v>470</v>
      </c>
      <c r="F20" s="229">
        <v>227</v>
      </c>
      <c r="G20" s="229">
        <v>156</v>
      </c>
      <c r="H20" s="229">
        <v>71</v>
      </c>
      <c r="I20" s="229">
        <v>0</v>
      </c>
      <c r="J20" s="234">
        <v>5.44</v>
      </c>
      <c r="K20" s="234">
        <v>59</v>
      </c>
      <c r="L20" s="234">
        <v>6</v>
      </c>
      <c r="M20" s="234" t="s">
        <v>470</v>
      </c>
      <c r="N20" s="234">
        <v>5</v>
      </c>
      <c r="O20" s="234" t="s">
        <v>470</v>
      </c>
      <c r="P20" s="234">
        <v>1</v>
      </c>
      <c r="Q20" s="234">
        <v>6</v>
      </c>
      <c r="R20" s="234">
        <v>2</v>
      </c>
      <c r="S20" s="234">
        <v>4</v>
      </c>
      <c r="T20" s="234" t="s">
        <v>470</v>
      </c>
      <c r="U20" s="234">
        <v>4</v>
      </c>
      <c r="V20" s="234">
        <v>2</v>
      </c>
      <c r="W20" s="234" t="s">
        <v>470</v>
      </c>
      <c r="X20" s="234" t="s">
        <v>470</v>
      </c>
      <c r="Y20" s="234" t="s">
        <v>470</v>
      </c>
      <c r="Z20" s="234" t="s">
        <v>470</v>
      </c>
      <c r="AA20" s="234">
        <v>6</v>
      </c>
      <c r="AB20" s="234">
        <v>5</v>
      </c>
      <c r="AC20" s="234">
        <v>1</v>
      </c>
      <c r="AD20" s="234">
        <v>6</v>
      </c>
      <c r="AE20" s="234">
        <v>6</v>
      </c>
      <c r="AF20" s="234">
        <v>5</v>
      </c>
      <c r="AG20" s="234">
        <v>0</v>
      </c>
      <c r="AH20" s="234">
        <v>6</v>
      </c>
      <c r="AI20" s="234">
        <v>1</v>
      </c>
      <c r="AJ20" s="234">
        <v>0</v>
      </c>
      <c r="AK20" s="234">
        <v>0</v>
      </c>
      <c r="AL20" s="234">
        <v>0</v>
      </c>
      <c r="AM20" s="234">
        <v>0</v>
      </c>
      <c r="AN20" s="234">
        <v>5</v>
      </c>
      <c r="AO20" s="234">
        <v>1</v>
      </c>
      <c r="AP20" s="234">
        <v>6</v>
      </c>
      <c r="AQ20" s="234">
        <v>5</v>
      </c>
      <c r="AS20" s="230"/>
    </row>
    <row r="21" spans="1:45" ht="14.25" customHeight="1">
      <c r="A21" s="226">
        <v>16</v>
      </c>
      <c r="B21" s="232"/>
      <c r="C21" s="263" t="s">
        <v>620</v>
      </c>
      <c r="D21" s="233">
        <v>2483</v>
      </c>
      <c r="E21" s="233">
        <v>26</v>
      </c>
      <c r="F21" s="229">
        <v>1193</v>
      </c>
      <c r="G21" s="229">
        <v>557</v>
      </c>
      <c r="H21" s="229">
        <v>601</v>
      </c>
      <c r="I21" s="229">
        <v>35</v>
      </c>
      <c r="J21" s="234">
        <v>123.95</v>
      </c>
      <c r="K21" s="234">
        <v>702</v>
      </c>
      <c r="L21" s="234">
        <v>83</v>
      </c>
      <c r="M21" s="234">
        <v>8</v>
      </c>
      <c r="N21" s="234">
        <v>78</v>
      </c>
      <c r="O21" s="234">
        <v>1</v>
      </c>
      <c r="P21" s="234">
        <v>1</v>
      </c>
      <c r="Q21" s="234">
        <v>11</v>
      </c>
      <c r="R21" s="234" t="s">
        <v>470</v>
      </c>
      <c r="S21" s="234">
        <v>11</v>
      </c>
      <c r="T21" s="234" t="s">
        <v>470</v>
      </c>
      <c r="U21" s="234">
        <v>1</v>
      </c>
      <c r="V21" s="234">
        <v>8</v>
      </c>
      <c r="W21" s="234">
        <v>2</v>
      </c>
      <c r="X21" s="234" t="s">
        <v>470</v>
      </c>
      <c r="Y21" s="234" t="s">
        <v>470</v>
      </c>
      <c r="Z21" s="234" t="s">
        <v>470</v>
      </c>
      <c r="AA21" s="234">
        <v>11</v>
      </c>
      <c r="AB21" s="234">
        <v>10</v>
      </c>
      <c r="AC21" s="234">
        <v>10</v>
      </c>
      <c r="AD21" s="234">
        <v>10</v>
      </c>
      <c r="AE21" s="234">
        <v>11</v>
      </c>
      <c r="AF21" s="234">
        <v>10</v>
      </c>
      <c r="AG21" s="234">
        <v>0</v>
      </c>
      <c r="AH21" s="234">
        <v>11</v>
      </c>
      <c r="AI21" s="234">
        <v>5</v>
      </c>
      <c r="AJ21" s="234">
        <v>7</v>
      </c>
      <c r="AK21" s="234">
        <v>3</v>
      </c>
      <c r="AL21" s="234">
        <v>10</v>
      </c>
      <c r="AM21" s="234">
        <v>5</v>
      </c>
      <c r="AN21" s="234">
        <v>11</v>
      </c>
      <c r="AO21" s="234">
        <v>7</v>
      </c>
      <c r="AP21" s="234">
        <v>11</v>
      </c>
      <c r="AQ21" s="234">
        <v>7</v>
      </c>
      <c r="AS21" s="230"/>
    </row>
    <row r="22" spans="1:45" ht="14.25" customHeight="1">
      <c r="A22" s="226">
        <v>17</v>
      </c>
      <c r="B22" s="232"/>
      <c r="C22" s="263" t="s">
        <v>631</v>
      </c>
      <c r="D22" s="233">
        <v>1977</v>
      </c>
      <c r="E22" s="233">
        <v>175</v>
      </c>
      <c r="F22" s="229">
        <v>830</v>
      </c>
      <c r="G22" s="229">
        <v>257</v>
      </c>
      <c r="H22" s="229">
        <v>541</v>
      </c>
      <c r="I22" s="229">
        <v>32</v>
      </c>
      <c r="J22" s="234">
        <v>147.30000000000001</v>
      </c>
      <c r="K22" s="234">
        <v>349</v>
      </c>
      <c r="L22" s="234">
        <v>80</v>
      </c>
      <c r="M22" s="234">
        <v>5</v>
      </c>
      <c r="N22" s="234">
        <v>78</v>
      </c>
      <c r="O22" s="234">
        <v>2</v>
      </c>
      <c r="P22" s="234" t="s">
        <v>470</v>
      </c>
      <c r="Q22" s="234">
        <v>11</v>
      </c>
      <c r="R22" s="234">
        <v>1</v>
      </c>
      <c r="S22" s="234">
        <v>4</v>
      </c>
      <c r="T22" s="234">
        <v>6</v>
      </c>
      <c r="U22" s="234">
        <v>5</v>
      </c>
      <c r="V22" s="234">
        <v>6</v>
      </c>
      <c r="W22" s="234" t="s">
        <v>470</v>
      </c>
      <c r="X22" s="234" t="s">
        <v>470</v>
      </c>
      <c r="Y22" s="234" t="s">
        <v>470</v>
      </c>
      <c r="Z22" s="234" t="s">
        <v>470</v>
      </c>
      <c r="AA22" s="234">
        <v>10</v>
      </c>
      <c r="AB22" s="234">
        <v>8</v>
      </c>
      <c r="AC22" s="234">
        <v>8</v>
      </c>
      <c r="AD22" s="234">
        <v>10</v>
      </c>
      <c r="AE22" s="234">
        <v>10</v>
      </c>
      <c r="AF22" s="234">
        <v>10</v>
      </c>
      <c r="AG22" s="234">
        <v>0</v>
      </c>
      <c r="AH22" s="234">
        <v>11</v>
      </c>
      <c r="AI22" s="234">
        <v>3</v>
      </c>
      <c r="AJ22" s="234">
        <v>8</v>
      </c>
      <c r="AK22" s="234">
        <v>2</v>
      </c>
      <c r="AL22" s="234">
        <v>7</v>
      </c>
      <c r="AM22" s="234">
        <v>4</v>
      </c>
      <c r="AN22" s="234">
        <v>9</v>
      </c>
      <c r="AO22" s="234">
        <v>4</v>
      </c>
      <c r="AP22" s="234">
        <v>11</v>
      </c>
      <c r="AQ22" s="234">
        <v>9</v>
      </c>
      <c r="AS22" s="230"/>
    </row>
    <row r="23" spans="1:45" ht="14.25" customHeight="1">
      <c r="A23" s="226">
        <v>18</v>
      </c>
      <c r="B23" s="232"/>
      <c r="C23" s="263" t="s">
        <v>641</v>
      </c>
      <c r="D23" s="233">
        <v>4797</v>
      </c>
      <c r="E23" s="233">
        <v>2578</v>
      </c>
      <c r="F23" s="229">
        <v>1077</v>
      </c>
      <c r="G23" s="229">
        <v>456</v>
      </c>
      <c r="H23" s="229">
        <v>545</v>
      </c>
      <c r="I23" s="229">
        <v>76</v>
      </c>
      <c r="J23" s="234">
        <v>140.37</v>
      </c>
      <c r="K23" s="234">
        <v>545</v>
      </c>
      <c r="L23" s="234">
        <v>117</v>
      </c>
      <c r="M23" s="234">
        <v>5</v>
      </c>
      <c r="N23" s="234">
        <v>113</v>
      </c>
      <c r="O23" s="234">
        <v>1</v>
      </c>
      <c r="P23" s="234">
        <v>4</v>
      </c>
      <c r="Q23" s="234">
        <v>7</v>
      </c>
      <c r="R23" s="234">
        <v>1</v>
      </c>
      <c r="S23" s="234">
        <v>6</v>
      </c>
      <c r="T23" s="234" t="s">
        <v>470</v>
      </c>
      <c r="U23" s="234" t="s">
        <v>470</v>
      </c>
      <c r="V23" s="234">
        <v>3</v>
      </c>
      <c r="W23" s="234">
        <v>4</v>
      </c>
      <c r="X23" s="234" t="s">
        <v>470</v>
      </c>
      <c r="Y23" s="234" t="s">
        <v>470</v>
      </c>
      <c r="Z23" s="234" t="s">
        <v>470</v>
      </c>
      <c r="AA23" s="234">
        <v>7</v>
      </c>
      <c r="AB23" s="234">
        <v>5</v>
      </c>
      <c r="AC23" s="234">
        <v>5</v>
      </c>
      <c r="AD23" s="234">
        <v>7</v>
      </c>
      <c r="AE23" s="234">
        <v>6</v>
      </c>
      <c r="AF23" s="234">
        <v>6</v>
      </c>
      <c r="AG23" s="234">
        <v>0</v>
      </c>
      <c r="AH23" s="234">
        <v>7</v>
      </c>
      <c r="AI23" s="234">
        <v>2</v>
      </c>
      <c r="AJ23" s="234">
        <v>6</v>
      </c>
      <c r="AK23" s="234">
        <v>4</v>
      </c>
      <c r="AL23" s="234">
        <v>6</v>
      </c>
      <c r="AM23" s="234">
        <v>5</v>
      </c>
      <c r="AN23" s="234">
        <v>7</v>
      </c>
      <c r="AO23" s="234">
        <v>6</v>
      </c>
      <c r="AP23" s="234">
        <v>6</v>
      </c>
      <c r="AQ23" s="234">
        <v>6</v>
      </c>
      <c r="AS23" s="230"/>
    </row>
    <row r="24" spans="1:45" ht="14.25" customHeight="1">
      <c r="A24" s="226">
        <v>19</v>
      </c>
      <c r="B24" s="232"/>
      <c r="C24" s="263" t="s">
        <v>648</v>
      </c>
      <c r="D24" s="233">
        <v>2592</v>
      </c>
      <c r="E24" s="233">
        <v>629</v>
      </c>
      <c r="F24" s="229">
        <v>1026</v>
      </c>
      <c r="G24" s="229">
        <v>422</v>
      </c>
      <c r="H24" s="229">
        <v>578</v>
      </c>
      <c r="I24" s="229">
        <v>26</v>
      </c>
      <c r="J24" s="234">
        <v>123.14</v>
      </c>
      <c r="K24" s="234">
        <v>487</v>
      </c>
      <c r="L24" s="234">
        <v>101</v>
      </c>
      <c r="M24" s="234">
        <v>5</v>
      </c>
      <c r="N24" s="234">
        <v>98</v>
      </c>
      <c r="O24" s="234" t="s">
        <v>470</v>
      </c>
      <c r="P24" s="234">
        <v>3</v>
      </c>
      <c r="Q24" s="234">
        <v>11</v>
      </c>
      <c r="R24" s="234" t="s">
        <v>470</v>
      </c>
      <c r="S24" s="234">
        <v>9</v>
      </c>
      <c r="T24" s="234">
        <v>2</v>
      </c>
      <c r="U24" s="234" t="s">
        <v>470</v>
      </c>
      <c r="V24" s="234">
        <v>7</v>
      </c>
      <c r="W24" s="234">
        <v>4</v>
      </c>
      <c r="X24" s="234" t="s">
        <v>470</v>
      </c>
      <c r="Y24" s="234" t="s">
        <v>470</v>
      </c>
      <c r="Z24" s="234" t="s">
        <v>470</v>
      </c>
      <c r="AA24" s="234">
        <v>11</v>
      </c>
      <c r="AB24" s="234">
        <v>9</v>
      </c>
      <c r="AC24" s="234">
        <v>8</v>
      </c>
      <c r="AD24" s="234">
        <v>10</v>
      </c>
      <c r="AE24" s="234">
        <v>8</v>
      </c>
      <c r="AF24" s="234">
        <v>6</v>
      </c>
      <c r="AG24" s="234">
        <v>0</v>
      </c>
      <c r="AH24" s="234">
        <v>11</v>
      </c>
      <c r="AI24" s="234">
        <v>2</v>
      </c>
      <c r="AJ24" s="234">
        <v>9</v>
      </c>
      <c r="AK24" s="234">
        <v>2</v>
      </c>
      <c r="AL24" s="234">
        <v>9</v>
      </c>
      <c r="AM24" s="234">
        <v>7</v>
      </c>
      <c r="AN24" s="234">
        <v>11</v>
      </c>
      <c r="AO24" s="234">
        <v>8</v>
      </c>
      <c r="AP24" s="234">
        <v>11</v>
      </c>
      <c r="AQ24" s="234">
        <v>8</v>
      </c>
      <c r="AS24" s="230"/>
    </row>
    <row r="25" spans="1:45" ht="14.25" customHeight="1">
      <c r="A25" s="226">
        <v>20</v>
      </c>
      <c r="B25" s="232"/>
      <c r="C25" s="263" t="s">
        <v>659</v>
      </c>
      <c r="D25" s="233">
        <v>7044</v>
      </c>
      <c r="E25" s="233">
        <v>3891</v>
      </c>
      <c r="F25" s="229">
        <v>1504</v>
      </c>
      <c r="G25" s="229">
        <v>468</v>
      </c>
      <c r="H25" s="229">
        <v>1022</v>
      </c>
      <c r="I25" s="229">
        <v>14</v>
      </c>
      <c r="J25" s="234">
        <v>202.25</v>
      </c>
      <c r="K25" s="234">
        <v>776</v>
      </c>
      <c r="L25" s="234">
        <v>100</v>
      </c>
      <c r="M25" s="234">
        <v>10</v>
      </c>
      <c r="N25" s="234">
        <v>92</v>
      </c>
      <c r="O25" s="234">
        <v>1</v>
      </c>
      <c r="P25" s="234">
        <v>4</v>
      </c>
      <c r="Q25" s="234">
        <v>30</v>
      </c>
      <c r="R25" s="234" t="s">
        <v>470</v>
      </c>
      <c r="S25" s="234">
        <v>19</v>
      </c>
      <c r="T25" s="234">
        <v>11</v>
      </c>
      <c r="U25" s="234">
        <v>4</v>
      </c>
      <c r="V25" s="234">
        <v>19</v>
      </c>
      <c r="W25" s="234">
        <v>5</v>
      </c>
      <c r="X25" s="234">
        <v>2</v>
      </c>
      <c r="Y25" s="234" t="s">
        <v>470</v>
      </c>
      <c r="Z25" s="234" t="s">
        <v>470</v>
      </c>
      <c r="AA25" s="234">
        <v>13</v>
      </c>
      <c r="AB25" s="234">
        <v>22</v>
      </c>
      <c r="AC25" s="234">
        <v>24</v>
      </c>
      <c r="AD25" s="234">
        <v>27</v>
      </c>
      <c r="AE25" s="234">
        <v>28</v>
      </c>
      <c r="AF25" s="234">
        <v>26</v>
      </c>
      <c r="AG25" s="234">
        <v>0</v>
      </c>
      <c r="AH25" s="234">
        <v>29</v>
      </c>
      <c r="AI25" s="234">
        <v>17</v>
      </c>
      <c r="AJ25" s="234">
        <v>21</v>
      </c>
      <c r="AK25" s="234">
        <v>2</v>
      </c>
      <c r="AL25" s="234">
        <v>9</v>
      </c>
      <c r="AM25" s="234">
        <v>8</v>
      </c>
      <c r="AN25" s="234">
        <v>30</v>
      </c>
      <c r="AO25" s="234">
        <v>16</v>
      </c>
      <c r="AP25" s="234">
        <v>29</v>
      </c>
      <c r="AQ25" s="234">
        <v>23</v>
      </c>
      <c r="AS25" s="230"/>
    </row>
    <row r="26" spans="1:45" ht="14.25" customHeight="1">
      <c r="A26" s="226">
        <v>21</v>
      </c>
      <c r="B26" s="232" t="s">
        <v>681</v>
      </c>
      <c r="C26" s="263" t="s">
        <v>681</v>
      </c>
      <c r="D26" s="233">
        <v>45941</v>
      </c>
      <c r="E26" s="233">
        <v>21188</v>
      </c>
      <c r="F26" s="229">
        <v>7072</v>
      </c>
      <c r="G26" s="229">
        <v>3080</v>
      </c>
      <c r="H26" s="229">
        <v>2879</v>
      </c>
      <c r="I26" s="229">
        <v>1113</v>
      </c>
      <c r="J26" s="234">
        <v>1624.89</v>
      </c>
      <c r="K26" s="234">
        <v>4625</v>
      </c>
      <c r="L26" s="234">
        <v>958</v>
      </c>
      <c r="M26" s="234">
        <v>104</v>
      </c>
      <c r="N26" s="234">
        <v>894</v>
      </c>
      <c r="O26" s="234">
        <v>41</v>
      </c>
      <c r="P26" s="234">
        <v>12</v>
      </c>
      <c r="Q26" s="234">
        <v>227</v>
      </c>
      <c r="R26" s="234">
        <v>48</v>
      </c>
      <c r="S26" s="234">
        <v>102</v>
      </c>
      <c r="T26" s="234">
        <v>77</v>
      </c>
      <c r="U26" s="234">
        <v>83</v>
      </c>
      <c r="V26" s="234">
        <v>78</v>
      </c>
      <c r="W26" s="234">
        <v>33</v>
      </c>
      <c r="X26" s="234">
        <v>26</v>
      </c>
      <c r="Y26" s="234">
        <v>6</v>
      </c>
      <c r="Z26" s="234">
        <v>1</v>
      </c>
      <c r="AA26" s="234">
        <v>118</v>
      </c>
      <c r="AB26" s="234">
        <v>148</v>
      </c>
      <c r="AC26" s="234">
        <v>82</v>
      </c>
      <c r="AD26" s="234">
        <v>167</v>
      </c>
      <c r="AE26" s="234">
        <v>146</v>
      </c>
      <c r="AF26" s="234">
        <v>98</v>
      </c>
      <c r="AG26" s="234">
        <v>19</v>
      </c>
      <c r="AH26" s="234">
        <v>221</v>
      </c>
      <c r="AI26" s="234">
        <v>66</v>
      </c>
      <c r="AJ26" s="234">
        <v>127</v>
      </c>
      <c r="AK26" s="234">
        <v>26</v>
      </c>
      <c r="AL26" s="234">
        <v>44</v>
      </c>
      <c r="AM26" s="234">
        <v>23</v>
      </c>
      <c r="AN26" s="234">
        <v>152</v>
      </c>
      <c r="AO26" s="234">
        <v>55</v>
      </c>
      <c r="AP26" s="234">
        <v>212</v>
      </c>
      <c r="AQ26" s="234">
        <v>176</v>
      </c>
      <c r="AS26" s="230"/>
    </row>
    <row r="27" spans="1:45" ht="14.25" customHeight="1">
      <c r="A27" s="226">
        <v>22</v>
      </c>
      <c r="B27" s="232"/>
      <c r="C27" s="266" t="s">
        <v>682</v>
      </c>
      <c r="D27" s="233">
        <v>3611</v>
      </c>
      <c r="E27" s="233">
        <v>626</v>
      </c>
      <c r="F27" s="229">
        <v>168</v>
      </c>
      <c r="G27" s="229">
        <v>103</v>
      </c>
      <c r="H27" s="229">
        <v>62</v>
      </c>
      <c r="I27" s="229">
        <v>3</v>
      </c>
      <c r="J27" s="234">
        <v>123.36</v>
      </c>
      <c r="K27" s="234">
        <v>161</v>
      </c>
      <c r="L27" s="234">
        <v>27</v>
      </c>
      <c r="M27" s="234" t="s">
        <v>470</v>
      </c>
      <c r="N27" s="234">
        <v>26</v>
      </c>
      <c r="O27" s="234" t="s">
        <v>470</v>
      </c>
      <c r="P27" s="234">
        <v>1</v>
      </c>
      <c r="Q27" s="234">
        <v>6</v>
      </c>
      <c r="R27" s="234">
        <v>2</v>
      </c>
      <c r="S27" s="234">
        <v>2</v>
      </c>
      <c r="T27" s="234">
        <v>2</v>
      </c>
      <c r="U27" s="234">
        <v>6</v>
      </c>
      <c r="V27" s="234" t="s">
        <v>470</v>
      </c>
      <c r="W27" s="234" t="s">
        <v>470</v>
      </c>
      <c r="X27" s="234" t="s">
        <v>470</v>
      </c>
      <c r="Y27" s="234" t="s">
        <v>470</v>
      </c>
      <c r="Z27" s="234" t="s">
        <v>470</v>
      </c>
      <c r="AA27" s="234">
        <v>4</v>
      </c>
      <c r="AB27" s="234">
        <v>3</v>
      </c>
      <c r="AC27" s="234">
        <v>1</v>
      </c>
      <c r="AD27" s="234">
        <v>2</v>
      </c>
      <c r="AE27" s="234">
        <v>3</v>
      </c>
      <c r="AF27" s="234">
        <v>3</v>
      </c>
      <c r="AG27" s="234">
        <v>2</v>
      </c>
      <c r="AH27" s="234">
        <v>6</v>
      </c>
      <c r="AI27" s="234">
        <v>2</v>
      </c>
      <c r="AJ27" s="234">
        <v>3</v>
      </c>
      <c r="AK27" s="234">
        <v>0</v>
      </c>
      <c r="AL27" s="234">
        <v>0</v>
      </c>
      <c r="AM27" s="234">
        <v>0</v>
      </c>
      <c r="AN27" s="234">
        <v>2</v>
      </c>
      <c r="AO27" s="234">
        <v>2</v>
      </c>
      <c r="AP27" s="234">
        <v>6</v>
      </c>
      <c r="AQ27" s="234">
        <v>4</v>
      </c>
      <c r="AS27" s="230"/>
    </row>
    <row r="28" spans="1:45" ht="14.25" customHeight="1">
      <c r="A28" s="226">
        <v>23</v>
      </c>
      <c r="B28" s="232"/>
      <c r="C28" s="263" t="s">
        <v>704</v>
      </c>
      <c r="D28" s="233">
        <v>644</v>
      </c>
      <c r="E28" s="233" t="s">
        <v>470</v>
      </c>
      <c r="F28" s="229">
        <v>121</v>
      </c>
      <c r="G28" s="229">
        <v>97</v>
      </c>
      <c r="H28" s="229">
        <v>22</v>
      </c>
      <c r="I28" s="229">
        <v>2</v>
      </c>
      <c r="J28" s="234">
        <v>20.7</v>
      </c>
      <c r="K28" s="234">
        <v>104</v>
      </c>
      <c r="L28" s="234">
        <v>12</v>
      </c>
      <c r="M28" s="234">
        <v>3</v>
      </c>
      <c r="N28" s="234">
        <v>11</v>
      </c>
      <c r="O28" s="234" t="s">
        <v>470</v>
      </c>
      <c r="P28" s="234" t="s">
        <v>470</v>
      </c>
      <c r="Q28" s="234">
        <v>4</v>
      </c>
      <c r="R28" s="234">
        <v>3</v>
      </c>
      <c r="S28" s="234">
        <v>1</v>
      </c>
      <c r="T28" s="234" t="s">
        <v>470</v>
      </c>
      <c r="U28" s="234">
        <v>3</v>
      </c>
      <c r="V28" s="234">
        <v>1</v>
      </c>
      <c r="W28" s="234" t="s">
        <v>470</v>
      </c>
      <c r="X28" s="234" t="s">
        <v>470</v>
      </c>
      <c r="Y28" s="234" t="s">
        <v>470</v>
      </c>
      <c r="Z28" s="234" t="s">
        <v>470</v>
      </c>
      <c r="AA28" s="234">
        <v>1</v>
      </c>
      <c r="AB28" s="234">
        <v>4</v>
      </c>
      <c r="AC28" s="234">
        <v>1</v>
      </c>
      <c r="AD28" s="234">
        <v>4</v>
      </c>
      <c r="AE28" s="234">
        <v>4</v>
      </c>
      <c r="AF28" s="234">
        <v>4</v>
      </c>
      <c r="AG28" s="234">
        <v>0</v>
      </c>
      <c r="AH28" s="234">
        <v>4</v>
      </c>
      <c r="AI28" s="234">
        <v>0</v>
      </c>
      <c r="AJ28" s="234">
        <v>0</v>
      </c>
      <c r="AK28" s="234">
        <v>0</v>
      </c>
      <c r="AL28" s="234">
        <v>1</v>
      </c>
      <c r="AM28" s="234">
        <v>1</v>
      </c>
      <c r="AN28" s="234">
        <v>1</v>
      </c>
      <c r="AO28" s="234">
        <v>0</v>
      </c>
      <c r="AP28" s="234">
        <v>4</v>
      </c>
      <c r="AQ28" s="234">
        <v>4</v>
      </c>
      <c r="AS28" s="230"/>
    </row>
    <row r="29" spans="1:45" ht="14.25" customHeight="1">
      <c r="A29" s="226">
        <v>24</v>
      </c>
      <c r="B29" s="232"/>
      <c r="C29" s="263" t="s">
        <v>711</v>
      </c>
      <c r="D29" s="233">
        <v>499</v>
      </c>
      <c r="E29" s="233" t="s">
        <v>470</v>
      </c>
      <c r="F29" s="229">
        <v>140</v>
      </c>
      <c r="G29" s="229">
        <v>102</v>
      </c>
      <c r="H29" s="229">
        <v>35</v>
      </c>
      <c r="I29" s="229">
        <v>3</v>
      </c>
      <c r="J29" s="234">
        <v>16.739999999999998</v>
      </c>
      <c r="K29" s="234">
        <v>150</v>
      </c>
      <c r="L29" s="234">
        <v>24</v>
      </c>
      <c r="M29" s="234">
        <v>1</v>
      </c>
      <c r="N29" s="234">
        <v>23</v>
      </c>
      <c r="O29" s="234" t="s">
        <v>470</v>
      </c>
      <c r="P29" s="234" t="s">
        <v>470</v>
      </c>
      <c r="Q29" s="234">
        <v>4</v>
      </c>
      <c r="R29" s="234">
        <v>3</v>
      </c>
      <c r="S29" s="234">
        <v>1</v>
      </c>
      <c r="T29" s="234" t="s">
        <v>470</v>
      </c>
      <c r="U29" s="234">
        <v>3</v>
      </c>
      <c r="V29" s="234">
        <v>1</v>
      </c>
      <c r="W29" s="234" t="s">
        <v>470</v>
      </c>
      <c r="X29" s="234" t="s">
        <v>470</v>
      </c>
      <c r="Y29" s="234" t="s">
        <v>470</v>
      </c>
      <c r="Z29" s="234" t="s">
        <v>470</v>
      </c>
      <c r="AA29" s="234">
        <v>2</v>
      </c>
      <c r="AB29" s="234">
        <v>4</v>
      </c>
      <c r="AC29" s="234">
        <v>1</v>
      </c>
      <c r="AD29" s="234">
        <v>4</v>
      </c>
      <c r="AE29" s="234">
        <v>4</v>
      </c>
      <c r="AF29" s="234">
        <v>4</v>
      </c>
      <c r="AG29" s="234">
        <v>0</v>
      </c>
      <c r="AH29" s="234">
        <v>4</v>
      </c>
      <c r="AI29" s="234">
        <v>0</v>
      </c>
      <c r="AJ29" s="234">
        <v>0</v>
      </c>
      <c r="AK29" s="234">
        <v>0</v>
      </c>
      <c r="AL29" s="234">
        <v>0</v>
      </c>
      <c r="AM29" s="234">
        <v>0</v>
      </c>
      <c r="AN29" s="234">
        <v>2</v>
      </c>
      <c r="AO29" s="234">
        <v>0</v>
      </c>
      <c r="AP29" s="234">
        <v>4</v>
      </c>
      <c r="AQ29" s="234">
        <v>4</v>
      </c>
      <c r="AS29" s="230"/>
    </row>
    <row r="30" spans="1:45" ht="14.25" customHeight="1">
      <c r="A30" s="226">
        <v>25</v>
      </c>
      <c r="B30" s="232"/>
      <c r="C30" s="263" t="s">
        <v>254</v>
      </c>
      <c r="D30" s="233">
        <v>591</v>
      </c>
      <c r="E30" s="233" t="s">
        <v>470</v>
      </c>
      <c r="F30" s="229">
        <v>109</v>
      </c>
      <c r="G30" s="229">
        <v>76</v>
      </c>
      <c r="H30" s="229">
        <v>32</v>
      </c>
      <c r="I30" s="229">
        <v>1</v>
      </c>
      <c r="J30" s="234">
        <v>14.1</v>
      </c>
      <c r="K30" s="234">
        <v>126</v>
      </c>
      <c r="L30" s="234">
        <v>17</v>
      </c>
      <c r="M30" s="234" t="s">
        <v>470</v>
      </c>
      <c r="N30" s="234">
        <v>17</v>
      </c>
      <c r="O30" s="234" t="s">
        <v>470</v>
      </c>
      <c r="P30" s="234" t="s">
        <v>470</v>
      </c>
      <c r="Q30" s="234">
        <v>4</v>
      </c>
      <c r="R30" s="234">
        <v>2</v>
      </c>
      <c r="S30" s="234">
        <v>2</v>
      </c>
      <c r="T30" s="234" t="s">
        <v>470</v>
      </c>
      <c r="U30" s="234">
        <v>3</v>
      </c>
      <c r="V30" s="234">
        <v>1</v>
      </c>
      <c r="W30" s="234" t="s">
        <v>470</v>
      </c>
      <c r="X30" s="234" t="s">
        <v>470</v>
      </c>
      <c r="Y30" s="234" t="s">
        <v>470</v>
      </c>
      <c r="Z30" s="234" t="s">
        <v>470</v>
      </c>
      <c r="AA30" s="234">
        <v>2</v>
      </c>
      <c r="AB30" s="234">
        <v>4</v>
      </c>
      <c r="AC30" s="234">
        <v>1</v>
      </c>
      <c r="AD30" s="234">
        <v>4</v>
      </c>
      <c r="AE30" s="234">
        <v>4</v>
      </c>
      <c r="AF30" s="234">
        <v>4</v>
      </c>
      <c r="AG30" s="234">
        <v>0</v>
      </c>
      <c r="AH30" s="234">
        <v>4</v>
      </c>
      <c r="AI30" s="234">
        <v>0</v>
      </c>
      <c r="AJ30" s="234">
        <v>1</v>
      </c>
      <c r="AK30" s="234">
        <v>0</v>
      </c>
      <c r="AL30" s="234">
        <v>2</v>
      </c>
      <c r="AM30" s="234">
        <v>1</v>
      </c>
      <c r="AN30" s="234">
        <v>0</v>
      </c>
      <c r="AO30" s="234">
        <v>0</v>
      </c>
      <c r="AP30" s="234">
        <v>4</v>
      </c>
      <c r="AQ30" s="234">
        <v>4</v>
      </c>
      <c r="AS30" s="230"/>
    </row>
    <row r="31" spans="1:45" ht="14.25" customHeight="1">
      <c r="A31" s="226">
        <v>26</v>
      </c>
      <c r="B31" s="232"/>
      <c r="C31" s="263" t="s">
        <v>721</v>
      </c>
      <c r="D31" s="233">
        <v>857</v>
      </c>
      <c r="E31" s="233">
        <v>86</v>
      </c>
      <c r="F31" s="229">
        <v>179</v>
      </c>
      <c r="G31" s="229">
        <v>66</v>
      </c>
      <c r="H31" s="229">
        <v>95</v>
      </c>
      <c r="I31" s="229">
        <v>18</v>
      </c>
      <c r="J31" s="234">
        <v>24.89</v>
      </c>
      <c r="K31" s="234">
        <v>109</v>
      </c>
      <c r="L31" s="234">
        <v>30</v>
      </c>
      <c r="M31" s="234" t="s">
        <v>470</v>
      </c>
      <c r="N31" s="234">
        <v>29</v>
      </c>
      <c r="O31" s="234">
        <v>1</v>
      </c>
      <c r="P31" s="234">
        <v>1</v>
      </c>
      <c r="Q31" s="234">
        <v>9</v>
      </c>
      <c r="R31" s="234">
        <v>2</v>
      </c>
      <c r="S31" s="234">
        <v>4</v>
      </c>
      <c r="T31" s="234">
        <v>3</v>
      </c>
      <c r="U31" s="234">
        <v>7</v>
      </c>
      <c r="V31" s="234">
        <v>2</v>
      </c>
      <c r="W31" s="234" t="s">
        <v>470</v>
      </c>
      <c r="X31" s="234" t="s">
        <v>470</v>
      </c>
      <c r="Y31" s="234" t="s">
        <v>470</v>
      </c>
      <c r="Z31" s="234" t="s">
        <v>470</v>
      </c>
      <c r="AA31" s="234">
        <v>5</v>
      </c>
      <c r="AB31" s="234">
        <v>5</v>
      </c>
      <c r="AC31" s="234">
        <v>5</v>
      </c>
      <c r="AD31" s="234">
        <v>5</v>
      </c>
      <c r="AE31" s="234">
        <v>5</v>
      </c>
      <c r="AF31" s="234">
        <v>3</v>
      </c>
      <c r="AG31" s="234">
        <v>2</v>
      </c>
      <c r="AH31" s="234">
        <v>8</v>
      </c>
      <c r="AI31" s="234">
        <v>4</v>
      </c>
      <c r="AJ31" s="234">
        <v>4</v>
      </c>
      <c r="AK31" s="234">
        <v>1</v>
      </c>
      <c r="AL31" s="234">
        <v>0</v>
      </c>
      <c r="AM31" s="234">
        <v>0</v>
      </c>
      <c r="AN31" s="234">
        <v>0</v>
      </c>
      <c r="AO31" s="234">
        <v>0</v>
      </c>
      <c r="AP31" s="234">
        <v>9</v>
      </c>
      <c r="AQ31" s="234">
        <v>7</v>
      </c>
      <c r="AS31" s="230"/>
    </row>
    <row r="32" spans="1:45" ht="14.25" customHeight="1">
      <c r="A32" s="226">
        <v>27</v>
      </c>
      <c r="B32" s="232"/>
      <c r="C32" s="263" t="s">
        <v>199</v>
      </c>
      <c r="D32" s="233">
        <v>384</v>
      </c>
      <c r="E32" s="233" t="s">
        <v>470</v>
      </c>
      <c r="F32" s="229">
        <v>40</v>
      </c>
      <c r="G32" s="229">
        <v>24</v>
      </c>
      <c r="H32" s="229">
        <v>15</v>
      </c>
      <c r="I32" s="229">
        <v>1</v>
      </c>
      <c r="J32" s="234">
        <v>4.42</v>
      </c>
      <c r="K32" s="234">
        <v>32</v>
      </c>
      <c r="L32" s="234">
        <v>10</v>
      </c>
      <c r="M32" s="234" t="s">
        <v>470</v>
      </c>
      <c r="N32" s="234">
        <v>10</v>
      </c>
      <c r="O32" s="234" t="s">
        <v>470</v>
      </c>
      <c r="P32" s="234" t="s">
        <v>470</v>
      </c>
      <c r="Q32" s="234">
        <v>3</v>
      </c>
      <c r="R32" s="234">
        <v>2</v>
      </c>
      <c r="S32" s="234">
        <v>1</v>
      </c>
      <c r="T32" s="234" t="s">
        <v>470</v>
      </c>
      <c r="U32" s="234">
        <v>3</v>
      </c>
      <c r="V32" s="234" t="s">
        <v>470</v>
      </c>
      <c r="W32" s="234" t="s">
        <v>470</v>
      </c>
      <c r="X32" s="234" t="s">
        <v>470</v>
      </c>
      <c r="Y32" s="234" t="s">
        <v>470</v>
      </c>
      <c r="Z32" s="234" t="s">
        <v>470</v>
      </c>
      <c r="AA32" s="234">
        <v>1</v>
      </c>
      <c r="AB32" s="234">
        <v>2</v>
      </c>
      <c r="AC32" s="234">
        <v>1</v>
      </c>
      <c r="AD32" s="234">
        <v>1</v>
      </c>
      <c r="AE32" s="234">
        <v>1</v>
      </c>
      <c r="AF32" s="234">
        <v>2</v>
      </c>
      <c r="AG32" s="234">
        <v>1</v>
      </c>
      <c r="AH32" s="234">
        <v>3</v>
      </c>
      <c r="AI32" s="234">
        <v>0</v>
      </c>
      <c r="AJ32" s="234">
        <v>0</v>
      </c>
      <c r="AK32" s="234">
        <v>0</v>
      </c>
      <c r="AL32" s="234">
        <v>0</v>
      </c>
      <c r="AM32" s="234">
        <v>0</v>
      </c>
      <c r="AN32" s="234">
        <v>0</v>
      </c>
      <c r="AO32" s="234">
        <v>0</v>
      </c>
      <c r="AP32" s="234">
        <v>3</v>
      </c>
      <c r="AQ32" s="234">
        <v>3</v>
      </c>
      <c r="AS32" s="230"/>
    </row>
    <row r="33" spans="1:45" ht="14.25" customHeight="1">
      <c r="A33" s="226">
        <v>28</v>
      </c>
      <c r="B33" s="232"/>
      <c r="C33" s="263" t="s">
        <v>729</v>
      </c>
      <c r="D33" s="233">
        <v>600</v>
      </c>
      <c r="E33" s="233" t="s">
        <v>470</v>
      </c>
      <c r="F33" s="229">
        <v>231</v>
      </c>
      <c r="G33" s="229">
        <v>184</v>
      </c>
      <c r="H33" s="229">
        <v>45</v>
      </c>
      <c r="I33" s="229">
        <v>2</v>
      </c>
      <c r="J33" s="234">
        <v>23.87</v>
      </c>
      <c r="K33" s="234">
        <v>177</v>
      </c>
      <c r="L33" s="234">
        <v>38</v>
      </c>
      <c r="M33" s="234">
        <v>3</v>
      </c>
      <c r="N33" s="234">
        <v>35</v>
      </c>
      <c r="O33" s="234" t="s">
        <v>470</v>
      </c>
      <c r="P33" s="234" t="s">
        <v>470</v>
      </c>
      <c r="Q33" s="234">
        <v>8</v>
      </c>
      <c r="R33" s="234">
        <v>8</v>
      </c>
      <c r="S33" s="234" t="s">
        <v>470</v>
      </c>
      <c r="T33" s="234" t="s">
        <v>470</v>
      </c>
      <c r="U33" s="234">
        <v>3</v>
      </c>
      <c r="V33" s="234">
        <v>5</v>
      </c>
      <c r="W33" s="234" t="s">
        <v>470</v>
      </c>
      <c r="X33" s="234" t="s">
        <v>470</v>
      </c>
      <c r="Y33" s="234" t="s">
        <v>470</v>
      </c>
      <c r="Z33" s="234" t="s">
        <v>470</v>
      </c>
      <c r="AA33" s="234">
        <v>7</v>
      </c>
      <c r="AB33" s="234">
        <v>5</v>
      </c>
      <c r="AC33" s="234">
        <v>4</v>
      </c>
      <c r="AD33" s="234">
        <v>5</v>
      </c>
      <c r="AE33" s="234">
        <v>4</v>
      </c>
      <c r="AF33" s="234">
        <v>5</v>
      </c>
      <c r="AG33" s="234">
        <v>0</v>
      </c>
      <c r="AH33" s="234">
        <v>8</v>
      </c>
      <c r="AI33" s="234">
        <v>5</v>
      </c>
      <c r="AJ33" s="234">
        <v>0</v>
      </c>
      <c r="AK33" s="234">
        <v>0</v>
      </c>
      <c r="AL33" s="234">
        <v>2</v>
      </c>
      <c r="AM33" s="234">
        <v>2</v>
      </c>
      <c r="AN33" s="234">
        <v>0</v>
      </c>
      <c r="AO33" s="234">
        <v>0</v>
      </c>
      <c r="AP33" s="234">
        <v>8</v>
      </c>
      <c r="AQ33" s="234">
        <v>8</v>
      </c>
      <c r="AS33" s="230"/>
    </row>
    <row r="34" spans="1:45" ht="14.25" customHeight="1">
      <c r="A34" s="226">
        <v>29</v>
      </c>
      <c r="B34" s="232"/>
      <c r="C34" s="263" t="s">
        <v>737</v>
      </c>
      <c r="D34" s="233">
        <v>667</v>
      </c>
      <c r="E34" s="233" t="s">
        <v>470</v>
      </c>
      <c r="F34" s="229">
        <v>251</v>
      </c>
      <c r="G34" s="229">
        <v>202</v>
      </c>
      <c r="H34" s="229">
        <v>46</v>
      </c>
      <c r="I34" s="229">
        <v>3</v>
      </c>
      <c r="J34" s="234">
        <v>7.68</v>
      </c>
      <c r="K34" s="234">
        <v>195</v>
      </c>
      <c r="L34" s="234">
        <v>13</v>
      </c>
      <c r="M34" s="234">
        <v>2</v>
      </c>
      <c r="N34" s="234">
        <v>12</v>
      </c>
      <c r="O34" s="234" t="s">
        <v>470</v>
      </c>
      <c r="P34" s="234" t="s">
        <v>470</v>
      </c>
      <c r="Q34" s="234">
        <v>6</v>
      </c>
      <c r="R34" s="234">
        <v>5</v>
      </c>
      <c r="S34" s="234">
        <v>1</v>
      </c>
      <c r="T34" s="234" t="s">
        <v>470</v>
      </c>
      <c r="U34" s="234">
        <v>1</v>
      </c>
      <c r="V34" s="234">
        <v>5</v>
      </c>
      <c r="W34" s="234" t="s">
        <v>470</v>
      </c>
      <c r="X34" s="234" t="s">
        <v>470</v>
      </c>
      <c r="Y34" s="234" t="s">
        <v>470</v>
      </c>
      <c r="Z34" s="234" t="s">
        <v>470</v>
      </c>
      <c r="AA34" s="234">
        <v>6</v>
      </c>
      <c r="AB34" s="234">
        <v>3</v>
      </c>
      <c r="AC34" s="234">
        <v>1</v>
      </c>
      <c r="AD34" s="234">
        <v>4</v>
      </c>
      <c r="AE34" s="234">
        <v>2</v>
      </c>
      <c r="AF34" s="234">
        <v>2</v>
      </c>
      <c r="AG34" s="234">
        <v>0</v>
      </c>
      <c r="AH34" s="234">
        <v>6</v>
      </c>
      <c r="AI34" s="234">
        <v>2</v>
      </c>
      <c r="AJ34" s="234">
        <v>2</v>
      </c>
      <c r="AK34" s="234">
        <v>0</v>
      </c>
      <c r="AL34" s="234">
        <v>0</v>
      </c>
      <c r="AM34" s="234">
        <v>0</v>
      </c>
      <c r="AN34" s="234">
        <v>1</v>
      </c>
      <c r="AO34" s="234">
        <v>1</v>
      </c>
      <c r="AP34" s="234">
        <v>6</v>
      </c>
      <c r="AQ34" s="234">
        <v>6</v>
      </c>
      <c r="AS34" s="230"/>
    </row>
    <row r="35" spans="1:45" ht="14.25" customHeight="1">
      <c r="A35" s="226">
        <v>30</v>
      </c>
      <c r="B35" s="232"/>
      <c r="C35" s="263" t="s">
        <v>744</v>
      </c>
      <c r="D35" s="233">
        <v>971</v>
      </c>
      <c r="E35" s="233">
        <v>168</v>
      </c>
      <c r="F35" s="229">
        <v>217</v>
      </c>
      <c r="G35" s="229">
        <v>133</v>
      </c>
      <c r="H35" s="229">
        <v>72</v>
      </c>
      <c r="I35" s="229">
        <v>12</v>
      </c>
      <c r="J35" s="234">
        <v>32.61</v>
      </c>
      <c r="K35" s="234">
        <v>195</v>
      </c>
      <c r="L35" s="234">
        <v>28</v>
      </c>
      <c r="M35" s="234" t="s">
        <v>470</v>
      </c>
      <c r="N35" s="234">
        <v>27</v>
      </c>
      <c r="O35" s="234" t="s">
        <v>470</v>
      </c>
      <c r="P35" s="234">
        <v>1</v>
      </c>
      <c r="Q35" s="234">
        <v>4</v>
      </c>
      <c r="R35" s="234">
        <v>1</v>
      </c>
      <c r="S35" s="234">
        <v>3</v>
      </c>
      <c r="T35" s="234" t="s">
        <v>470</v>
      </c>
      <c r="U35" s="234">
        <v>1</v>
      </c>
      <c r="V35" s="234">
        <v>2</v>
      </c>
      <c r="W35" s="234">
        <v>1</v>
      </c>
      <c r="X35" s="234" t="s">
        <v>470</v>
      </c>
      <c r="Y35" s="234" t="s">
        <v>470</v>
      </c>
      <c r="Z35" s="234" t="s">
        <v>470</v>
      </c>
      <c r="AA35" s="234">
        <v>3</v>
      </c>
      <c r="AB35" s="234">
        <v>3</v>
      </c>
      <c r="AC35" s="234">
        <v>2</v>
      </c>
      <c r="AD35" s="234">
        <v>1</v>
      </c>
      <c r="AE35" s="234">
        <v>3</v>
      </c>
      <c r="AF35" s="234">
        <v>2</v>
      </c>
      <c r="AG35" s="234">
        <v>1</v>
      </c>
      <c r="AH35" s="234">
        <v>4</v>
      </c>
      <c r="AI35" s="234">
        <v>0</v>
      </c>
      <c r="AJ35" s="234">
        <v>2</v>
      </c>
      <c r="AK35" s="234">
        <v>0</v>
      </c>
      <c r="AL35" s="234">
        <v>1</v>
      </c>
      <c r="AM35" s="234">
        <v>1</v>
      </c>
      <c r="AN35" s="234">
        <v>2</v>
      </c>
      <c r="AO35" s="234">
        <v>0</v>
      </c>
      <c r="AP35" s="234">
        <v>4</v>
      </c>
      <c r="AQ35" s="234">
        <v>4</v>
      </c>
      <c r="AS35" s="230"/>
    </row>
    <row r="36" spans="1:45" ht="14.25" customHeight="1">
      <c r="A36" s="226">
        <v>31</v>
      </c>
      <c r="B36" s="232"/>
      <c r="C36" s="263" t="s">
        <v>749</v>
      </c>
      <c r="D36" s="233">
        <v>583</v>
      </c>
      <c r="E36" s="233" t="s">
        <v>470</v>
      </c>
      <c r="F36" s="229">
        <v>138</v>
      </c>
      <c r="G36" s="229">
        <v>102</v>
      </c>
      <c r="H36" s="229">
        <v>36</v>
      </c>
      <c r="I36" s="229">
        <v>0</v>
      </c>
      <c r="J36" s="234">
        <v>7.45</v>
      </c>
      <c r="K36" s="234">
        <v>136</v>
      </c>
      <c r="L36" s="234">
        <v>12</v>
      </c>
      <c r="M36" s="234">
        <v>1</v>
      </c>
      <c r="N36" s="234">
        <v>11</v>
      </c>
      <c r="O36" s="234" t="s">
        <v>470</v>
      </c>
      <c r="P36" s="234" t="s">
        <v>470</v>
      </c>
      <c r="Q36" s="234">
        <v>6</v>
      </c>
      <c r="R36" s="234">
        <v>3</v>
      </c>
      <c r="S36" s="234">
        <v>1</v>
      </c>
      <c r="T36" s="234">
        <v>2</v>
      </c>
      <c r="U36" s="234">
        <v>3</v>
      </c>
      <c r="V36" s="234">
        <v>3</v>
      </c>
      <c r="W36" s="234" t="s">
        <v>470</v>
      </c>
      <c r="X36" s="234" t="s">
        <v>470</v>
      </c>
      <c r="Y36" s="234" t="s">
        <v>470</v>
      </c>
      <c r="Z36" s="234" t="s">
        <v>470</v>
      </c>
      <c r="AA36" s="234">
        <v>4</v>
      </c>
      <c r="AB36" s="234">
        <v>2</v>
      </c>
      <c r="AC36" s="234">
        <v>0</v>
      </c>
      <c r="AD36" s="234">
        <v>0</v>
      </c>
      <c r="AE36" s="234">
        <v>0</v>
      </c>
      <c r="AF36" s="234">
        <v>0</v>
      </c>
      <c r="AG36" s="234">
        <v>2</v>
      </c>
      <c r="AH36" s="234">
        <v>6</v>
      </c>
      <c r="AI36" s="234">
        <v>1</v>
      </c>
      <c r="AJ36" s="234">
        <v>2</v>
      </c>
      <c r="AK36" s="234">
        <v>0</v>
      </c>
      <c r="AL36" s="234">
        <v>0</v>
      </c>
      <c r="AM36" s="234">
        <v>0</v>
      </c>
      <c r="AN36" s="234">
        <v>0</v>
      </c>
      <c r="AO36" s="234">
        <v>0</v>
      </c>
      <c r="AP36" s="234">
        <v>6</v>
      </c>
      <c r="AQ36" s="234">
        <v>4</v>
      </c>
      <c r="AS36" s="230"/>
    </row>
    <row r="37" spans="1:45" ht="14.25" customHeight="1">
      <c r="A37" s="226">
        <v>32</v>
      </c>
      <c r="B37" s="232"/>
      <c r="C37" s="263" t="s">
        <v>755</v>
      </c>
      <c r="D37" s="233">
        <v>432</v>
      </c>
      <c r="E37" s="233" t="s">
        <v>470</v>
      </c>
      <c r="F37" s="229">
        <v>28</v>
      </c>
      <c r="G37" s="229">
        <v>17</v>
      </c>
      <c r="H37" s="229">
        <v>11</v>
      </c>
      <c r="I37" s="229">
        <v>0</v>
      </c>
      <c r="J37" s="234">
        <v>1.23</v>
      </c>
      <c r="K37" s="234">
        <v>30</v>
      </c>
      <c r="L37" s="234" t="s">
        <v>470</v>
      </c>
      <c r="M37" s="234" t="s">
        <v>470</v>
      </c>
      <c r="N37" s="234" t="s">
        <v>470</v>
      </c>
      <c r="O37" s="234" t="s">
        <v>470</v>
      </c>
      <c r="P37" s="234" t="s">
        <v>470</v>
      </c>
      <c r="Q37" s="234">
        <v>6</v>
      </c>
      <c r="R37" s="234">
        <v>1</v>
      </c>
      <c r="S37" s="234">
        <v>4</v>
      </c>
      <c r="T37" s="234">
        <v>1</v>
      </c>
      <c r="U37" s="234">
        <v>6</v>
      </c>
      <c r="V37" s="234" t="s">
        <v>470</v>
      </c>
      <c r="W37" s="234" t="s">
        <v>470</v>
      </c>
      <c r="X37" s="234" t="s">
        <v>470</v>
      </c>
      <c r="Y37" s="234" t="s">
        <v>470</v>
      </c>
      <c r="Z37" s="234" t="s">
        <v>470</v>
      </c>
      <c r="AA37" s="234">
        <v>2</v>
      </c>
      <c r="AB37" s="234">
        <v>3</v>
      </c>
      <c r="AC37" s="234">
        <v>0</v>
      </c>
      <c r="AD37" s="234">
        <v>2</v>
      </c>
      <c r="AE37" s="234">
        <v>3</v>
      </c>
      <c r="AF37" s="234">
        <v>0</v>
      </c>
      <c r="AG37" s="234">
        <v>1</v>
      </c>
      <c r="AH37" s="234">
        <v>5</v>
      </c>
      <c r="AI37" s="234">
        <v>2</v>
      </c>
      <c r="AJ37" s="234">
        <v>1</v>
      </c>
      <c r="AK37" s="234">
        <v>0</v>
      </c>
      <c r="AL37" s="234">
        <v>1</v>
      </c>
      <c r="AM37" s="234">
        <v>1</v>
      </c>
      <c r="AN37" s="234">
        <v>0</v>
      </c>
      <c r="AO37" s="234">
        <v>0</v>
      </c>
      <c r="AP37" s="234">
        <v>6</v>
      </c>
      <c r="AQ37" s="234">
        <v>2</v>
      </c>
      <c r="AS37" s="230"/>
    </row>
    <row r="38" spans="1:45" ht="14.25" customHeight="1">
      <c r="A38" s="226">
        <v>33</v>
      </c>
      <c r="B38" s="232"/>
      <c r="C38" s="263" t="s">
        <v>758</v>
      </c>
      <c r="D38" s="233">
        <v>665</v>
      </c>
      <c r="E38" s="233" t="s">
        <v>470</v>
      </c>
      <c r="F38" s="229">
        <v>232</v>
      </c>
      <c r="G38" s="229">
        <v>178</v>
      </c>
      <c r="H38" s="229">
        <v>52</v>
      </c>
      <c r="I38" s="229">
        <v>2</v>
      </c>
      <c r="J38" s="234">
        <v>10.66</v>
      </c>
      <c r="K38" s="234">
        <v>214</v>
      </c>
      <c r="L38" s="234">
        <v>19</v>
      </c>
      <c r="M38" s="234">
        <v>1</v>
      </c>
      <c r="N38" s="234">
        <v>18</v>
      </c>
      <c r="O38" s="234" t="s">
        <v>470</v>
      </c>
      <c r="P38" s="234" t="s">
        <v>470</v>
      </c>
      <c r="Q38" s="234">
        <v>8</v>
      </c>
      <c r="R38" s="234">
        <v>7</v>
      </c>
      <c r="S38" s="234">
        <v>1</v>
      </c>
      <c r="T38" s="234" t="s">
        <v>470</v>
      </c>
      <c r="U38" s="234">
        <v>4</v>
      </c>
      <c r="V38" s="234">
        <v>4</v>
      </c>
      <c r="W38" s="234" t="s">
        <v>470</v>
      </c>
      <c r="X38" s="234" t="s">
        <v>470</v>
      </c>
      <c r="Y38" s="234" t="s">
        <v>470</v>
      </c>
      <c r="Z38" s="234" t="s">
        <v>470</v>
      </c>
      <c r="AA38" s="234">
        <v>6</v>
      </c>
      <c r="AB38" s="234">
        <v>5</v>
      </c>
      <c r="AC38" s="234">
        <v>1</v>
      </c>
      <c r="AD38" s="234">
        <v>8</v>
      </c>
      <c r="AE38" s="234">
        <v>8</v>
      </c>
      <c r="AF38" s="234">
        <v>8</v>
      </c>
      <c r="AG38" s="234">
        <v>0</v>
      </c>
      <c r="AH38" s="234">
        <v>8</v>
      </c>
      <c r="AI38" s="234">
        <v>0</v>
      </c>
      <c r="AJ38" s="234">
        <v>0</v>
      </c>
      <c r="AK38" s="234">
        <v>0</v>
      </c>
      <c r="AL38" s="234">
        <v>0</v>
      </c>
      <c r="AM38" s="234">
        <v>0</v>
      </c>
      <c r="AN38" s="234">
        <v>4</v>
      </c>
      <c r="AO38" s="234">
        <v>1</v>
      </c>
      <c r="AP38" s="234">
        <v>8</v>
      </c>
      <c r="AQ38" s="234">
        <v>5</v>
      </c>
      <c r="AS38" s="230"/>
    </row>
    <row r="39" spans="1:45" ht="14.25" customHeight="1">
      <c r="A39" s="226">
        <v>34</v>
      </c>
      <c r="B39" s="232"/>
      <c r="C39" s="263" t="s">
        <v>765</v>
      </c>
      <c r="D39" s="233">
        <v>568</v>
      </c>
      <c r="E39" s="233" t="s">
        <v>470</v>
      </c>
      <c r="F39" s="229">
        <v>195</v>
      </c>
      <c r="G39" s="229">
        <v>126</v>
      </c>
      <c r="H39" s="229">
        <v>56</v>
      </c>
      <c r="I39" s="229">
        <v>13</v>
      </c>
      <c r="J39" s="234">
        <v>12.87</v>
      </c>
      <c r="K39" s="234">
        <v>156</v>
      </c>
      <c r="L39" s="234">
        <v>12</v>
      </c>
      <c r="M39" s="234">
        <v>1</v>
      </c>
      <c r="N39" s="234">
        <v>12</v>
      </c>
      <c r="O39" s="234">
        <v>1</v>
      </c>
      <c r="P39" s="234" t="s">
        <v>470</v>
      </c>
      <c r="Q39" s="234">
        <v>8</v>
      </c>
      <c r="R39" s="234">
        <v>3</v>
      </c>
      <c r="S39" s="234">
        <v>5</v>
      </c>
      <c r="T39" s="234" t="s">
        <v>470</v>
      </c>
      <c r="U39" s="234">
        <v>1</v>
      </c>
      <c r="V39" s="234">
        <v>7</v>
      </c>
      <c r="W39" s="234" t="s">
        <v>470</v>
      </c>
      <c r="X39" s="234" t="s">
        <v>470</v>
      </c>
      <c r="Y39" s="234" t="s">
        <v>470</v>
      </c>
      <c r="Z39" s="234" t="s">
        <v>470</v>
      </c>
      <c r="AA39" s="234">
        <v>8</v>
      </c>
      <c r="AB39" s="234">
        <v>5</v>
      </c>
      <c r="AC39" s="234">
        <v>2</v>
      </c>
      <c r="AD39" s="234">
        <v>5</v>
      </c>
      <c r="AE39" s="234">
        <v>4</v>
      </c>
      <c r="AF39" s="234">
        <v>5</v>
      </c>
      <c r="AG39" s="234">
        <v>0</v>
      </c>
      <c r="AH39" s="234">
        <v>8</v>
      </c>
      <c r="AI39" s="234">
        <v>2</v>
      </c>
      <c r="AJ39" s="234">
        <v>3</v>
      </c>
      <c r="AK39" s="234">
        <v>0</v>
      </c>
      <c r="AL39" s="234">
        <v>0</v>
      </c>
      <c r="AM39" s="234">
        <v>0</v>
      </c>
      <c r="AN39" s="234">
        <v>6</v>
      </c>
      <c r="AO39" s="234">
        <v>1</v>
      </c>
      <c r="AP39" s="234">
        <v>8</v>
      </c>
      <c r="AQ39" s="234">
        <v>8</v>
      </c>
      <c r="AS39" s="230"/>
    </row>
    <row r="40" spans="1:45" ht="14.25" customHeight="1">
      <c r="A40" s="226">
        <v>35</v>
      </c>
      <c r="B40" s="232"/>
      <c r="C40" s="263" t="s">
        <v>773</v>
      </c>
      <c r="D40" s="233">
        <v>3914</v>
      </c>
      <c r="E40" s="233">
        <v>2827</v>
      </c>
      <c r="F40" s="229">
        <v>360</v>
      </c>
      <c r="G40" s="229">
        <v>116</v>
      </c>
      <c r="H40" s="229">
        <v>241</v>
      </c>
      <c r="I40" s="229">
        <v>3</v>
      </c>
      <c r="J40" s="234">
        <v>93.75</v>
      </c>
      <c r="K40" s="234">
        <v>162</v>
      </c>
      <c r="L40" s="234">
        <v>45</v>
      </c>
      <c r="M40" s="234">
        <v>2</v>
      </c>
      <c r="N40" s="234">
        <v>44</v>
      </c>
      <c r="O40" s="234" t="s">
        <v>470</v>
      </c>
      <c r="P40" s="234" t="s">
        <v>470</v>
      </c>
      <c r="Q40" s="234">
        <v>11</v>
      </c>
      <c r="R40" s="234" t="s">
        <v>470</v>
      </c>
      <c r="S40" s="234">
        <v>6</v>
      </c>
      <c r="T40" s="234">
        <v>5</v>
      </c>
      <c r="U40" s="234" t="s">
        <v>470</v>
      </c>
      <c r="V40" s="234">
        <v>1</v>
      </c>
      <c r="W40" s="234">
        <v>4</v>
      </c>
      <c r="X40" s="234">
        <v>3</v>
      </c>
      <c r="Y40" s="234">
        <v>3</v>
      </c>
      <c r="Z40" s="234" t="s">
        <v>470</v>
      </c>
      <c r="AA40" s="234">
        <v>11</v>
      </c>
      <c r="AB40" s="234">
        <v>11</v>
      </c>
      <c r="AC40" s="234">
        <v>6</v>
      </c>
      <c r="AD40" s="234">
        <v>11</v>
      </c>
      <c r="AE40" s="234">
        <v>4</v>
      </c>
      <c r="AF40" s="234">
        <v>1</v>
      </c>
      <c r="AG40" s="234">
        <v>0</v>
      </c>
      <c r="AH40" s="234">
        <v>11</v>
      </c>
      <c r="AI40" s="234">
        <v>11</v>
      </c>
      <c r="AJ40" s="234">
        <v>11</v>
      </c>
      <c r="AK40" s="234">
        <v>5</v>
      </c>
      <c r="AL40" s="234">
        <v>0</v>
      </c>
      <c r="AM40" s="234">
        <v>0</v>
      </c>
      <c r="AN40" s="234">
        <v>11</v>
      </c>
      <c r="AO40" s="234">
        <v>11</v>
      </c>
      <c r="AP40" s="234">
        <v>11</v>
      </c>
      <c r="AQ40" s="234">
        <v>11</v>
      </c>
      <c r="AS40" s="230"/>
    </row>
    <row r="41" spans="1:45" ht="14.25" customHeight="1">
      <c r="A41" s="226">
        <v>36</v>
      </c>
      <c r="B41" s="232"/>
      <c r="C41" s="263" t="s">
        <v>784</v>
      </c>
      <c r="D41" s="233">
        <v>8800</v>
      </c>
      <c r="E41" s="233">
        <v>7884</v>
      </c>
      <c r="F41" s="229">
        <v>247</v>
      </c>
      <c r="G41" s="229">
        <v>89</v>
      </c>
      <c r="H41" s="229">
        <v>153</v>
      </c>
      <c r="I41" s="229">
        <v>5</v>
      </c>
      <c r="J41" s="234">
        <v>75.87</v>
      </c>
      <c r="K41" s="229">
        <v>149</v>
      </c>
      <c r="L41" s="229">
        <v>33</v>
      </c>
      <c r="M41" s="229">
        <v>1</v>
      </c>
      <c r="N41" s="229">
        <v>33</v>
      </c>
      <c r="O41" s="229" t="s">
        <v>470</v>
      </c>
      <c r="P41" s="229" t="s">
        <v>470</v>
      </c>
      <c r="Q41" s="234">
        <v>11</v>
      </c>
      <c r="R41" s="234" t="s">
        <v>470</v>
      </c>
      <c r="S41" s="234">
        <v>8</v>
      </c>
      <c r="T41" s="234">
        <v>3</v>
      </c>
      <c r="U41" s="234" t="s">
        <v>470</v>
      </c>
      <c r="V41" s="234" t="s">
        <v>470</v>
      </c>
      <c r="W41" s="234">
        <v>3</v>
      </c>
      <c r="X41" s="234">
        <v>6</v>
      </c>
      <c r="Y41" s="234">
        <v>2</v>
      </c>
      <c r="Z41" s="234" t="s">
        <v>470</v>
      </c>
      <c r="AA41" s="234">
        <v>10</v>
      </c>
      <c r="AB41" s="234">
        <v>11</v>
      </c>
      <c r="AC41" s="234">
        <v>3</v>
      </c>
      <c r="AD41" s="234">
        <v>11</v>
      </c>
      <c r="AE41" s="234">
        <v>9</v>
      </c>
      <c r="AF41" s="234">
        <v>0</v>
      </c>
      <c r="AG41" s="234">
        <v>0</v>
      </c>
      <c r="AH41" s="234">
        <v>11</v>
      </c>
      <c r="AI41" s="234">
        <v>11</v>
      </c>
      <c r="AJ41" s="234">
        <v>11</v>
      </c>
      <c r="AK41" s="234">
        <v>6</v>
      </c>
      <c r="AL41" s="234">
        <v>1</v>
      </c>
      <c r="AM41" s="234">
        <v>1</v>
      </c>
      <c r="AN41" s="234">
        <v>11</v>
      </c>
      <c r="AO41" s="234">
        <v>11</v>
      </c>
      <c r="AP41" s="234">
        <v>11</v>
      </c>
      <c r="AQ41" s="234">
        <v>11</v>
      </c>
      <c r="AS41" s="230"/>
    </row>
    <row r="42" spans="1:45" ht="14.25" customHeight="1">
      <c r="A42" s="226">
        <v>37</v>
      </c>
      <c r="B42" s="232"/>
      <c r="C42" s="263" t="s">
        <v>793</v>
      </c>
      <c r="D42" s="233">
        <v>1980</v>
      </c>
      <c r="E42" s="233">
        <v>879</v>
      </c>
      <c r="F42" s="229">
        <v>237</v>
      </c>
      <c r="G42" s="229">
        <v>102</v>
      </c>
      <c r="H42" s="229">
        <v>77</v>
      </c>
      <c r="I42" s="229">
        <v>58</v>
      </c>
      <c r="J42" s="234">
        <v>73.319999999999993</v>
      </c>
      <c r="K42" s="234">
        <v>191</v>
      </c>
      <c r="L42" s="234">
        <v>38</v>
      </c>
      <c r="M42" s="234">
        <v>4</v>
      </c>
      <c r="N42" s="234">
        <v>38</v>
      </c>
      <c r="O42" s="234" t="s">
        <v>470</v>
      </c>
      <c r="P42" s="234">
        <v>1</v>
      </c>
      <c r="Q42" s="234">
        <v>8</v>
      </c>
      <c r="R42" s="234">
        <v>1</v>
      </c>
      <c r="S42" s="234">
        <v>3</v>
      </c>
      <c r="T42" s="234">
        <v>4</v>
      </c>
      <c r="U42" s="234">
        <v>4</v>
      </c>
      <c r="V42" s="234">
        <v>2</v>
      </c>
      <c r="W42" s="234" t="s">
        <v>470</v>
      </c>
      <c r="X42" s="234">
        <v>1</v>
      </c>
      <c r="Y42" s="234">
        <v>1</v>
      </c>
      <c r="Z42" s="234" t="s">
        <v>470</v>
      </c>
      <c r="AA42" s="234">
        <v>4</v>
      </c>
      <c r="AB42" s="234">
        <v>5</v>
      </c>
      <c r="AC42" s="234">
        <v>4</v>
      </c>
      <c r="AD42" s="234">
        <v>6</v>
      </c>
      <c r="AE42" s="234">
        <v>7</v>
      </c>
      <c r="AF42" s="234">
        <v>6</v>
      </c>
      <c r="AG42" s="234">
        <v>1</v>
      </c>
      <c r="AH42" s="234">
        <v>8</v>
      </c>
      <c r="AI42" s="234">
        <v>3</v>
      </c>
      <c r="AJ42" s="234">
        <v>6</v>
      </c>
      <c r="AK42" s="234">
        <v>1</v>
      </c>
      <c r="AL42" s="234">
        <v>2</v>
      </c>
      <c r="AM42" s="234">
        <v>2</v>
      </c>
      <c r="AN42" s="234">
        <v>8</v>
      </c>
      <c r="AO42" s="234">
        <v>2</v>
      </c>
      <c r="AP42" s="234">
        <v>7</v>
      </c>
      <c r="AQ42" s="234">
        <v>7</v>
      </c>
      <c r="AS42" s="230"/>
    </row>
    <row r="43" spans="1:45" ht="14.25" customHeight="1">
      <c r="A43" s="226">
        <v>38</v>
      </c>
      <c r="B43" s="232"/>
      <c r="C43" s="263" t="s">
        <v>802</v>
      </c>
      <c r="D43" s="233">
        <v>1919</v>
      </c>
      <c r="E43" s="233">
        <v>1226</v>
      </c>
      <c r="F43" s="229">
        <v>397</v>
      </c>
      <c r="G43" s="229">
        <v>100</v>
      </c>
      <c r="H43" s="229">
        <v>51</v>
      </c>
      <c r="I43" s="229">
        <v>246</v>
      </c>
      <c r="J43" s="234">
        <v>67.209999999999994</v>
      </c>
      <c r="K43" s="234">
        <v>261</v>
      </c>
      <c r="L43" s="234">
        <v>58</v>
      </c>
      <c r="M43" s="234">
        <v>25</v>
      </c>
      <c r="N43" s="234">
        <v>40</v>
      </c>
      <c r="O43" s="234">
        <v>5</v>
      </c>
      <c r="P43" s="234" t="s">
        <v>470</v>
      </c>
      <c r="Q43" s="234">
        <v>4</v>
      </c>
      <c r="R43" s="234" t="s">
        <v>470</v>
      </c>
      <c r="S43" s="234">
        <v>2</v>
      </c>
      <c r="T43" s="234">
        <v>2</v>
      </c>
      <c r="U43" s="234" t="s">
        <v>470</v>
      </c>
      <c r="V43" s="234">
        <v>2</v>
      </c>
      <c r="W43" s="234">
        <v>1</v>
      </c>
      <c r="X43" s="234">
        <v>1</v>
      </c>
      <c r="Y43" s="234" t="s">
        <v>470</v>
      </c>
      <c r="Z43" s="234" t="s">
        <v>470</v>
      </c>
      <c r="AA43" s="234">
        <v>1</v>
      </c>
      <c r="AB43" s="234">
        <v>3</v>
      </c>
      <c r="AC43" s="234">
        <v>2</v>
      </c>
      <c r="AD43" s="234">
        <v>4</v>
      </c>
      <c r="AE43" s="234">
        <v>4</v>
      </c>
      <c r="AF43" s="234">
        <v>1</v>
      </c>
      <c r="AG43" s="234">
        <v>0</v>
      </c>
      <c r="AH43" s="234">
        <v>4</v>
      </c>
      <c r="AI43" s="234">
        <v>2</v>
      </c>
      <c r="AJ43" s="234">
        <v>3</v>
      </c>
      <c r="AK43" s="234">
        <v>0</v>
      </c>
      <c r="AL43" s="234">
        <v>1</v>
      </c>
      <c r="AM43" s="234">
        <v>0</v>
      </c>
      <c r="AN43" s="234">
        <v>4</v>
      </c>
      <c r="AO43" s="234">
        <v>1</v>
      </c>
      <c r="AP43" s="234">
        <v>4</v>
      </c>
      <c r="AQ43" s="234">
        <v>4</v>
      </c>
      <c r="AS43" s="230"/>
    </row>
    <row r="44" spans="1:45" ht="14.25" customHeight="1">
      <c r="A44" s="226">
        <v>39</v>
      </c>
      <c r="B44" s="232"/>
      <c r="C44" s="263" t="s">
        <v>807</v>
      </c>
      <c r="D44" s="233">
        <v>290</v>
      </c>
      <c r="E44" s="233">
        <v>157</v>
      </c>
      <c r="F44" s="229">
        <v>117</v>
      </c>
      <c r="G44" s="229">
        <v>34</v>
      </c>
      <c r="H44" s="229">
        <v>72</v>
      </c>
      <c r="I44" s="229">
        <v>11</v>
      </c>
      <c r="J44" s="234">
        <v>39.24</v>
      </c>
      <c r="K44" s="234">
        <v>59</v>
      </c>
      <c r="L44" s="234">
        <v>22</v>
      </c>
      <c r="M44" s="234">
        <v>1</v>
      </c>
      <c r="N44" s="234">
        <v>20</v>
      </c>
      <c r="O44" s="234" t="s">
        <v>470</v>
      </c>
      <c r="P44" s="234">
        <v>1</v>
      </c>
      <c r="Q44" s="234">
        <v>3</v>
      </c>
      <c r="R44" s="234" t="s">
        <v>470</v>
      </c>
      <c r="S44" s="234">
        <v>2</v>
      </c>
      <c r="T44" s="234">
        <v>1</v>
      </c>
      <c r="U44" s="234" t="s">
        <v>470</v>
      </c>
      <c r="V44" s="234">
        <v>3</v>
      </c>
      <c r="W44" s="234" t="s">
        <v>470</v>
      </c>
      <c r="X44" s="234" t="s">
        <v>470</v>
      </c>
      <c r="Y44" s="234" t="s">
        <v>470</v>
      </c>
      <c r="Z44" s="234" t="s">
        <v>470</v>
      </c>
      <c r="AA44" s="234">
        <v>1</v>
      </c>
      <c r="AB44" s="234">
        <v>1</v>
      </c>
      <c r="AC44" s="234">
        <v>1</v>
      </c>
      <c r="AD44" s="234">
        <v>2</v>
      </c>
      <c r="AE44" s="234">
        <v>0</v>
      </c>
      <c r="AF44" s="234">
        <v>0</v>
      </c>
      <c r="AG44" s="234">
        <v>1</v>
      </c>
      <c r="AH44" s="234">
        <v>3</v>
      </c>
      <c r="AI44" s="234">
        <v>1</v>
      </c>
      <c r="AJ44" s="234">
        <v>1</v>
      </c>
      <c r="AK44" s="234">
        <v>0</v>
      </c>
      <c r="AL44" s="234">
        <v>3</v>
      </c>
      <c r="AM44" s="234">
        <v>1</v>
      </c>
      <c r="AN44" s="234">
        <v>3</v>
      </c>
      <c r="AO44" s="234">
        <v>1</v>
      </c>
      <c r="AP44" s="234">
        <v>3</v>
      </c>
      <c r="AQ44" s="234">
        <v>3</v>
      </c>
      <c r="AS44" s="230"/>
    </row>
    <row r="45" spans="1:45" ht="14.25" customHeight="1">
      <c r="A45" s="226">
        <v>40</v>
      </c>
      <c r="B45" s="232"/>
      <c r="C45" s="263" t="s">
        <v>810</v>
      </c>
      <c r="D45" s="233">
        <v>178</v>
      </c>
      <c r="E45" s="233" t="s">
        <v>470</v>
      </c>
      <c r="F45" s="229">
        <v>87</v>
      </c>
      <c r="G45" s="229">
        <v>34</v>
      </c>
      <c r="H45" s="229">
        <v>43</v>
      </c>
      <c r="I45" s="229">
        <v>10</v>
      </c>
      <c r="J45" s="234">
        <v>13.68</v>
      </c>
      <c r="K45" s="234">
        <v>53</v>
      </c>
      <c r="L45" s="234">
        <v>7</v>
      </c>
      <c r="M45" s="234">
        <v>1</v>
      </c>
      <c r="N45" s="234">
        <v>6</v>
      </c>
      <c r="O45" s="234" t="s">
        <v>470</v>
      </c>
      <c r="P45" s="234" t="s">
        <v>470</v>
      </c>
      <c r="Q45" s="234">
        <v>1</v>
      </c>
      <c r="R45" s="234" t="s">
        <v>470</v>
      </c>
      <c r="S45" s="234">
        <v>1</v>
      </c>
      <c r="T45" s="234" t="s">
        <v>470</v>
      </c>
      <c r="U45" s="234">
        <v>1</v>
      </c>
      <c r="V45" s="234" t="s">
        <v>470</v>
      </c>
      <c r="W45" s="234" t="s">
        <v>470</v>
      </c>
      <c r="X45" s="234" t="s">
        <v>470</v>
      </c>
      <c r="Y45" s="234" t="s">
        <v>470</v>
      </c>
      <c r="Z45" s="234" t="s">
        <v>470</v>
      </c>
      <c r="AA45" s="234">
        <v>0</v>
      </c>
      <c r="AB45" s="234">
        <v>0</v>
      </c>
      <c r="AC45" s="234">
        <v>1</v>
      </c>
      <c r="AD45" s="234">
        <v>1</v>
      </c>
      <c r="AE45" s="234">
        <v>1</v>
      </c>
      <c r="AF45" s="234">
        <v>0</v>
      </c>
      <c r="AG45" s="234">
        <v>0</v>
      </c>
      <c r="AH45" s="234">
        <v>1</v>
      </c>
      <c r="AI45" s="234">
        <v>0</v>
      </c>
      <c r="AJ45" s="234">
        <v>0</v>
      </c>
      <c r="AK45" s="234">
        <v>0</v>
      </c>
      <c r="AL45" s="234">
        <v>0</v>
      </c>
      <c r="AM45" s="234">
        <v>0</v>
      </c>
      <c r="AN45" s="234">
        <v>1</v>
      </c>
      <c r="AO45" s="234">
        <v>0</v>
      </c>
      <c r="AP45" s="234">
        <v>1</v>
      </c>
      <c r="AQ45" s="234">
        <v>1</v>
      </c>
      <c r="AS45" s="230"/>
    </row>
    <row r="46" spans="1:45" ht="14.25" customHeight="1">
      <c r="A46" s="226">
        <v>41</v>
      </c>
      <c r="B46" s="232"/>
      <c r="C46" s="263" t="s">
        <v>812</v>
      </c>
      <c r="D46" s="233">
        <v>614</v>
      </c>
      <c r="E46" s="233" t="s">
        <v>470</v>
      </c>
      <c r="F46" s="229">
        <v>210</v>
      </c>
      <c r="G46" s="229">
        <v>50</v>
      </c>
      <c r="H46" s="229">
        <v>151</v>
      </c>
      <c r="I46" s="229">
        <v>9</v>
      </c>
      <c r="J46" s="234">
        <v>60.77</v>
      </c>
      <c r="K46" s="234">
        <v>81</v>
      </c>
      <c r="L46" s="234">
        <v>11</v>
      </c>
      <c r="M46" s="234">
        <v>3</v>
      </c>
      <c r="N46" s="234">
        <v>10</v>
      </c>
      <c r="O46" s="234" t="s">
        <v>470</v>
      </c>
      <c r="P46" s="234" t="s">
        <v>470</v>
      </c>
      <c r="Q46" s="234">
        <v>3</v>
      </c>
      <c r="R46" s="234" t="s">
        <v>470</v>
      </c>
      <c r="S46" s="234">
        <v>1</v>
      </c>
      <c r="T46" s="234">
        <v>2</v>
      </c>
      <c r="U46" s="234">
        <v>3</v>
      </c>
      <c r="V46" s="234" t="s">
        <v>470</v>
      </c>
      <c r="W46" s="234" t="s">
        <v>470</v>
      </c>
      <c r="X46" s="234" t="s">
        <v>470</v>
      </c>
      <c r="Y46" s="234" t="s">
        <v>470</v>
      </c>
      <c r="Z46" s="234" t="s">
        <v>470</v>
      </c>
      <c r="AA46" s="234">
        <v>0</v>
      </c>
      <c r="AB46" s="234">
        <v>2</v>
      </c>
      <c r="AC46" s="234">
        <v>3</v>
      </c>
      <c r="AD46" s="234">
        <v>3</v>
      </c>
      <c r="AE46" s="234">
        <v>3</v>
      </c>
      <c r="AF46" s="234">
        <v>3</v>
      </c>
      <c r="AG46" s="234">
        <v>0</v>
      </c>
      <c r="AH46" s="234">
        <v>3</v>
      </c>
      <c r="AI46" s="234">
        <v>0</v>
      </c>
      <c r="AJ46" s="234">
        <v>0</v>
      </c>
      <c r="AK46" s="234">
        <v>0</v>
      </c>
      <c r="AL46" s="234">
        <v>0</v>
      </c>
      <c r="AM46" s="234">
        <v>0</v>
      </c>
      <c r="AN46" s="234">
        <v>3</v>
      </c>
      <c r="AO46" s="234">
        <v>3</v>
      </c>
      <c r="AP46" s="234">
        <v>3</v>
      </c>
      <c r="AQ46" s="234">
        <v>3</v>
      </c>
      <c r="AS46" s="230"/>
    </row>
    <row r="47" spans="1:45" ht="14.25" customHeight="1">
      <c r="A47" s="226">
        <v>42</v>
      </c>
      <c r="B47" s="232"/>
      <c r="C47" s="263" t="s">
        <v>80</v>
      </c>
      <c r="D47" s="233">
        <v>459</v>
      </c>
      <c r="E47" s="233" t="s">
        <v>470</v>
      </c>
      <c r="F47" s="229">
        <v>265</v>
      </c>
      <c r="G47" s="229">
        <v>69</v>
      </c>
      <c r="H47" s="229">
        <v>186</v>
      </c>
      <c r="I47" s="229">
        <v>10</v>
      </c>
      <c r="J47" s="234">
        <v>47.9</v>
      </c>
      <c r="K47" s="234">
        <v>149</v>
      </c>
      <c r="L47" s="234">
        <v>23</v>
      </c>
      <c r="M47" s="234">
        <v>3</v>
      </c>
      <c r="N47" s="234">
        <v>23</v>
      </c>
      <c r="O47" s="234" t="s">
        <v>470</v>
      </c>
      <c r="P47" s="234" t="s">
        <v>470</v>
      </c>
      <c r="Q47" s="234">
        <v>8</v>
      </c>
      <c r="R47" s="234" t="s">
        <v>470</v>
      </c>
      <c r="S47" s="234">
        <v>3</v>
      </c>
      <c r="T47" s="234">
        <v>5</v>
      </c>
      <c r="U47" s="234" t="s">
        <v>470</v>
      </c>
      <c r="V47" s="234">
        <v>8</v>
      </c>
      <c r="W47" s="234" t="s">
        <v>470</v>
      </c>
      <c r="X47" s="234" t="s">
        <v>470</v>
      </c>
      <c r="Y47" s="234" t="s">
        <v>470</v>
      </c>
      <c r="Z47" s="234" t="s">
        <v>470</v>
      </c>
      <c r="AA47" s="234">
        <v>0</v>
      </c>
      <c r="AB47" s="234">
        <v>3</v>
      </c>
      <c r="AC47" s="234">
        <v>4</v>
      </c>
      <c r="AD47" s="234">
        <v>8</v>
      </c>
      <c r="AE47" s="234">
        <v>8</v>
      </c>
      <c r="AF47" s="234">
        <v>7</v>
      </c>
      <c r="AG47" s="234">
        <v>0</v>
      </c>
      <c r="AH47" s="234">
        <v>8</v>
      </c>
      <c r="AI47" s="234">
        <v>0</v>
      </c>
      <c r="AJ47" s="234">
        <v>0</v>
      </c>
      <c r="AK47" s="234">
        <v>0</v>
      </c>
      <c r="AL47" s="234">
        <v>0</v>
      </c>
      <c r="AM47" s="234">
        <v>0</v>
      </c>
      <c r="AN47" s="234">
        <v>6</v>
      </c>
      <c r="AO47" s="234">
        <v>2</v>
      </c>
      <c r="AP47" s="234">
        <v>8</v>
      </c>
      <c r="AQ47" s="234">
        <v>7</v>
      </c>
      <c r="AS47" s="230"/>
    </row>
    <row r="48" spans="1:45" ht="14.25" customHeight="1">
      <c r="A48" s="226">
        <v>43</v>
      </c>
      <c r="B48" s="232"/>
      <c r="C48" s="263" t="s">
        <v>822</v>
      </c>
      <c r="D48" s="233">
        <v>651</v>
      </c>
      <c r="E48" s="233" t="s">
        <v>470</v>
      </c>
      <c r="F48" s="229">
        <v>155</v>
      </c>
      <c r="G48" s="229">
        <v>88</v>
      </c>
      <c r="H48" s="229">
        <v>67</v>
      </c>
      <c r="I48" s="229">
        <v>0</v>
      </c>
      <c r="J48" s="234">
        <v>38.33</v>
      </c>
      <c r="K48" s="234">
        <v>86</v>
      </c>
      <c r="L48" s="234">
        <v>16</v>
      </c>
      <c r="M48" s="234">
        <v>3</v>
      </c>
      <c r="N48" s="234">
        <v>14</v>
      </c>
      <c r="O48" s="234" t="s">
        <v>470</v>
      </c>
      <c r="P48" s="234">
        <v>1</v>
      </c>
      <c r="Q48" s="234">
        <v>6</v>
      </c>
      <c r="R48" s="234">
        <v>2</v>
      </c>
      <c r="S48" s="234">
        <v>2</v>
      </c>
      <c r="T48" s="234">
        <v>2</v>
      </c>
      <c r="U48" s="234">
        <v>6</v>
      </c>
      <c r="V48" s="234" t="s">
        <v>470</v>
      </c>
      <c r="W48" s="234" t="s">
        <v>470</v>
      </c>
      <c r="X48" s="234" t="s">
        <v>470</v>
      </c>
      <c r="Y48" s="234" t="s">
        <v>470</v>
      </c>
      <c r="Z48" s="234" t="s">
        <v>470</v>
      </c>
      <c r="AA48" s="234">
        <v>0</v>
      </c>
      <c r="AB48" s="234">
        <v>1</v>
      </c>
      <c r="AC48" s="234">
        <v>4</v>
      </c>
      <c r="AD48" s="234">
        <v>6</v>
      </c>
      <c r="AE48" s="234">
        <v>6</v>
      </c>
      <c r="AF48" s="234">
        <v>4</v>
      </c>
      <c r="AG48" s="234">
        <v>0</v>
      </c>
      <c r="AH48" s="234">
        <v>6</v>
      </c>
      <c r="AI48" s="234">
        <v>0</v>
      </c>
      <c r="AJ48" s="234">
        <v>0</v>
      </c>
      <c r="AK48" s="234">
        <v>0</v>
      </c>
      <c r="AL48" s="234">
        <v>1</v>
      </c>
      <c r="AM48" s="234">
        <v>0</v>
      </c>
      <c r="AN48" s="234">
        <v>6</v>
      </c>
      <c r="AO48" s="234">
        <v>2</v>
      </c>
      <c r="AP48" s="234">
        <v>6</v>
      </c>
      <c r="AQ48" s="234">
        <v>5</v>
      </c>
      <c r="AS48" s="230"/>
    </row>
    <row r="49" spans="1:45" ht="14.25" customHeight="1">
      <c r="A49" s="226">
        <v>44</v>
      </c>
      <c r="B49" s="232"/>
      <c r="C49" s="263" t="s">
        <v>827</v>
      </c>
      <c r="D49" s="233">
        <v>466</v>
      </c>
      <c r="E49" s="233">
        <v>3</v>
      </c>
      <c r="F49" s="229">
        <v>240</v>
      </c>
      <c r="G49" s="229">
        <v>125</v>
      </c>
      <c r="H49" s="229">
        <v>98</v>
      </c>
      <c r="I49" s="229">
        <v>17</v>
      </c>
      <c r="J49" s="234">
        <v>55.2</v>
      </c>
      <c r="K49" s="234">
        <v>131</v>
      </c>
      <c r="L49" s="234">
        <v>20</v>
      </c>
      <c r="M49" s="234" t="s">
        <v>470</v>
      </c>
      <c r="N49" s="234">
        <v>19</v>
      </c>
      <c r="O49" s="234" t="s">
        <v>470</v>
      </c>
      <c r="P49" s="234">
        <v>1</v>
      </c>
      <c r="Q49" s="234">
        <v>3</v>
      </c>
      <c r="R49" s="234" t="s">
        <v>470</v>
      </c>
      <c r="S49" s="234">
        <v>3</v>
      </c>
      <c r="T49" s="234" t="s">
        <v>470</v>
      </c>
      <c r="U49" s="234" t="s">
        <v>470</v>
      </c>
      <c r="V49" s="234">
        <v>3</v>
      </c>
      <c r="W49" s="234" t="s">
        <v>470</v>
      </c>
      <c r="X49" s="234" t="s">
        <v>470</v>
      </c>
      <c r="Y49" s="234" t="s">
        <v>470</v>
      </c>
      <c r="Z49" s="234" t="s">
        <v>470</v>
      </c>
      <c r="AA49" s="234">
        <v>0</v>
      </c>
      <c r="AB49" s="234">
        <v>0</v>
      </c>
      <c r="AC49" s="234">
        <v>1</v>
      </c>
      <c r="AD49" s="234">
        <v>3</v>
      </c>
      <c r="AE49" s="234">
        <v>3</v>
      </c>
      <c r="AF49" s="234">
        <v>1</v>
      </c>
      <c r="AG49" s="234">
        <v>0</v>
      </c>
      <c r="AH49" s="234">
        <v>3</v>
      </c>
      <c r="AI49" s="234">
        <v>0</v>
      </c>
      <c r="AJ49" s="234">
        <v>1</v>
      </c>
      <c r="AK49" s="234">
        <v>0</v>
      </c>
      <c r="AL49" s="234">
        <v>0</v>
      </c>
      <c r="AM49" s="234">
        <v>0</v>
      </c>
      <c r="AN49" s="234">
        <v>3</v>
      </c>
      <c r="AO49" s="234">
        <v>2</v>
      </c>
      <c r="AP49" s="234">
        <v>3</v>
      </c>
      <c r="AQ49" s="234">
        <v>3</v>
      </c>
      <c r="AS49" s="230"/>
    </row>
    <row r="50" spans="1:45" ht="14.25" customHeight="1">
      <c r="A50" s="226">
        <v>45</v>
      </c>
      <c r="B50" s="232"/>
      <c r="C50" s="263" t="s">
        <v>38</v>
      </c>
      <c r="D50" s="233">
        <v>375</v>
      </c>
      <c r="E50" s="233" t="s">
        <v>470</v>
      </c>
      <c r="F50" s="229">
        <v>20</v>
      </c>
      <c r="G50" s="229">
        <v>5</v>
      </c>
      <c r="H50" s="229">
        <v>14</v>
      </c>
      <c r="I50" s="229">
        <v>1</v>
      </c>
      <c r="J50" s="234">
        <v>13.76</v>
      </c>
      <c r="K50" s="234">
        <v>30</v>
      </c>
      <c r="L50" s="234">
        <v>9</v>
      </c>
      <c r="M50" s="234" t="s">
        <v>470</v>
      </c>
      <c r="N50" s="234">
        <v>9</v>
      </c>
      <c r="O50" s="234" t="s">
        <v>470</v>
      </c>
      <c r="P50" s="234" t="s">
        <v>470</v>
      </c>
      <c r="Q50" s="234">
        <v>8</v>
      </c>
      <c r="R50" s="234" t="s">
        <v>470</v>
      </c>
      <c r="S50" s="234">
        <v>2</v>
      </c>
      <c r="T50" s="234">
        <v>6</v>
      </c>
      <c r="U50" s="234">
        <v>8</v>
      </c>
      <c r="V50" s="234" t="s">
        <v>470</v>
      </c>
      <c r="W50" s="234" t="s">
        <v>470</v>
      </c>
      <c r="X50" s="234" t="s">
        <v>470</v>
      </c>
      <c r="Y50" s="234" t="s">
        <v>470</v>
      </c>
      <c r="Z50" s="234" t="s">
        <v>470</v>
      </c>
      <c r="AA50" s="234">
        <v>5</v>
      </c>
      <c r="AB50" s="234">
        <v>0</v>
      </c>
      <c r="AC50" s="234">
        <v>7</v>
      </c>
      <c r="AD50" s="234">
        <v>8</v>
      </c>
      <c r="AE50" s="234">
        <v>8</v>
      </c>
      <c r="AF50" s="234">
        <v>7</v>
      </c>
      <c r="AG50" s="234">
        <v>0</v>
      </c>
      <c r="AH50" s="234">
        <v>4</v>
      </c>
      <c r="AI50" s="234">
        <v>0</v>
      </c>
      <c r="AJ50" s="234">
        <v>0</v>
      </c>
      <c r="AK50" s="234">
        <v>0</v>
      </c>
      <c r="AL50" s="234">
        <v>0</v>
      </c>
      <c r="AM50" s="234">
        <v>0</v>
      </c>
      <c r="AN50" s="234">
        <v>4</v>
      </c>
      <c r="AO50" s="234">
        <v>0</v>
      </c>
      <c r="AP50" s="234">
        <v>0</v>
      </c>
      <c r="AQ50" s="234">
        <v>0</v>
      </c>
      <c r="AS50" s="230"/>
    </row>
    <row r="51" spans="1:45" ht="14.25" customHeight="1">
      <c r="A51" s="226">
        <v>46</v>
      </c>
      <c r="B51" s="232"/>
      <c r="C51" s="263" t="s">
        <v>832</v>
      </c>
      <c r="D51" s="233">
        <v>5602</v>
      </c>
      <c r="E51" s="233">
        <v>3624</v>
      </c>
      <c r="F51" s="229">
        <v>542</v>
      </c>
      <c r="G51" s="229">
        <v>190</v>
      </c>
      <c r="H51" s="229">
        <v>213</v>
      </c>
      <c r="I51" s="229">
        <v>139</v>
      </c>
      <c r="J51" s="234">
        <v>168.75</v>
      </c>
      <c r="K51" s="234">
        <v>302</v>
      </c>
      <c r="L51" s="234">
        <v>95</v>
      </c>
      <c r="M51" s="234">
        <v>12</v>
      </c>
      <c r="N51" s="234">
        <v>87</v>
      </c>
      <c r="O51" s="234">
        <v>1</v>
      </c>
      <c r="P51" s="234" t="s">
        <v>470</v>
      </c>
      <c r="Q51" s="234">
        <v>20</v>
      </c>
      <c r="R51" s="234" t="s">
        <v>470</v>
      </c>
      <c r="S51" s="234">
        <v>13</v>
      </c>
      <c r="T51" s="234">
        <v>7</v>
      </c>
      <c r="U51" s="234">
        <v>3</v>
      </c>
      <c r="V51" s="234">
        <v>7</v>
      </c>
      <c r="W51" s="234">
        <v>6</v>
      </c>
      <c r="X51" s="234">
        <v>4</v>
      </c>
      <c r="Y51" s="234" t="s">
        <v>470</v>
      </c>
      <c r="Z51" s="234" t="s">
        <v>470</v>
      </c>
      <c r="AA51" s="234">
        <v>18</v>
      </c>
      <c r="AB51" s="234">
        <v>17</v>
      </c>
      <c r="AC51" s="234">
        <v>15</v>
      </c>
      <c r="AD51" s="234">
        <v>17</v>
      </c>
      <c r="AE51" s="234">
        <v>20</v>
      </c>
      <c r="AF51" s="234">
        <v>8</v>
      </c>
      <c r="AG51" s="234">
        <v>0</v>
      </c>
      <c r="AH51" s="234">
        <v>20</v>
      </c>
      <c r="AI51" s="234">
        <v>8</v>
      </c>
      <c r="AJ51" s="234">
        <v>20</v>
      </c>
      <c r="AK51" s="234">
        <v>5</v>
      </c>
      <c r="AL51" s="234">
        <v>3</v>
      </c>
      <c r="AM51" s="234">
        <v>2</v>
      </c>
      <c r="AN51" s="234">
        <v>20</v>
      </c>
      <c r="AO51" s="234">
        <v>6</v>
      </c>
      <c r="AP51" s="234">
        <v>17</v>
      </c>
      <c r="AQ51" s="234">
        <v>12</v>
      </c>
      <c r="AS51" s="230"/>
    </row>
    <row r="52" spans="1:45" ht="14.25" customHeight="1">
      <c r="A52" s="226">
        <v>47</v>
      </c>
      <c r="B52" s="232"/>
      <c r="C52" s="263" t="s">
        <v>852</v>
      </c>
      <c r="D52" s="233">
        <v>1783</v>
      </c>
      <c r="E52" s="233">
        <v>806</v>
      </c>
      <c r="F52" s="229">
        <v>471</v>
      </c>
      <c r="G52" s="229">
        <v>105</v>
      </c>
      <c r="H52" s="229">
        <v>89</v>
      </c>
      <c r="I52" s="229">
        <v>277</v>
      </c>
      <c r="J52" s="234">
        <v>41.66</v>
      </c>
      <c r="K52" s="234">
        <v>285</v>
      </c>
      <c r="L52" s="234">
        <v>123</v>
      </c>
      <c r="M52" s="234">
        <v>21</v>
      </c>
      <c r="N52" s="234">
        <v>113</v>
      </c>
      <c r="O52" s="234">
        <v>31</v>
      </c>
      <c r="P52" s="234">
        <v>2</v>
      </c>
      <c r="Q52" s="234">
        <v>10</v>
      </c>
      <c r="R52" s="234" t="s">
        <v>470</v>
      </c>
      <c r="S52" s="234">
        <v>2</v>
      </c>
      <c r="T52" s="234">
        <v>8</v>
      </c>
      <c r="U52" s="234">
        <v>2</v>
      </c>
      <c r="V52" s="234">
        <v>4</v>
      </c>
      <c r="W52" s="234">
        <v>3</v>
      </c>
      <c r="X52" s="234">
        <v>1</v>
      </c>
      <c r="Y52" s="234" t="s">
        <v>470</v>
      </c>
      <c r="Z52" s="234" t="s">
        <v>470</v>
      </c>
      <c r="AA52" s="234">
        <v>3</v>
      </c>
      <c r="AB52" s="234">
        <v>4</v>
      </c>
      <c r="AC52" s="234">
        <v>5</v>
      </c>
      <c r="AD52" s="234">
        <v>6</v>
      </c>
      <c r="AE52" s="234">
        <v>7</v>
      </c>
      <c r="AF52" s="234">
        <v>5</v>
      </c>
      <c r="AG52" s="234">
        <v>2</v>
      </c>
      <c r="AH52" s="234">
        <v>10</v>
      </c>
      <c r="AI52" s="234">
        <v>5</v>
      </c>
      <c r="AJ52" s="234">
        <v>10</v>
      </c>
      <c r="AK52" s="234">
        <v>4</v>
      </c>
      <c r="AL52" s="234">
        <v>2</v>
      </c>
      <c r="AM52" s="234">
        <v>1</v>
      </c>
      <c r="AN52" s="234">
        <v>10</v>
      </c>
      <c r="AO52" s="234">
        <v>5</v>
      </c>
      <c r="AP52" s="234">
        <v>9</v>
      </c>
      <c r="AQ52" s="234">
        <v>5</v>
      </c>
      <c r="AS52" s="230"/>
    </row>
    <row r="53" spans="1:45" ht="14.25" customHeight="1">
      <c r="A53" s="226">
        <v>48</v>
      </c>
      <c r="B53" s="232"/>
      <c r="C53" s="263" t="s">
        <v>861</v>
      </c>
      <c r="D53" s="233">
        <v>2003</v>
      </c>
      <c r="E53" s="233">
        <v>827</v>
      </c>
      <c r="F53" s="229">
        <v>498</v>
      </c>
      <c r="G53" s="229">
        <v>114</v>
      </c>
      <c r="H53" s="229">
        <v>219</v>
      </c>
      <c r="I53" s="229">
        <v>165</v>
      </c>
      <c r="J53" s="234">
        <v>180.48</v>
      </c>
      <c r="K53" s="234">
        <v>226</v>
      </c>
      <c r="L53" s="234">
        <v>48</v>
      </c>
      <c r="M53" s="234">
        <v>4</v>
      </c>
      <c r="N53" s="234">
        <v>46</v>
      </c>
      <c r="O53" s="234">
        <v>2</v>
      </c>
      <c r="P53" s="234">
        <v>1</v>
      </c>
      <c r="Q53" s="234">
        <v>7</v>
      </c>
      <c r="R53" s="234" t="s">
        <v>470</v>
      </c>
      <c r="S53" s="234">
        <v>3</v>
      </c>
      <c r="T53" s="234">
        <v>4</v>
      </c>
      <c r="U53" s="234">
        <v>1</v>
      </c>
      <c r="V53" s="234">
        <v>3</v>
      </c>
      <c r="W53" s="234">
        <v>3</v>
      </c>
      <c r="X53" s="234" t="s">
        <v>470</v>
      </c>
      <c r="Y53" s="234" t="s">
        <v>470</v>
      </c>
      <c r="Z53" s="234" t="s">
        <v>470</v>
      </c>
      <c r="AA53" s="234">
        <v>6</v>
      </c>
      <c r="AB53" s="234">
        <v>1</v>
      </c>
      <c r="AC53" s="234">
        <v>2</v>
      </c>
      <c r="AD53" s="234">
        <v>1</v>
      </c>
      <c r="AE53" s="234">
        <v>4</v>
      </c>
      <c r="AF53" s="234">
        <v>3</v>
      </c>
      <c r="AG53" s="234">
        <v>0</v>
      </c>
      <c r="AH53" s="234">
        <v>7</v>
      </c>
      <c r="AI53" s="234">
        <v>2</v>
      </c>
      <c r="AJ53" s="234">
        <v>7</v>
      </c>
      <c r="AK53" s="234">
        <v>0</v>
      </c>
      <c r="AL53" s="234">
        <v>1</v>
      </c>
      <c r="AM53" s="234">
        <v>1</v>
      </c>
      <c r="AN53" s="234">
        <v>7</v>
      </c>
      <c r="AO53" s="234">
        <v>1</v>
      </c>
      <c r="AP53" s="234">
        <v>7</v>
      </c>
      <c r="AQ53" s="234">
        <v>1</v>
      </c>
      <c r="AS53" s="230"/>
    </row>
    <row r="54" spans="1:45" ht="14.25" customHeight="1">
      <c r="A54" s="226">
        <v>49</v>
      </c>
      <c r="B54" s="232"/>
      <c r="C54" s="263" t="s">
        <v>867</v>
      </c>
      <c r="D54" s="233">
        <v>1276</v>
      </c>
      <c r="E54" s="233">
        <v>122</v>
      </c>
      <c r="F54" s="229">
        <v>469</v>
      </c>
      <c r="G54" s="229">
        <v>173</v>
      </c>
      <c r="H54" s="229">
        <v>255</v>
      </c>
      <c r="I54" s="229">
        <v>41</v>
      </c>
      <c r="J54" s="234">
        <v>68.5</v>
      </c>
      <c r="K54" s="234">
        <v>263</v>
      </c>
      <c r="L54" s="234">
        <v>63</v>
      </c>
      <c r="M54" s="234">
        <v>7</v>
      </c>
      <c r="N54" s="234">
        <v>58</v>
      </c>
      <c r="O54" s="234" t="s">
        <v>470</v>
      </c>
      <c r="P54" s="234">
        <v>1</v>
      </c>
      <c r="Q54" s="234">
        <v>18</v>
      </c>
      <c r="R54" s="234">
        <v>2</v>
      </c>
      <c r="S54" s="234">
        <v>8</v>
      </c>
      <c r="T54" s="234">
        <v>8</v>
      </c>
      <c r="U54" s="234">
        <v>7</v>
      </c>
      <c r="V54" s="234">
        <v>5</v>
      </c>
      <c r="W54" s="234">
        <v>3</v>
      </c>
      <c r="X54" s="234">
        <v>2</v>
      </c>
      <c r="Y54" s="234" t="s">
        <v>470</v>
      </c>
      <c r="Z54" s="234">
        <v>1</v>
      </c>
      <c r="AA54" s="234">
        <v>6</v>
      </c>
      <c r="AB54" s="234">
        <v>15</v>
      </c>
      <c r="AC54" s="234">
        <v>2</v>
      </c>
      <c r="AD54" s="234">
        <v>9</v>
      </c>
      <c r="AE54" s="234">
        <v>11</v>
      </c>
      <c r="AF54" s="234">
        <v>4</v>
      </c>
      <c r="AG54" s="234">
        <v>2</v>
      </c>
      <c r="AH54" s="234">
        <v>18</v>
      </c>
      <c r="AI54" s="234">
        <v>0</v>
      </c>
      <c r="AJ54" s="234">
        <v>10</v>
      </c>
      <c r="AK54" s="234">
        <v>0</v>
      </c>
      <c r="AL54" s="234">
        <v>5</v>
      </c>
      <c r="AM54" s="234">
        <v>3</v>
      </c>
      <c r="AN54" s="234">
        <v>10</v>
      </c>
      <c r="AO54" s="234">
        <v>1</v>
      </c>
      <c r="AP54" s="234">
        <v>18</v>
      </c>
      <c r="AQ54" s="234">
        <v>14</v>
      </c>
      <c r="AS54" s="230"/>
    </row>
    <row r="55" spans="1:45" ht="14.25" customHeight="1">
      <c r="A55" s="226">
        <v>50</v>
      </c>
      <c r="B55" s="232"/>
      <c r="C55" s="263" t="s">
        <v>883</v>
      </c>
      <c r="D55" s="233">
        <v>1175</v>
      </c>
      <c r="E55" s="233">
        <v>741</v>
      </c>
      <c r="F55" s="229">
        <v>131</v>
      </c>
      <c r="G55" s="229">
        <v>40</v>
      </c>
      <c r="H55" s="229">
        <v>74</v>
      </c>
      <c r="I55" s="229">
        <v>17</v>
      </c>
      <c r="J55" s="234">
        <v>57.01</v>
      </c>
      <c r="K55" s="234">
        <v>68</v>
      </c>
      <c r="L55" s="234">
        <v>17</v>
      </c>
      <c r="M55" s="234">
        <v>1</v>
      </c>
      <c r="N55" s="234">
        <v>17</v>
      </c>
      <c r="O55" s="234" t="s">
        <v>470</v>
      </c>
      <c r="P55" s="234" t="s">
        <v>470</v>
      </c>
      <c r="Q55" s="234">
        <v>9</v>
      </c>
      <c r="R55" s="234" t="s">
        <v>470</v>
      </c>
      <c r="S55" s="234">
        <v>3</v>
      </c>
      <c r="T55" s="234">
        <v>6</v>
      </c>
      <c r="U55" s="234">
        <v>1</v>
      </c>
      <c r="V55" s="234">
        <v>4</v>
      </c>
      <c r="W55" s="234">
        <v>3</v>
      </c>
      <c r="X55" s="234">
        <v>1</v>
      </c>
      <c r="Y55" s="234" t="s">
        <v>470</v>
      </c>
      <c r="Z55" s="234" t="s">
        <v>470</v>
      </c>
      <c r="AA55" s="234">
        <v>0</v>
      </c>
      <c r="AB55" s="234">
        <v>5</v>
      </c>
      <c r="AC55" s="234">
        <v>0</v>
      </c>
      <c r="AD55" s="234">
        <v>5</v>
      </c>
      <c r="AE55" s="234">
        <v>0</v>
      </c>
      <c r="AF55" s="234">
        <v>0</v>
      </c>
      <c r="AG55" s="234">
        <v>4</v>
      </c>
      <c r="AH55" s="234">
        <v>9</v>
      </c>
      <c r="AI55" s="234">
        <v>0</v>
      </c>
      <c r="AJ55" s="234">
        <v>9</v>
      </c>
      <c r="AK55" s="234">
        <v>0</v>
      </c>
      <c r="AL55" s="234">
        <v>5</v>
      </c>
      <c r="AM55" s="234">
        <v>1</v>
      </c>
      <c r="AN55" s="234">
        <v>9</v>
      </c>
      <c r="AO55" s="234">
        <v>0</v>
      </c>
      <c r="AP55" s="234">
        <v>7</v>
      </c>
      <c r="AQ55" s="234">
        <v>5</v>
      </c>
      <c r="AS55" s="230"/>
    </row>
    <row r="56" spans="1:45" ht="14.25" customHeight="1">
      <c r="A56" s="226">
        <v>51</v>
      </c>
      <c r="B56" s="232"/>
      <c r="C56" s="263" t="s">
        <v>892</v>
      </c>
      <c r="D56" s="233">
        <v>1827</v>
      </c>
      <c r="E56" s="233">
        <v>739</v>
      </c>
      <c r="F56" s="229">
        <v>374</v>
      </c>
      <c r="G56" s="229">
        <v>164</v>
      </c>
      <c r="H56" s="229">
        <v>188</v>
      </c>
      <c r="I56" s="229">
        <v>22</v>
      </c>
      <c r="J56" s="234">
        <v>128.74</v>
      </c>
      <c r="K56" s="234">
        <v>268</v>
      </c>
      <c r="L56" s="234">
        <v>62</v>
      </c>
      <c r="M56" s="234" t="s">
        <v>470</v>
      </c>
      <c r="N56" s="234">
        <v>62</v>
      </c>
      <c r="O56" s="234" t="s">
        <v>470</v>
      </c>
      <c r="P56" s="234" t="s">
        <v>470</v>
      </c>
      <c r="Q56" s="234">
        <v>14</v>
      </c>
      <c r="R56" s="234">
        <v>1</v>
      </c>
      <c r="S56" s="234">
        <v>9</v>
      </c>
      <c r="T56" s="234">
        <v>4</v>
      </c>
      <c r="U56" s="234">
        <v>3</v>
      </c>
      <c r="V56" s="234">
        <v>3</v>
      </c>
      <c r="W56" s="234">
        <v>3</v>
      </c>
      <c r="X56" s="234">
        <v>5</v>
      </c>
      <c r="Y56" s="234" t="s">
        <v>470</v>
      </c>
      <c r="Z56" s="234" t="s">
        <v>470</v>
      </c>
      <c r="AA56" s="234">
        <v>0</v>
      </c>
      <c r="AB56" s="234">
        <v>14</v>
      </c>
      <c r="AC56" s="234">
        <v>0</v>
      </c>
      <c r="AD56" s="234">
        <v>14</v>
      </c>
      <c r="AE56" s="234">
        <v>0</v>
      </c>
      <c r="AF56" s="234">
        <v>0</v>
      </c>
      <c r="AG56" s="234">
        <v>0</v>
      </c>
      <c r="AH56" s="234">
        <v>14</v>
      </c>
      <c r="AI56" s="234">
        <v>0</v>
      </c>
      <c r="AJ56" s="234">
        <v>13</v>
      </c>
      <c r="AK56" s="234">
        <v>1</v>
      </c>
      <c r="AL56" s="234">
        <v>7</v>
      </c>
      <c r="AM56" s="234">
        <v>2</v>
      </c>
      <c r="AN56" s="234">
        <v>11</v>
      </c>
      <c r="AO56" s="234">
        <v>0</v>
      </c>
      <c r="AP56" s="234">
        <v>14</v>
      </c>
      <c r="AQ56" s="234">
        <v>14</v>
      </c>
      <c r="AS56" s="230"/>
    </row>
    <row r="57" spans="1:45" ht="14.25" customHeight="1">
      <c r="A57" s="226">
        <v>52</v>
      </c>
      <c r="B57" s="232"/>
      <c r="C57" s="263" t="s">
        <v>904</v>
      </c>
      <c r="D57" s="233">
        <v>1557</v>
      </c>
      <c r="E57" s="233">
        <v>473</v>
      </c>
      <c r="F57" s="229">
        <v>203</v>
      </c>
      <c r="G57" s="229">
        <v>72</v>
      </c>
      <c r="H57" s="229">
        <v>109</v>
      </c>
      <c r="I57" s="229">
        <v>22</v>
      </c>
      <c r="J57" s="234">
        <v>100.14</v>
      </c>
      <c r="K57" s="234">
        <v>76</v>
      </c>
      <c r="L57" s="234">
        <v>26</v>
      </c>
      <c r="M57" s="234">
        <v>4</v>
      </c>
      <c r="N57" s="234">
        <v>24</v>
      </c>
      <c r="O57" s="234" t="s">
        <v>470</v>
      </c>
      <c r="P57" s="234">
        <v>1</v>
      </c>
      <c r="Q57" s="234">
        <v>7</v>
      </c>
      <c r="R57" s="234" t="s">
        <v>470</v>
      </c>
      <c r="S57" s="234">
        <v>5</v>
      </c>
      <c r="T57" s="234">
        <v>2</v>
      </c>
      <c r="U57" s="234" t="s">
        <v>470</v>
      </c>
      <c r="V57" s="234">
        <v>2</v>
      </c>
      <c r="W57" s="234">
        <v>3</v>
      </c>
      <c r="X57" s="234">
        <v>2</v>
      </c>
      <c r="Y57" s="234" t="s">
        <v>470</v>
      </c>
      <c r="Z57" s="234" t="s">
        <v>470</v>
      </c>
      <c r="AA57" s="234">
        <v>2</v>
      </c>
      <c r="AB57" s="234">
        <v>7</v>
      </c>
      <c r="AC57" s="234">
        <v>2</v>
      </c>
      <c r="AD57" s="234">
        <v>7</v>
      </c>
      <c r="AE57" s="234">
        <v>6</v>
      </c>
      <c r="AF57" s="234">
        <v>6</v>
      </c>
      <c r="AG57" s="234">
        <v>0</v>
      </c>
      <c r="AH57" s="234">
        <v>7</v>
      </c>
      <c r="AI57" s="234">
        <v>5</v>
      </c>
      <c r="AJ57" s="234">
        <v>7</v>
      </c>
      <c r="AK57" s="234">
        <v>3</v>
      </c>
      <c r="AL57" s="234">
        <v>6</v>
      </c>
      <c r="AM57" s="234">
        <v>3</v>
      </c>
      <c r="AN57" s="234">
        <v>7</v>
      </c>
      <c r="AO57" s="234">
        <v>2</v>
      </c>
      <c r="AP57" s="234">
        <v>7</v>
      </c>
      <c r="AQ57" s="234">
        <v>7</v>
      </c>
      <c r="AS57" s="230"/>
    </row>
    <row r="58" spans="1:45" ht="14.25" customHeight="1">
      <c r="A58" s="226">
        <v>53</v>
      </c>
      <c r="B58" s="232" t="s">
        <v>912</v>
      </c>
      <c r="C58" s="263" t="s">
        <v>912</v>
      </c>
      <c r="D58" s="233">
        <v>27457</v>
      </c>
      <c r="E58" s="233">
        <v>19653</v>
      </c>
      <c r="F58" s="229">
        <v>1671</v>
      </c>
      <c r="G58" s="229">
        <v>519</v>
      </c>
      <c r="H58" s="229">
        <v>1072</v>
      </c>
      <c r="I58" s="229">
        <v>80</v>
      </c>
      <c r="J58" s="234">
        <v>467.11</v>
      </c>
      <c r="K58" s="234">
        <v>737</v>
      </c>
      <c r="L58" s="234">
        <v>192</v>
      </c>
      <c r="M58" s="234">
        <v>7</v>
      </c>
      <c r="N58" s="234">
        <v>187</v>
      </c>
      <c r="O58" s="234">
        <v>9</v>
      </c>
      <c r="P58" s="234">
        <v>9</v>
      </c>
      <c r="Q58" s="234">
        <v>94</v>
      </c>
      <c r="R58" s="234">
        <v>3</v>
      </c>
      <c r="S58" s="234">
        <v>47</v>
      </c>
      <c r="T58" s="234">
        <v>44</v>
      </c>
      <c r="U58" s="234">
        <v>56</v>
      </c>
      <c r="V58" s="234">
        <v>18</v>
      </c>
      <c r="W58" s="234">
        <v>11</v>
      </c>
      <c r="X58" s="234">
        <v>8</v>
      </c>
      <c r="Y58" s="234">
        <v>1</v>
      </c>
      <c r="Z58" s="234" t="s">
        <v>470</v>
      </c>
      <c r="AA58" s="234">
        <v>33</v>
      </c>
      <c r="AB58" s="234">
        <v>51</v>
      </c>
      <c r="AC58" s="234">
        <v>24</v>
      </c>
      <c r="AD58" s="234">
        <v>38</v>
      </c>
      <c r="AE58" s="234">
        <v>47</v>
      </c>
      <c r="AF58" s="234">
        <v>19</v>
      </c>
      <c r="AG58" s="234">
        <v>28</v>
      </c>
      <c r="AH58" s="234">
        <v>91</v>
      </c>
      <c r="AI58" s="234">
        <v>0</v>
      </c>
      <c r="AJ58" s="234">
        <v>77</v>
      </c>
      <c r="AK58" s="234">
        <v>3</v>
      </c>
      <c r="AL58" s="234">
        <v>15</v>
      </c>
      <c r="AM58" s="234">
        <v>2</v>
      </c>
      <c r="AN58" s="234">
        <v>78</v>
      </c>
      <c r="AO58" s="234">
        <v>14</v>
      </c>
      <c r="AP58" s="234">
        <v>80</v>
      </c>
      <c r="AQ58" s="234">
        <v>45</v>
      </c>
      <c r="AS58" s="230"/>
    </row>
    <row r="59" spans="1:45" ht="14.25" customHeight="1">
      <c r="A59" s="226">
        <v>54</v>
      </c>
      <c r="B59" s="232"/>
      <c r="C59" s="266" t="s">
        <v>913</v>
      </c>
      <c r="D59" s="233">
        <v>2574</v>
      </c>
      <c r="E59" s="233">
        <v>732</v>
      </c>
      <c r="F59" s="229">
        <v>67</v>
      </c>
      <c r="G59" s="229">
        <v>33</v>
      </c>
      <c r="H59" s="229">
        <v>28</v>
      </c>
      <c r="I59" s="229">
        <v>6</v>
      </c>
      <c r="J59" s="234">
        <v>20.61</v>
      </c>
      <c r="K59" s="234">
        <v>58</v>
      </c>
      <c r="L59" s="234">
        <v>15</v>
      </c>
      <c r="M59" s="234" t="s">
        <v>470</v>
      </c>
      <c r="N59" s="234">
        <v>15</v>
      </c>
      <c r="O59" s="234">
        <v>2</v>
      </c>
      <c r="P59" s="234" t="s">
        <v>470</v>
      </c>
      <c r="Q59" s="234">
        <v>19</v>
      </c>
      <c r="R59" s="234">
        <v>1</v>
      </c>
      <c r="S59" s="234">
        <v>14</v>
      </c>
      <c r="T59" s="234">
        <v>4</v>
      </c>
      <c r="U59" s="234">
        <v>19</v>
      </c>
      <c r="V59" s="234" t="s">
        <v>470</v>
      </c>
      <c r="W59" s="234" t="s">
        <v>470</v>
      </c>
      <c r="X59" s="234" t="s">
        <v>470</v>
      </c>
      <c r="Y59" s="234" t="s">
        <v>470</v>
      </c>
      <c r="Z59" s="234" t="s">
        <v>470</v>
      </c>
      <c r="AA59" s="234">
        <v>0</v>
      </c>
      <c r="AB59" s="234">
        <v>4</v>
      </c>
      <c r="AC59" s="234">
        <v>0</v>
      </c>
      <c r="AD59" s="234">
        <v>1</v>
      </c>
      <c r="AE59" s="234">
        <v>4</v>
      </c>
      <c r="AF59" s="234">
        <v>0</v>
      </c>
      <c r="AG59" s="234">
        <v>14</v>
      </c>
      <c r="AH59" s="234">
        <v>17</v>
      </c>
      <c r="AI59" s="234">
        <v>0</v>
      </c>
      <c r="AJ59" s="234">
        <v>8</v>
      </c>
      <c r="AK59" s="234">
        <v>0</v>
      </c>
      <c r="AL59" s="234">
        <v>1</v>
      </c>
      <c r="AM59" s="234">
        <v>0</v>
      </c>
      <c r="AN59" s="234">
        <v>8</v>
      </c>
      <c r="AO59" s="234">
        <v>0</v>
      </c>
      <c r="AP59" s="234">
        <v>17</v>
      </c>
      <c r="AQ59" s="234">
        <v>1</v>
      </c>
      <c r="AS59" s="230"/>
    </row>
    <row r="60" spans="1:45" ht="14.25" customHeight="1">
      <c r="A60" s="226">
        <v>55</v>
      </c>
      <c r="B60" s="232"/>
      <c r="C60" s="263" t="s">
        <v>930</v>
      </c>
      <c r="D60" s="233">
        <v>4433</v>
      </c>
      <c r="E60" s="233">
        <v>4145</v>
      </c>
      <c r="F60" s="229">
        <v>52</v>
      </c>
      <c r="G60" s="229">
        <v>17</v>
      </c>
      <c r="H60" s="229">
        <v>26</v>
      </c>
      <c r="I60" s="229">
        <v>9</v>
      </c>
      <c r="J60" s="234">
        <v>15.61</v>
      </c>
      <c r="K60" s="234">
        <v>20</v>
      </c>
      <c r="L60" s="234">
        <v>2</v>
      </c>
      <c r="M60" s="234" t="s">
        <v>470</v>
      </c>
      <c r="N60" s="234">
        <v>1</v>
      </c>
      <c r="O60" s="234" t="s">
        <v>470</v>
      </c>
      <c r="P60" s="234">
        <v>1</v>
      </c>
      <c r="Q60" s="234">
        <v>5</v>
      </c>
      <c r="R60" s="234" t="s">
        <v>470</v>
      </c>
      <c r="S60" s="234">
        <v>2</v>
      </c>
      <c r="T60" s="234">
        <v>3</v>
      </c>
      <c r="U60" s="234">
        <v>3</v>
      </c>
      <c r="V60" s="234">
        <v>1</v>
      </c>
      <c r="W60" s="234" t="s">
        <v>470</v>
      </c>
      <c r="X60" s="234">
        <v>1</v>
      </c>
      <c r="Y60" s="234" t="s">
        <v>470</v>
      </c>
      <c r="Z60" s="234" t="s">
        <v>470</v>
      </c>
      <c r="AA60" s="234">
        <v>0</v>
      </c>
      <c r="AB60" s="234">
        <v>1</v>
      </c>
      <c r="AC60" s="234">
        <v>1</v>
      </c>
      <c r="AD60" s="234">
        <v>1</v>
      </c>
      <c r="AE60" s="234">
        <v>1</v>
      </c>
      <c r="AF60" s="234">
        <v>0</v>
      </c>
      <c r="AG60" s="234">
        <v>4</v>
      </c>
      <c r="AH60" s="234">
        <v>5</v>
      </c>
      <c r="AI60" s="234">
        <v>0</v>
      </c>
      <c r="AJ60" s="234">
        <v>5</v>
      </c>
      <c r="AK60" s="234">
        <v>1</v>
      </c>
      <c r="AL60" s="234">
        <v>1</v>
      </c>
      <c r="AM60" s="234">
        <v>0</v>
      </c>
      <c r="AN60" s="234">
        <v>5</v>
      </c>
      <c r="AO60" s="234">
        <v>5</v>
      </c>
      <c r="AP60" s="234">
        <v>3</v>
      </c>
      <c r="AQ60" s="234">
        <v>3</v>
      </c>
      <c r="AS60" s="230"/>
    </row>
    <row r="61" spans="1:45" ht="14.25" customHeight="1">
      <c r="A61" s="226">
        <v>56</v>
      </c>
      <c r="B61" s="232"/>
      <c r="C61" s="263" t="s">
        <v>936</v>
      </c>
      <c r="D61" s="233">
        <v>2632</v>
      </c>
      <c r="E61" s="233">
        <v>1966</v>
      </c>
      <c r="F61" s="229">
        <v>89</v>
      </c>
      <c r="G61" s="229">
        <v>36</v>
      </c>
      <c r="H61" s="229">
        <v>38</v>
      </c>
      <c r="I61" s="229">
        <v>15</v>
      </c>
      <c r="J61" s="234">
        <v>36.64</v>
      </c>
      <c r="K61" s="234">
        <v>9</v>
      </c>
      <c r="L61" s="234">
        <v>1</v>
      </c>
      <c r="M61" s="234" t="s">
        <v>470</v>
      </c>
      <c r="N61" s="234">
        <v>1</v>
      </c>
      <c r="O61" s="234" t="s">
        <v>470</v>
      </c>
      <c r="P61" s="234" t="s">
        <v>470</v>
      </c>
      <c r="Q61" s="234">
        <v>9</v>
      </c>
      <c r="R61" s="234" t="s">
        <v>470</v>
      </c>
      <c r="S61" s="234">
        <v>7</v>
      </c>
      <c r="T61" s="234">
        <v>2</v>
      </c>
      <c r="U61" s="234">
        <v>9</v>
      </c>
      <c r="V61" s="234" t="s">
        <v>470</v>
      </c>
      <c r="W61" s="234" t="s">
        <v>470</v>
      </c>
      <c r="X61" s="234" t="s">
        <v>470</v>
      </c>
      <c r="Y61" s="234" t="s">
        <v>470</v>
      </c>
      <c r="Z61" s="234" t="s">
        <v>470</v>
      </c>
      <c r="AA61" s="234">
        <v>6</v>
      </c>
      <c r="AB61" s="234">
        <v>5</v>
      </c>
      <c r="AC61" s="234">
        <v>4</v>
      </c>
      <c r="AD61" s="234">
        <v>9</v>
      </c>
      <c r="AE61" s="234">
        <v>7</v>
      </c>
      <c r="AF61" s="234">
        <v>6</v>
      </c>
      <c r="AG61" s="234">
        <v>0</v>
      </c>
      <c r="AH61" s="234">
        <v>9</v>
      </c>
      <c r="AI61" s="234">
        <v>0</v>
      </c>
      <c r="AJ61" s="234">
        <v>9</v>
      </c>
      <c r="AK61" s="234">
        <v>0</v>
      </c>
      <c r="AL61" s="234">
        <v>1</v>
      </c>
      <c r="AM61" s="234">
        <v>0</v>
      </c>
      <c r="AN61" s="234">
        <v>9</v>
      </c>
      <c r="AO61" s="234">
        <v>3</v>
      </c>
      <c r="AP61" s="234">
        <v>9</v>
      </c>
      <c r="AQ61" s="234">
        <v>4</v>
      </c>
      <c r="AS61" s="230"/>
    </row>
    <row r="62" spans="1:45" ht="14.25" customHeight="1">
      <c r="A62" s="226">
        <v>57</v>
      </c>
      <c r="B62" s="232"/>
      <c r="C62" s="263" t="s">
        <v>945</v>
      </c>
      <c r="D62" s="233">
        <v>731</v>
      </c>
      <c r="E62" s="233">
        <v>11</v>
      </c>
      <c r="F62" s="229">
        <v>45</v>
      </c>
      <c r="G62" s="229">
        <v>6</v>
      </c>
      <c r="H62" s="229">
        <v>33</v>
      </c>
      <c r="I62" s="229">
        <v>6</v>
      </c>
      <c r="J62" s="234">
        <v>17.38</v>
      </c>
      <c r="K62" s="234">
        <v>38</v>
      </c>
      <c r="L62" s="234">
        <v>17</v>
      </c>
      <c r="M62" s="234" t="s">
        <v>470</v>
      </c>
      <c r="N62" s="234">
        <v>17</v>
      </c>
      <c r="O62" s="234" t="s">
        <v>470</v>
      </c>
      <c r="P62" s="234" t="s">
        <v>470</v>
      </c>
      <c r="Q62" s="234">
        <v>4</v>
      </c>
      <c r="R62" s="234" t="s">
        <v>470</v>
      </c>
      <c r="S62" s="234" t="s">
        <v>470</v>
      </c>
      <c r="T62" s="234">
        <v>4</v>
      </c>
      <c r="U62" s="234">
        <v>4</v>
      </c>
      <c r="V62" s="234" t="s">
        <v>470</v>
      </c>
      <c r="W62" s="234" t="s">
        <v>470</v>
      </c>
      <c r="X62" s="234" t="s">
        <v>470</v>
      </c>
      <c r="Y62" s="234" t="s">
        <v>470</v>
      </c>
      <c r="Z62" s="234" t="s">
        <v>470</v>
      </c>
      <c r="AA62" s="234">
        <v>1</v>
      </c>
      <c r="AB62" s="234">
        <v>2</v>
      </c>
      <c r="AC62" s="234">
        <v>0</v>
      </c>
      <c r="AD62" s="234">
        <v>0</v>
      </c>
      <c r="AE62" s="234">
        <v>1</v>
      </c>
      <c r="AF62" s="234">
        <v>0</v>
      </c>
      <c r="AG62" s="234">
        <v>1</v>
      </c>
      <c r="AH62" s="234">
        <v>4</v>
      </c>
      <c r="AI62" s="234">
        <v>0</v>
      </c>
      <c r="AJ62" s="234">
        <v>3</v>
      </c>
      <c r="AK62" s="234">
        <v>0</v>
      </c>
      <c r="AL62" s="234">
        <v>0</v>
      </c>
      <c r="AM62" s="234">
        <v>0</v>
      </c>
      <c r="AN62" s="234">
        <v>4</v>
      </c>
      <c r="AO62" s="234">
        <v>0</v>
      </c>
      <c r="AP62" s="234">
        <v>4</v>
      </c>
      <c r="AQ62" s="234">
        <v>2</v>
      </c>
      <c r="AS62" s="230"/>
    </row>
    <row r="63" spans="1:45" ht="14.25" customHeight="1">
      <c r="A63" s="226">
        <v>58</v>
      </c>
      <c r="B63" s="232"/>
      <c r="C63" s="263" t="s">
        <v>951</v>
      </c>
      <c r="D63" s="233">
        <v>2207</v>
      </c>
      <c r="E63" s="233">
        <v>1828</v>
      </c>
      <c r="F63" s="229">
        <v>24</v>
      </c>
      <c r="G63" s="229">
        <v>8</v>
      </c>
      <c r="H63" s="229">
        <v>9</v>
      </c>
      <c r="I63" s="229">
        <v>7</v>
      </c>
      <c r="J63" s="234">
        <v>16.170000000000002</v>
      </c>
      <c r="K63" s="234">
        <v>10</v>
      </c>
      <c r="L63" s="234">
        <v>1</v>
      </c>
      <c r="M63" s="234" t="s">
        <v>470</v>
      </c>
      <c r="N63" s="234">
        <v>1</v>
      </c>
      <c r="O63" s="234" t="s">
        <v>470</v>
      </c>
      <c r="P63" s="234" t="s">
        <v>470</v>
      </c>
      <c r="Q63" s="234">
        <v>5</v>
      </c>
      <c r="R63" s="234" t="s">
        <v>470</v>
      </c>
      <c r="S63" s="234">
        <v>2</v>
      </c>
      <c r="T63" s="234">
        <v>3</v>
      </c>
      <c r="U63" s="234">
        <v>5</v>
      </c>
      <c r="V63" s="234" t="s">
        <v>470</v>
      </c>
      <c r="W63" s="234" t="s">
        <v>470</v>
      </c>
      <c r="X63" s="234" t="s">
        <v>470</v>
      </c>
      <c r="Y63" s="234" t="s">
        <v>470</v>
      </c>
      <c r="Z63" s="234" t="s">
        <v>470</v>
      </c>
      <c r="AA63" s="234">
        <v>0</v>
      </c>
      <c r="AB63" s="234">
        <v>2</v>
      </c>
      <c r="AC63" s="234">
        <v>0</v>
      </c>
      <c r="AD63" s="234">
        <v>0</v>
      </c>
      <c r="AE63" s="234">
        <v>0</v>
      </c>
      <c r="AF63" s="234">
        <v>0</v>
      </c>
      <c r="AG63" s="234">
        <v>3</v>
      </c>
      <c r="AH63" s="234">
        <v>5</v>
      </c>
      <c r="AI63" s="234">
        <v>0</v>
      </c>
      <c r="AJ63" s="234">
        <v>5</v>
      </c>
      <c r="AK63" s="234">
        <v>0</v>
      </c>
      <c r="AL63" s="234">
        <v>1</v>
      </c>
      <c r="AM63" s="234">
        <v>0</v>
      </c>
      <c r="AN63" s="234">
        <v>4</v>
      </c>
      <c r="AO63" s="234">
        <v>0</v>
      </c>
      <c r="AP63" s="234">
        <v>4</v>
      </c>
      <c r="AQ63" s="234">
        <v>0</v>
      </c>
      <c r="AS63" s="230"/>
    </row>
    <row r="64" spans="1:45" ht="14.25" customHeight="1">
      <c r="A64" s="226">
        <v>59</v>
      </c>
      <c r="B64" s="232"/>
      <c r="C64" s="263" t="s">
        <v>957</v>
      </c>
      <c r="D64" s="233">
        <v>1166</v>
      </c>
      <c r="E64" s="233">
        <v>1077</v>
      </c>
      <c r="F64" s="229">
        <v>11</v>
      </c>
      <c r="G64" s="229">
        <v>2</v>
      </c>
      <c r="H64" s="229">
        <v>6</v>
      </c>
      <c r="I64" s="229">
        <v>3</v>
      </c>
      <c r="J64" s="234">
        <v>3.93</v>
      </c>
      <c r="K64" s="234" t="s">
        <v>470</v>
      </c>
      <c r="L64" s="234" t="s">
        <v>470</v>
      </c>
      <c r="M64" s="234" t="s">
        <v>470</v>
      </c>
      <c r="N64" s="234" t="s">
        <v>470</v>
      </c>
      <c r="O64" s="234" t="s">
        <v>470</v>
      </c>
      <c r="P64" s="234" t="s">
        <v>470</v>
      </c>
      <c r="Q64" s="234">
        <v>7</v>
      </c>
      <c r="R64" s="234" t="s">
        <v>470</v>
      </c>
      <c r="S64" s="234">
        <v>1</v>
      </c>
      <c r="T64" s="234">
        <v>6</v>
      </c>
      <c r="U64" s="234">
        <v>5</v>
      </c>
      <c r="V64" s="234">
        <v>1</v>
      </c>
      <c r="W64" s="234">
        <v>1</v>
      </c>
      <c r="X64" s="234" t="s">
        <v>470</v>
      </c>
      <c r="Y64" s="234" t="s">
        <v>470</v>
      </c>
      <c r="Z64" s="234" t="s">
        <v>470</v>
      </c>
      <c r="AA64" s="234">
        <v>1</v>
      </c>
      <c r="AB64" s="234">
        <v>0</v>
      </c>
      <c r="AC64" s="234">
        <v>1</v>
      </c>
      <c r="AD64" s="234">
        <v>1</v>
      </c>
      <c r="AE64" s="234">
        <v>1</v>
      </c>
      <c r="AF64" s="234">
        <v>0</v>
      </c>
      <c r="AG64" s="234">
        <v>6</v>
      </c>
      <c r="AH64" s="234">
        <v>6</v>
      </c>
      <c r="AI64" s="234">
        <v>0</v>
      </c>
      <c r="AJ64" s="234">
        <v>7</v>
      </c>
      <c r="AK64" s="234">
        <v>0</v>
      </c>
      <c r="AL64" s="234">
        <v>0</v>
      </c>
      <c r="AM64" s="234">
        <v>0</v>
      </c>
      <c r="AN64" s="234">
        <v>6</v>
      </c>
      <c r="AO64" s="234">
        <v>3</v>
      </c>
      <c r="AP64" s="234">
        <v>0</v>
      </c>
      <c r="AQ64" s="234">
        <v>0</v>
      </c>
      <c r="AS64" s="230"/>
    </row>
    <row r="65" spans="1:48" ht="14.25" customHeight="1">
      <c r="A65" s="226">
        <v>60</v>
      </c>
      <c r="B65" s="232"/>
      <c r="C65" s="263" t="s">
        <v>961</v>
      </c>
      <c r="D65" s="233">
        <v>3565</v>
      </c>
      <c r="E65" s="233">
        <v>1053</v>
      </c>
      <c r="F65" s="229">
        <v>1096</v>
      </c>
      <c r="G65" s="229">
        <v>313</v>
      </c>
      <c r="H65" s="229">
        <v>757</v>
      </c>
      <c r="I65" s="229">
        <v>26</v>
      </c>
      <c r="J65" s="234">
        <v>259.8</v>
      </c>
      <c r="K65" s="234">
        <v>448</v>
      </c>
      <c r="L65" s="234">
        <v>113</v>
      </c>
      <c r="M65" s="234">
        <v>3</v>
      </c>
      <c r="N65" s="234">
        <v>110</v>
      </c>
      <c r="O65" s="234">
        <v>4</v>
      </c>
      <c r="P65" s="234">
        <v>4</v>
      </c>
      <c r="Q65" s="234">
        <v>31</v>
      </c>
      <c r="R65" s="234">
        <v>1</v>
      </c>
      <c r="S65" s="234">
        <v>14</v>
      </c>
      <c r="T65" s="234">
        <v>16</v>
      </c>
      <c r="U65" s="234">
        <v>10</v>
      </c>
      <c r="V65" s="234">
        <v>13</v>
      </c>
      <c r="W65" s="234">
        <v>7</v>
      </c>
      <c r="X65" s="234">
        <v>1</v>
      </c>
      <c r="Y65" s="234" t="s">
        <v>470</v>
      </c>
      <c r="Z65" s="234" t="s">
        <v>470</v>
      </c>
      <c r="AA65" s="234">
        <v>22</v>
      </c>
      <c r="AB65" s="234">
        <v>27</v>
      </c>
      <c r="AC65" s="234">
        <v>12</v>
      </c>
      <c r="AD65" s="234">
        <v>12</v>
      </c>
      <c r="AE65" s="234">
        <v>19</v>
      </c>
      <c r="AF65" s="234">
        <v>5</v>
      </c>
      <c r="AG65" s="234">
        <v>0</v>
      </c>
      <c r="AH65" s="234">
        <v>31</v>
      </c>
      <c r="AI65" s="234">
        <v>0</v>
      </c>
      <c r="AJ65" s="234">
        <v>26</v>
      </c>
      <c r="AK65" s="234">
        <v>0</v>
      </c>
      <c r="AL65" s="234">
        <v>9</v>
      </c>
      <c r="AM65" s="234">
        <v>2</v>
      </c>
      <c r="AN65" s="234">
        <v>30</v>
      </c>
      <c r="AO65" s="234">
        <v>3</v>
      </c>
      <c r="AP65" s="234">
        <v>29</v>
      </c>
      <c r="AQ65" s="234">
        <v>25</v>
      </c>
      <c r="AS65" s="230"/>
    </row>
    <row r="66" spans="1:48" ht="14.25" customHeight="1">
      <c r="A66" s="226">
        <v>61</v>
      </c>
      <c r="B66" s="232"/>
      <c r="C66" s="263" t="s">
        <v>982</v>
      </c>
      <c r="D66" s="233">
        <v>10149</v>
      </c>
      <c r="E66" s="233">
        <v>8841</v>
      </c>
      <c r="F66" s="229">
        <v>287</v>
      </c>
      <c r="G66" s="229">
        <v>104</v>
      </c>
      <c r="H66" s="229">
        <v>175</v>
      </c>
      <c r="I66" s="229">
        <v>8</v>
      </c>
      <c r="J66" s="234">
        <v>96.97</v>
      </c>
      <c r="K66" s="234">
        <v>154</v>
      </c>
      <c r="L66" s="234">
        <v>43</v>
      </c>
      <c r="M66" s="234">
        <v>4</v>
      </c>
      <c r="N66" s="234">
        <v>42</v>
      </c>
      <c r="O66" s="234">
        <v>3</v>
      </c>
      <c r="P66" s="234">
        <v>4</v>
      </c>
      <c r="Q66" s="234">
        <v>14</v>
      </c>
      <c r="R66" s="234">
        <v>1</v>
      </c>
      <c r="S66" s="234">
        <v>7</v>
      </c>
      <c r="T66" s="234">
        <v>6</v>
      </c>
      <c r="U66" s="234">
        <v>1</v>
      </c>
      <c r="V66" s="234">
        <v>3</v>
      </c>
      <c r="W66" s="234">
        <v>3</v>
      </c>
      <c r="X66" s="234">
        <v>6</v>
      </c>
      <c r="Y66" s="234">
        <v>1</v>
      </c>
      <c r="Z66" s="234" t="s">
        <v>470</v>
      </c>
      <c r="AA66" s="234">
        <v>3</v>
      </c>
      <c r="AB66" s="234">
        <v>10</v>
      </c>
      <c r="AC66" s="234">
        <v>6</v>
      </c>
      <c r="AD66" s="234">
        <v>14</v>
      </c>
      <c r="AE66" s="234">
        <v>14</v>
      </c>
      <c r="AF66" s="234">
        <v>8</v>
      </c>
      <c r="AG66" s="234">
        <v>0</v>
      </c>
      <c r="AH66" s="234">
        <v>14</v>
      </c>
      <c r="AI66" s="234">
        <v>0</v>
      </c>
      <c r="AJ66" s="234">
        <v>14</v>
      </c>
      <c r="AK66" s="234">
        <v>2</v>
      </c>
      <c r="AL66" s="234">
        <v>2</v>
      </c>
      <c r="AM66" s="234">
        <v>0</v>
      </c>
      <c r="AN66" s="234">
        <v>12</v>
      </c>
      <c r="AO66" s="234">
        <v>0</v>
      </c>
      <c r="AP66" s="234">
        <v>14</v>
      </c>
      <c r="AQ66" s="234">
        <v>10</v>
      </c>
      <c r="AS66" s="230"/>
    </row>
    <row r="67" spans="1:48" ht="14.25" customHeight="1">
      <c r="A67" s="226">
        <v>62</v>
      </c>
      <c r="B67" s="232" t="s">
        <v>995</v>
      </c>
      <c r="C67" s="266" t="s">
        <v>995</v>
      </c>
      <c r="D67" s="233">
        <v>13933</v>
      </c>
      <c r="E67" s="233">
        <v>25</v>
      </c>
      <c r="F67" s="229">
        <v>4937</v>
      </c>
      <c r="G67" s="229">
        <v>1813</v>
      </c>
      <c r="H67" s="229">
        <v>3091</v>
      </c>
      <c r="I67" s="229">
        <v>33</v>
      </c>
      <c r="J67" s="234">
        <v>701.92</v>
      </c>
      <c r="K67" s="234">
        <v>2284</v>
      </c>
      <c r="L67" s="234">
        <v>239</v>
      </c>
      <c r="M67" s="234">
        <v>23</v>
      </c>
      <c r="N67" s="234">
        <v>221</v>
      </c>
      <c r="O67" s="234">
        <v>5</v>
      </c>
      <c r="P67" s="234">
        <v>8</v>
      </c>
      <c r="Q67" s="234">
        <v>127</v>
      </c>
      <c r="R67" s="234">
        <v>13</v>
      </c>
      <c r="S67" s="234">
        <v>63</v>
      </c>
      <c r="T67" s="234">
        <v>51</v>
      </c>
      <c r="U67" s="234">
        <v>72</v>
      </c>
      <c r="V67" s="234">
        <v>48</v>
      </c>
      <c r="W67" s="234">
        <v>7</v>
      </c>
      <c r="X67" s="234" t="s">
        <v>470</v>
      </c>
      <c r="Y67" s="234" t="s">
        <v>470</v>
      </c>
      <c r="Z67" s="234" t="s">
        <v>470</v>
      </c>
      <c r="AA67" s="234">
        <v>120</v>
      </c>
      <c r="AB67" s="234">
        <v>87</v>
      </c>
      <c r="AC67" s="234">
        <v>117</v>
      </c>
      <c r="AD67" s="234">
        <v>122</v>
      </c>
      <c r="AE67" s="234">
        <v>122</v>
      </c>
      <c r="AF67" s="234">
        <v>99</v>
      </c>
      <c r="AG67" s="234">
        <v>0</v>
      </c>
      <c r="AH67" s="234">
        <v>127</v>
      </c>
      <c r="AI67" s="234">
        <v>23</v>
      </c>
      <c r="AJ67" s="234">
        <v>8</v>
      </c>
      <c r="AK67" s="234">
        <v>3</v>
      </c>
      <c r="AL67" s="234">
        <v>17</v>
      </c>
      <c r="AM67" s="234">
        <v>12</v>
      </c>
      <c r="AN67" s="234">
        <v>115</v>
      </c>
      <c r="AO67" s="234">
        <v>57</v>
      </c>
      <c r="AP67" s="234">
        <v>114</v>
      </c>
      <c r="AQ67" s="234">
        <v>94</v>
      </c>
      <c r="AS67" s="230"/>
    </row>
    <row r="68" spans="1:48" ht="14.25" customHeight="1">
      <c r="A68" s="226">
        <v>63</v>
      </c>
      <c r="B68" s="232"/>
      <c r="C68" s="266" t="s">
        <v>996</v>
      </c>
      <c r="D68" s="233">
        <v>2161</v>
      </c>
      <c r="E68" s="233">
        <v>3</v>
      </c>
      <c r="F68" s="229">
        <v>315</v>
      </c>
      <c r="G68" s="229">
        <v>135</v>
      </c>
      <c r="H68" s="229">
        <v>176</v>
      </c>
      <c r="I68" s="229">
        <v>4</v>
      </c>
      <c r="J68" s="234">
        <v>94.63</v>
      </c>
      <c r="K68" s="234">
        <v>203</v>
      </c>
      <c r="L68" s="234">
        <v>24</v>
      </c>
      <c r="M68" s="234">
        <v>1</v>
      </c>
      <c r="N68" s="234">
        <v>23</v>
      </c>
      <c r="O68" s="234" t="s">
        <v>470</v>
      </c>
      <c r="P68" s="234">
        <v>1</v>
      </c>
      <c r="Q68" s="234">
        <v>15</v>
      </c>
      <c r="R68" s="234">
        <v>2</v>
      </c>
      <c r="S68" s="234">
        <v>10</v>
      </c>
      <c r="T68" s="234">
        <v>3</v>
      </c>
      <c r="U68" s="234">
        <v>11</v>
      </c>
      <c r="V68" s="234">
        <v>4</v>
      </c>
      <c r="W68" s="234" t="s">
        <v>470</v>
      </c>
      <c r="X68" s="234" t="s">
        <v>470</v>
      </c>
      <c r="Y68" s="234" t="s">
        <v>470</v>
      </c>
      <c r="Z68" s="234" t="s">
        <v>470</v>
      </c>
      <c r="AA68" s="234">
        <v>15</v>
      </c>
      <c r="AB68" s="234">
        <v>8</v>
      </c>
      <c r="AC68" s="234">
        <v>14</v>
      </c>
      <c r="AD68" s="234">
        <v>15</v>
      </c>
      <c r="AE68" s="234">
        <v>14</v>
      </c>
      <c r="AF68" s="234">
        <v>10</v>
      </c>
      <c r="AG68" s="234">
        <v>0</v>
      </c>
      <c r="AH68" s="234">
        <v>15</v>
      </c>
      <c r="AI68" s="234">
        <v>1</v>
      </c>
      <c r="AJ68" s="234">
        <v>1</v>
      </c>
      <c r="AK68" s="234">
        <v>0</v>
      </c>
      <c r="AL68" s="234">
        <v>4</v>
      </c>
      <c r="AM68" s="234">
        <v>1</v>
      </c>
      <c r="AN68" s="234">
        <v>14</v>
      </c>
      <c r="AO68" s="234">
        <v>5</v>
      </c>
      <c r="AP68" s="234">
        <v>14</v>
      </c>
      <c r="AQ68" s="234">
        <v>10</v>
      </c>
      <c r="AS68" s="230"/>
    </row>
    <row r="69" spans="1:48" ht="14.25" customHeight="1">
      <c r="A69" s="226">
        <v>64</v>
      </c>
      <c r="B69" s="232"/>
      <c r="C69" s="263" t="s">
        <v>1026</v>
      </c>
      <c r="D69" s="233">
        <v>883</v>
      </c>
      <c r="E69" s="233">
        <v>1</v>
      </c>
      <c r="F69" s="229">
        <v>319</v>
      </c>
      <c r="G69" s="229">
        <v>174</v>
      </c>
      <c r="H69" s="229">
        <v>138</v>
      </c>
      <c r="I69" s="229">
        <v>7</v>
      </c>
      <c r="J69" s="234">
        <v>49.21</v>
      </c>
      <c r="K69" s="234">
        <v>159</v>
      </c>
      <c r="L69" s="234">
        <v>23</v>
      </c>
      <c r="M69" s="234">
        <v>3</v>
      </c>
      <c r="N69" s="234">
        <v>23</v>
      </c>
      <c r="O69" s="234">
        <v>1</v>
      </c>
      <c r="P69" s="234">
        <v>1</v>
      </c>
      <c r="Q69" s="234">
        <v>15</v>
      </c>
      <c r="R69" s="234">
        <v>3</v>
      </c>
      <c r="S69" s="234">
        <v>10</v>
      </c>
      <c r="T69" s="234">
        <v>2</v>
      </c>
      <c r="U69" s="234">
        <v>7</v>
      </c>
      <c r="V69" s="234">
        <v>7</v>
      </c>
      <c r="W69" s="234">
        <v>1</v>
      </c>
      <c r="X69" s="234" t="s">
        <v>470</v>
      </c>
      <c r="Y69" s="234" t="s">
        <v>470</v>
      </c>
      <c r="Z69" s="234" t="s">
        <v>470</v>
      </c>
      <c r="AA69" s="234">
        <v>15</v>
      </c>
      <c r="AB69" s="234">
        <v>13</v>
      </c>
      <c r="AC69" s="234">
        <v>15</v>
      </c>
      <c r="AD69" s="234">
        <v>15</v>
      </c>
      <c r="AE69" s="234">
        <v>15</v>
      </c>
      <c r="AF69" s="234">
        <v>7</v>
      </c>
      <c r="AG69" s="234">
        <v>0</v>
      </c>
      <c r="AH69" s="234">
        <v>15</v>
      </c>
      <c r="AI69" s="234">
        <v>0</v>
      </c>
      <c r="AJ69" s="234">
        <v>1</v>
      </c>
      <c r="AK69" s="234">
        <v>0</v>
      </c>
      <c r="AL69" s="234">
        <v>2</v>
      </c>
      <c r="AM69" s="234">
        <v>2</v>
      </c>
      <c r="AN69" s="234">
        <v>15</v>
      </c>
      <c r="AO69" s="234">
        <v>11</v>
      </c>
      <c r="AP69" s="234">
        <v>15</v>
      </c>
      <c r="AQ69" s="234">
        <v>14</v>
      </c>
      <c r="AS69" s="230"/>
    </row>
    <row r="70" spans="1:48" ht="14.25" customHeight="1">
      <c r="A70" s="226">
        <v>65</v>
      </c>
      <c r="B70" s="232"/>
      <c r="C70" s="263" t="s">
        <v>1042</v>
      </c>
      <c r="D70" s="233">
        <v>1321</v>
      </c>
      <c r="E70" s="233" t="s">
        <v>470</v>
      </c>
      <c r="F70" s="229">
        <v>357</v>
      </c>
      <c r="G70" s="229">
        <v>201</v>
      </c>
      <c r="H70" s="229">
        <v>147</v>
      </c>
      <c r="I70" s="229">
        <v>9</v>
      </c>
      <c r="J70" s="234">
        <v>53.2</v>
      </c>
      <c r="K70" s="234">
        <v>201</v>
      </c>
      <c r="L70" s="234">
        <v>51</v>
      </c>
      <c r="M70" s="234">
        <v>1</v>
      </c>
      <c r="N70" s="234">
        <v>50</v>
      </c>
      <c r="O70" s="234">
        <v>1</v>
      </c>
      <c r="P70" s="234">
        <v>1</v>
      </c>
      <c r="Q70" s="234">
        <v>5</v>
      </c>
      <c r="R70" s="234" t="s">
        <v>470</v>
      </c>
      <c r="S70" s="234">
        <v>5</v>
      </c>
      <c r="T70" s="234" t="s">
        <v>470</v>
      </c>
      <c r="U70" s="234">
        <v>2</v>
      </c>
      <c r="V70" s="234">
        <v>2</v>
      </c>
      <c r="W70" s="234">
        <v>1</v>
      </c>
      <c r="X70" s="234" t="s">
        <v>470</v>
      </c>
      <c r="Y70" s="234" t="s">
        <v>470</v>
      </c>
      <c r="Z70" s="234" t="s">
        <v>470</v>
      </c>
      <c r="AA70" s="234">
        <v>5</v>
      </c>
      <c r="AB70" s="234">
        <v>5</v>
      </c>
      <c r="AC70" s="234">
        <v>5</v>
      </c>
      <c r="AD70" s="234">
        <v>5</v>
      </c>
      <c r="AE70" s="234">
        <v>5</v>
      </c>
      <c r="AF70" s="234">
        <v>5</v>
      </c>
      <c r="AG70" s="234">
        <v>0</v>
      </c>
      <c r="AH70" s="234">
        <v>5</v>
      </c>
      <c r="AI70" s="234">
        <v>0</v>
      </c>
      <c r="AJ70" s="234">
        <v>0</v>
      </c>
      <c r="AK70" s="234">
        <v>0</v>
      </c>
      <c r="AL70" s="234">
        <v>0</v>
      </c>
      <c r="AM70" s="234">
        <v>0</v>
      </c>
      <c r="AN70" s="234">
        <v>5</v>
      </c>
      <c r="AO70" s="234">
        <v>4</v>
      </c>
      <c r="AP70" s="234">
        <v>5</v>
      </c>
      <c r="AQ70" s="234">
        <v>5</v>
      </c>
      <c r="AS70" s="230"/>
    </row>
    <row r="71" spans="1:48" ht="14.25" customHeight="1">
      <c r="A71" s="226">
        <v>66</v>
      </c>
      <c r="B71" s="232"/>
      <c r="C71" s="263" t="s">
        <v>1051</v>
      </c>
      <c r="D71" s="233">
        <v>1211</v>
      </c>
      <c r="E71" s="233" t="s">
        <v>470</v>
      </c>
      <c r="F71" s="229">
        <v>433</v>
      </c>
      <c r="G71" s="229">
        <v>283</v>
      </c>
      <c r="H71" s="229">
        <v>150</v>
      </c>
      <c r="I71" s="229">
        <v>0</v>
      </c>
      <c r="J71" s="234">
        <v>66.61</v>
      </c>
      <c r="K71" s="234">
        <v>138</v>
      </c>
      <c r="L71" s="234">
        <v>24</v>
      </c>
      <c r="M71" s="234">
        <v>4</v>
      </c>
      <c r="N71" s="234">
        <v>23</v>
      </c>
      <c r="O71" s="234" t="s">
        <v>470</v>
      </c>
      <c r="P71" s="234" t="s">
        <v>470</v>
      </c>
      <c r="Q71" s="234">
        <v>11</v>
      </c>
      <c r="R71" s="234">
        <v>7</v>
      </c>
      <c r="S71" s="234">
        <v>2</v>
      </c>
      <c r="T71" s="234">
        <v>2</v>
      </c>
      <c r="U71" s="234">
        <v>9</v>
      </c>
      <c r="V71" s="234">
        <v>2</v>
      </c>
      <c r="W71" s="234" t="s">
        <v>470</v>
      </c>
      <c r="X71" s="234" t="s">
        <v>470</v>
      </c>
      <c r="Y71" s="234" t="s">
        <v>470</v>
      </c>
      <c r="Z71" s="234" t="s">
        <v>470</v>
      </c>
      <c r="AA71" s="234">
        <v>11</v>
      </c>
      <c r="AB71" s="234">
        <v>11</v>
      </c>
      <c r="AC71" s="234">
        <v>11</v>
      </c>
      <c r="AD71" s="234">
        <v>10</v>
      </c>
      <c r="AE71" s="234">
        <v>9</v>
      </c>
      <c r="AF71" s="234">
        <v>8</v>
      </c>
      <c r="AG71" s="234">
        <v>0</v>
      </c>
      <c r="AH71" s="234">
        <v>11</v>
      </c>
      <c r="AI71" s="234">
        <v>11</v>
      </c>
      <c r="AJ71" s="234">
        <v>0</v>
      </c>
      <c r="AK71" s="234">
        <v>0</v>
      </c>
      <c r="AL71" s="234">
        <v>0</v>
      </c>
      <c r="AM71" s="234">
        <v>0</v>
      </c>
      <c r="AN71" s="234">
        <v>10</v>
      </c>
      <c r="AO71" s="234">
        <v>10</v>
      </c>
      <c r="AP71" s="234">
        <v>11</v>
      </c>
      <c r="AQ71" s="234">
        <v>10</v>
      </c>
      <c r="AS71" s="230"/>
    </row>
    <row r="72" spans="1:48" ht="14.25" customHeight="1">
      <c r="A72" s="226">
        <v>67</v>
      </c>
      <c r="B72" s="232"/>
      <c r="C72" s="263" t="s">
        <v>1058</v>
      </c>
      <c r="D72" s="233">
        <v>946</v>
      </c>
      <c r="E72" s="233" t="s">
        <v>470</v>
      </c>
      <c r="F72" s="229">
        <v>244</v>
      </c>
      <c r="G72" s="229">
        <v>118</v>
      </c>
      <c r="H72" s="229">
        <v>126</v>
      </c>
      <c r="I72" s="229">
        <v>0</v>
      </c>
      <c r="J72" s="234">
        <v>63.45</v>
      </c>
      <c r="K72" s="234">
        <v>95</v>
      </c>
      <c r="L72" s="234">
        <v>4</v>
      </c>
      <c r="M72" s="234">
        <v>1</v>
      </c>
      <c r="N72" s="234">
        <v>3</v>
      </c>
      <c r="O72" s="234" t="s">
        <v>470</v>
      </c>
      <c r="P72" s="234" t="s">
        <v>470</v>
      </c>
      <c r="Q72" s="234">
        <v>10</v>
      </c>
      <c r="R72" s="234">
        <v>1</v>
      </c>
      <c r="S72" s="234">
        <v>7</v>
      </c>
      <c r="T72" s="234">
        <v>2</v>
      </c>
      <c r="U72" s="234">
        <v>8</v>
      </c>
      <c r="V72" s="234">
        <v>2</v>
      </c>
      <c r="W72" s="234" t="s">
        <v>470</v>
      </c>
      <c r="X72" s="234" t="s">
        <v>470</v>
      </c>
      <c r="Y72" s="234" t="s">
        <v>470</v>
      </c>
      <c r="Z72" s="234" t="s">
        <v>470</v>
      </c>
      <c r="AA72" s="234">
        <v>8</v>
      </c>
      <c r="AB72" s="234">
        <v>9</v>
      </c>
      <c r="AC72" s="234">
        <v>9</v>
      </c>
      <c r="AD72" s="234">
        <v>9</v>
      </c>
      <c r="AE72" s="234">
        <v>9</v>
      </c>
      <c r="AF72" s="234">
        <v>5</v>
      </c>
      <c r="AG72" s="234">
        <v>0</v>
      </c>
      <c r="AH72" s="234">
        <v>10</v>
      </c>
      <c r="AI72" s="234">
        <v>10</v>
      </c>
      <c r="AJ72" s="234">
        <v>0</v>
      </c>
      <c r="AK72" s="234">
        <v>0</v>
      </c>
      <c r="AL72" s="234">
        <v>0</v>
      </c>
      <c r="AM72" s="234">
        <v>0</v>
      </c>
      <c r="AN72" s="234">
        <v>7</v>
      </c>
      <c r="AO72" s="234">
        <v>6</v>
      </c>
      <c r="AP72" s="234">
        <v>10</v>
      </c>
      <c r="AQ72" s="234">
        <v>9</v>
      </c>
      <c r="AS72" s="230"/>
    </row>
    <row r="73" spans="1:48" ht="14.25" customHeight="1">
      <c r="A73" s="226">
        <v>68</v>
      </c>
      <c r="B73" s="232"/>
      <c r="C73" s="263" t="s">
        <v>1070</v>
      </c>
      <c r="D73" s="233">
        <v>2438</v>
      </c>
      <c r="E73" s="233">
        <v>20</v>
      </c>
      <c r="F73" s="229">
        <v>1215</v>
      </c>
      <c r="G73" s="229">
        <v>290</v>
      </c>
      <c r="H73" s="229">
        <v>919</v>
      </c>
      <c r="I73" s="229">
        <v>6</v>
      </c>
      <c r="J73" s="234">
        <v>146.30000000000001</v>
      </c>
      <c r="K73" s="234">
        <v>468</v>
      </c>
      <c r="L73" s="234">
        <v>44</v>
      </c>
      <c r="M73" s="234">
        <v>2</v>
      </c>
      <c r="N73" s="234">
        <v>41</v>
      </c>
      <c r="O73" s="234">
        <v>2</v>
      </c>
      <c r="P73" s="234">
        <v>2</v>
      </c>
      <c r="Q73" s="234">
        <v>22</v>
      </c>
      <c r="R73" s="234" t="s">
        <v>470</v>
      </c>
      <c r="S73" s="234">
        <v>8</v>
      </c>
      <c r="T73" s="234">
        <v>14</v>
      </c>
      <c r="U73" s="234">
        <v>13</v>
      </c>
      <c r="V73" s="234">
        <v>6</v>
      </c>
      <c r="W73" s="234">
        <v>3</v>
      </c>
      <c r="X73" s="234" t="s">
        <v>470</v>
      </c>
      <c r="Y73" s="234" t="s">
        <v>470</v>
      </c>
      <c r="Z73" s="234" t="s">
        <v>470</v>
      </c>
      <c r="AA73" s="234">
        <v>22</v>
      </c>
      <c r="AB73" s="234">
        <v>12</v>
      </c>
      <c r="AC73" s="234">
        <v>14</v>
      </c>
      <c r="AD73" s="234">
        <v>19</v>
      </c>
      <c r="AE73" s="234">
        <v>22</v>
      </c>
      <c r="AF73" s="234">
        <v>18</v>
      </c>
      <c r="AG73" s="234">
        <v>0</v>
      </c>
      <c r="AH73" s="234">
        <v>22</v>
      </c>
      <c r="AI73" s="234">
        <v>0</v>
      </c>
      <c r="AJ73" s="234">
        <v>6</v>
      </c>
      <c r="AK73" s="234">
        <v>3</v>
      </c>
      <c r="AL73" s="234">
        <v>1</v>
      </c>
      <c r="AM73" s="234">
        <v>1</v>
      </c>
      <c r="AN73" s="234">
        <v>16</v>
      </c>
      <c r="AO73" s="234">
        <v>10</v>
      </c>
      <c r="AP73" s="234">
        <v>18</v>
      </c>
      <c r="AQ73" s="234">
        <v>17</v>
      </c>
      <c r="AS73" s="230"/>
    </row>
    <row r="74" spans="1:48" ht="14.25" customHeight="1">
      <c r="A74" s="226">
        <v>69</v>
      </c>
      <c r="B74" s="232"/>
      <c r="C74" s="266" t="s">
        <v>1088</v>
      </c>
      <c r="D74" s="233">
        <v>1843</v>
      </c>
      <c r="E74" s="233" t="s">
        <v>470</v>
      </c>
      <c r="F74" s="229">
        <v>836</v>
      </c>
      <c r="G74" s="229">
        <v>258</v>
      </c>
      <c r="H74" s="229">
        <v>572</v>
      </c>
      <c r="I74" s="229">
        <v>6</v>
      </c>
      <c r="J74" s="234">
        <v>93.13</v>
      </c>
      <c r="K74" s="234">
        <v>394</v>
      </c>
      <c r="L74" s="234">
        <v>43</v>
      </c>
      <c r="M74" s="234">
        <v>8</v>
      </c>
      <c r="N74" s="234">
        <v>37</v>
      </c>
      <c r="O74" s="234" t="s">
        <v>470</v>
      </c>
      <c r="P74" s="234">
        <v>1</v>
      </c>
      <c r="Q74" s="234">
        <v>18</v>
      </c>
      <c r="R74" s="234" t="s">
        <v>470</v>
      </c>
      <c r="S74" s="234">
        <v>9</v>
      </c>
      <c r="T74" s="234">
        <v>9</v>
      </c>
      <c r="U74" s="234">
        <v>11</v>
      </c>
      <c r="V74" s="234">
        <v>7</v>
      </c>
      <c r="W74" s="234" t="s">
        <v>470</v>
      </c>
      <c r="X74" s="234" t="s">
        <v>470</v>
      </c>
      <c r="Y74" s="234" t="s">
        <v>470</v>
      </c>
      <c r="Z74" s="234" t="s">
        <v>470</v>
      </c>
      <c r="AA74" s="234">
        <v>18</v>
      </c>
      <c r="AB74" s="234">
        <v>13</v>
      </c>
      <c r="AC74" s="234">
        <v>18</v>
      </c>
      <c r="AD74" s="234">
        <v>18</v>
      </c>
      <c r="AE74" s="234">
        <v>17</v>
      </c>
      <c r="AF74" s="234">
        <v>15</v>
      </c>
      <c r="AG74" s="234">
        <v>0</v>
      </c>
      <c r="AH74" s="234">
        <v>18</v>
      </c>
      <c r="AI74" s="234">
        <v>0</v>
      </c>
      <c r="AJ74" s="234">
        <v>0</v>
      </c>
      <c r="AK74" s="234">
        <v>0</v>
      </c>
      <c r="AL74" s="234">
        <v>6</v>
      </c>
      <c r="AM74" s="234">
        <v>4</v>
      </c>
      <c r="AN74" s="234">
        <v>17</v>
      </c>
      <c r="AO74" s="234">
        <v>3</v>
      </c>
      <c r="AP74" s="234">
        <v>18</v>
      </c>
      <c r="AQ74" s="234">
        <v>14</v>
      </c>
      <c r="AS74" s="230"/>
    </row>
    <row r="75" spans="1:48" ht="14.25" customHeight="1">
      <c r="A75" s="226">
        <v>70</v>
      </c>
      <c r="B75" s="232"/>
      <c r="C75" s="263" t="s">
        <v>1099</v>
      </c>
      <c r="D75" s="233">
        <v>129</v>
      </c>
      <c r="E75" s="233" t="s">
        <v>470</v>
      </c>
      <c r="F75" s="229">
        <v>24</v>
      </c>
      <c r="G75" s="229">
        <v>2</v>
      </c>
      <c r="H75" s="229">
        <v>22</v>
      </c>
      <c r="I75" s="229">
        <v>0</v>
      </c>
      <c r="J75" s="234" t="s">
        <v>471</v>
      </c>
      <c r="K75" s="234">
        <v>2</v>
      </c>
      <c r="L75" s="234" t="s">
        <v>471</v>
      </c>
      <c r="M75" s="234" t="s">
        <v>471</v>
      </c>
      <c r="N75" s="234" t="s">
        <v>471</v>
      </c>
      <c r="O75" s="234" t="s">
        <v>471</v>
      </c>
      <c r="P75" s="234" t="s">
        <v>471</v>
      </c>
      <c r="Q75" s="234">
        <v>1</v>
      </c>
      <c r="R75" s="234" t="s">
        <v>470</v>
      </c>
      <c r="S75" s="234" t="s">
        <v>470</v>
      </c>
      <c r="T75" s="234">
        <v>1</v>
      </c>
      <c r="U75" s="234">
        <v>1</v>
      </c>
      <c r="V75" s="234" t="s">
        <v>470</v>
      </c>
      <c r="W75" s="234" t="s">
        <v>470</v>
      </c>
      <c r="X75" s="234" t="s">
        <v>470</v>
      </c>
      <c r="Y75" s="234" t="s">
        <v>470</v>
      </c>
      <c r="Z75" s="234" t="s">
        <v>470</v>
      </c>
      <c r="AA75" s="234">
        <v>0</v>
      </c>
      <c r="AB75" s="234">
        <v>0</v>
      </c>
      <c r="AC75" s="234">
        <v>1</v>
      </c>
      <c r="AD75" s="234">
        <v>1</v>
      </c>
      <c r="AE75" s="234">
        <v>1</v>
      </c>
      <c r="AF75" s="234">
        <v>1</v>
      </c>
      <c r="AG75" s="234">
        <v>0</v>
      </c>
      <c r="AH75" s="234">
        <v>1</v>
      </c>
      <c r="AI75" s="234">
        <v>0</v>
      </c>
      <c r="AJ75" s="234">
        <v>0</v>
      </c>
      <c r="AK75" s="234">
        <v>0</v>
      </c>
      <c r="AL75" s="234">
        <v>0</v>
      </c>
      <c r="AM75" s="234">
        <v>0</v>
      </c>
      <c r="AN75" s="234">
        <v>1</v>
      </c>
      <c r="AO75" s="234">
        <v>0</v>
      </c>
      <c r="AP75" s="234">
        <v>1</v>
      </c>
      <c r="AQ75" s="234">
        <v>0</v>
      </c>
      <c r="AS75" s="235"/>
    </row>
    <row r="76" spans="1:48" ht="14.25" customHeight="1">
      <c r="A76" s="226">
        <v>71</v>
      </c>
      <c r="B76" s="232"/>
      <c r="C76" s="263" t="s">
        <v>1100</v>
      </c>
      <c r="D76" s="233">
        <v>1191</v>
      </c>
      <c r="E76" s="233" t="s">
        <v>470</v>
      </c>
      <c r="F76" s="229">
        <v>550</v>
      </c>
      <c r="G76" s="229">
        <v>235</v>
      </c>
      <c r="H76" s="229">
        <v>315</v>
      </c>
      <c r="I76" s="229">
        <v>0</v>
      </c>
      <c r="J76" s="234">
        <v>26.15</v>
      </c>
      <c r="K76" s="234">
        <v>247</v>
      </c>
      <c r="L76" s="234">
        <v>8</v>
      </c>
      <c r="M76" s="234" t="s">
        <v>470</v>
      </c>
      <c r="N76" s="234">
        <v>7</v>
      </c>
      <c r="O76" s="234" t="s">
        <v>470</v>
      </c>
      <c r="P76" s="234">
        <v>1</v>
      </c>
      <c r="Q76" s="234">
        <v>12</v>
      </c>
      <c r="R76" s="234" t="s">
        <v>470</v>
      </c>
      <c r="S76" s="234">
        <v>8</v>
      </c>
      <c r="T76" s="234">
        <v>4</v>
      </c>
      <c r="U76" s="234">
        <v>4</v>
      </c>
      <c r="V76" s="234">
        <v>8</v>
      </c>
      <c r="W76" s="234" t="s">
        <v>470</v>
      </c>
      <c r="X76" s="234" t="s">
        <v>470</v>
      </c>
      <c r="Y76" s="234" t="s">
        <v>470</v>
      </c>
      <c r="Z76" s="234" t="s">
        <v>470</v>
      </c>
      <c r="AA76" s="234">
        <v>12</v>
      </c>
      <c r="AB76" s="234">
        <v>11</v>
      </c>
      <c r="AC76" s="234">
        <v>12</v>
      </c>
      <c r="AD76" s="234">
        <v>12</v>
      </c>
      <c r="AE76" s="234">
        <v>12</v>
      </c>
      <c r="AF76" s="234">
        <v>12</v>
      </c>
      <c r="AG76" s="234">
        <v>0</v>
      </c>
      <c r="AH76" s="234">
        <v>12</v>
      </c>
      <c r="AI76" s="234">
        <v>0</v>
      </c>
      <c r="AJ76" s="234">
        <v>0</v>
      </c>
      <c r="AK76" s="234">
        <v>0</v>
      </c>
      <c r="AL76" s="234">
        <v>4</v>
      </c>
      <c r="AM76" s="234">
        <v>4</v>
      </c>
      <c r="AN76" s="234">
        <v>12</v>
      </c>
      <c r="AO76" s="234">
        <v>7</v>
      </c>
      <c r="AP76" s="234">
        <v>11</v>
      </c>
      <c r="AQ76" s="234">
        <v>10</v>
      </c>
      <c r="AS76" s="230"/>
    </row>
    <row r="77" spans="1:48" ht="14.25" customHeight="1">
      <c r="A77" s="226">
        <v>72</v>
      </c>
      <c r="B77" s="232"/>
      <c r="C77" s="263" t="s">
        <v>1108</v>
      </c>
      <c r="D77" s="233">
        <v>698</v>
      </c>
      <c r="E77" s="233">
        <v>1</v>
      </c>
      <c r="F77" s="229">
        <v>311</v>
      </c>
      <c r="G77" s="229">
        <v>38</v>
      </c>
      <c r="H77" s="229">
        <v>272</v>
      </c>
      <c r="I77" s="229">
        <v>1</v>
      </c>
      <c r="J77" s="234">
        <v>32.25</v>
      </c>
      <c r="K77" s="234">
        <v>157</v>
      </c>
      <c r="L77" s="234">
        <v>5</v>
      </c>
      <c r="M77" s="234" t="s">
        <v>470</v>
      </c>
      <c r="N77" s="234">
        <v>5</v>
      </c>
      <c r="O77" s="234">
        <v>1</v>
      </c>
      <c r="P77" s="234" t="s">
        <v>470</v>
      </c>
      <c r="Q77" s="234">
        <v>5</v>
      </c>
      <c r="R77" s="234" t="s">
        <v>470</v>
      </c>
      <c r="S77" s="234" t="s">
        <v>470</v>
      </c>
      <c r="T77" s="234">
        <v>5</v>
      </c>
      <c r="U77" s="234">
        <v>2</v>
      </c>
      <c r="V77" s="234">
        <v>3</v>
      </c>
      <c r="W77" s="234" t="s">
        <v>470</v>
      </c>
      <c r="X77" s="234" t="s">
        <v>470</v>
      </c>
      <c r="Y77" s="234" t="s">
        <v>470</v>
      </c>
      <c r="Z77" s="234" t="s">
        <v>470</v>
      </c>
      <c r="AA77" s="234">
        <v>3</v>
      </c>
      <c r="AB77" s="234">
        <v>0</v>
      </c>
      <c r="AC77" s="234">
        <v>5</v>
      </c>
      <c r="AD77" s="234">
        <v>5</v>
      </c>
      <c r="AE77" s="234">
        <v>5</v>
      </c>
      <c r="AF77" s="234">
        <v>5</v>
      </c>
      <c r="AG77" s="234">
        <v>0</v>
      </c>
      <c r="AH77" s="234">
        <v>5</v>
      </c>
      <c r="AI77" s="234">
        <v>0</v>
      </c>
      <c r="AJ77" s="234">
        <v>0</v>
      </c>
      <c r="AK77" s="234">
        <v>0</v>
      </c>
      <c r="AL77" s="234">
        <v>0</v>
      </c>
      <c r="AM77" s="234">
        <v>0</v>
      </c>
      <c r="AN77" s="234">
        <v>5</v>
      </c>
      <c r="AO77" s="234">
        <v>0</v>
      </c>
      <c r="AP77" s="234">
        <v>5</v>
      </c>
      <c r="AQ77" s="234">
        <v>0</v>
      </c>
      <c r="AS77" s="230"/>
    </row>
    <row r="78" spans="1:48" ht="14.25" customHeight="1">
      <c r="A78" s="226">
        <v>73</v>
      </c>
      <c r="B78" s="232"/>
      <c r="C78" s="263" t="s">
        <v>1113</v>
      </c>
      <c r="D78" s="233">
        <v>428</v>
      </c>
      <c r="E78" s="233" t="s">
        <v>470</v>
      </c>
      <c r="F78" s="229">
        <v>92</v>
      </c>
      <c r="G78" s="229">
        <v>17</v>
      </c>
      <c r="H78" s="229">
        <v>75</v>
      </c>
      <c r="I78" s="229">
        <v>0</v>
      </c>
      <c r="J78" s="234" t="s">
        <v>471</v>
      </c>
      <c r="K78" s="234">
        <v>68</v>
      </c>
      <c r="L78" s="234" t="s">
        <v>471</v>
      </c>
      <c r="M78" s="234" t="s">
        <v>471</v>
      </c>
      <c r="N78" s="234" t="s">
        <v>471</v>
      </c>
      <c r="O78" s="234" t="s">
        <v>471</v>
      </c>
      <c r="P78" s="234" t="s">
        <v>471</v>
      </c>
      <c r="Q78" s="234">
        <v>5</v>
      </c>
      <c r="R78" s="234" t="s">
        <v>470</v>
      </c>
      <c r="S78" s="234">
        <v>1</v>
      </c>
      <c r="T78" s="234">
        <v>4</v>
      </c>
      <c r="U78" s="234" t="s">
        <v>470</v>
      </c>
      <c r="V78" s="234">
        <v>5</v>
      </c>
      <c r="W78" s="234" t="s">
        <v>470</v>
      </c>
      <c r="X78" s="234" t="s">
        <v>470</v>
      </c>
      <c r="Y78" s="234" t="s">
        <v>470</v>
      </c>
      <c r="Z78" s="234" t="s">
        <v>470</v>
      </c>
      <c r="AA78" s="234">
        <v>4</v>
      </c>
      <c r="AB78" s="234">
        <v>2</v>
      </c>
      <c r="AC78" s="234">
        <v>5</v>
      </c>
      <c r="AD78" s="234">
        <v>5</v>
      </c>
      <c r="AE78" s="234">
        <v>5</v>
      </c>
      <c r="AF78" s="234">
        <v>5</v>
      </c>
      <c r="AG78" s="234">
        <v>0</v>
      </c>
      <c r="AH78" s="234">
        <v>5</v>
      </c>
      <c r="AI78" s="234">
        <v>0</v>
      </c>
      <c r="AJ78" s="234">
        <v>0</v>
      </c>
      <c r="AK78" s="234">
        <v>0</v>
      </c>
      <c r="AL78" s="234">
        <v>0</v>
      </c>
      <c r="AM78" s="234">
        <v>0</v>
      </c>
      <c r="AN78" s="234">
        <v>5</v>
      </c>
      <c r="AO78" s="234">
        <v>1</v>
      </c>
      <c r="AP78" s="234">
        <v>2</v>
      </c>
      <c r="AQ78" s="234">
        <v>2</v>
      </c>
      <c r="AS78" s="235"/>
    </row>
    <row r="79" spans="1:48" ht="14.25" customHeight="1">
      <c r="A79" s="226">
        <v>74</v>
      </c>
      <c r="B79" s="232"/>
      <c r="C79" s="263" t="s">
        <v>1117</v>
      </c>
      <c r="D79" s="233">
        <v>684</v>
      </c>
      <c r="E79" s="233" t="s">
        <v>470</v>
      </c>
      <c r="F79" s="229">
        <v>241</v>
      </c>
      <c r="G79" s="229">
        <v>62</v>
      </c>
      <c r="H79" s="229">
        <v>179</v>
      </c>
      <c r="I79" s="229">
        <v>0</v>
      </c>
      <c r="J79" s="234">
        <v>33.35</v>
      </c>
      <c r="K79" s="234">
        <v>152</v>
      </c>
      <c r="L79" s="234">
        <v>5</v>
      </c>
      <c r="M79" s="234">
        <v>2</v>
      </c>
      <c r="N79" s="234">
        <v>2</v>
      </c>
      <c r="O79" s="234" t="s">
        <v>470</v>
      </c>
      <c r="P79" s="234">
        <v>1</v>
      </c>
      <c r="Q79" s="234">
        <v>8</v>
      </c>
      <c r="R79" s="234" t="s">
        <v>470</v>
      </c>
      <c r="S79" s="234">
        <v>3</v>
      </c>
      <c r="T79" s="234">
        <v>5</v>
      </c>
      <c r="U79" s="234">
        <v>4</v>
      </c>
      <c r="V79" s="234">
        <v>2</v>
      </c>
      <c r="W79" s="234">
        <v>2</v>
      </c>
      <c r="X79" s="234" t="s">
        <v>470</v>
      </c>
      <c r="Y79" s="234" t="s">
        <v>470</v>
      </c>
      <c r="Z79" s="234" t="s">
        <v>470</v>
      </c>
      <c r="AA79" s="234">
        <v>7</v>
      </c>
      <c r="AB79" s="234">
        <v>3</v>
      </c>
      <c r="AC79" s="234">
        <v>8</v>
      </c>
      <c r="AD79" s="234">
        <v>8</v>
      </c>
      <c r="AE79" s="234">
        <v>8</v>
      </c>
      <c r="AF79" s="234">
        <v>8</v>
      </c>
      <c r="AG79" s="234">
        <v>0</v>
      </c>
      <c r="AH79" s="234">
        <v>8</v>
      </c>
      <c r="AI79" s="234">
        <v>1</v>
      </c>
      <c r="AJ79" s="234">
        <v>0</v>
      </c>
      <c r="AK79" s="234">
        <v>0</v>
      </c>
      <c r="AL79" s="234">
        <v>0</v>
      </c>
      <c r="AM79" s="234">
        <v>0</v>
      </c>
      <c r="AN79" s="234">
        <v>8</v>
      </c>
      <c r="AO79" s="234">
        <v>0</v>
      </c>
      <c r="AP79" s="234">
        <v>4</v>
      </c>
      <c r="AQ79" s="234">
        <v>3</v>
      </c>
      <c r="AS79" s="230"/>
    </row>
    <row r="80" spans="1:48" ht="14.25" customHeight="1">
      <c r="A80" s="226">
        <v>75</v>
      </c>
      <c r="B80" s="217" t="s">
        <v>1124</v>
      </c>
      <c r="C80" s="279" t="s">
        <v>1124</v>
      </c>
      <c r="D80" s="280">
        <v>17649</v>
      </c>
      <c r="E80" s="280">
        <v>959</v>
      </c>
      <c r="F80" s="281" t="s">
        <v>2382</v>
      </c>
      <c r="G80" s="281" t="s">
        <v>2382</v>
      </c>
      <c r="H80" s="281" t="s">
        <v>2382</v>
      </c>
      <c r="I80" s="281" t="s">
        <v>2382</v>
      </c>
      <c r="J80" s="282" t="s">
        <v>2382</v>
      </c>
      <c r="K80" s="282" t="s">
        <v>2382</v>
      </c>
      <c r="L80" s="282" t="s">
        <v>2382</v>
      </c>
      <c r="M80" s="282" t="s">
        <v>2382</v>
      </c>
      <c r="N80" s="282" t="s">
        <v>2382</v>
      </c>
      <c r="O80" s="282" t="s">
        <v>2382</v>
      </c>
      <c r="P80" s="282" t="s">
        <v>2382</v>
      </c>
      <c r="Q80" s="282" t="s">
        <v>2382</v>
      </c>
      <c r="R80" s="282" t="s">
        <v>2382</v>
      </c>
      <c r="S80" s="282" t="s">
        <v>2382</v>
      </c>
      <c r="T80" s="282" t="s">
        <v>2382</v>
      </c>
      <c r="U80" s="282" t="s">
        <v>2382</v>
      </c>
      <c r="V80" s="282" t="s">
        <v>2382</v>
      </c>
      <c r="W80" s="282" t="s">
        <v>2382</v>
      </c>
      <c r="X80" s="282" t="s">
        <v>2382</v>
      </c>
      <c r="Y80" s="282" t="s">
        <v>2382</v>
      </c>
      <c r="Z80" s="282" t="s">
        <v>2382</v>
      </c>
      <c r="AA80" s="282" t="s">
        <v>2382</v>
      </c>
      <c r="AB80" s="282" t="s">
        <v>2382</v>
      </c>
      <c r="AC80" s="282" t="s">
        <v>2382</v>
      </c>
      <c r="AD80" s="282" t="s">
        <v>2382</v>
      </c>
      <c r="AE80" s="282" t="s">
        <v>2382</v>
      </c>
      <c r="AF80" s="282" t="s">
        <v>2382</v>
      </c>
      <c r="AG80" s="282" t="s">
        <v>2382</v>
      </c>
      <c r="AH80" s="282" t="s">
        <v>2382</v>
      </c>
      <c r="AI80" s="282" t="s">
        <v>2382</v>
      </c>
      <c r="AJ80" s="282" t="s">
        <v>2382</v>
      </c>
      <c r="AK80" s="282" t="s">
        <v>2382</v>
      </c>
      <c r="AL80" s="282" t="s">
        <v>2382</v>
      </c>
      <c r="AM80" s="282" t="s">
        <v>2382</v>
      </c>
      <c r="AN80" s="282" t="s">
        <v>2382</v>
      </c>
      <c r="AO80" s="282" t="s">
        <v>2382</v>
      </c>
      <c r="AP80" s="282" t="s">
        <v>2382</v>
      </c>
      <c r="AQ80" s="282" t="s">
        <v>2382</v>
      </c>
      <c r="AR80" s="282"/>
      <c r="AS80" s="283"/>
      <c r="AT80" s="282"/>
      <c r="AU80" s="282"/>
      <c r="AV80" s="282"/>
    </row>
    <row r="81" spans="1:48" ht="14.25" customHeight="1">
      <c r="A81" s="226">
        <v>76</v>
      </c>
      <c r="B81" s="232"/>
      <c r="C81" s="266" t="s">
        <v>1125</v>
      </c>
      <c r="D81" s="233">
        <v>4311</v>
      </c>
      <c r="E81" s="233">
        <v>310</v>
      </c>
      <c r="F81" s="229">
        <v>760</v>
      </c>
      <c r="G81" s="229">
        <v>479</v>
      </c>
      <c r="H81" s="229">
        <v>276</v>
      </c>
      <c r="I81" s="229">
        <v>5</v>
      </c>
      <c r="J81" s="234">
        <v>146.63999999999999</v>
      </c>
      <c r="K81" s="234">
        <v>515</v>
      </c>
      <c r="L81" s="234">
        <v>88</v>
      </c>
      <c r="M81" s="234">
        <v>4</v>
      </c>
      <c r="N81" s="234">
        <v>84</v>
      </c>
      <c r="O81" s="234">
        <v>2</v>
      </c>
      <c r="P81" s="234">
        <v>2</v>
      </c>
      <c r="Q81" s="234">
        <v>31</v>
      </c>
      <c r="R81" s="234">
        <v>14</v>
      </c>
      <c r="S81" s="234">
        <v>13</v>
      </c>
      <c r="T81" s="234">
        <v>4</v>
      </c>
      <c r="U81" s="234">
        <v>28</v>
      </c>
      <c r="V81" s="234">
        <v>3</v>
      </c>
      <c r="W81" s="234" t="s">
        <v>470</v>
      </c>
      <c r="X81" s="234" t="s">
        <v>470</v>
      </c>
      <c r="Y81" s="234" t="s">
        <v>470</v>
      </c>
      <c r="Z81" s="234" t="s">
        <v>470</v>
      </c>
      <c r="AA81" s="234">
        <v>28</v>
      </c>
      <c r="AB81" s="234">
        <v>27</v>
      </c>
      <c r="AC81" s="234">
        <v>9</v>
      </c>
      <c r="AD81" s="234">
        <v>20</v>
      </c>
      <c r="AE81" s="234">
        <v>26</v>
      </c>
      <c r="AF81" s="234">
        <v>21</v>
      </c>
      <c r="AG81" s="234">
        <v>1</v>
      </c>
      <c r="AH81" s="234">
        <v>30</v>
      </c>
      <c r="AI81" s="234">
        <v>0</v>
      </c>
      <c r="AJ81" s="234">
        <v>8</v>
      </c>
      <c r="AK81" s="234">
        <v>4</v>
      </c>
      <c r="AL81" s="234">
        <v>4</v>
      </c>
      <c r="AM81" s="234">
        <v>2</v>
      </c>
      <c r="AN81" s="234">
        <v>4</v>
      </c>
      <c r="AO81" s="234">
        <v>0</v>
      </c>
      <c r="AP81" s="234">
        <v>29</v>
      </c>
      <c r="AQ81" s="234">
        <v>27</v>
      </c>
      <c r="AS81" s="230"/>
    </row>
    <row r="82" spans="1:48" ht="14.25" customHeight="1">
      <c r="A82" s="226">
        <v>77</v>
      </c>
      <c r="B82" s="232"/>
      <c r="C82" s="263" t="s">
        <v>1168</v>
      </c>
      <c r="D82" s="233">
        <v>1318</v>
      </c>
      <c r="E82" s="233">
        <v>223</v>
      </c>
      <c r="F82" s="229">
        <v>407</v>
      </c>
      <c r="G82" s="229">
        <v>253</v>
      </c>
      <c r="H82" s="229">
        <v>141</v>
      </c>
      <c r="I82" s="229">
        <v>13</v>
      </c>
      <c r="J82" s="234">
        <v>75.5</v>
      </c>
      <c r="K82" s="234">
        <v>254</v>
      </c>
      <c r="L82" s="234">
        <v>75</v>
      </c>
      <c r="M82" s="234">
        <v>1</v>
      </c>
      <c r="N82" s="234">
        <v>75</v>
      </c>
      <c r="O82" s="234" t="s">
        <v>470</v>
      </c>
      <c r="P82" s="234">
        <v>1</v>
      </c>
      <c r="Q82" s="234">
        <v>10</v>
      </c>
      <c r="R82" s="234">
        <v>7</v>
      </c>
      <c r="S82" s="234">
        <v>3</v>
      </c>
      <c r="T82" s="234" t="s">
        <v>470</v>
      </c>
      <c r="U82" s="234">
        <v>1</v>
      </c>
      <c r="V82" s="234">
        <v>6</v>
      </c>
      <c r="W82" s="234">
        <v>2</v>
      </c>
      <c r="X82" s="234">
        <v>1</v>
      </c>
      <c r="Y82" s="234" t="s">
        <v>470</v>
      </c>
      <c r="Z82" s="234" t="s">
        <v>470</v>
      </c>
      <c r="AA82" s="234">
        <v>3</v>
      </c>
      <c r="AB82" s="234">
        <v>10</v>
      </c>
      <c r="AC82" s="234">
        <v>5</v>
      </c>
      <c r="AD82" s="234">
        <v>9</v>
      </c>
      <c r="AE82" s="234">
        <v>6</v>
      </c>
      <c r="AF82" s="234">
        <v>3</v>
      </c>
      <c r="AG82" s="234">
        <v>0</v>
      </c>
      <c r="AH82" s="234">
        <v>10</v>
      </c>
      <c r="AI82" s="234">
        <v>0</v>
      </c>
      <c r="AJ82" s="234">
        <v>8</v>
      </c>
      <c r="AK82" s="234">
        <v>0</v>
      </c>
      <c r="AL82" s="234">
        <v>4</v>
      </c>
      <c r="AM82" s="234">
        <v>2</v>
      </c>
      <c r="AN82" s="234">
        <v>9</v>
      </c>
      <c r="AO82" s="234">
        <v>3</v>
      </c>
      <c r="AP82" s="234">
        <v>10</v>
      </c>
      <c r="AQ82" s="234">
        <v>8</v>
      </c>
      <c r="AS82" s="230"/>
    </row>
    <row r="83" spans="1:48" ht="14.25" customHeight="1">
      <c r="A83" s="226">
        <v>78</v>
      </c>
      <c r="B83" s="232"/>
      <c r="C83" s="263" t="s">
        <v>1179</v>
      </c>
      <c r="D83" s="233">
        <v>848</v>
      </c>
      <c r="E83" s="233">
        <v>12</v>
      </c>
      <c r="F83" s="229">
        <v>365</v>
      </c>
      <c r="G83" s="229">
        <v>304</v>
      </c>
      <c r="H83" s="229">
        <v>60</v>
      </c>
      <c r="I83" s="229">
        <v>1</v>
      </c>
      <c r="J83" s="234">
        <v>26.54</v>
      </c>
      <c r="K83" s="234">
        <v>155</v>
      </c>
      <c r="L83" s="234">
        <v>20</v>
      </c>
      <c r="M83" s="234">
        <v>1</v>
      </c>
      <c r="N83" s="234">
        <v>19</v>
      </c>
      <c r="O83" s="234" t="s">
        <v>470</v>
      </c>
      <c r="P83" s="234">
        <v>1</v>
      </c>
      <c r="Q83" s="234">
        <v>7</v>
      </c>
      <c r="R83" s="234">
        <v>6</v>
      </c>
      <c r="S83" s="234" t="s">
        <v>470</v>
      </c>
      <c r="T83" s="234">
        <v>1</v>
      </c>
      <c r="U83" s="234">
        <v>4</v>
      </c>
      <c r="V83" s="234">
        <v>3</v>
      </c>
      <c r="W83" s="234" t="s">
        <v>470</v>
      </c>
      <c r="X83" s="234" t="s">
        <v>470</v>
      </c>
      <c r="Y83" s="234" t="s">
        <v>470</v>
      </c>
      <c r="Z83" s="234" t="s">
        <v>470</v>
      </c>
      <c r="AA83" s="234">
        <v>5</v>
      </c>
      <c r="AB83" s="234">
        <v>7</v>
      </c>
      <c r="AC83" s="234">
        <v>1</v>
      </c>
      <c r="AD83" s="234">
        <v>2</v>
      </c>
      <c r="AE83" s="234">
        <v>4</v>
      </c>
      <c r="AF83" s="234">
        <v>0</v>
      </c>
      <c r="AG83" s="234">
        <v>0</v>
      </c>
      <c r="AH83" s="234">
        <v>7</v>
      </c>
      <c r="AI83" s="234">
        <v>0</v>
      </c>
      <c r="AJ83" s="234">
        <v>0</v>
      </c>
      <c r="AK83" s="234">
        <v>0</v>
      </c>
      <c r="AL83" s="234">
        <v>0</v>
      </c>
      <c r="AM83" s="234">
        <v>0</v>
      </c>
      <c r="AN83" s="234">
        <v>0</v>
      </c>
      <c r="AO83" s="234">
        <v>0</v>
      </c>
      <c r="AP83" s="234">
        <v>7</v>
      </c>
      <c r="AQ83" s="234">
        <v>7</v>
      </c>
      <c r="AS83" s="230"/>
    </row>
    <row r="84" spans="1:48" ht="14.25" customHeight="1">
      <c r="A84" s="226">
        <v>79</v>
      </c>
      <c r="B84" s="232"/>
      <c r="C84" s="266" t="s">
        <v>1186</v>
      </c>
      <c r="D84" s="233">
        <v>301</v>
      </c>
      <c r="E84" s="233" t="s">
        <v>470</v>
      </c>
      <c r="F84" s="229">
        <v>66</v>
      </c>
      <c r="G84" s="229">
        <v>52</v>
      </c>
      <c r="H84" s="229">
        <v>14</v>
      </c>
      <c r="I84" s="229">
        <v>0</v>
      </c>
      <c r="J84" s="234">
        <v>7.34</v>
      </c>
      <c r="K84" s="234">
        <v>27</v>
      </c>
      <c r="L84" s="234">
        <v>11</v>
      </c>
      <c r="M84" s="234">
        <v>1</v>
      </c>
      <c r="N84" s="234">
        <v>10</v>
      </c>
      <c r="O84" s="234" t="s">
        <v>470</v>
      </c>
      <c r="P84" s="234" t="s">
        <v>470</v>
      </c>
      <c r="Q84" s="234">
        <v>2</v>
      </c>
      <c r="R84" s="234">
        <v>2</v>
      </c>
      <c r="S84" s="234" t="s">
        <v>470</v>
      </c>
      <c r="T84" s="234" t="s">
        <v>470</v>
      </c>
      <c r="U84" s="234">
        <v>2</v>
      </c>
      <c r="V84" s="234" t="s">
        <v>470</v>
      </c>
      <c r="W84" s="234" t="s">
        <v>470</v>
      </c>
      <c r="X84" s="234" t="s">
        <v>470</v>
      </c>
      <c r="Y84" s="234" t="s">
        <v>470</v>
      </c>
      <c r="Z84" s="234" t="s">
        <v>470</v>
      </c>
      <c r="AA84" s="234">
        <v>1</v>
      </c>
      <c r="AB84" s="234">
        <v>2</v>
      </c>
      <c r="AC84" s="234">
        <v>0</v>
      </c>
      <c r="AD84" s="234">
        <v>1</v>
      </c>
      <c r="AE84" s="234">
        <v>2</v>
      </c>
      <c r="AF84" s="234">
        <v>0</v>
      </c>
      <c r="AG84" s="234">
        <v>0</v>
      </c>
      <c r="AH84" s="234">
        <v>2</v>
      </c>
      <c r="AI84" s="234">
        <v>0</v>
      </c>
      <c r="AJ84" s="234">
        <v>0</v>
      </c>
      <c r="AK84" s="234">
        <v>0</v>
      </c>
      <c r="AL84" s="234">
        <v>0</v>
      </c>
      <c r="AM84" s="234">
        <v>0</v>
      </c>
      <c r="AN84" s="234">
        <v>0</v>
      </c>
      <c r="AO84" s="234">
        <v>0</v>
      </c>
      <c r="AP84" s="234">
        <v>2</v>
      </c>
      <c r="AQ84" s="234">
        <v>2</v>
      </c>
      <c r="AS84" s="230"/>
    </row>
    <row r="85" spans="1:48" ht="14.25" customHeight="1">
      <c r="A85" s="226">
        <v>80</v>
      </c>
      <c r="B85" s="232"/>
      <c r="C85" s="266" t="s">
        <v>1189</v>
      </c>
      <c r="D85" s="233">
        <v>1348</v>
      </c>
      <c r="E85" s="233">
        <v>5</v>
      </c>
      <c r="F85" s="229">
        <v>620</v>
      </c>
      <c r="G85" s="229">
        <v>386</v>
      </c>
      <c r="H85" s="229">
        <v>227</v>
      </c>
      <c r="I85" s="229">
        <v>7</v>
      </c>
      <c r="J85" s="234">
        <v>45.94</v>
      </c>
      <c r="K85" s="234">
        <v>246</v>
      </c>
      <c r="L85" s="234">
        <v>31</v>
      </c>
      <c r="M85" s="234" t="s">
        <v>470</v>
      </c>
      <c r="N85" s="234">
        <v>31</v>
      </c>
      <c r="O85" s="234" t="s">
        <v>470</v>
      </c>
      <c r="P85" s="234" t="s">
        <v>470</v>
      </c>
      <c r="Q85" s="234">
        <v>15</v>
      </c>
      <c r="R85" s="234">
        <v>4</v>
      </c>
      <c r="S85" s="234">
        <v>10</v>
      </c>
      <c r="T85" s="234">
        <v>1</v>
      </c>
      <c r="U85" s="234">
        <v>10</v>
      </c>
      <c r="V85" s="234">
        <v>5</v>
      </c>
      <c r="W85" s="234" t="s">
        <v>470</v>
      </c>
      <c r="X85" s="234" t="s">
        <v>470</v>
      </c>
      <c r="Y85" s="234" t="s">
        <v>470</v>
      </c>
      <c r="Z85" s="234" t="s">
        <v>470</v>
      </c>
      <c r="AA85" s="234">
        <v>14</v>
      </c>
      <c r="AB85" s="234">
        <v>14</v>
      </c>
      <c r="AC85" s="234">
        <v>15</v>
      </c>
      <c r="AD85" s="234">
        <v>14</v>
      </c>
      <c r="AE85" s="234">
        <v>15</v>
      </c>
      <c r="AF85" s="234">
        <v>2</v>
      </c>
      <c r="AG85" s="234">
        <v>0</v>
      </c>
      <c r="AH85" s="234">
        <v>15</v>
      </c>
      <c r="AI85" s="234">
        <v>0</v>
      </c>
      <c r="AJ85" s="234">
        <v>0</v>
      </c>
      <c r="AK85" s="234">
        <v>0</v>
      </c>
      <c r="AL85" s="234">
        <v>0</v>
      </c>
      <c r="AM85" s="234">
        <v>0</v>
      </c>
      <c r="AN85" s="234">
        <v>0</v>
      </c>
      <c r="AO85" s="234">
        <v>0</v>
      </c>
      <c r="AP85" s="234">
        <v>15</v>
      </c>
      <c r="AQ85" s="234">
        <v>14</v>
      </c>
      <c r="AS85" s="230"/>
    </row>
    <row r="86" spans="1:48" ht="14.25" customHeight="1">
      <c r="A86" s="226">
        <v>81</v>
      </c>
      <c r="B86" s="232"/>
      <c r="C86" s="266" t="s">
        <v>1204</v>
      </c>
      <c r="D86" s="233">
        <v>1667</v>
      </c>
      <c r="E86" s="233">
        <v>260</v>
      </c>
      <c r="F86" s="229">
        <v>428</v>
      </c>
      <c r="G86" s="229">
        <v>289</v>
      </c>
      <c r="H86" s="229">
        <v>132</v>
      </c>
      <c r="I86" s="229">
        <v>7</v>
      </c>
      <c r="J86" s="234">
        <v>101.04</v>
      </c>
      <c r="K86" s="234">
        <v>211</v>
      </c>
      <c r="L86" s="234">
        <v>22</v>
      </c>
      <c r="M86" s="234" t="s">
        <v>470</v>
      </c>
      <c r="N86" s="234">
        <v>22</v>
      </c>
      <c r="O86" s="234" t="s">
        <v>470</v>
      </c>
      <c r="P86" s="234" t="s">
        <v>470</v>
      </c>
      <c r="Q86" s="234">
        <v>11</v>
      </c>
      <c r="R86" s="234">
        <v>4</v>
      </c>
      <c r="S86" s="234">
        <v>7</v>
      </c>
      <c r="T86" s="234" t="s">
        <v>470</v>
      </c>
      <c r="U86" s="234">
        <v>5</v>
      </c>
      <c r="V86" s="234">
        <v>6</v>
      </c>
      <c r="W86" s="234" t="s">
        <v>470</v>
      </c>
      <c r="X86" s="234" t="s">
        <v>470</v>
      </c>
      <c r="Y86" s="234" t="s">
        <v>470</v>
      </c>
      <c r="Z86" s="234" t="s">
        <v>470</v>
      </c>
      <c r="AA86" s="234">
        <v>9</v>
      </c>
      <c r="AB86" s="234">
        <v>6</v>
      </c>
      <c r="AC86" s="234">
        <v>1</v>
      </c>
      <c r="AD86" s="234">
        <v>4</v>
      </c>
      <c r="AE86" s="234">
        <v>10</v>
      </c>
      <c r="AF86" s="234">
        <v>0</v>
      </c>
      <c r="AG86" s="234">
        <v>0</v>
      </c>
      <c r="AH86" s="234">
        <v>11</v>
      </c>
      <c r="AI86" s="234">
        <v>0</v>
      </c>
      <c r="AJ86" s="234">
        <v>9</v>
      </c>
      <c r="AK86" s="234">
        <v>0</v>
      </c>
      <c r="AL86" s="234">
        <v>5</v>
      </c>
      <c r="AM86" s="234">
        <v>0</v>
      </c>
      <c r="AN86" s="234">
        <v>11</v>
      </c>
      <c r="AO86" s="234">
        <v>0</v>
      </c>
      <c r="AP86" s="234">
        <v>11</v>
      </c>
      <c r="AQ86" s="234">
        <v>6</v>
      </c>
      <c r="AS86" s="230"/>
    </row>
    <row r="87" spans="1:48" ht="14.25" customHeight="1">
      <c r="A87" s="226">
        <v>82</v>
      </c>
      <c r="B87" s="232"/>
      <c r="C87" s="266" t="s">
        <v>1216</v>
      </c>
      <c r="D87" s="233">
        <v>1198</v>
      </c>
      <c r="E87" s="233" t="s">
        <v>470</v>
      </c>
      <c r="F87" s="229" t="s">
        <v>2382</v>
      </c>
      <c r="G87" s="229" t="s">
        <v>2382</v>
      </c>
      <c r="H87" s="229" t="s">
        <v>2382</v>
      </c>
      <c r="I87" s="229" t="s">
        <v>2382</v>
      </c>
      <c r="J87" s="234" t="s">
        <v>2382</v>
      </c>
      <c r="K87" s="234" t="s">
        <v>2382</v>
      </c>
      <c r="L87" s="234" t="s">
        <v>2382</v>
      </c>
      <c r="M87" s="234" t="s">
        <v>2382</v>
      </c>
      <c r="N87" s="234" t="s">
        <v>2382</v>
      </c>
      <c r="O87" s="234" t="s">
        <v>2382</v>
      </c>
      <c r="P87" s="234" t="s">
        <v>2382</v>
      </c>
      <c r="Q87" s="234">
        <v>17</v>
      </c>
      <c r="R87" s="234" t="s">
        <v>470</v>
      </c>
      <c r="S87" s="234" t="s">
        <v>470</v>
      </c>
      <c r="T87" s="234">
        <v>17</v>
      </c>
      <c r="U87" s="234">
        <v>6</v>
      </c>
      <c r="V87" s="234">
        <v>4</v>
      </c>
      <c r="W87" s="234">
        <v>7</v>
      </c>
      <c r="X87" s="234" t="s">
        <v>470</v>
      </c>
      <c r="Y87" s="234" t="s">
        <v>470</v>
      </c>
      <c r="Z87" s="234" t="s">
        <v>470</v>
      </c>
      <c r="AA87" s="234" t="s">
        <v>2382</v>
      </c>
      <c r="AB87" s="234" t="s">
        <v>2382</v>
      </c>
      <c r="AC87" s="234" t="s">
        <v>2382</v>
      </c>
      <c r="AD87" s="234" t="s">
        <v>2382</v>
      </c>
      <c r="AE87" s="234" t="s">
        <v>2382</v>
      </c>
      <c r="AF87" s="234" t="s">
        <v>2382</v>
      </c>
      <c r="AG87" s="234" t="s">
        <v>2382</v>
      </c>
      <c r="AH87" s="234" t="s">
        <v>2382</v>
      </c>
      <c r="AI87" s="234" t="s">
        <v>2382</v>
      </c>
      <c r="AJ87" s="234" t="s">
        <v>2382</v>
      </c>
      <c r="AK87" s="234" t="s">
        <v>2382</v>
      </c>
      <c r="AL87" s="234" t="s">
        <v>2382</v>
      </c>
      <c r="AM87" s="234" t="s">
        <v>2382</v>
      </c>
      <c r="AN87" s="234" t="s">
        <v>2382</v>
      </c>
      <c r="AO87" s="234" t="s">
        <v>2382</v>
      </c>
      <c r="AP87" s="234" t="s">
        <v>2382</v>
      </c>
      <c r="AQ87" s="234" t="s">
        <v>2382</v>
      </c>
      <c r="AS87" s="235"/>
    </row>
    <row r="88" spans="1:48" ht="14.25" customHeight="1">
      <c r="A88" s="226">
        <v>83</v>
      </c>
      <c r="B88" s="232"/>
      <c r="C88" s="263" t="s">
        <v>1230</v>
      </c>
      <c r="D88" s="233">
        <v>730</v>
      </c>
      <c r="E88" s="233" t="s">
        <v>470</v>
      </c>
      <c r="F88" s="229">
        <v>342</v>
      </c>
      <c r="G88" s="229">
        <v>99</v>
      </c>
      <c r="H88" s="229">
        <v>242</v>
      </c>
      <c r="I88" s="229">
        <v>1</v>
      </c>
      <c r="J88" s="234">
        <v>40.9</v>
      </c>
      <c r="K88" s="234">
        <v>148</v>
      </c>
      <c r="L88" s="234">
        <v>2</v>
      </c>
      <c r="M88" s="234" t="s">
        <v>470</v>
      </c>
      <c r="N88" s="234">
        <v>2</v>
      </c>
      <c r="O88" s="234" t="s">
        <v>470</v>
      </c>
      <c r="P88" s="234" t="s">
        <v>470</v>
      </c>
      <c r="Q88" s="234">
        <v>7</v>
      </c>
      <c r="R88" s="234" t="s">
        <v>470</v>
      </c>
      <c r="S88" s="234">
        <v>4</v>
      </c>
      <c r="T88" s="234">
        <v>3</v>
      </c>
      <c r="U88" s="234">
        <v>2</v>
      </c>
      <c r="V88" s="234">
        <v>2</v>
      </c>
      <c r="W88" s="234">
        <v>3</v>
      </c>
      <c r="X88" s="234" t="s">
        <v>470</v>
      </c>
      <c r="Y88" s="234" t="s">
        <v>470</v>
      </c>
      <c r="Z88" s="234" t="s">
        <v>470</v>
      </c>
      <c r="AA88" s="234">
        <v>4</v>
      </c>
      <c r="AB88" s="234">
        <v>7</v>
      </c>
      <c r="AC88" s="234">
        <v>1</v>
      </c>
      <c r="AD88" s="234">
        <v>1</v>
      </c>
      <c r="AE88" s="234">
        <v>3</v>
      </c>
      <c r="AF88" s="234">
        <v>0</v>
      </c>
      <c r="AG88" s="234">
        <v>0</v>
      </c>
      <c r="AH88" s="234">
        <v>7</v>
      </c>
      <c r="AI88" s="234">
        <v>0</v>
      </c>
      <c r="AJ88" s="234">
        <v>0</v>
      </c>
      <c r="AK88" s="234">
        <v>0</v>
      </c>
      <c r="AL88" s="234">
        <v>0</v>
      </c>
      <c r="AM88" s="234">
        <v>0</v>
      </c>
      <c r="AN88" s="234">
        <v>6</v>
      </c>
      <c r="AO88" s="234">
        <v>3</v>
      </c>
      <c r="AP88" s="234">
        <v>7</v>
      </c>
      <c r="AQ88" s="234">
        <v>6</v>
      </c>
      <c r="AS88" s="230"/>
    </row>
    <row r="89" spans="1:48" ht="14.25" customHeight="1">
      <c r="A89" s="226">
        <v>84</v>
      </c>
      <c r="B89" s="232"/>
      <c r="C89" s="263" t="s">
        <v>1238</v>
      </c>
      <c r="D89" s="233">
        <v>737</v>
      </c>
      <c r="E89" s="233" t="s">
        <v>470</v>
      </c>
      <c r="F89" s="229">
        <v>288</v>
      </c>
      <c r="G89" s="229">
        <v>131</v>
      </c>
      <c r="H89" s="229">
        <v>151</v>
      </c>
      <c r="I89" s="229">
        <v>6</v>
      </c>
      <c r="J89" s="234">
        <v>48.05</v>
      </c>
      <c r="K89" s="234">
        <v>143</v>
      </c>
      <c r="L89" s="234">
        <v>18</v>
      </c>
      <c r="M89" s="234">
        <v>4</v>
      </c>
      <c r="N89" s="234">
        <v>14</v>
      </c>
      <c r="O89" s="234" t="s">
        <v>470</v>
      </c>
      <c r="P89" s="234">
        <v>1</v>
      </c>
      <c r="Q89" s="234">
        <v>10</v>
      </c>
      <c r="R89" s="234">
        <v>2</v>
      </c>
      <c r="S89" s="234">
        <v>5</v>
      </c>
      <c r="T89" s="234">
        <v>3</v>
      </c>
      <c r="U89" s="234">
        <v>5</v>
      </c>
      <c r="V89" s="234">
        <v>3</v>
      </c>
      <c r="W89" s="234">
        <v>2</v>
      </c>
      <c r="X89" s="234" t="s">
        <v>470</v>
      </c>
      <c r="Y89" s="234" t="s">
        <v>470</v>
      </c>
      <c r="Z89" s="234" t="s">
        <v>470</v>
      </c>
      <c r="AA89" s="234">
        <v>4</v>
      </c>
      <c r="AB89" s="234">
        <v>8</v>
      </c>
      <c r="AC89" s="234">
        <v>1</v>
      </c>
      <c r="AD89" s="234">
        <v>9</v>
      </c>
      <c r="AE89" s="234">
        <v>7</v>
      </c>
      <c r="AF89" s="234">
        <v>7</v>
      </c>
      <c r="AG89" s="234">
        <v>0</v>
      </c>
      <c r="AH89" s="234">
        <v>10</v>
      </c>
      <c r="AI89" s="234">
        <v>0</v>
      </c>
      <c r="AJ89" s="234">
        <v>0</v>
      </c>
      <c r="AK89" s="234">
        <v>0</v>
      </c>
      <c r="AL89" s="234">
        <v>1</v>
      </c>
      <c r="AM89" s="234">
        <v>0</v>
      </c>
      <c r="AN89" s="234">
        <v>5</v>
      </c>
      <c r="AO89" s="234">
        <v>0</v>
      </c>
      <c r="AP89" s="234">
        <v>10</v>
      </c>
      <c r="AQ89" s="234">
        <v>7</v>
      </c>
      <c r="AS89" s="230"/>
    </row>
    <row r="90" spans="1:48" ht="14.25" customHeight="1">
      <c r="A90" s="226">
        <v>85</v>
      </c>
      <c r="B90" s="232"/>
      <c r="C90" s="263" t="s">
        <v>1247</v>
      </c>
      <c r="D90" s="233">
        <v>1631</v>
      </c>
      <c r="E90" s="233" t="s">
        <v>470</v>
      </c>
      <c r="F90" s="229">
        <v>896</v>
      </c>
      <c r="G90" s="229">
        <v>351</v>
      </c>
      <c r="H90" s="229">
        <v>530</v>
      </c>
      <c r="I90" s="229">
        <v>15</v>
      </c>
      <c r="J90" s="234">
        <v>98.95</v>
      </c>
      <c r="K90" s="234">
        <v>285</v>
      </c>
      <c r="L90" s="234">
        <v>34</v>
      </c>
      <c r="M90" s="234">
        <v>5</v>
      </c>
      <c r="N90" s="234">
        <v>31</v>
      </c>
      <c r="O90" s="234" t="s">
        <v>470</v>
      </c>
      <c r="P90" s="234" t="s">
        <v>470</v>
      </c>
      <c r="Q90" s="234">
        <v>21</v>
      </c>
      <c r="R90" s="234">
        <v>8</v>
      </c>
      <c r="S90" s="234">
        <v>4</v>
      </c>
      <c r="T90" s="234">
        <v>9</v>
      </c>
      <c r="U90" s="234">
        <v>7</v>
      </c>
      <c r="V90" s="234">
        <v>9</v>
      </c>
      <c r="W90" s="234">
        <v>4</v>
      </c>
      <c r="X90" s="234">
        <v>1</v>
      </c>
      <c r="Y90" s="234" t="s">
        <v>470</v>
      </c>
      <c r="Z90" s="234" t="s">
        <v>470</v>
      </c>
      <c r="AA90" s="234">
        <v>6</v>
      </c>
      <c r="AB90" s="234">
        <v>14</v>
      </c>
      <c r="AC90" s="234">
        <v>7</v>
      </c>
      <c r="AD90" s="234">
        <v>15</v>
      </c>
      <c r="AE90" s="234">
        <v>18</v>
      </c>
      <c r="AF90" s="234">
        <v>4</v>
      </c>
      <c r="AG90" s="234">
        <v>1</v>
      </c>
      <c r="AH90" s="234">
        <v>21</v>
      </c>
      <c r="AI90" s="234">
        <v>0</v>
      </c>
      <c r="AJ90" s="234">
        <v>3</v>
      </c>
      <c r="AK90" s="234">
        <v>0</v>
      </c>
      <c r="AL90" s="234">
        <v>1</v>
      </c>
      <c r="AM90" s="234">
        <v>0</v>
      </c>
      <c r="AN90" s="234">
        <v>0</v>
      </c>
      <c r="AO90" s="234">
        <v>0</v>
      </c>
      <c r="AP90" s="234">
        <v>20</v>
      </c>
      <c r="AQ90" s="234">
        <v>15</v>
      </c>
      <c r="AS90" s="230"/>
    </row>
    <row r="91" spans="1:48" ht="14.25" customHeight="1">
      <c r="A91" s="226">
        <v>86</v>
      </c>
      <c r="B91" s="232"/>
      <c r="C91" s="263" t="s">
        <v>1266</v>
      </c>
      <c r="D91" s="233">
        <v>1457</v>
      </c>
      <c r="E91" s="233" t="s">
        <v>470</v>
      </c>
      <c r="F91" s="229">
        <v>767</v>
      </c>
      <c r="G91" s="229">
        <v>233</v>
      </c>
      <c r="H91" s="229">
        <v>525</v>
      </c>
      <c r="I91" s="229">
        <v>9</v>
      </c>
      <c r="J91" s="234">
        <v>62.04</v>
      </c>
      <c r="K91" s="234">
        <v>316</v>
      </c>
      <c r="L91" s="234">
        <v>20</v>
      </c>
      <c r="M91" s="234">
        <v>4</v>
      </c>
      <c r="N91" s="234">
        <v>16</v>
      </c>
      <c r="O91" s="234" t="s">
        <v>470</v>
      </c>
      <c r="P91" s="234" t="s">
        <v>470</v>
      </c>
      <c r="Q91" s="234">
        <v>19</v>
      </c>
      <c r="R91" s="234">
        <v>2</v>
      </c>
      <c r="S91" s="234">
        <v>8</v>
      </c>
      <c r="T91" s="234">
        <v>9</v>
      </c>
      <c r="U91" s="234">
        <v>3</v>
      </c>
      <c r="V91" s="234">
        <v>12</v>
      </c>
      <c r="W91" s="234">
        <v>4</v>
      </c>
      <c r="X91" s="234" t="s">
        <v>470</v>
      </c>
      <c r="Y91" s="234" t="s">
        <v>470</v>
      </c>
      <c r="Z91" s="234" t="s">
        <v>470</v>
      </c>
      <c r="AA91" s="234">
        <v>12</v>
      </c>
      <c r="AB91" s="234">
        <v>17</v>
      </c>
      <c r="AC91" s="234">
        <v>0</v>
      </c>
      <c r="AD91" s="234">
        <v>19</v>
      </c>
      <c r="AE91" s="234">
        <v>19</v>
      </c>
      <c r="AF91" s="234">
        <v>19</v>
      </c>
      <c r="AG91" s="234">
        <v>0</v>
      </c>
      <c r="AH91" s="234">
        <v>19</v>
      </c>
      <c r="AI91" s="234">
        <v>0</v>
      </c>
      <c r="AJ91" s="234">
        <v>0</v>
      </c>
      <c r="AK91" s="234">
        <v>0</v>
      </c>
      <c r="AL91" s="234">
        <v>6</v>
      </c>
      <c r="AM91" s="234">
        <v>0</v>
      </c>
      <c r="AN91" s="234">
        <v>12</v>
      </c>
      <c r="AO91" s="234">
        <v>0</v>
      </c>
      <c r="AP91" s="234">
        <v>17</v>
      </c>
      <c r="AQ91" s="234">
        <v>11</v>
      </c>
      <c r="AS91" s="230"/>
    </row>
    <row r="92" spans="1:48" ht="14.25" customHeight="1">
      <c r="A92" s="226">
        <v>87</v>
      </c>
      <c r="B92" s="232"/>
      <c r="C92" s="263" t="s">
        <v>1284</v>
      </c>
      <c r="D92" s="233">
        <v>2103</v>
      </c>
      <c r="E92" s="233">
        <v>149</v>
      </c>
      <c r="F92" s="229">
        <v>998</v>
      </c>
      <c r="G92" s="229">
        <v>104</v>
      </c>
      <c r="H92" s="229">
        <v>866</v>
      </c>
      <c r="I92" s="229">
        <v>28</v>
      </c>
      <c r="J92" s="234">
        <v>145.35</v>
      </c>
      <c r="K92" s="234">
        <v>421</v>
      </c>
      <c r="L92" s="234">
        <v>56</v>
      </c>
      <c r="M92" s="234">
        <v>12</v>
      </c>
      <c r="N92" s="234">
        <v>46</v>
      </c>
      <c r="O92" s="234" t="s">
        <v>470</v>
      </c>
      <c r="P92" s="234">
        <v>3</v>
      </c>
      <c r="Q92" s="234">
        <v>23</v>
      </c>
      <c r="R92" s="234" t="s">
        <v>470</v>
      </c>
      <c r="S92" s="234">
        <v>5</v>
      </c>
      <c r="T92" s="234">
        <v>18</v>
      </c>
      <c r="U92" s="234">
        <v>15</v>
      </c>
      <c r="V92" s="234">
        <v>7</v>
      </c>
      <c r="W92" s="234">
        <v>1</v>
      </c>
      <c r="X92" s="234" t="s">
        <v>470</v>
      </c>
      <c r="Y92" s="234" t="s">
        <v>470</v>
      </c>
      <c r="Z92" s="234" t="s">
        <v>470</v>
      </c>
      <c r="AA92" s="234">
        <v>2</v>
      </c>
      <c r="AB92" s="234">
        <v>8</v>
      </c>
      <c r="AC92" s="234">
        <v>22</v>
      </c>
      <c r="AD92" s="234">
        <v>23</v>
      </c>
      <c r="AE92" s="234">
        <v>23</v>
      </c>
      <c r="AF92" s="234">
        <v>22</v>
      </c>
      <c r="AG92" s="234">
        <v>0</v>
      </c>
      <c r="AH92" s="234">
        <v>23</v>
      </c>
      <c r="AI92" s="234">
        <v>0</v>
      </c>
      <c r="AJ92" s="234">
        <v>4</v>
      </c>
      <c r="AK92" s="234">
        <v>0</v>
      </c>
      <c r="AL92" s="234">
        <v>4</v>
      </c>
      <c r="AM92" s="234">
        <v>2</v>
      </c>
      <c r="AN92" s="234">
        <v>0</v>
      </c>
      <c r="AO92" s="234">
        <v>0</v>
      </c>
      <c r="AP92" s="234">
        <v>8</v>
      </c>
      <c r="AQ92" s="234">
        <v>7</v>
      </c>
      <c r="AS92" s="230"/>
    </row>
    <row r="93" spans="1:48" ht="14.25" customHeight="1">
      <c r="A93" s="226">
        <v>88</v>
      </c>
      <c r="B93" s="217"/>
      <c r="C93" s="275" t="s">
        <v>1303</v>
      </c>
      <c r="D93" s="280" t="s">
        <v>2383</v>
      </c>
      <c r="E93" s="280" t="s">
        <v>2383</v>
      </c>
      <c r="F93" s="281" t="s">
        <v>2382</v>
      </c>
      <c r="G93" s="281" t="s">
        <v>2382</v>
      </c>
      <c r="H93" s="281" t="s">
        <v>2382</v>
      </c>
      <c r="I93" s="281" t="s">
        <v>2382</v>
      </c>
      <c r="J93" s="282" t="s">
        <v>2382</v>
      </c>
      <c r="K93" s="282" t="s">
        <v>2382</v>
      </c>
      <c r="L93" s="282" t="s">
        <v>2382</v>
      </c>
      <c r="M93" s="282" t="s">
        <v>2382</v>
      </c>
      <c r="N93" s="282" t="s">
        <v>2382</v>
      </c>
      <c r="O93" s="282" t="s">
        <v>2382</v>
      </c>
      <c r="P93" s="282" t="s">
        <v>2382</v>
      </c>
      <c r="Q93" s="282" t="s">
        <v>2382</v>
      </c>
      <c r="R93" s="282" t="s">
        <v>2382</v>
      </c>
      <c r="S93" s="282" t="s">
        <v>2382</v>
      </c>
      <c r="T93" s="282" t="s">
        <v>2382</v>
      </c>
      <c r="U93" s="282" t="s">
        <v>2382</v>
      </c>
      <c r="V93" s="282" t="s">
        <v>2382</v>
      </c>
      <c r="W93" s="282" t="s">
        <v>2382</v>
      </c>
      <c r="X93" s="282" t="s">
        <v>2382</v>
      </c>
      <c r="Y93" s="282" t="s">
        <v>2382</v>
      </c>
      <c r="Z93" s="282" t="s">
        <v>2382</v>
      </c>
      <c r="AA93" s="282" t="s">
        <v>2382</v>
      </c>
      <c r="AB93" s="282" t="s">
        <v>2382</v>
      </c>
      <c r="AC93" s="282" t="s">
        <v>2382</v>
      </c>
      <c r="AD93" s="282" t="s">
        <v>2382</v>
      </c>
      <c r="AE93" s="282" t="s">
        <v>2382</v>
      </c>
      <c r="AF93" s="282" t="s">
        <v>2382</v>
      </c>
      <c r="AG93" s="282" t="s">
        <v>2382</v>
      </c>
      <c r="AH93" s="282" t="s">
        <v>2382</v>
      </c>
      <c r="AI93" s="282" t="s">
        <v>2382</v>
      </c>
      <c r="AJ93" s="282" t="s">
        <v>2382</v>
      </c>
      <c r="AK93" s="282" t="s">
        <v>2382</v>
      </c>
      <c r="AL93" s="282" t="s">
        <v>2382</v>
      </c>
      <c r="AM93" s="282" t="s">
        <v>2382</v>
      </c>
      <c r="AN93" s="282" t="s">
        <v>2382</v>
      </c>
      <c r="AO93" s="282" t="s">
        <v>2382</v>
      </c>
      <c r="AP93" s="282" t="s">
        <v>2382</v>
      </c>
      <c r="AQ93" s="282" t="s">
        <v>2382</v>
      </c>
      <c r="AR93" s="282"/>
      <c r="AS93" s="283"/>
      <c r="AT93" s="282"/>
      <c r="AU93" s="282"/>
      <c r="AV93" s="282"/>
    </row>
    <row r="94" spans="1:48" ht="14.25" customHeight="1">
      <c r="A94" s="226">
        <v>89</v>
      </c>
      <c r="B94" s="232" t="s">
        <v>1305</v>
      </c>
      <c r="C94" s="263" t="s">
        <v>1305</v>
      </c>
      <c r="D94" s="233">
        <v>44337</v>
      </c>
      <c r="E94" s="233">
        <v>34031</v>
      </c>
      <c r="F94" s="229">
        <v>3400</v>
      </c>
      <c r="G94" s="229">
        <v>880</v>
      </c>
      <c r="H94" s="229">
        <v>2268</v>
      </c>
      <c r="I94" s="229">
        <v>252</v>
      </c>
      <c r="J94" s="234">
        <v>562.20000000000005</v>
      </c>
      <c r="K94" s="234">
        <v>1293</v>
      </c>
      <c r="L94" s="234">
        <v>577</v>
      </c>
      <c r="M94" s="234">
        <v>44</v>
      </c>
      <c r="N94" s="234">
        <v>566</v>
      </c>
      <c r="O94" s="234">
        <v>137</v>
      </c>
      <c r="P94" s="234">
        <v>15</v>
      </c>
      <c r="Q94" s="234">
        <v>99</v>
      </c>
      <c r="R94" s="234">
        <v>6</v>
      </c>
      <c r="S94" s="234">
        <v>34</v>
      </c>
      <c r="T94" s="234">
        <v>59</v>
      </c>
      <c r="U94" s="234">
        <v>26</v>
      </c>
      <c r="V94" s="234">
        <v>32</v>
      </c>
      <c r="W94" s="234">
        <v>15</v>
      </c>
      <c r="X94" s="234">
        <v>23</v>
      </c>
      <c r="Y94" s="234">
        <v>3</v>
      </c>
      <c r="Z94" s="234" t="s">
        <v>470</v>
      </c>
      <c r="AA94" s="234">
        <v>37</v>
      </c>
      <c r="AB94" s="234">
        <v>53</v>
      </c>
      <c r="AC94" s="234">
        <v>81</v>
      </c>
      <c r="AD94" s="234">
        <v>99</v>
      </c>
      <c r="AE94" s="234">
        <v>99</v>
      </c>
      <c r="AF94" s="234">
        <v>66</v>
      </c>
      <c r="AG94" s="234">
        <v>0</v>
      </c>
      <c r="AH94" s="234">
        <v>98</v>
      </c>
      <c r="AI94" s="234">
        <v>40</v>
      </c>
      <c r="AJ94" s="234">
        <v>91</v>
      </c>
      <c r="AK94" s="234">
        <v>10</v>
      </c>
      <c r="AL94" s="234">
        <v>21</v>
      </c>
      <c r="AM94" s="234">
        <v>5</v>
      </c>
      <c r="AN94" s="234">
        <v>97</v>
      </c>
      <c r="AO94" s="234">
        <v>36</v>
      </c>
      <c r="AP94" s="234">
        <v>95</v>
      </c>
      <c r="AQ94" s="234">
        <v>51</v>
      </c>
      <c r="AS94" s="230"/>
    </row>
    <row r="95" spans="1:48" ht="14.25" customHeight="1">
      <c r="A95" s="226">
        <v>90</v>
      </c>
      <c r="B95" s="232"/>
      <c r="C95" s="263" t="s">
        <v>1306</v>
      </c>
      <c r="D95" s="233">
        <v>679</v>
      </c>
      <c r="E95" s="233">
        <v>21</v>
      </c>
      <c r="F95" s="229">
        <v>75</v>
      </c>
      <c r="G95" s="229">
        <v>34</v>
      </c>
      <c r="H95" s="229">
        <v>40</v>
      </c>
      <c r="I95" s="229">
        <v>1</v>
      </c>
      <c r="J95" s="234">
        <v>16.04</v>
      </c>
      <c r="K95" s="234">
        <v>62</v>
      </c>
      <c r="L95" s="234">
        <v>35</v>
      </c>
      <c r="M95" s="234">
        <v>1</v>
      </c>
      <c r="N95" s="234">
        <v>34</v>
      </c>
      <c r="O95" s="234">
        <v>1</v>
      </c>
      <c r="P95" s="234">
        <v>1</v>
      </c>
      <c r="Q95" s="234">
        <v>14</v>
      </c>
      <c r="R95" s="234">
        <v>2</v>
      </c>
      <c r="S95" s="234">
        <v>4</v>
      </c>
      <c r="T95" s="234">
        <v>8</v>
      </c>
      <c r="U95" s="234">
        <v>14</v>
      </c>
      <c r="V95" s="234" t="s">
        <v>470</v>
      </c>
      <c r="W95" s="234" t="s">
        <v>470</v>
      </c>
      <c r="X95" s="234" t="s">
        <v>470</v>
      </c>
      <c r="Y95" s="234" t="s">
        <v>470</v>
      </c>
      <c r="Z95" s="234" t="s">
        <v>470</v>
      </c>
      <c r="AA95" s="234">
        <v>1</v>
      </c>
      <c r="AB95" s="234">
        <v>5</v>
      </c>
      <c r="AC95" s="234">
        <v>14</v>
      </c>
      <c r="AD95" s="234">
        <v>14</v>
      </c>
      <c r="AE95" s="234">
        <v>14</v>
      </c>
      <c r="AF95" s="234">
        <v>14</v>
      </c>
      <c r="AG95" s="234">
        <v>0</v>
      </c>
      <c r="AH95" s="234">
        <v>13</v>
      </c>
      <c r="AI95" s="234">
        <v>0</v>
      </c>
      <c r="AJ95" s="234">
        <v>6</v>
      </c>
      <c r="AK95" s="234">
        <v>0</v>
      </c>
      <c r="AL95" s="234">
        <v>0</v>
      </c>
      <c r="AM95" s="234">
        <v>0</v>
      </c>
      <c r="AN95" s="234">
        <v>13</v>
      </c>
      <c r="AO95" s="234">
        <v>1</v>
      </c>
      <c r="AP95" s="234">
        <v>12</v>
      </c>
      <c r="AQ95" s="234">
        <v>6</v>
      </c>
      <c r="AS95" s="230"/>
    </row>
    <row r="96" spans="1:48" ht="14.25" customHeight="1">
      <c r="A96" s="226">
        <v>91</v>
      </c>
      <c r="B96" s="232"/>
      <c r="C96" s="263" t="s">
        <v>1319</v>
      </c>
      <c r="D96" s="233">
        <v>1012</v>
      </c>
      <c r="E96" s="233">
        <v>15</v>
      </c>
      <c r="F96" s="229">
        <v>387</v>
      </c>
      <c r="G96" s="229">
        <v>80</v>
      </c>
      <c r="H96" s="229">
        <v>252</v>
      </c>
      <c r="I96" s="229">
        <v>55</v>
      </c>
      <c r="J96" s="234">
        <v>41.74</v>
      </c>
      <c r="K96" s="234">
        <v>152</v>
      </c>
      <c r="L96" s="234">
        <v>68</v>
      </c>
      <c r="M96" s="234">
        <v>6</v>
      </c>
      <c r="N96" s="234">
        <v>67</v>
      </c>
      <c r="O96" s="234">
        <v>27</v>
      </c>
      <c r="P96" s="234">
        <v>3</v>
      </c>
      <c r="Q96" s="234">
        <v>9</v>
      </c>
      <c r="R96" s="234" t="s">
        <v>470</v>
      </c>
      <c r="S96" s="234">
        <v>2</v>
      </c>
      <c r="T96" s="234">
        <v>7</v>
      </c>
      <c r="U96" s="234">
        <v>5</v>
      </c>
      <c r="V96" s="234">
        <v>4</v>
      </c>
      <c r="W96" s="234" t="s">
        <v>470</v>
      </c>
      <c r="X96" s="234" t="s">
        <v>470</v>
      </c>
      <c r="Y96" s="234" t="s">
        <v>470</v>
      </c>
      <c r="Z96" s="234" t="s">
        <v>470</v>
      </c>
      <c r="AA96" s="234">
        <v>5</v>
      </c>
      <c r="AB96" s="234">
        <v>5</v>
      </c>
      <c r="AC96" s="234">
        <v>9</v>
      </c>
      <c r="AD96" s="234">
        <v>9</v>
      </c>
      <c r="AE96" s="234">
        <v>9</v>
      </c>
      <c r="AF96" s="234">
        <v>9</v>
      </c>
      <c r="AG96" s="234">
        <v>0</v>
      </c>
      <c r="AH96" s="234">
        <v>9</v>
      </c>
      <c r="AI96" s="234">
        <v>1</v>
      </c>
      <c r="AJ96" s="234">
        <v>9</v>
      </c>
      <c r="AK96" s="234">
        <v>0</v>
      </c>
      <c r="AL96" s="234">
        <v>0</v>
      </c>
      <c r="AM96" s="234">
        <v>0</v>
      </c>
      <c r="AN96" s="234">
        <v>9</v>
      </c>
      <c r="AO96" s="234">
        <v>1</v>
      </c>
      <c r="AP96" s="234">
        <v>9</v>
      </c>
      <c r="AQ96" s="234">
        <v>4</v>
      </c>
      <c r="AS96" s="230"/>
    </row>
    <row r="97" spans="1:48" ht="14.25" customHeight="1">
      <c r="A97" s="226">
        <v>92</v>
      </c>
      <c r="B97" s="232"/>
      <c r="C97" s="263" t="s">
        <v>1327</v>
      </c>
      <c r="D97" s="233">
        <v>7191</v>
      </c>
      <c r="E97" s="233">
        <v>5424</v>
      </c>
      <c r="F97" s="229">
        <v>507</v>
      </c>
      <c r="G97" s="229">
        <v>227</v>
      </c>
      <c r="H97" s="229">
        <v>215</v>
      </c>
      <c r="I97" s="229">
        <v>65</v>
      </c>
      <c r="J97" s="234">
        <v>78.89</v>
      </c>
      <c r="K97" s="234">
        <v>275</v>
      </c>
      <c r="L97" s="234">
        <v>184</v>
      </c>
      <c r="M97" s="234">
        <v>10</v>
      </c>
      <c r="N97" s="234">
        <v>183</v>
      </c>
      <c r="O97" s="234">
        <v>76</v>
      </c>
      <c r="P97" s="234">
        <v>4</v>
      </c>
      <c r="Q97" s="234">
        <v>13</v>
      </c>
      <c r="R97" s="234" t="s">
        <v>470</v>
      </c>
      <c r="S97" s="234">
        <v>11</v>
      </c>
      <c r="T97" s="234">
        <v>2</v>
      </c>
      <c r="U97" s="234">
        <v>1</v>
      </c>
      <c r="V97" s="234">
        <v>1</v>
      </c>
      <c r="W97" s="234">
        <v>2</v>
      </c>
      <c r="X97" s="234">
        <v>9</v>
      </c>
      <c r="Y97" s="234" t="s">
        <v>470</v>
      </c>
      <c r="Z97" s="234" t="s">
        <v>470</v>
      </c>
      <c r="AA97" s="234">
        <v>13</v>
      </c>
      <c r="AB97" s="234">
        <v>13</v>
      </c>
      <c r="AC97" s="234">
        <v>9</v>
      </c>
      <c r="AD97" s="234">
        <v>13</v>
      </c>
      <c r="AE97" s="234">
        <v>13</v>
      </c>
      <c r="AF97" s="234">
        <v>9</v>
      </c>
      <c r="AG97" s="234">
        <v>0</v>
      </c>
      <c r="AH97" s="234">
        <v>13</v>
      </c>
      <c r="AI97" s="234">
        <v>12</v>
      </c>
      <c r="AJ97" s="234">
        <v>13</v>
      </c>
      <c r="AK97" s="234">
        <v>4</v>
      </c>
      <c r="AL97" s="234">
        <v>4</v>
      </c>
      <c r="AM97" s="234">
        <v>2</v>
      </c>
      <c r="AN97" s="234">
        <v>13</v>
      </c>
      <c r="AO97" s="234">
        <v>13</v>
      </c>
      <c r="AP97" s="234">
        <v>13</v>
      </c>
      <c r="AQ97" s="234">
        <v>13</v>
      </c>
      <c r="AS97" s="230"/>
    </row>
    <row r="98" spans="1:48" ht="14.25" customHeight="1">
      <c r="A98" s="226">
        <v>93</v>
      </c>
      <c r="B98" s="232"/>
      <c r="C98" s="263" t="s">
        <v>1341</v>
      </c>
      <c r="D98" s="233">
        <v>1382</v>
      </c>
      <c r="E98" s="233">
        <v>360</v>
      </c>
      <c r="F98" s="229">
        <v>462</v>
      </c>
      <c r="G98" s="229">
        <v>205</v>
      </c>
      <c r="H98" s="229">
        <v>210</v>
      </c>
      <c r="I98" s="229">
        <v>47</v>
      </c>
      <c r="J98" s="234">
        <v>71.489999999999995</v>
      </c>
      <c r="K98" s="234">
        <v>210</v>
      </c>
      <c r="L98" s="234">
        <v>122</v>
      </c>
      <c r="M98" s="234">
        <v>5</v>
      </c>
      <c r="N98" s="234">
        <v>120</v>
      </c>
      <c r="O98" s="234">
        <v>4</v>
      </c>
      <c r="P98" s="234">
        <v>1</v>
      </c>
      <c r="Q98" s="234">
        <v>16</v>
      </c>
      <c r="R98" s="234">
        <v>4</v>
      </c>
      <c r="S98" s="234">
        <v>6</v>
      </c>
      <c r="T98" s="234">
        <v>6</v>
      </c>
      <c r="U98" s="234">
        <v>2</v>
      </c>
      <c r="V98" s="234">
        <v>10</v>
      </c>
      <c r="W98" s="234">
        <v>2</v>
      </c>
      <c r="X98" s="234">
        <v>2</v>
      </c>
      <c r="Y98" s="234" t="s">
        <v>470</v>
      </c>
      <c r="Z98" s="234" t="s">
        <v>470</v>
      </c>
      <c r="AA98" s="234">
        <v>13</v>
      </c>
      <c r="AB98" s="234">
        <v>15</v>
      </c>
      <c r="AC98" s="234">
        <v>7</v>
      </c>
      <c r="AD98" s="234">
        <v>16</v>
      </c>
      <c r="AE98" s="234">
        <v>16</v>
      </c>
      <c r="AF98" s="234">
        <v>10</v>
      </c>
      <c r="AG98" s="234">
        <v>0</v>
      </c>
      <c r="AH98" s="234">
        <v>16</v>
      </c>
      <c r="AI98" s="234">
        <v>8</v>
      </c>
      <c r="AJ98" s="234">
        <v>16</v>
      </c>
      <c r="AK98" s="234">
        <v>3</v>
      </c>
      <c r="AL98" s="234">
        <v>2</v>
      </c>
      <c r="AM98" s="234">
        <v>2</v>
      </c>
      <c r="AN98" s="234">
        <v>16</v>
      </c>
      <c r="AO98" s="234">
        <v>15</v>
      </c>
      <c r="AP98" s="234">
        <v>16</v>
      </c>
      <c r="AQ98" s="234">
        <v>15</v>
      </c>
      <c r="AS98" s="230"/>
    </row>
    <row r="99" spans="1:48" ht="14.25" customHeight="1">
      <c r="A99" s="226">
        <v>94</v>
      </c>
      <c r="B99" s="232"/>
      <c r="C99" s="263" t="s">
        <v>1357</v>
      </c>
      <c r="D99" s="233">
        <v>3362</v>
      </c>
      <c r="E99" s="233">
        <v>2525</v>
      </c>
      <c r="F99" s="229">
        <v>393</v>
      </c>
      <c r="G99" s="229">
        <v>82</v>
      </c>
      <c r="H99" s="229">
        <v>290</v>
      </c>
      <c r="I99" s="229">
        <v>21</v>
      </c>
      <c r="J99" s="234">
        <v>127.17</v>
      </c>
      <c r="K99" s="234">
        <v>166</v>
      </c>
      <c r="L99" s="234">
        <v>39</v>
      </c>
      <c r="M99" s="234">
        <v>3</v>
      </c>
      <c r="N99" s="234">
        <v>39</v>
      </c>
      <c r="O99" s="234" t="s">
        <v>470</v>
      </c>
      <c r="P99" s="234" t="s">
        <v>470</v>
      </c>
      <c r="Q99" s="234">
        <v>22</v>
      </c>
      <c r="R99" s="234" t="s">
        <v>470</v>
      </c>
      <c r="S99" s="234">
        <v>7</v>
      </c>
      <c r="T99" s="234">
        <v>15</v>
      </c>
      <c r="U99" s="234">
        <v>2</v>
      </c>
      <c r="V99" s="234">
        <v>8</v>
      </c>
      <c r="W99" s="234">
        <v>5</v>
      </c>
      <c r="X99" s="234">
        <v>6</v>
      </c>
      <c r="Y99" s="234">
        <v>1</v>
      </c>
      <c r="Z99" s="234" t="s">
        <v>470</v>
      </c>
      <c r="AA99" s="234">
        <v>0</v>
      </c>
      <c r="AB99" s="234">
        <v>0</v>
      </c>
      <c r="AC99" s="234">
        <v>22</v>
      </c>
      <c r="AD99" s="234">
        <v>22</v>
      </c>
      <c r="AE99" s="234">
        <v>22</v>
      </c>
      <c r="AF99" s="234">
        <v>1</v>
      </c>
      <c r="AG99" s="234">
        <v>0</v>
      </c>
      <c r="AH99" s="234">
        <v>22</v>
      </c>
      <c r="AI99" s="234">
        <v>0</v>
      </c>
      <c r="AJ99" s="234">
        <v>22</v>
      </c>
      <c r="AK99" s="234">
        <v>0</v>
      </c>
      <c r="AL99" s="234">
        <v>7</v>
      </c>
      <c r="AM99" s="234">
        <v>0</v>
      </c>
      <c r="AN99" s="234">
        <v>21</v>
      </c>
      <c r="AO99" s="234">
        <v>0</v>
      </c>
      <c r="AP99" s="234">
        <v>20</v>
      </c>
      <c r="AQ99" s="234">
        <v>0</v>
      </c>
      <c r="AS99" s="230"/>
    </row>
    <row r="100" spans="1:48" ht="14.25" customHeight="1">
      <c r="A100" s="226">
        <v>95</v>
      </c>
      <c r="B100" s="232"/>
      <c r="C100" s="263" t="s">
        <v>1371</v>
      </c>
      <c r="D100" s="233">
        <v>2823</v>
      </c>
      <c r="E100" s="233">
        <v>1574</v>
      </c>
      <c r="F100" s="229">
        <v>519</v>
      </c>
      <c r="G100" s="229">
        <v>159</v>
      </c>
      <c r="H100" s="229">
        <v>329</v>
      </c>
      <c r="I100" s="229">
        <v>31</v>
      </c>
      <c r="J100" s="234">
        <v>42.01</v>
      </c>
      <c r="K100" s="234">
        <v>160</v>
      </c>
      <c r="L100" s="234">
        <v>68</v>
      </c>
      <c r="M100" s="234">
        <v>10</v>
      </c>
      <c r="N100" s="234">
        <v>66</v>
      </c>
      <c r="O100" s="234">
        <v>18</v>
      </c>
      <c r="P100" s="234">
        <v>2</v>
      </c>
      <c r="Q100" s="234">
        <v>7</v>
      </c>
      <c r="R100" s="234" t="s">
        <v>470</v>
      </c>
      <c r="S100" s="234">
        <v>3</v>
      </c>
      <c r="T100" s="234">
        <v>4</v>
      </c>
      <c r="U100" s="234" t="s">
        <v>470</v>
      </c>
      <c r="V100" s="234">
        <v>4</v>
      </c>
      <c r="W100" s="234">
        <v>1</v>
      </c>
      <c r="X100" s="234">
        <v>2</v>
      </c>
      <c r="Y100" s="234" t="s">
        <v>470</v>
      </c>
      <c r="Z100" s="234" t="s">
        <v>470</v>
      </c>
      <c r="AA100" s="234">
        <v>2</v>
      </c>
      <c r="AB100" s="234">
        <v>4</v>
      </c>
      <c r="AC100" s="234">
        <v>5</v>
      </c>
      <c r="AD100" s="234">
        <v>7</v>
      </c>
      <c r="AE100" s="234">
        <v>7</v>
      </c>
      <c r="AF100" s="234">
        <v>6</v>
      </c>
      <c r="AG100" s="234">
        <v>0</v>
      </c>
      <c r="AH100" s="234">
        <v>7</v>
      </c>
      <c r="AI100" s="234">
        <v>1</v>
      </c>
      <c r="AJ100" s="234">
        <v>7</v>
      </c>
      <c r="AK100" s="234">
        <v>1</v>
      </c>
      <c r="AL100" s="234">
        <v>7</v>
      </c>
      <c r="AM100" s="234">
        <v>1</v>
      </c>
      <c r="AN100" s="234">
        <v>7</v>
      </c>
      <c r="AO100" s="234">
        <v>2</v>
      </c>
      <c r="AP100" s="234">
        <v>7</v>
      </c>
      <c r="AQ100" s="234">
        <v>7</v>
      </c>
      <c r="AS100" s="230"/>
    </row>
    <row r="101" spans="1:48" ht="14.25" customHeight="1">
      <c r="A101" s="226">
        <v>96</v>
      </c>
      <c r="B101" s="232"/>
      <c r="C101" s="266" t="s">
        <v>1378</v>
      </c>
      <c r="D101" s="233">
        <v>13074</v>
      </c>
      <c r="E101" s="233">
        <v>10648</v>
      </c>
      <c r="F101" s="229">
        <v>616</v>
      </c>
      <c r="G101" s="229">
        <v>84</v>
      </c>
      <c r="H101" s="229">
        <v>508</v>
      </c>
      <c r="I101" s="229">
        <v>24</v>
      </c>
      <c r="J101" s="234">
        <v>133.51</v>
      </c>
      <c r="K101" s="234">
        <v>173</v>
      </c>
      <c r="L101" s="234">
        <v>49</v>
      </c>
      <c r="M101" s="234">
        <v>5</v>
      </c>
      <c r="N101" s="234">
        <v>46</v>
      </c>
      <c r="O101" s="234">
        <v>8</v>
      </c>
      <c r="P101" s="234">
        <v>4</v>
      </c>
      <c r="Q101" s="234">
        <v>8</v>
      </c>
      <c r="R101" s="234" t="s">
        <v>470</v>
      </c>
      <c r="S101" s="234">
        <v>1</v>
      </c>
      <c r="T101" s="234">
        <v>7</v>
      </c>
      <c r="U101" s="234">
        <v>1</v>
      </c>
      <c r="V101" s="234">
        <v>3</v>
      </c>
      <c r="W101" s="234">
        <v>3</v>
      </c>
      <c r="X101" s="234">
        <v>1</v>
      </c>
      <c r="Y101" s="234" t="s">
        <v>470</v>
      </c>
      <c r="Z101" s="234" t="s">
        <v>470</v>
      </c>
      <c r="AA101" s="234">
        <v>0</v>
      </c>
      <c r="AB101" s="234">
        <v>5</v>
      </c>
      <c r="AC101" s="234">
        <v>7</v>
      </c>
      <c r="AD101" s="234">
        <v>8</v>
      </c>
      <c r="AE101" s="234">
        <v>8</v>
      </c>
      <c r="AF101" s="234">
        <v>8</v>
      </c>
      <c r="AG101" s="234">
        <v>0</v>
      </c>
      <c r="AH101" s="234">
        <v>8</v>
      </c>
      <c r="AI101" s="234">
        <v>8</v>
      </c>
      <c r="AJ101" s="234">
        <v>8</v>
      </c>
      <c r="AK101" s="234">
        <v>1</v>
      </c>
      <c r="AL101" s="234">
        <v>0</v>
      </c>
      <c r="AM101" s="234">
        <v>0</v>
      </c>
      <c r="AN101" s="234">
        <v>8</v>
      </c>
      <c r="AO101" s="234">
        <v>2</v>
      </c>
      <c r="AP101" s="234">
        <v>8</v>
      </c>
      <c r="AQ101" s="234">
        <v>5</v>
      </c>
      <c r="AS101" s="230"/>
    </row>
    <row r="102" spans="1:48" ht="14.25" customHeight="1">
      <c r="A102" s="226">
        <v>97</v>
      </c>
      <c r="B102" s="232"/>
      <c r="C102" s="263" t="s">
        <v>1385</v>
      </c>
      <c r="D102" s="233">
        <v>14814</v>
      </c>
      <c r="E102" s="233">
        <v>13464</v>
      </c>
      <c r="F102" s="229">
        <v>441</v>
      </c>
      <c r="G102" s="229">
        <v>9</v>
      </c>
      <c r="H102" s="229">
        <v>424</v>
      </c>
      <c r="I102" s="229">
        <v>8</v>
      </c>
      <c r="J102" s="234">
        <v>51.35</v>
      </c>
      <c r="K102" s="234">
        <v>95</v>
      </c>
      <c r="L102" s="234">
        <v>12</v>
      </c>
      <c r="M102" s="234">
        <v>4</v>
      </c>
      <c r="N102" s="234">
        <v>11</v>
      </c>
      <c r="O102" s="234">
        <v>3</v>
      </c>
      <c r="P102" s="234" t="s">
        <v>470</v>
      </c>
      <c r="Q102" s="234">
        <v>10</v>
      </c>
      <c r="R102" s="234" t="s">
        <v>470</v>
      </c>
      <c r="S102" s="234" t="s">
        <v>470</v>
      </c>
      <c r="T102" s="234">
        <v>10</v>
      </c>
      <c r="U102" s="234">
        <v>1</v>
      </c>
      <c r="V102" s="234">
        <v>2</v>
      </c>
      <c r="W102" s="234">
        <v>2</v>
      </c>
      <c r="X102" s="234">
        <v>3</v>
      </c>
      <c r="Y102" s="234">
        <v>2</v>
      </c>
      <c r="Z102" s="234" t="s">
        <v>470</v>
      </c>
      <c r="AA102" s="234">
        <v>3</v>
      </c>
      <c r="AB102" s="234">
        <v>6</v>
      </c>
      <c r="AC102" s="234">
        <v>8</v>
      </c>
      <c r="AD102" s="234">
        <v>10</v>
      </c>
      <c r="AE102" s="234">
        <v>10</v>
      </c>
      <c r="AF102" s="234">
        <v>9</v>
      </c>
      <c r="AG102" s="234">
        <v>0</v>
      </c>
      <c r="AH102" s="234">
        <v>10</v>
      </c>
      <c r="AI102" s="234">
        <v>10</v>
      </c>
      <c r="AJ102" s="234">
        <v>10</v>
      </c>
      <c r="AK102" s="234">
        <v>1</v>
      </c>
      <c r="AL102" s="234">
        <v>1</v>
      </c>
      <c r="AM102" s="234">
        <v>0</v>
      </c>
      <c r="AN102" s="234">
        <v>10</v>
      </c>
      <c r="AO102" s="234">
        <v>2</v>
      </c>
      <c r="AP102" s="234">
        <v>10</v>
      </c>
      <c r="AQ102" s="234">
        <v>1</v>
      </c>
      <c r="AS102" s="230"/>
    </row>
    <row r="103" spans="1:48" ht="14.25" customHeight="1">
      <c r="A103" s="226">
        <v>98</v>
      </c>
      <c r="B103" s="232" t="s">
        <v>1395</v>
      </c>
      <c r="C103" s="263" t="s">
        <v>1395</v>
      </c>
      <c r="D103" s="233">
        <v>6098</v>
      </c>
      <c r="E103" s="233">
        <v>44</v>
      </c>
      <c r="F103" s="229">
        <v>2457</v>
      </c>
      <c r="G103" s="229">
        <v>2266</v>
      </c>
      <c r="H103" s="229">
        <v>187</v>
      </c>
      <c r="I103" s="229">
        <v>4</v>
      </c>
      <c r="J103" s="234">
        <v>181.16</v>
      </c>
      <c r="K103" s="234">
        <v>991</v>
      </c>
      <c r="L103" s="234">
        <v>81</v>
      </c>
      <c r="M103" s="234">
        <v>8</v>
      </c>
      <c r="N103" s="234">
        <v>74</v>
      </c>
      <c r="O103" s="234">
        <v>1</v>
      </c>
      <c r="P103" s="234">
        <v>3</v>
      </c>
      <c r="Q103" s="234">
        <v>43</v>
      </c>
      <c r="R103" s="234">
        <v>39</v>
      </c>
      <c r="S103" s="234">
        <v>4</v>
      </c>
      <c r="T103" s="234" t="s">
        <v>470</v>
      </c>
      <c r="U103" s="234">
        <v>21</v>
      </c>
      <c r="V103" s="234">
        <v>15</v>
      </c>
      <c r="W103" s="234">
        <v>7</v>
      </c>
      <c r="X103" s="234" t="s">
        <v>470</v>
      </c>
      <c r="Y103" s="234" t="s">
        <v>470</v>
      </c>
      <c r="Z103" s="234" t="s">
        <v>470</v>
      </c>
      <c r="AA103" s="234">
        <v>15</v>
      </c>
      <c r="AB103" s="234">
        <v>34</v>
      </c>
      <c r="AC103" s="234">
        <v>7</v>
      </c>
      <c r="AD103" s="234">
        <v>8</v>
      </c>
      <c r="AE103" s="234">
        <v>15</v>
      </c>
      <c r="AF103" s="234">
        <v>1</v>
      </c>
      <c r="AG103" s="234">
        <v>5</v>
      </c>
      <c r="AH103" s="234">
        <v>43</v>
      </c>
      <c r="AI103" s="234">
        <v>0</v>
      </c>
      <c r="AJ103" s="234">
        <v>10</v>
      </c>
      <c r="AK103" s="234">
        <v>0</v>
      </c>
      <c r="AL103" s="234">
        <v>14</v>
      </c>
      <c r="AM103" s="234">
        <v>2</v>
      </c>
      <c r="AN103" s="234">
        <v>34</v>
      </c>
      <c r="AO103" s="234">
        <v>2</v>
      </c>
      <c r="AP103" s="234">
        <v>42</v>
      </c>
      <c r="AQ103" s="234">
        <v>34</v>
      </c>
      <c r="AS103" s="230"/>
    </row>
    <row r="104" spans="1:48" ht="14.25" customHeight="1">
      <c r="A104" s="226">
        <v>99</v>
      </c>
      <c r="B104" s="217"/>
      <c r="C104" s="275" t="s">
        <v>1396</v>
      </c>
      <c r="D104" s="280">
        <v>286</v>
      </c>
      <c r="E104" s="280" t="s">
        <v>470</v>
      </c>
      <c r="F104" s="281" t="s">
        <v>2381</v>
      </c>
      <c r="G104" s="281" t="s">
        <v>2381</v>
      </c>
      <c r="H104" s="281" t="s">
        <v>2381</v>
      </c>
      <c r="I104" s="281" t="s">
        <v>2381</v>
      </c>
      <c r="J104" s="282">
        <v>4.51</v>
      </c>
      <c r="K104" s="282">
        <v>8</v>
      </c>
      <c r="L104" s="282">
        <v>1</v>
      </c>
      <c r="M104" s="282" t="s">
        <v>470</v>
      </c>
      <c r="N104" s="282">
        <v>1</v>
      </c>
      <c r="O104" s="282" t="s">
        <v>470</v>
      </c>
      <c r="P104" s="282" t="s">
        <v>470</v>
      </c>
      <c r="Q104" s="282" t="s">
        <v>2381</v>
      </c>
      <c r="R104" s="282" t="s">
        <v>2381</v>
      </c>
      <c r="S104" s="282" t="s">
        <v>2381</v>
      </c>
      <c r="T104" s="282" t="s">
        <v>2381</v>
      </c>
      <c r="U104" s="282" t="s">
        <v>2381</v>
      </c>
      <c r="V104" s="282" t="s">
        <v>2381</v>
      </c>
      <c r="W104" s="282" t="s">
        <v>2381</v>
      </c>
      <c r="X104" s="282" t="s">
        <v>2381</v>
      </c>
      <c r="Y104" s="282" t="s">
        <v>2381</v>
      </c>
      <c r="Z104" s="282" t="s">
        <v>2381</v>
      </c>
      <c r="AA104" s="282" t="s">
        <v>2381</v>
      </c>
      <c r="AB104" s="282" t="s">
        <v>2381</v>
      </c>
      <c r="AC104" s="282" t="s">
        <v>2381</v>
      </c>
      <c r="AD104" s="282" t="s">
        <v>2381</v>
      </c>
      <c r="AE104" s="282" t="s">
        <v>2381</v>
      </c>
      <c r="AF104" s="282" t="s">
        <v>2381</v>
      </c>
      <c r="AG104" s="282" t="s">
        <v>2381</v>
      </c>
      <c r="AH104" s="282" t="s">
        <v>2381</v>
      </c>
      <c r="AI104" s="282" t="s">
        <v>2381</v>
      </c>
      <c r="AJ104" s="282" t="s">
        <v>2381</v>
      </c>
      <c r="AK104" s="282" t="s">
        <v>2381</v>
      </c>
      <c r="AL104" s="282" t="s">
        <v>2381</v>
      </c>
      <c r="AM104" s="282" t="s">
        <v>2381</v>
      </c>
      <c r="AN104" s="282" t="s">
        <v>2381</v>
      </c>
      <c r="AO104" s="282" t="s">
        <v>2381</v>
      </c>
      <c r="AP104" s="282" t="s">
        <v>2381</v>
      </c>
      <c r="AQ104" s="282" t="s">
        <v>2381</v>
      </c>
      <c r="AR104" s="282"/>
      <c r="AS104" s="230"/>
      <c r="AT104" s="282"/>
      <c r="AU104" s="282"/>
      <c r="AV104" s="282"/>
    </row>
    <row r="105" spans="1:48" ht="14.25" customHeight="1">
      <c r="A105" s="226">
        <v>100</v>
      </c>
      <c r="B105" s="232"/>
      <c r="C105" s="263" t="s">
        <v>1409</v>
      </c>
      <c r="D105" s="233">
        <v>617</v>
      </c>
      <c r="E105" s="233" t="s">
        <v>470</v>
      </c>
      <c r="F105" s="229">
        <v>327</v>
      </c>
      <c r="G105" s="229">
        <v>305</v>
      </c>
      <c r="H105" s="229">
        <v>22</v>
      </c>
      <c r="I105" s="229">
        <v>0</v>
      </c>
      <c r="J105" s="234">
        <v>7.47</v>
      </c>
      <c r="K105" s="234">
        <v>130</v>
      </c>
      <c r="L105" s="234">
        <v>9</v>
      </c>
      <c r="M105" s="234" t="s">
        <v>470</v>
      </c>
      <c r="N105" s="234">
        <v>9</v>
      </c>
      <c r="O105" s="234" t="s">
        <v>470</v>
      </c>
      <c r="P105" s="234" t="s">
        <v>470</v>
      </c>
      <c r="Q105" s="234">
        <v>5</v>
      </c>
      <c r="R105" s="234">
        <v>5</v>
      </c>
      <c r="S105" s="234" t="s">
        <v>470</v>
      </c>
      <c r="T105" s="234" t="s">
        <v>470</v>
      </c>
      <c r="U105" s="234">
        <v>1</v>
      </c>
      <c r="V105" s="234">
        <v>2</v>
      </c>
      <c r="W105" s="234">
        <v>2</v>
      </c>
      <c r="X105" s="234" t="s">
        <v>470</v>
      </c>
      <c r="Y105" s="234" t="s">
        <v>470</v>
      </c>
      <c r="Z105" s="234" t="s">
        <v>470</v>
      </c>
      <c r="AA105" s="234">
        <v>2</v>
      </c>
      <c r="AB105" s="234">
        <v>5</v>
      </c>
      <c r="AC105" s="234">
        <v>1</v>
      </c>
      <c r="AD105" s="234">
        <v>2</v>
      </c>
      <c r="AE105" s="234">
        <v>3</v>
      </c>
      <c r="AF105" s="234">
        <v>0</v>
      </c>
      <c r="AG105" s="234">
        <v>0</v>
      </c>
      <c r="AH105" s="234">
        <v>5</v>
      </c>
      <c r="AI105" s="234">
        <v>0</v>
      </c>
      <c r="AJ105" s="234">
        <v>0</v>
      </c>
      <c r="AK105" s="234">
        <v>0</v>
      </c>
      <c r="AL105" s="234">
        <v>1</v>
      </c>
      <c r="AM105" s="234">
        <v>0</v>
      </c>
      <c r="AN105" s="234">
        <v>2</v>
      </c>
      <c r="AO105" s="234">
        <v>0</v>
      </c>
      <c r="AP105" s="234">
        <v>5</v>
      </c>
      <c r="AQ105" s="234">
        <v>5</v>
      </c>
      <c r="AS105" s="230"/>
    </row>
    <row r="106" spans="1:48" ht="14.25" customHeight="1">
      <c r="A106" s="226">
        <v>101</v>
      </c>
      <c r="B106" s="232"/>
      <c r="C106" s="263" t="s">
        <v>1413</v>
      </c>
      <c r="D106" s="233">
        <v>579</v>
      </c>
      <c r="E106" s="233" t="s">
        <v>470</v>
      </c>
      <c r="F106" s="229">
        <v>433</v>
      </c>
      <c r="G106" s="229">
        <v>410</v>
      </c>
      <c r="H106" s="229">
        <v>23</v>
      </c>
      <c r="I106" s="229">
        <v>0</v>
      </c>
      <c r="J106" s="234">
        <v>10.84</v>
      </c>
      <c r="K106" s="234">
        <v>136</v>
      </c>
      <c r="L106" s="234">
        <v>13</v>
      </c>
      <c r="M106" s="234">
        <v>3</v>
      </c>
      <c r="N106" s="234">
        <v>10</v>
      </c>
      <c r="O106" s="234" t="s">
        <v>470</v>
      </c>
      <c r="P106" s="234" t="s">
        <v>470</v>
      </c>
      <c r="Q106" s="234">
        <v>7</v>
      </c>
      <c r="R106" s="234">
        <v>7</v>
      </c>
      <c r="S106" s="234" t="s">
        <v>470</v>
      </c>
      <c r="T106" s="234" t="s">
        <v>470</v>
      </c>
      <c r="U106" s="234">
        <v>1</v>
      </c>
      <c r="V106" s="234">
        <v>2</v>
      </c>
      <c r="W106" s="234">
        <v>4</v>
      </c>
      <c r="X106" s="234" t="s">
        <v>470</v>
      </c>
      <c r="Y106" s="234" t="s">
        <v>470</v>
      </c>
      <c r="Z106" s="234" t="s">
        <v>470</v>
      </c>
      <c r="AA106" s="234">
        <v>4</v>
      </c>
      <c r="AB106" s="234">
        <v>7</v>
      </c>
      <c r="AC106" s="234">
        <v>4</v>
      </c>
      <c r="AD106" s="234">
        <v>3</v>
      </c>
      <c r="AE106" s="234">
        <v>5</v>
      </c>
      <c r="AF106" s="234">
        <v>1</v>
      </c>
      <c r="AG106" s="234">
        <v>0</v>
      </c>
      <c r="AH106" s="234">
        <v>7</v>
      </c>
      <c r="AI106" s="234">
        <v>0</v>
      </c>
      <c r="AJ106" s="234">
        <v>0</v>
      </c>
      <c r="AK106" s="234">
        <v>0</v>
      </c>
      <c r="AL106" s="234">
        <v>1</v>
      </c>
      <c r="AM106" s="234">
        <v>0</v>
      </c>
      <c r="AN106" s="234">
        <v>7</v>
      </c>
      <c r="AO106" s="234">
        <v>0</v>
      </c>
      <c r="AP106" s="234">
        <v>7</v>
      </c>
      <c r="AQ106" s="234">
        <v>7</v>
      </c>
      <c r="AS106" s="230"/>
    </row>
    <row r="107" spans="1:48" ht="14.25" customHeight="1">
      <c r="A107" s="226">
        <v>102</v>
      </c>
      <c r="B107" s="232"/>
      <c r="C107" s="263" t="s">
        <v>1418</v>
      </c>
      <c r="D107" s="233">
        <v>913</v>
      </c>
      <c r="E107" s="233">
        <v>10</v>
      </c>
      <c r="F107" s="229">
        <v>246</v>
      </c>
      <c r="G107" s="229">
        <v>217</v>
      </c>
      <c r="H107" s="229">
        <v>29</v>
      </c>
      <c r="I107" s="229">
        <v>0</v>
      </c>
      <c r="J107" s="234">
        <v>72.98</v>
      </c>
      <c r="K107" s="234">
        <v>177</v>
      </c>
      <c r="L107" s="234">
        <v>16</v>
      </c>
      <c r="M107" s="234">
        <v>1</v>
      </c>
      <c r="N107" s="234">
        <v>16</v>
      </c>
      <c r="O107" s="234" t="s">
        <v>470</v>
      </c>
      <c r="P107" s="234" t="s">
        <v>470</v>
      </c>
      <c r="Q107" s="234">
        <v>7</v>
      </c>
      <c r="R107" s="234">
        <v>6</v>
      </c>
      <c r="S107" s="234">
        <v>1</v>
      </c>
      <c r="T107" s="234" t="s">
        <v>470</v>
      </c>
      <c r="U107" s="234">
        <v>3</v>
      </c>
      <c r="V107" s="234">
        <v>4</v>
      </c>
      <c r="W107" s="234" t="s">
        <v>470</v>
      </c>
      <c r="X107" s="234" t="s">
        <v>470</v>
      </c>
      <c r="Y107" s="234" t="s">
        <v>470</v>
      </c>
      <c r="Z107" s="234" t="s">
        <v>470</v>
      </c>
      <c r="AA107" s="234">
        <v>2</v>
      </c>
      <c r="AB107" s="234">
        <v>3</v>
      </c>
      <c r="AC107" s="234">
        <v>2</v>
      </c>
      <c r="AD107" s="234">
        <v>2</v>
      </c>
      <c r="AE107" s="234">
        <v>6</v>
      </c>
      <c r="AF107" s="234">
        <v>0</v>
      </c>
      <c r="AG107" s="234">
        <v>1</v>
      </c>
      <c r="AH107" s="234">
        <v>7</v>
      </c>
      <c r="AI107" s="234">
        <v>0</v>
      </c>
      <c r="AJ107" s="234">
        <v>5</v>
      </c>
      <c r="AK107" s="234">
        <v>0</v>
      </c>
      <c r="AL107" s="234">
        <v>4</v>
      </c>
      <c r="AM107" s="234">
        <v>1</v>
      </c>
      <c r="AN107" s="234">
        <v>6</v>
      </c>
      <c r="AO107" s="234">
        <v>0</v>
      </c>
      <c r="AP107" s="234">
        <v>7</v>
      </c>
      <c r="AQ107" s="234">
        <v>3</v>
      </c>
      <c r="AS107" s="230"/>
    </row>
    <row r="108" spans="1:48" ht="14.25" customHeight="1">
      <c r="A108" s="226">
        <v>103</v>
      </c>
      <c r="B108" s="232"/>
      <c r="C108" s="263" t="s">
        <v>704</v>
      </c>
      <c r="D108" s="233">
        <v>1138</v>
      </c>
      <c r="E108" s="233">
        <v>13</v>
      </c>
      <c r="F108" s="229">
        <v>204</v>
      </c>
      <c r="G108" s="229">
        <v>173</v>
      </c>
      <c r="H108" s="229">
        <v>31</v>
      </c>
      <c r="I108" s="229">
        <v>0</v>
      </c>
      <c r="J108" s="234">
        <v>34.46</v>
      </c>
      <c r="K108" s="234">
        <v>96</v>
      </c>
      <c r="L108" s="234">
        <v>12</v>
      </c>
      <c r="M108" s="234">
        <v>2</v>
      </c>
      <c r="N108" s="234">
        <v>9</v>
      </c>
      <c r="O108" s="234" t="s">
        <v>470</v>
      </c>
      <c r="P108" s="234">
        <v>2</v>
      </c>
      <c r="Q108" s="234">
        <v>6</v>
      </c>
      <c r="R108" s="234">
        <v>3</v>
      </c>
      <c r="S108" s="234">
        <v>3</v>
      </c>
      <c r="T108" s="234" t="s">
        <v>470</v>
      </c>
      <c r="U108" s="234">
        <v>6</v>
      </c>
      <c r="V108" s="234" t="s">
        <v>470</v>
      </c>
      <c r="W108" s="234" t="s">
        <v>470</v>
      </c>
      <c r="X108" s="234" t="s">
        <v>470</v>
      </c>
      <c r="Y108" s="234" t="s">
        <v>470</v>
      </c>
      <c r="Z108" s="234" t="s">
        <v>470</v>
      </c>
      <c r="AA108" s="234">
        <v>1</v>
      </c>
      <c r="AB108" s="234">
        <v>3</v>
      </c>
      <c r="AC108" s="234">
        <v>0</v>
      </c>
      <c r="AD108" s="234">
        <v>1</v>
      </c>
      <c r="AE108" s="234">
        <v>0</v>
      </c>
      <c r="AF108" s="234">
        <v>0</v>
      </c>
      <c r="AG108" s="234">
        <v>3</v>
      </c>
      <c r="AH108" s="234">
        <v>6</v>
      </c>
      <c r="AI108" s="234">
        <v>0</v>
      </c>
      <c r="AJ108" s="234">
        <v>2</v>
      </c>
      <c r="AK108" s="234">
        <v>0</v>
      </c>
      <c r="AL108" s="234">
        <v>3</v>
      </c>
      <c r="AM108" s="234">
        <v>0</v>
      </c>
      <c r="AN108" s="234">
        <v>5</v>
      </c>
      <c r="AO108" s="234">
        <v>1</v>
      </c>
      <c r="AP108" s="234">
        <v>5</v>
      </c>
      <c r="AQ108" s="234">
        <v>3</v>
      </c>
      <c r="AS108" s="230"/>
    </row>
    <row r="109" spans="1:48" ht="14.25" customHeight="1">
      <c r="A109" s="226">
        <v>104</v>
      </c>
      <c r="B109" s="232"/>
      <c r="C109" s="263" t="s">
        <v>1429</v>
      </c>
      <c r="D109" s="233">
        <v>583</v>
      </c>
      <c r="E109" s="233" t="s">
        <v>470</v>
      </c>
      <c r="F109" s="229">
        <v>424</v>
      </c>
      <c r="G109" s="229">
        <v>409</v>
      </c>
      <c r="H109" s="229">
        <v>13</v>
      </c>
      <c r="I109" s="229">
        <v>2</v>
      </c>
      <c r="J109" s="234">
        <v>10.4</v>
      </c>
      <c r="K109" s="234">
        <v>124</v>
      </c>
      <c r="L109" s="234">
        <v>11</v>
      </c>
      <c r="M109" s="234" t="s">
        <v>470</v>
      </c>
      <c r="N109" s="234">
        <v>10</v>
      </c>
      <c r="O109" s="234" t="s">
        <v>470</v>
      </c>
      <c r="P109" s="234">
        <v>1</v>
      </c>
      <c r="Q109" s="234">
        <v>4</v>
      </c>
      <c r="R109" s="234">
        <v>4</v>
      </c>
      <c r="S109" s="234" t="s">
        <v>470</v>
      </c>
      <c r="T109" s="234" t="s">
        <v>470</v>
      </c>
      <c r="U109" s="234">
        <v>1</v>
      </c>
      <c r="V109" s="234">
        <v>3</v>
      </c>
      <c r="W109" s="234" t="s">
        <v>470</v>
      </c>
      <c r="X109" s="234" t="s">
        <v>470</v>
      </c>
      <c r="Y109" s="234" t="s">
        <v>470</v>
      </c>
      <c r="Z109" s="234" t="s">
        <v>470</v>
      </c>
      <c r="AA109" s="234">
        <v>0</v>
      </c>
      <c r="AB109" s="234">
        <v>4</v>
      </c>
      <c r="AC109" s="234">
        <v>0</v>
      </c>
      <c r="AD109" s="234">
        <v>0</v>
      </c>
      <c r="AE109" s="234">
        <v>0</v>
      </c>
      <c r="AF109" s="234">
        <v>0</v>
      </c>
      <c r="AG109" s="234">
        <v>0</v>
      </c>
      <c r="AH109" s="234">
        <v>4</v>
      </c>
      <c r="AI109" s="234">
        <v>0</v>
      </c>
      <c r="AJ109" s="234">
        <v>0</v>
      </c>
      <c r="AK109" s="234">
        <v>0</v>
      </c>
      <c r="AL109" s="234">
        <v>1</v>
      </c>
      <c r="AM109" s="234">
        <v>0</v>
      </c>
      <c r="AN109" s="234">
        <v>4</v>
      </c>
      <c r="AO109" s="234">
        <v>0</v>
      </c>
      <c r="AP109" s="234">
        <v>4</v>
      </c>
      <c r="AQ109" s="234">
        <v>4</v>
      </c>
      <c r="AS109" s="230"/>
    </row>
    <row r="110" spans="1:48" ht="14.25" customHeight="1">
      <c r="A110" s="226">
        <v>105</v>
      </c>
      <c r="B110" s="232"/>
      <c r="C110" s="263" t="s">
        <v>1434</v>
      </c>
      <c r="D110" s="233">
        <v>1282</v>
      </c>
      <c r="E110" s="233">
        <v>21</v>
      </c>
      <c r="F110" s="229">
        <v>569</v>
      </c>
      <c r="G110" s="229">
        <v>519</v>
      </c>
      <c r="H110" s="229">
        <v>48</v>
      </c>
      <c r="I110" s="229">
        <v>2</v>
      </c>
      <c r="J110" s="234">
        <v>31.41</v>
      </c>
      <c r="K110" s="234">
        <v>197</v>
      </c>
      <c r="L110" s="234">
        <v>15</v>
      </c>
      <c r="M110" s="234">
        <v>1</v>
      </c>
      <c r="N110" s="234">
        <v>15</v>
      </c>
      <c r="O110" s="234">
        <v>1</v>
      </c>
      <c r="P110" s="234" t="s">
        <v>470</v>
      </c>
      <c r="Q110" s="234">
        <v>8</v>
      </c>
      <c r="R110" s="234">
        <v>8</v>
      </c>
      <c r="S110" s="234" t="s">
        <v>470</v>
      </c>
      <c r="T110" s="234" t="s">
        <v>470</v>
      </c>
      <c r="U110" s="234">
        <v>6</v>
      </c>
      <c r="V110" s="234">
        <v>2</v>
      </c>
      <c r="W110" s="234" t="s">
        <v>470</v>
      </c>
      <c r="X110" s="234" t="s">
        <v>470</v>
      </c>
      <c r="Y110" s="234" t="s">
        <v>470</v>
      </c>
      <c r="Z110" s="234" t="s">
        <v>470</v>
      </c>
      <c r="AA110" s="234">
        <v>4</v>
      </c>
      <c r="AB110" s="234">
        <v>6</v>
      </c>
      <c r="AC110" s="234">
        <v>0</v>
      </c>
      <c r="AD110" s="234">
        <v>0</v>
      </c>
      <c r="AE110" s="234">
        <v>1</v>
      </c>
      <c r="AF110" s="234">
        <v>0</v>
      </c>
      <c r="AG110" s="234">
        <v>1</v>
      </c>
      <c r="AH110" s="234">
        <v>8</v>
      </c>
      <c r="AI110" s="234">
        <v>0</v>
      </c>
      <c r="AJ110" s="234">
        <v>3</v>
      </c>
      <c r="AK110" s="234">
        <v>0</v>
      </c>
      <c r="AL110" s="234">
        <v>3</v>
      </c>
      <c r="AM110" s="234">
        <v>1</v>
      </c>
      <c r="AN110" s="234">
        <v>5</v>
      </c>
      <c r="AO110" s="234">
        <v>1</v>
      </c>
      <c r="AP110" s="234">
        <v>8</v>
      </c>
      <c r="AQ110" s="234">
        <v>6</v>
      </c>
      <c r="AS110" s="230"/>
    </row>
    <row r="111" spans="1:48" ht="14.25" customHeight="1">
      <c r="A111" s="226">
        <v>106</v>
      </c>
      <c r="B111" s="232"/>
      <c r="C111" s="263" t="s">
        <v>1442</v>
      </c>
      <c r="D111" s="233">
        <v>700</v>
      </c>
      <c r="E111" s="233" t="s">
        <v>470</v>
      </c>
      <c r="F111" s="229">
        <v>254</v>
      </c>
      <c r="G111" s="229">
        <v>233</v>
      </c>
      <c r="H111" s="229">
        <v>21</v>
      </c>
      <c r="I111" s="229">
        <v>0</v>
      </c>
      <c r="J111" s="234">
        <v>9.09</v>
      </c>
      <c r="K111" s="234">
        <v>123</v>
      </c>
      <c r="L111" s="234">
        <v>4</v>
      </c>
      <c r="M111" s="234">
        <v>1</v>
      </c>
      <c r="N111" s="234">
        <v>4</v>
      </c>
      <c r="O111" s="234" t="s">
        <v>470</v>
      </c>
      <c r="P111" s="234" t="s">
        <v>470</v>
      </c>
      <c r="Q111" s="234">
        <v>6</v>
      </c>
      <c r="R111" s="234">
        <v>6</v>
      </c>
      <c r="S111" s="234" t="s">
        <v>470</v>
      </c>
      <c r="T111" s="234" t="s">
        <v>470</v>
      </c>
      <c r="U111" s="234">
        <v>3</v>
      </c>
      <c r="V111" s="234">
        <v>2</v>
      </c>
      <c r="W111" s="234">
        <v>1</v>
      </c>
      <c r="X111" s="234" t="s">
        <v>470</v>
      </c>
      <c r="Y111" s="234" t="s">
        <v>470</v>
      </c>
      <c r="Z111" s="234" t="s">
        <v>470</v>
      </c>
      <c r="AA111" s="234">
        <v>2</v>
      </c>
      <c r="AB111" s="234">
        <v>6</v>
      </c>
      <c r="AC111" s="234">
        <v>0</v>
      </c>
      <c r="AD111" s="234">
        <v>0</v>
      </c>
      <c r="AE111" s="234">
        <v>0</v>
      </c>
      <c r="AF111" s="234">
        <v>0</v>
      </c>
      <c r="AG111" s="234">
        <v>0</v>
      </c>
      <c r="AH111" s="234">
        <v>6</v>
      </c>
      <c r="AI111" s="234">
        <v>0</v>
      </c>
      <c r="AJ111" s="234">
        <v>0</v>
      </c>
      <c r="AK111" s="234">
        <v>0</v>
      </c>
      <c r="AL111" s="234">
        <v>1</v>
      </c>
      <c r="AM111" s="234">
        <v>0</v>
      </c>
      <c r="AN111" s="234">
        <v>5</v>
      </c>
      <c r="AO111" s="234">
        <v>0</v>
      </c>
      <c r="AP111" s="234">
        <v>6</v>
      </c>
      <c r="AQ111" s="234">
        <v>6</v>
      </c>
      <c r="AS111" s="230"/>
    </row>
    <row r="112" spans="1:48" ht="14.25" customHeight="1">
      <c r="A112" s="226">
        <v>107</v>
      </c>
      <c r="B112" s="232" t="s">
        <v>1448</v>
      </c>
      <c r="C112" s="263" t="s">
        <v>1448</v>
      </c>
      <c r="D112" s="233">
        <v>24042</v>
      </c>
      <c r="E112" s="233">
        <v>12534</v>
      </c>
      <c r="F112" s="229">
        <v>4213</v>
      </c>
      <c r="G112" s="229">
        <v>953</v>
      </c>
      <c r="H112" s="229">
        <v>3001</v>
      </c>
      <c r="I112" s="229">
        <v>259</v>
      </c>
      <c r="J112" s="234">
        <v>774.03</v>
      </c>
      <c r="K112" s="234">
        <v>1744</v>
      </c>
      <c r="L112" s="234">
        <v>430</v>
      </c>
      <c r="M112" s="234">
        <v>67</v>
      </c>
      <c r="N112" s="234">
        <v>401</v>
      </c>
      <c r="O112" s="234">
        <v>55</v>
      </c>
      <c r="P112" s="234">
        <v>6</v>
      </c>
      <c r="Q112" s="234">
        <v>113</v>
      </c>
      <c r="R112" s="234">
        <v>1</v>
      </c>
      <c r="S112" s="234">
        <v>26</v>
      </c>
      <c r="T112" s="234">
        <v>86</v>
      </c>
      <c r="U112" s="234">
        <v>36</v>
      </c>
      <c r="V112" s="234">
        <v>34</v>
      </c>
      <c r="W112" s="234">
        <v>33</v>
      </c>
      <c r="X112" s="234">
        <v>8</v>
      </c>
      <c r="Y112" s="234">
        <v>2</v>
      </c>
      <c r="Z112" s="234" t="s">
        <v>470</v>
      </c>
      <c r="AA112" s="234">
        <v>43</v>
      </c>
      <c r="AB112" s="234">
        <v>68</v>
      </c>
      <c r="AC112" s="234">
        <v>57</v>
      </c>
      <c r="AD112" s="234">
        <v>95</v>
      </c>
      <c r="AE112" s="234">
        <v>108</v>
      </c>
      <c r="AF112" s="234">
        <v>77</v>
      </c>
      <c r="AG112" s="234">
        <v>1</v>
      </c>
      <c r="AH112" s="234">
        <v>103</v>
      </c>
      <c r="AI112" s="234">
        <v>20</v>
      </c>
      <c r="AJ112" s="234">
        <v>100</v>
      </c>
      <c r="AK112" s="234">
        <v>25</v>
      </c>
      <c r="AL112" s="234">
        <v>26</v>
      </c>
      <c r="AM112" s="234">
        <v>13</v>
      </c>
      <c r="AN112" s="234">
        <v>110</v>
      </c>
      <c r="AO112" s="234">
        <v>57</v>
      </c>
      <c r="AP112" s="234">
        <v>110</v>
      </c>
      <c r="AQ112" s="234">
        <v>59</v>
      </c>
      <c r="AS112" s="230"/>
    </row>
    <row r="113" spans="1:45" ht="14.25" customHeight="1">
      <c r="A113" s="226">
        <v>108</v>
      </c>
      <c r="B113" s="232"/>
      <c r="C113" s="263" t="s">
        <v>1449</v>
      </c>
      <c r="D113" s="233">
        <v>1053</v>
      </c>
      <c r="E113" s="233">
        <v>352</v>
      </c>
      <c r="F113" s="229">
        <v>45</v>
      </c>
      <c r="G113" s="229">
        <v>3</v>
      </c>
      <c r="H113" s="229">
        <v>29</v>
      </c>
      <c r="I113" s="229">
        <v>13</v>
      </c>
      <c r="J113" s="234">
        <v>22</v>
      </c>
      <c r="K113" s="234">
        <v>29</v>
      </c>
      <c r="L113" s="234">
        <v>11</v>
      </c>
      <c r="M113" s="234">
        <v>1</v>
      </c>
      <c r="N113" s="234">
        <v>11</v>
      </c>
      <c r="O113" s="234">
        <v>4</v>
      </c>
      <c r="P113" s="234" t="s">
        <v>470</v>
      </c>
      <c r="Q113" s="234">
        <v>15</v>
      </c>
      <c r="R113" s="234">
        <v>1</v>
      </c>
      <c r="S113" s="234">
        <v>1</v>
      </c>
      <c r="T113" s="234">
        <v>13</v>
      </c>
      <c r="U113" s="234">
        <v>15</v>
      </c>
      <c r="V113" s="234" t="s">
        <v>470</v>
      </c>
      <c r="W113" s="234" t="s">
        <v>470</v>
      </c>
      <c r="X113" s="234" t="s">
        <v>470</v>
      </c>
      <c r="Y113" s="234" t="s">
        <v>470</v>
      </c>
      <c r="Z113" s="234" t="s">
        <v>470</v>
      </c>
      <c r="AA113" s="234">
        <v>1</v>
      </c>
      <c r="AB113" s="234">
        <v>1</v>
      </c>
      <c r="AC113" s="234">
        <v>0</v>
      </c>
      <c r="AD113" s="234">
        <v>14</v>
      </c>
      <c r="AE113" s="234">
        <v>15</v>
      </c>
      <c r="AF113" s="234">
        <v>13</v>
      </c>
      <c r="AG113" s="234">
        <v>0</v>
      </c>
      <c r="AH113" s="234">
        <v>7</v>
      </c>
      <c r="AI113" s="234">
        <v>2</v>
      </c>
      <c r="AJ113" s="234">
        <v>5</v>
      </c>
      <c r="AK113" s="234">
        <v>0</v>
      </c>
      <c r="AL113" s="234">
        <v>2</v>
      </c>
      <c r="AM113" s="234">
        <v>0</v>
      </c>
      <c r="AN113" s="234">
        <v>15</v>
      </c>
      <c r="AO113" s="234">
        <v>2</v>
      </c>
      <c r="AP113" s="234">
        <v>15</v>
      </c>
      <c r="AQ113" s="234">
        <v>1</v>
      </c>
      <c r="AS113" s="230"/>
    </row>
    <row r="114" spans="1:45" ht="14.25" customHeight="1">
      <c r="A114" s="226">
        <v>109</v>
      </c>
      <c r="B114" s="232"/>
      <c r="C114" s="263" t="s">
        <v>1455</v>
      </c>
      <c r="D114" s="233">
        <v>2090</v>
      </c>
      <c r="E114" s="233">
        <v>912</v>
      </c>
      <c r="F114" s="229">
        <v>335</v>
      </c>
      <c r="G114" s="229">
        <v>69</v>
      </c>
      <c r="H114" s="229">
        <v>218</v>
      </c>
      <c r="I114" s="229">
        <v>48</v>
      </c>
      <c r="J114" s="234">
        <v>115.18</v>
      </c>
      <c r="K114" s="234">
        <v>123</v>
      </c>
      <c r="L114" s="234">
        <v>38</v>
      </c>
      <c r="M114" s="234">
        <v>5</v>
      </c>
      <c r="N114" s="234">
        <v>36</v>
      </c>
      <c r="O114" s="234">
        <v>13</v>
      </c>
      <c r="P114" s="234">
        <v>1</v>
      </c>
      <c r="Q114" s="234">
        <v>11</v>
      </c>
      <c r="R114" s="234" t="s">
        <v>470</v>
      </c>
      <c r="S114" s="234">
        <v>4</v>
      </c>
      <c r="T114" s="234">
        <v>7</v>
      </c>
      <c r="U114" s="234">
        <v>5</v>
      </c>
      <c r="V114" s="234">
        <v>4</v>
      </c>
      <c r="W114" s="234">
        <v>2</v>
      </c>
      <c r="X114" s="234" t="s">
        <v>470</v>
      </c>
      <c r="Y114" s="234" t="s">
        <v>470</v>
      </c>
      <c r="Z114" s="234" t="s">
        <v>470</v>
      </c>
      <c r="AA114" s="234">
        <v>0</v>
      </c>
      <c r="AB114" s="234">
        <v>4</v>
      </c>
      <c r="AC114" s="234">
        <v>2</v>
      </c>
      <c r="AD114" s="234">
        <v>7</v>
      </c>
      <c r="AE114" s="234">
        <v>11</v>
      </c>
      <c r="AF114" s="234">
        <v>5</v>
      </c>
      <c r="AG114" s="234">
        <v>0</v>
      </c>
      <c r="AH114" s="234">
        <v>11</v>
      </c>
      <c r="AI114" s="234">
        <v>3</v>
      </c>
      <c r="AJ114" s="234">
        <v>11</v>
      </c>
      <c r="AK114" s="234">
        <v>0</v>
      </c>
      <c r="AL114" s="234">
        <v>3</v>
      </c>
      <c r="AM114" s="234">
        <v>2</v>
      </c>
      <c r="AN114" s="234">
        <v>11</v>
      </c>
      <c r="AO114" s="234">
        <v>4</v>
      </c>
      <c r="AP114" s="234">
        <v>11</v>
      </c>
      <c r="AQ114" s="234">
        <v>2</v>
      </c>
      <c r="AS114" s="230"/>
    </row>
    <row r="115" spans="1:45" ht="14.25" customHeight="1">
      <c r="A115" s="226">
        <v>110</v>
      </c>
      <c r="B115" s="232"/>
      <c r="C115" s="263" t="s">
        <v>1461</v>
      </c>
      <c r="D115" s="233">
        <v>883</v>
      </c>
      <c r="E115" s="233">
        <v>123</v>
      </c>
      <c r="F115" s="229">
        <v>242</v>
      </c>
      <c r="G115" s="229">
        <v>101</v>
      </c>
      <c r="H115" s="229">
        <v>130</v>
      </c>
      <c r="I115" s="229">
        <v>11</v>
      </c>
      <c r="J115" s="234">
        <v>36.29</v>
      </c>
      <c r="K115" s="234">
        <v>127</v>
      </c>
      <c r="L115" s="234">
        <v>32</v>
      </c>
      <c r="M115" s="234">
        <v>5</v>
      </c>
      <c r="N115" s="234">
        <v>27</v>
      </c>
      <c r="O115" s="234" t="s">
        <v>470</v>
      </c>
      <c r="P115" s="234" t="s">
        <v>470</v>
      </c>
      <c r="Q115" s="234">
        <v>5</v>
      </c>
      <c r="R115" s="234" t="s">
        <v>470</v>
      </c>
      <c r="S115" s="234">
        <v>3</v>
      </c>
      <c r="T115" s="234">
        <v>2</v>
      </c>
      <c r="U115" s="234">
        <v>4</v>
      </c>
      <c r="V115" s="234" t="s">
        <v>470</v>
      </c>
      <c r="W115" s="234">
        <v>1</v>
      </c>
      <c r="X115" s="234" t="s">
        <v>470</v>
      </c>
      <c r="Y115" s="234" t="s">
        <v>470</v>
      </c>
      <c r="Z115" s="234" t="s">
        <v>470</v>
      </c>
      <c r="AA115" s="234">
        <v>5</v>
      </c>
      <c r="AB115" s="234">
        <v>5</v>
      </c>
      <c r="AC115" s="234">
        <v>5</v>
      </c>
      <c r="AD115" s="234">
        <v>5</v>
      </c>
      <c r="AE115" s="234">
        <v>5</v>
      </c>
      <c r="AF115" s="234">
        <v>5</v>
      </c>
      <c r="AG115" s="234">
        <v>0</v>
      </c>
      <c r="AH115" s="234">
        <v>5</v>
      </c>
      <c r="AI115" s="234">
        <v>3</v>
      </c>
      <c r="AJ115" s="234">
        <v>2</v>
      </c>
      <c r="AK115" s="234">
        <v>0</v>
      </c>
      <c r="AL115" s="234">
        <v>2</v>
      </c>
      <c r="AM115" s="234">
        <v>1</v>
      </c>
      <c r="AN115" s="234">
        <v>5</v>
      </c>
      <c r="AO115" s="234">
        <v>4</v>
      </c>
      <c r="AP115" s="234">
        <v>5</v>
      </c>
      <c r="AQ115" s="234">
        <v>3</v>
      </c>
      <c r="AS115" s="230"/>
    </row>
    <row r="116" spans="1:45" ht="14.25" customHeight="1">
      <c r="A116" s="226">
        <v>111</v>
      </c>
      <c r="B116" s="232"/>
      <c r="C116" s="263" t="s">
        <v>1466</v>
      </c>
      <c r="D116" s="233">
        <v>1127</v>
      </c>
      <c r="E116" s="233">
        <v>492</v>
      </c>
      <c r="F116" s="229">
        <v>158</v>
      </c>
      <c r="G116" s="229">
        <v>72</v>
      </c>
      <c r="H116" s="229">
        <v>78</v>
      </c>
      <c r="I116" s="229">
        <v>8</v>
      </c>
      <c r="J116" s="234">
        <v>30.01</v>
      </c>
      <c r="K116" s="234">
        <v>112</v>
      </c>
      <c r="L116" s="234">
        <v>36</v>
      </c>
      <c r="M116" s="234">
        <v>12</v>
      </c>
      <c r="N116" s="234">
        <v>32</v>
      </c>
      <c r="O116" s="234">
        <v>2</v>
      </c>
      <c r="P116" s="234" t="s">
        <v>470</v>
      </c>
      <c r="Q116" s="234">
        <v>4</v>
      </c>
      <c r="R116" s="234" t="s">
        <v>470</v>
      </c>
      <c r="S116" s="234">
        <v>2</v>
      </c>
      <c r="T116" s="234">
        <v>2</v>
      </c>
      <c r="U116" s="234">
        <v>2</v>
      </c>
      <c r="V116" s="234">
        <v>2</v>
      </c>
      <c r="W116" s="234" t="s">
        <v>470</v>
      </c>
      <c r="X116" s="234" t="s">
        <v>470</v>
      </c>
      <c r="Y116" s="234" t="s">
        <v>470</v>
      </c>
      <c r="Z116" s="234" t="s">
        <v>470</v>
      </c>
      <c r="AA116" s="234">
        <v>3</v>
      </c>
      <c r="AB116" s="234">
        <v>4</v>
      </c>
      <c r="AC116" s="234">
        <v>3</v>
      </c>
      <c r="AD116" s="234">
        <v>4</v>
      </c>
      <c r="AE116" s="234">
        <v>4</v>
      </c>
      <c r="AF116" s="234">
        <v>4</v>
      </c>
      <c r="AG116" s="234">
        <v>0</v>
      </c>
      <c r="AH116" s="234">
        <v>4</v>
      </c>
      <c r="AI116" s="234">
        <v>1</v>
      </c>
      <c r="AJ116" s="234">
        <v>4</v>
      </c>
      <c r="AK116" s="234">
        <v>1</v>
      </c>
      <c r="AL116" s="234">
        <v>2</v>
      </c>
      <c r="AM116" s="234">
        <v>1</v>
      </c>
      <c r="AN116" s="234">
        <v>4</v>
      </c>
      <c r="AO116" s="234">
        <v>3</v>
      </c>
      <c r="AP116" s="234">
        <v>4</v>
      </c>
      <c r="AQ116" s="234">
        <v>3</v>
      </c>
      <c r="AS116" s="230"/>
    </row>
    <row r="117" spans="1:45" ht="14.25" customHeight="1">
      <c r="A117" s="226">
        <v>112</v>
      </c>
      <c r="B117" s="232"/>
      <c r="C117" s="263" t="s">
        <v>1469</v>
      </c>
      <c r="D117" s="233">
        <v>1882</v>
      </c>
      <c r="E117" s="233">
        <v>223</v>
      </c>
      <c r="F117" s="229">
        <v>843</v>
      </c>
      <c r="G117" s="229">
        <v>206</v>
      </c>
      <c r="H117" s="229">
        <v>592</v>
      </c>
      <c r="I117" s="229">
        <v>45</v>
      </c>
      <c r="J117" s="234">
        <v>127.63</v>
      </c>
      <c r="K117" s="234">
        <v>390</v>
      </c>
      <c r="L117" s="234">
        <v>64</v>
      </c>
      <c r="M117" s="234">
        <v>3</v>
      </c>
      <c r="N117" s="234">
        <v>64</v>
      </c>
      <c r="O117" s="234">
        <v>1</v>
      </c>
      <c r="P117" s="234" t="s">
        <v>470</v>
      </c>
      <c r="Q117" s="234">
        <v>10</v>
      </c>
      <c r="R117" s="234" t="s">
        <v>470</v>
      </c>
      <c r="S117" s="234">
        <v>2</v>
      </c>
      <c r="T117" s="234">
        <v>8</v>
      </c>
      <c r="U117" s="234" t="s">
        <v>470</v>
      </c>
      <c r="V117" s="234">
        <v>4</v>
      </c>
      <c r="W117" s="234">
        <v>4</v>
      </c>
      <c r="X117" s="234">
        <v>1</v>
      </c>
      <c r="Y117" s="234">
        <v>1</v>
      </c>
      <c r="Z117" s="234" t="s">
        <v>470</v>
      </c>
      <c r="AA117" s="234">
        <v>10</v>
      </c>
      <c r="AB117" s="234">
        <v>9</v>
      </c>
      <c r="AC117" s="234">
        <v>10</v>
      </c>
      <c r="AD117" s="234">
        <v>10</v>
      </c>
      <c r="AE117" s="234">
        <v>10</v>
      </c>
      <c r="AF117" s="234">
        <v>8</v>
      </c>
      <c r="AG117" s="234">
        <v>0</v>
      </c>
      <c r="AH117" s="234">
        <v>10</v>
      </c>
      <c r="AI117" s="234">
        <v>1</v>
      </c>
      <c r="AJ117" s="234">
        <v>10</v>
      </c>
      <c r="AK117" s="234">
        <v>6</v>
      </c>
      <c r="AL117" s="234">
        <v>4</v>
      </c>
      <c r="AM117" s="234">
        <v>4</v>
      </c>
      <c r="AN117" s="234">
        <v>8</v>
      </c>
      <c r="AO117" s="234">
        <v>6</v>
      </c>
      <c r="AP117" s="234">
        <v>9</v>
      </c>
      <c r="AQ117" s="234">
        <v>7</v>
      </c>
      <c r="AS117" s="230"/>
    </row>
    <row r="118" spans="1:45" ht="14.25" customHeight="1">
      <c r="A118" s="226">
        <v>113</v>
      </c>
      <c r="B118" s="232"/>
      <c r="C118" s="263" t="s">
        <v>1479</v>
      </c>
      <c r="D118" s="233">
        <v>4936</v>
      </c>
      <c r="E118" s="233">
        <v>2855</v>
      </c>
      <c r="F118" s="229">
        <v>675</v>
      </c>
      <c r="G118" s="229">
        <v>73</v>
      </c>
      <c r="H118" s="229">
        <v>552</v>
      </c>
      <c r="I118" s="229">
        <v>50</v>
      </c>
      <c r="J118" s="234">
        <v>134.16999999999999</v>
      </c>
      <c r="K118" s="234">
        <v>184</v>
      </c>
      <c r="L118" s="234">
        <v>52</v>
      </c>
      <c r="M118" s="234">
        <v>6</v>
      </c>
      <c r="N118" s="234">
        <v>48</v>
      </c>
      <c r="O118" s="234">
        <v>8</v>
      </c>
      <c r="P118" s="234">
        <v>2</v>
      </c>
      <c r="Q118" s="234">
        <v>10</v>
      </c>
      <c r="R118" s="234" t="s">
        <v>470</v>
      </c>
      <c r="S118" s="234" t="s">
        <v>470</v>
      </c>
      <c r="T118" s="234">
        <v>10</v>
      </c>
      <c r="U118" s="234" t="s">
        <v>470</v>
      </c>
      <c r="V118" s="234">
        <v>5</v>
      </c>
      <c r="W118" s="234">
        <v>5</v>
      </c>
      <c r="X118" s="234" t="s">
        <v>470</v>
      </c>
      <c r="Y118" s="234" t="s">
        <v>470</v>
      </c>
      <c r="Z118" s="234" t="s">
        <v>470</v>
      </c>
      <c r="AA118" s="234">
        <v>1</v>
      </c>
      <c r="AB118" s="234">
        <v>10</v>
      </c>
      <c r="AC118" s="234">
        <v>5</v>
      </c>
      <c r="AD118" s="234">
        <v>10</v>
      </c>
      <c r="AE118" s="234">
        <v>10</v>
      </c>
      <c r="AF118" s="234">
        <v>10</v>
      </c>
      <c r="AG118" s="234">
        <v>0</v>
      </c>
      <c r="AH118" s="234">
        <v>10</v>
      </c>
      <c r="AI118" s="234">
        <v>0</v>
      </c>
      <c r="AJ118" s="234">
        <v>10</v>
      </c>
      <c r="AK118" s="234">
        <v>1</v>
      </c>
      <c r="AL118" s="234">
        <v>1</v>
      </c>
      <c r="AM118" s="234">
        <v>0</v>
      </c>
      <c r="AN118" s="234">
        <v>10</v>
      </c>
      <c r="AO118" s="234">
        <v>9</v>
      </c>
      <c r="AP118" s="234">
        <v>10</v>
      </c>
      <c r="AQ118" s="234">
        <v>8</v>
      </c>
      <c r="AS118" s="230"/>
    </row>
    <row r="119" spans="1:45" ht="14.25" customHeight="1">
      <c r="A119" s="226">
        <v>114</v>
      </c>
      <c r="B119" s="232"/>
      <c r="C119" s="263" t="s">
        <v>1485</v>
      </c>
      <c r="D119" s="233">
        <v>2908</v>
      </c>
      <c r="E119" s="233">
        <v>1463</v>
      </c>
      <c r="F119" s="229">
        <v>840</v>
      </c>
      <c r="G119" s="229">
        <v>175</v>
      </c>
      <c r="H119" s="229">
        <v>638</v>
      </c>
      <c r="I119" s="229">
        <v>27</v>
      </c>
      <c r="J119" s="234">
        <v>102.56</v>
      </c>
      <c r="K119" s="234">
        <v>307</v>
      </c>
      <c r="L119" s="234">
        <v>110</v>
      </c>
      <c r="M119" s="234">
        <v>13</v>
      </c>
      <c r="N119" s="234">
        <v>105</v>
      </c>
      <c r="O119" s="234">
        <v>14</v>
      </c>
      <c r="P119" s="234">
        <v>3</v>
      </c>
      <c r="Q119" s="234">
        <v>11</v>
      </c>
      <c r="R119" s="234" t="s">
        <v>470</v>
      </c>
      <c r="S119" s="234">
        <v>4</v>
      </c>
      <c r="T119" s="234">
        <v>7</v>
      </c>
      <c r="U119" s="234" t="s">
        <v>470</v>
      </c>
      <c r="V119" s="234">
        <v>3</v>
      </c>
      <c r="W119" s="234">
        <v>6</v>
      </c>
      <c r="X119" s="234">
        <v>2</v>
      </c>
      <c r="Y119" s="234" t="s">
        <v>470</v>
      </c>
      <c r="Z119" s="234" t="s">
        <v>470</v>
      </c>
      <c r="AA119" s="234">
        <v>0</v>
      </c>
      <c r="AB119" s="234">
        <v>9</v>
      </c>
      <c r="AC119" s="234">
        <v>5</v>
      </c>
      <c r="AD119" s="234">
        <v>10</v>
      </c>
      <c r="AE119" s="234">
        <v>11</v>
      </c>
      <c r="AF119" s="234">
        <v>11</v>
      </c>
      <c r="AG119" s="234">
        <v>0</v>
      </c>
      <c r="AH119" s="234">
        <v>11</v>
      </c>
      <c r="AI119" s="234">
        <v>1</v>
      </c>
      <c r="AJ119" s="234">
        <v>11</v>
      </c>
      <c r="AK119" s="234">
        <v>0</v>
      </c>
      <c r="AL119" s="234">
        <v>5</v>
      </c>
      <c r="AM119" s="234">
        <v>2</v>
      </c>
      <c r="AN119" s="234">
        <v>10</v>
      </c>
      <c r="AO119" s="234">
        <v>7</v>
      </c>
      <c r="AP119" s="234">
        <v>11</v>
      </c>
      <c r="AQ119" s="234">
        <v>6</v>
      </c>
      <c r="AS119" s="230"/>
    </row>
    <row r="120" spans="1:45" ht="14.25" customHeight="1">
      <c r="A120" s="226">
        <v>115</v>
      </c>
      <c r="B120" s="232"/>
      <c r="C120" s="263" t="s">
        <v>1497</v>
      </c>
      <c r="D120" s="233">
        <v>1623</v>
      </c>
      <c r="E120" s="233">
        <v>651</v>
      </c>
      <c r="F120" s="229">
        <v>399</v>
      </c>
      <c r="G120" s="229">
        <v>91</v>
      </c>
      <c r="H120" s="229">
        <v>297</v>
      </c>
      <c r="I120" s="229">
        <v>11</v>
      </c>
      <c r="J120" s="234">
        <v>46.47</v>
      </c>
      <c r="K120" s="234">
        <v>143</v>
      </c>
      <c r="L120" s="234">
        <v>18</v>
      </c>
      <c r="M120" s="234">
        <v>2</v>
      </c>
      <c r="N120" s="234">
        <v>17</v>
      </c>
      <c r="O120" s="234">
        <v>1</v>
      </c>
      <c r="P120" s="234" t="s">
        <v>470</v>
      </c>
      <c r="Q120" s="234">
        <v>9</v>
      </c>
      <c r="R120" s="234" t="s">
        <v>470</v>
      </c>
      <c r="S120" s="234">
        <v>1</v>
      </c>
      <c r="T120" s="234">
        <v>8</v>
      </c>
      <c r="U120" s="234">
        <v>1</v>
      </c>
      <c r="V120" s="234">
        <v>4</v>
      </c>
      <c r="W120" s="234">
        <v>4</v>
      </c>
      <c r="X120" s="234" t="s">
        <v>470</v>
      </c>
      <c r="Y120" s="234" t="s">
        <v>470</v>
      </c>
      <c r="Z120" s="234" t="s">
        <v>470</v>
      </c>
      <c r="AA120" s="234">
        <v>0</v>
      </c>
      <c r="AB120" s="234">
        <v>8</v>
      </c>
      <c r="AC120" s="234">
        <v>6</v>
      </c>
      <c r="AD120" s="234">
        <v>9</v>
      </c>
      <c r="AE120" s="234">
        <v>9</v>
      </c>
      <c r="AF120" s="234">
        <v>7</v>
      </c>
      <c r="AG120" s="234">
        <v>0</v>
      </c>
      <c r="AH120" s="234">
        <v>9</v>
      </c>
      <c r="AI120" s="234">
        <v>0</v>
      </c>
      <c r="AJ120" s="234">
        <v>9</v>
      </c>
      <c r="AK120" s="234">
        <v>1</v>
      </c>
      <c r="AL120" s="234">
        <v>0</v>
      </c>
      <c r="AM120" s="234">
        <v>0</v>
      </c>
      <c r="AN120" s="234">
        <v>9</v>
      </c>
      <c r="AO120" s="234">
        <v>0</v>
      </c>
      <c r="AP120" s="234">
        <v>9</v>
      </c>
      <c r="AQ120" s="234">
        <v>3</v>
      </c>
      <c r="AS120" s="230"/>
    </row>
    <row r="121" spans="1:45" ht="14.25" customHeight="1">
      <c r="A121" s="226">
        <v>116</v>
      </c>
      <c r="B121" s="232"/>
      <c r="C121" s="263" t="s">
        <v>1504</v>
      </c>
      <c r="D121" s="233">
        <v>2485</v>
      </c>
      <c r="E121" s="233">
        <v>1573</v>
      </c>
      <c r="F121" s="229">
        <v>447</v>
      </c>
      <c r="G121" s="229">
        <v>114</v>
      </c>
      <c r="H121" s="229">
        <v>307</v>
      </c>
      <c r="I121" s="229">
        <v>26</v>
      </c>
      <c r="J121" s="234">
        <v>60.6</v>
      </c>
      <c r="K121" s="234">
        <v>212</v>
      </c>
      <c r="L121" s="234">
        <v>44</v>
      </c>
      <c r="M121" s="234">
        <v>13</v>
      </c>
      <c r="N121" s="234">
        <v>39</v>
      </c>
      <c r="O121" s="234">
        <v>11</v>
      </c>
      <c r="P121" s="234" t="s">
        <v>470</v>
      </c>
      <c r="Q121" s="234">
        <v>16</v>
      </c>
      <c r="R121" s="234" t="s">
        <v>470</v>
      </c>
      <c r="S121" s="234">
        <v>5</v>
      </c>
      <c r="T121" s="234">
        <v>11</v>
      </c>
      <c r="U121" s="234">
        <v>2</v>
      </c>
      <c r="V121" s="234">
        <v>7</v>
      </c>
      <c r="W121" s="234">
        <v>6</v>
      </c>
      <c r="X121" s="234">
        <v>1</v>
      </c>
      <c r="Y121" s="234" t="s">
        <v>470</v>
      </c>
      <c r="Z121" s="234" t="s">
        <v>470</v>
      </c>
      <c r="AA121" s="234">
        <v>8</v>
      </c>
      <c r="AB121" s="234">
        <v>3</v>
      </c>
      <c r="AC121" s="234">
        <v>16</v>
      </c>
      <c r="AD121" s="234">
        <v>16</v>
      </c>
      <c r="AE121" s="234">
        <v>16</v>
      </c>
      <c r="AF121" s="234">
        <v>9</v>
      </c>
      <c r="AG121" s="234">
        <v>0</v>
      </c>
      <c r="AH121" s="234">
        <v>16</v>
      </c>
      <c r="AI121" s="234">
        <v>7</v>
      </c>
      <c r="AJ121" s="234">
        <v>16</v>
      </c>
      <c r="AK121" s="234">
        <v>16</v>
      </c>
      <c r="AL121" s="234">
        <v>1</v>
      </c>
      <c r="AM121" s="234">
        <v>1</v>
      </c>
      <c r="AN121" s="234">
        <v>16</v>
      </c>
      <c r="AO121" s="234">
        <v>13</v>
      </c>
      <c r="AP121" s="234">
        <v>16</v>
      </c>
      <c r="AQ121" s="234">
        <v>13</v>
      </c>
      <c r="AS121" s="230"/>
    </row>
    <row r="122" spans="1:45" ht="14.25" customHeight="1">
      <c r="A122" s="226">
        <v>117</v>
      </c>
      <c r="B122" s="232"/>
      <c r="C122" s="263" t="s">
        <v>1516</v>
      </c>
      <c r="D122" s="233">
        <v>2835</v>
      </c>
      <c r="E122" s="233">
        <v>2152</v>
      </c>
      <c r="F122" s="229">
        <v>184</v>
      </c>
      <c r="G122" s="229">
        <v>38</v>
      </c>
      <c r="H122" s="229">
        <v>129</v>
      </c>
      <c r="I122" s="229">
        <v>17</v>
      </c>
      <c r="J122" s="234">
        <v>65.37</v>
      </c>
      <c r="K122" s="234">
        <v>104</v>
      </c>
      <c r="L122" s="234">
        <v>23</v>
      </c>
      <c r="M122" s="234">
        <v>7</v>
      </c>
      <c r="N122" s="234">
        <v>20</v>
      </c>
      <c r="O122" s="234">
        <v>1</v>
      </c>
      <c r="P122" s="234" t="s">
        <v>470</v>
      </c>
      <c r="Q122" s="234">
        <v>16</v>
      </c>
      <c r="R122" s="234" t="s">
        <v>470</v>
      </c>
      <c r="S122" s="234">
        <v>3</v>
      </c>
      <c r="T122" s="234">
        <v>13</v>
      </c>
      <c r="U122" s="234">
        <v>1</v>
      </c>
      <c r="V122" s="234">
        <v>5</v>
      </c>
      <c r="W122" s="234">
        <v>5</v>
      </c>
      <c r="X122" s="234">
        <v>4</v>
      </c>
      <c r="Y122" s="234">
        <v>1</v>
      </c>
      <c r="Z122" s="234" t="s">
        <v>470</v>
      </c>
      <c r="AA122" s="234">
        <v>15</v>
      </c>
      <c r="AB122" s="234">
        <v>13</v>
      </c>
      <c r="AC122" s="234">
        <v>5</v>
      </c>
      <c r="AD122" s="234">
        <v>4</v>
      </c>
      <c r="AE122" s="234">
        <v>13</v>
      </c>
      <c r="AF122" s="234">
        <v>3</v>
      </c>
      <c r="AG122" s="234">
        <v>1</v>
      </c>
      <c r="AH122" s="234">
        <v>15</v>
      </c>
      <c r="AI122" s="234">
        <v>2</v>
      </c>
      <c r="AJ122" s="234">
        <v>16</v>
      </c>
      <c r="AK122" s="234">
        <v>0</v>
      </c>
      <c r="AL122" s="234">
        <v>6</v>
      </c>
      <c r="AM122" s="234">
        <v>2</v>
      </c>
      <c r="AN122" s="234">
        <v>16</v>
      </c>
      <c r="AO122" s="234">
        <v>8</v>
      </c>
      <c r="AP122" s="234">
        <v>14</v>
      </c>
      <c r="AQ122" s="234">
        <v>13</v>
      </c>
      <c r="AS122" s="230"/>
    </row>
    <row r="123" spans="1:45" ht="14.25" customHeight="1">
      <c r="A123" s="226">
        <v>118</v>
      </c>
      <c r="B123" s="232"/>
      <c r="C123" s="263" t="s">
        <v>1527</v>
      </c>
      <c r="D123" s="233">
        <v>2220</v>
      </c>
      <c r="E123" s="233">
        <v>1738</v>
      </c>
      <c r="F123" s="229">
        <v>45</v>
      </c>
      <c r="G123" s="229">
        <v>11</v>
      </c>
      <c r="H123" s="229">
        <v>31</v>
      </c>
      <c r="I123" s="229">
        <v>3</v>
      </c>
      <c r="J123" s="234">
        <v>33.75</v>
      </c>
      <c r="K123" s="234">
        <v>13</v>
      </c>
      <c r="L123" s="234">
        <v>2</v>
      </c>
      <c r="M123" s="234" t="s">
        <v>470</v>
      </c>
      <c r="N123" s="234">
        <v>2</v>
      </c>
      <c r="O123" s="234" t="s">
        <v>470</v>
      </c>
      <c r="P123" s="234" t="s">
        <v>470</v>
      </c>
      <c r="Q123" s="234">
        <v>6</v>
      </c>
      <c r="R123" s="234" t="s">
        <v>470</v>
      </c>
      <c r="S123" s="234">
        <v>1</v>
      </c>
      <c r="T123" s="234">
        <v>5</v>
      </c>
      <c r="U123" s="234">
        <v>6</v>
      </c>
      <c r="V123" s="234" t="s">
        <v>470</v>
      </c>
      <c r="W123" s="234" t="s">
        <v>470</v>
      </c>
      <c r="X123" s="234" t="s">
        <v>470</v>
      </c>
      <c r="Y123" s="234" t="s">
        <v>470</v>
      </c>
      <c r="Z123" s="234" t="s">
        <v>470</v>
      </c>
      <c r="AA123" s="234">
        <v>0</v>
      </c>
      <c r="AB123" s="234">
        <v>2</v>
      </c>
      <c r="AC123" s="234">
        <v>0</v>
      </c>
      <c r="AD123" s="234">
        <v>6</v>
      </c>
      <c r="AE123" s="234">
        <v>4</v>
      </c>
      <c r="AF123" s="234">
        <v>2</v>
      </c>
      <c r="AG123" s="234">
        <v>0</v>
      </c>
      <c r="AH123" s="234">
        <v>5</v>
      </c>
      <c r="AI123" s="234">
        <v>0</v>
      </c>
      <c r="AJ123" s="234">
        <v>6</v>
      </c>
      <c r="AK123" s="234">
        <v>0</v>
      </c>
      <c r="AL123" s="234">
        <v>0</v>
      </c>
      <c r="AM123" s="234">
        <v>0</v>
      </c>
      <c r="AN123" s="234">
        <v>6</v>
      </c>
      <c r="AO123" s="234">
        <v>1</v>
      </c>
      <c r="AP123" s="234">
        <v>6</v>
      </c>
      <c r="AQ123" s="234">
        <v>0</v>
      </c>
      <c r="AS123" s="230"/>
    </row>
    <row r="124" spans="1:45" ht="14.25" customHeight="1">
      <c r="A124" s="226">
        <v>119</v>
      </c>
      <c r="B124" s="232" t="s">
        <v>1531</v>
      </c>
      <c r="C124" s="263" t="s">
        <v>1531</v>
      </c>
      <c r="D124" s="233">
        <v>18009</v>
      </c>
      <c r="E124" s="233">
        <v>10387</v>
      </c>
      <c r="F124" s="229">
        <v>1984</v>
      </c>
      <c r="G124" s="229">
        <v>919</v>
      </c>
      <c r="H124" s="229">
        <v>993</v>
      </c>
      <c r="I124" s="229">
        <v>72</v>
      </c>
      <c r="J124" s="234">
        <v>591.08000000000004</v>
      </c>
      <c r="K124" s="234">
        <v>1124</v>
      </c>
      <c r="L124" s="234">
        <v>207</v>
      </c>
      <c r="M124" s="234">
        <v>15</v>
      </c>
      <c r="N124" s="234">
        <v>196</v>
      </c>
      <c r="O124" s="234">
        <v>7</v>
      </c>
      <c r="P124" s="234">
        <v>5</v>
      </c>
      <c r="Q124" s="234">
        <v>113</v>
      </c>
      <c r="R124" s="234">
        <v>7</v>
      </c>
      <c r="S124" s="234">
        <v>42</v>
      </c>
      <c r="T124" s="234">
        <v>64</v>
      </c>
      <c r="U124" s="234">
        <v>44</v>
      </c>
      <c r="V124" s="234">
        <v>47</v>
      </c>
      <c r="W124" s="234">
        <v>19</v>
      </c>
      <c r="X124" s="234">
        <v>2</v>
      </c>
      <c r="Y124" s="234">
        <v>1</v>
      </c>
      <c r="Z124" s="234" t="s">
        <v>470</v>
      </c>
      <c r="AA124" s="234">
        <v>38</v>
      </c>
      <c r="AB124" s="234">
        <v>43</v>
      </c>
      <c r="AC124" s="234">
        <v>57</v>
      </c>
      <c r="AD124" s="234">
        <v>85</v>
      </c>
      <c r="AE124" s="234">
        <v>106</v>
      </c>
      <c r="AF124" s="234">
        <v>45</v>
      </c>
      <c r="AG124" s="234">
        <v>3</v>
      </c>
      <c r="AH124" s="234">
        <v>104</v>
      </c>
      <c r="AI124" s="234">
        <v>2</v>
      </c>
      <c r="AJ124" s="234">
        <v>90</v>
      </c>
      <c r="AK124" s="234">
        <v>1</v>
      </c>
      <c r="AL124" s="234">
        <v>11</v>
      </c>
      <c r="AM124" s="234">
        <v>1</v>
      </c>
      <c r="AN124" s="234">
        <v>73</v>
      </c>
      <c r="AO124" s="234">
        <v>0</v>
      </c>
      <c r="AP124" s="234">
        <v>47</v>
      </c>
      <c r="AQ124" s="234">
        <v>24</v>
      </c>
      <c r="AS124" s="230"/>
    </row>
    <row r="125" spans="1:45" ht="14.25" customHeight="1">
      <c r="A125" s="226">
        <v>120</v>
      </c>
      <c r="B125" s="232"/>
      <c r="C125" s="263" t="s">
        <v>163</v>
      </c>
      <c r="D125" s="233">
        <v>756</v>
      </c>
      <c r="E125" s="233" t="s">
        <v>470</v>
      </c>
      <c r="F125" s="229">
        <v>112</v>
      </c>
      <c r="G125" s="229">
        <v>56</v>
      </c>
      <c r="H125" s="229">
        <v>55</v>
      </c>
      <c r="I125" s="229">
        <v>1</v>
      </c>
      <c r="J125" s="234">
        <v>32.33</v>
      </c>
      <c r="K125" s="234">
        <v>83</v>
      </c>
      <c r="L125" s="234">
        <v>5</v>
      </c>
      <c r="M125" s="234">
        <v>1</v>
      </c>
      <c r="N125" s="234">
        <v>4</v>
      </c>
      <c r="O125" s="234" t="s">
        <v>470</v>
      </c>
      <c r="P125" s="234" t="s">
        <v>470</v>
      </c>
      <c r="Q125" s="234">
        <v>3</v>
      </c>
      <c r="R125" s="234" t="s">
        <v>470</v>
      </c>
      <c r="S125" s="234">
        <v>3</v>
      </c>
      <c r="T125" s="234" t="s">
        <v>470</v>
      </c>
      <c r="U125" s="234">
        <v>1</v>
      </c>
      <c r="V125" s="234">
        <v>2</v>
      </c>
      <c r="W125" s="234" t="s">
        <v>470</v>
      </c>
      <c r="X125" s="234" t="s">
        <v>470</v>
      </c>
      <c r="Y125" s="234" t="s">
        <v>470</v>
      </c>
      <c r="Z125" s="234" t="s">
        <v>470</v>
      </c>
      <c r="AA125" s="234">
        <v>3</v>
      </c>
      <c r="AB125" s="234">
        <v>1</v>
      </c>
      <c r="AC125" s="234">
        <v>3</v>
      </c>
      <c r="AD125" s="234">
        <v>3</v>
      </c>
      <c r="AE125" s="234">
        <v>3</v>
      </c>
      <c r="AF125" s="234">
        <v>2</v>
      </c>
      <c r="AG125" s="234">
        <v>0</v>
      </c>
      <c r="AH125" s="234">
        <v>3</v>
      </c>
      <c r="AI125" s="234">
        <v>1</v>
      </c>
      <c r="AJ125" s="234">
        <v>0</v>
      </c>
      <c r="AK125" s="234">
        <v>0</v>
      </c>
      <c r="AL125" s="234">
        <v>1</v>
      </c>
      <c r="AM125" s="234">
        <v>0</v>
      </c>
      <c r="AN125" s="234">
        <v>1</v>
      </c>
      <c r="AO125" s="234">
        <v>0</v>
      </c>
      <c r="AP125" s="234">
        <v>3</v>
      </c>
      <c r="AQ125" s="234">
        <v>1</v>
      </c>
      <c r="AS125" s="230"/>
    </row>
    <row r="126" spans="1:45" ht="14.25" customHeight="1">
      <c r="A126" s="226">
        <v>121</v>
      </c>
      <c r="B126" s="232"/>
      <c r="C126" s="263" t="s">
        <v>1535</v>
      </c>
      <c r="D126" s="233">
        <v>648</v>
      </c>
      <c r="E126" s="233" t="s">
        <v>470</v>
      </c>
      <c r="F126" s="229">
        <v>201</v>
      </c>
      <c r="G126" s="229">
        <v>126</v>
      </c>
      <c r="H126" s="229">
        <v>67</v>
      </c>
      <c r="I126" s="229">
        <v>8</v>
      </c>
      <c r="J126" s="234">
        <v>41.02</v>
      </c>
      <c r="K126" s="234">
        <v>163</v>
      </c>
      <c r="L126" s="234">
        <v>33</v>
      </c>
      <c r="M126" s="234">
        <v>2</v>
      </c>
      <c r="N126" s="234">
        <v>31</v>
      </c>
      <c r="O126" s="234">
        <v>1</v>
      </c>
      <c r="P126" s="234">
        <v>1</v>
      </c>
      <c r="Q126" s="234">
        <v>7</v>
      </c>
      <c r="R126" s="234">
        <v>2</v>
      </c>
      <c r="S126" s="234">
        <v>5</v>
      </c>
      <c r="T126" s="234" t="s">
        <v>470</v>
      </c>
      <c r="U126" s="234">
        <v>4</v>
      </c>
      <c r="V126" s="234">
        <v>3</v>
      </c>
      <c r="W126" s="234" t="s">
        <v>470</v>
      </c>
      <c r="X126" s="234" t="s">
        <v>470</v>
      </c>
      <c r="Y126" s="234" t="s">
        <v>470</v>
      </c>
      <c r="Z126" s="234" t="s">
        <v>470</v>
      </c>
      <c r="AA126" s="234">
        <v>7</v>
      </c>
      <c r="AB126" s="234">
        <v>5</v>
      </c>
      <c r="AC126" s="234">
        <v>7</v>
      </c>
      <c r="AD126" s="234">
        <v>7</v>
      </c>
      <c r="AE126" s="234">
        <v>7</v>
      </c>
      <c r="AF126" s="234">
        <v>7</v>
      </c>
      <c r="AG126" s="234">
        <v>0</v>
      </c>
      <c r="AH126" s="234">
        <v>7</v>
      </c>
      <c r="AI126" s="234">
        <v>0</v>
      </c>
      <c r="AJ126" s="234">
        <v>0</v>
      </c>
      <c r="AK126" s="234">
        <v>0</v>
      </c>
      <c r="AL126" s="234">
        <v>0</v>
      </c>
      <c r="AM126" s="234">
        <v>0</v>
      </c>
      <c r="AN126" s="234">
        <v>0</v>
      </c>
      <c r="AO126" s="234">
        <v>0</v>
      </c>
      <c r="AP126" s="234">
        <v>7</v>
      </c>
      <c r="AQ126" s="234">
        <v>5</v>
      </c>
      <c r="AS126" s="230"/>
    </row>
    <row r="127" spans="1:45" ht="14.25" customHeight="1">
      <c r="A127" s="226">
        <v>122</v>
      </c>
      <c r="B127" s="232"/>
      <c r="C127" s="263" t="s">
        <v>1540</v>
      </c>
      <c r="D127" s="233">
        <v>991</v>
      </c>
      <c r="E127" s="233">
        <v>4</v>
      </c>
      <c r="F127" s="229">
        <v>219</v>
      </c>
      <c r="G127" s="229">
        <v>115</v>
      </c>
      <c r="H127" s="229">
        <v>96</v>
      </c>
      <c r="I127" s="229">
        <v>8</v>
      </c>
      <c r="J127" s="234">
        <v>48.46</v>
      </c>
      <c r="K127" s="234">
        <v>172</v>
      </c>
      <c r="L127" s="234">
        <v>23</v>
      </c>
      <c r="M127" s="234">
        <v>2</v>
      </c>
      <c r="N127" s="234">
        <v>23</v>
      </c>
      <c r="O127" s="234" t="s">
        <v>470</v>
      </c>
      <c r="P127" s="234" t="s">
        <v>470</v>
      </c>
      <c r="Q127" s="234">
        <v>10</v>
      </c>
      <c r="R127" s="234">
        <v>1</v>
      </c>
      <c r="S127" s="234">
        <v>8</v>
      </c>
      <c r="T127" s="234">
        <v>1</v>
      </c>
      <c r="U127" s="234">
        <v>6</v>
      </c>
      <c r="V127" s="234">
        <v>4</v>
      </c>
      <c r="W127" s="234" t="s">
        <v>470</v>
      </c>
      <c r="X127" s="234" t="s">
        <v>470</v>
      </c>
      <c r="Y127" s="234" t="s">
        <v>470</v>
      </c>
      <c r="Z127" s="234" t="s">
        <v>470</v>
      </c>
      <c r="AA127" s="234">
        <v>2</v>
      </c>
      <c r="AB127" s="234">
        <v>10</v>
      </c>
      <c r="AC127" s="234">
        <v>10</v>
      </c>
      <c r="AD127" s="234">
        <v>10</v>
      </c>
      <c r="AE127" s="234">
        <v>10</v>
      </c>
      <c r="AF127" s="234">
        <v>10</v>
      </c>
      <c r="AG127" s="234">
        <v>0</v>
      </c>
      <c r="AH127" s="234">
        <v>10</v>
      </c>
      <c r="AI127" s="234">
        <v>0</v>
      </c>
      <c r="AJ127" s="234">
        <v>3</v>
      </c>
      <c r="AK127" s="234">
        <v>0</v>
      </c>
      <c r="AL127" s="234">
        <v>0</v>
      </c>
      <c r="AM127" s="234">
        <v>0</v>
      </c>
      <c r="AN127" s="234">
        <v>0</v>
      </c>
      <c r="AO127" s="234">
        <v>0</v>
      </c>
      <c r="AP127" s="234">
        <v>10</v>
      </c>
      <c r="AQ127" s="234">
        <v>0</v>
      </c>
      <c r="AS127" s="230"/>
    </row>
    <row r="128" spans="1:45" ht="14.25" customHeight="1">
      <c r="A128" s="226">
        <v>123</v>
      </c>
      <c r="B128" s="232"/>
      <c r="C128" s="263" t="s">
        <v>1548</v>
      </c>
      <c r="D128" s="233">
        <v>773</v>
      </c>
      <c r="E128" s="233">
        <v>1</v>
      </c>
      <c r="F128" s="229">
        <v>326</v>
      </c>
      <c r="G128" s="229">
        <v>198</v>
      </c>
      <c r="H128" s="229">
        <v>125</v>
      </c>
      <c r="I128" s="229">
        <v>3</v>
      </c>
      <c r="J128" s="234">
        <v>70.599999999999994</v>
      </c>
      <c r="K128" s="234">
        <v>194</v>
      </c>
      <c r="L128" s="234">
        <v>32</v>
      </c>
      <c r="M128" s="234" t="s">
        <v>470</v>
      </c>
      <c r="N128" s="234">
        <v>31</v>
      </c>
      <c r="O128" s="234" t="s">
        <v>470</v>
      </c>
      <c r="P128" s="234">
        <v>1</v>
      </c>
      <c r="Q128" s="234">
        <v>7</v>
      </c>
      <c r="R128" s="234">
        <v>1</v>
      </c>
      <c r="S128" s="234">
        <v>6</v>
      </c>
      <c r="T128" s="234" t="s">
        <v>470</v>
      </c>
      <c r="U128" s="234">
        <v>3</v>
      </c>
      <c r="V128" s="234">
        <v>4</v>
      </c>
      <c r="W128" s="234" t="s">
        <v>470</v>
      </c>
      <c r="X128" s="234" t="s">
        <v>470</v>
      </c>
      <c r="Y128" s="234" t="s">
        <v>470</v>
      </c>
      <c r="Z128" s="234" t="s">
        <v>470</v>
      </c>
      <c r="AA128" s="234">
        <v>6</v>
      </c>
      <c r="AB128" s="234">
        <v>7</v>
      </c>
      <c r="AC128" s="234">
        <v>7</v>
      </c>
      <c r="AD128" s="234">
        <v>7</v>
      </c>
      <c r="AE128" s="234">
        <v>7</v>
      </c>
      <c r="AF128" s="234">
        <v>7</v>
      </c>
      <c r="AG128" s="234">
        <v>0</v>
      </c>
      <c r="AH128" s="234">
        <v>7</v>
      </c>
      <c r="AI128" s="234">
        <v>0</v>
      </c>
      <c r="AJ128" s="234">
        <v>1</v>
      </c>
      <c r="AK128" s="234">
        <v>0</v>
      </c>
      <c r="AL128" s="234">
        <v>0</v>
      </c>
      <c r="AM128" s="234">
        <v>0</v>
      </c>
      <c r="AN128" s="234">
        <v>7</v>
      </c>
      <c r="AO128" s="234">
        <v>0</v>
      </c>
      <c r="AP128" s="234">
        <v>7</v>
      </c>
      <c r="AQ128" s="234">
        <v>0</v>
      </c>
      <c r="AS128" s="230"/>
    </row>
    <row r="129" spans="1:45" ht="14.25" customHeight="1">
      <c r="A129" s="226">
        <v>124</v>
      </c>
      <c r="B129" s="232"/>
      <c r="C129" s="263" t="s">
        <v>1556</v>
      </c>
      <c r="D129" s="233">
        <v>1954</v>
      </c>
      <c r="E129" s="233">
        <v>854</v>
      </c>
      <c r="F129" s="229">
        <v>399</v>
      </c>
      <c r="G129" s="229">
        <v>189</v>
      </c>
      <c r="H129" s="229">
        <v>192</v>
      </c>
      <c r="I129" s="229">
        <v>18</v>
      </c>
      <c r="J129" s="234">
        <v>125.74</v>
      </c>
      <c r="K129" s="234">
        <v>186</v>
      </c>
      <c r="L129" s="234">
        <v>42</v>
      </c>
      <c r="M129" s="234">
        <v>3</v>
      </c>
      <c r="N129" s="234">
        <v>41</v>
      </c>
      <c r="O129" s="234">
        <v>1</v>
      </c>
      <c r="P129" s="234">
        <v>1</v>
      </c>
      <c r="Q129" s="234">
        <v>14</v>
      </c>
      <c r="R129" s="234">
        <v>2</v>
      </c>
      <c r="S129" s="234">
        <v>10</v>
      </c>
      <c r="T129" s="234">
        <v>2</v>
      </c>
      <c r="U129" s="234">
        <v>2</v>
      </c>
      <c r="V129" s="234">
        <v>7</v>
      </c>
      <c r="W129" s="234">
        <v>4</v>
      </c>
      <c r="X129" s="234">
        <v>1</v>
      </c>
      <c r="Y129" s="234" t="s">
        <v>470</v>
      </c>
      <c r="Z129" s="234" t="s">
        <v>470</v>
      </c>
      <c r="AA129" s="234">
        <v>13</v>
      </c>
      <c r="AB129" s="234">
        <v>13</v>
      </c>
      <c r="AC129" s="234">
        <v>12</v>
      </c>
      <c r="AD129" s="234">
        <v>11</v>
      </c>
      <c r="AE129" s="234">
        <v>11</v>
      </c>
      <c r="AF129" s="234">
        <v>8</v>
      </c>
      <c r="AG129" s="234">
        <v>0</v>
      </c>
      <c r="AH129" s="234">
        <v>14</v>
      </c>
      <c r="AI129" s="234">
        <v>0</v>
      </c>
      <c r="AJ129" s="234">
        <v>14</v>
      </c>
      <c r="AK129" s="234">
        <v>0</v>
      </c>
      <c r="AL129" s="234">
        <v>5</v>
      </c>
      <c r="AM129" s="234">
        <v>0</v>
      </c>
      <c r="AN129" s="234">
        <v>14</v>
      </c>
      <c r="AO129" s="234">
        <v>0</v>
      </c>
      <c r="AP129" s="234">
        <v>14</v>
      </c>
      <c r="AQ129" s="234">
        <v>12</v>
      </c>
      <c r="AS129" s="230"/>
    </row>
    <row r="130" spans="1:45" ht="14.25" customHeight="1">
      <c r="A130" s="226">
        <v>125</v>
      </c>
      <c r="B130" s="232"/>
      <c r="C130" s="263" t="s">
        <v>1566</v>
      </c>
      <c r="D130" s="233">
        <v>1157</v>
      </c>
      <c r="E130" s="233">
        <v>120</v>
      </c>
      <c r="F130" s="229">
        <v>493</v>
      </c>
      <c r="G130" s="229">
        <v>199</v>
      </c>
      <c r="H130" s="229">
        <v>290</v>
      </c>
      <c r="I130" s="229">
        <v>4</v>
      </c>
      <c r="J130" s="234">
        <v>61.47</v>
      </c>
      <c r="K130" s="234">
        <v>255</v>
      </c>
      <c r="L130" s="234">
        <v>45</v>
      </c>
      <c r="M130" s="234">
        <v>6</v>
      </c>
      <c r="N130" s="234">
        <v>39</v>
      </c>
      <c r="O130" s="234" t="s">
        <v>470</v>
      </c>
      <c r="P130" s="234">
        <v>2</v>
      </c>
      <c r="Q130" s="234">
        <v>6</v>
      </c>
      <c r="R130" s="234" t="s">
        <v>470</v>
      </c>
      <c r="S130" s="234">
        <v>5</v>
      </c>
      <c r="T130" s="234">
        <v>1</v>
      </c>
      <c r="U130" s="234" t="s">
        <v>470</v>
      </c>
      <c r="V130" s="234">
        <v>3</v>
      </c>
      <c r="W130" s="234">
        <v>3</v>
      </c>
      <c r="X130" s="234" t="s">
        <v>470</v>
      </c>
      <c r="Y130" s="234" t="s">
        <v>470</v>
      </c>
      <c r="Z130" s="234" t="s">
        <v>470</v>
      </c>
      <c r="AA130" s="234">
        <v>6</v>
      </c>
      <c r="AB130" s="234">
        <v>6</v>
      </c>
      <c r="AC130" s="234">
        <v>6</v>
      </c>
      <c r="AD130" s="234">
        <v>6</v>
      </c>
      <c r="AE130" s="234">
        <v>6</v>
      </c>
      <c r="AF130" s="234">
        <v>6</v>
      </c>
      <c r="AG130" s="234">
        <v>0</v>
      </c>
      <c r="AH130" s="234">
        <v>6</v>
      </c>
      <c r="AI130" s="234">
        <v>1</v>
      </c>
      <c r="AJ130" s="234">
        <v>6</v>
      </c>
      <c r="AK130" s="234">
        <v>1</v>
      </c>
      <c r="AL130" s="234">
        <v>3</v>
      </c>
      <c r="AM130" s="234">
        <v>1</v>
      </c>
      <c r="AN130" s="234">
        <v>6</v>
      </c>
      <c r="AO130" s="234">
        <v>0</v>
      </c>
      <c r="AP130" s="234">
        <v>6</v>
      </c>
      <c r="AQ130" s="234">
        <v>6</v>
      </c>
      <c r="AS130" s="230"/>
    </row>
    <row r="131" spans="1:45" ht="14.25" customHeight="1">
      <c r="A131" s="226">
        <v>126</v>
      </c>
      <c r="B131" s="232"/>
      <c r="C131" s="263" t="s">
        <v>1572</v>
      </c>
      <c r="D131" s="233">
        <v>6489</v>
      </c>
      <c r="E131" s="233">
        <v>5269</v>
      </c>
      <c r="F131" s="229">
        <v>66</v>
      </c>
      <c r="G131" s="229">
        <v>12</v>
      </c>
      <c r="H131" s="229">
        <v>49</v>
      </c>
      <c r="I131" s="229">
        <v>5</v>
      </c>
      <c r="J131" s="234">
        <v>103.06</v>
      </c>
      <c r="K131" s="234">
        <v>26</v>
      </c>
      <c r="L131" s="234">
        <v>6</v>
      </c>
      <c r="M131" s="234">
        <v>1</v>
      </c>
      <c r="N131" s="234">
        <v>6</v>
      </c>
      <c r="O131" s="234" t="s">
        <v>470</v>
      </c>
      <c r="P131" s="234" t="s">
        <v>470</v>
      </c>
      <c r="Q131" s="234">
        <v>24</v>
      </c>
      <c r="R131" s="234">
        <v>1</v>
      </c>
      <c r="S131" s="234">
        <v>2</v>
      </c>
      <c r="T131" s="234">
        <v>21</v>
      </c>
      <c r="U131" s="234">
        <v>10</v>
      </c>
      <c r="V131" s="234">
        <v>8</v>
      </c>
      <c r="W131" s="234">
        <v>6</v>
      </c>
      <c r="X131" s="234" t="s">
        <v>470</v>
      </c>
      <c r="Y131" s="234" t="s">
        <v>470</v>
      </c>
      <c r="Z131" s="234" t="s">
        <v>470</v>
      </c>
      <c r="AA131" s="234">
        <v>0</v>
      </c>
      <c r="AB131" s="234">
        <v>0</v>
      </c>
      <c r="AC131" s="234">
        <v>0</v>
      </c>
      <c r="AD131" s="234">
        <v>0</v>
      </c>
      <c r="AE131" s="234">
        <v>22</v>
      </c>
      <c r="AF131" s="234">
        <v>0</v>
      </c>
      <c r="AG131" s="234">
        <v>2</v>
      </c>
      <c r="AH131" s="234">
        <v>17</v>
      </c>
      <c r="AI131" s="234">
        <v>0</v>
      </c>
      <c r="AJ131" s="234">
        <v>24</v>
      </c>
      <c r="AK131" s="234">
        <v>0</v>
      </c>
      <c r="AL131" s="234">
        <v>1</v>
      </c>
      <c r="AM131" s="234">
        <v>0</v>
      </c>
      <c r="AN131" s="234">
        <v>7</v>
      </c>
      <c r="AO131" s="234">
        <v>0</v>
      </c>
      <c r="AP131" s="234">
        <v>0</v>
      </c>
      <c r="AQ131" s="234">
        <v>0</v>
      </c>
      <c r="AS131" s="230"/>
    </row>
    <row r="132" spans="1:45" ht="14.25" customHeight="1">
      <c r="A132" s="226">
        <v>127</v>
      </c>
      <c r="B132" s="232"/>
      <c r="C132" s="263" t="s">
        <v>1590</v>
      </c>
      <c r="D132" s="233">
        <v>877</v>
      </c>
      <c r="E132" s="233">
        <v>425</v>
      </c>
      <c r="F132" s="229">
        <v>72</v>
      </c>
      <c r="G132" s="229">
        <v>21</v>
      </c>
      <c r="H132" s="229">
        <v>47</v>
      </c>
      <c r="I132" s="229">
        <v>4</v>
      </c>
      <c r="J132" s="234">
        <v>30.08</v>
      </c>
      <c r="K132" s="234">
        <v>28</v>
      </c>
      <c r="L132" s="234">
        <v>11</v>
      </c>
      <c r="M132" s="234" t="s">
        <v>470</v>
      </c>
      <c r="N132" s="234">
        <v>11</v>
      </c>
      <c r="O132" s="234">
        <v>1</v>
      </c>
      <c r="P132" s="234" t="s">
        <v>470</v>
      </c>
      <c r="Q132" s="234">
        <v>9</v>
      </c>
      <c r="R132" s="234" t="s">
        <v>470</v>
      </c>
      <c r="S132" s="234">
        <v>2</v>
      </c>
      <c r="T132" s="234">
        <v>7</v>
      </c>
      <c r="U132" s="234">
        <v>7</v>
      </c>
      <c r="V132" s="234">
        <v>1</v>
      </c>
      <c r="W132" s="234">
        <v>1</v>
      </c>
      <c r="X132" s="234" t="s">
        <v>470</v>
      </c>
      <c r="Y132" s="234" t="s">
        <v>470</v>
      </c>
      <c r="Z132" s="234" t="s">
        <v>470</v>
      </c>
      <c r="AA132" s="234">
        <v>1</v>
      </c>
      <c r="AB132" s="234">
        <v>1</v>
      </c>
      <c r="AC132" s="234">
        <v>3</v>
      </c>
      <c r="AD132" s="234">
        <v>9</v>
      </c>
      <c r="AE132" s="234">
        <v>8</v>
      </c>
      <c r="AF132" s="234">
        <v>3</v>
      </c>
      <c r="AG132" s="234">
        <v>0</v>
      </c>
      <c r="AH132" s="234">
        <v>8</v>
      </c>
      <c r="AI132" s="234">
        <v>0</v>
      </c>
      <c r="AJ132" s="234">
        <v>9</v>
      </c>
      <c r="AK132" s="234">
        <v>0</v>
      </c>
      <c r="AL132" s="234">
        <v>0</v>
      </c>
      <c r="AM132" s="234">
        <v>0</v>
      </c>
      <c r="AN132" s="234">
        <v>7</v>
      </c>
      <c r="AO132" s="234">
        <v>0</v>
      </c>
      <c r="AP132" s="234">
        <v>0</v>
      </c>
      <c r="AQ132" s="234">
        <v>0</v>
      </c>
      <c r="AS132" s="230"/>
    </row>
    <row r="133" spans="1:45" ht="14.25" customHeight="1">
      <c r="A133" s="226">
        <v>128</v>
      </c>
      <c r="B133" s="232"/>
      <c r="C133" s="263" t="s">
        <v>1595</v>
      </c>
      <c r="D133" s="233">
        <v>2502</v>
      </c>
      <c r="E133" s="233">
        <v>2261</v>
      </c>
      <c r="F133" s="229">
        <v>62</v>
      </c>
      <c r="G133" s="229">
        <v>3</v>
      </c>
      <c r="H133" s="229">
        <v>45</v>
      </c>
      <c r="I133" s="229">
        <v>14</v>
      </c>
      <c r="J133" s="234" t="s">
        <v>471</v>
      </c>
      <c r="K133" s="234">
        <v>15</v>
      </c>
      <c r="L133" s="234" t="s">
        <v>471</v>
      </c>
      <c r="M133" s="234" t="s">
        <v>471</v>
      </c>
      <c r="N133" s="234" t="s">
        <v>471</v>
      </c>
      <c r="O133" s="234" t="s">
        <v>471</v>
      </c>
      <c r="P133" s="234" t="s">
        <v>471</v>
      </c>
      <c r="Q133" s="234">
        <v>20</v>
      </c>
      <c r="R133" s="234" t="s">
        <v>470</v>
      </c>
      <c r="S133" s="234">
        <v>1</v>
      </c>
      <c r="T133" s="234">
        <v>19</v>
      </c>
      <c r="U133" s="234">
        <v>9</v>
      </c>
      <c r="V133" s="234">
        <v>7</v>
      </c>
      <c r="W133" s="234">
        <v>2</v>
      </c>
      <c r="X133" s="234">
        <v>1</v>
      </c>
      <c r="Y133" s="234">
        <v>1</v>
      </c>
      <c r="Z133" s="234" t="s">
        <v>470</v>
      </c>
      <c r="AA133" s="234">
        <v>0</v>
      </c>
      <c r="AB133" s="234">
        <v>0</v>
      </c>
      <c r="AC133" s="234">
        <v>1</v>
      </c>
      <c r="AD133" s="234">
        <v>19</v>
      </c>
      <c r="AE133" s="234">
        <v>19</v>
      </c>
      <c r="AF133" s="234">
        <v>1</v>
      </c>
      <c r="AG133" s="234">
        <v>1</v>
      </c>
      <c r="AH133" s="234">
        <v>19</v>
      </c>
      <c r="AI133" s="234">
        <v>0</v>
      </c>
      <c r="AJ133" s="234">
        <v>20</v>
      </c>
      <c r="AK133" s="234">
        <v>0</v>
      </c>
      <c r="AL133" s="234">
        <v>0</v>
      </c>
      <c r="AM133" s="234">
        <v>0</v>
      </c>
      <c r="AN133" s="234">
        <v>18</v>
      </c>
      <c r="AO133" s="234">
        <v>0</v>
      </c>
      <c r="AP133" s="234">
        <v>0</v>
      </c>
      <c r="AQ133" s="234">
        <v>0</v>
      </c>
      <c r="AS133" s="235"/>
    </row>
    <row r="134" spans="1:45" ht="14.25" customHeight="1">
      <c r="A134" s="226">
        <v>129</v>
      </c>
      <c r="B134" s="232"/>
      <c r="C134" s="263" t="s">
        <v>1610</v>
      </c>
      <c r="D134" s="233">
        <v>1862</v>
      </c>
      <c r="E134" s="233">
        <v>1453</v>
      </c>
      <c r="F134" s="229">
        <v>34</v>
      </c>
      <c r="G134" s="229">
        <v>0</v>
      </c>
      <c r="H134" s="229">
        <v>27</v>
      </c>
      <c r="I134" s="229">
        <v>7</v>
      </c>
      <c r="J134" s="234" t="s">
        <v>471</v>
      </c>
      <c r="K134" s="234">
        <v>2</v>
      </c>
      <c r="L134" s="234" t="s">
        <v>471</v>
      </c>
      <c r="M134" s="234" t="s">
        <v>471</v>
      </c>
      <c r="N134" s="234" t="s">
        <v>471</v>
      </c>
      <c r="O134" s="234" t="s">
        <v>471</v>
      </c>
      <c r="P134" s="234" t="s">
        <v>471</v>
      </c>
      <c r="Q134" s="234">
        <v>13</v>
      </c>
      <c r="R134" s="234" t="s">
        <v>470</v>
      </c>
      <c r="S134" s="234" t="s">
        <v>470</v>
      </c>
      <c r="T134" s="234">
        <v>13</v>
      </c>
      <c r="U134" s="234">
        <v>2</v>
      </c>
      <c r="V134" s="234">
        <v>8</v>
      </c>
      <c r="W134" s="234">
        <v>3</v>
      </c>
      <c r="X134" s="234" t="s">
        <v>470</v>
      </c>
      <c r="Y134" s="234" t="s">
        <v>470</v>
      </c>
      <c r="Z134" s="234" t="s">
        <v>470</v>
      </c>
      <c r="AA134" s="234">
        <v>0</v>
      </c>
      <c r="AB134" s="234">
        <v>0</v>
      </c>
      <c r="AC134" s="234">
        <v>8</v>
      </c>
      <c r="AD134" s="234">
        <v>13</v>
      </c>
      <c r="AE134" s="234">
        <v>13</v>
      </c>
      <c r="AF134" s="234">
        <v>1</v>
      </c>
      <c r="AG134" s="234">
        <v>0</v>
      </c>
      <c r="AH134" s="234">
        <v>13</v>
      </c>
      <c r="AI134" s="234">
        <v>0</v>
      </c>
      <c r="AJ134" s="234">
        <v>13</v>
      </c>
      <c r="AK134" s="234">
        <v>0</v>
      </c>
      <c r="AL134" s="234">
        <v>1</v>
      </c>
      <c r="AM134" s="234">
        <v>0</v>
      </c>
      <c r="AN134" s="234">
        <v>13</v>
      </c>
      <c r="AO134" s="234">
        <v>0</v>
      </c>
      <c r="AP134" s="234">
        <v>0</v>
      </c>
      <c r="AQ134" s="234">
        <v>0</v>
      </c>
      <c r="AS134" s="235"/>
    </row>
    <row r="135" spans="1:45" ht="14.25" customHeight="1">
      <c r="A135" s="226">
        <v>130</v>
      </c>
      <c r="B135" s="232" t="s">
        <v>1619</v>
      </c>
      <c r="C135" s="263" t="s">
        <v>1619</v>
      </c>
      <c r="D135" s="233">
        <v>12290</v>
      </c>
      <c r="E135" s="233">
        <v>4637</v>
      </c>
      <c r="F135" s="229">
        <v>2490</v>
      </c>
      <c r="G135" s="229">
        <v>738</v>
      </c>
      <c r="H135" s="229">
        <v>1580</v>
      </c>
      <c r="I135" s="229">
        <v>172</v>
      </c>
      <c r="J135" s="234">
        <v>935.78</v>
      </c>
      <c r="K135" s="234">
        <v>1130</v>
      </c>
      <c r="L135" s="234">
        <v>191</v>
      </c>
      <c r="M135" s="234">
        <v>21</v>
      </c>
      <c r="N135" s="234">
        <v>177</v>
      </c>
      <c r="O135" s="234">
        <v>6</v>
      </c>
      <c r="P135" s="234">
        <v>8</v>
      </c>
      <c r="Q135" s="234">
        <v>110</v>
      </c>
      <c r="R135" s="234">
        <v>3</v>
      </c>
      <c r="S135" s="234">
        <v>44</v>
      </c>
      <c r="T135" s="234">
        <v>63</v>
      </c>
      <c r="U135" s="234">
        <v>29</v>
      </c>
      <c r="V135" s="234">
        <v>36</v>
      </c>
      <c r="W135" s="234">
        <v>30</v>
      </c>
      <c r="X135" s="234">
        <v>14</v>
      </c>
      <c r="Y135" s="234">
        <v>1</v>
      </c>
      <c r="Z135" s="234" t="s">
        <v>470</v>
      </c>
      <c r="AA135" s="234">
        <v>24</v>
      </c>
      <c r="AB135" s="234">
        <v>58</v>
      </c>
      <c r="AC135" s="234">
        <v>57</v>
      </c>
      <c r="AD135" s="234">
        <v>70</v>
      </c>
      <c r="AE135" s="234">
        <v>76</v>
      </c>
      <c r="AF135" s="234">
        <v>32</v>
      </c>
      <c r="AG135" s="234">
        <v>9</v>
      </c>
      <c r="AH135" s="234">
        <v>106</v>
      </c>
      <c r="AI135" s="234">
        <v>35</v>
      </c>
      <c r="AJ135" s="234">
        <v>94</v>
      </c>
      <c r="AK135" s="234">
        <v>16</v>
      </c>
      <c r="AL135" s="234">
        <v>52</v>
      </c>
      <c r="AM135" s="234">
        <v>29</v>
      </c>
      <c r="AN135" s="234">
        <v>106</v>
      </c>
      <c r="AO135" s="234">
        <v>58</v>
      </c>
      <c r="AP135" s="234">
        <v>99</v>
      </c>
      <c r="AQ135" s="234">
        <v>90</v>
      </c>
      <c r="AS135" s="230"/>
    </row>
    <row r="136" spans="1:45" ht="14.25" customHeight="1">
      <c r="A136" s="226">
        <v>131</v>
      </c>
      <c r="B136" s="232"/>
      <c r="C136" s="263" t="s">
        <v>1620</v>
      </c>
      <c r="D136" s="233">
        <v>612</v>
      </c>
      <c r="E136" s="233">
        <v>3</v>
      </c>
      <c r="F136" s="229">
        <v>110</v>
      </c>
      <c r="G136" s="229">
        <v>26</v>
      </c>
      <c r="H136" s="229">
        <v>79</v>
      </c>
      <c r="I136" s="229">
        <v>5</v>
      </c>
      <c r="J136" s="234">
        <v>46.32</v>
      </c>
      <c r="K136" s="234">
        <v>63</v>
      </c>
      <c r="L136" s="234">
        <v>11</v>
      </c>
      <c r="M136" s="234" t="s">
        <v>470</v>
      </c>
      <c r="N136" s="234">
        <v>11</v>
      </c>
      <c r="O136" s="234">
        <v>2</v>
      </c>
      <c r="P136" s="234" t="s">
        <v>470</v>
      </c>
      <c r="Q136" s="234">
        <v>15</v>
      </c>
      <c r="R136" s="234" t="s">
        <v>470</v>
      </c>
      <c r="S136" s="234">
        <v>4</v>
      </c>
      <c r="T136" s="234">
        <v>11</v>
      </c>
      <c r="U136" s="234">
        <v>14</v>
      </c>
      <c r="V136" s="234">
        <v>1</v>
      </c>
      <c r="W136" s="234" t="s">
        <v>470</v>
      </c>
      <c r="X136" s="234" t="s">
        <v>470</v>
      </c>
      <c r="Y136" s="234" t="s">
        <v>470</v>
      </c>
      <c r="Z136" s="234" t="s">
        <v>470</v>
      </c>
      <c r="AA136" s="234">
        <v>0</v>
      </c>
      <c r="AB136" s="234">
        <v>0</v>
      </c>
      <c r="AC136" s="234">
        <v>1</v>
      </c>
      <c r="AD136" s="234">
        <v>0</v>
      </c>
      <c r="AE136" s="234">
        <v>2</v>
      </c>
      <c r="AF136" s="234">
        <v>9</v>
      </c>
      <c r="AG136" s="234">
        <v>4</v>
      </c>
      <c r="AH136" s="234">
        <v>11</v>
      </c>
      <c r="AI136" s="234">
        <v>0</v>
      </c>
      <c r="AJ136" s="234">
        <v>2</v>
      </c>
      <c r="AK136" s="234">
        <v>0</v>
      </c>
      <c r="AL136" s="234">
        <v>0</v>
      </c>
      <c r="AM136" s="234">
        <v>0</v>
      </c>
      <c r="AN136" s="234">
        <v>14</v>
      </c>
      <c r="AO136" s="234">
        <v>0</v>
      </c>
      <c r="AP136" s="234">
        <v>9</v>
      </c>
      <c r="AQ136" s="234">
        <v>8</v>
      </c>
      <c r="AS136" s="230"/>
    </row>
    <row r="137" spans="1:45" ht="14.25" customHeight="1">
      <c r="A137" s="226">
        <v>132</v>
      </c>
      <c r="B137" s="232"/>
      <c r="C137" s="263" t="s">
        <v>1628</v>
      </c>
      <c r="D137" s="233">
        <v>832</v>
      </c>
      <c r="E137" s="233">
        <v>212</v>
      </c>
      <c r="F137" s="229">
        <v>223</v>
      </c>
      <c r="G137" s="229">
        <v>65</v>
      </c>
      <c r="H137" s="229">
        <v>147</v>
      </c>
      <c r="I137" s="229">
        <v>11</v>
      </c>
      <c r="J137" s="234">
        <v>98.12</v>
      </c>
      <c r="K137" s="234">
        <v>74</v>
      </c>
      <c r="L137" s="234">
        <v>12</v>
      </c>
      <c r="M137" s="234">
        <v>2</v>
      </c>
      <c r="N137" s="234">
        <v>11</v>
      </c>
      <c r="O137" s="234">
        <v>1</v>
      </c>
      <c r="P137" s="234" t="s">
        <v>470</v>
      </c>
      <c r="Q137" s="234">
        <v>11</v>
      </c>
      <c r="R137" s="234" t="s">
        <v>470</v>
      </c>
      <c r="S137" s="234">
        <v>4</v>
      </c>
      <c r="T137" s="234">
        <v>7</v>
      </c>
      <c r="U137" s="234">
        <v>1</v>
      </c>
      <c r="V137" s="234">
        <v>5</v>
      </c>
      <c r="W137" s="234">
        <v>4</v>
      </c>
      <c r="X137" s="234">
        <v>1</v>
      </c>
      <c r="Y137" s="234" t="s">
        <v>470</v>
      </c>
      <c r="Z137" s="234" t="s">
        <v>470</v>
      </c>
      <c r="AA137" s="234">
        <v>2</v>
      </c>
      <c r="AB137" s="234">
        <v>8</v>
      </c>
      <c r="AC137" s="234">
        <v>8</v>
      </c>
      <c r="AD137" s="234">
        <v>10</v>
      </c>
      <c r="AE137" s="234">
        <v>9</v>
      </c>
      <c r="AF137" s="234">
        <v>2</v>
      </c>
      <c r="AG137" s="234">
        <v>0</v>
      </c>
      <c r="AH137" s="234">
        <v>11</v>
      </c>
      <c r="AI137" s="234">
        <v>2</v>
      </c>
      <c r="AJ137" s="234">
        <v>11</v>
      </c>
      <c r="AK137" s="234">
        <v>4</v>
      </c>
      <c r="AL137" s="234">
        <v>8</v>
      </c>
      <c r="AM137" s="234">
        <v>7</v>
      </c>
      <c r="AN137" s="234">
        <v>10</v>
      </c>
      <c r="AO137" s="234">
        <v>3</v>
      </c>
      <c r="AP137" s="234">
        <v>11</v>
      </c>
      <c r="AQ137" s="234">
        <v>11</v>
      </c>
      <c r="AS137" s="230"/>
    </row>
    <row r="138" spans="1:45" ht="14.25" customHeight="1">
      <c r="A138" s="226">
        <v>133</v>
      </c>
      <c r="B138" s="232"/>
      <c r="C138" s="263" t="s">
        <v>1638</v>
      </c>
      <c r="D138" s="233">
        <v>630</v>
      </c>
      <c r="E138" s="233">
        <v>79</v>
      </c>
      <c r="F138" s="229">
        <v>171</v>
      </c>
      <c r="G138" s="229">
        <v>26</v>
      </c>
      <c r="H138" s="229">
        <v>138</v>
      </c>
      <c r="I138" s="229">
        <v>7</v>
      </c>
      <c r="J138" s="234">
        <v>57.59</v>
      </c>
      <c r="K138" s="234">
        <v>92</v>
      </c>
      <c r="L138" s="234">
        <v>19</v>
      </c>
      <c r="M138" s="234">
        <v>3</v>
      </c>
      <c r="N138" s="234">
        <v>19</v>
      </c>
      <c r="O138" s="234" t="s">
        <v>470</v>
      </c>
      <c r="P138" s="234">
        <v>1</v>
      </c>
      <c r="Q138" s="234">
        <v>9</v>
      </c>
      <c r="R138" s="234" t="s">
        <v>470</v>
      </c>
      <c r="S138" s="234">
        <v>1</v>
      </c>
      <c r="T138" s="234">
        <v>8</v>
      </c>
      <c r="U138" s="234">
        <v>6</v>
      </c>
      <c r="V138" s="234">
        <v>2</v>
      </c>
      <c r="W138" s="234">
        <v>1</v>
      </c>
      <c r="X138" s="234" t="s">
        <v>470</v>
      </c>
      <c r="Y138" s="234" t="s">
        <v>470</v>
      </c>
      <c r="Z138" s="234" t="s">
        <v>470</v>
      </c>
      <c r="AA138" s="234">
        <v>2</v>
      </c>
      <c r="AB138" s="234">
        <v>0</v>
      </c>
      <c r="AC138" s="234">
        <v>0</v>
      </c>
      <c r="AD138" s="234">
        <v>0</v>
      </c>
      <c r="AE138" s="234">
        <v>0</v>
      </c>
      <c r="AF138" s="234">
        <v>6</v>
      </c>
      <c r="AG138" s="234">
        <v>2</v>
      </c>
      <c r="AH138" s="234">
        <v>9</v>
      </c>
      <c r="AI138" s="234">
        <v>0</v>
      </c>
      <c r="AJ138" s="234">
        <v>9</v>
      </c>
      <c r="AK138" s="234">
        <v>0</v>
      </c>
      <c r="AL138" s="234">
        <v>1</v>
      </c>
      <c r="AM138" s="234">
        <v>1</v>
      </c>
      <c r="AN138" s="234">
        <v>7</v>
      </c>
      <c r="AO138" s="234">
        <v>0</v>
      </c>
      <c r="AP138" s="234">
        <v>8</v>
      </c>
      <c r="AQ138" s="234">
        <v>8</v>
      </c>
      <c r="AS138" s="230"/>
    </row>
    <row r="139" spans="1:45" ht="14.25" customHeight="1">
      <c r="A139" s="226">
        <v>134</v>
      </c>
      <c r="B139" s="232"/>
      <c r="C139" s="263" t="s">
        <v>1645</v>
      </c>
      <c r="D139" s="233">
        <v>660</v>
      </c>
      <c r="E139" s="233">
        <v>52</v>
      </c>
      <c r="F139" s="229">
        <v>212</v>
      </c>
      <c r="G139" s="229">
        <v>75</v>
      </c>
      <c r="H139" s="229">
        <v>123</v>
      </c>
      <c r="I139" s="229">
        <v>14</v>
      </c>
      <c r="J139" s="234">
        <v>58.14</v>
      </c>
      <c r="K139" s="234">
        <v>109</v>
      </c>
      <c r="L139" s="234">
        <v>15</v>
      </c>
      <c r="M139" s="234">
        <v>3</v>
      </c>
      <c r="N139" s="234">
        <v>12</v>
      </c>
      <c r="O139" s="234" t="s">
        <v>470</v>
      </c>
      <c r="P139" s="234">
        <v>1</v>
      </c>
      <c r="Q139" s="234">
        <v>7</v>
      </c>
      <c r="R139" s="234" t="s">
        <v>470</v>
      </c>
      <c r="S139" s="234">
        <v>3</v>
      </c>
      <c r="T139" s="234">
        <v>4</v>
      </c>
      <c r="U139" s="234">
        <v>4</v>
      </c>
      <c r="V139" s="234">
        <v>2</v>
      </c>
      <c r="W139" s="234">
        <v>1</v>
      </c>
      <c r="X139" s="234" t="s">
        <v>470</v>
      </c>
      <c r="Y139" s="234" t="s">
        <v>470</v>
      </c>
      <c r="Z139" s="234" t="s">
        <v>470</v>
      </c>
      <c r="AA139" s="234">
        <v>5</v>
      </c>
      <c r="AB139" s="234">
        <v>6</v>
      </c>
      <c r="AC139" s="234">
        <v>4</v>
      </c>
      <c r="AD139" s="234">
        <v>7</v>
      </c>
      <c r="AE139" s="234">
        <v>6</v>
      </c>
      <c r="AF139" s="234">
        <v>4</v>
      </c>
      <c r="AG139" s="234">
        <v>0</v>
      </c>
      <c r="AH139" s="234">
        <v>7</v>
      </c>
      <c r="AI139" s="234">
        <v>0</v>
      </c>
      <c r="AJ139" s="234">
        <v>6</v>
      </c>
      <c r="AK139" s="234">
        <v>1</v>
      </c>
      <c r="AL139" s="234">
        <v>1</v>
      </c>
      <c r="AM139" s="234">
        <v>1</v>
      </c>
      <c r="AN139" s="234">
        <v>7</v>
      </c>
      <c r="AO139" s="234">
        <v>6</v>
      </c>
      <c r="AP139" s="234">
        <v>7</v>
      </c>
      <c r="AQ139" s="234">
        <v>7</v>
      </c>
      <c r="AS139" s="230"/>
    </row>
    <row r="140" spans="1:45" ht="14.25" customHeight="1">
      <c r="A140" s="226">
        <v>135</v>
      </c>
      <c r="B140" s="232"/>
      <c r="C140" s="263" t="s">
        <v>1652</v>
      </c>
      <c r="D140" s="233">
        <v>2237</v>
      </c>
      <c r="E140" s="233">
        <v>1282</v>
      </c>
      <c r="F140" s="229">
        <v>269</v>
      </c>
      <c r="G140" s="229">
        <v>61</v>
      </c>
      <c r="H140" s="229">
        <v>198</v>
      </c>
      <c r="I140" s="229">
        <v>10</v>
      </c>
      <c r="J140" s="234">
        <v>133.03</v>
      </c>
      <c r="K140" s="234">
        <v>117</v>
      </c>
      <c r="L140" s="234">
        <v>12</v>
      </c>
      <c r="M140" s="234">
        <v>2</v>
      </c>
      <c r="N140" s="234">
        <v>10</v>
      </c>
      <c r="O140" s="234" t="s">
        <v>470</v>
      </c>
      <c r="P140" s="234">
        <v>1</v>
      </c>
      <c r="Q140" s="234">
        <v>13</v>
      </c>
      <c r="R140" s="234" t="s">
        <v>470</v>
      </c>
      <c r="S140" s="234">
        <v>4</v>
      </c>
      <c r="T140" s="234">
        <v>9</v>
      </c>
      <c r="U140" s="234">
        <v>1</v>
      </c>
      <c r="V140" s="234">
        <v>3</v>
      </c>
      <c r="W140" s="234">
        <v>7</v>
      </c>
      <c r="X140" s="234">
        <v>2</v>
      </c>
      <c r="Y140" s="234" t="s">
        <v>470</v>
      </c>
      <c r="Z140" s="234" t="s">
        <v>470</v>
      </c>
      <c r="AA140" s="234">
        <v>6</v>
      </c>
      <c r="AB140" s="234">
        <v>4</v>
      </c>
      <c r="AC140" s="234">
        <v>4</v>
      </c>
      <c r="AD140" s="234">
        <v>8</v>
      </c>
      <c r="AE140" s="234">
        <v>11</v>
      </c>
      <c r="AF140" s="234">
        <v>2</v>
      </c>
      <c r="AG140" s="234">
        <v>1</v>
      </c>
      <c r="AH140" s="234">
        <v>13</v>
      </c>
      <c r="AI140" s="234">
        <v>0</v>
      </c>
      <c r="AJ140" s="234">
        <v>13</v>
      </c>
      <c r="AK140" s="234">
        <v>0</v>
      </c>
      <c r="AL140" s="234">
        <v>3</v>
      </c>
      <c r="AM140" s="234">
        <v>2</v>
      </c>
      <c r="AN140" s="234">
        <v>13</v>
      </c>
      <c r="AO140" s="234">
        <v>9</v>
      </c>
      <c r="AP140" s="234">
        <v>10</v>
      </c>
      <c r="AQ140" s="234">
        <v>4</v>
      </c>
      <c r="AS140" s="230"/>
    </row>
    <row r="141" spans="1:45" ht="14.25" customHeight="1">
      <c r="A141" s="226">
        <v>136</v>
      </c>
      <c r="B141" s="232"/>
      <c r="C141" s="263" t="s">
        <v>1540</v>
      </c>
      <c r="D141" s="233">
        <v>1581</v>
      </c>
      <c r="E141" s="233">
        <v>413</v>
      </c>
      <c r="F141" s="229">
        <v>334</v>
      </c>
      <c r="G141" s="229">
        <v>104</v>
      </c>
      <c r="H141" s="229">
        <v>187</v>
      </c>
      <c r="I141" s="229">
        <v>43</v>
      </c>
      <c r="J141" s="234">
        <v>151.84</v>
      </c>
      <c r="K141" s="234">
        <v>162</v>
      </c>
      <c r="L141" s="234">
        <v>35</v>
      </c>
      <c r="M141" s="234">
        <v>4</v>
      </c>
      <c r="N141" s="234">
        <v>33</v>
      </c>
      <c r="O141" s="234">
        <v>1</v>
      </c>
      <c r="P141" s="234">
        <v>1</v>
      </c>
      <c r="Q141" s="234">
        <v>12</v>
      </c>
      <c r="R141" s="234">
        <v>1</v>
      </c>
      <c r="S141" s="234">
        <v>5</v>
      </c>
      <c r="T141" s="234">
        <v>6</v>
      </c>
      <c r="U141" s="234" t="s">
        <v>470</v>
      </c>
      <c r="V141" s="234">
        <v>7</v>
      </c>
      <c r="W141" s="234">
        <v>2</v>
      </c>
      <c r="X141" s="234">
        <v>3</v>
      </c>
      <c r="Y141" s="234" t="s">
        <v>470</v>
      </c>
      <c r="Z141" s="234" t="s">
        <v>470</v>
      </c>
      <c r="AA141" s="234">
        <v>2</v>
      </c>
      <c r="AB141" s="234">
        <v>12</v>
      </c>
      <c r="AC141" s="234">
        <v>10</v>
      </c>
      <c r="AD141" s="234">
        <v>12</v>
      </c>
      <c r="AE141" s="234">
        <v>11</v>
      </c>
      <c r="AF141" s="234">
        <v>2</v>
      </c>
      <c r="AG141" s="234">
        <v>0</v>
      </c>
      <c r="AH141" s="234">
        <v>12</v>
      </c>
      <c r="AI141" s="234">
        <v>5</v>
      </c>
      <c r="AJ141" s="234">
        <v>12</v>
      </c>
      <c r="AK141" s="234">
        <v>6</v>
      </c>
      <c r="AL141" s="234">
        <v>12</v>
      </c>
      <c r="AM141" s="234">
        <v>11</v>
      </c>
      <c r="AN141" s="234">
        <v>12</v>
      </c>
      <c r="AO141" s="234">
        <v>5</v>
      </c>
      <c r="AP141" s="234">
        <v>12</v>
      </c>
      <c r="AQ141" s="234">
        <v>11</v>
      </c>
      <c r="AS141" s="230"/>
    </row>
    <row r="142" spans="1:45" ht="14.25" customHeight="1">
      <c r="A142" s="226">
        <v>137</v>
      </c>
      <c r="B142" s="232"/>
      <c r="C142" s="263" t="s">
        <v>243</v>
      </c>
      <c r="D142" s="233">
        <v>1054</v>
      </c>
      <c r="E142" s="233">
        <v>451</v>
      </c>
      <c r="F142" s="229">
        <v>220</v>
      </c>
      <c r="G142" s="229">
        <v>59</v>
      </c>
      <c r="H142" s="229">
        <v>150</v>
      </c>
      <c r="I142" s="229">
        <v>11</v>
      </c>
      <c r="J142" s="234">
        <v>99.01</v>
      </c>
      <c r="K142" s="234">
        <v>93</v>
      </c>
      <c r="L142" s="234">
        <v>17</v>
      </c>
      <c r="M142" s="234">
        <v>1</v>
      </c>
      <c r="N142" s="234">
        <v>17</v>
      </c>
      <c r="O142" s="234">
        <v>1</v>
      </c>
      <c r="P142" s="234" t="s">
        <v>470</v>
      </c>
      <c r="Q142" s="234">
        <v>10</v>
      </c>
      <c r="R142" s="234" t="s">
        <v>470</v>
      </c>
      <c r="S142" s="234">
        <v>2</v>
      </c>
      <c r="T142" s="234">
        <v>8</v>
      </c>
      <c r="U142" s="234">
        <v>1</v>
      </c>
      <c r="V142" s="234">
        <v>5</v>
      </c>
      <c r="W142" s="234">
        <v>2</v>
      </c>
      <c r="X142" s="234">
        <v>1</v>
      </c>
      <c r="Y142" s="234">
        <v>1</v>
      </c>
      <c r="Z142" s="234" t="s">
        <v>470</v>
      </c>
      <c r="AA142" s="234">
        <v>2</v>
      </c>
      <c r="AB142" s="234">
        <v>4</v>
      </c>
      <c r="AC142" s="234">
        <v>4</v>
      </c>
      <c r="AD142" s="234">
        <v>6</v>
      </c>
      <c r="AE142" s="234">
        <v>7</v>
      </c>
      <c r="AF142" s="234">
        <v>2</v>
      </c>
      <c r="AG142" s="234">
        <v>1</v>
      </c>
      <c r="AH142" s="234">
        <v>10</v>
      </c>
      <c r="AI142" s="234">
        <v>6</v>
      </c>
      <c r="AJ142" s="234">
        <v>10</v>
      </c>
      <c r="AK142" s="234">
        <v>4</v>
      </c>
      <c r="AL142" s="234">
        <v>2</v>
      </c>
      <c r="AM142" s="234">
        <v>1</v>
      </c>
      <c r="AN142" s="234">
        <v>10</v>
      </c>
      <c r="AO142" s="234">
        <v>6</v>
      </c>
      <c r="AP142" s="234">
        <v>10</v>
      </c>
      <c r="AQ142" s="234">
        <v>10</v>
      </c>
      <c r="AS142" s="230"/>
    </row>
    <row r="143" spans="1:45" ht="14.25" customHeight="1">
      <c r="A143" s="226">
        <v>138</v>
      </c>
      <c r="B143" s="232"/>
      <c r="C143" s="263" t="s">
        <v>1679</v>
      </c>
      <c r="D143" s="233">
        <v>456</v>
      </c>
      <c r="E143" s="233">
        <v>70</v>
      </c>
      <c r="F143" s="229">
        <v>150</v>
      </c>
      <c r="G143" s="229">
        <v>33</v>
      </c>
      <c r="H143" s="229">
        <v>116</v>
      </c>
      <c r="I143" s="229">
        <v>1</v>
      </c>
      <c r="J143" s="234">
        <v>43.39</v>
      </c>
      <c r="K143" s="234">
        <v>86</v>
      </c>
      <c r="L143" s="234">
        <v>16</v>
      </c>
      <c r="M143" s="234">
        <v>3</v>
      </c>
      <c r="N143" s="234">
        <v>12</v>
      </c>
      <c r="O143" s="234" t="s">
        <v>470</v>
      </c>
      <c r="P143" s="234">
        <v>2</v>
      </c>
      <c r="Q143" s="234">
        <v>4</v>
      </c>
      <c r="R143" s="234" t="s">
        <v>470</v>
      </c>
      <c r="S143" s="234">
        <v>1</v>
      </c>
      <c r="T143" s="234">
        <v>3</v>
      </c>
      <c r="U143" s="234">
        <v>1</v>
      </c>
      <c r="V143" s="234">
        <v>2</v>
      </c>
      <c r="W143" s="234">
        <v>1</v>
      </c>
      <c r="X143" s="234" t="s">
        <v>470</v>
      </c>
      <c r="Y143" s="234" t="s">
        <v>470</v>
      </c>
      <c r="Z143" s="234" t="s">
        <v>470</v>
      </c>
      <c r="AA143" s="234">
        <v>0</v>
      </c>
      <c r="AB143" s="234">
        <v>0</v>
      </c>
      <c r="AC143" s="234">
        <v>2</v>
      </c>
      <c r="AD143" s="234">
        <v>2</v>
      </c>
      <c r="AE143" s="234">
        <v>2</v>
      </c>
      <c r="AF143" s="234">
        <v>2</v>
      </c>
      <c r="AG143" s="234">
        <v>0</v>
      </c>
      <c r="AH143" s="234">
        <v>4</v>
      </c>
      <c r="AI143" s="234">
        <v>0</v>
      </c>
      <c r="AJ143" s="234">
        <v>2</v>
      </c>
      <c r="AK143" s="234">
        <v>0</v>
      </c>
      <c r="AL143" s="234">
        <v>1</v>
      </c>
      <c r="AM143" s="234">
        <v>1</v>
      </c>
      <c r="AN143" s="234">
        <v>4</v>
      </c>
      <c r="AO143" s="234">
        <v>0</v>
      </c>
      <c r="AP143" s="234">
        <v>3</v>
      </c>
      <c r="AQ143" s="234">
        <v>3</v>
      </c>
      <c r="AS143" s="230"/>
    </row>
    <row r="144" spans="1:45" ht="14.25" customHeight="1">
      <c r="A144" s="226">
        <v>139</v>
      </c>
      <c r="B144" s="232"/>
      <c r="C144" s="263" t="s">
        <v>1684</v>
      </c>
      <c r="D144" s="233">
        <v>1353</v>
      </c>
      <c r="E144" s="233">
        <v>687</v>
      </c>
      <c r="F144" s="229">
        <v>261</v>
      </c>
      <c r="G144" s="229">
        <v>74</v>
      </c>
      <c r="H144" s="229">
        <v>169</v>
      </c>
      <c r="I144" s="229">
        <v>18</v>
      </c>
      <c r="J144" s="234">
        <v>91.63</v>
      </c>
      <c r="K144" s="234">
        <v>75</v>
      </c>
      <c r="L144" s="234">
        <v>12</v>
      </c>
      <c r="M144" s="234">
        <v>1</v>
      </c>
      <c r="N144" s="234">
        <v>11</v>
      </c>
      <c r="O144" s="234">
        <v>1</v>
      </c>
      <c r="P144" s="234">
        <v>1</v>
      </c>
      <c r="Q144" s="234">
        <v>7</v>
      </c>
      <c r="R144" s="234" t="s">
        <v>470</v>
      </c>
      <c r="S144" s="234">
        <v>3</v>
      </c>
      <c r="T144" s="234">
        <v>4</v>
      </c>
      <c r="U144" s="234" t="s">
        <v>470</v>
      </c>
      <c r="V144" s="234">
        <v>3</v>
      </c>
      <c r="W144" s="234">
        <v>2</v>
      </c>
      <c r="X144" s="234">
        <v>2</v>
      </c>
      <c r="Y144" s="234" t="s">
        <v>470</v>
      </c>
      <c r="Z144" s="234" t="s">
        <v>470</v>
      </c>
      <c r="AA144" s="234">
        <v>4</v>
      </c>
      <c r="AB144" s="234">
        <v>3</v>
      </c>
      <c r="AC144" s="234">
        <v>3</v>
      </c>
      <c r="AD144" s="234">
        <v>3</v>
      </c>
      <c r="AE144" s="234">
        <v>6</v>
      </c>
      <c r="AF144" s="234">
        <v>3</v>
      </c>
      <c r="AG144" s="234">
        <v>1</v>
      </c>
      <c r="AH144" s="234">
        <v>7</v>
      </c>
      <c r="AI144" s="234">
        <v>0</v>
      </c>
      <c r="AJ144" s="234">
        <v>7</v>
      </c>
      <c r="AK144" s="234">
        <v>0</v>
      </c>
      <c r="AL144" s="234">
        <v>2</v>
      </c>
      <c r="AM144" s="234">
        <v>0</v>
      </c>
      <c r="AN144" s="234">
        <v>7</v>
      </c>
      <c r="AO144" s="234">
        <v>7</v>
      </c>
      <c r="AP144" s="234">
        <v>7</v>
      </c>
      <c r="AQ144" s="234">
        <v>7</v>
      </c>
      <c r="AS144" s="230"/>
    </row>
    <row r="145" spans="1:45" ht="14.25" customHeight="1">
      <c r="A145" s="226">
        <v>140</v>
      </c>
      <c r="B145" s="232"/>
      <c r="C145" s="263" t="s">
        <v>1688</v>
      </c>
      <c r="D145" s="233">
        <v>721</v>
      </c>
      <c r="E145" s="233">
        <v>214</v>
      </c>
      <c r="F145" s="229">
        <v>264</v>
      </c>
      <c r="G145" s="229">
        <v>96</v>
      </c>
      <c r="H145" s="229">
        <v>143</v>
      </c>
      <c r="I145" s="229">
        <v>25</v>
      </c>
      <c r="J145" s="234">
        <v>68.42</v>
      </c>
      <c r="K145" s="234">
        <v>154</v>
      </c>
      <c r="L145" s="234">
        <v>23</v>
      </c>
      <c r="M145" s="234">
        <v>1</v>
      </c>
      <c r="N145" s="234">
        <v>22</v>
      </c>
      <c r="O145" s="234" t="s">
        <v>470</v>
      </c>
      <c r="P145" s="234">
        <v>1</v>
      </c>
      <c r="Q145" s="234">
        <v>10</v>
      </c>
      <c r="R145" s="234">
        <v>1</v>
      </c>
      <c r="S145" s="234">
        <v>7</v>
      </c>
      <c r="T145" s="234">
        <v>2</v>
      </c>
      <c r="U145" s="234" t="s">
        <v>470</v>
      </c>
      <c r="V145" s="234">
        <v>1</v>
      </c>
      <c r="W145" s="234">
        <v>5</v>
      </c>
      <c r="X145" s="234">
        <v>4</v>
      </c>
      <c r="Y145" s="234" t="s">
        <v>470</v>
      </c>
      <c r="Z145" s="234" t="s">
        <v>470</v>
      </c>
      <c r="AA145" s="234">
        <v>1</v>
      </c>
      <c r="AB145" s="234">
        <v>10</v>
      </c>
      <c r="AC145" s="234">
        <v>10</v>
      </c>
      <c r="AD145" s="234">
        <v>10</v>
      </c>
      <c r="AE145" s="234">
        <v>10</v>
      </c>
      <c r="AF145" s="234">
        <v>0</v>
      </c>
      <c r="AG145" s="234">
        <v>0</v>
      </c>
      <c r="AH145" s="234">
        <v>10</v>
      </c>
      <c r="AI145" s="234">
        <v>10</v>
      </c>
      <c r="AJ145" s="234">
        <v>10</v>
      </c>
      <c r="AK145" s="234">
        <v>1</v>
      </c>
      <c r="AL145" s="234">
        <v>10</v>
      </c>
      <c r="AM145" s="234">
        <v>2</v>
      </c>
      <c r="AN145" s="234">
        <v>10</v>
      </c>
      <c r="AO145" s="234">
        <v>10</v>
      </c>
      <c r="AP145" s="234">
        <v>10</v>
      </c>
      <c r="AQ145" s="234">
        <v>10</v>
      </c>
      <c r="AS145" s="230"/>
    </row>
    <row r="146" spans="1:45" ht="14.25" customHeight="1">
      <c r="A146" s="226">
        <v>141</v>
      </c>
      <c r="B146" s="232"/>
      <c r="C146" s="263" t="s">
        <v>1694</v>
      </c>
      <c r="D146" s="233">
        <v>2154</v>
      </c>
      <c r="E146" s="233">
        <v>1174</v>
      </c>
      <c r="F146" s="229">
        <v>276</v>
      </c>
      <c r="G146" s="229">
        <v>119</v>
      </c>
      <c r="H146" s="229">
        <v>130</v>
      </c>
      <c r="I146" s="229">
        <v>27</v>
      </c>
      <c r="J146" s="234">
        <v>88.29</v>
      </c>
      <c r="K146" s="234">
        <v>105</v>
      </c>
      <c r="L146" s="234">
        <v>19</v>
      </c>
      <c r="M146" s="234">
        <v>1</v>
      </c>
      <c r="N146" s="234">
        <v>19</v>
      </c>
      <c r="O146" s="234" t="s">
        <v>470</v>
      </c>
      <c r="P146" s="234" t="s">
        <v>470</v>
      </c>
      <c r="Q146" s="234">
        <v>12</v>
      </c>
      <c r="R146" s="234">
        <v>1</v>
      </c>
      <c r="S146" s="234">
        <v>10</v>
      </c>
      <c r="T146" s="234">
        <v>1</v>
      </c>
      <c r="U146" s="234">
        <v>1</v>
      </c>
      <c r="V146" s="234">
        <v>5</v>
      </c>
      <c r="W146" s="234">
        <v>5</v>
      </c>
      <c r="X146" s="234">
        <v>1</v>
      </c>
      <c r="Y146" s="234" t="s">
        <v>470</v>
      </c>
      <c r="Z146" s="234" t="s">
        <v>470</v>
      </c>
      <c r="AA146" s="234">
        <v>0</v>
      </c>
      <c r="AB146" s="234">
        <v>11</v>
      </c>
      <c r="AC146" s="234">
        <v>11</v>
      </c>
      <c r="AD146" s="234">
        <v>12</v>
      </c>
      <c r="AE146" s="234">
        <v>12</v>
      </c>
      <c r="AF146" s="234">
        <v>0</v>
      </c>
      <c r="AG146" s="234">
        <v>0</v>
      </c>
      <c r="AH146" s="234">
        <v>12</v>
      </c>
      <c r="AI146" s="234">
        <v>12</v>
      </c>
      <c r="AJ146" s="234">
        <v>12</v>
      </c>
      <c r="AK146" s="234">
        <v>0</v>
      </c>
      <c r="AL146" s="234">
        <v>12</v>
      </c>
      <c r="AM146" s="234">
        <v>3</v>
      </c>
      <c r="AN146" s="234">
        <v>12</v>
      </c>
      <c r="AO146" s="234">
        <v>12</v>
      </c>
      <c r="AP146" s="234">
        <v>12</v>
      </c>
      <c r="AQ146" s="234">
        <v>11</v>
      </c>
      <c r="AS146" s="230"/>
    </row>
    <row r="147" spans="1:45" ht="14.25" customHeight="1">
      <c r="A147" s="226">
        <v>142</v>
      </c>
      <c r="B147" s="232" t="s">
        <v>1704</v>
      </c>
      <c r="C147" s="263" t="s">
        <v>1704</v>
      </c>
      <c r="D147" s="233">
        <v>27634</v>
      </c>
      <c r="E147" s="233">
        <v>16496</v>
      </c>
      <c r="F147" s="229">
        <v>3932</v>
      </c>
      <c r="G147" s="229">
        <v>1117</v>
      </c>
      <c r="H147" s="229">
        <v>2389</v>
      </c>
      <c r="I147" s="229">
        <v>426</v>
      </c>
      <c r="J147" s="234">
        <v>1281.52</v>
      </c>
      <c r="K147" s="234">
        <v>1179</v>
      </c>
      <c r="L147" s="234">
        <v>201</v>
      </c>
      <c r="M147" s="234">
        <v>25</v>
      </c>
      <c r="N147" s="234">
        <v>187</v>
      </c>
      <c r="O147" s="234">
        <v>5</v>
      </c>
      <c r="P147" s="234">
        <v>7</v>
      </c>
      <c r="Q147" s="234">
        <v>61</v>
      </c>
      <c r="R147" s="234">
        <v>1</v>
      </c>
      <c r="S147" s="234">
        <v>34</v>
      </c>
      <c r="T147" s="234">
        <v>26</v>
      </c>
      <c r="U147" s="234">
        <v>17</v>
      </c>
      <c r="V147" s="234">
        <v>26</v>
      </c>
      <c r="W147" s="234">
        <v>16</v>
      </c>
      <c r="X147" s="234">
        <v>1</v>
      </c>
      <c r="Y147" s="234" t="s">
        <v>470</v>
      </c>
      <c r="Z147" s="234">
        <v>1</v>
      </c>
      <c r="AA147" s="234">
        <v>28</v>
      </c>
      <c r="AB147" s="234">
        <v>51</v>
      </c>
      <c r="AC147" s="234">
        <v>52</v>
      </c>
      <c r="AD147" s="234">
        <v>53</v>
      </c>
      <c r="AE147" s="234">
        <v>56</v>
      </c>
      <c r="AF147" s="234">
        <v>40</v>
      </c>
      <c r="AG147" s="234">
        <v>3</v>
      </c>
      <c r="AH147" s="234">
        <v>61</v>
      </c>
      <c r="AI147" s="234">
        <v>17</v>
      </c>
      <c r="AJ147" s="234">
        <v>60</v>
      </c>
      <c r="AK147" s="234">
        <v>4</v>
      </c>
      <c r="AL147" s="234">
        <v>24</v>
      </c>
      <c r="AM147" s="234">
        <v>12</v>
      </c>
      <c r="AN147" s="234">
        <v>61</v>
      </c>
      <c r="AO147" s="234">
        <v>35</v>
      </c>
      <c r="AP147" s="234">
        <v>61</v>
      </c>
      <c r="AQ147" s="234">
        <v>56</v>
      </c>
      <c r="AS147" s="230"/>
    </row>
    <row r="148" spans="1:45" ht="14.25" customHeight="1">
      <c r="A148" s="226">
        <v>143</v>
      </c>
      <c r="B148" s="232"/>
      <c r="C148" s="263" t="s">
        <v>1705</v>
      </c>
      <c r="D148" s="233">
        <v>1239</v>
      </c>
      <c r="E148" s="233">
        <v>158</v>
      </c>
      <c r="F148" s="229">
        <v>244</v>
      </c>
      <c r="G148" s="229">
        <v>110</v>
      </c>
      <c r="H148" s="229">
        <v>87</v>
      </c>
      <c r="I148" s="229">
        <v>47</v>
      </c>
      <c r="J148" s="234">
        <v>84.22</v>
      </c>
      <c r="K148" s="234">
        <v>112</v>
      </c>
      <c r="L148" s="234">
        <v>21</v>
      </c>
      <c r="M148" s="234" t="s">
        <v>470</v>
      </c>
      <c r="N148" s="234">
        <v>21</v>
      </c>
      <c r="O148" s="234" t="s">
        <v>470</v>
      </c>
      <c r="P148" s="234" t="s">
        <v>470</v>
      </c>
      <c r="Q148" s="234">
        <v>8</v>
      </c>
      <c r="R148" s="234" t="s">
        <v>470</v>
      </c>
      <c r="S148" s="234">
        <v>7</v>
      </c>
      <c r="T148" s="234">
        <v>1</v>
      </c>
      <c r="U148" s="234">
        <v>5</v>
      </c>
      <c r="V148" s="234">
        <v>2</v>
      </c>
      <c r="W148" s="234" t="s">
        <v>470</v>
      </c>
      <c r="X148" s="234">
        <v>1</v>
      </c>
      <c r="Y148" s="234" t="s">
        <v>470</v>
      </c>
      <c r="Z148" s="234" t="s">
        <v>470</v>
      </c>
      <c r="AA148" s="234">
        <v>2</v>
      </c>
      <c r="AB148" s="234">
        <v>6</v>
      </c>
      <c r="AC148" s="234">
        <v>5</v>
      </c>
      <c r="AD148" s="234">
        <v>6</v>
      </c>
      <c r="AE148" s="234">
        <v>5</v>
      </c>
      <c r="AF148" s="234">
        <v>3</v>
      </c>
      <c r="AG148" s="234">
        <v>2</v>
      </c>
      <c r="AH148" s="234">
        <v>8</v>
      </c>
      <c r="AI148" s="234">
        <v>2</v>
      </c>
      <c r="AJ148" s="234">
        <v>7</v>
      </c>
      <c r="AK148" s="234">
        <v>0</v>
      </c>
      <c r="AL148" s="234">
        <v>1</v>
      </c>
      <c r="AM148" s="234">
        <v>1</v>
      </c>
      <c r="AN148" s="234">
        <v>8</v>
      </c>
      <c r="AO148" s="234">
        <v>8</v>
      </c>
      <c r="AP148" s="234">
        <v>8</v>
      </c>
      <c r="AQ148" s="234">
        <v>8</v>
      </c>
      <c r="AS148" s="230"/>
    </row>
    <row r="149" spans="1:45" ht="14.25" customHeight="1">
      <c r="A149" s="226">
        <v>144</v>
      </c>
      <c r="B149" s="232"/>
      <c r="C149" s="263" t="s">
        <v>1713</v>
      </c>
      <c r="D149" s="233">
        <v>960</v>
      </c>
      <c r="E149" s="233">
        <v>76</v>
      </c>
      <c r="F149" s="229">
        <v>324</v>
      </c>
      <c r="G149" s="229">
        <v>63</v>
      </c>
      <c r="H149" s="229">
        <v>219</v>
      </c>
      <c r="I149" s="229">
        <v>42</v>
      </c>
      <c r="J149" s="234">
        <v>112.45</v>
      </c>
      <c r="K149" s="234">
        <v>83</v>
      </c>
      <c r="L149" s="234">
        <v>10</v>
      </c>
      <c r="M149" s="234">
        <v>1</v>
      </c>
      <c r="N149" s="234">
        <v>10</v>
      </c>
      <c r="O149" s="234" t="s">
        <v>470</v>
      </c>
      <c r="P149" s="234" t="s">
        <v>470</v>
      </c>
      <c r="Q149" s="234">
        <v>4</v>
      </c>
      <c r="R149" s="234" t="s">
        <v>470</v>
      </c>
      <c r="S149" s="234">
        <v>1</v>
      </c>
      <c r="T149" s="234">
        <v>3</v>
      </c>
      <c r="U149" s="234">
        <v>2</v>
      </c>
      <c r="V149" s="234">
        <v>2</v>
      </c>
      <c r="W149" s="234" t="s">
        <v>470</v>
      </c>
      <c r="X149" s="234" t="s">
        <v>470</v>
      </c>
      <c r="Y149" s="234" t="s">
        <v>470</v>
      </c>
      <c r="Z149" s="234" t="s">
        <v>470</v>
      </c>
      <c r="AA149" s="234">
        <v>3</v>
      </c>
      <c r="AB149" s="234">
        <v>2</v>
      </c>
      <c r="AC149" s="234">
        <v>4</v>
      </c>
      <c r="AD149" s="234">
        <v>4</v>
      </c>
      <c r="AE149" s="234">
        <v>4</v>
      </c>
      <c r="AF149" s="234">
        <v>1</v>
      </c>
      <c r="AG149" s="234">
        <v>0</v>
      </c>
      <c r="AH149" s="234">
        <v>4</v>
      </c>
      <c r="AI149" s="234">
        <v>1</v>
      </c>
      <c r="AJ149" s="234">
        <v>4</v>
      </c>
      <c r="AK149" s="234">
        <v>1</v>
      </c>
      <c r="AL149" s="234">
        <v>3</v>
      </c>
      <c r="AM149" s="234">
        <v>1</v>
      </c>
      <c r="AN149" s="234">
        <v>4</v>
      </c>
      <c r="AO149" s="234">
        <v>4</v>
      </c>
      <c r="AP149" s="234">
        <v>4</v>
      </c>
      <c r="AQ149" s="234">
        <v>4</v>
      </c>
      <c r="AS149" s="230"/>
    </row>
    <row r="150" spans="1:45" ht="14.25" customHeight="1">
      <c r="A150" s="226">
        <v>145</v>
      </c>
      <c r="B150" s="232"/>
      <c r="C150" s="263" t="s">
        <v>1716</v>
      </c>
      <c r="D150" s="233">
        <v>661</v>
      </c>
      <c r="E150" s="233">
        <v>32</v>
      </c>
      <c r="F150" s="229">
        <v>433</v>
      </c>
      <c r="G150" s="229">
        <v>200</v>
      </c>
      <c r="H150" s="229">
        <v>222</v>
      </c>
      <c r="I150" s="229">
        <v>11</v>
      </c>
      <c r="J150" s="234">
        <v>50.99</v>
      </c>
      <c r="K150" s="234">
        <v>135</v>
      </c>
      <c r="L150" s="234">
        <v>22</v>
      </c>
      <c r="M150" s="234">
        <v>3</v>
      </c>
      <c r="N150" s="234">
        <v>21</v>
      </c>
      <c r="O150" s="234">
        <v>1</v>
      </c>
      <c r="P150" s="234" t="s">
        <v>470</v>
      </c>
      <c r="Q150" s="234">
        <v>6</v>
      </c>
      <c r="R150" s="234" t="s">
        <v>470</v>
      </c>
      <c r="S150" s="234">
        <v>6</v>
      </c>
      <c r="T150" s="234" t="s">
        <v>470</v>
      </c>
      <c r="U150" s="234">
        <v>2</v>
      </c>
      <c r="V150" s="234">
        <v>3</v>
      </c>
      <c r="W150" s="234">
        <v>1</v>
      </c>
      <c r="X150" s="234" t="s">
        <v>470</v>
      </c>
      <c r="Y150" s="234" t="s">
        <v>470</v>
      </c>
      <c r="Z150" s="234" t="s">
        <v>470</v>
      </c>
      <c r="AA150" s="234">
        <v>5</v>
      </c>
      <c r="AB150" s="234">
        <v>5</v>
      </c>
      <c r="AC150" s="234">
        <v>6</v>
      </c>
      <c r="AD150" s="234">
        <v>6</v>
      </c>
      <c r="AE150" s="234">
        <v>6</v>
      </c>
      <c r="AF150" s="234">
        <v>6</v>
      </c>
      <c r="AG150" s="234">
        <v>0</v>
      </c>
      <c r="AH150" s="234">
        <v>6</v>
      </c>
      <c r="AI150" s="234">
        <v>0</v>
      </c>
      <c r="AJ150" s="234">
        <v>6</v>
      </c>
      <c r="AK150" s="234">
        <v>0</v>
      </c>
      <c r="AL150" s="234">
        <v>1</v>
      </c>
      <c r="AM150" s="234">
        <v>1</v>
      </c>
      <c r="AN150" s="234">
        <v>6</v>
      </c>
      <c r="AO150" s="234">
        <v>6</v>
      </c>
      <c r="AP150" s="234">
        <v>6</v>
      </c>
      <c r="AQ150" s="234">
        <v>5</v>
      </c>
      <c r="AS150" s="230"/>
    </row>
    <row r="151" spans="1:45" ht="14.25" customHeight="1">
      <c r="A151" s="226">
        <v>146</v>
      </c>
      <c r="B151" s="232"/>
      <c r="C151" s="263" t="s">
        <v>1722</v>
      </c>
      <c r="D151" s="233">
        <v>1215</v>
      </c>
      <c r="E151" s="233">
        <v>145</v>
      </c>
      <c r="F151" s="229">
        <v>788</v>
      </c>
      <c r="G151" s="229">
        <v>98</v>
      </c>
      <c r="H151" s="229">
        <v>669</v>
      </c>
      <c r="I151" s="229">
        <v>21</v>
      </c>
      <c r="J151" s="234">
        <v>128.79</v>
      </c>
      <c r="K151" s="234">
        <v>141</v>
      </c>
      <c r="L151" s="234">
        <v>15</v>
      </c>
      <c r="M151" s="234">
        <v>2</v>
      </c>
      <c r="N151" s="234">
        <v>13</v>
      </c>
      <c r="O151" s="234" t="s">
        <v>470</v>
      </c>
      <c r="P151" s="234">
        <v>1</v>
      </c>
      <c r="Q151" s="234">
        <v>4</v>
      </c>
      <c r="R151" s="234" t="s">
        <v>470</v>
      </c>
      <c r="S151" s="234" t="s">
        <v>470</v>
      </c>
      <c r="T151" s="234">
        <v>4</v>
      </c>
      <c r="U151" s="234" t="s">
        <v>470</v>
      </c>
      <c r="V151" s="234">
        <v>2</v>
      </c>
      <c r="W151" s="234">
        <v>2</v>
      </c>
      <c r="X151" s="234" t="s">
        <v>470</v>
      </c>
      <c r="Y151" s="234" t="s">
        <v>470</v>
      </c>
      <c r="Z151" s="234" t="s">
        <v>470</v>
      </c>
      <c r="AA151" s="234">
        <v>4</v>
      </c>
      <c r="AB151" s="234">
        <v>4</v>
      </c>
      <c r="AC151" s="234">
        <v>4</v>
      </c>
      <c r="AD151" s="234">
        <v>4</v>
      </c>
      <c r="AE151" s="234">
        <v>4</v>
      </c>
      <c r="AF151" s="234">
        <v>4</v>
      </c>
      <c r="AG151" s="234">
        <v>0</v>
      </c>
      <c r="AH151" s="234">
        <v>4</v>
      </c>
      <c r="AI151" s="234">
        <v>0</v>
      </c>
      <c r="AJ151" s="234">
        <v>4</v>
      </c>
      <c r="AK151" s="234">
        <v>0</v>
      </c>
      <c r="AL151" s="234">
        <v>3</v>
      </c>
      <c r="AM151" s="234">
        <v>3</v>
      </c>
      <c r="AN151" s="234">
        <v>4</v>
      </c>
      <c r="AO151" s="234">
        <v>4</v>
      </c>
      <c r="AP151" s="234">
        <v>4</v>
      </c>
      <c r="AQ151" s="234">
        <v>4</v>
      </c>
      <c r="AS151" s="230"/>
    </row>
    <row r="152" spans="1:45" ht="14.25" customHeight="1">
      <c r="A152" s="226">
        <v>147</v>
      </c>
      <c r="B152" s="232"/>
      <c r="C152" s="263" t="s">
        <v>1727</v>
      </c>
      <c r="D152" s="233">
        <v>970</v>
      </c>
      <c r="E152" s="233">
        <v>285</v>
      </c>
      <c r="F152" s="229">
        <v>186</v>
      </c>
      <c r="G152" s="229">
        <v>73</v>
      </c>
      <c r="H152" s="229">
        <v>87</v>
      </c>
      <c r="I152" s="229">
        <v>26</v>
      </c>
      <c r="J152" s="234">
        <v>129.22999999999999</v>
      </c>
      <c r="K152" s="234">
        <v>59</v>
      </c>
      <c r="L152" s="234">
        <v>6</v>
      </c>
      <c r="M152" s="234">
        <v>2</v>
      </c>
      <c r="N152" s="234">
        <v>4</v>
      </c>
      <c r="O152" s="234" t="s">
        <v>470</v>
      </c>
      <c r="P152" s="234" t="s">
        <v>470</v>
      </c>
      <c r="Q152" s="234">
        <v>4</v>
      </c>
      <c r="R152" s="234">
        <v>1</v>
      </c>
      <c r="S152" s="234">
        <v>1</v>
      </c>
      <c r="T152" s="234">
        <v>2</v>
      </c>
      <c r="U152" s="234" t="s">
        <v>470</v>
      </c>
      <c r="V152" s="234">
        <v>4</v>
      </c>
      <c r="W152" s="234" t="s">
        <v>470</v>
      </c>
      <c r="X152" s="234" t="s">
        <v>470</v>
      </c>
      <c r="Y152" s="234" t="s">
        <v>470</v>
      </c>
      <c r="Z152" s="234" t="s">
        <v>470</v>
      </c>
      <c r="AA152" s="234">
        <v>4</v>
      </c>
      <c r="AB152" s="234">
        <v>4</v>
      </c>
      <c r="AC152" s="234">
        <v>4</v>
      </c>
      <c r="AD152" s="234">
        <v>4</v>
      </c>
      <c r="AE152" s="234">
        <v>4</v>
      </c>
      <c r="AF152" s="234">
        <v>4</v>
      </c>
      <c r="AG152" s="234">
        <v>0</v>
      </c>
      <c r="AH152" s="234">
        <v>4</v>
      </c>
      <c r="AI152" s="234">
        <v>0</v>
      </c>
      <c r="AJ152" s="234">
        <v>4</v>
      </c>
      <c r="AK152" s="234">
        <v>1</v>
      </c>
      <c r="AL152" s="234">
        <v>4</v>
      </c>
      <c r="AM152" s="234">
        <v>3</v>
      </c>
      <c r="AN152" s="234">
        <v>4</v>
      </c>
      <c r="AO152" s="234">
        <v>4</v>
      </c>
      <c r="AP152" s="234">
        <v>4</v>
      </c>
      <c r="AQ152" s="234">
        <v>4</v>
      </c>
      <c r="AS152" s="230"/>
    </row>
    <row r="153" spans="1:45" ht="14.25" customHeight="1">
      <c r="A153" s="226">
        <v>148</v>
      </c>
      <c r="B153" s="232"/>
      <c r="C153" s="263" t="s">
        <v>1730</v>
      </c>
      <c r="D153" s="233">
        <v>383</v>
      </c>
      <c r="E153" s="233">
        <v>57</v>
      </c>
      <c r="F153" s="229">
        <v>37</v>
      </c>
      <c r="G153" s="229">
        <v>13</v>
      </c>
      <c r="H153" s="229">
        <v>10</v>
      </c>
      <c r="I153" s="229">
        <v>14</v>
      </c>
      <c r="J153" s="234">
        <v>30.06</v>
      </c>
      <c r="K153" s="234">
        <v>8</v>
      </c>
      <c r="L153" s="234" t="s">
        <v>470</v>
      </c>
      <c r="M153" s="234" t="s">
        <v>470</v>
      </c>
      <c r="N153" s="234" t="s">
        <v>470</v>
      </c>
      <c r="O153" s="234" t="s">
        <v>470</v>
      </c>
      <c r="P153" s="234" t="s">
        <v>470</v>
      </c>
      <c r="Q153" s="234">
        <v>1</v>
      </c>
      <c r="R153" s="234" t="s">
        <v>470</v>
      </c>
      <c r="S153" s="234">
        <v>1</v>
      </c>
      <c r="T153" s="234" t="s">
        <v>470</v>
      </c>
      <c r="U153" s="234">
        <v>1</v>
      </c>
      <c r="V153" s="234" t="s">
        <v>470</v>
      </c>
      <c r="W153" s="234" t="s">
        <v>470</v>
      </c>
      <c r="X153" s="234" t="s">
        <v>470</v>
      </c>
      <c r="Y153" s="234" t="s">
        <v>470</v>
      </c>
      <c r="Z153" s="234" t="s">
        <v>470</v>
      </c>
      <c r="AA153" s="234">
        <v>1</v>
      </c>
      <c r="AB153" s="234">
        <v>1</v>
      </c>
      <c r="AC153" s="234">
        <v>1</v>
      </c>
      <c r="AD153" s="234">
        <v>1</v>
      </c>
      <c r="AE153" s="234">
        <v>1</v>
      </c>
      <c r="AF153" s="234">
        <v>1</v>
      </c>
      <c r="AG153" s="234">
        <v>0</v>
      </c>
      <c r="AH153" s="234">
        <v>1</v>
      </c>
      <c r="AI153" s="234">
        <v>0</v>
      </c>
      <c r="AJ153" s="234">
        <v>1</v>
      </c>
      <c r="AK153" s="234">
        <v>0</v>
      </c>
      <c r="AL153" s="234">
        <v>1</v>
      </c>
      <c r="AM153" s="234">
        <v>0</v>
      </c>
      <c r="AN153" s="234">
        <v>1</v>
      </c>
      <c r="AO153" s="234">
        <v>1</v>
      </c>
      <c r="AP153" s="234">
        <v>1</v>
      </c>
      <c r="AQ153" s="234">
        <v>1</v>
      </c>
      <c r="AS153" s="230"/>
    </row>
    <row r="154" spans="1:45" ht="14.25" customHeight="1">
      <c r="A154" s="226">
        <v>149</v>
      </c>
      <c r="B154" s="232"/>
      <c r="C154" s="263" t="s">
        <v>1732</v>
      </c>
      <c r="D154" s="233">
        <v>2817</v>
      </c>
      <c r="E154" s="233">
        <v>1546</v>
      </c>
      <c r="F154" s="229">
        <v>291</v>
      </c>
      <c r="G154" s="229">
        <v>105</v>
      </c>
      <c r="H154" s="229">
        <v>74</v>
      </c>
      <c r="I154" s="229">
        <v>112</v>
      </c>
      <c r="J154" s="234">
        <v>155.97999999999999</v>
      </c>
      <c r="K154" s="234">
        <v>121</v>
      </c>
      <c r="L154" s="234">
        <v>24</v>
      </c>
      <c r="M154" s="234">
        <v>2</v>
      </c>
      <c r="N154" s="234">
        <v>21</v>
      </c>
      <c r="O154" s="234" t="s">
        <v>470</v>
      </c>
      <c r="P154" s="234">
        <v>3</v>
      </c>
      <c r="Q154" s="234">
        <v>6</v>
      </c>
      <c r="R154" s="234" t="s">
        <v>470</v>
      </c>
      <c r="S154" s="234">
        <v>4</v>
      </c>
      <c r="T154" s="234">
        <v>2</v>
      </c>
      <c r="U154" s="234" t="s">
        <v>470</v>
      </c>
      <c r="V154" s="234">
        <v>4</v>
      </c>
      <c r="W154" s="234">
        <v>1</v>
      </c>
      <c r="X154" s="234" t="s">
        <v>470</v>
      </c>
      <c r="Y154" s="234" t="s">
        <v>470</v>
      </c>
      <c r="Z154" s="234">
        <v>1</v>
      </c>
      <c r="AA154" s="234">
        <v>5</v>
      </c>
      <c r="AB154" s="234">
        <v>3</v>
      </c>
      <c r="AC154" s="234">
        <v>4</v>
      </c>
      <c r="AD154" s="234">
        <v>5</v>
      </c>
      <c r="AE154" s="234">
        <v>4</v>
      </c>
      <c r="AF154" s="234">
        <v>1</v>
      </c>
      <c r="AG154" s="234">
        <v>1</v>
      </c>
      <c r="AH154" s="234">
        <v>6</v>
      </c>
      <c r="AI154" s="234">
        <v>1</v>
      </c>
      <c r="AJ154" s="234">
        <v>6</v>
      </c>
      <c r="AK154" s="234">
        <v>1</v>
      </c>
      <c r="AL154" s="234">
        <v>1</v>
      </c>
      <c r="AM154" s="234">
        <v>0</v>
      </c>
      <c r="AN154" s="234">
        <v>6</v>
      </c>
      <c r="AO154" s="234">
        <v>5</v>
      </c>
      <c r="AP154" s="234">
        <v>6</v>
      </c>
      <c r="AQ154" s="234">
        <v>5</v>
      </c>
      <c r="AS154" s="230"/>
    </row>
    <row r="155" spans="1:45" ht="14.25" customHeight="1">
      <c r="A155" s="226">
        <v>150</v>
      </c>
      <c r="B155" s="232"/>
      <c r="C155" s="263" t="s">
        <v>1739</v>
      </c>
      <c r="D155" s="233">
        <v>1862</v>
      </c>
      <c r="E155" s="233">
        <v>1010</v>
      </c>
      <c r="F155" s="229">
        <v>264</v>
      </c>
      <c r="G155" s="229">
        <v>115</v>
      </c>
      <c r="H155" s="229">
        <v>97</v>
      </c>
      <c r="I155" s="229">
        <v>52</v>
      </c>
      <c r="J155" s="234">
        <v>156.1</v>
      </c>
      <c r="K155" s="234">
        <v>99</v>
      </c>
      <c r="L155" s="234">
        <v>8</v>
      </c>
      <c r="M155" s="234" t="s">
        <v>470</v>
      </c>
      <c r="N155" s="234">
        <v>8</v>
      </c>
      <c r="O155" s="234">
        <v>1</v>
      </c>
      <c r="P155" s="234" t="s">
        <v>470</v>
      </c>
      <c r="Q155" s="234">
        <v>3</v>
      </c>
      <c r="R155" s="234" t="s">
        <v>470</v>
      </c>
      <c r="S155" s="234">
        <v>3</v>
      </c>
      <c r="T155" s="234" t="s">
        <v>470</v>
      </c>
      <c r="U155" s="234" t="s">
        <v>470</v>
      </c>
      <c r="V155" s="234">
        <v>1</v>
      </c>
      <c r="W155" s="234">
        <v>2</v>
      </c>
      <c r="X155" s="234" t="s">
        <v>470</v>
      </c>
      <c r="Y155" s="234" t="s">
        <v>470</v>
      </c>
      <c r="Z155" s="234" t="s">
        <v>470</v>
      </c>
      <c r="AA155" s="234">
        <v>0</v>
      </c>
      <c r="AB155" s="234">
        <v>3</v>
      </c>
      <c r="AC155" s="234">
        <v>2</v>
      </c>
      <c r="AD155" s="234">
        <v>3</v>
      </c>
      <c r="AE155" s="234">
        <v>3</v>
      </c>
      <c r="AF155" s="234">
        <v>1</v>
      </c>
      <c r="AG155" s="234">
        <v>0</v>
      </c>
      <c r="AH155" s="234">
        <v>3</v>
      </c>
      <c r="AI155" s="234">
        <v>3</v>
      </c>
      <c r="AJ155" s="234">
        <v>3</v>
      </c>
      <c r="AK155" s="234">
        <v>0</v>
      </c>
      <c r="AL155" s="234">
        <v>3</v>
      </c>
      <c r="AM155" s="234">
        <v>1</v>
      </c>
      <c r="AN155" s="234">
        <v>3</v>
      </c>
      <c r="AO155" s="234">
        <v>2</v>
      </c>
      <c r="AP155" s="234">
        <v>3</v>
      </c>
      <c r="AQ155" s="234">
        <v>3</v>
      </c>
      <c r="AS155" s="230"/>
    </row>
    <row r="156" spans="1:45" ht="14.25" customHeight="1">
      <c r="A156" s="226">
        <v>151</v>
      </c>
      <c r="B156" s="232"/>
      <c r="C156" s="263" t="s">
        <v>1743</v>
      </c>
      <c r="D156" s="233">
        <v>521</v>
      </c>
      <c r="E156" s="233">
        <v>118</v>
      </c>
      <c r="F156" s="229">
        <v>115</v>
      </c>
      <c r="G156" s="229">
        <v>26</v>
      </c>
      <c r="H156" s="229">
        <v>75</v>
      </c>
      <c r="I156" s="229">
        <v>14</v>
      </c>
      <c r="J156" s="234">
        <v>23.69</v>
      </c>
      <c r="K156" s="234">
        <v>18</v>
      </c>
      <c r="L156" s="234">
        <v>5</v>
      </c>
      <c r="M156" s="234">
        <v>1</v>
      </c>
      <c r="N156" s="234">
        <v>4</v>
      </c>
      <c r="O156" s="234" t="s">
        <v>470</v>
      </c>
      <c r="P156" s="234">
        <v>2</v>
      </c>
      <c r="Q156" s="234">
        <v>4</v>
      </c>
      <c r="R156" s="234" t="s">
        <v>470</v>
      </c>
      <c r="S156" s="234">
        <v>1</v>
      </c>
      <c r="T156" s="234">
        <v>3</v>
      </c>
      <c r="U156" s="234">
        <v>2</v>
      </c>
      <c r="V156" s="234">
        <v>1</v>
      </c>
      <c r="W156" s="234">
        <v>1</v>
      </c>
      <c r="X156" s="234" t="s">
        <v>470</v>
      </c>
      <c r="Y156" s="234" t="s">
        <v>470</v>
      </c>
      <c r="Z156" s="234" t="s">
        <v>470</v>
      </c>
      <c r="AA156" s="234">
        <v>0</v>
      </c>
      <c r="AB156" s="234">
        <v>3</v>
      </c>
      <c r="AC156" s="234">
        <v>2</v>
      </c>
      <c r="AD156" s="234">
        <v>1</v>
      </c>
      <c r="AE156" s="234">
        <v>4</v>
      </c>
      <c r="AF156" s="234">
        <v>0</v>
      </c>
      <c r="AG156" s="234">
        <v>0</v>
      </c>
      <c r="AH156" s="234">
        <v>4</v>
      </c>
      <c r="AI156" s="234">
        <v>1</v>
      </c>
      <c r="AJ156" s="234">
        <v>4</v>
      </c>
      <c r="AK156" s="234">
        <v>0</v>
      </c>
      <c r="AL156" s="234">
        <v>1</v>
      </c>
      <c r="AM156" s="234">
        <v>0</v>
      </c>
      <c r="AN156" s="234">
        <v>4</v>
      </c>
      <c r="AO156" s="234">
        <v>0</v>
      </c>
      <c r="AP156" s="234">
        <v>4</v>
      </c>
      <c r="AQ156" s="234">
        <v>2</v>
      </c>
      <c r="AS156" s="230"/>
    </row>
    <row r="157" spans="1:45" ht="14.25" customHeight="1">
      <c r="A157" s="226">
        <v>152</v>
      </c>
      <c r="B157" s="232"/>
      <c r="C157" s="263" t="s">
        <v>1747</v>
      </c>
      <c r="D157" s="233">
        <v>3177</v>
      </c>
      <c r="E157" s="233">
        <v>2488</v>
      </c>
      <c r="F157" s="229">
        <v>120</v>
      </c>
      <c r="G157" s="229">
        <v>26</v>
      </c>
      <c r="H157" s="229">
        <v>50</v>
      </c>
      <c r="I157" s="229">
        <v>44</v>
      </c>
      <c r="J157" s="234">
        <v>64.84</v>
      </c>
      <c r="K157" s="234">
        <v>67</v>
      </c>
      <c r="L157" s="234">
        <v>11</v>
      </c>
      <c r="M157" s="234">
        <v>5</v>
      </c>
      <c r="N157" s="234">
        <v>8</v>
      </c>
      <c r="O157" s="234" t="s">
        <v>470</v>
      </c>
      <c r="P157" s="234" t="s">
        <v>470</v>
      </c>
      <c r="Q157" s="234">
        <v>4</v>
      </c>
      <c r="R157" s="234" t="s">
        <v>470</v>
      </c>
      <c r="S157" s="234">
        <v>2</v>
      </c>
      <c r="T157" s="234">
        <v>2</v>
      </c>
      <c r="U157" s="234" t="s">
        <v>470</v>
      </c>
      <c r="V157" s="234">
        <v>2</v>
      </c>
      <c r="W157" s="234">
        <v>2</v>
      </c>
      <c r="X157" s="234" t="s">
        <v>470</v>
      </c>
      <c r="Y157" s="234" t="s">
        <v>470</v>
      </c>
      <c r="Z157" s="234" t="s">
        <v>470</v>
      </c>
      <c r="AA157" s="234">
        <v>0</v>
      </c>
      <c r="AB157" s="234">
        <v>4</v>
      </c>
      <c r="AC157" s="234">
        <v>4</v>
      </c>
      <c r="AD157" s="234">
        <v>4</v>
      </c>
      <c r="AE157" s="234">
        <v>4</v>
      </c>
      <c r="AF157" s="234">
        <v>4</v>
      </c>
      <c r="AG157" s="234">
        <v>0</v>
      </c>
      <c r="AH157" s="234">
        <v>4</v>
      </c>
      <c r="AI157" s="234">
        <v>1</v>
      </c>
      <c r="AJ157" s="234">
        <v>4</v>
      </c>
      <c r="AK157" s="234">
        <v>0</v>
      </c>
      <c r="AL157" s="234">
        <v>1</v>
      </c>
      <c r="AM157" s="234">
        <v>0</v>
      </c>
      <c r="AN157" s="234">
        <v>4</v>
      </c>
      <c r="AO157" s="234">
        <v>0</v>
      </c>
      <c r="AP157" s="234">
        <v>4</v>
      </c>
      <c r="AQ157" s="234">
        <v>4</v>
      </c>
      <c r="AS157" s="230"/>
    </row>
    <row r="158" spans="1:45" ht="14.25" customHeight="1">
      <c r="A158" s="226">
        <v>153</v>
      </c>
      <c r="B158" s="232"/>
      <c r="C158" s="263" t="s">
        <v>1751</v>
      </c>
      <c r="D158" s="233">
        <v>7827</v>
      </c>
      <c r="E158" s="233">
        <v>6948</v>
      </c>
      <c r="F158" s="229">
        <v>85</v>
      </c>
      <c r="G158" s="229">
        <v>26</v>
      </c>
      <c r="H158" s="229">
        <v>47</v>
      </c>
      <c r="I158" s="229">
        <v>12</v>
      </c>
      <c r="J158" s="234">
        <v>35.229999999999997</v>
      </c>
      <c r="K158" s="234">
        <v>24</v>
      </c>
      <c r="L158" s="234">
        <v>5</v>
      </c>
      <c r="M158" s="234">
        <v>2</v>
      </c>
      <c r="N158" s="234">
        <v>5</v>
      </c>
      <c r="O158" s="234" t="s">
        <v>470</v>
      </c>
      <c r="P158" s="234" t="s">
        <v>470</v>
      </c>
      <c r="Q158" s="234">
        <v>5</v>
      </c>
      <c r="R158" s="234" t="s">
        <v>470</v>
      </c>
      <c r="S158" s="234">
        <v>2</v>
      </c>
      <c r="T158" s="234">
        <v>3</v>
      </c>
      <c r="U158" s="234">
        <v>2</v>
      </c>
      <c r="V158" s="234">
        <v>3</v>
      </c>
      <c r="W158" s="234" t="s">
        <v>470</v>
      </c>
      <c r="X158" s="234" t="s">
        <v>470</v>
      </c>
      <c r="Y158" s="234" t="s">
        <v>470</v>
      </c>
      <c r="Z158" s="234" t="s">
        <v>470</v>
      </c>
      <c r="AA158" s="234">
        <v>0</v>
      </c>
      <c r="AB158" s="234">
        <v>5</v>
      </c>
      <c r="AC158" s="234">
        <v>5</v>
      </c>
      <c r="AD158" s="234">
        <v>5</v>
      </c>
      <c r="AE158" s="234">
        <v>5</v>
      </c>
      <c r="AF158" s="234">
        <v>4</v>
      </c>
      <c r="AG158" s="234">
        <v>0</v>
      </c>
      <c r="AH158" s="234">
        <v>5</v>
      </c>
      <c r="AI158" s="234">
        <v>2</v>
      </c>
      <c r="AJ158" s="234">
        <v>5</v>
      </c>
      <c r="AK158" s="234">
        <v>1</v>
      </c>
      <c r="AL158" s="234">
        <v>2</v>
      </c>
      <c r="AM158" s="234">
        <v>0</v>
      </c>
      <c r="AN158" s="234">
        <v>5</v>
      </c>
      <c r="AO158" s="234">
        <v>0</v>
      </c>
      <c r="AP158" s="234">
        <v>5</v>
      </c>
      <c r="AQ158" s="234">
        <v>4</v>
      </c>
      <c r="AS158" s="230"/>
    </row>
    <row r="159" spans="1:45" ht="14.25" customHeight="1">
      <c r="A159" s="226">
        <v>154</v>
      </c>
      <c r="B159" s="232"/>
      <c r="C159" s="263" t="s">
        <v>1755</v>
      </c>
      <c r="D159" s="233">
        <v>990</v>
      </c>
      <c r="E159" s="233">
        <v>114</v>
      </c>
      <c r="F159" s="229">
        <v>329</v>
      </c>
      <c r="G159" s="229">
        <v>31</v>
      </c>
      <c r="H159" s="229">
        <v>293</v>
      </c>
      <c r="I159" s="229">
        <v>5</v>
      </c>
      <c r="J159" s="234">
        <v>84.77</v>
      </c>
      <c r="K159" s="234">
        <v>79</v>
      </c>
      <c r="L159" s="234">
        <v>11</v>
      </c>
      <c r="M159" s="234">
        <v>3</v>
      </c>
      <c r="N159" s="234">
        <v>11</v>
      </c>
      <c r="O159" s="234">
        <v>1</v>
      </c>
      <c r="P159" s="234" t="s">
        <v>470</v>
      </c>
      <c r="Q159" s="234">
        <v>4</v>
      </c>
      <c r="R159" s="234" t="s">
        <v>470</v>
      </c>
      <c r="S159" s="234" t="s">
        <v>470</v>
      </c>
      <c r="T159" s="234">
        <v>4</v>
      </c>
      <c r="U159" s="234">
        <v>3</v>
      </c>
      <c r="V159" s="234">
        <v>1</v>
      </c>
      <c r="W159" s="234" t="s">
        <v>470</v>
      </c>
      <c r="X159" s="234" t="s">
        <v>470</v>
      </c>
      <c r="Y159" s="234" t="s">
        <v>470</v>
      </c>
      <c r="Z159" s="234" t="s">
        <v>470</v>
      </c>
      <c r="AA159" s="234">
        <v>0</v>
      </c>
      <c r="AB159" s="234">
        <v>4</v>
      </c>
      <c r="AC159" s="234">
        <v>4</v>
      </c>
      <c r="AD159" s="234">
        <v>3</v>
      </c>
      <c r="AE159" s="234">
        <v>4</v>
      </c>
      <c r="AF159" s="234">
        <v>3</v>
      </c>
      <c r="AG159" s="234">
        <v>0</v>
      </c>
      <c r="AH159" s="234">
        <v>4</v>
      </c>
      <c r="AI159" s="234">
        <v>1</v>
      </c>
      <c r="AJ159" s="234">
        <v>4</v>
      </c>
      <c r="AK159" s="234">
        <v>0</v>
      </c>
      <c r="AL159" s="234">
        <v>2</v>
      </c>
      <c r="AM159" s="234">
        <v>1</v>
      </c>
      <c r="AN159" s="234">
        <v>4</v>
      </c>
      <c r="AO159" s="234">
        <v>0</v>
      </c>
      <c r="AP159" s="234">
        <v>4</v>
      </c>
      <c r="AQ159" s="234">
        <v>4</v>
      </c>
      <c r="AS159" s="230"/>
    </row>
    <row r="160" spans="1:45" ht="14.25" customHeight="1">
      <c r="A160" s="226">
        <v>155</v>
      </c>
      <c r="B160" s="232"/>
      <c r="C160" s="263" t="s">
        <v>1760</v>
      </c>
      <c r="D160" s="233">
        <v>728</v>
      </c>
      <c r="E160" s="233">
        <v>184</v>
      </c>
      <c r="F160" s="229">
        <v>330</v>
      </c>
      <c r="G160" s="229">
        <v>121</v>
      </c>
      <c r="H160" s="229">
        <v>199</v>
      </c>
      <c r="I160" s="229">
        <v>10</v>
      </c>
      <c r="J160" s="234">
        <v>88.85</v>
      </c>
      <c r="K160" s="234">
        <v>116</v>
      </c>
      <c r="L160" s="234">
        <v>42</v>
      </c>
      <c r="M160" s="234">
        <v>2</v>
      </c>
      <c r="N160" s="234">
        <v>40</v>
      </c>
      <c r="O160" s="234" t="s">
        <v>470</v>
      </c>
      <c r="P160" s="234">
        <v>1</v>
      </c>
      <c r="Q160" s="234">
        <v>4</v>
      </c>
      <c r="R160" s="234" t="s">
        <v>470</v>
      </c>
      <c r="S160" s="234">
        <v>4</v>
      </c>
      <c r="T160" s="234" t="s">
        <v>470</v>
      </c>
      <c r="U160" s="234" t="s">
        <v>470</v>
      </c>
      <c r="V160" s="234">
        <v>1</v>
      </c>
      <c r="W160" s="234">
        <v>3</v>
      </c>
      <c r="X160" s="234" t="s">
        <v>470</v>
      </c>
      <c r="Y160" s="234" t="s">
        <v>470</v>
      </c>
      <c r="Z160" s="234" t="s">
        <v>470</v>
      </c>
      <c r="AA160" s="234">
        <v>3</v>
      </c>
      <c r="AB160" s="234">
        <v>4</v>
      </c>
      <c r="AC160" s="234">
        <v>3</v>
      </c>
      <c r="AD160" s="234">
        <v>4</v>
      </c>
      <c r="AE160" s="234">
        <v>4</v>
      </c>
      <c r="AF160" s="234">
        <v>4</v>
      </c>
      <c r="AG160" s="234">
        <v>0</v>
      </c>
      <c r="AH160" s="234">
        <v>4</v>
      </c>
      <c r="AI160" s="234">
        <v>3</v>
      </c>
      <c r="AJ160" s="234">
        <v>4</v>
      </c>
      <c r="AK160" s="234">
        <v>0</v>
      </c>
      <c r="AL160" s="234">
        <v>1</v>
      </c>
      <c r="AM160" s="234">
        <v>1</v>
      </c>
      <c r="AN160" s="234">
        <v>4</v>
      </c>
      <c r="AO160" s="234">
        <v>1</v>
      </c>
      <c r="AP160" s="234">
        <v>4</v>
      </c>
      <c r="AQ160" s="234">
        <v>4</v>
      </c>
      <c r="AS160" s="230"/>
    </row>
    <row r="161" spans="1:45" ht="14.25" customHeight="1">
      <c r="A161" s="226">
        <v>156</v>
      </c>
      <c r="B161" s="232"/>
      <c r="C161" s="263" t="s">
        <v>1764</v>
      </c>
      <c r="D161" s="233">
        <v>4284</v>
      </c>
      <c r="E161" s="233">
        <v>3335</v>
      </c>
      <c r="F161" s="229">
        <v>386</v>
      </c>
      <c r="G161" s="229">
        <v>110</v>
      </c>
      <c r="H161" s="229">
        <v>260</v>
      </c>
      <c r="I161" s="229">
        <v>16</v>
      </c>
      <c r="J161" s="234">
        <v>136.32</v>
      </c>
      <c r="K161" s="234">
        <v>117</v>
      </c>
      <c r="L161" s="234">
        <v>21</v>
      </c>
      <c r="M161" s="234">
        <v>2</v>
      </c>
      <c r="N161" s="234">
        <v>21</v>
      </c>
      <c r="O161" s="234">
        <v>2</v>
      </c>
      <c r="P161" s="234" t="s">
        <v>470</v>
      </c>
      <c r="Q161" s="234">
        <v>4</v>
      </c>
      <c r="R161" s="234" t="s">
        <v>470</v>
      </c>
      <c r="S161" s="234">
        <v>2</v>
      </c>
      <c r="T161" s="234">
        <v>2</v>
      </c>
      <c r="U161" s="234" t="s">
        <v>470</v>
      </c>
      <c r="V161" s="234" t="s">
        <v>470</v>
      </c>
      <c r="W161" s="234">
        <v>4</v>
      </c>
      <c r="X161" s="234" t="s">
        <v>470</v>
      </c>
      <c r="Y161" s="234" t="s">
        <v>470</v>
      </c>
      <c r="Z161" s="234" t="s">
        <v>470</v>
      </c>
      <c r="AA161" s="234">
        <v>1</v>
      </c>
      <c r="AB161" s="234">
        <v>3</v>
      </c>
      <c r="AC161" s="234">
        <v>4</v>
      </c>
      <c r="AD161" s="234">
        <v>3</v>
      </c>
      <c r="AE161" s="234">
        <v>4</v>
      </c>
      <c r="AF161" s="234">
        <v>4</v>
      </c>
      <c r="AG161" s="234">
        <v>0</v>
      </c>
      <c r="AH161" s="234">
        <v>4</v>
      </c>
      <c r="AI161" s="234">
        <v>2</v>
      </c>
      <c r="AJ161" s="234">
        <v>4</v>
      </c>
      <c r="AK161" s="234">
        <v>0</v>
      </c>
      <c r="AL161" s="234">
        <v>0</v>
      </c>
      <c r="AM161" s="234">
        <v>0</v>
      </c>
      <c r="AN161" s="234">
        <v>4</v>
      </c>
      <c r="AO161" s="234">
        <v>0</v>
      </c>
      <c r="AP161" s="234">
        <v>4</v>
      </c>
      <c r="AQ161" s="234">
        <v>4</v>
      </c>
      <c r="AS161" s="230"/>
    </row>
    <row r="162" spans="1:45" ht="14.25" customHeight="1">
      <c r="A162" s="226">
        <v>157</v>
      </c>
      <c r="B162" s="232" t="s">
        <v>1768</v>
      </c>
      <c r="C162" s="263" t="s">
        <v>1768</v>
      </c>
      <c r="D162" s="233">
        <v>20823</v>
      </c>
      <c r="E162" s="233">
        <v>16614</v>
      </c>
      <c r="F162" s="229">
        <v>1177</v>
      </c>
      <c r="G162" s="229">
        <v>245</v>
      </c>
      <c r="H162" s="229">
        <v>842</v>
      </c>
      <c r="I162" s="229">
        <v>90</v>
      </c>
      <c r="J162" s="234">
        <v>370.34</v>
      </c>
      <c r="K162" s="234">
        <v>535</v>
      </c>
      <c r="L162" s="234">
        <v>143</v>
      </c>
      <c r="M162" s="234">
        <v>13</v>
      </c>
      <c r="N162" s="234">
        <v>140</v>
      </c>
      <c r="O162" s="234">
        <v>5</v>
      </c>
      <c r="P162" s="234">
        <v>1</v>
      </c>
      <c r="Q162" s="234">
        <v>52</v>
      </c>
      <c r="R162" s="234">
        <v>1</v>
      </c>
      <c r="S162" s="234">
        <v>21</v>
      </c>
      <c r="T162" s="234">
        <v>30</v>
      </c>
      <c r="U162" s="234">
        <v>25</v>
      </c>
      <c r="V162" s="234">
        <v>14</v>
      </c>
      <c r="W162" s="234">
        <v>10</v>
      </c>
      <c r="X162" s="234">
        <v>3</v>
      </c>
      <c r="Y162" s="234" t="s">
        <v>470</v>
      </c>
      <c r="Z162" s="234" t="s">
        <v>470</v>
      </c>
      <c r="AA162" s="234">
        <v>19</v>
      </c>
      <c r="AB162" s="234">
        <v>35</v>
      </c>
      <c r="AC162" s="234">
        <v>19</v>
      </c>
      <c r="AD162" s="234">
        <v>39</v>
      </c>
      <c r="AE162" s="234">
        <v>44</v>
      </c>
      <c r="AF162" s="234">
        <v>13</v>
      </c>
      <c r="AG162" s="234">
        <v>0</v>
      </c>
      <c r="AH162" s="234">
        <v>52</v>
      </c>
      <c r="AI162" s="234">
        <v>3</v>
      </c>
      <c r="AJ162" s="234">
        <v>45</v>
      </c>
      <c r="AK162" s="234">
        <v>4</v>
      </c>
      <c r="AL162" s="234">
        <v>12</v>
      </c>
      <c r="AM162" s="234">
        <v>1</v>
      </c>
      <c r="AN162" s="234">
        <v>42</v>
      </c>
      <c r="AO162" s="234">
        <v>5</v>
      </c>
      <c r="AP162" s="234">
        <v>41</v>
      </c>
      <c r="AQ162" s="234">
        <v>34</v>
      </c>
      <c r="AS162" s="230"/>
    </row>
    <row r="163" spans="1:45" ht="14.25" customHeight="1">
      <c r="A163" s="226">
        <v>158</v>
      </c>
      <c r="B163" s="232"/>
      <c r="C163" s="266" t="s">
        <v>1769</v>
      </c>
      <c r="D163" s="233">
        <v>14144</v>
      </c>
      <c r="E163" s="233">
        <v>13135</v>
      </c>
      <c r="F163" s="229">
        <v>171</v>
      </c>
      <c r="G163" s="229">
        <v>67</v>
      </c>
      <c r="H163" s="229">
        <v>81</v>
      </c>
      <c r="I163" s="229">
        <v>23</v>
      </c>
      <c r="J163" s="234">
        <v>43.78</v>
      </c>
      <c r="K163" s="234">
        <v>89</v>
      </c>
      <c r="L163" s="234">
        <v>42</v>
      </c>
      <c r="M163" s="234">
        <v>7</v>
      </c>
      <c r="N163" s="234">
        <v>41</v>
      </c>
      <c r="O163" s="234">
        <v>2</v>
      </c>
      <c r="P163" s="234" t="s">
        <v>470</v>
      </c>
      <c r="Q163" s="234">
        <v>10</v>
      </c>
      <c r="R163" s="234" t="s">
        <v>470</v>
      </c>
      <c r="S163" s="234">
        <v>7</v>
      </c>
      <c r="T163" s="234">
        <v>3</v>
      </c>
      <c r="U163" s="234">
        <v>2</v>
      </c>
      <c r="V163" s="234">
        <v>2</v>
      </c>
      <c r="W163" s="234">
        <v>5</v>
      </c>
      <c r="X163" s="234">
        <v>1</v>
      </c>
      <c r="Y163" s="234" t="s">
        <v>470</v>
      </c>
      <c r="Z163" s="234" t="s">
        <v>470</v>
      </c>
      <c r="AA163" s="234">
        <v>5</v>
      </c>
      <c r="AB163" s="234">
        <v>8</v>
      </c>
      <c r="AC163" s="234">
        <v>7</v>
      </c>
      <c r="AD163" s="234">
        <v>10</v>
      </c>
      <c r="AE163" s="234">
        <v>10</v>
      </c>
      <c r="AF163" s="234">
        <v>9</v>
      </c>
      <c r="AG163" s="234">
        <v>0</v>
      </c>
      <c r="AH163" s="234">
        <v>10</v>
      </c>
      <c r="AI163" s="234">
        <v>0</v>
      </c>
      <c r="AJ163" s="234">
        <v>10</v>
      </c>
      <c r="AK163" s="234">
        <v>4</v>
      </c>
      <c r="AL163" s="234">
        <v>1</v>
      </c>
      <c r="AM163" s="234">
        <v>0</v>
      </c>
      <c r="AN163" s="234">
        <v>10</v>
      </c>
      <c r="AO163" s="234">
        <v>0</v>
      </c>
      <c r="AP163" s="234">
        <v>10</v>
      </c>
      <c r="AQ163" s="234">
        <v>7</v>
      </c>
      <c r="AS163" s="230"/>
    </row>
    <row r="164" spans="1:45" ht="14.25" customHeight="1">
      <c r="A164" s="226">
        <v>159</v>
      </c>
      <c r="B164" s="232"/>
      <c r="C164" s="263" t="s">
        <v>1777</v>
      </c>
      <c r="D164" s="233">
        <v>1861</v>
      </c>
      <c r="E164" s="233">
        <v>145</v>
      </c>
      <c r="F164" s="229">
        <v>699</v>
      </c>
      <c r="G164" s="229">
        <v>103</v>
      </c>
      <c r="H164" s="229">
        <v>550</v>
      </c>
      <c r="I164" s="229">
        <v>46</v>
      </c>
      <c r="J164" s="234">
        <v>171.87</v>
      </c>
      <c r="K164" s="234">
        <v>348</v>
      </c>
      <c r="L164" s="234">
        <v>73</v>
      </c>
      <c r="M164" s="234">
        <v>6</v>
      </c>
      <c r="N164" s="234">
        <v>72</v>
      </c>
      <c r="O164" s="234">
        <v>3</v>
      </c>
      <c r="P164" s="234" t="s">
        <v>470</v>
      </c>
      <c r="Q164" s="234">
        <v>10</v>
      </c>
      <c r="R164" s="234" t="s">
        <v>470</v>
      </c>
      <c r="S164" s="234">
        <v>1</v>
      </c>
      <c r="T164" s="234">
        <v>9</v>
      </c>
      <c r="U164" s="234">
        <v>9</v>
      </c>
      <c r="V164" s="234">
        <v>1</v>
      </c>
      <c r="W164" s="234" t="s">
        <v>470</v>
      </c>
      <c r="X164" s="234" t="s">
        <v>470</v>
      </c>
      <c r="Y164" s="234" t="s">
        <v>470</v>
      </c>
      <c r="Z164" s="234" t="s">
        <v>470</v>
      </c>
      <c r="AA164" s="234">
        <v>8</v>
      </c>
      <c r="AB164" s="234">
        <v>9</v>
      </c>
      <c r="AC164" s="234">
        <v>5</v>
      </c>
      <c r="AD164" s="234">
        <v>5</v>
      </c>
      <c r="AE164" s="234">
        <v>6</v>
      </c>
      <c r="AF164" s="234">
        <v>0</v>
      </c>
      <c r="AG164" s="234">
        <v>0</v>
      </c>
      <c r="AH164" s="234">
        <v>10</v>
      </c>
      <c r="AI164" s="234">
        <v>3</v>
      </c>
      <c r="AJ164" s="234">
        <v>6</v>
      </c>
      <c r="AK164" s="234">
        <v>0</v>
      </c>
      <c r="AL164" s="234">
        <v>5</v>
      </c>
      <c r="AM164" s="234">
        <v>0</v>
      </c>
      <c r="AN164" s="234">
        <v>9</v>
      </c>
      <c r="AO164" s="234">
        <v>1</v>
      </c>
      <c r="AP164" s="234">
        <v>10</v>
      </c>
      <c r="AQ164" s="234">
        <v>9</v>
      </c>
      <c r="AS164" s="230"/>
    </row>
    <row r="165" spans="1:45" ht="14.25" customHeight="1">
      <c r="A165" s="226">
        <v>160</v>
      </c>
      <c r="B165" s="232"/>
      <c r="C165" s="263" t="s">
        <v>1787</v>
      </c>
      <c r="D165" s="233">
        <v>694</v>
      </c>
      <c r="E165" s="233">
        <v>65</v>
      </c>
      <c r="F165" s="229">
        <v>94</v>
      </c>
      <c r="G165" s="229">
        <v>4</v>
      </c>
      <c r="H165" s="229">
        <v>82</v>
      </c>
      <c r="I165" s="229">
        <v>8</v>
      </c>
      <c r="J165" s="234">
        <v>49.65</v>
      </c>
      <c r="K165" s="234">
        <v>34</v>
      </c>
      <c r="L165" s="234">
        <v>9</v>
      </c>
      <c r="M165" s="234" t="s">
        <v>470</v>
      </c>
      <c r="N165" s="234">
        <v>9</v>
      </c>
      <c r="O165" s="234" t="s">
        <v>470</v>
      </c>
      <c r="P165" s="234" t="s">
        <v>470</v>
      </c>
      <c r="Q165" s="234">
        <v>9</v>
      </c>
      <c r="R165" s="234" t="s">
        <v>470</v>
      </c>
      <c r="S165" s="234">
        <v>1</v>
      </c>
      <c r="T165" s="234">
        <v>8</v>
      </c>
      <c r="U165" s="234">
        <v>8</v>
      </c>
      <c r="V165" s="234">
        <v>1</v>
      </c>
      <c r="W165" s="234" t="s">
        <v>470</v>
      </c>
      <c r="X165" s="234" t="s">
        <v>470</v>
      </c>
      <c r="Y165" s="234" t="s">
        <v>470</v>
      </c>
      <c r="Z165" s="234" t="s">
        <v>470</v>
      </c>
      <c r="AA165" s="234">
        <v>3</v>
      </c>
      <c r="AB165" s="234">
        <v>0</v>
      </c>
      <c r="AC165" s="234">
        <v>2</v>
      </c>
      <c r="AD165" s="234">
        <v>9</v>
      </c>
      <c r="AE165" s="234">
        <v>8</v>
      </c>
      <c r="AF165" s="234">
        <v>2</v>
      </c>
      <c r="AG165" s="234">
        <v>0</v>
      </c>
      <c r="AH165" s="234">
        <v>9</v>
      </c>
      <c r="AI165" s="234">
        <v>0</v>
      </c>
      <c r="AJ165" s="234">
        <v>6</v>
      </c>
      <c r="AK165" s="234">
        <v>0</v>
      </c>
      <c r="AL165" s="234">
        <v>0</v>
      </c>
      <c r="AM165" s="234">
        <v>0</v>
      </c>
      <c r="AN165" s="234">
        <v>0</v>
      </c>
      <c r="AO165" s="234">
        <v>0</v>
      </c>
      <c r="AP165" s="234">
        <v>2</v>
      </c>
      <c r="AQ165" s="234">
        <v>0</v>
      </c>
      <c r="AS165" s="230"/>
    </row>
    <row r="166" spans="1:45" ht="14.25" customHeight="1">
      <c r="A166" s="226">
        <v>161</v>
      </c>
      <c r="B166" s="232"/>
      <c r="C166" s="263" t="s">
        <v>1794</v>
      </c>
      <c r="D166" s="233">
        <v>3025</v>
      </c>
      <c r="E166" s="233">
        <v>2490</v>
      </c>
      <c r="F166" s="229">
        <v>158</v>
      </c>
      <c r="G166" s="229">
        <v>49</v>
      </c>
      <c r="H166" s="229">
        <v>99</v>
      </c>
      <c r="I166" s="229">
        <v>10</v>
      </c>
      <c r="J166" s="234">
        <v>58.99</v>
      </c>
      <c r="K166" s="234">
        <v>39</v>
      </c>
      <c r="L166" s="234">
        <v>12</v>
      </c>
      <c r="M166" s="234" t="s">
        <v>470</v>
      </c>
      <c r="N166" s="234">
        <v>12</v>
      </c>
      <c r="O166" s="234" t="s">
        <v>470</v>
      </c>
      <c r="P166" s="234" t="s">
        <v>470</v>
      </c>
      <c r="Q166" s="234">
        <v>17</v>
      </c>
      <c r="R166" s="234" t="s">
        <v>470</v>
      </c>
      <c r="S166" s="234">
        <v>9</v>
      </c>
      <c r="T166" s="234">
        <v>8</v>
      </c>
      <c r="U166" s="234">
        <v>4</v>
      </c>
      <c r="V166" s="234">
        <v>9</v>
      </c>
      <c r="W166" s="234">
        <v>4</v>
      </c>
      <c r="X166" s="234" t="s">
        <v>470</v>
      </c>
      <c r="Y166" s="234" t="s">
        <v>470</v>
      </c>
      <c r="Z166" s="234" t="s">
        <v>470</v>
      </c>
      <c r="AA166" s="234">
        <v>1</v>
      </c>
      <c r="AB166" s="234">
        <v>12</v>
      </c>
      <c r="AC166" s="234">
        <v>2</v>
      </c>
      <c r="AD166" s="234">
        <v>10</v>
      </c>
      <c r="AE166" s="234">
        <v>14</v>
      </c>
      <c r="AF166" s="234">
        <v>0</v>
      </c>
      <c r="AG166" s="234">
        <v>0</v>
      </c>
      <c r="AH166" s="234">
        <v>17</v>
      </c>
      <c r="AI166" s="234">
        <v>0</v>
      </c>
      <c r="AJ166" s="234">
        <v>17</v>
      </c>
      <c r="AK166" s="234">
        <v>0</v>
      </c>
      <c r="AL166" s="234">
        <v>2</v>
      </c>
      <c r="AM166" s="234">
        <v>1</v>
      </c>
      <c r="AN166" s="234">
        <v>17</v>
      </c>
      <c r="AO166" s="234">
        <v>4</v>
      </c>
      <c r="AP166" s="234">
        <v>13</v>
      </c>
      <c r="AQ166" s="234">
        <v>12</v>
      </c>
      <c r="AS166" s="230"/>
    </row>
    <row r="167" spans="1:45" ht="14.25" customHeight="1">
      <c r="A167" s="226">
        <v>162</v>
      </c>
      <c r="B167" s="232"/>
      <c r="C167" s="263" t="s">
        <v>1807</v>
      </c>
      <c r="D167" s="233">
        <v>250</v>
      </c>
      <c r="E167" s="233">
        <v>140</v>
      </c>
      <c r="F167" s="229">
        <v>26</v>
      </c>
      <c r="G167" s="229">
        <v>11</v>
      </c>
      <c r="H167" s="229">
        <v>15</v>
      </c>
      <c r="I167" s="229">
        <v>0</v>
      </c>
      <c r="J167" s="234">
        <v>9.73</v>
      </c>
      <c r="K167" s="234">
        <v>8</v>
      </c>
      <c r="L167" s="234" t="s">
        <v>470</v>
      </c>
      <c r="M167" s="234" t="s">
        <v>470</v>
      </c>
      <c r="N167" s="234" t="s">
        <v>470</v>
      </c>
      <c r="O167" s="234" t="s">
        <v>470</v>
      </c>
      <c r="P167" s="234" t="s">
        <v>470</v>
      </c>
      <c r="Q167" s="234">
        <v>2</v>
      </c>
      <c r="R167" s="234">
        <v>1</v>
      </c>
      <c r="S167" s="234" t="s">
        <v>470</v>
      </c>
      <c r="T167" s="234">
        <v>1</v>
      </c>
      <c r="U167" s="234">
        <v>1</v>
      </c>
      <c r="V167" s="234" t="s">
        <v>470</v>
      </c>
      <c r="W167" s="234" t="s">
        <v>470</v>
      </c>
      <c r="X167" s="234">
        <v>1</v>
      </c>
      <c r="Y167" s="234" t="s">
        <v>470</v>
      </c>
      <c r="Z167" s="234" t="s">
        <v>470</v>
      </c>
      <c r="AA167" s="234">
        <v>1</v>
      </c>
      <c r="AB167" s="234">
        <v>2</v>
      </c>
      <c r="AC167" s="234">
        <v>1</v>
      </c>
      <c r="AD167" s="234">
        <v>2</v>
      </c>
      <c r="AE167" s="234">
        <v>2</v>
      </c>
      <c r="AF167" s="234">
        <v>1</v>
      </c>
      <c r="AG167" s="234">
        <v>0</v>
      </c>
      <c r="AH167" s="234">
        <v>2</v>
      </c>
      <c r="AI167" s="234">
        <v>0</v>
      </c>
      <c r="AJ167" s="234">
        <v>2</v>
      </c>
      <c r="AK167" s="234">
        <v>0</v>
      </c>
      <c r="AL167" s="234">
        <v>2</v>
      </c>
      <c r="AM167" s="234">
        <v>0</v>
      </c>
      <c r="AN167" s="234">
        <v>2</v>
      </c>
      <c r="AO167" s="234">
        <v>0</v>
      </c>
      <c r="AP167" s="234">
        <v>2</v>
      </c>
      <c r="AQ167" s="234">
        <v>2</v>
      </c>
      <c r="AS167" s="230"/>
    </row>
    <row r="168" spans="1:45" ht="14.25" customHeight="1">
      <c r="A168" s="226">
        <v>163</v>
      </c>
      <c r="B168" s="232"/>
      <c r="C168" s="263" t="s">
        <v>1809</v>
      </c>
      <c r="D168" s="233">
        <v>849</v>
      </c>
      <c r="E168" s="233">
        <v>639</v>
      </c>
      <c r="F168" s="229">
        <v>29</v>
      </c>
      <c r="G168" s="229">
        <v>11</v>
      </c>
      <c r="H168" s="229">
        <v>15</v>
      </c>
      <c r="I168" s="229">
        <v>3</v>
      </c>
      <c r="J168" s="234">
        <v>36.32</v>
      </c>
      <c r="K168" s="234">
        <v>17</v>
      </c>
      <c r="L168" s="234">
        <v>7</v>
      </c>
      <c r="M168" s="234" t="s">
        <v>470</v>
      </c>
      <c r="N168" s="234">
        <v>6</v>
      </c>
      <c r="O168" s="234" t="s">
        <v>470</v>
      </c>
      <c r="P168" s="234">
        <v>1</v>
      </c>
      <c r="Q168" s="234">
        <v>4</v>
      </c>
      <c r="R168" s="234" t="s">
        <v>470</v>
      </c>
      <c r="S168" s="234">
        <v>3</v>
      </c>
      <c r="T168" s="234">
        <v>1</v>
      </c>
      <c r="U168" s="234">
        <v>1</v>
      </c>
      <c r="V168" s="234">
        <v>1</v>
      </c>
      <c r="W168" s="234">
        <v>1</v>
      </c>
      <c r="X168" s="234">
        <v>1</v>
      </c>
      <c r="Y168" s="234" t="s">
        <v>470</v>
      </c>
      <c r="Z168" s="234" t="s">
        <v>470</v>
      </c>
      <c r="AA168" s="234">
        <v>1</v>
      </c>
      <c r="AB168" s="234">
        <v>4</v>
      </c>
      <c r="AC168" s="234">
        <v>2</v>
      </c>
      <c r="AD168" s="234">
        <v>3</v>
      </c>
      <c r="AE168" s="234">
        <v>4</v>
      </c>
      <c r="AF168" s="234">
        <v>1</v>
      </c>
      <c r="AG168" s="234">
        <v>0</v>
      </c>
      <c r="AH168" s="234">
        <v>4</v>
      </c>
      <c r="AI168" s="234">
        <v>0</v>
      </c>
      <c r="AJ168" s="234">
        <v>4</v>
      </c>
      <c r="AK168" s="234">
        <v>0</v>
      </c>
      <c r="AL168" s="234">
        <v>2</v>
      </c>
      <c r="AM168" s="234">
        <v>0</v>
      </c>
      <c r="AN168" s="234">
        <v>4</v>
      </c>
      <c r="AO168" s="234">
        <v>0</v>
      </c>
      <c r="AP168" s="234">
        <v>4</v>
      </c>
      <c r="AQ168" s="234">
        <v>4</v>
      </c>
      <c r="AS168" s="230"/>
    </row>
    <row r="169" spans="1:45" ht="14.25" customHeight="1">
      <c r="A169" s="226">
        <v>164</v>
      </c>
      <c r="B169" s="232" t="s">
        <v>1811</v>
      </c>
      <c r="C169" s="263" t="s">
        <v>1811</v>
      </c>
      <c r="D169" s="233">
        <v>2794</v>
      </c>
      <c r="E169" s="233">
        <v>1190</v>
      </c>
      <c r="F169" s="229">
        <v>677</v>
      </c>
      <c r="G169" s="229">
        <v>193</v>
      </c>
      <c r="H169" s="229">
        <v>378</v>
      </c>
      <c r="I169" s="229">
        <v>106</v>
      </c>
      <c r="J169" s="234">
        <v>170.6</v>
      </c>
      <c r="K169" s="234">
        <v>351</v>
      </c>
      <c r="L169" s="234">
        <v>109</v>
      </c>
      <c r="M169" s="234">
        <v>9</v>
      </c>
      <c r="N169" s="234">
        <v>105</v>
      </c>
      <c r="O169" s="234">
        <v>29</v>
      </c>
      <c r="P169" s="234">
        <v>4</v>
      </c>
      <c r="Q169" s="234">
        <v>25</v>
      </c>
      <c r="R169" s="234" t="s">
        <v>470</v>
      </c>
      <c r="S169" s="234">
        <v>13</v>
      </c>
      <c r="T169" s="234">
        <v>12</v>
      </c>
      <c r="U169" s="234">
        <v>3</v>
      </c>
      <c r="V169" s="234">
        <v>20</v>
      </c>
      <c r="W169" s="234">
        <v>1</v>
      </c>
      <c r="X169" s="234">
        <v>1</v>
      </c>
      <c r="Y169" s="234" t="s">
        <v>470</v>
      </c>
      <c r="Z169" s="234" t="s">
        <v>470</v>
      </c>
      <c r="AA169" s="234">
        <v>7</v>
      </c>
      <c r="AB169" s="234">
        <v>20</v>
      </c>
      <c r="AC169" s="234">
        <v>13</v>
      </c>
      <c r="AD169" s="234">
        <v>22</v>
      </c>
      <c r="AE169" s="234">
        <v>25</v>
      </c>
      <c r="AF169" s="234">
        <v>15</v>
      </c>
      <c r="AG169" s="234">
        <v>0</v>
      </c>
      <c r="AH169" s="234">
        <v>25</v>
      </c>
      <c r="AI169" s="234">
        <v>5</v>
      </c>
      <c r="AJ169" s="234">
        <v>17</v>
      </c>
      <c r="AK169" s="234">
        <v>3</v>
      </c>
      <c r="AL169" s="234">
        <v>15</v>
      </c>
      <c r="AM169" s="234">
        <v>8</v>
      </c>
      <c r="AN169" s="234">
        <v>25</v>
      </c>
      <c r="AO169" s="234">
        <v>4</v>
      </c>
      <c r="AP169" s="234">
        <v>25</v>
      </c>
      <c r="AQ169" s="234">
        <v>25</v>
      </c>
      <c r="AS169" s="230"/>
    </row>
    <row r="170" spans="1:45" ht="14.25" customHeight="1">
      <c r="A170" s="226">
        <v>165</v>
      </c>
      <c r="B170" s="232"/>
      <c r="C170" s="263" t="s">
        <v>1812</v>
      </c>
      <c r="D170" s="233">
        <v>1638</v>
      </c>
      <c r="E170" s="233">
        <v>510</v>
      </c>
      <c r="F170" s="229">
        <v>399</v>
      </c>
      <c r="G170" s="229">
        <v>107</v>
      </c>
      <c r="H170" s="229">
        <v>241</v>
      </c>
      <c r="I170" s="229">
        <v>51</v>
      </c>
      <c r="J170" s="234">
        <v>128.22999999999999</v>
      </c>
      <c r="K170" s="234">
        <v>209</v>
      </c>
      <c r="L170" s="234">
        <v>45</v>
      </c>
      <c r="M170" s="234">
        <v>4</v>
      </c>
      <c r="N170" s="234">
        <v>42</v>
      </c>
      <c r="O170" s="234">
        <v>3</v>
      </c>
      <c r="P170" s="234">
        <v>3</v>
      </c>
      <c r="Q170" s="234">
        <v>15</v>
      </c>
      <c r="R170" s="234" t="s">
        <v>470</v>
      </c>
      <c r="S170" s="234">
        <v>7</v>
      </c>
      <c r="T170" s="234">
        <v>8</v>
      </c>
      <c r="U170" s="234">
        <v>3</v>
      </c>
      <c r="V170" s="234">
        <v>11</v>
      </c>
      <c r="W170" s="234">
        <v>1</v>
      </c>
      <c r="X170" s="234" t="s">
        <v>470</v>
      </c>
      <c r="Y170" s="234" t="s">
        <v>470</v>
      </c>
      <c r="Z170" s="234" t="s">
        <v>470</v>
      </c>
      <c r="AA170" s="234">
        <v>2</v>
      </c>
      <c r="AB170" s="234">
        <v>12</v>
      </c>
      <c r="AC170" s="234">
        <v>10</v>
      </c>
      <c r="AD170" s="234">
        <v>13</v>
      </c>
      <c r="AE170" s="234">
        <v>15</v>
      </c>
      <c r="AF170" s="234">
        <v>9</v>
      </c>
      <c r="AG170" s="234">
        <v>0</v>
      </c>
      <c r="AH170" s="234">
        <v>15</v>
      </c>
      <c r="AI170" s="234">
        <v>2</v>
      </c>
      <c r="AJ170" s="234">
        <v>12</v>
      </c>
      <c r="AK170" s="234">
        <v>3</v>
      </c>
      <c r="AL170" s="234">
        <v>8</v>
      </c>
      <c r="AM170" s="234">
        <v>6</v>
      </c>
      <c r="AN170" s="234">
        <v>15</v>
      </c>
      <c r="AO170" s="234">
        <v>3</v>
      </c>
      <c r="AP170" s="234">
        <v>15</v>
      </c>
      <c r="AQ170" s="234">
        <v>15</v>
      </c>
      <c r="AS170" s="230"/>
    </row>
    <row r="171" spans="1:45" ht="14.25" customHeight="1">
      <c r="A171" s="226">
        <v>166</v>
      </c>
      <c r="B171" s="232"/>
      <c r="C171" s="263" t="s">
        <v>1825</v>
      </c>
      <c r="D171" s="233">
        <v>1156</v>
      </c>
      <c r="E171" s="233">
        <v>680</v>
      </c>
      <c r="F171" s="229">
        <v>278</v>
      </c>
      <c r="G171" s="229">
        <v>86</v>
      </c>
      <c r="H171" s="229">
        <v>137</v>
      </c>
      <c r="I171" s="229">
        <v>55</v>
      </c>
      <c r="J171" s="234">
        <v>42.37</v>
      </c>
      <c r="K171" s="234">
        <v>142</v>
      </c>
      <c r="L171" s="234">
        <v>64</v>
      </c>
      <c r="M171" s="234">
        <v>5</v>
      </c>
      <c r="N171" s="234">
        <v>63</v>
      </c>
      <c r="O171" s="234">
        <v>26</v>
      </c>
      <c r="P171" s="234">
        <v>1</v>
      </c>
      <c r="Q171" s="234">
        <v>10</v>
      </c>
      <c r="R171" s="234" t="s">
        <v>470</v>
      </c>
      <c r="S171" s="234">
        <v>6</v>
      </c>
      <c r="T171" s="234">
        <v>4</v>
      </c>
      <c r="U171" s="234" t="s">
        <v>470</v>
      </c>
      <c r="V171" s="234">
        <v>9</v>
      </c>
      <c r="W171" s="234" t="s">
        <v>470</v>
      </c>
      <c r="X171" s="234">
        <v>1</v>
      </c>
      <c r="Y171" s="234" t="s">
        <v>470</v>
      </c>
      <c r="Z171" s="234" t="s">
        <v>470</v>
      </c>
      <c r="AA171" s="234">
        <v>5</v>
      </c>
      <c r="AB171" s="234">
        <v>8</v>
      </c>
      <c r="AC171" s="234">
        <v>3</v>
      </c>
      <c r="AD171" s="234">
        <v>9</v>
      </c>
      <c r="AE171" s="234">
        <v>10</v>
      </c>
      <c r="AF171" s="234">
        <v>6</v>
      </c>
      <c r="AG171" s="234">
        <v>0</v>
      </c>
      <c r="AH171" s="234">
        <v>10</v>
      </c>
      <c r="AI171" s="234">
        <v>3</v>
      </c>
      <c r="AJ171" s="234">
        <v>5</v>
      </c>
      <c r="AK171" s="234">
        <v>0</v>
      </c>
      <c r="AL171" s="234">
        <v>7</v>
      </c>
      <c r="AM171" s="234">
        <v>2</v>
      </c>
      <c r="AN171" s="234">
        <v>10</v>
      </c>
      <c r="AO171" s="234">
        <v>1</v>
      </c>
      <c r="AP171" s="234">
        <v>10</v>
      </c>
      <c r="AQ171" s="234">
        <v>10</v>
      </c>
      <c r="AS171" s="230"/>
    </row>
    <row r="172" spans="1:45" ht="14.25" customHeight="1">
      <c r="A172" s="226">
        <v>167</v>
      </c>
      <c r="B172" s="232" t="s">
        <v>1833</v>
      </c>
      <c r="C172" s="263" t="s">
        <v>1833</v>
      </c>
      <c r="D172" s="233">
        <v>2050</v>
      </c>
      <c r="E172" s="233">
        <v>351</v>
      </c>
      <c r="F172" s="229">
        <v>624</v>
      </c>
      <c r="G172" s="229">
        <v>216</v>
      </c>
      <c r="H172" s="229">
        <v>356</v>
      </c>
      <c r="I172" s="229">
        <v>52</v>
      </c>
      <c r="J172" s="234">
        <v>177.6</v>
      </c>
      <c r="K172" s="234">
        <v>370</v>
      </c>
      <c r="L172" s="234">
        <v>109</v>
      </c>
      <c r="M172" s="234">
        <v>17</v>
      </c>
      <c r="N172" s="234">
        <v>103</v>
      </c>
      <c r="O172" s="234">
        <v>8</v>
      </c>
      <c r="P172" s="234">
        <v>3</v>
      </c>
      <c r="Q172" s="234">
        <v>13</v>
      </c>
      <c r="R172" s="234" t="s">
        <v>470</v>
      </c>
      <c r="S172" s="234">
        <v>8</v>
      </c>
      <c r="T172" s="234">
        <v>5</v>
      </c>
      <c r="U172" s="234">
        <v>3</v>
      </c>
      <c r="V172" s="234">
        <v>10</v>
      </c>
      <c r="W172" s="234" t="s">
        <v>470</v>
      </c>
      <c r="X172" s="234" t="s">
        <v>470</v>
      </c>
      <c r="Y172" s="234" t="s">
        <v>470</v>
      </c>
      <c r="Z172" s="234" t="s">
        <v>470</v>
      </c>
      <c r="AA172" s="234">
        <v>4</v>
      </c>
      <c r="AB172" s="234">
        <v>11</v>
      </c>
      <c r="AC172" s="234">
        <v>12</v>
      </c>
      <c r="AD172" s="234">
        <v>13</v>
      </c>
      <c r="AE172" s="234">
        <v>13</v>
      </c>
      <c r="AF172" s="234">
        <v>13</v>
      </c>
      <c r="AG172" s="234">
        <v>0</v>
      </c>
      <c r="AH172" s="234">
        <v>13</v>
      </c>
      <c r="AI172" s="234">
        <v>8</v>
      </c>
      <c r="AJ172" s="234">
        <v>9</v>
      </c>
      <c r="AK172" s="234">
        <v>0</v>
      </c>
      <c r="AL172" s="234">
        <v>4</v>
      </c>
      <c r="AM172" s="234">
        <v>2</v>
      </c>
      <c r="AN172" s="234">
        <v>13</v>
      </c>
      <c r="AO172" s="234">
        <v>6</v>
      </c>
      <c r="AP172" s="234">
        <v>13</v>
      </c>
      <c r="AQ172" s="234">
        <v>12</v>
      </c>
      <c r="AS172" s="230"/>
    </row>
    <row r="173" spans="1:45" ht="14.25" customHeight="1">
      <c r="A173" s="226">
        <v>168</v>
      </c>
      <c r="B173" s="232"/>
      <c r="C173" s="263" t="s">
        <v>248</v>
      </c>
      <c r="D173" s="233">
        <v>1292</v>
      </c>
      <c r="E173" s="233">
        <v>348</v>
      </c>
      <c r="F173" s="229">
        <v>344</v>
      </c>
      <c r="G173" s="229">
        <v>114</v>
      </c>
      <c r="H173" s="229">
        <v>194</v>
      </c>
      <c r="I173" s="229">
        <v>36</v>
      </c>
      <c r="J173" s="234">
        <v>98.31</v>
      </c>
      <c r="K173" s="234">
        <v>232</v>
      </c>
      <c r="L173" s="234">
        <v>75</v>
      </c>
      <c r="M173" s="234">
        <v>16</v>
      </c>
      <c r="N173" s="234">
        <v>72</v>
      </c>
      <c r="O173" s="234">
        <v>7</v>
      </c>
      <c r="P173" s="234">
        <v>1</v>
      </c>
      <c r="Q173" s="234">
        <v>7</v>
      </c>
      <c r="R173" s="234" t="s">
        <v>470</v>
      </c>
      <c r="S173" s="234">
        <v>4</v>
      </c>
      <c r="T173" s="234">
        <v>3</v>
      </c>
      <c r="U173" s="234">
        <v>1</v>
      </c>
      <c r="V173" s="234">
        <v>6</v>
      </c>
      <c r="W173" s="234" t="s">
        <v>470</v>
      </c>
      <c r="X173" s="234" t="s">
        <v>470</v>
      </c>
      <c r="Y173" s="234" t="s">
        <v>470</v>
      </c>
      <c r="Z173" s="234" t="s">
        <v>470</v>
      </c>
      <c r="AA173" s="234">
        <v>3</v>
      </c>
      <c r="AB173" s="234">
        <v>6</v>
      </c>
      <c r="AC173" s="234">
        <v>7</v>
      </c>
      <c r="AD173" s="234">
        <v>7</v>
      </c>
      <c r="AE173" s="234">
        <v>7</v>
      </c>
      <c r="AF173" s="234">
        <v>7</v>
      </c>
      <c r="AG173" s="234">
        <v>0</v>
      </c>
      <c r="AH173" s="234">
        <v>7</v>
      </c>
      <c r="AI173" s="234">
        <v>5</v>
      </c>
      <c r="AJ173" s="234">
        <v>6</v>
      </c>
      <c r="AK173" s="234">
        <v>0</v>
      </c>
      <c r="AL173" s="234">
        <v>4</v>
      </c>
      <c r="AM173" s="234">
        <v>2</v>
      </c>
      <c r="AN173" s="234">
        <v>7</v>
      </c>
      <c r="AO173" s="234">
        <v>4</v>
      </c>
      <c r="AP173" s="234">
        <v>7</v>
      </c>
      <c r="AQ173" s="234">
        <v>6</v>
      </c>
      <c r="AS173" s="230"/>
    </row>
    <row r="174" spans="1:45" ht="14.25" customHeight="1">
      <c r="A174" s="226">
        <v>169</v>
      </c>
      <c r="B174" s="232"/>
      <c r="C174" s="263" t="s">
        <v>1839</v>
      </c>
      <c r="D174" s="233">
        <v>758</v>
      </c>
      <c r="E174" s="233">
        <v>3</v>
      </c>
      <c r="F174" s="229">
        <v>280</v>
      </c>
      <c r="G174" s="229">
        <v>102</v>
      </c>
      <c r="H174" s="229">
        <v>162</v>
      </c>
      <c r="I174" s="229">
        <v>16</v>
      </c>
      <c r="J174" s="234">
        <v>79.290000000000006</v>
      </c>
      <c r="K174" s="234">
        <v>138</v>
      </c>
      <c r="L174" s="234">
        <v>34</v>
      </c>
      <c r="M174" s="234">
        <v>1</v>
      </c>
      <c r="N174" s="234">
        <v>31</v>
      </c>
      <c r="O174" s="234">
        <v>1</v>
      </c>
      <c r="P174" s="234">
        <v>2</v>
      </c>
      <c r="Q174" s="234">
        <v>6</v>
      </c>
      <c r="R174" s="234" t="s">
        <v>470</v>
      </c>
      <c r="S174" s="234">
        <v>4</v>
      </c>
      <c r="T174" s="234">
        <v>2</v>
      </c>
      <c r="U174" s="234">
        <v>2</v>
      </c>
      <c r="V174" s="234">
        <v>4</v>
      </c>
      <c r="W174" s="234" t="s">
        <v>470</v>
      </c>
      <c r="X174" s="234" t="s">
        <v>470</v>
      </c>
      <c r="Y174" s="234" t="s">
        <v>470</v>
      </c>
      <c r="Z174" s="234" t="s">
        <v>470</v>
      </c>
      <c r="AA174" s="234">
        <v>1</v>
      </c>
      <c r="AB174" s="234">
        <v>5</v>
      </c>
      <c r="AC174" s="234">
        <v>5</v>
      </c>
      <c r="AD174" s="234">
        <v>6</v>
      </c>
      <c r="AE174" s="234">
        <v>6</v>
      </c>
      <c r="AF174" s="234">
        <v>6</v>
      </c>
      <c r="AG174" s="234">
        <v>0</v>
      </c>
      <c r="AH174" s="234">
        <v>6</v>
      </c>
      <c r="AI174" s="234">
        <v>3</v>
      </c>
      <c r="AJ174" s="234">
        <v>3</v>
      </c>
      <c r="AK174" s="234">
        <v>0</v>
      </c>
      <c r="AL174" s="234">
        <v>0</v>
      </c>
      <c r="AM174" s="234">
        <v>0</v>
      </c>
      <c r="AN174" s="234">
        <v>6</v>
      </c>
      <c r="AO174" s="234">
        <v>2</v>
      </c>
      <c r="AP174" s="234">
        <v>6</v>
      </c>
      <c r="AQ174" s="234">
        <v>6</v>
      </c>
      <c r="AS174" s="230"/>
    </row>
    <row r="175" spans="1:45" ht="14.25" customHeight="1">
      <c r="A175" s="226">
        <v>170</v>
      </c>
      <c r="B175" s="287" t="s">
        <v>1843</v>
      </c>
      <c r="C175" s="288" t="s">
        <v>1843</v>
      </c>
      <c r="D175" s="233">
        <v>18186</v>
      </c>
      <c r="E175" s="233">
        <v>17024</v>
      </c>
      <c r="F175" s="229">
        <v>96</v>
      </c>
      <c r="G175" s="229">
        <v>0</v>
      </c>
      <c r="H175" s="229">
        <v>84</v>
      </c>
      <c r="I175" s="229">
        <v>12</v>
      </c>
      <c r="J175" s="234">
        <v>52.04</v>
      </c>
      <c r="K175" s="234">
        <v>28</v>
      </c>
      <c r="L175" s="234">
        <v>15</v>
      </c>
      <c r="M175" s="234">
        <v>2</v>
      </c>
      <c r="N175" s="234">
        <v>14</v>
      </c>
      <c r="O175" s="234" t="s">
        <v>470</v>
      </c>
      <c r="P175" s="234">
        <v>3</v>
      </c>
      <c r="Q175" s="234">
        <v>12</v>
      </c>
      <c r="R175" s="234" t="s">
        <v>470</v>
      </c>
      <c r="S175" s="234" t="s">
        <v>470</v>
      </c>
      <c r="T175" s="234">
        <v>12</v>
      </c>
      <c r="U175" s="234">
        <v>2</v>
      </c>
      <c r="V175" s="234">
        <v>7</v>
      </c>
      <c r="W175" s="234">
        <v>3</v>
      </c>
      <c r="X175" s="234" t="s">
        <v>470</v>
      </c>
      <c r="Y175" s="234" t="s">
        <v>470</v>
      </c>
      <c r="Z175" s="234" t="s">
        <v>470</v>
      </c>
      <c r="AA175" s="234">
        <v>0</v>
      </c>
      <c r="AB175" s="234">
        <v>0</v>
      </c>
      <c r="AC175" s="234">
        <v>1</v>
      </c>
      <c r="AD175" s="234">
        <v>7</v>
      </c>
      <c r="AE175" s="234">
        <v>12</v>
      </c>
      <c r="AF175" s="234">
        <v>2</v>
      </c>
      <c r="AG175" s="234">
        <v>0</v>
      </c>
      <c r="AH175" s="234">
        <v>12</v>
      </c>
      <c r="AI175" s="234">
        <v>12</v>
      </c>
      <c r="AJ175" s="234">
        <v>12</v>
      </c>
      <c r="AK175" s="234">
        <v>0</v>
      </c>
      <c r="AL175" s="234">
        <v>0</v>
      </c>
      <c r="AM175" s="234">
        <v>0</v>
      </c>
      <c r="AN175" s="234">
        <v>12</v>
      </c>
      <c r="AO175" s="234">
        <v>0</v>
      </c>
      <c r="AP175" s="234">
        <v>0</v>
      </c>
      <c r="AQ175" s="234">
        <v>0</v>
      </c>
      <c r="AS175" s="230"/>
    </row>
    <row r="176" spans="1:45" ht="14.25" customHeight="1">
      <c r="A176" s="226"/>
      <c r="B176" s="232"/>
      <c r="C176" s="289" t="s">
        <v>2386</v>
      </c>
      <c r="D176" s="233">
        <v>18186</v>
      </c>
      <c r="E176" s="233">
        <v>17024</v>
      </c>
      <c r="F176" s="229">
        <v>96</v>
      </c>
      <c r="G176" s="229">
        <v>0</v>
      </c>
      <c r="H176" s="229">
        <v>84</v>
      </c>
      <c r="I176" s="229">
        <v>12</v>
      </c>
      <c r="J176" s="234">
        <v>52.04</v>
      </c>
      <c r="K176" s="234">
        <v>28</v>
      </c>
      <c r="L176" s="234">
        <v>15</v>
      </c>
      <c r="M176" s="234">
        <v>2</v>
      </c>
      <c r="N176" s="234">
        <v>14</v>
      </c>
      <c r="O176" s="234" t="s">
        <v>470</v>
      </c>
      <c r="P176" s="234">
        <v>3</v>
      </c>
      <c r="Q176" s="234">
        <v>12</v>
      </c>
      <c r="R176" s="234" t="s">
        <v>470</v>
      </c>
      <c r="S176" s="234" t="s">
        <v>470</v>
      </c>
      <c r="T176" s="234">
        <v>12</v>
      </c>
      <c r="U176" s="234">
        <v>2</v>
      </c>
      <c r="V176" s="234">
        <v>7</v>
      </c>
      <c r="W176" s="234">
        <v>3</v>
      </c>
      <c r="X176" s="234" t="s">
        <v>470</v>
      </c>
      <c r="Y176" s="234" t="s">
        <v>470</v>
      </c>
      <c r="Z176" s="234" t="s">
        <v>470</v>
      </c>
      <c r="AA176" s="234">
        <v>0</v>
      </c>
      <c r="AB176" s="234">
        <v>0</v>
      </c>
      <c r="AC176" s="234">
        <v>1</v>
      </c>
      <c r="AD176" s="234">
        <v>7</v>
      </c>
      <c r="AE176" s="234">
        <v>12</v>
      </c>
      <c r="AF176" s="234">
        <v>2</v>
      </c>
      <c r="AG176" s="234">
        <v>0</v>
      </c>
      <c r="AH176" s="234">
        <v>12</v>
      </c>
      <c r="AI176" s="234">
        <v>12</v>
      </c>
      <c r="AJ176" s="234">
        <v>12</v>
      </c>
      <c r="AK176" s="234">
        <v>0</v>
      </c>
      <c r="AL176" s="234">
        <v>0</v>
      </c>
      <c r="AM176" s="234">
        <v>0</v>
      </c>
      <c r="AN176" s="234">
        <v>12</v>
      </c>
      <c r="AO176" s="234">
        <v>0</v>
      </c>
      <c r="AP176" s="234">
        <v>0</v>
      </c>
      <c r="AQ176" s="234">
        <v>0</v>
      </c>
      <c r="AS176" s="230"/>
    </row>
    <row r="177" spans="1:45" ht="14.25" customHeight="1">
      <c r="A177" s="226">
        <v>171</v>
      </c>
      <c r="B177" s="232" t="s">
        <v>1854</v>
      </c>
      <c r="C177" s="263" t="s">
        <v>1854</v>
      </c>
      <c r="D177" s="233">
        <v>11469</v>
      </c>
      <c r="E177" s="233">
        <v>9974</v>
      </c>
      <c r="F177" s="229">
        <v>131</v>
      </c>
      <c r="G177" s="229">
        <v>0</v>
      </c>
      <c r="H177" s="229">
        <v>108</v>
      </c>
      <c r="I177" s="229">
        <v>23</v>
      </c>
      <c r="J177" s="234">
        <v>83.62</v>
      </c>
      <c r="K177" s="234">
        <v>36</v>
      </c>
      <c r="L177" s="234">
        <v>11</v>
      </c>
      <c r="M177" s="234">
        <v>5</v>
      </c>
      <c r="N177" s="234">
        <v>9</v>
      </c>
      <c r="O177" s="234" t="s">
        <v>470</v>
      </c>
      <c r="P177" s="234">
        <v>1</v>
      </c>
      <c r="Q177" s="234">
        <v>35</v>
      </c>
      <c r="R177" s="234" t="s">
        <v>470</v>
      </c>
      <c r="S177" s="234" t="s">
        <v>470</v>
      </c>
      <c r="T177" s="234">
        <v>35</v>
      </c>
      <c r="U177" s="234">
        <v>9</v>
      </c>
      <c r="V177" s="234">
        <v>13</v>
      </c>
      <c r="W177" s="234">
        <v>10</v>
      </c>
      <c r="X177" s="234">
        <v>2</v>
      </c>
      <c r="Y177" s="234">
        <v>1</v>
      </c>
      <c r="Z177" s="234" t="s">
        <v>470</v>
      </c>
      <c r="AA177" s="234">
        <v>0</v>
      </c>
      <c r="AB177" s="234">
        <v>0</v>
      </c>
      <c r="AC177" s="234">
        <v>2</v>
      </c>
      <c r="AD177" s="234">
        <v>33</v>
      </c>
      <c r="AE177" s="234">
        <v>27</v>
      </c>
      <c r="AF177" s="234">
        <v>33</v>
      </c>
      <c r="AG177" s="234">
        <v>2</v>
      </c>
      <c r="AH177" s="234">
        <v>33</v>
      </c>
      <c r="AI177" s="234">
        <v>10</v>
      </c>
      <c r="AJ177" s="234">
        <v>35</v>
      </c>
      <c r="AK177" s="234">
        <v>6</v>
      </c>
      <c r="AL177" s="234">
        <v>1</v>
      </c>
      <c r="AM177" s="234">
        <v>0</v>
      </c>
      <c r="AN177" s="234">
        <v>34</v>
      </c>
      <c r="AO177" s="234">
        <v>16</v>
      </c>
      <c r="AP177" s="234">
        <v>0</v>
      </c>
      <c r="AQ177" s="234">
        <v>0</v>
      </c>
      <c r="AS177" s="230"/>
    </row>
    <row r="178" spans="1:45" ht="14.25" customHeight="1">
      <c r="A178" s="226">
        <v>172</v>
      </c>
      <c r="B178" s="232"/>
      <c r="C178" s="263" t="s">
        <v>1855</v>
      </c>
      <c r="D178" s="233">
        <v>6260</v>
      </c>
      <c r="E178" s="233">
        <v>5196</v>
      </c>
      <c r="F178" s="229">
        <v>86</v>
      </c>
      <c r="G178" s="229">
        <v>0</v>
      </c>
      <c r="H178" s="229">
        <v>69</v>
      </c>
      <c r="I178" s="229">
        <v>17</v>
      </c>
      <c r="J178" s="234">
        <v>62.89</v>
      </c>
      <c r="K178" s="234">
        <v>25</v>
      </c>
      <c r="L178" s="234">
        <v>5</v>
      </c>
      <c r="M178" s="234">
        <v>1</v>
      </c>
      <c r="N178" s="234">
        <v>5</v>
      </c>
      <c r="O178" s="234" t="s">
        <v>470</v>
      </c>
      <c r="P178" s="234" t="s">
        <v>470</v>
      </c>
      <c r="Q178" s="234">
        <v>17</v>
      </c>
      <c r="R178" s="234" t="s">
        <v>470</v>
      </c>
      <c r="S178" s="234" t="s">
        <v>470</v>
      </c>
      <c r="T178" s="234">
        <v>17</v>
      </c>
      <c r="U178" s="234">
        <v>4</v>
      </c>
      <c r="V178" s="234">
        <v>7</v>
      </c>
      <c r="W178" s="234">
        <v>5</v>
      </c>
      <c r="X178" s="234">
        <v>1</v>
      </c>
      <c r="Y178" s="234" t="s">
        <v>470</v>
      </c>
      <c r="Z178" s="234" t="s">
        <v>470</v>
      </c>
      <c r="AA178" s="234">
        <v>0</v>
      </c>
      <c r="AB178" s="234">
        <v>0</v>
      </c>
      <c r="AC178" s="234">
        <v>2</v>
      </c>
      <c r="AD178" s="234">
        <v>16</v>
      </c>
      <c r="AE178" s="234">
        <v>12</v>
      </c>
      <c r="AF178" s="234">
        <v>16</v>
      </c>
      <c r="AG178" s="234">
        <v>1</v>
      </c>
      <c r="AH178" s="234">
        <v>16</v>
      </c>
      <c r="AI178" s="234">
        <v>10</v>
      </c>
      <c r="AJ178" s="234">
        <v>17</v>
      </c>
      <c r="AK178" s="234">
        <v>6</v>
      </c>
      <c r="AL178" s="234">
        <v>1</v>
      </c>
      <c r="AM178" s="234">
        <v>0</v>
      </c>
      <c r="AN178" s="234">
        <v>17</v>
      </c>
      <c r="AO178" s="234">
        <v>16</v>
      </c>
      <c r="AP178" s="234">
        <v>0</v>
      </c>
      <c r="AQ178" s="234">
        <v>0</v>
      </c>
      <c r="AS178" s="230"/>
    </row>
    <row r="179" spans="1:45" ht="14.25" customHeight="1">
      <c r="A179" s="226">
        <v>173</v>
      </c>
      <c r="B179" s="232"/>
      <c r="C179" s="263" t="s">
        <v>1869</v>
      </c>
      <c r="D179" s="233">
        <v>5209</v>
      </c>
      <c r="E179" s="233">
        <v>4778</v>
      </c>
      <c r="F179" s="229">
        <v>45</v>
      </c>
      <c r="G179" s="229">
        <v>0</v>
      </c>
      <c r="H179" s="229">
        <v>39</v>
      </c>
      <c r="I179" s="229">
        <v>6</v>
      </c>
      <c r="J179" s="234">
        <v>20.73</v>
      </c>
      <c r="K179" s="234">
        <v>11</v>
      </c>
      <c r="L179" s="234">
        <v>6</v>
      </c>
      <c r="M179" s="234">
        <v>4</v>
      </c>
      <c r="N179" s="234">
        <v>4</v>
      </c>
      <c r="O179" s="234" t="s">
        <v>470</v>
      </c>
      <c r="P179" s="234">
        <v>1</v>
      </c>
      <c r="Q179" s="234">
        <v>18</v>
      </c>
      <c r="R179" s="234" t="s">
        <v>470</v>
      </c>
      <c r="S179" s="234" t="s">
        <v>470</v>
      </c>
      <c r="T179" s="234">
        <v>18</v>
      </c>
      <c r="U179" s="234">
        <v>5</v>
      </c>
      <c r="V179" s="234">
        <v>6</v>
      </c>
      <c r="W179" s="234">
        <v>5</v>
      </c>
      <c r="X179" s="234">
        <v>1</v>
      </c>
      <c r="Y179" s="234">
        <v>1</v>
      </c>
      <c r="Z179" s="234" t="s">
        <v>470</v>
      </c>
      <c r="AA179" s="234">
        <v>0</v>
      </c>
      <c r="AB179" s="234">
        <v>0</v>
      </c>
      <c r="AC179" s="234">
        <v>0</v>
      </c>
      <c r="AD179" s="234">
        <v>17</v>
      </c>
      <c r="AE179" s="234">
        <v>15</v>
      </c>
      <c r="AF179" s="234">
        <v>17</v>
      </c>
      <c r="AG179" s="234">
        <v>1</v>
      </c>
      <c r="AH179" s="234">
        <v>17</v>
      </c>
      <c r="AI179" s="234">
        <v>0</v>
      </c>
      <c r="AJ179" s="234">
        <v>18</v>
      </c>
      <c r="AK179" s="234">
        <v>0</v>
      </c>
      <c r="AL179" s="234">
        <v>0</v>
      </c>
      <c r="AM179" s="234">
        <v>0</v>
      </c>
      <c r="AN179" s="234">
        <v>17</v>
      </c>
      <c r="AO179" s="234">
        <v>0</v>
      </c>
      <c r="AP179" s="234">
        <v>0</v>
      </c>
      <c r="AQ179" s="234">
        <v>0</v>
      </c>
      <c r="AS179" s="230"/>
    </row>
    <row r="180" spans="1:45" ht="14.25" customHeight="1">
      <c r="A180" s="226">
        <v>174</v>
      </c>
      <c r="B180" s="232" t="s">
        <v>1885</v>
      </c>
      <c r="C180" s="263" t="s">
        <v>1885</v>
      </c>
      <c r="D180" s="233">
        <v>18827</v>
      </c>
      <c r="E180" s="233">
        <v>16084</v>
      </c>
      <c r="F180" s="229">
        <v>526</v>
      </c>
      <c r="G180" s="229">
        <v>36</v>
      </c>
      <c r="H180" s="229">
        <v>451</v>
      </c>
      <c r="I180" s="229">
        <v>39</v>
      </c>
      <c r="J180" s="234">
        <v>341.38</v>
      </c>
      <c r="K180" s="234">
        <v>231</v>
      </c>
      <c r="L180" s="234">
        <v>85</v>
      </c>
      <c r="M180" s="234">
        <v>11</v>
      </c>
      <c r="N180" s="234">
        <v>80</v>
      </c>
      <c r="O180" s="234">
        <v>1</v>
      </c>
      <c r="P180" s="234">
        <v>4</v>
      </c>
      <c r="Q180" s="234">
        <v>54</v>
      </c>
      <c r="R180" s="234" t="s">
        <v>470</v>
      </c>
      <c r="S180" s="234">
        <v>1</v>
      </c>
      <c r="T180" s="234">
        <v>53</v>
      </c>
      <c r="U180" s="234">
        <v>14</v>
      </c>
      <c r="V180" s="234">
        <v>20</v>
      </c>
      <c r="W180" s="234">
        <v>15</v>
      </c>
      <c r="X180" s="234">
        <v>5</v>
      </c>
      <c r="Y180" s="234" t="s">
        <v>470</v>
      </c>
      <c r="Z180" s="234" t="s">
        <v>470</v>
      </c>
      <c r="AA180" s="234">
        <v>16</v>
      </c>
      <c r="AB180" s="234">
        <v>20</v>
      </c>
      <c r="AC180" s="234">
        <v>29</v>
      </c>
      <c r="AD180" s="234">
        <v>46</v>
      </c>
      <c r="AE180" s="234">
        <v>35</v>
      </c>
      <c r="AF180" s="234">
        <v>5</v>
      </c>
      <c r="AG180" s="234">
        <v>2</v>
      </c>
      <c r="AH180" s="234">
        <v>49</v>
      </c>
      <c r="AI180" s="234">
        <v>15</v>
      </c>
      <c r="AJ180" s="234">
        <v>51</v>
      </c>
      <c r="AK180" s="234">
        <v>6</v>
      </c>
      <c r="AL180" s="234">
        <v>2</v>
      </c>
      <c r="AM180" s="234">
        <v>0</v>
      </c>
      <c r="AN180" s="234">
        <v>41</v>
      </c>
      <c r="AO180" s="234">
        <v>3</v>
      </c>
      <c r="AP180" s="234">
        <v>0</v>
      </c>
      <c r="AQ180" s="234">
        <v>0</v>
      </c>
      <c r="AS180" s="230"/>
    </row>
    <row r="181" spans="1:45" ht="14.25" customHeight="1">
      <c r="A181" s="226">
        <v>175</v>
      </c>
      <c r="B181" s="232"/>
      <c r="C181" s="266" t="s">
        <v>1886</v>
      </c>
      <c r="D181" s="233">
        <v>1958</v>
      </c>
      <c r="E181" s="233">
        <v>1732</v>
      </c>
      <c r="F181" s="229">
        <v>43</v>
      </c>
      <c r="G181" s="229">
        <v>0</v>
      </c>
      <c r="H181" s="229">
        <v>37</v>
      </c>
      <c r="I181" s="229">
        <v>6</v>
      </c>
      <c r="J181" s="234">
        <v>19.52</v>
      </c>
      <c r="K181" s="234">
        <v>17</v>
      </c>
      <c r="L181" s="234">
        <v>2</v>
      </c>
      <c r="M181" s="234">
        <v>1</v>
      </c>
      <c r="N181" s="234">
        <v>1</v>
      </c>
      <c r="O181" s="234" t="s">
        <v>470</v>
      </c>
      <c r="P181" s="234" t="s">
        <v>470</v>
      </c>
      <c r="Q181" s="234">
        <v>9</v>
      </c>
      <c r="R181" s="234" t="s">
        <v>470</v>
      </c>
      <c r="S181" s="234" t="s">
        <v>470</v>
      </c>
      <c r="T181" s="234">
        <v>9</v>
      </c>
      <c r="U181" s="234">
        <v>8</v>
      </c>
      <c r="V181" s="234" t="s">
        <v>470</v>
      </c>
      <c r="W181" s="234">
        <v>1</v>
      </c>
      <c r="X181" s="234" t="s">
        <v>470</v>
      </c>
      <c r="Y181" s="234" t="s">
        <v>470</v>
      </c>
      <c r="Z181" s="234" t="s">
        <v>470</v>
      </c>
      <c r="AA181" s="234">
        <v>0</v>
      </c>
      <c r="AB181" s="234">
        <v>0</v>
      </c>
      <c r="AC181" s="234">
        <v>6</v>
      </c>
      <c r="AD181" s="234">
        <v>7</v>
      </c>
      <c r="AE181" s="234">
        <v>7</v>
      </c>
      <c r="AF181" s="234">
        <v>0</v>
      </c>
      <c r="AG181" s="234">
        <v>2</v>
      </c>
      <c r="AH181" s="234">
        <v>7</v>
      </c>
      <c r="AI181" s="234">
        <v>2</v>
      </c>
      <c r="AJ181" s="234">
        <v>6</v>
      </c>
      <c r="AK181" s="234">
        <v>0</v>
      </c>
      <c r="AL181" s="234">
        <v>0</v>
      </c>
      <c r="AM181" s="234">
        <v>0</v>
      </c>
      <c r="AN181" s="234">
        <v>3</v>
      </c>
      <c r="AO181" s="234">
        <v>1</v>
      </c>
      <c r="AP181" s="234">
        <v>0</v>
      </c>
      <c r="AQ181" s="234">
        <v>0</v>
      </c>
      <c r="AS181" s="230"/>
    </row>
    <row r="182" spans="1:45" ht="14.25" customHeight="1">
      <c r="A182" s="226">
        <v>176</v>
      </c>
      <c r="B182" s="232"/>
      <c r="C182" s="263" t="s">
        <v>1892</v>
      </c>
      <c r="D182" s="233">
        <v>1458</v>
      </c>
      <c r="E182" s="233">
        <v>862</v>
      </c>
      <c r="F182" s="229">
        <v>177</v>
      </c>
      <c r="G182" s="229">
        <v>3</v>
      </c>
      <c r="H182" s="229">
        <v>167</v>
      </c>
      <c r="I182" s="229">
        <v>7</v>
      </c>
      <c r="J182" s="234">
        <v>50.67</v>
      </c>
      <c r="K182" s="234">
        <v>103</v>
      </c>
      <c r="L182" s="234">
        <v>53</v>
      </c>
      <c r="M182" s="234">
        <v>3</v>
      </c>
      <c r="N182" s="234">
        <v>53</v>
      </c>
      <c r="O182" s="234">
        <v>1</v>
      </c>
      <c r="P182" s="234">
        <v>1</v>
      </c>
      <c r="Q182" s="234">
        <v>11</v>
      </c>
      <c r="R182" s="234" t="s">
        <v>470</v>
      </c>
      <c r="S182" s="234" t="s">
        <v>470</v>
      </c>
      <c r="T182" s="234">
        <v>11</v>
      </c>
      <c r="U182" s="234" t="s">
        <v>470</v>
      </c>
      <c r="V182" s="234">
        <v>6</v>
      </c>
      <c r="W182" s="234">
        <v>2</v>
      </c>
      <c r="X182" s="234">
        <v>3</v>
      </c>
      <c r="Y182" s="234" t="s">
        <v>470</v>
      </c>
      <c r="Z182" s="234" t="s">
        <v>470</v>
      </c>
      <c r="AA182" s="234">
        <v>5</v>
      </c>
      <c r="AB182" s="234">
        <v>6</v>
      </c>
      <c r="AC182" s="234">
        <v>6</v>
      </c>
      <c r="AD182" s="234">
        <v>8</v>
      </c>
      <c r="AE182" s="234">
        <v>10</v>
      </c>
      <c r="AF182" s="234">
        <v>2</v>
      </c>
      <c r="AG182" s="234">
        <v>0</v>
      </c>
      <c r="AH182" s="234">
        <v>11</v>
      </c>
      <c r="AI182" s="234">
        <v>5</v>
      </c>
      <c r="AJ182" s="234">
        <v>11</v>
      </c>
      <c r="AK182" s="234">
        <v>5</v>
      </c>
      <c r="AL182" s="234">
        <v>0</v>
      </c>
      <c r="AM182" s="234">
        <v>0</v>
      </c>
      <c r="AN182" s="234">
        <v>11</v>
      </c>
      <c r="AO182" s="234">
        <v>0</v>
      </c>
      <c r="AP182" s="234">
        <v>0</v>
      </c>
      <c r="AQ182" s="234">
        <v>0</v>
      </c>
      <c r="AS182" s="230"/>
    </row>
    <row r="183" spans="1:45" ht="14.25" customHeight="1">
      <c r="A183" s="226">
        <v>177</v>
      </c>
      <c r="B183" s="232"/>
      <c r="C183" s="263" t="s">
        <v>1902</v>
      </c>
      <c r="D183" s="233">
        <v>3799</v>
      </c>
      <c r="E183" s="233">
        <v>3299</v>
      </c>
      <c r="F183" s="229">
        <v>114</v>
      </c>
      <c r="G183" s="229">
        <v>18</v>
      </c>
      <c r="H183" s="229">
        <v>90</v>
      </c>
      <c r="I183" s="229">
        <v>6</v>
      </c>
      <c r="J183" s="234">
        <v>107.37</v>
      </c>
      <c r="K183" s="234">
        <v>54</v>
      </c>
      <c r="L183" s="234">
        <v>20</v>
      </c>
      <c r="M183" s="234">
        <v>3</v>
      </c>
      <c r="N183" s="234">
        <v>18</v>
      </c>
      <c r="O183" s="234" t="s">
        <v>470</v>
      </c>
      <c r="P183" s="234" t="s">
        <v>470</v>
      </c>
      <c r="Q183" s="234">
        <v>10</v>
      </c>
      <c r="R183" s="234" t="s">
        <v>470</v>
      </c>
      <c r="S183" s="234" t="s">
        <v>470</v>
      </c>
      <c r="T183" s="234">
        <v>10</v>
      </c>
      <c r="U183" s="234" t="s">
        <v>470</v>
      </c>
      <c r="V183" s="234">
        <v>5</v>
      </c>
      <c r="W183" s="234">
        <v>4</v>
      </c>
      <c r="X183" s="234">
        <v>1</v>
      </c>
      <c r="Y183" s="234" t="s">
        <v>470</v>
      </c>
      <c r="Z183" s="234" t="s">
        <v>470</v>
      </c>
      <c r="AA183" s="234">
        <v>6</v>
      </c>
      <c r="AB183" s="234">
        <v>6</v>
      </c>
      <c r="AC183" s="234">
        <v>9</v>
      </c>
      <c r="AD183" s="234">
        <v>8</v>
      </c>
      <c r="AE183" s="234">
        <v>9</v>
      </c>
      <c r="AF183" s="234">
        <v>3</v>
      </c>
      <c r="AG183" s="234">
        <v>0</v>
      </c>
      <c r="AH183" s="234">
        <v>10</v>
      </c>
      <c r="AI183" s="234">
        <v>2</v>
      </c>
      <c r="AJ183" s="234">
        <v>10</v>
      </c>
      <c r="AK183" s="234">
        <v>1</v>
      </c>
      <c r="AL183" s="234">
        <v>0</v>
      </c>
      <c r="AM183" s="234">
        <v>0</v>
      </c>
      <c r="AN183" s="234">
        <v>10</v>
      </c>
      <c r="AO183" s="234">
        <v>1</v>
      </c>
      <c r="AP183" s="234">
        <v>0</v>
      </c>
      <c r="AQ183" s="234">
        <v>0</v>
      </c>
      <c r="AS183" s="230"/>
    </row>
    <row r="184" spans="1:45" ht="14.25" customHeight="1">
      <c r="A184" s="226">
        <v>178</v>
      </c>
      <c r="B184" s="232"/>
      <c r="C184" s="263" t="s">
        <v>1910</v>
      </c>
      <c r="D184" s="233">
        <v>8715</v>
      </c>
      <c r="E184" s="233">
        <v>7826</v>
      </c>
      <c r="F184" s="229">
        <v>152</v>
      </c>
      <c r="G184" s="229">
        <v>15</v>
      </c>
      <c r="H184" s="229">
        <v>130</v>
      </c>
      <c r="I184" s="229">
        <v>7</v>
      </c>
      <c r="J184" s="234">
        <v>104.93</v>
      </c>
      <c r="K184" s="234">
        <v>49</v>
      </c>
      <c r="L184" s="234">
        <v>8</v>
      </c>
      <c r="M184" s="234">
        <v>3</v>
      </c>
      <c r="N184" s="234">
        <v>7</v>
      </c>
      <c r="O184" s="234" t="s">
        <v>470</v>
      </c>
      <c r="P184" s="234">
        <v>3</v>
      </c>
      <c r="Q184" s="234">
        <v>13</v>
      </c>
      <c r="R184" s="234" t="s">
        <v>470</v>
      </c>
      <c r="S184" s="234">
        <v>1</v>
      </c>
      <c r="T184" s="234">
        <v>12</v>
      </c>
      <c r="U184" s="234">
        <v>1</v>
      </c>
      <c r="V184" s="234">
        <v>4</v>
      </c>
      <c r="W184" s="234">
        <v>7</v>
      </c>
      <c r="X184" s="234">
        <v>1</v>
      </c>
      <c r="Y184" s="234" t="s">
        <v>470</v>
      </c>
      <c r="Z184" s="234" t="s">
        <v>470</v>
      </c>
      <c r="AA184" s="234">
        <v>5</v>
      </c>
      <c r="AB184" s="234">
        <v>8</v>
      </c>
      <c r="AC184" s="234">
        <v>8</v>
      </c>
      <c r="AD184" s="234">
        <v>12</v>
      </c>
      <c r="AE184" s="234">
        <v>9</v>
      </c>
      <c r="AF184" s="234">
        <v>0</v>
      </c>
      <c r="AG184" s="234">
        <v>0</v>
      </c>
      <c r="AH184" s="234">
        <v>13</v>
      </c>
      <c r="AI184" s="234">
        <v>1</v>
      </c>
      <c r="AJ184" s="234">
        <v>13</v>
      </c>
      <c r="AK184" s="234">
        <v>0</v>
      </c>
      <c r="AL184" s="234">
        <v>2</v>
      </c>
      <c r="AM184" s="234">
        <v>0</v>
      </c>
      <c r="AN184" s="234">
        <v>13</v>
      </c>
      <c r="AO184" s="234">
        <v>1</v>
      </c>
      <c r="AP184" s="234">
        <v>0</v>
      </c>
      <c r="AQ184" s="234">
        <v>0</v>
      </c>
      <c r="AS184" s="230"/>
    </row>
    <row r="185" spans="1:45" ht="14.25" customHeight="1">
      <c r="A185" s="226">
        <v>179</v>
      </c>
      <c r="B185" s="232"/>
      <c r="C185" s="263" t="s">
        <v>1923</v>
      </c>
      <c r="D185" s="233">
        <v>2897</v>
      </c>
      <c r="E185" s="233">
        <v>2365</v>
      </c>
      <c r="F185" s="229">
        <v>40</v>
      </c>
      <c r="G185" s="229">
        <v>0</v>
      </c>
      <c r="H185" s="229">
        <v>27</v>
      </c>
      <c r="I185" s="229">
        <v>13</v>
      </c>
      <c r="J185" s="234">
        <v>58.89</v>
      </c>
      <c r="K185" s="234">
        <v>8</v>
      </c>
      <c r="L185" s="234">
        <v>2</v>
      </c>
      <c r="M185" s="234">
        <v>1</v>
      </c>
      <c r="N185" s="234">
        <v>1</v>
      </c>
      <c r="O185" s="234" t="s">
        <v>470</v>
      </c>
      <c r="P185" s="234" t="s">
        <v>470</v>
      </c>
      <c r="Q185" s="234">
        <v>11</v>
      </c>
      <c r="R185" s="234" t="s">
        <v>470</v>
      </c>
      <c r="S185" s="234" t="s">
        <v>470</v>
      </c>
      <c r="T185" s="234">
        <v>11</v>
      </c>
      <c r="U185" s="234">
        <v>5</v>
      </c>
      <c r="V185" s="234">
        <v>5</v>
      </c>
      <c r="W185" s="234">
        <v>1</v>
      </c>
      <c r="X185" s="234" t="s">
        <v>470</v>
      </c>
      <c r="Y185" s="234" t="s">
        <v>470</v>
      </c>
      <c r="Z185" s="234" t="s">
        <v>470</v>
      </c>
      <c r="AA185" s="234">
        <v>0</v>
      </c>
      <c r="AB185" s="234">
        <v>0</v>
      </c>
      <c r="AC185" s="234">
        <v>0</v>
      </c>
      <c r="AD185" s="234">
        <v>11</v>
      </c>
      <c r="AE185" s="234">
        <v>0</v>
      </c>
      <c r="AF185" s="234">
        <v>0</v>
      </c>
      <c r="AG185" s="234">
        <v>0</v>
      </c>
      <c r="AH185" s="234">
        <v>8</v>
      </c>
      <c r="AI185" s="234">
        <v>5</v>
      </c>
      <c r="AJ185" s="234">
        <v>11</v>
      </c>
      <c r="AK185" s="234">
        <v>0</v>
      </c>
      <c r="AL185" s="234">
        <v>0</v>
      </c>
      <c r="AM185" s="234">
        <v>0</v>
      </c>
      <c r="AN185" s="234">
        <v>4</v>
      </c>
      <c r="AO185" s="234">
        <v>0</v>
      </c>
      <c r="AP185" s="234">
        <v>0</v>
      </c>
      <c r="AQ185" s="234">
        <v>0</v>
      </c>
      <c r="AS185" s="230"/>
    </row>
    <row r="186" spans="1:45" ht="14.25" customHeight="1">
      <c r="A186" s="226">
        <v>180</v>
      </c>
      <c r="B186" s="232" t="s">
        <v>1932</v>
      </c>
      <c r="C186" s="263" t="s">
        <v>1932</v>
      </c>
      <c r="D186" s="233">
        <v>11878</v>
      </c>
      <c r="E186" s="233">
        <v>10390</v>
      </c>
      <c r="F186" s="229">
        <v>200</v>
      </c>
      <c r="G186" s="229">
        <v>0</v>
      </c>
      <c r="H186" s="229">
        <v>182</v>
      </c>
      <c r="I186" s="229">
        <v>18</v>
      </c>
      <c r="J186" s="234">
        <v>194.42</v>
      </c>
      <c r="K186" s="234">
        <v>41</v>
      </c>
      <c r="L186" s="234">
        <v>7</v>
      </c>
      <c r="M186" s="234" t="s">
        <v>470</v>
      </c>
      <c r="N186" s="234">
        <v>7</v>
      </c>
      <c r="O186" s="234">
        <v>1</v>
      </c>
      <c r="P186" s="234" t="s">
        <v>470</v>
      </c>
      <c r="Q186" s="234">
        <v>23</v>
      </c>
      <c r="R186" s="234" t="s">
        <v>470</v>
      </c>
      <c r="S186" s="234" t="s">
        <v>470</v>
      </c>
      <c r="T186" s="234">
        <v>23</v>
      </c>
      <c r="U186" s="234">
        <v>7</v>
      </c>
      <c r="V186" s="234">
        <v>13</v>
      </c>
      <c r="W186" s="234">
        <v>2</v>
      </c>
      <c r="X186" s="234">
        <v>1</v>
      </c>
      <c r="Y186" s="234" t="s">
        <v>470</v>
      </c>
      <c r="Z186" s="234" t="s">
        <v>470</v>
      </c>
      <c r="AA186" s="234">
        <v>2</v>
      </c>
      <c r="AB186" s="234">
        <v>1</v>
      </c>
      <c r="AC186" s="234">
        <v>6</v>
      </c>
      <c r="AD186" s="234">
        <v>8</v>
      </c>
      <c r="AE186" s="234">
        <v>12</v>
      </c>
      <c r="AF186" s="234">
        <v>4</v>
      </c>
      <c r="AG186" s="234">
        <v>8</v>
      </c>
      <c r="AH186" s="234">
        <v>22</v>
      </c>
      <c r="AI186" s="234">
        <v>4</v>
      </c>
      <c r="AJ186" s="234">
        <v>23</v>
      </c>
      <c r="AK186" s="234">
        <v>6</v>
      </c>
      <c r="AL186" s="234">
        <v>0</v>
      </c>
      <c r="AM186" s="234">
        <v>0</v>
      </c>
      <c r="AN186" s="234">
        <v>23</v>
      </c>
      <c r="AO186" s="234">
        <v>2</v>
      </c>
      <c r="AP186" s="234">
        <v>0</v>
      </c>
      <c r="AQ186" s="234">
        <v>0</v>
      </c>
      <c r="AS186" s="230"/>
    </row>
    <row r="187" spans="1:45" ht="14.25" customHeight="1">
      <c r="A187" s="226">
        <v>181</v>
      </c>
      <c r="B187" s="232"/>
      <c r="C187" s="263" t="s">
        <v>1933</v>
      </c>
      <c r="D187" s="233">
        <v>2952</v>
      </c>
      <c r="E187" s="233">
        <v>2500</v>
      </c>
      <c r="F187" s="229">
        <v>52</v>
      </c>
      <c r="G187" s="229">
        <v>0</v>
      </c>
      <c r="H187" s="229">
        <v>49</v>
      </c>
      <c r="I187" s="229">
        <v>3</v>
      </c>
      <c r="J187" s="234">
        <v>68.900000000000006</v>
      </c>
      <c r="K187" s="234">
        <v>20</v>
      </c>
      <c r="L187" s="234">
        <v>3</v>
      </c>
      <c r="M187" s="234" t="s">
        <v>470</v>
      </c>
      <c r="N187" s="234">
        <v>3</v>
      </c>
      <c r="O187" s="234" t="s">
        <v>470</v>
      </c>
      <c r="P187" s="234" t="s">
        <v>470</v>
      </c>
      <c r="Q187" s="234">
        <v>6</v>
      </c>
      <c r="R187" s="234" t="s">
        <v>470</v>
      </c>
      <c r="S187" s="234" t="s">
        <v>470</v>
      </c>
      <c r="T187" s="234">
        <v>6</v>
      </c>
      <c r="U187" s="234" t="s">
        <v>470</v>
      </c>
      <c r="V187" s="234">
        <v>5</v>
      </c>
      <c r="W187" s="234">
        <v>1</v>
      </c>
      <c r="X187" s="234" t="s">
        <v>470</v>
      </c>
      <c r="Y187" s="234" t="s">
        <v>470</v>
      </c>
      <c r="Z187" s="234" t="s">
        <v>470</v>
      </c>
      <c r="AA187" s="234">
        <v>0</v>
      </c>
      <c r="AB187" s="234">
        <v>0</v>
      </c>
      <c r="AC187" s="234">
        <v>2</v>
      </c>
      <c r="AD187" s="234">
        <v>3</v>
      </c>
      <c r="AE187" s="234">
        <v>4</v>
      </c>
      <c r="AF187" s="234">
        <v>1</v>
      </c>
      <c r="AG187" s="234">
        <v>1</v>
      </c>
      <c r="AH187" s="234">
        <v>6</v>
      </c>
      <c r="AI187" s="234">
        <v>2</v>
      </c>
      <c r="AJ187" s="234">
        <v>6</v>
      </c>
      <c r="AK187" s="234">
        <v>3</v>
      </c>
      <c r="AL187" s="234">
        <v>0</v>
      </c>
      <c r="AM187" s="234">
        <v>0</v>
      </c>
      <c r="AN187" s="234">
        <v>6</v>
      </c>
      <c r="AO187" s="234">
        <v>1</v>
      </c>
      <c r="AP187" s="234">
        <v>0</v>
      </c>
      <c r="AQ187" s="234">
        <v>0</v>
      </c>
      <c r="AS187" s="230"/>
    </row>
    <row r="188" spans="1:45" ht="14.25" customHeight="1">
      <c r="A188" s="226">
        <v>182</v>
      </c>
      <c r="B188" s="232"/>
      <c r="C188" s="263" t="s">
        <v>1939</v>
      </c>
      <c r="D188" s="233">
        <v>4770</v>
      </c>
      <c r="E188" s="233">
        <v>4307</v>
      </c>
      <c r="F188" s="229">
        <v>54</v>
      </c>
      <c r="G188" s="229">
        <v>0</v>
      </c>
      <c r="H188" s="229">
        <v>47</v>
      </c>
      <c r="I188" s="229">
        <v>7</v>
      </c>
      <c r="J188" s="234">
        <v>35.81</v>
      </c>
      <c r="K188" s="234">
        <v>8</v>
      </c>
      <c r="L188" s="234">
        <v>3</v>
      </c>
      <c r="M188" s="234" t="s">
        <v>470</v>
      </c>
      <c r="N188" s="234">
        <v>3</v>
      </c>
      <c r="O188" s="234">
        <v>1</v>
      </c>
      <c r="P188" s="234" t="s">
        <v>470</v>
      </c>
      <c r="Q188" s="234">
        <v>5</v>
      </c>
      <c r="R188" s="234" t="s">
        <v>470</v>
      </c>
      <c r="S188" s="234" t="s">
        <v>470</v>
      </c>
      <c r="T188" s="234">
        <v>5</v>
      </c>
      <c r="U188" s="234">
        <v>2</v>
      </c>
      <c r="V188" s="234">
        <v>2</v>
      </c>
      <c r="W188" s="234" t="s">
        <v>470</v>
      </c>
      <c r="X188" s="234">
        <v>1</v>
      </c>
      <c r="Y188" s="234" t="s">
        <v>470</v>
      </c>
      <c r="Z188" s="234" t="s">
        <v>470</v>
      </c>
      <c r="AA188" s="234">
        <v>1</v>
      </c>
      <c r="AB188" s="234">
        <v>1</v>
      </c>
      <c r="AC188" s="234">
        <v>2</v>
      </c>
      <c r="AD188" s="234">
        <v>3</v>
      </c>
      <c r="AE188" s="234">
        <v>3</v>
      </c>
      <c r="AF188" s="234">
        <v>1</v>
      </c>
      <c r="AG188" s="234">
        <v>1</v>
      </c>
      <c r="AH188" s="234">
        <v>4</v>
      </c>
      <c r="AI188" s="234">
        <v>1</v>
      </c>
      <c r="AJ188" s="234">
        <v>5</v>
      </c>
      <c r="AK188" s="234">
        <v>2</v>
      </c>
      <c r="AL188" s="234">
        <v>0</v>
      </c>
      <c r="AM188" s="234">
        <v>0</v>
      </c>
      <c r="AN188" s="234">
        <v>5</v>
      </c>
      <c r="AO188" s="234">
        <v>0</v>
      </c>
      <c r="AP188" s="234">
        <v>0</v>
      </c>
      <c r="AQ188" s="234">
        <v>0</v>
      </c>
      <c r="AS188" s="230"/>
    </row>
    <row r="189" spans="1:45" ht="14.25" customHeight="1">
      <c r="A189" s="226">
        <v>183</v>
      </c>
      <c r="B189" s="232"/>
      <c r="C189" s="263" t="s">
        <v>1945</v>
      </c>
      <c r="D189" s="233">
        <v>4156</v>
      </c>
      <c r="E189" s="233">
        <v>3583</v>
      </c>
      <c r="F189" s="229">
        <v>94</v>
      </c>
      <c r="G189" s="229">
        <v>0</v>
      </c>
      <c r="H189" s="229">
        <v>86</v>
      </c>
      <c r="I189" s="229">
        <v>8</v>
      </c>
      <c r="J189" s="234">
        <v>89.71</v>
      </c>
      <c r="K189" s="234">
        <v>13</v>
      </c>
      <c r="L189" s="234">
        <v>1</v>
      </c>
      <c r="M189" s="234" t="s">
        <v>470</v>
      </c>
      <c r="N189" s="234">
        <v>1</v>
      </c>
      <c r="O189" s="234" t="s">
        <v>470</v>
      </c>
      <c r="P189" s="234" t="s">
        <v>470</v>
      </c>
      <c r="Q189" s="234">
        <v>12</v>
      </c>
      <c r="R189" s="234" t="s">
        <v>470</v>
      </c>
      <c r="S189" s="234" t="s">
        <v>470</v>
      </c>
      <c r="T189" s="234">
        <v>12</v>
      </c>
      <c r="U189" s="234">
        <v>5</v>
      </c>
      <c r="V189" s="234">
        <v>6</v>
      </c>
      <c r="W189" s="234">
        <v>1</v>
      </c>
      <c r="X189" s="234" t="s">
        <v>470</v>
      </c>
      <c r="Y189" s="234" t="s">
        <v>470</v>
      </c>
      <c r="Z189" s="234" t="s">
        <v>470</v>
      </c>
      <c r="AA189" s="234">
        <v>1</v>
      </c>
      <c r="AB189" s="234">
        <v>0</v>
      </c>
      <c r="AC189" s="234">
        <v>2</v>
      </c>
      <c r="AD189" s="234">
        <v>2</v>
      </c>
      <c r="AE189" s="234">
        <v>5</v>
      </c>
      <c r="AF189" s="234">
        <v>2</v>
      </c>
      <c r="AG189" s="234">
        <v>6</v>
      </c>
      <c r="AH189" s="234">
        <v>12</v>
      </c>
      <c r="AI189" s="234">
        <v>1</v>
      </c>
      <c r="AJ189" s="234">
        <v>12</v>
      </c>
      <c r="AK189" s="234">
        <v>1</v>
      </c>
      <c r="AL189" s="234">
        <v>0</v>
      </c>
      <c r="AM189" s="234">
        <v>0</v>
      </c>
      <c r="AN189" s="234">
        <v>12</v>
      </c>
      <c r="AO189" s="234">
        <v>1</v>
      </c>
      <c r="AP189" s="234">
        <v>0</v>
      </c>
      <c r="AQ189" s="234">
        <v>0</v>
      </c>
      <c r="AS189" s="230"/>
    </row>
    <row r="190" spans="1:45" ht="14.25" customHeight="1">
      <c r="A190" s="226">
        <v>184</v>
      </c>
      <c r="B190" s="232" t="s">
        <v>1957</v>
      </c>
      <c r="C190" s="263" t="s">
        <v>1957</v>
      </c>
      <c r="D190" s="233">
        <v>5857</v>
      </c>
      <c r="E190" s="233">
        <v>3011</v>
      </c>
      <c r="F190" s="229">
        <v>1032</v>
      </c>
      <c r="G190" s="229">
        <v>173</v>
      </c>
      <c r="H190" s="229">
        <v>720</v>
      </c>
      <c r="I190" s="229">
        <v>139</v>
      </c>
      <c r="J190" s="234">
        <v>408.48</v>
      </c>
      <c r="K190" s="234">
        <v>421</v>
      </c>
      <c r="L190" s="234">
        <v>77</v>
      </c>
      <c r="M190" s="234">
        <v>9</v>
      </c>
      <c r="N190" s="234">
        <v>71</v>
      </c>
      <c r="O190" s="234">
        <v>3</v>
      </c>
      <c r="P190" s="234">
        <v>2</v>
      </c>
      <c r="Q190" s="234">
        <v>34</v>
      </c>
      <c r="R190" s="234" t="s">
        <v>470</v>
      </c>
      <c r="S190" s="234">
        <v>5</v>
      </c>
      <c r="T190" s="234">
        <v>29</v>
      </c>
      <c r="U190" s="234">
        <v>6</v>
      </c>
      <c r="V190" s="234">
        <v>19</v>
      </c>
      <c r="W190" s="234">
        <v>7</v>
      </c>
      <c r="X190" s="234">
        <v>2</v>
      </c>
      <c r="Y190" s="234" t="s">
        <v>470</v>
      </c>
      <c r="Z190" s="234" t="s">
        <v>470</v>
      </c>
      <c r="AA190" s="234">
        <v>11</v>
      </c>
      <c r="AB190" s="234">
        <v>12</v>
      </c>
      <c r="AC190" s="234">
        <v>22</v>
      </c>
      <c r="AD190" s="234">
        <v>32</v>
      </c>
      <c r="AE190" s="234">
        <v>31</v>
      </c>
      <c r="AF190" s="234">
        <v>10</v>
      </c>
      <c r="AG190" s="234">
        <v>0</v>
      </c>
      <c r="AH190" s="234">
        <v>34</v>
      </c>
      <c r="AI190" s="234">
        <v>16</v>
      </c>
      <c r="AJ190" s="234">
        <v>25</v>
      </c>
      <c r="AK190" s="234">
        <v>2</v>
      </c>
      <c r="AL190" s="234">
        <v>6</v>
      </c>
      <c r="AM190" s="234">
        <v>2</v>
      </c>
      <c r="AN190" s="234">
        <v>33</v>
      </c>
      <c r="AO190" s="234">
        <v>25</v>
      </c>
      <c r="AP190" s="234">
        <v>34</v>
      </c>
      <c r="AQ190" s="234">
        <v>25</v>
      </c>
      <c r="AS190" s="230"/>
    </row>
    <row r="191" spans="1:45" ht="14.25" customHeight="1">
      <c r="A191" s="226">
        <v>185</v>
      </c>
      <c r="B191" s="232"/>
      <c r="C191" s="263" t="s">
        <v>1958</v>
      </c>
      <c r="D191" s="233">
        <v>1454</v>
      </c>
      <c r="E191" s="233">
        <v>612</v>
      </c>
      <c r="F191" s="229">
        <v>465</v>
      </c>
      <c r="G191" s="229">
        <v>51</v>
      </c>
      <c r="H191" s="229">
        <v>355</v>
      </c>
      <c r="I191" s="229">
        <v>59</v>
      </c>
      <c r="J191" s="234">
        <v>151.06</v>
      </c>
      <c r="K191" s="234">
        <v>157</v>
      </c>
      <c r="L191" s="234">
        <v>35</v>
      </c>
      <c r="M191" s="234">
        <v>4</v>
      </c>
      <c r="N191" s="234">
        <v>32</v>
      </c>
      <c r="O191" s="234">
        <v>3</v>
      </c>
      <c r="P191" s="234">
        <v>2</v>
      </c>
      <c r="Q191" s="234">
        <v>13</v>
      </c>
      <c r="R191" s="234" t="s">
        <v>470</v>
      </c>
      <c r="S191" s="234" t="s">
        <v>470</v>
      </c>
      <c r="T191" s="234">
        <v>13</v>
      </c>
      <c r="U191" s="234">
        <v>4</v>
      </c>
      <c r="V191" s="234">
        <v>5</v>
      </c>
      <c r="W191" s="234">
        <v>3</v>
      </c>
      <c r="X191" s="234">
        <v>1</v>
      </c>
      <c r="Y191" s="234" t="s">
        <v>470</v>
      </c>
      <c r="Z191" s="234" t="s">
        <v>470</v>
      </c>
      <c r="AA191" s="234">
        <v>2</v>
      </c>
      <c r="AB191" s="234">
        <v>3</v>
      </c>
      <c r="AC191" s="234">
        <v>6</v>
      </c>
      <c r="AD191" s="234">
        <v>13</v>
      </c>
      <c r="AE191" s="234">
        <v>13</v>
      </c>
      <c r="AF191" s="234">
        <v>1</v>
      </c>
      <c r="AG191" s="234">
        <v>0</v>
      </c>
      <c r="AH191" s="234">
        <v>13</v>
      </c>
      <c r="AI191" s="234">
        <v>2</v>
      </c>
      <c r="AJ191" s="234">
        <v>11</v>
      </c>
      <c r="AK191" s="234">
        <v>0</v>
      </c>
      <c r="AL191" s="234">
        <v>1</v>
      </c>
      <c r="AM191" s="234">
        <v>0</v>
      </c>
      <c r="AN191" s="234">
        <v>13</v>
      </c>
      <c r="AO191" s="234">
        <v>9</v>
      </c>
      <c r="AP191" s="234">
        <v>13</v>
      </c>
      <c r="AQ191" s="234">
        <v>11</v>
      </c>
      <c r="AS191" s="230"/>
    </row>
    <row r="192" spans="1:45" ht="14.25" customHeight="1">
      <c r="A192" s="226">
        <v>186</v>
      </c>
      <c r="B192" s="232"/>
      <c r="C192" s="263" t="s">
        <v>1967</v>
      </c>
      <c r="D192" s="233">
        <v>2554</v>
      </c>
      <c r="E192" s="233">
        <v>1784</v>
      </c>
      <c r="F192" s="229">
        <v>97</v>
      </c>
      <c r="G192" s="229">
        <v>0</v>
      </c>
      <c r="H192" s="229">
        <v>90</v>
      </c>
      <c r="I192" s="229">
        <v>7</v>
      </c>
      <c r="J192" s="234">
        <v>92.23</v>
      </c>
      <c r="K192" s="234">
        <v>49</v>
      </c>
      <c r="L192" s="234">
        <v>6</v>
      </c>
      <c r="M192" s="234">
        <v>4</v>
      </c>
      <c r="N192" s="234">
        <v>4</v>
      </c>
      <c r="O192" s="234" t="s">
        <v>470</v>
      </c>
      <c r="P192" s="234" t="s">
        <v>470</v>
      </c>
      <c r="Q192" s="234">
        <v>7</v>
      </c>
      <c r="R192" s="234" t="s">
        <v>470</v>
      </c>
      <c r="S192" s="234" t="s">
        <v>470</v>
      </c>
      <c r="T192" s="234">
        <v>7</v>
      </c>
      <c r="U192" s="234" t="s">
        <v>470</v>
      </c>
      <c r="V192" s="234">
        <v>4</v>
      </c>
      <c r="W192" s="234">
        <v>2</v>
      </c>
      <c r="X192" s="234">
        <v>1</v>
      </c>
      <c r="Y192" s="234" t="s">
        <v>470</v>
      </c>
      <c r="Z192" s="234" t="s">
        <v>470</v>
      </c>
      <c r="AA192" s="234">
        <v>1</v>
      </c>
      <c r="AB192" s="234">
        <v>1</v>
      </c>
      <c r="AC192" s="234">
        <v>4</v>
      </c>
      <c r="AD192" s="234">
        <v>7</v>
      </c>
      <c r="AE192" s="234">
        <v>7</v>
      </c>
      <c r="AF192" s="234">
        <v>0</v>
      </c>
      <c r="AG192" s="234">
        <v>0</v>
      </c>
      <c r="AH192" s="234">
        <v>7</v>
      </c>
      <c r="AI192" s="234">
        <v>4</v>
      </c>
      <c r="AJ192" s="234">
        <v>7</v>
      </c>
      <c r="AK192" s="234">
        <v>1</v>
      </c>
      <c r="AL192" s="234">
        <v>1</v>
      </c>
      <c r="AM192" s="234">
        <v>1</v>
      </c>
      <c r="AN192" s="234">
        <v>7</v>
      </c>
      <c r="AO192" s="234">
        <v>4</v>
      </c>
      <c r="AP192" s="234">
        <v>7</v>
      </c>
      <c r="AQ192" s="234">
        <v>0</v>
      </c>
      <c r="AS192" s="230"/>
    </row>
    <row r="193" spans="1:45" ht="14.25" customHeight="1">
      <c r="A193" s="226">
        <v>187</v>
      </c>
      <c r="B193" s="232"/>
      <c r="C193" s="263" t="s">
        <v>1975</v>
      </c>
      <c r="D193" s="233">
        <v>1589</v>
      </c>
      <c r="E193" s="233">
        <v>615</v>
      </c>
      <c r="F193" s="229">
        <v>341</v>
      </c>
      <c r="G193" s="229">
        <v>94</v>
      </c>
      <c r="H193" s="229">
        <v>187</v>
      </c>
      <c r="I193" s="229">
        <v>60</v>
      </c>
      <c r="J193" s="234">
        <v>129.91999999999999</v>
      </c>
      <c r="K193" s="234">
        <v>153</v>
      </c>
      <c r="L193" s="234">
        <v>27</v>
      </c>
      <c r="M193" s="234">
        <v>1</v>
      </c>
      <c r="N193" s="234">
        <v>26</v>
      </c>
      <c r="O193" s="234" t="s">
        <v>470</v>
      </c>
      <c r="P193" s="234" t="s">
        <v>470</v>
      </c>
      <c r="Q193" s="234">
        <v>9</v>
      </c>
      <c r="R193" s="234" t="s">
        <v>470</v>
      </c>
      <c r="S193" s="234">
        <v>4</v>
      </c>
      <c r="T193" s="234">
        <v>5</v>
      </c>
      <c r="U193" s="234" t="s">
        <v>470</v>
      </c>
      <c r="V193" s="234">
        <v>7</v>
      </c>
      <c r="W193" s="234">
        <v>2</v>
      </c>
      <c r="X193" s="234" t="s">
        <v>470</v>
      </c>
      <c r="Y193" s="234" t="s">
        <v>470</v>
      </c>
      <c r="Z193" s="234" t="s">
        <v>470</v>
      </c>
      <c r="AA193" s="234">
        <v>5</v>
      </c>
      <c r="AB193" s="234">
        <v>6</v>
      </c>
      <c r="AC193" s="234">
        <v>8</v>
      </c>
      <c r="AD193" s="234">
        <v>8</v>
      </c>
      <c r="AE193" s="234">
        <v>8</v>
      </c>
      <c r="AF193" s="234">
        <v>7</v>
      </c>
      <c r="AG193" s="234">
        <v>0</v>
      </c>
      <c r="AH193" s="234">
        <v>9</v>
      </c>
      <c r="AI193" s="234">
        <v>8</v>
      </c>
      <c r="AJ193" s="234">
        <v>7</v>
      </c>
      <c r="AK193" s="234">
        <v>1</v>
      </c>
      <c r="AL193" s="234">
        <v>4</v>
      </c>
      <c r="AM193" s="234">
        <v>1</v>
      </c>
      <c r="AN193" s="234">
        <v>8</v>
      </c>
      <c r="AO193" s="234">
        <v>7</v>
      </c>
      <c r="AP193" s="234">
        <v>9</v>
      </c>
      <c r="AQ193" s="234">
        <v>9</v>
      </c>
      <c r="AS193" s="230"/>
    </row>
    <row r="194" spans="1:45" ht="14.25" customHeight="1">
      <c r="A194" s="226">
        <v>188</v>
      </c>
      <c r="B194" s="232"/>
      <c r="C194" s="263" t="s">
        <v>1982</v>
      </c>
      <c r="D194" s="233">
        <v>260</v>
      </c>
      <c r="E194" s="233" t="s">
        <v>470</v>
      </c>
      <c r="F194" s="229">
        <v>129</v>
      </c>
      <c r="G194" s="229">
        <v>28</v>
      </c>
      <c r="H194" s="229">
        <v>88</v>
      </c>
      <c r="I194" s="229">
        <v>13</v>
      </c>
      <c r="J194" s="234">
        <v>35.270000000000003</v>
      </c>
      <c r="K194" s="234">
        <v>62</v>
      </c>
      <c r="L194" s="234">
        <v>9</v>
      </c>
      <c r="M194" s="234" t="s">
        <v>470</v>
      </c>
      <c r="N194" s="234">
        <v>9</v>
      </c>
      <c r="O194" s="234" t="s">
        <v>470</v>
      </c>
      <c r="P194" s="234" t="s">
        <v>470</v>
      </c>
      <c r="Q194" s="234">
        <v>5</v>
      </c>
      <c r="R194" s="234" t="s">
        <v>470</v>
      </c>
      <c r="S194" s="234">
        <v>1</v>
      </c>
      <c r="T194" s="234">
        <v>4</v>
      </c>
      <c r="U194" s="234">
        <v>2</v>
      </c>
      <c r="V194" s="234">
        <v>3</v>
      </c>
      <c r="W194" s="234" t="s">
        <v>470</v>
      </c>
      <c r="X194" s="234" t="s">
        <v>470</v>
      </c>
      <c r="Y194" s="234" t="s">
        <v>470</v>
      </c>
      <c r="Z194" s="234" t="s">
        <v>470</v>
      </c>
      <c r="AA194" s="234">
        <v>3</v>
      </c>
      <c r="AB194" s="234">
        <v>2</v>
      </c>
      <c r="AC194" s="234">
        <v>4</v>
      </c>
      <c r="AD194" s="234">
        <v>4</v>
      </c>
      <c r="AE194" s="234">
        <v>3</v>
      </c>
      <c r="AF194" s="234">
        <v>2</v>
      </c>
      <c r="AG194" s="234">
        <v>0</v>
      </c>
      <c r="AH194" s="234">
        <v>5</v>
      </c>
      <c r="AI194" s="234">
        <v>2</v>
      </c>
      <c r="AJ194" s="234">
        <v>0</v>
      </c>
      <c r="AK194" s="234">
        <v>0</v>
      </c>
      <c r="AL194" s="234">
        <v>0</v>
      </c>
      <c r="AM194" s="234">
        <v>0</v>
      </c>
      <c r="AN194" s="234">
        <v>5</v>
      </c>
      <c r="AO194" s="234">
        <v>5</v>
      </c>
      <c r="AP194" s="234">
        <v>5</v>
      </c>
      <c r="AQ194" s="234">
        <v>5</v>
      </c>
      <c r="AS194" s="230"/>
    </row>
    <row r="195" spans="1:45" ht="14.25" customHeight="1">
      <c r="A195" s="226">
        <v>189</v>
      </c>
      <c r="B195" s="232" t="s">
        <v>1987</v>
      </c>
      <c r="C195" s="263" t="s">
        <v>1987</v>
      </c>
      <c r="D195" s="233">
        <v>43928</v>
      </c>
      <c r="E195" s="233">
        <v>36683</v>
      </c>
      <c r="F195" s="229">
        <v>1612</v>
      </c>
      <c r="G195" s="229">
        <v>503</v>
      </c>
      <c r="H195" s="229">
        <v>1036</v>
      </c>
      <c r="I195" s="229">
        <v>73</v>
      </c>
      <c r="J195" s="234">
        <v>438.94</v>
      </c>
      <c r="K195" s="234">
        <v>613</v>
      </c>
      <c r="L195" s="234">
        <v>176</v>
      </c>
      <c r="M195" s="234">
        <v>18</v>
      </c>
      <c r="N195" s="234">
        <v>172</v>
      </c>
      <c r="O195" s="234">
        <v>17</v>
      </c>
      <c r="P195" s="234">
        <v>5</v>
      </c>
      <c r="Q195" s="234">
        <v>87</v>
      </c>
      <c r="R195" s="234" t="s">
        <v>470</v>
      </c>
      <c r="S195" s="234">
        <v>42</v>
      </c>
      <c r="T195" s="234">
        <v>45</v>
      </c>
      <c r="U195" s="234">
        <v>16</v>
      </c>
      <c r="V195" s="234">
        <v>20</v>
      </c>
      <c r="W195" s="234">
        <v>24</v>
      </c>
      <c r="X195" s="234">
        <v>19</v>
      </c>
      <c r="Y195" s="234">
        <v>8</v>
      </c>
      <c r="Z195" s="234" t="s">
        <v>470</v>
      </c>
      <c r="AA195" s="234">
        <v>50</v>
      </c>
      <c r="AB195" s="234">
        <v>55</v>
      </c>
      <c r="AC195" s="234">
        <v>67</v>
      </c>
      <c r="AD195" s="234">
        <v>69</v>
      </c>
      <c r="AE195" s="234">
        <v>76</v>
      </c>
      <c r="AF195" s="234">
        <v>22</v>
      </c>
      <c r="AG195" s="234">
        <v>3</v>
      </c>
      <c r="AH195" s="234">
        <v>81</v>
      </c>
      <c r="AI195" s="234">
        <v>11</v>
      </c>
      <c r="AJ195" s="234">
        <v>78</v>
      </c>
      <c r="AK195" s="234">
        <v>5</v>
      </c>
      <c r="AL195" s="234">
        <v>28</v>
      </c>
      <c r="AM195" s="234">
        <v>4</v>
      </c>
      <c r="AN195" s="234">
        <v>81</v>
      </c>
      <c r="AO195" s="234">
        <v>11</v>
      </c>
      <c r="AP195" s="234">
        <v>66</v>
      </c>
      <c r="AQ195" s="234">
        <v>43</v>
      </c>
      <c r="AS195" s="230"/>
    </row>
    <row r="196" spans="1:45" ht="14.25" customHeight="1">
      <c r="A196" s="226">
        <v>190</v>
      </c>
      <c r="B196" s="232"/>
      <c r="C196" s="266" t="s">
        <v>1988</v>
      </c>
      <c r="D196" s="233">
        <v>1320</v>
      </c>
      <c r="E196" s="233">
        <v>585</v>
      </c>
      <c r="F196" s="229">
        <v>216</v>
      </c>
      <c r="G196" s="229">
        <v>102</v>
      </c>
      <c r="H196" s="229">
        <v>100</v>
      </c>
      <c r="I196" s="229">
        <v>14</v>
      </c>
      <c r="J196" s="234">
        <v>38.22</v>
      </c>
      <c r="K196" s="234">
        <v>112</v>
      </c>
      <c r="L196" s="234">
        <v>35</v>
      </c>
      <c r="M196" s="234">
        <v>2</v>
      </c>
      <c r="N196" s="234">
        <v>34</v>
      </c>
      <c r="O196" s="234">
        <v>1</v>
      </c>
      <c r="P196" s="234">
        <v>1</v>
      </c>
      <c r="Q196" s="234">
        <v>19</v>
      </c>
      <c r="R196" s="234" t="s">
        <v>470</v>
      </c>
      <c r="S196" s="234">
        <v>15</v>
      </c>
      <c r="T196" s="234">
        <v>4</v>
      </c>
      <c r="U196" s="234">
        <v>13</v>
      </c>
      <c r="V196" s="234">
        <v>6</v>
      </c>
      <c r="W196" s="234" t="s">
        <v>470</v>
      </c>
      <c r="X196" s="234" t="s">
        <v>470</v>
      </c>
      <c r="Y196" s="234" t="s">
        <v>470</v>
      </c>
      <c r="Z196" s="234" t="s">
        <v>470</v>
      </c>
      <c r="AA196" s="234">
        <v>5</v>
      </c>
      <c r="AB196" s="234">
        <v>13</v>
      </c>
      <c r="AC196" s="234">
        <v>15</v>
      </c>
      <c r="AD196" s="234">
        <v>12</v>
      </c>
      <c r="AE196" s="234">
        <v>9</v>
      </c>
      <c r="AF196" s="234">
        <v>4</v>
      </c>
      <c r="AG196" s="234">
        <v>2</v>
      </c>
      <c r="AH196" s="234">
        <v>15</v>
      </c>
      <c r="AI196" s="234">
        <v>0</v>
      </c>
      <c r="AJ196" s="234">
        <v>10</v>
      </c>
      <c r="AK196" s="234">
        <v>1</v>
      </c>
      <c r="AL196" s="234">
        <v>1</v>
      </c>
      <c r="AM196" s="234">
        <v>1</v>
      </c>
      <c r="AN196" s="234">
        <v>13</v>
      </c>
      <c r="AO196" s="234">
        <v>1</v>
      </c>
      <c r="AP196" s="234">
        <v>10</v>
      </c>
      <c r="AQ196" s="234">
        <v>3</v>
      </c>
      <c r="AS196" s="230"/>
    </row>
    <row r="197" spans="1:45" ht="14.25" customHeight="1">
      <c r="A197" s="226">
        <v>191</v>
      </c>
      <c r="B197" s="232"/>
      <c r="C197" s="263" t="s">
        <v>2004</v>
      </c>
      <c r="D197" s="233">
        <v>16456</v>
      </c>
      <c r="E197" s="233">
        <v>14572</v>
      </c>
      <c r="F197" s="229">
        <v>453</v>
      </c>
      <c r="G197" s="229">
        <v>149</v>
      </c>
      <c r="H197" s="229">
        <v>254</v>
      </c>
      <c r="I197" s="229">
        <v>50</v>
      </c>
      <c r="J197" s="234">
        <v>133.79</v>
      </c>
      <c r="K197" s="234">
        <v>181</v>
      </c>
      <c r="L197" s="234">
        <v>57</v>
      </c>
      <c r="M197" s="234">
        <v>6</v>
      </c>
      <c r="N197" s="234">
        <v>57</v>
      </c>
      <c r="O197" s="234">
        <v>16</v>
      </c>
      <c r="P197" s="234" t="s">
        <v>470</v>
      </c>
      <c r="Q197" s="234">
        <v>25</v>
      </c>
      <c r="R197" s="234" t="s">
        <v>470</v>
      </c>
      <c r="S197" s="234">
        <v>9</v>
      </c>
      <c r="T197" s="234">
        <v>16</v>
      </c>
      <c r="U197" s="234">
        <v>1</v>
      </c>
      <c r="V197" s="234">
        <v>5</v>
      </c>
      <c r="W197" s="234">
        <v>11</v>
      </c>
      <c r="X197" s="234">
        <v>6</v>
      </c>
      <c r="Y197" s="234">
        <v>2</v>
      </c>
      <c r="Z197" s="234" t="s">
        <v>470</v>
      </c>
      <c r="AA197" s="234">
        <v>25</v>
      </c>
      <c r="AB197" s="234">
        <v>15</v>
      </c>
      <c r="AC197" s="234">
        <v>25</v>
      </c>
      <c r="AD197" s="234">
        <v>19</v>
      </c>
      <c r="AE197" s="234">
        <v>25</v>
      </c>
      <c r="AF197" s="234">
        <v>1</v>
      </c>
      <c r="AG197" s="234">
        <v>0</v>
      </c>
      <c r="AH197" s="234">
        <v>25</v>
      </c>
      <c r="AI197" s="234">
        <v>5</v>
      </c>
      <c r="AJ197" s="234">
        <v>25</v>
      </c>
      <c r="AK197" s="234">
        <v>1</v>
      </c>
      <c r="AL197" s="234">
        <v>2</v>
      </c>
      <c r="AM197" s="234">
        <v>0</v>
      </c>
      <c r="AN197" s="234">
        <v>25</v>
      </c>
      <c r="AO197" s="234">
        <v>7</v>
      </c>
      <c r="AP197" s="234">
        <v>16</v>
      </c>
      <c r="AQ197" s="234">
        <v>15</v>
      </c>
      <c r="AS197" s="230"/>
    </row>
    <row r="198" spans="1:45" ht="14.25" customHeight="1">
      <c r="A198" s="226">
        <v>192</v>
      </c>
      <c r="B198" s="232"/>
      <c r="C198" s="263" t="s">
        <v>2026</v>
      </c>
      <c r="D198" s="233">
        <v>3025</v>
      </c>
      <c r="E198" s="233">
        <v>1766</v>
      </c>
      <c r="F198" s="229">
        <v>322</v>
      </c>
      <c r="G198" s="229">
        <v>140</v>
      </c>
      <c r="H198" s="229">
        <v>174</v>
      </c>
      <c r="I198" s="229">
        <v>8</v>
      </c>
      <c r="J198" s="234">
        <v>85.54</v>
      </c>
      <c r="K198" s="234">
        <v>115</v>
      </c>
      <c r="L198" s="234">
        <v>27</v>
      </c>
      <c r="M198" s="234">
        <v>6</v>
      </c>
      <c r="N198" s="234">
        <v>25</v>
      </c>
      <c r="O198" s="234" t="s">
        <v>470</v>
      </c>
      <c r="P198" s="234">
        <v>2</v>
      </c>
      <c r="Q198" s="234">
        <v>8</v>
      </c>
      <c r="R198" s="234" t="s">
        <v>470</v>
      </c>
      <c r="S198" s="234">
        <v>8</v>
      </c>
      <c r="T198" s="234" t="s">
        <v>470</v>
      </c>
      <c r="U198" s="234" t="s">
        <v>470</v>
      </c>
      <c r="V198" s="234" t="s">
        <v>470</v>
      </c>
      <c r="W198" s="234">
        <v>1</v>
      </c>
      <c r="X198" s="234">
        <v>6</v>
      </c>
      <c r="Y198" s="234">
        <v>1</v>
      </c>
      <c r="Z198" s="234" t="s">
        <v>470</v>
      </c>
      <c r="AA198" s="234">
        <v>7</v>
      </c>
      <c r="AB198" s="234">
        <v>7</v>
      </c>
      <c r="AC198" s="234">
        <v>8</v>
      </c>
      <c r="AD198" s="234">
        <v>8</v>
      </c>
      <c r="AE198" s="234">
        <v>8</v>
      </c>
      <c r="AF198" s="234">
        <v>4</v>
      </c>
      <c r="AG198" s="234">
        <v>0</v>
      </c>
      <c r="AH198" s="234">
        <v>8</v>
      </c>
      <c r="AI198" s="234">
        <v>1</v>
      </c>
      <c r="AJ198" s="234">
        <v>8</v>
      </c>
      <c r="AK198" s="234">
        <v>0</v>
      </c>
      <c r="AL198" s="234">
        <v>3</v>
      </c>
      <c r="AM198" s="234">
        <v>2</v>
      </c>
      <c r="AN198" s="234">
        <v>8</v>
      </c>
      <c r="AO198" s="234">
        <v>0</v>
      </c>
      <c r="AP198" s="234">
        <v>7</v>
      </c>
      <c r="AQ198" s="234">
        <v>7</v>
      </c>
      <c r="AS198" s="230"/>
    </row>
    <row r="199" spans="1:45" ht="14.25" customHeight="1">
      <c r="A199" s="226">
        <v>193</v>
      </c>
      <c r="B199" s="232"/>
      <c r="C199" s="263" t="s">
        <v>2035</v>
      </c>
      <c r="D199" s="233">
        <v>2846</v>
      </c>
      <c r="E199" s="233">
        <v>1926</v>
      </c>
      <c r="F199" s="229">
        <v>325</v>
      </c>
      <c r="G199" s="229">
        <v>103</v>
      </c>
      <c r="H199" s="229">
        <v>221</v>
      </c>
      <c r="I199" s="229">
        <v>1</v>
      </c>
      <c r="J199" s="234">
        <v>85.95</v>
      </c>
      <c r="K199" s="234">
        <v>135</v>
      </c>
      <c r="L199" s="234">
        <v>37</v>
      </c>
      <c r="M199" s="234">
        <v>3</v>
      </c>
      <c r="N199" s="234">
        <v>36</v>
      </c>
      <c r="O199" s="234" t="s">
        <v>470</v>
      </c>
      <c r="P199" s="234">
        <v>1</v>
      </c>
      <c r="Q199" s="234">
        <v>14</v>
      </c>
      <c r="R199" s="234" t="s">
        <v>470</v>
      </c>
      <c r="S199" s="234">
        <v>10</v>
      </c>
      <c r="T199" s="234">
        <v>4</v>
      </c>
      <c r="U199" s="234">
        <v>1</v>
      </c>
      <c r="V199" s="234">
        <v>1</v>
      </c>
      <c r="W199" s="234">
        <v>7</v>
      </c>
      <c r="X199" s="234">
        <v>3</v>
      </c>
      <c r="Y199" s="234">
        <v>2</v>
      </c>
      <c r="Z199" s="234" t="s">
        <v>470</v>
      </c>
      <c r="AA199" s="234">
        <v>13</v>
      </c>
      <c r="AB199" s="234">
        <v>14</v>
      </c>
      <c r="AC199" s="234">
        <v>14</v>
      </c>
      <c r="AD199" s="234">
        <v>13</v>
      </c>
      <c r="AE199" s="234">
        <v>14</v>
      </c>
      <c r="AF199" s="234">
        <v>11</v>
      </c>
      <c r="AG199" s="234">
        <v>0</v>
      </c>
      <c r="AH199" s="234">
        <v>14</v>
      </c>
      <c r="AI199" s="234">
        <v>4</v>
      </c>
      <c r="AJ199" s="234">
        <v>14</v>
      </c>
      <c r="AK199" s="234">
        <v>1</v>
      </c>
      <c r="AL199" s="234">
        <v>1</v>
      </c>
      <c r="AM199" s="234">
        <v>1</v>
      </c>
      <c r="AN199" s="234">
        <v>14</v>
      </c>
      <c r="AO199" s="234">
        <v>3</v>
      </c>
      <c r="AP199" s="234">
        <v>13</v>
      </c>
      <c r="AQ199" s="234">
        <v>13</v>
      </c>
      <c r="AS199" s="230"/>
    </row>
    <row r="200" spans="1:45" ht="14.25" customHeight="1">
      <c r="A200" s="226">
        <v>194</v>
      </c>
      <c r="B200" s="232"/>
      <c r="C200" s="263" t="s">
        <v>2046</v>
      </c>
      <c r="D200" s="233">
        <v>20281</v>
      </c>
      <c r="E200" s="233">
        <v>17834</v>
      </c>
      <c r="F200" s="229">
        <v>296</v>
      </c>
      <c r="G200" s="229">
        <v>9</v>
      </c>
      <c r="H200" s="229">
        <v>287</v>
      </c>
      <c r="I200" s="229">
        <v>0</v>
      </c>
      <c r="J200" s="234">
        <v>95.44</v>
      </c>
      <c r="K200" s="234">
        <v>70</v>
      </c>
      <c r="L200" s="234">
        <v>20</v>
      </c>
      <c r="M200" s="234">
        <v>1</v>
      </c>
      <c r="N200" s="234">
        <v>20</v>
      </c>
      <c r="O200" s="234" t="s">
        <v>470</v>
      </c>
      <c r="P200" s="234">
        <v>1</v>
      </c>
      <c r="Q200" s="234">
        <v>21</v>
      </c>
      <c r="R200" s="234" t="s">
        <v>470</v>
      </c>
      <c r="S200" s="234" t="s">
        <v>470</v>
      </c>
      <c r="T200" s="234">
        <v>21</v>
      </c>
      <c r="U200" s="234">
        <v>1</v>
      </c>
      <c r="V200" s="234">
        <v>8</v>
      </c>
      <c r="W200" s="234">
        <v>5</v>
      </c>
      <c r="X200" s="234">
        <v>4</v>
      </c>
      <c r="Y200" s="234">
        <v>3</v>
      </c>
      <c r="Z200" s="234" t="s">
        <v>470</v>
      </c>
      <c r="AA200" s="234">
        <v>0</v>
      </c>
      <c r="AB200" s="234">
        <v>6</v>
      </c>
      <c r="AC200" s="234">
        <v>5</v>
      </c>
      <c r="AD200" s="234">
        <v>17</v>
      </c>
      <c r="AE200" s="234">
        <v>20</v>
      </c>
      <c r="AF200" s="234">
        <v>2</v>
      </c>
      <c r="AG200" s="234">
        <v>1</v>
      </c>
      <c r="AH200" s="234">
        <v>19</v>
      </c>
      <c r="AI200" s="234">
        <v>1</v>
      </c>
      <c r="AJ200" s="234">
        <v>21</v>
      </c>
      <c r="AK200" s="234">
        <v>2</v>
      </c>
      <c r="AL200" s="234">
        <v>21</v>
      </c>
      <c r="AM200" s="234">
        <v>0</v>
      </c>
      <c r="AN200" s="234">
        <v>21</v>
      </c>
      <c r="AO200" s="234">
        <v>0</v>
      </c>
      <c r="AP200" s="234">
        <v>20</v>
      </c>
      <c r="AQ200" s="234">
        <v>5</v>
      </c>
      <c r="AS200" s="230"/>
    </row>
    <row r="201" spans="1:45" ht="14.25" customHeight="1">
      <c r="A201" s="226">
        <v>195</v>
      </c>
      <c r="B201" s="287" t="s">
        <v>2066</v>
      </c>
      <c r="C201" s="288" t="s">
        <v>2066</v>
      </c>
      <c r="D201" s="233">
        <v>13393</v>
      </c>
      <c r="E201" s="233">
        <v>9572</v>
      </c>
      <c r="F201" s="229">
        <v>1338</v>
      </c>
      <c r="G201" s="229">
        <v>68</v>
      </c>
      <c r="H201" s="229">
        <v>1259</v>
      </c>
      <c r="I201" s="229">
        <v>11</v>
      </c>
      <c r="J201" s="234">
        <v>171.64</v>
      </c>
      <c r="K201" s="234">
        <v>183</v>
      </c>
      <c r="L201" s="234">
        <v>30</v>
      </c>
      <c r="M201" s="234">
        <v>5</v>
      </c>
      <c r="N201" s="234">
        <v>25</v>
      </c>
      <c r="O201" s="234">
        <v>2</v>
      </c>
      <c r="P201" s="234">
        <v>10</v>
      </c>
      <c r="Q201" s="234">
        <v>27</v>
      </c>
      <c r="R201" s="234">
        <v>1</v>
      </c>
      <c r="S201" s="234">
        <v>9</v>
      </c>
      <c r="T201" s="234">
        <v>17</v>
      </c>
      <c r="U201" s="234">
        <v>4</v>
      </c>
      <c r="V201" s="234">
        <v>9</v>
      </c>
      <c r="W201" s="234">
        <v>6</v>
      </c>
      <c r="X201" s="234">
        <v>3</v>
      </c>
      <c r="Y201" s="234">
        <v>3</v>
      </c>
      <c r="Z201" s="234">
        <v>2</v>
      </c>
      <c r="AA201" s="234">
        <v>0</v>
      </c>
      <c r="AB201" s="234">
        <v>8</v>
      </c>
      <c r="AC201" s="234">
        <v>4</v>
      </c>
      <c r="AD201" s="234">
        <v>27</v>
      </c>
      <c r="AE201" s="234">
        <v>27</v>
      </c>
      <c r="AF201" s="234">
        <v>27</v>
      </c>
      <c r="AG201" s="234">
        <v>0</v>
      </c>
      <c r="AH201" s="234">
        <v>27</v>
      </c>
      <c r="AI201" s="234">
        <v>1</v>
      </c>
      <c r="AJ201" s="234">
        <v>27</v>
      </c>
      <c r="AK201" s="234">
        <v>0</v>
      </c>
      <c r="AL201" s="234">
        <v>7</v>
      </c>
      <c r="AM201" s="234">
        <v>1</v>
      </c>
      <c r="AN201" s="234">
        <v>27</v>
      </c>
      <c r="AO201" s="234">
        <v>1</v>
      </c>
      <c r="AP201" s="234">
        <v>12</v>
      </c>
      <c r="AQ201" s="234">
        <v>7</v>
      </c>
      <c r="AS201" s="230"/>
    </row>
    <row r="202" spans="1:45" ht="14.25" customHeight="1">
      <c r="A202" s="226"/>
      <c r="B202" s="287"/>
      <c r="C202" s="288" t="s">
        <v>2398</v>
      </c>
      <c r="D202" s="233">
        <v>13393</v>
      </c>
      <c r="E202" s="233">
        <v>9572</v>
      </c>
      <c r="F202" s="229">
        <v>1338</v>
      </c>
      <c r="G202" s="229">
        <v>68</v>
      </c>
      <c r="H202" s="229">
        <v>1259</v>
      </c>
      <c r="I202" s="229">
        <v>11</v>
      </c>
      <c r="J202" s="234">
        <v>171.64</v>
      </c>
      <c r="K202" s="234">
        <v>183</v>
      </c>
      <c r="L202" s="234">
        <v>30</v>
      </c>
      <c r="M202" s="234">
        <v>5</v>
      </c>
      <c r="N202" s="234">
        <v>25</v>
      </c>
      <c r="O202" s="234">
        <v>2</v>
      </c>
      <c r="P202" s="234">
        <v>10</v>
      </c>
      <c r="Q202" s="234">
        <v>27</v>
      </c>
      <c r="R202" s="234">
        <v>1</v>
      </c>
      <c r="S202" s="234">
        <v>9</v>
      </c>
      <c r="T202" s="234">
        <v>17</v>
      </c>
      <c r="U202" s="234">
        <v>4</v>
      </c>
      <c r="V202" s="234">
        <v>9</v>
      </c>
      <c r="W202" s="234">
        <v>6</v>
      </c>
      <c r="X202" s="234">
        <v>3</v>
      </c>
      <c r="Y202" s="234">
        <v>3</v>
      </c>
      <c r="Z202" s="234">
        <v>2</v>
      </c>
      <c r="AA202" s="234">
        <v>0</v>
      </c>
      <c r="AB202" s="234">
        <v>8</v>
      </c>
      <c r="AC202" s="234">
        <v>4</v>
      </c>
      <c r="AD202" s="234">
        <v>27</v>
      </c>
      <c r="AE202" s="234">
        <v>27</v>
      </c>
      <c r="AF202" s="234">
        <v>27</v>
      </c>
      <c r="AG202" s="234">
        <v>0</v>
      </c>
      <c r="AH202" s="234">
        <v>27</v>
      </c>
      <c r="AI202" s="234">
        <v>1</v>
      </c>
      <c r="AJ202" s="234">
        <v>27</v>
      </c>
      <c r="AK202" s="234">
        <v>0</v>
      </c>
      <c r="AL202" s="234">
        <v>7</v>
      </c>
      <c r="AM202" s="234">
        <v>1</v>
      </c>
      <c r="AN202" s="234">
        <v>27</v>
      </c>
      <c r="AO202" s="234">
        <v>1</v>
      </c>
      <c r="AP202" s="234">
        <v>12</v>
      </c>
      <c r="AQ202" s="234">
        <v>7</v>
      </c>
      <c r="AS202" s="230"/>
    </row>
    <row r="203" spans="1:45" ht="14.25" customHeight="1">
      <c r="A203" s="226">
        <v>196</v>
      </c>
      <c r="B203" s="287" t="s">
        <v>2092</v>
      </c>
      <c r="C203" s="288" t="s">
        <v>2092</v>
      </c>
      <c r="D203" s="233">
        <v>33751</v>
      </c>
      <c r="E203" s="233">
        <v>24056</v>
      </c>
      <c r="F203" s="229">
        <v>4222</v>
      </c>
      <c r="G203" s="229">
        <v>122</v>
      </c>
      <c r="H203" s="229">
        <v>4084</v>
      </c>
      <c r="I203" s="229">
        <v>16</v>
      </c>
      <c r="J203" s="234">
        <v>200.25</v>
      </c>
      <c r="K203" s="234">
        <v>642</v>
      </c>
      <c r="L203" s="234">
        <v>59</v>
      </c>
      <c r="M203" s="234">
        <v>5</v>
      </c>
      <c r="N203" s="234">
        <v>50</v>
      </c>
      <c r="O203" s="234">
        <v>4</v>
      </c>
      <c r="P203" s="234">
        <v>8</v>
      </c>
      <c r="Q203" s="234">
        <v>27</v>
      </c>
      <c r="R203" s="234" t="s">
        <v>470</v>
      </c>
      <c r="S203" s="234">
        <v>1</v>
      </c>
      <c r="T203" s="234">
        <v>26</v>
      </c>
      <c r="U203" s="234" t="s">
        <v>470</v>
      </c>
      <c r="V203" s="234">
        <v>8</v>
      </c>
      <c r="W203" s="234">
        <v>7</v>
      </c>
      <c r="X203" s="234">
        <v>7</v>
      </c>
      <c r="Y203" s="234">
        <v>5</v>
      </c>
      <c r="Z203" s="234" t="s">
        <v>470</v>
      </c>
      <c r="AA203" s="234">
        <v>22</v>
      </c>
      <c r="AB203" s="234">
        <v>21</v>
      </c>
      <c r="AC203" s="234">
        <v>24</v>
      </c>
      <c r="AD203" s="234">
        <v>21</v>
      </c>
      <c r="AE203" s="234">
        <v>27</v>
      </c>
      <c r="AF203" s="234">
        <v>15</v>
      </c>
      <c r="AG203" s="234">
        <v>0</v>
      </c>
      <c r="AH203" s="234">
        <v>27</v>
      </c>
      <c r="AI203" s="234">
        <v>6</v>
      </c>
      <c r="AJ203" s="234">
        <v>27</v>
      </c>
      <c r="AK203" s="234">
        <v>2</v>
      </c>
      <c r="AL203" s="234">
        <v>7</v>
      </c>
      <c r="AM203" s="234">
        <v>1</v>
      </c>
      <c r="AN203" s="234">
        <v>27</v>
      </c>
      <c r="AO203" s="234">
        <v>4</v>
      </c>
      <c r="AP203" s="234">
        <v>16</v>
      </c>
      <c r="AQ203" s="234">
        <v>16</v>
      </c>
      <c r="AS203" s="230"/>
    </row>
    <row r="204" spans="1:45" ht="14.25" customHeight="1">
      <c r="A204" s="226"/>
      <c r="B204" s="287"/>
      <c r="C204" s="288" t="s">
        <v>2388</v>
      </c>
      <c r="D204" s="233">
        <v>33751</v>
      </c>
      <c r="E204" s="233">
        <v>24056</v>
      </c>
      <c r="F204" s="229">
        <v>4222</v>
      </c>
      <c r="G204" s="229">
        <v>122</v>
      </c>
      <c r="H204" s="229">
        <v>4084</v>
      </c>
      <c r="I204" s="229">
        <v>16</v>
      </c>
      <c r="J204" s="234">
        <v>200.25</v>
      </c>
      <c r="K204" s="234">
        <v>642</v>
      </c>
      <c r="L204" s="234">
        <v>59</v>
      </c>
      <c r="M204" s="234">
        <v>5</v>
      </c>
      <c r="N204" s="234">
        <v>50</v>
      </c>
      <c r="O204" s="234">
        <v>4</v>
      </c>
      <c r="P204" s="234">
        <v>8</v>
      </c>
      <c r="Q204" s="234">
        <v>27</v>
      </c>
      <c r="R204" s="234" t="s">
        <v>470</v>
      </c>
      <c r="S204" s="234">
        <v>1</v>
      </c>
      <c r="T204" s="234">
        <v>26</v>
      </c>
      <c r="U204" s="234" t="s">
        <v>470</v>
      </c>
      <c r="V204" s="234">
        <v>8</v>
      </c>
      <c r="W204" s="234">
        <v>7</v>
      </c>
      <c r="X204" s="234">
        <v>7</v>
      </c>
      <c r="Y204" s="234">
        <v>5</v>
      </c>
      <c r="Z204" s="234" t="s">
        <v>470</v>
      </c>
      <c r="AA204" s="234">
        <v>22</v>
      </c>
      <c r="AB204" s="234">
        <v>21</v>
      </c>
      <c r="AC204" s="234">
        <v>24</v>
      </c>
      <c r="AD204" s="234">
        <v>21</v>
      </c>
      <c r="AE204" s="234">
        <v>27</v>
      </c>
      <c r="AF204" s="234">
        <v>15</v>
      </c>
      <c r="AG204" s="234">
        <v>0</v>
      </c>
      <c r="AH204" s="234">
        <v>27</v>
      </c>
      <c r="AI204" s="234">
        <v>6</v>
      </c>
      <c r="AJ204" s="234">
        <v>27</v>
      </c>
      <c r="AK204" s="234">
        <v>2</v>
      </c>
      <c r="AL204" s="234">
        <v>7</v>
      </c>
      <c r="AM204" s="234">
        <v>1</v>
      </c>
      <c r="AN204" s="234">
        <v>27</v>
      </c>
      <c r="AO204" s="234">
        <v>4</v>
      </c>
      <c r="AP204" s="234">
        <v>16</v>
      </c>
      <c r="AQ204" s="234">
        <v>16</v>
      </c>
      <c r="AS204" s="230"/>
    </row>
    <row r="205" spans="1:45" ht="14.25" customHeight="1">
      <c r="A205" s="226">
        <v>197</v>
      </c>
      <c r="B205" s="287" t="s">
        <v>2113</v>
      </c>
      <c r="C205" s="288" t="s">
        <v>2113</v>
      </c>
      <c r="D205" s="233">
        <v>4974</v>
      </c>
      <c r="E205" s="233">
        <v>3016</v>
      </c>
      <c r="F205" s="229">
        <v>102</v>
      </c>
      <c r="G205" s="229">
        <v>0</v>
      </c>
      <c r="H205" s="229">
        <v>102</v>
      </c>
      <c r="I205" s="229">
        <v>0</v>
      </c>
      <c r="J205" s="234">
        <v>32.049999999999997</v>
      </c>
      <c r="K205" s="234">
        <v>9</v>
      </c>
      <c r="L205" s="234">
        <v>5</v>
      </c>
      <c r="M205" s="234" t="s">
        <v>470</v>
      </c>
      <c r="N205" s="234">
        <v>5</v>
      </c>
      <c r="O205" s="234">
        <v>1</v>
      </c>
      <c r="P205" s="234" t="s">
        <v>470</v>
      </c>
      <c r="Q205" s="234">
        <v>4</v>
      </c>
      <c r="R205" s="234" t="s">
        <v>470</v>
      </c>
      <c r="S205" s="234" t="s">
        <v>470</v>
      </c>
      <c r="T205" s="234">
        <v>4</v>
      </c>
      <c r="U205" s="234">
        <v>2</v>
      </c>
      <c r="V205" s="234">
        <v>1</v>
      </c>
      <c r="W205" s="234">
        <v>1</v>
      </c>
      <c r="X205" s="234" t="s">
        <v>470</v>
      </c>
      <c r="Y205" s="234" t="s">
        <v>470</v>
      </c>
      <c r="Z205" s="234" t="s">
        <v>470</v>
      </c>
      <c r="AA205" s="234">
        <v>0</v>
      </c>
      <c r="AB205" s="234">
        <v>0</v>
      </c>
      <c r="AC205" s="234">
        <v>1</v>
      </c>
      <c r="AD205" s="234">
        <v>4</v>
      </c>
      <c r="AE205" s="234">
        <v>4</v>
      </c>
      <c r="AF205" s="234">
        <v>1</v>
      </c>
      <c r="AG205" s="234">
        <v>0</v>
      </c>
      <c r="AH205" s="234">
        <v>4</v>
      </c>
      <c r="AI205" s="234">
        <v>0</v>
      </c>
      <c r="AJ205" s="234">
        <v>4</v>
      </c>
      <c r="AK205" s="234">
        <v>0</v>
      </c>
      <c r="AL205" s="234">
        <v>4</v>
      </c>
      <c r="AM205" s="234">
        <v>0</v>
      </c>
      <c r="AN205" s="234">
        <v>4</v>
      </c>
      <c r="AO205" s="234">
        <v>0</v>
      </c>
      <c r="AP205" s="234">
        <v>4</v>
      </c>
      <c r="AQ205" s="234">
        <v>0</v>
      </c>
      <c r="AS205" s="230"/>
    </row>
    <row r="206" spans="1:45" ht="14.25" customHeight="1">
      <c r="A206" s="226"/>
      <c r="B206" s="287"/>
      <c r="C206" s="288" t="s">
        <v>2390</v>
      </c>
      <c r="D206" s="233">
        <v>4974</v>
      </c>
      <c r="E206" s="233">
        <v>3016</v>
      </c>
      <c r="F206" s="229">
        <v>102</v>
      </c>
      <c r="G206" s="229">
        <v>0</v>
      </c>
      <c r="H206" s="229">
        <v>102</v>
      </c>
      <c r="I206" s="229">
        <v>0</v>
      </c>
      <c r="J206" s="234">
        <v>32.049999999999997</v>
      </c>
      <c r="K206" s="234">
        <v>9</v>
      </c>
      <c r="L206" s="234">
        <v>5</v>
      </c>
      <c r="M206" s="234" t="s">
        <v>470</v>
      </c>
      <c r="N206" s="234">
        <v>5</v>
      </c>
      <c r="O206" s="234">
        <v>1</v>
      </c>
      <c r="P206" s="234" t="s">
        <v>470</v>
      </c>
      <c r="Q206" s="234">
        <v>4</v>
      </c>
      <c r="R206" s="234" t="s">
        <v>470</v>
      </c>
      <c r="S206" s="234" t="s">
        <v>470</v>
      </c>
      <c r="T206" s="234">
        <v>4</v>
      </c>
      <c r="U206" s="234">
        <v>2</v>
      </c>
      <c r="V206" s="234">
        <v>1</v>
      </c>
      <c r="W206" s="234">
        <v>1</v>
      </c>
      <c r="X206" s="234" t="s">
        <v>470</v>
      </c>
      <c r="Y206" s="234" t="s">
        <v>470</v>
      </c>
      <c r="Z206" s="234" t="s">
        <v>470</v>
      </c>
      <c r="AA206" s="234">
        <v>0</v>
      </c>
      <c r="AB206" s="234">
        <v>0</v>
      </c>
      <c r="AC206" s="234">
        <v>1</v>
      </c>
      <c r="AD206" s="234">
        <v>4</v>
      </c>
      <c r="AE206" s="234">
        <v>4</v>
      </c>
      <c r="AF206" s="234">
        <v>1</v>
      </c>
      <c r="AG206" s="234">
        <v>0</v>
      </c>
      <c r="AH206" s="234">
        <v>4</v>
      </c>
      <c r="AI206" s="234">
        <v>0</v>
      </c>
      <c r="AJ206" s="234">
        <v>4</v>
      </c>
      <c r="AK206" s="234">
        <v>0</v>
      </c>
      <c r="AL206" s="234">
        <v>4</v>
      </c>
      <c r="AM206" s="234">
        <v>0</v>
      </c>
      <c r="AN206" s="234">
        <v>4</v>
      </c>
      <c r="AO206" s="234">
        <v>0</v>
      </c>
      <c r="AP206" s="234">
        <v>4</v>
      </c>
      <c r="AQ206" s="234">
        <v>0</v>
      </c>
      <c r="AS206" s="230"/>
    </row>
    <row r="207" spans="1:45" ht="14.25" customHeight="1">
      <c r="A207" s="226">
        <v>198</v>
      </c>
      <c r="B207" s="287" t="s">
        <v>2118</v>
      </c>
      <c r="C207" s="288" t="s">
        <v>2118</v>
      </c>
      <c r="D207" s="233">
        <v>6416</v>
      </c>
      <c r="E207" s="233">
        <v>4868</v>
      </c>
      <c r="F207" s="229">
        <v>555</v>
      </c>
      <c r="G207" s="229">
        <v>170</v>
      </c>
      <c r="H207" s="229">
        <v>376</v>
      </c>
      <c r="I207" s="229">
        <v>9</v>
      </c>
      <c r="J207" s="234">
        <v>101.19</v>
      </c>
      <c r="K207" s="234">
        <v>250</v>
      </c>
      <c r="L207" s="234">
        <v>58</v>
      </c>
      <c r="M207" s="234">
        <v>2</v>
      </c>
      <c r="N207" s="234">
        <v>58</v>
      </c>
      <c r="O207" s="234">
        <v>5</v>
      </c>
      <c r="P207" s="234">
        <v>2</v>
      </c>
      <c r="Q207" s="234">
        <v>13</v>
      </c>
      <c r="R207" s="234" t="s">
        <v>470</v>
      </c>
      <c r="S207" s="234">
        <v>8</v>
      </c>
      <c r="T207" s="234">
        <v>5</v>
      </c>
      <c r="U207" s="234" t="s">
        <v>470</v>
      </c>
      <c r="V207" s="234">
        <v>1</v>
      </c>
      <c r="W207" s="234">
        <v>10</v>
      </c>
      <c r="X207" s="234">
        <v>2</v>
      </c>
      <c r="Y207" s="234" t="s">
        <v>470</v>
      </c>
      <c r="Z207" s="234" t="s">
        <v>470</v>
      </c>
      <c r="AA207" s="234">
        <v>12</v>
      </c>
      <c r="AB207" s="234">
        <v>12</v>
      </c>
      <c r="AC207" s="234">
        <v>13</v>
      </c>
      <c r="AD207" s="234">
        <v>12</v>
      </c>
      <c r="AE207" s="234">
        <v>13</v>
      </c>
      <c r="AF207" s="234">
        <v>12</v>
      </c>
      <c r="AG207" s="234">
        <v>0</v>
      </c>
      <c r="AH207" s="234">
        <v>13</v>
      </c>
      <c r="AI207" s="234">
        <v>3</v>
      </c>
      <c r="AJ207" s="234">
        <v>13</v>
      </c>
      <c r="AK207" s="234">
        <v>3</v>
      </c>
      <c r="AL207" s="234">
        <v>4</v>
      </c>
      <c r="AM207" s="234">
        <v>3</v>
      </c>
      <c r="AN207" s="234">
        <v>13</v>
      </c>
      <c r="AO207" s="234">
        <v>10</v>
      </c>
      <c r="AP207" s="234">
        <v>12</v>
      </c>
      <c r="AQ207" s="234">
        <v>12</v>
      </c>
      <c r="AS207" s="230"/>
    </row>
    <row r="208" spans="1:45" ht="14.25" customHeight="1">
      <c r="A208" s="226"/>
      <c r="B208" s="287"/>
      <c r="C208" s="288" t="s">
        <v>2392</v>
      </c>
      <c r="D208" s="233">
        <v>6416</v>
      </c>
      <c r="E208" s="233">
        <v>4868</v>
      </c>
      <c r="F208" s="229">
        <v>555</v>
      </c>
      <c r="G208" s="229">
        <v>170</v>
      </c>
      <c r="H208" s="229">
        <v>376</v>
      </c>
      <c r="I208" s="229">
        <v>9</v>
      </c>
      <c r="J208" s="234">
        <v>101.19</v>
      </c>
      <c r="K208" s="234">
        <v>250</v>
      </c>
      <c r="L208" s="234">
        <v>58</v>
      </c>
      <c r="M208" s="234">
        <v>2</v>
      </c>
      <c r="N208" s="234">
        <v>58</v>
      </c>
      <c r="O208" s="234">
        <v>5</v>
      </c>
      <c r="P208" s="234">
        <v>2</v>
      </c>
      <c r="Q208" s="234">
        <v>13</v>
      </c>
      <c r="R208" s="234" t="s">
        <v>470</v>
      </c>
      <c r="S208" s="234">
        <v>8</v>
      </c>
      <c r="T208" s="234">
        <v>5</v>
      </c>
      <c r="U208" s="234" t="s">
        <v>470</v>
      </c>
      <c r="V208" s="234">
        <v>1</v>
      </c>
      <c r="W208" s="234">
        <v>10</v>
      </c>
      <c r="X208" s="234">
        <v>2</v>
      </c>
      <c r="Y208" s="234" t="s">
        <v>470</v>
      </c>
      <c r="Z208" s="234" t="s">
        <v>470</v>
      </c>
      <c r="AA208" s="234">
        <v>12</v>
      </c>
      <c r="AB208" s="234">
        <v>12</v>
      </c>
      <c r="AC208" s="234">
        <v>13</v>
      </c>
      <c r="AD208" s="234">
        <v>12</v>
      </c>
      <c r="AE208" s="234">
        <v>13</v>
      </c>
      <c r="AF208" s="234">
        <v>12</v>
      </c>
      <c r="AG208" s="234">
        <v>0</v>
      </c>
      <c r="AH208" s="234">
        <v>13</v>
      </c>
      <c r="AI208" s="234">
        <v>3</v>
      </c>
      <c r="AJ208" s="234">
        <v>13</v>
      </c>
      <c r="AK208" s="234">
        <v>3</v>
      </c>
      <c r="AL208" s="234">
        <v>4</v>
      </c>
      <c r="AM208" s="234">
        <v>3</v>
      </c>
      <c r="AN208" s="234">
        <v>13</v>
      </c>
      <c r="AO208" s="234">
        <v>10</v>
      </c>
      <c r="AP208" s="234">
        <v>12</v>
      </c>
      <c r="AQ208" s="234">
        <v>12</v>
      </c>
      <c r="AS208" s="230"/>
    </row>
    <row r="209" spans="1:45" ht="14.25" customHeight="1">
      <c r="A209" s="226">
        <v>199</v>
      </c>
      <c r="B209" s="232" t="s">
        <v>2127</v>
      </c>
      <c r="C209" s="263" t="s">
        <v>2127</v>
      </c>
      <c r="D209" s="233">
        <v>25365</v>
      </c>
      <c r="E209" s="233">
        <v>19355</v>
      </c>
      <c r="F209" s="229">
        <v>2297</v>
      </c>
      <c r="G209" s="229">
        <v>507</v>
      </c>
      <c r="H209" s="229">
        <v>1716</v>
      </c>
      <c r="I209" s="229">
        <v>74</v>
      </c>
      <c r="J209" s="234">
        <v>610.54</v>
      </c>
      <c r="K209" s="234">
        <v>759</v>
      </c>
      <c r="L209" s="234">
        <v>235</v>
      </c>
      <c r="M209" s="234">
        <v>27</v>
      </c>
      <c r="N209" s="234">
        <v>224</v>
      </c>
      <c r="O209" s="234">
        <v>17</v>
      </c>
      <c r="P209" s="234">
        <v>7</v>
      </c>
      <c r="Q209" s="234">
        <v>31</v>
      </c>
      <c r="R209" s="234" t="s">
        <v>470</v>
      </c>
      <c r="S209" s="234">
        <v>15</v>
      </c>
      <c r="T209" s="234">
        <v>16</v>
      </c>
      <c r="U209" s="234" t="s">
        <v>470</v>
      </c>
      <c r="V209" s="234">
        <v>10</v>
      </c>
      <c r="W209" s="234">
        <v>12</v>
      </c>
      <c r="X209" s="234">
        <v>7</v>
      </c>
      <c r="Y209" s="234">
        <v>2</v>
      </c>
      <c r="Z209" s="234" t="s">
        <v>470</v>
      </c>
      <c r="AA209" s="234">
        <v>29</v>
      </c>
      <c r="AB209" s="234">
        <v>22</v>
      </c>
      <c r="AC209" s="234">
        <v>17</v>
      </c>
      <c r="AD209" s="234">
        <v>30</v>
      </c>
      <c r="AE209" s="234">
        <v>28</v>
      </c>
      <c r="AF209" s="234">
        <v>23</v>
      </c>
      <c r="AG209" s="234">
        <v>0</v>
      </c>
      <c r="AH209" s="234">
        <v>31</v>
      </c>
      <c r="AI209" s="234">
        <v>19</v>
      </c>
      <c r="AJ209" s="234">
        <v>31</v>
      </c>
      <c r="AK209" s="234">
        <v>9</v>
      </c>
      <c r="AL209" s="234">
        <v>6</v>
      </c>
      <c r="AM209" s="234">
        <v>4</v>
      </c>
      <c r="AN209" s="234">
        <v>31</v>
      </c>
      <c r="AO209" s="234">
        <v>9</v>
      </c>
      <c r="AP209" s="234">
        <v>22</v>
      </c>
      <c r="AQ209" s="234">
        <v>21</v>
      </c>
      <c r="AS209" s="230"/>
    </row>
    <row r="210" spans="1:45" ht="14.25" customHeight="1">
      <c r="A210" s="226">
        <v>200</v>
      </c>
      <c r="B210" s="232"/>
      <c r="C210" s="266" t="s">
        <v>2128</v>
      </c>
      <c r="D210" s="233">
        <v>3344</v>
      </c>
      <c r="E210" s="233">
        <v>2445</v>
      </c>
      <c r="F210" s="229">
        <v>268</v>
      </c>
      <c r="G210" s="229">
        <v>105</v>
      </c>
      <c r="H210" s="229">
        <v>152</v>
      </c>
      <c r="I210" s="229">
        <v>11</v>
      </c>
      <c r="J210" s="234">
        <v>53.98</v>
      </c>
      <c r="K210" s="234">
        <v>152</v>
      </c>
      <c r="L210" s="234">
        <v>53</v>
      </c>
      <c r="M210" s="234">
        <v>2</v>
      </c>
      <c r="N210" s="234">
        <v>49</v>
      </c>
      <c r="O210" s="234">
        <v>1</v>
      </c>
      <c r="P210" s="234">
        <v>1</v>
      </c>
      <c r="Q210" s="234">
        <v>13</v>
      </c>
      <c r="R210" s="234" t="s">
        <v>470</v>
      </c>
      <c r="S210" s="234">
        <v>11</v>
      </c>
      <c r="T210" s="234">
        <v>2</v>
      </c>
      <c r="U210" s="234" t="s">
        <v>470</v>
      </c>
      <c r="V210" s="234">
        <v>2</v>
      </c>
      <c r="W210" s="234">
        <v>5</v>
      </c>
      <c r="X210" s="234">
        <v>4</v>
      </c>
      <c r="Y210" s="234">
        <v>2</v>
      </c>
      <c r="Z210" s="234" t="s">
        <v>470</v>
      </c>
      <c r="AA210" s="234">
        <v>12</v>
      </c>
      <c r="AB210" s="234">
        <v>10</v>
      </c>
      <c r="AC210" s="234">
        <v>9</v>
      </c>
      <c r="AD210" s="234">
        <v>12</v>
      </c>
      <c r="AE210" s="234">
        <v>12</v>
      </c>
      <c r="AF210" s="234">
        <v>5</v>
      </c>
      <c r="AG210" s="234">
        <v>0</v>
      </c>
      <c r="AH210" s="234">
        <v>13</v>
      </c>
      <c r="AI210" s="234">
        <v>8</v>
      </c>
      <c r="AJ210" s="234">
        <v>13</v>
      </c>
      <c r="AK210" s="234">
        <v>7</v>
      </c>
      <c r="AL210" s="234">
        <v>6</v>
      </c>
      <c r="AM210" s="234">
        <v>4</v>
      </c>
      <c r="AN210" s="234">
        <v>13</v>
      </c>
      <c r="AO210" s="234">
        <v>5</v>
      </c>
      <c r="AP210" s="234">
        <v>10</v>
      </c>
      <c r="AQ210" s="234">
        <v>10</v>
      </c>
      <c r="AS210" s="230"/>
    </row>
    <row r="211" spans="1:45" ht="14.25" customHeight="1">
      <c r="A211" s="226">
        <v>201</v>
      </c>
      <c r="B211" s="232"/>
      <c r="C211" s="263" t="s">
        <v>172</v>
      </c>
      <c r="D211" s="233">
        <v>2880</v>
      </c>
      <c r="E211" s="233">
        <v>2084</v>
      </c>
      <c r="F211" s="229">
        <v>282</v>
      </c>
      <c r="G211" s="229">
        <v>77</v>
      </c>
      <c r="H211" s="229">
        <v>195</v>
      </c>
      <c r="I211" s="229">
        <v>10</v>
      </c>
      <c r="J211" s="234">
        <v>66.209999999999994</v>
      </c>
      <c r="K211" s="234">
        <v>107</v>
      </c>
      <c r="L211" s="234">
        <v>32</v>
      </c>
      <c r="M211" s="234">
        <v>3</v>
      </c>
      <c r="N211" s="234">
        <v>30</v>
      </c>
      <c r="O211" s="234">
        <v>2</v>
      </c>
      <c r="P211" s="234">
        <v>2</v>
      </c>
      <c r="Q211" s="234">
        <v>3</v>
      </c>
      <c r="R211" s="234" t="s">
        <v>470</v>
      </c>
      <c r="S211" s="234">
        <v>1</v>
      </c>
      <c r="T211" s="234">
        <v>2</v>
      </c>
      <c r="U211" s="234" t="s">
        <v>470</v>
      </c>
      <c r="V211" s="234">
        <v>2</v>
      </c>
      <c r="W211" s="234">
        <v>1</v>
      </c>
      <c r="X211" s="234" t="s">
        <v>470</v>
      </c>
      <c r="Y211" s="234" t="s">
        <v>470</v>
      </c>
      <c r="Z211" s="234" t="s">
        <v>470</v>
      </c>
      <c r="AA211" s="234">
        <v>3</v>
      </c>
      <c r="AB211" s="234">
        <v>3</v>
      </c>
      <c r="AC211" s="234">
        <v>3</v>
      </c>
      <c r="AD211" s="234">
        <v>3</v>
      </c>
      <c r="AE211" s="234">
        <v>3</v>
      </c>
      <c r="AF211" s="234">
        <v>3</v>
      </c>
      <c r="AG211" s="234">
        <v>0</v>
      </c>
      <c r="AH211" s="234">
        <v>3</v>
      </c>
      <c r="AI211" s="234">
        <v>3</v>
      </c>
      <c r="AJ211" s="234">
        <v>3</v>
      </c>
      <c r="AK211" s="234">
        <v>0</v>
      </c>
      <c r="AL211" s="234">
        <v>0</v>
      </c>
      <c r="AM211" s="234">
        <v>0</v>
      </c>
      <c r="AN211" s="234">
        <v>3</v>
      </c>
      <c r="AO211" s="234">
        <v>0</v>
      </c>
      <c r="AP211" s="234">
        <v>2</v>
      </c>
      <c r="AQ211" s="234">
        <v>1</v>
      </c>
      <c r="AS211" s="230"/>
    </row>
    <row r="212" spans="1:45" ht="14.25" customHeight="1">
      <c r="A212" s="226">
        <v>202</v>
      </c>
      <c r="B212" s="232"/>
      <c r="C212" s="263" t="s">
        <v>2140</v>
      </c>
      <c r="D212" s="233">
        <v>2925</v>
      </c>
      <c r="E212" s="233">
        <v>2205</v>
      </c>
      <c r="F212" s="229">
        <v>422</v>
      </c>
      <c r="G212" s="229">
        <v>117</v>
      </c>
      <c r="H212" s="229">
        <v>298</v>
      </c>
      <c r="I212" s="229">
        <v>7</v>
      </c>
      <c r="J212" s="234">
        <v>51.47</v>
      </c>
      <c r="K212" s="234">
        <v>139</v>
      </c>
      <c r="L212" s="234">
        <v>45</v>
      </c>
      <c r="M212" s="234">
        <v>4</v>
      </c>
      <c r="N212" s="234">
        <v>43</v>
      </c>
      <c r="O212" s="234">
        <v>1</v>
      </c>
      <c r="P212" s="234" t="s">
        <v>470</v>
      </c>
      <c r="Q212" s="234">
        <v>4</v>
      </c>
      <c r="R212" s="234" t="s">
        <v>470</v>
      </c>
      <c r="S212" s="234">
        <v>2</v>
      </c>
      <c r="T212" s="234">
        <v>2</v>
      </c>
      <c r="U212" s="234" t="s">
        <v>470</v>
      </c>
      <c r="V212" s="234">
        <v>2</v>
      </c>
      <c r="W212" s="234">
        <v>1</v>
      </c>
      <c r="X212" s="234">
        <v>1</v>
      </c>
      <c r="Y212" s="234" t="s">
        <v>470</v>
      </c>
      <c r="Z212" s="234" t="s">
        <v>470</v>
      </c>
      <c r="AA212" s="234">
        <v>4</v>
      </c>
      <c r="AB212" s="234">
        <v>3</v>
      </c>
      <c r="AC212" s="234">
        <v>1</v>
      </c>
      <c r="AD212" s="234">
        <v>4</v>
      </c>
      <c r="AE212" s="234">
        <v>4</v>
      </c>
      <c r="AF212" s="234">
        <v>4</v>
      </c>
      <c r="AG212" s="234">
        <v>0</v>
      </c>
      <c r="AH212" s="234">
        <v>4</v>
      </c>
      <c r="AI212" s="234">
        <v>4</v>
      </c>
      <c r="AJ212" s="234">
        <v>4</v>
      </c>
      <c r="AK212" s="234">
        <v>1</v>
      </c>
      <c r="AL212" s="234">
        <v>0</v>
      </c>
      <c r="AM212" s="234">
        <v>0</v>
      </c>
      <c r="AN212" s="234">
        <v>4</v>
      </c>
      <c r="AO212" s="234">
        <v>0</v>
      </c>
      <c r="AP212" s="234">
        <v>2</v>
      </c>
      <c r="AQ212" s="234">
        <v>2</v>
      </c>
      <c r="AS212" s="230"/>
    </row>
    <row r="213" spans="1:45" ht="14.25" customHeight="1">
      <c r="A213" s="226">
        <v>203</v>
      </c>
      <c r="B213" s="232"/>
      <c r="C213" s="263" t="s">
        <v>2142</v>
      </c>
      <c r="D213" s="233">
        <v>5590</v>
      </c>
      <c r="E213" s="233">
        <v>4398</v>
      </c>
      <c r="F213" s="229">
        <v>453</v>
      </c>
      <c r="G213" s="229">
        <v>53</v>
      </c>
      <c r="H213" s="229">
        <v>371</v>
      </c>
      <c r="I213" s="229">
        <v>29</v>
      </c>
      <c r="J213" s="234">
        <v>190.84</v>
      </c>
      <c r="K213" s="234">
        <v>139</v>
      </c>
      <c r="L213" s="234">
        <v>48</v>
      </c>
      <c r="M213" s="234">
        <v>9</v>
      </c>
      <c r="N213" s="234">
        <v>47</v>
      </c>
      <c r="O213" s="234">
        <v>11</v>
      </c>
      <c r="P213" s="234">
        <v>2</v>
      </c>
      <c r="Q213" s="234">
        <v>6</v>
      </c>
      <c r="R213" s="234" t="s">
        <v>470</v>
      </c>
      <c r="S213" s="234" t="s">
        <v>470</v>
      </c>
      <c r="T213" s="234">
        <v>6</v>
      </c>
      <c r="U213" s="234" t="s">
        <v>470</v>
      </c>
      <c r="V213" s="234">
        <v>4</v>
      </c>
      <c r="W213" s="234">
        <v>2</v>
      </c>
      <c r="X213" s="234" t="s">
        <v>470</v>
      </c>
      <c r="Y213" s="234" t="s">
        <v>470</v>
      </c>
      <c r="Z213" s="234" t="s">
        <v>470</v>
      </c>
      <c r="AA213" s="234">
        <v>5</v>
      </c>
      <c r="AB213" s="234">
        <v>2</v>
      </c>
      <c r="AC213" s="234">
        <v>3</v>
      </c>
      <c r="AD213" s="234">
        <v>6</v>
      </c>
      <c r="AE213" s="234">
        <v>5</v>
      </c>
      <c r="AF213" s="234">
        <v>6</v>
      </c>
      <c r="AG213" s="234">
        <v>0</v>
      </c>
      <c r="AH213" s="234">
        <v>6</v>
      </c>
      <c r="AI213" s="234">
        <v>3</v>
      </c>
      <c r="AJ213" s="234">
        <v>6</v>
      </c>
      <c r="AK213" s="234">
        <v>0</v>
      </c>
      <c r="AL213" s="234">
        <v>0</v>
      </c>
      <c r="AM213" s="234">
        <v>0</v>
      </c>
      <c r="AN213" s="234">
        <v>6</v>
      </c>
      <c r="AO213" s="234">
        <v>1</v>
      </c>
      <c r="AP213" s="234">
        <v>4</v>
      </c>
      <c r="AQ213" s="234">
        <v>4</v>
      </c>
      <c r="AS213" s="230"/>
    </row>
    <row r="214" spans="1:45" ht="14.25" customHeight="1">
      <c r="A214" s="226">
        <v>204</v>
      </c>
      <c r="B214" s="232"/>
      <c r="C214" s="263" t="s">
        <v>2146</v>
      </c>
      <c r="D214" s="233">
        <v>10626</v>
      </c>
      <c r="E214" s="233">
        <v>8223</v>
      </c>
      <c r="F214" s="229">
        <v>872</v>
      </c>
      <c r="G214" s="229">
        <v>155</v>
      </c>
      <c r="H214" s="229">
        <v>700</v>
      </c>
      <c r="I214" s="229">
        <v>17</v>
      </c>
      <c r="J214" s="234">
        <v>248.04</v>
      </c>
      <c r="K214" s="234">
        <v>222</v>
      </c>
      <c r="L214" s="234">
        <v>57</v>
      </c>
      <c r="M214" s="234">
        <v>9</v>
      </c>
      <c r="N214" s="234">
        <v>55</v>
      </c>
      <c r="O214" s="234">
        <v>2</v>
      </c>
      <c r="P214" s="234">
        <v>2</v>
      </c>
      <c r="Q214" s="234">
        <v>5</v>
      </c>
      <c r="R214" s="234" t="s">
        <v>470</v>
      </c>
      <c r="S214" s="234">
        <v>1</v>
      </c>
      <c r="T214" s="234">
        <v>4</v>
      </c>
      <c r="U214" s="234" t="s">
        <v>470</v>
      </c>
      <c r="V214" s="234" t="s">
        <v>470</v>
      </c>
      <c r="W214" s="234">
        <v>3</v>
      </c>
      <c r="X214" s="234">
        <v>2</v>
      </c>
      <c r="Y214" s="234" t="s">
        <v>470</v>
      </c>
      <c r="Z214" s="234" t="s">
        <v>470</v>
      </c>
      <c r="AA214" s="234">
        <v>5</v>
      </c>
      <c r="AB214" s="234">
        <v>4</v>
      </c>
      <c r="AC214" s="234">
        <v>1</v>
      </c>
      <c r="AD214" s="234">
        <v>5</v>
      </c>
      <c r="AE214" s="234">
        <v>4</v>
      </c>
      <c r="AF214" s="234">
        <v>5</v>
      </c>
      <c r="AG214" s="234">
        <v>0</v>
      </c>
      <c r="AH214" s="234">
        <v>5</v>
      </c>
      <c r="AI214" s="234">
        <v>1</v>
      </c>
      <c r="AJ214" s="234">
        <v>5</v>
      </c>
      <c r="AK214" s="234">
        <v>1</v>
      </c>
      <c r="AL214" s="234">
        <v>0</v>
      </c>
      <c r="AM214" s="234">
        <v>0</v>
      </c>
      <c r="AN214" s="234">
        <v>5</v>
      </c>
      <c r="AO214" s="234">
        <v>3</v>
      </c>
      <c r="AP214" s="234">
        <v>4</v>
      </c>
      <c r="AQ214" s="234">
        <v>4</v>
      </c>
      <c r="AS214" s="230"/>
    </row>
    <row r="215" spans="1:45" ht="14.25" customHeight="1">
      <c r="A215" s="226">
        <v>205</v>
      </c>
      <c r="B215" s="287" t="s">
        <v>2150</v>
      </c>
      <c r="C215" s="288" t="s">
        <v>2150</v>
      </c>
      <c r="D215" s="233">
        <v>39201</v>
      </c>
      <c r="E215" s="233">
        <v>35292</v>
      </c>
      <c r="F215" s="229">
        <v>754</v>
      </c>
      <c r="G215" s="229">
        <v>163</v>
      </c>
      <c r="H215" s="229">
        <v>574</v>
      </c>
      <c r="I215" s="229">
        <v>17</v>
      </c>
      <c r="J215" s="234">
        <v>274.44</v>
      </c>
      <c r="K215" s="234">
        <v>217</v>
      </c>
      <c r="L215" s="234">
        <v>62</v>
      </c>
      <c r="M215" s="234">
        <v>14</v>
      </c>
      <c r="N215" s="234">
        <v>44</v>
      </c>
      <c r="O215" s="234">
        <v>14</v>
      </c>
      <c r="P215" s="234">
        <v>29</v>
      </c>
      <c r="Q215" s="234">
        <v>28</v>
      </c>
      <c r="R215" s="234" t="s">
        <v>470</v>
      </c>
      <c r="S215" s="234">
        <v>16</v>
      </c>
      <c r="T215" s="234">
        <v>12</v>
      </c>
      <c r="U215" s="234">
        <v>3</v>
      </c>
      <c r="V215" s="234">
        <v>5</v>
      </c>
      <c r="W215" s="234">
        <v>7</v>
      </c>
      <c r="X215" s="234">
        <v>12</v>
      </c>
      <c r="Y215" s="234">
        <v>1</v>
      </c>
      <c r="Z215" s="234" t="s">
        <v>470</v>
      </c>
      <c r="AA215" s="234">
        <v>10</v>
      </c>
      <c r="AB215" s="234">
        <v>23</v>
      </c>
      <c r="AC215" s="234">
        <v>25</v>
      </c>
      <c r="AD215" s="234">
        <v>23</v>
      </c>
      <c r="AE215" s="234">
        <v>28</v>
      </c>
      <c r="AF215" s="234">
        <v>5</v>
      </c>
      <c r="AG215" s="234">
        <v>0</v>
      </c>
      <c r="AH215" s="234">
        <v>27</v>
      </c>
      <c r="AI215" s="234">
        <v>12</v>
      </c>
      <c r="AJ215" s="234">
        <v>28</v>
      </c>
      <c r="AK215" s="234">
        <v>7</v>
      </c>
      <c r="AL215" s="234">
        <v>26</v>
      </c>
      <c r="AM215" s="234">
        <v>1</v>
      </c>
      <c r="AN215" s="234">
        <v>27</v>
      </c>
      <c r="AO215" s="234">
        <v>9</v>
      </c>
      <c r="AP215" s="234">
        <v>27</v>
      </c>
      <c r="AQ215" s="234">
        <v>22</v>
      </c>
      <c r="AS215" s="230"/>
    </row>
    <row r="216" spans="1:45" ht="14.25" customHeight="1">
      <c r="A216" s="226"/>
      <c r="B216" s="287"/>
      <c r="C216" s="288" t="s">
        <v>2394</v>
      </c>
      <c r="D216" s="233">
        <v>39201</v>
      </c>
      <c r="E216" s="233">
        <v>35292</v>
      </c>
      <c r="F216" s="229">
        <v>754</v>
      </c>
      <c r="G216" s="229">
        <v>163</v>
      </c>
      <c r="H216" s="229">
        <v>574</v>
      </c>
      <c r="I216" s="229">
        <v>17</v>
      </c>
      <c r="J216" s="234">
        <v>274.44</v>
      </c>
      <c r="K216" s="234">
        <v>217</v>
      </c>
      <c r="L216" s="234">
        <v>62</v>
      </c>
      <c r="M216" s="234">
        <v>14</v>
      </c>
      <c r="N216" s="234">
        <v>44</v>
      </c>
      <c r="O216" s="234">
        <v>14</v>
      </c>
      <c r="P216" s="234">
        <v>29</v>
      </c>
      <c r="Q216" s="234">
        <v>28</v>
      </c>
      <c r="R216" s="234" t="s">
        <v>470</v>
      </c>
      <c r="S216" s="234">
        <v>16</v>
      </c>
      <c r="T216" s="234">
        <v>12</v>
      </c>
      <c r="U216" s="234">
        <v>3</v>
      </c>
      <c r="V216" s="234">
        <v>5</v>
      </c>
      <c r="W216" s="234">
        <v>7</v>
      </c>
      <c r="X216" s="234">
        <v>12</v>
      </c>
      <c r="Y216" s="234">
        <v>1</v>
      </c>
      <c r="Z216" s="234" t="s">
        <v>470</v>
      </c>
      <c r="AA216" s="234">
        <v>10</v>
      </c>
      <c r="AB216" s="234">
        <v>23</v>
      </c>
      <c r="AC216" s="234">
        <v>25</v>
      </c>
      <c r="AD216" s="234">
        <v>23</v>
      </c>
      <c r="AE216" s="234">
        <v>28</v>
      </c>
      <c r="AF216" s="234">
        <v>5</v>
      </c>
      <c r="AG216" s="234">
        <v>0</v>
      </c>
      <c r="AH216" s="234">
        <v>27</v>
      </c>
      <c r="AI216" s="234">
        <v>12</v>
      </c>
      <c r="AJ216" s="234">
        <v>28</v>
      </c>
      <c r="AK216" s="234">
        <v>7</v>
      </c>
      <c r="AL216" s="234">
        <v>26</v>
      </c>
      <c r="AM216" s="234">
        <v>1</v>
      </c>
      <c r="AN216" s="234">
        <v>27</v>
      </c>
      <c r="AO216" s="234">
        <v>9</v>
      </c>
      <c r="AP216" s="234">
        <v>27</v>
      </c>
      <c r="AQ216" s="234">
        <v>22</v>
      </c>
      <c r="AS216" s="230"/>
    </row>
    <row r="217" spans="1:45" ht="14.25" customHeight="1">
      <c r="A217" s="226">
        <v>206</v>
      </c>
      <c r="B217" s="287" t="s">
        <v>2170</v>
      </c>
      <c r="C217" s="290" t="s">
        <v>2170</v>
      </c>
      <c r="D217" s="233">
        <v>8529</v>
      </c>
      <c r="E217" s="233">
        <v>7077</v>
      </c>
      <c r="F217" s="229">
        <v>579</v>
      </c>
      <c r="G217" s="229">
        <v>212</v>
      </c>
      <c r="H217" s="229">
        <v>297</v>
      </c>
      <c r="I217" s="229">
        <v>70</v>
      </c>
      <c r="J217" s="234">
        <v>59.13</v>
      </c>
      <c r="K217" s="234">
        <v>277</v>
      </c>
      <c r="L217" s="234">
        <v>160</v>
      </c>
      <c r="M217" s="234">
        <v>20</v>
      </c>
      <c r="N217" s="234">
        <v>153</v>
      </c>
      <c r="O217" s="234">
        <v>34</v>
      </c>
      <c r="P217" s="234">
        <v>7</v>
      </c>
      <c r="Q217" s="234">
        <v>8</v>
      </c>
      <c r="R217" s="234" t="s">
        <v>470</v>
      </c>
      <c r="S217" s="234">
        <v>5</v>
      </c>
      <c r="T217" s="234">
        <v>3</v>
      </c>
      <c r="U217" s="234" t="s">
        <v>470</v>
      </c>
      <c r="V217" s="234" t="s">
        <v>470</v>
      </c>
      <c r="W217" s="234">
        <v>5</v>
      </c>
      <c r="X217" s="234">
        <v>3</v>
      </c>
      <c r="Y217" s="234" t="s">
        <v>470</v>
      </c>
      <c r="Z217" s="234" t="s">
        <v>470</v>
      </c>
      <c r="AA217" s="234">
        <v>8</v>
      </c>
      <c r="AB217" s="234">
        <v>8</v>
      </c>
      <c r="AC217" s="234">
        <v>7</v>
      </c>
      <c r="AD217" s="234">
        <v>8</v>
      </c>
      <c r="AE217" s="234">
        <v>8</v>
      </c>
      <c r="AF217" s="234">
        <v>5</v>
      </c>
      <c r="AG217" s="234">
        <v>0</v>
      </c>
      <c r="AH217" s="234">
        <v>8</v>
      </c>
      <c r="AI217" s="234">
        <v>5</v>
      </c>
      <c r="AJ217" s="234">
        <v>8</v>
      </c>
      <c r="AK217" s="234">
        <v>4</v>
      </c>
      <c r="AL217" s="234">
        <v>6</v>
      </c>
      <c r="AM217" s="234">
        <v>2</v>
      </c>
      <c r="AN217" s="234">
        <v>8</v>
      </c>
      <c r="AO217" s="234">
        <v>8</v>
      </c>
      <c r="AP217" s="234">
        <v>8</v>
      </c>
      <c r="AQ217" s="234">
        <v>8</v>
      </c>
      <c r="AS217" s="230"/>
    </row>
    <row r="218" spans="1:45" ht="14.25" customHeight="1">
      <c r="A218" s="226"/>
      <c r="B218" s="287"/>
      <c r="C218" s="290" t="s">
        <v>2396</v>
      </c>
      <c r="D218" s="233">
        <v>8529</v>
      </c>
      <c r="E218" s="233">
        <v>7077</v>
      </c>
      <c r="F218" s="229">
        <v>579</v>
      </c>
      <c r="G218" s="229">
        <v>212</v>
      </c>
      <c r="H218" s="229">
        <v>297</v>
      </c>
      <c r="I218" s="229">
        <v>70</v>
      </c>
      <c r="J218" s="234">
        <v>59.13</v>
      </c>
      <c r="K218" s="234">
        <v>277</v>
      </c>
      <c r="L218" s="234">
        <v>160</v>
      </c>
      <c r="M218" s="234">
        <v>20</v>
      </c>
      <c r="N218" s="234">
        <v>153</v>
      </c>
      <c r="O218" s="234">
        <v>34</v>
      </c>
      <c r="P218" s="234">
        <v>7</v>
      </c>
      <c r="Q218" s="234">
        <v>8</v>
      </c>
      <c r="R218" s="234" t="s">
        <v>470</v>
      </c>
      <c r="S218" s="234">
        <v>5</v>
      </c>
      <c r="T218" s="234">
        <v>3</v>
      </c>
      <c r="U218" s="234" t="s">
        <v>470</v>
      </c>
      <c r="V218" s="234" t="s">
        <v>470</v>
      </c>
      <c r="W218" s="234">
        <v>5</v>
      </c>
      <c r="X218" s="234">
        <v>3</v>
      </c>
      <c r="Y218" s="234" t="s">
        <v>470</v>
      </c>
      <c r="Z218" s="234" t="s">
        <v>470</v>
      </c>
      <c r="AA218" s="234">
        <v>8</v>
      </c>
      <c r="AB218" s="234">
        <v>8</v>
      </c>
      <c r="AC218" s="234">
        <v>7</v>
      </c>
      <c r="AD218" s="234">
        <v>8</v>
      </c>
      <c r="AE218" s="234">
        <v>8</v>
      </c>
      <c r="AF218" s="234">
        <v>5</v>
      </c>
      <c r="AG218" s="234">
        <v>0</v>
      </c>
      <c r="AH218" s="234">
        <v>8</v>
      </c>
      <c r="AI218" s="234">
        <v>5</v>
      </c>
      <c r="AJ218" s="234">
        <v>8</v>
      </c>
      <c r="AK218" s="234">
        <v>4</v>
      </c>
      <c r="AL218" s="234">
        <v>6</v>
      </c>
      <c r="AM218" s="234">
        <v>2</v>
      </c>
      <c r="AN218" s="234">
        <v>8</v>
      </c>
      <c r="AO218" s="234">
        <v>8</v>
      </c>
      <c r="AP218" s="234">
        <v>8</v>
      </c>
      <c r="AQ218" s="234">
        <v>8</v>
      </c>
      <c r="AS218" s="230"/>
    </row>
    <row r="219" spans="1:45" ht="14.25" customHeight="1">
      <c r="A219" s="226">
        <v>207</v>
      </c>
      <c r="B219" s="232" t="s">
        <v>2176</v>
      </c>
      <c r="C219" s="7" t="s">
        <v>2176</v>
      </c>
      <c r="D219" s="233">
        <v>6417</v>
      </c>
      <c r="E219" s="233">
        <v>2592</v>
      </c>
      <c r="F219" s="229">
        <v>2394</v>
      </c>
      <c r="G219" s="229">
        <v>74</v>
      </c>
      <c r="H219" s="229">
        <v>2257</v>
      </c>
      <c r="I219" s="229">
        <v>63</v>
      </c>
      <c r="J219" s="234">
        <v>56.19</v>
      </c>
      <c r="K219" s="234">
        <v>581</v>
      </c>
      <c r="L219" s="234">
        <v>56</v>
      </c>
      <c r="M219" s="234">
        <v>11</v>
      </c>
      <c r="N219" s="234">
        <v>47</v>
      </c>
      <c r="O219" s="234">
        <v>14</v>
      </c>
      <c r="P219" s="234">
        <v>4</v>
      </c>
      <c r="Q219" s="234">
        <v>22</v>
      </c>
      <c r="R219" s="234" t="s">
        <v>470</v>
      </c>
      <c r="S219" s="234" t="s">
        <v>470</v>
      </c>
      <c r="T219" s="234">
        <v>22</v>
      </c>
      <c r="U219" s="234">
        <v>1</v>
      </c>
      <c r="V219" s="234">
        <v>6</v>
      </c>
      <c r="W219" s="234">
        <v>10</v>
      </c>
      <c r="X219" s="234">
        <v>5</v>
      </c>
      <c r="Y219" s="234" t="s">
        <v>470</v>
      </c>
      <c r="Z219" s="234" t="s">
        <v>470</v>
      </c>
      <c r="AA219" s="234">
        <v>19</v>
      </c>
      <c r="AB219" s="234">
        <v>21</v>
      </c>
      <c r="AC219" s="234">
        <v>16</v>
      </c>
      <c r="AD219" s="234">
        <v>21</v>
      </c>
      <c r="AE219" s="234">
        <v>21</v>
      </c>
      <c r="AF219" s="234">
        <v>11</v>
      </c>
      <c r="AG219" s="234">
        <v>1</v>
      </c>
      <c r="AH219" s="234">
        <v>21</v>
      </c>
      <c r="AI219" s="234">
        <v>7</v>
      </c>
      <c r="AJ219" s="234">
        <v>22</v>
      </c>
      <c r="AK219" s="234">
        <v>5</v>
      </c>
      <c r="AL219" s="234">
        <v>21</v>
      </c>
      <c r="AM219" s="234">
        <v>3</v>
      </c>
      <c r="AN219" s="234">
        <v>21</v>
      </c>
      <c r="AO219" s="234">
        <v>2</v>
      </c>
      <c r="AP219" s="234">
        <v>21</v>
      </c>
      <c r="AQ219" s="234">
        <v>20</v>
      </c>
      <c r="AS219" s="230"/>
    </row>
    <row r="220" spans="1:45" ht="14.25" customHeight="1">
      <c r="A220" s="226">
        <v>208</v>
      </c>
      <c r="C220" s="7" t="s">
        <v>2177</v>
      </c>
      <c r="D220" s="233">
        <v>2885</v>
      </c>
      <c r="E220" s="233">
        <v>1198</v>
      </c>
      <c r="F220" s="234">
        <v>1031</v>
      </c>
      <c r="G220" s="234">
        <v>43</v>
      </c>
      <c r="H220" s="234">
        <v>953</v>
      </c>
      <c r="I220" s="234">
        <v>35</v>
      </c>
      <c r="J220" s="234">
        <v>33.58</v>
      </c>
      <c r="K220" s="234">
        <v>227</v>
      </c>
      <c r="L220" s="234">
        <v>21</v>
      </c>
      <c r="M220" s="234">
        <v>5</v>
      </c>
      <c r="N220" s="234">
        <v>17</v>
      </c>
      <c r="O220" s="234">
        <v>5</v>
      </c>
      <c r="P220" s="234">
        <v>2</v>
      </c>
      <c r="Q220" s="234">
        <v>8</v>
      </c>
      <c r="R220" s="234" t="s">
        <v>470</v>
      </c>
      <c r="S220" s="234" t="s">
        <v>470</v>
      </c>
      <c r="T220" s="234">
        <v>8</v>
      </c>
      <c r="U220" s="234" t="s">
        <v>470</v>
      </c>
      <c r="V220" s="234">
        <v>4</v>
      </c>
      <c r="W220" s="234">
        <v>3</v>
      </c>
      <c r="X220" s="234">
        <v>1</v>
      </c>
      <c r="Y220" s="234" t="s">
        <v>470</v>
      </c>
      <c r="Z220" s="234" t="s">
        <v>470</v>
      </c>
      <c r="AA220" s="234">
        <v>8</v>
      </c>
      <c r="AB220" s="234">
        <v>8</v>
      </c>
      <c r="AC220" s="234">
        <v>4</v>
      </c>
      <c r="AD220" s="234">
        <v>8</v>
      </c>
      <c r="AE220" s="234">
        <v>8</v>
      </c>
      <c r="AF220" s="234">
        <v>5</v>
      </c>
      <c r="AG220" s="234">
        <v>0</v>
      </c>
      <c r="AH220" s="234">
        <v>8</v>
      </c>
      <c r="AI220" s="234">
        <v>4</v>
      </c>
      <c r="AJ220" s="234">
        <v>8</v>
      </c>
      <c r="AK220" s="234">
        <v>1</v>
      </c>
      <c r="AL220" s="234">
        <v>8</v>
      </c>
      <c r="AM220" s="234">
        <v>2</v>
      </c>
      <c r="AN220" s="234">
        <v>8</v>
      </c>
      <c r="AO220" s="234">
        <v>0</v>
      </c>
      <c r="AP220" s="234">
        <v>8</v>
      </c>
      <c r="AQ220" s="234">
        <v>7</v>
      </c>
      <c r="AS220" s="230"/>
    </row>
    <row r="221" spans="1:45" ht="14.25" customHeight="1">
      <c r="A221" s="226">
        <v>209</v>
      </c>
      <c r="C221" s="7" t="s">
        <v>2186</v>
      </c>
      <c r="D221" s="233">
        <v>3532</v>
      </c>
      <c r="E221" s="233">
        <v>1394</v>
      </c>
      <c r="F221" s="234">
        <v>1363</v>
      </c>
      <c r="G221" s="234">
        <v>31</v>
      </c>
      <c r="H221" s="234">
        <v>1304</v>
      </c>
      <c r="I221" s="234">
        <v>28</v>
      </c>
      <c r="J221" s="234">
        <v>22.61</v>
      </c>
      <c r="K221" s="234">
        <v>354</v>
      </c>
      <c r="L221" s="234">
        <v>35</v>
      </c>
      <c r="M221" s="234">
        <v>6</v>
      </c>
      <c r="N221" s="234">
        <v>30</v>
      </c>
      <c r="O221" s="234">
        <v>9</v>
      </c>
      <c r="P221" s="234">
        <v>2</v>
      </c>
      <c r="Q221" s="234">
        <v>14</v>
      </c>
      <c r="R221" s="234" t="s">
        <v>470</v>
      </c>
      <c r="S221" s="234" t="s">
        <v>470</v>
      </c>
      <c r="T221" s="234">
        <v>14</v>
      </c>
      <c r="U221" s="234">
        <v>1</v>
      </c>
      <c r="V221" s="234">
        <v>2</v>
      </c>
      <c r="W221" s="234">
        <v>7</v>
      </c>
      <c r="X221" s="234">
        <v>4</v>
      </c>
      <c r="Y221" s="234" t="s">
        <v>470</v>
      </c>
      <c r="Z221" s="234" t="s">
        <v>470</v>
      </c>
      <c r="AA221" s="234">
        <v>11</v>
      </c>
      <c r="AB221" s="234">
        <v>13</v>
      </c>
      <c r="AC221" s="234">
        <v>12</v>
      </c>
      <c r="AD221" s="234">
        <v>13</v>
      </c>
      <c r="AE221" s="234">
        <v>13</v>
      </c>
      <c r="AF221" s="234">
        <v>6</v>
      </c>
      <c r="AG221" s="234">
        <v>1</v>
      </c>
      <c r="AH221" s="234">
        <v>13</v>
      </c>
      <c r="AI221" s="234">
        <v>3</v>
      </c>
      <c r="AJ221" s="234">
        <v>14</v>
      </c>
      <c r="AK221" s="234">
        <v>4</v>
      </c>
      <c r="AL221" s="234">
        <v>13</v>
      </c>
      <c r="AM221" s="234">
        <v>1</v>
      </c>
      <c r="AN221" s="234">
        <v>13</v>
      </c>
      <c r="AO221" s="234">
        <v>2</v>
      </c>
      <c r="AP221" s="234">
        <v>13</v>
      </c>
      <c r="AQ221" s="234">
        <v>13</v>
      </c>
      <c r="AS221" s="230"/>
    </row>
    <row r="222" spans="1:45" ht="14.25" customHeight="1">
      <c r="A222" s="226">
        <v>210</v>
      </c>
      <c r="B222" s="236" t="s">
        <v>2196</v>
      </c>
      <c r="C222" s="7" t="s">
        <v>2196</v>
      </c>
      <c r="D222" s="233">
        <v>78091</v>
      </c>
      <c r="E222" s="233">
        <v>61166</v>
      </c>
      <c r="F222" s="234">
        <v>1813</v>
      </c>
      <c r="G222" s="234">
        <v>723</v>
      </c>
      <c r="H222" s="234">
        <v>880</v>
      </c>
      <c r="I222" s="234">
        <v>210</v>
      </c>
      <c r="J222" s="234">
        <v>519.73</v>
      </c>
      <c r="K222" s="234">
        <v>868</v>
      </c>
      <c r="L222" s="234">
        <v>398</v>
      </c>
      <c r="M222" s="234">
        <v>25</v>
      </c>
      <c r="N222" s="234">
        <v>391</v>
      </c>
      <c r="O222" s="234">
        <v>53</v>
      </c>
      <c r="P222" s="234">
        <v>21</v>
      </c>
      <c r="Q222" s="234">
        <v>70</v>
      </c>
      <c r="R222" s="234">
        <v>7</v>
      </c>
      <c r="S222" s="234">
        <v>40</v>
      </c>
      <c r="T222" s="234">
        <v>23</v>
      </c>
      <c r="U222" s="234">
        <v>13</v>
      </c>
      <c r="V222" s="234">
        <v>21</v>
      </c>
      <c r="W222" s="234">
        <v>18</v>
      </c>
      <c r="X222" s="234">
        <v>17</v>
      </c>
      <c r="Y222" s="234" t="s">
        <v>470</v>
      </c>
      <c r="Z222" s="234">
        <v>1</v>
      </c>
      <c r="AA222" s="234">
        <v>29</v>
      </c>
      <c r="AB222" s="234">
        <v>64</v>
      </c>
      <c r="AC222" s="234">
        <v>53</v>
      </c>
      <c r="AD222" s="234">
        <v>40</v>
      </c>
      <c r="AE222" s="234">
        <v>68</v>
      </c>
      <c r="AF222" s="234">
        <v>52</v>
      </c>
      <c r="AG222" s="234">
        <v>1</v>
      </c>
      <c r="AH222" s="234">
        <v>68</v>
      </c>
      <c r="AI222" s="234">
        <v>41</v>
      </c>
      <c r="AJ222" s="234">
        <v>70</v>
      </c>
      <c r="AK222" s="234">
        <v>4</v>
      </c>
      <c r="AL222" s="234">
        <v>35</v>
      </c>
      <c r="AM222" s="234">
        <v>22</v>
      </c>
      <c r="AN222" s="234">
        <v>69</v>
      </c>
      <c r="AO222" s="234">
        <v>21</v>
      </c>
      <c r="AP222" s="234">
        <v>68</v>
      </c>
      <c r="AQ222" s="234">
        <v>64</v>
      </c>
      <c r="AS222" s="230"/>
    </row>
    <row r="223" spans="1:45" ht="14.25" customHeight="1">
      <c r="A223" s="226">
        <v>211</v>
      </c>
      <c r="C223" s="7" t="s">
        <v>2197</v>
      </c>
      <c r="D223" s="238">
        <v>3605</v>
      </c>
      <c r="E223" s="239">
        <v>2536</v>
      </c>
      <c r="F223" s="234">
        <v>355</v>
      </c>
      <c r="G223" s="234">
        <v>146</v>
      </c>
      <c r="H223" s="234">
        <v>178</v>
      </c>
      <c r="I223" s="234">
        <v>31</v>
      </c>
      <c r="J223" s="234">
        <v>103.16</v>
      </c>
      <c r="K223" s="234">
        <v>191</v>
      </c>
      <c r="L223" s="234">
        <v>101</v>
      </c>
      <c r="M223" s="234">
        <v>3</v>
      </c>
      <c r="N223" s="234">
        <v>100</v>
      </c>
      <c r="O223" s="234">
        <v>4</v>
      </c>
      <c r="P223" s="234">
        <v>2</v>
      </c>
      <c r="Q223" s="234">
        <v>10</v>
      </c>
      <c r="R223" s="234" t="s">
        <v>470</v>
      </c>
      <c r="S223" s="234">
        <v>6</v>
      </c>
      <c r="T223" s="234">
        <v>4</v>
      </c>
      <c r="U223" s="234">
        <v>1</v>
      </c>
      <c r="V223" s="234">
        <v>4</v>
      </c>
      <c r="W223" s="234">
        <v>3</v>
      </c>
      <c r="X223" s="234">
        <v>1</v>
      </c>
      <c r="Y223" s="234" t="s">
        <v>470</v>
      </c>
      <c r="Z223" s="234">
        <v>1</v>
      </c>
      <c r="AA223" s="234">
        <v>2</v>
      </c>
      <c r="AB223" s="234">
        <v>10</v>
      </c>
      <c r="AC223" s="234">
        <v>8</v>
      </c>
      <c r="AD223" s="234">
        <v>4</v>
      </c>
      <c r="AE223" s="234">
        <v>10</v>
      </c>
      <c r="AF223" s="234">
        <v>6</v>
      </c>
      <c r="AG223" s="234">
        <v>0</v>
      </c>
      <c r="AH223" s="234">
        <v>10</v>
      </c>
      <c r="AI223" s="234">
        <v>6</v>
      </c>
      <c r="AJ223" s="234">
        <v>10</v>
      </c>
      <c r="AK223" s="234">
        <v>0</v>
      </c>
      <c r="AL223" s="234">
        <v>3</v>
      </c>
      <c r="AM223" s="234">
        <v>3</v>
      </c>
      <c r="AN223" s="234">
        <v>10</v>
      </c>
      <c r="AO223" s="234">
        <v>1</v>
      </c>
      <c r="AP223" s="234">
        <v>10</v>
      </c>
      <c r="AQ223" s="234">
        <v>10</v>
      </c>
      <c r="AS223" s="230"/>
    </row>
    <row r="224" spans="1:45" ht="14.25" customHeight="1">
      <c r="A224" s="226">
        <v>212</v>
      </c>
      <c r="B224" s="237"/>
      <c r="C224" s="7" t="s">
        <v>2204</v>
      </c>
      <c r="D224" s="233">
        <v>3463</v>
      </c>
      <c r="E224" s="233">
        <v>2132</v>
      </c>
      <c r="F224" s="234">
        <v>481</v>
      </c>
      <c r="G224" s="234">
        <v>206</v>
      </c>
      <c r="H224" s="234">
        <v>196</v>
      </c>
      <c r="I224" s="234">
        <v>79</v>
      </c>
      <c r="J224" s="234">
        <v>147.58000000000001</v>
      </c>
      <c r="K224" s="234">
        <v>265</v>
      </c>
      <c r="L224" s="234">
        <v>128</v>
      </c>
      <c r="M224" s="234">
        <v>10</v>
      </c>
      <c r="N224" s="234">
        <v>126</v>
      </c>
      <c r="O224" s="234">
        <v>17</v>
      </c>
      <c r="P224" s="234">
        <v>3</v>
      </c>
      <c r="Q224" s="234">
        <v>15</v>
      </c>
      <c r="R224" s="234">
        <v>1</v>
      </c>
      <c r="S224" s="234">
        <v>12</v>
      </c>
      <c r="T224" s="234">
        <v>2</v>
      </c>
      <c r="U224" s="234">
        <v>1</v>
      </c>
      <c r="V224" s="234">
        <v>1</v>
      </c>
      <c r="W224" s="234">
        <v>7</v>
      </c>
      <c r="X224" s="234">
        <v>6</v>
      </c>
      <c r="Y224" s="234" t="s">
        <v>470</v>
      </c>
      <c r="Z224" s="234" t="s">
        <v>470</v>
      </c>
      <c r="AA224" s="234">
        <v>8</v>
      </c>
      <c r="AB224" s="234">
        <v>14</v>
      </c>
      <c r="AC224" s="234">
        <v>9</v>
      </c>
      <c r="AD224" s="234">
        <v>6</v>
      </c>
      <c r="AE224" s="234">
        <v>14</v>
      </c>
      <c r="AF224" s="234">
        <v>9</v>
      </c>
      <c r="AG224" s="234">
        <v>0</v>
      </c>
      <c r="AH224" s="234">
        <v>15</v>
      </c>
      <c r="AI224" s="234">
        <v>11</v>
      </c>
      <c r="AJ224" s="234">
        <v>15</v>
      </c>
      <c r="AK224" s="234">
        <v>1</v>
      </c>
      <c r="AL224" s="234">
        <v>9</v>
      </c>
      <c r="AM224" s="234">
        <v>9</v>
      </c>
      <c r="AN224" s="234">
        <v>15</v>
      </c>
      <c r="AO224" s="234">
        <v>0</v>
      </c>
      <c r="AP224" s="234">
        <v>15</v>
      </c>
      <c r="AQ224" s="234">
        <v>15</v>
      </c>
      <c r="AS224" s="230"/>
    </row>
    <row r="225" spans="1:45" ht="14.25" customHeight="1">
      <c r="A225" s="226">
        <v>213</v>
      </c>
      <c r="C225" s="7" t="s">
        <v>2213</v>
      </c>
      <c r="D225" s="233">
        <v>52784</v>
      </c>
      <c r="E225" s="233">
        <v>42438</v>
      </c>
      <c r="F225" s="234">
        <v>120</v>
      </c>
      <c r="G225" s="234">
        <v>83</v>
      </c>
      <c r="H225" s="234">
        <v>32</v>
      </c>
      <c r="I225" s="234">
        <v>5</v>
      </c>
      <c r="J225" s="234">
        <v>50.44</v>
      </c>
      <c r="K225" s="234">
        <v>63</v>
      </c>
      <c r="L225" s="234">
        <v>35</v>
      </c>
      <c r="M225" s="234">
        <v>2</v>
      </c>
      <c r="N225" s="234">
        <v>34</v>
      </c>
      <c r="O225" s="234">
        <v>1</v>
      </c>
      <c r="P225" s="234">
        <v>1</v>
      </c>
      <c r="Q225" s="234">
        <v>20</v>
      </c>
      <c r="R225" s="234">
        <v>6</v>
      </c>
      <c r="S225" s="234">
        <v>6</v>
      </c>
      <c r="T225" s="234">
        <v>8</v>
      </c>
      <c r="U225" s="234">
        <v>10</v>
      </c>
      <c r="V225" s="234">
        <v>8</v>
      </c>
      <c r="W225" s="234">
        <v>1</v>
      </c>
      <c r="X225" s="234">
        <v>1</v>
      </c>
      <c r="Y225" s="234" t="s">
        <v>470</v>
      </c>
      <c r="Z225" s="234" t="s">
        <v>470</v>
      </c>
      <c r="AA225" s="234">
        <v>0</v>
      </c>
      <c r="AB225" s="234">
        <v>15</v>
      </c>
      <c r="AC225" s="234">
        <v>19</v>
      </c>
      <c r="AD225" s="234">
        <v>5</v>
      </c>
      <c r="AE225" s="234">
        <v>19</v>
      </c>
      <c r="AF225" s="234">
        <v>19</v>
      </c>
      <c r="AG225" s="234">
        <v>1</v>
      </c>
      <c r="AH225" s="234">
        <v>18</v>
      </c>
      <c r="AI225" s="234">
        <v>3</v>
      </c>
      <c r="AJ225" s="234">
        <v>20</v>
      </c>
      <c r="AK225" s="234">
        <v>0</v>
      </c>
      <c r="AL225" s="234">
        <v>14</v>
      </c>
      <c r="AM225" s="234">
        <v>2</v>
      </c>
      <c r="AN225" s="234">
        <v>19</v>
      </c>
      <c r="AO225" s="234">
        <v>6</v>
      </c>
      <c r="AP225" s="234">
        <v>18</v>
      </c>
      <c r="AQ225" s="234">
        <v>14</v>
      </c>
      <c r="AS225" s="230"/>
    </row>
    <row r="226" spans="1:45" ht="14.25" customHeight="1">
      <c r="A226" s="226">
        <v>214</v>
      </c>
      <c r="C226" s="7" t="s">
        <v>2229</v>
      </c>
      <c r="D226" s="233">
        <v>18239</v>
      </c>
      <c r="E226" s="233">
        <v>14060</v>
      </c>
      <c r="F226" s="234">
        <v>857</v>
      </c>
      <c r="G226" s="234">
        <v>288</v>
      </c>
      <c r="H226" s="234">
        <v>474</v>
      </c>
      <c r="I226" s="234">
        <v>95</v>
      </c>
      <c r="J226" s="234">
        <v>218.55</v>
      </c>
      <c r="K226" s="234">
        <v>349</v>
      </c>
      <c r="L226" s="234">
        <v>134</v>
      </c>
      <c r="M226" s="234">
        <v>10</v>
      </c>
      <c r="N226" s="234">
        <v>131</v>
      </c>
      <c r="O226" s="234">
        <v>31</v>
      </c>
      <c r="P226" s="234">
        <v>15</v>
      </c>
      <c r="Q226" s="234">
        <v>25</v>
      </c>
      <c r="R226" s="234" t="s">
        <v>470</v>
      </c>
      <c r="S226" s="234">
        <v>16</v>
      </c>
      <c r="T226" s="234">
        <v>9</v>
      </c>
      <c r="U226" s="234">
        <v>1</v>
      </c>
      <c r="V226" s="234">
        <v>8</v>
      </c>
      <c r="W226" s="234">
        <v>7</v>
      </c>
      <c r="X226" s="234">
        <v>9</v>
      </c>
      <c r="Y226" s="234" t="s">
        <v>470</v>
      </c>
      <c r="Z226" s="234" t="s">
        <v>470</v>
      </c>
      <c r="AA226" s="234">
        <v>19</v>
      </c>
      <c r="AB226" s="234">
        <v>25</v>
      </c>
      <c r="AC226" s="234">
        <v>17</v>
      </c>
      <c r="AD226" s="234">
        <v>25</v>
      </c>
      <c r="AE226" s="234">
        <v>25</v>
      </c>
      <c r="AF226" s="234">
        <v>18</v>
      </c>
      <c r="AG226" s="234">
        <v>0</v>
      </c>
      <c r="AH226" s="234">
        <v>25</v>
      </c>
      <c r="AI226" s="234">
        <v>21</v>
      </c>
      <c r="AJ226" s="234">
        <v>25</v>
      </c>
      <c r="AK226" s="234">
        <v>3</v>
      </c>
      <c r="AL226" s="234">
        <v>9</v>
      </c>
      <c r="AM226" s="234">
        <v>8</v>
      </c>
      <c r="AN226" s="234">
        <v>25</v>
      </c>
      <c r="AO226" s="234">
        <v>14</v>
      </c>
      <c r="AP226" s="234">
        <v>25</v>
      </c>
      <c r="AQ226" s="234">
        <v>25</v>
      </c>
      <c r="AS226" s="230"/>
    </row>
    <row r="227" spans="1:45" ht="14.25" customHeight="1">
      <c r="A227" s="226">
        <v>215</v>
      </c>
      <c r="B227" s="236" t="s">
        <v>2248</v>
      </c>
      <c r="C227" s="7" t="s">
        <v>2248</v>
      </c>
      <c r="D227" s="233">
        <v>2581</v>
      </c>
      <c r="E227" s="233">
        <v>19</v>
      </c>
      <c r="F227" s="234">
        <v>961</v>
      </c>
      <c r="G227" s="234">
        <v>686</v>
      </c>
      <c r="H227" s="234">
        <v>268</v>
      </c>
      <c r="I227" s="234">
        <v>7</v>
      </c>
      <c r="J227" s="234">
        <v>46.86</v>
      </c>
      <c r="K227" s="234">
        <v>380</v>
      </c>
      <c r="L227" s="234">
        <v>51</v>
      </c>
      <c r="M227" s="234">
        <v>2</v>
      </c>
      <c r="N227" s="234">
        <v>49</v>
      </c>
      <c r="O227" s="234" t="s">
        <v>470</v>
      </c>
      <c r="P227" s="234">
        <v>2</v>
      </c>
      <c r="Q227" s="234">
        <v>26</v>
      </c>
      <c r="R227" s="234">
        <v>16</v>
      </c>
      <c r="S227" s="234">
        <v>9</v>
      </c>
      <c r="T227" s="234">
        <v>1</v>
      </c>
      <c r="U227" s="234">
        <v>19</v>
      </c>
      <c r="V227" s="234">
        <v>7</v>
      </c>
      <c r="W227" s="234" t="s">
        <v>470</v>
      </c>
      <c r="X227" s="234" t="s">
        <v>470</v>
      </c>
      <c r="Y227" s="234" t="s">
        <v>470</v>
      </c>
      <c r="Z227" s="234" t="s">
        <v>470</v>
      </c>
      <c r="AA227" s="234">
        <v>26</v>
      </c>
      <c r="AB227" s="234">
        <v>22</v>
      </c>
      <c r="AC227" s="234">
        <v>20</v>
      </c>
      <c r="AD227" s="234">
        <v>24</v>
      </c>
      <c r="AE227" s="234">
        <v>24</v>
      </c>
      <c r="AF227" s="234">
        <v>24</v>
      </c>
      <c r="AG227" s="234">
        <v>0</v>
      </c>
      <c r="AH227" s="234">
        <v>26</v>
      </c>
      <c r="AI227" s="234">
        <v>4</v>
      </c>
      <c r="AJ227" s="234">
        <v>3</v>
      </c>
      <c r="AK227" s="234">
        <v>2</v>
      </c>
      <c r="AL227" s="234">
        <v>0</v>
      </c>
      <c r="AM227" s="234">
        <v>0</v>
      </c>
      <c r="AN227" s="234">
        <v>25</v>
      </c>
      <c r="AO227" s="234">
        <v>18</v>
      </c>
      <c r="AP227" s="234">
        <v>26</v>
      </c>
      <c r="AQ227" s="234">
        <v>24</v>
      </c>
      <c r="AS227" s="230"/>
    </row>
    <row r="228" spans="1:45" ht="14.25" customHeight="1">
      <c r="A228" s="226">
        <v>216</v>
      </c>
      <c r="C228" s="7" t="s">
        <v>2249</v>
      </c>
      <c r="D228" s="233">
        <v>1018</v>
      </c>
      <c r="E228" s="233">
        <v>13</v>
      </c>
      <c r="F228" s="234">
        <v>357</v>
      </c>
      <c r="G228" s="234">
        <v>265</v>
      </c>
      <c r="H228" s="234">
        <v>88</v>
      </c>
      <c r="I228" s="234">
        <v>4</v>
      </c>
      <c r="J228" s="234">
        <v>17.43</v>
      </c>
      <c r="K228" s="234">
        <v>134</v>
      </c>
      <c r="L228" s="234">
        <v>16</v>
      </c>
      <c r="M228" s="234">
        <v>1</v>
      </c>
      <c r="N228" s="234">
        <v>15</v>
      </c>
      <c r="O228" s="234" t="s">
        <v>470</v>
      </c>
      <c r="P228" s="234">
        <v>1</v>
      </c>
      <c r="Q228" s="234">
        <v>8</v>
      </c>
      <c r="R228" s="234">
        <v>6</v>
      </c>
      <c r="S228" s="234">
        <v>2</v>
      </c>
      <c r="T228" s="234" t="s">
        <v>470</v>
      </c>
      <c r="U228" s="234">
        <v>8</v>
      </c>
      <c r="V228" s="234" t="s">
        <v>470</v>
      </c>
      <c r="W228" s="234" t="s">
        <v>470</v>
      </c>
      <c r="X228" s="234" t="s">
        <v>470</v>
      </c>
      <c r="Y228" s="234" t="s">
        <v>470</v>
      </c>
      <c r="Z228" s="234" t="s">
        <v>470</v>
      </c>
      <c r="AA228" s="234">
        <v>8</v>
      </c>
      <c r="AB228" s="234">
        <v>5</v>
      </c>
      <c r="AC228" s="234">
        <v>5</v>
      </c>
      <c r="AD228" s="234">
        <v>8</v>
      </c>
      <c r="AE228" s="234">
        <v>7</v>
      </c>
      <c r="AF228" s="234">
        <v>8</v>
      </c>
      <c r="AG228" s="234">
        <v>0</v>
      </c>
      <c r="AH228" s="234">
        <v>8</v>
      </c>
      <c r="AI228" s="234">
        <v>2</v>
      </c>
      <c r="AJ228" s="234">
        <v>2</v>
      </c>
      <c r="AK228" s="234">
        <v>1</v>
      </c>
      <c r="AL228" s="234">
        <v>0</v>
      </c>
      <c r="AM228" s="234">
        <v>0</v>
      </c>
      <c r="AN228" s="234">
        <v>8</v>
      </c>
      <c r="AO228" s="234">
        <v>5</v>
      </c>
      <c r="AP228" s="234">
        <v>8</v>
      </c>
      <c r="AQ228" s="234">
        <v>8</v>
      </c>
      <c r="AS228" s="230"/>
    </row>
    <row r="229" spans="1:45" ht="14.25" customHeight="1">
      <c r="A229" s="226">
        <v>217</v>
      </c>
      <c r="C229" s="7" t="s">
        <v>2255</v>
      </c>
      <c r="D229" s="233">
        <v>765</v>
      </c>
      <c r="E229" s="233">
        <v>6</v>
      </c>
      <c r="F229" s="234">
        <v>238</v>
      </c>
      <c r="G229" s="234">
        <v>164</v>
      </c>
      <c r="H229" s="234">
        <v>71</v>
      </c>
      <c r="I229" s="234">
        <v>3</v>
      </c>
      <c r="J229" s="234">
        <v>14.48</v>
      </c>
      <c r="K229" s="234">
        <v>111</v>
      </c>
      <c r="L229" s="234">
        <v>5</v>
      </c>
      <c r="M229" s="234" t="s">
        <v>470</v>
      </c>
      <c r="N229" s="234">
        <v>5</v>
      </c>
      <c r="O229" s="234" t="s">
        <v>470</v>
      </c>
      <c r="P229" s="234" t="s">
        <v>470</v>
      </c>
      <c r="Q229" s="234">
        <v>9</v>
      </c>
      <c r="R229" s="234">
        <v>4</v>
      </c>
      <c r="S229" s="234">
        <v>5</v>
      </c>
      <c r="T229" s="234" t="s">
        <v>470</v>
      </c>
      <c r="U229" s="234">
        <v>6</v>
      </c>
      <c r="V229" s="234">
        <v>3</v>
      </c>
      <c r="W229" s="234" t="s">
        <v>470</v>
      </c>
      <c r="X229" s="234" t="s">
        <v>470</v>
      </c>
      <c r="Y229" s="234" t="s">
        <v>470</v>
      </c>
      <c r="Z229" s="234" t="s">
        <v>470</v>
      </c>
      <c r="AA229" s="234">
        <v>9</v>
      </c>
      <c r="AB229" s="234">
        <v>8</v>
      </c>
      <c r="AC229" s="234">
        <v>7</v>
      </c>
      <c r="AD229" s="234">
        <v>7</v>
      </c>
      <c r="AE229" s="234">
        <v>9</v>
      </c>
      <c r="AF229" s="234">
        <v>9</v>
      </c>
      <c r="AG229" s="234">
        <v>0</v>
      </c>
      <c r="AH229" s="234">
        <v>9</v>
      </c>
      <c r="AI229" s="234">
        <v>2</v>
      </c>
      <c r="AJ229" s="234">
        <v>1</v>
      </c>
      <c r="AK229" s="234">
        <v>1</v>
      </c>
      <c r="AL229" s="234">
        <v>0</v>
      </c>
      <c r="AM229" s="234">
        <v>0</v>
      </c>
      <c r="AN229" s="234">
        <v>8</v>
      </c>
      <c r="AO229" s="234">
        <v>5</v>
      </c>
      <c r="AP229" s="234">
        <v>9</v>
      </c>
      <c r="AQ229" s="234">
        <v>7</v>
      </c>
      <c r="AS229" s="230"/>
    </row>
    <row r="230" spans="1:45" ht="14.25" customHeight="1">
      <c r="A230" s="226">
        <v>218</v>
      </c>
      <c r="C230" s="7" t="s">
        <v>2263</v>
      </c>
      <c r="D230" s="233">
        <v>531</v>
      </c>
      <c r="E230" s="233" t="s">
        <v>470</v>
      </c>
      <c r="F230" s="234">
        <v>259</v>
      </c>
      <c r="G230" s="234">
        <v>179</v>
      </c>
      <c r="H230" s="234">
        <v>80</v>
      </c>
      <c r="I230" s="234">
        <v>0</v>
      </c>
      <c r="J230" s="234">
        <v>13.3</v>
      </c>
      <c r="K230" s="234">
        <v>100</v>
      </c>
      <c r="L230" s="234">
        <v>16</v>
      </c>
      <c r="M230" s="234" t="s">
        <v>470</v>
      </c>
      <c r="N230" s="234">
        <v>15</v>
      </c>
      <c r="O230" s="234" t="s">
        <v>470</v>
      </c>
      <c r="P230" s="234">
        <v>1</v>
      </c>
      <c r="Q230" s="234">
        <v>6</v>
      </c>
      <c r="R230" s="234">
        <v>4</v>
      </c>
      <c r="S230" s="234">
        <v>1</v>
      </c>
      <c r="T230" s="234">
        <v>1</v>
      </c>
      <c r="U230" s="234">
        <v>4</v>
      </c>
      <c r="V230" s="234">
        <v>2</v>
      </c>
      <c r="W230" s="234" t="s">
        <v>470</v>
      </c>
      <c r="X230" s="234" t="s">
        <v>470</v>
      </c>
      <c r="Y230" s="234" t="s">
        <v>470</v>
      </c>
      <c r="Z230" s="234" t="s">
        <v>470</v>
      </c>
      <c r="AA230" s="234">
        <v>6</v>
      </c>
      <c r="AB230" s="234">
        <v>6</v>
      </c>
      <c r="AC230" s="234">
        <v>6</v>
      </c>
      <c r="AD230" s="234">
        <v>6</v>
      </c>
      <c r="AE230" s="234">
        <v>5</v>
      </c>
      <c r="AF230" s="234">
        <v>4</v>
      </c>
      <c r="AG230" s="234">
        <v>0</v>
      </c>
      <c r="AH230" s="234">
        <v>6</v>
      </c>
      <c r="AI230" s="234">
        <v>0</v>
      </c>
      <c r="AJ230" s="234">
        <v>0</v>
      </c>
      <c r="AK230" s="234">
        <v>0</v>
      </c>
      <c r="AL230" s="234">
        <v>0</v>
      </c>
      <c r="AM230" s="234">
        <v>0</v>
      </c>
      <c r="AN230" s="234">
        <v>6</v>
      </c>
      <c r="AO230" s="234">
        <v>5</v>
      </c>
      <c r="AP230" s="234">
        <v>6</v>
      </c>
      <c r="AQ230" s="234">
        <v>6</v>
      </c>
      <c r="AS230" s="230"/>
    </row>
    <row r="231" spans="1:45" ht="14.25" customHeight="1">
      <c r="A231" s="226">
        <v>219</v>
      </c>
      <c r="C231" s="7" t="s">
        <v>2269</v>
      </c>
      <c r="D231" s="233">
        <v>267</v>
      </c>
      <c r="E231" s="233" t="s">
        <v>470</v>
      </c>
      <c r="F231" s="234">
        <v>107</v>
      </c>
      <c r="G231" s="234">
        <v>78</v>
      </c>
      <c r="H231" s="234">
        <v>29</v>
      </c>
      <c r="I231" s="234">
        <v>0</v>
      </c>
      <c r="J231" s="234">
        <v>1.65</v>
      </c>
      <c r="K231" s="234">
        <v>35</v>
      </c>
      <c r="L231" s="234">
        <v>14</v>
      </c>
      <c r="M231" s="234">
        <v>1</v>
      </c>
      <c r="N231" s="234">
        <v>14</v>
      </c>
      <c r="O231" s="234" t="s">
        <v>470</v>
      </c>
      <c r="P231" s="234" t="s">
        <v>470</v>
      </c>
      <c r="Q231" s="234">
        <v>3</v>
      </c>
      <c r="R231" s="234">
        <v>2</v>
      </c>
      <c r="S231" s="234">
        <v>1</v>
      </c>
      <c r="T231" s="234" t="s">
        <v>470</v>
      </c>
      <c r="U231" s="234">
        <v>1</v>
      </c>
      <c r="V231" s="234">
        <v>2</v>
      </c>
      <c r="W231" s="234" t="s">
        <v>470</v>
      </c>
      <c r="X231" s="234" t="s">
        <v>470</v>
      </c>
      <c r="Y231" s="234" t="s">
        <v>470</v>
      </c>
      <c r="Z231" s="234" t="s">
        <v>470</v>
      </c>
      <c r="AA231" s="234">
        <v>3</v>
      </c>
      <c r="AB231" s="234">
        <v>3</v>
      </c>
      <c r="AC231" s="234">
        <v>2</v>
      </c>
      <c r="AD231" s="234">
        <v>3</v>
      </c>
      <c r="AE231" s="234">
        <v>3</v>
      </c>
      <c r="AF231" s="234">
        <v>3</v>
      </c>
      <c r="AG231" s="234">
        <v>0</v>
      </c>
      <c r="AH231" s="234">
        <v>3</v>
      </c>
      <c r="AI231" s="234">
        <v>0</v>
      </c>
      <c r="AJ231" s="234">
        <v>0</v>
      </c>
      <c r="AK231" s="234">
        <v>0</v>
      </c>
      <c r="AL231" s="234">
        <v>0</v>
      </c>
      <c r="AM231" s="234">
        <v>0</v>
      </c>
      <c r="AN231" s="234">
        <v>3</v>
      </c>
      <c r="AO231" s="234">
        <v>3</v>
      </c>
      <c r="AP231" s="234">
        <v>3</v>
      </c>
      <c r="AQ231" s="234">
        <v>3</v>
      </c>
      <c r="AS231" s="230"/>
    </row>
    <row r="232" spans="1:45" ht="14.25" customHeight="1">
      <c r="A232" s="226">
        <v>220</v>
      </c>
      <c r="B232" s="236" t="s">
        <v>2272</v>
      </c>
      <c r="C232" s="7" t="s">
        <v>2272</v>
      </c>
      <c r="D232" s="233">
        <v>4184</v>
      </c>
      <c r="E232" s="233">
        <v>5</v>
      </c>
      <c r="F232" s="234">
        <v>2203</v>
      </c>
      <c r="G232" s="234">
        <v>2024</v>
      </c>
      <c r="H232" s="234">
        <v>176</v>
      </c>
      <c r="I232" s="234">
        <v>3</v>
      </c>
      <c r="J232" s="234">
        <v>97.73</v>
      </c>
      <c r="K232" s="234">
        <v>1125</v>
      </c>
      <c r="L232" s="234">
        <v>159</v>
      </c>
      <c r="M232" s="234">
        <v>5</v>
      </c>
      <c r="N232" s="234">
        <v>152</v>
      </c>
      <c r="O232" s="234" t="s">
        <v>470</v>
      </c>
      <c r="P232" s="234">
        <v>6</v>
      </c>
      <c r="Q232" s="234">
        <v>38</v>
      </c>
      <c r="R232" s="234">
        <v>36</v>
      </c>
      <c r="S232" s="234">
        <v>2</v>
      </c>
      <c r="T232" s="234" t="s">
        <v>470</v>
      </c>
      <c r="U232" s="234" t="s">
        <v>470</v>
      </c>
      <c r="V232" s="234">
        <v>16</v>
      </c>
      <c r="W232" s="234">
        <v>15</v>
      </c>
      <c r="X232" s="234">
        <v>7</v>
      </c>
      <c r="Y232" s="234" t="s">
        <v>470</v>
      </c>
      <c r="Z232" s="234" t="s">
        <v>470</v>
      </c>
      <c r="AA232" s="234">
        <v>20</v>
      </c>
      <c r="AB232" s="234">
        <v>27</v>
      </c>
      <c r="AC232" s="234">
        <v>24</v>
      </c>
      <c r="AD232" s="234">
        <v>30</v>
      </c>
      <c r="AE232" s="234">
        <v>33</v>
      </c>
      <c r="AF232" s="234">
        <v>9</v>
      </c>
      <c r="AG232" s="234">
        <v>0</v>
      </c>
      <c r="AH232" s="234">
        <v>38</v>
      </c>
      <c r="AI232" s="234">
        <v>0</v>
      </c>
      <c r="AJ232" s="234">
        <v>5</v>
      </c>
      <c r="AK232" s="234">
        <v>0</v>
      </c>
      <c r="AL232" s="234">
        <v>6</v>
      </c>
      <c r="AM232" s="234">
        <v>0</v>
      </c>
      <c r="AN232" s="234">
        <v>32</v>
      </c>
      <c r="AO232" s="234">
        <v>0</v>
      </c>
      <c r="AP232" s="234">
        <v>38</v>
      </c>
      <c r="AQ232" s="234">
        <v>36</v>
      </c>
      <c r="AS232" s="230"/>
    </row>
    <row r="233" spans="1:45" ht="14.25" customHeight="1">
      <c r="A233" s="226">
        <v>221</v>
      </c>
      <c r="C233" s="7" t="s">
        <v>2273</v>
      </c>
      <c r="D233" s="233">
        <v>1295</v>
      </c>
      <c r="E233" s="233">
        <v>1</v>
      </c>
      <c r="F233" s="234">
        <v>649</v>
      </c>
      <c r="G233" s="234">
        <v>543</v>
      </c>
      <c r="H233" s="234">
        <v>106</v>
      </c>
      <c r="I233" s="234">
        <v>0</v>
      </c>
      <c r="J233" s="234">
        <v>38.159999999999997</v>
      </c>
      <c r="K233" s="234">
        <v>387</v>
      </c>
      <c r="L233" s="234">
        <v>31</v>
      </c>
      <c r="M233" s="234">
        <v>3</v>
      </c>
      <c r="N233" s="234">
        <v>25</v>
      </c>
      <c r="O233" s="234" t="s">
        <v>470</v>
      </c>
      <c r="P233" s="234">
        <v>3</v>
      </c>
      <c r="Q233" s="234">
        <v>12</v>
      </c>
      <c r="R233" s="234">
        <v>11</v>
      </c>
      <c r="S233" s="234">
        <v>1</v>
      </c>
      <c r="T233" s="234" t="s">
        <v>470</v>
      </c>
      <c r="U233" s="234" t="s">
        <v>470</v>
      </c>
      <c r="V233" s="234">
        <v>8</v>
      </c>
      <c r="W233" s="234">
        <v>2</v>
      </c>
      <c r="X233" s="234">
        <v>2</v>
      </c>
      <c r="Y233" s="234" t="s">
        <v>470</v>
      </c>
      <c r="Z233" s="234" t="s">
        <v>470</v>
      </c>
      <c r="AA233" s="234">
        <v>6</v>
      </c>
      <c r="AB233" s="234">
        <v>3</v>
      </c>
      <c r="AC233" s="234">
        <v>7</v>
      </c>
      <c r="AD233" s="234">
        <v>8</v>
      </c>
      <c r="AE233" s="234">
        <v>12</v>
      </c>
      <c r="AF233" s="234">
        <v>1</v>
      </c>
      <c r="AG233" s="234">
        <v>0</v>
      </c>
      <c r="AH233" s="234">
        <v>12</v>
      </c>
      <c r="AI233" s="234">
        <v>0</v>
      </c>
      <c r="AJ233" s="234">
        <v>1</v>
      </c>
      <c r="AK233" s="234">
        <v>0</v>
      </c>
      <c r="AL233" s="234">
        <v>0</v>
      </c>
      <c r="AM233" s="234">
        <v>0</v>
      </c>
      <c r="AN233" s="234">
        <v>12</v>
      </c>
      <c r="AO233" s="234">
        <v>0</v>
      </c>
      <c r="AP233" s="234">
        <v>12</v>
      </c>
      <c r="AQ233" s="234">
        <v>12</v>
      </c>
      <c r="AS233" s="230"/>
    </row>
    <row r="234" spans="1:45" ht="14.25" customHeight="1">
      <c r="A234" s="226">
        <v>222</v>
      </c>
      <c r="C234" s="7" t="s">
        <v>2284</v>
      </c>
      <c r="D234" s="233">
        <v>1159</v>
      </c>
      <c r="E234" s="233" t="s">
        <v>470</v>
      </c>
      <c r="F234" s="234">
        <v>703</v>
      </c>
      <c r="G234" s="234">
        <v>660</v>
      </c>
      <c r="H234" s="234">
        <v>42</v>
      </c>
      <c r="I234" s="234">
        <v>1</v>
      </c>
      <c r="J234" s="234">
        <v>19.940000000000001</v>
      </c>
      <c r="K234" s="234">
        <v>318</v>
      </c>
      <c r="L234" s="234">
        <v>32</v>
      </c>
      <c r="M234" s="234" t="s">
        <v>470</v>
      </c>
      <c r="N234" s="234">
        <v>31</v>
      </c>
      <c r="O234" s="234" t="s">
        <v>470</v>
      </c>
      <c r="P234" s="234">
        <v>1</v>
      </c>
      <c r="Q234" s="234">
        <v>7</v>
      </c>
      <c r="R234" s="234">
        <v>7</v>
      </c>
      <c r="S234" s="234" t="s">
        <v>470</v>
      </c>
      <c r="T234" s="234" t="s">
        <v>470</v>
      </c>
      <c r="U234" s="234" t="s">
        <v>470</v>
      </c>
      <c r="V234" s="234" t="s">
        <v>470</v>
      </c>
      <c r="W234" s="234">
        <v>5</v>
      </c>
      <c r="X234" s="234">
        <v>2</v>
      </c>
      <c r="Y234" s="234" t="s">
        <v>470</v>
      </c>
      <c r="Z234" s="234" t="s">
        <v>470</v>
      </c>
      <c r="AA234" s="234">
        <v>5</v>
      </c>
      <c r="AB234" s="234">
        <v>7</v>
      </c>
      <c r="AC234" s="234">
        <v>5</v>
      </c>
      <c r="AD234" s="234">
        <v>7</v>
      </c>
      <c r="AE234" s="234">
        <v>7</v>
      </c>
      <c r="AF234" s="234">
        <v>2</v>
      </c>
      <c r="AG234" s="234">
        <v>0</v>
      </c>
      <c r="AH234" s="234">
        <v>7</v>
      </c>
      <c r="AI234" s="234">
        <v>0</v>
      </c>
      <c r="AJ234" s="234">
        <v>0</v>
      </c>
      <c r="AK234" s="234">
        <v>0</v>
      </c>
      <c r="AL234" s="234">
        <v>1</v>
      </c>
      <c r="AM234" s="234">
        <v>0</v>
      </c>
      <c r="AN234" s="234">
        <v>6</v>
      </c>
      <c r="AO234" s="234">
        <v>0</v>
      </c>
      <c r="AP234" s="234">
        <v>7</v>
      </c>
      <c r="AQ234" s="234">
        <v>7</v>
      </c>
      <c r="AS234" s="230"/>
    </row>
    <row r="235" spans="1:45" ht="14.25" customHeight="1">
      <c r="A235" s="226">
        <v>223</v>
      </c>
      <c r="C235" s="7" t="s">
        <v>2291</v>
      </c>
      <c r="D235" s="233">
        <v>793</v>
      </c>
      <c r="E235" s="233">
        <v>4</v>
      </c>
      <c r="F235" s="234">
        <v>312</v>
      </c>
      <c r="G235" s="234">
        <v>292</v>
      </c>
      <c r="H235" s="234">
        <v>19</v>
      </c>
      <c r="I235" s="234">
        <v>1</v>
      </c>
      <c r="J235" s="234">
        <v>12.66</v>
      </c>
      <c r="K235" s="234">
        <v>129</v>
      </c>
      <c r="L235" s="234">
        <v>28</v>
      </c>
      <c r="M235" s="234">
        <v>1</v>
      </c>
      <c r="N235" s="234">
        <v>28</v>
      </c>
      <c r="O235" s="234" t="s">
        <v>470</v>
      </c>
      <c r="P235" s="234">
        <v>1</v>
      </c>
      <c r="Q235" s="234">
        <v>10</v>
      </c>
      <c r="R235" s="234">
        <v>9</v>
      </c>
      <c r="S235" s="234">
        <v>1</v>
      </c>
      <c r="T235" s="234" t="s">
        <v>470</v>
      </c>
      <c r="U235" s="234" t="s">
        <v>470</v>
      </c>
      <c r="V235" s="234">
        <v>8</v>
      </c>
      <c r="W235" s="234">
        <v>2</v>
      </c>
      <c r="X235" s="234" t="s">
        <v>470</v>
      </c>
      <c r="Y235" s="234" t="s">
        <v>470</v>
      </c>
      <c r="Z235" s="234" t="s">
        <v>470</v>
      </c>
      <c r="AA235" s="234">
        <v>5</v>
      </c>
      <c r="AB235" s="234">
        <v>8</v>
      </c>
      <c r="AC235" s="234">
        <v>6</v>
      </c>
      <c r="AD235" s="234">
        <v>7</v>
      </c>
      <c r="AE235" s="234">
        <v>8</v>
      </c>
      <c r="AF235" s="234">
        <v>4</v>
      </c>
      <c r="AG235" s="234">
        <v>0</v>
      </c>
      <c r="AH235" s="234">
        <v>10</v>
      </c>
      <c r="AI235" s="234">
        <v>0</v>
      </c>
      <c r="AJ235" s="234">
        <v>4</v>
      </c>
      <c r="AK235" s="234">
        <v>0</v>
      </c>
      <c r="AL235" s="234">
        <v>4</v>
      </c>
      <c r="AM235" s="234">
        <v>0</v>
      </c>
      <c r="AN235" s="234">
        <v>8</v>
      </c>
      <c r="AO235" s="234">
        <v>0</v>
      </c>
      <c r="AP235" s="234">
        <v>10</v>
      </c>
      <c r="AQ235" s="234">
        <v>8</v>
      </c>
      <c r="AS235" s="230"/>
    </row>
    <row r="236" spans="1:45" ht="14.25" customHeight="1">
      <c r="A236" s="226">
        <v>224</v>
      </c>
      <c r="C236" s="7" t="s">
        <v>2298</v>
      </c>
      <c r="D236" s="233">
        <v>937</v>
      </c>
      <c r="E236" s="233" t="s">
        <v>470</v>
      </c>
      <c r="F236" s="234">
        <v>539</v>
      </c>
      <c r="G236" s="234">
        <v>529</v>
      </c>
      <c r="H236" s="234">
        <v>9</v>
      </c>
      <c r="I236" s="234">
        <v>1</v>
      </c>
      <c r="J236" s="234">
        <v>26.97</v>
      </c>
      <c r="K236" s="234">
        <v>291</v>
      </c>
      <c r="L236" s="234">
        <v>68</v>
      </c>
      <c r="M236" s="234">
        <v>1</v>
      </c>
      <c r="N236" s="234">
        <v>68</v>
      </c>
      <c r="O236" s="234" t="s">
        <v>470</v>
      </c>
      <c r="P236" s="234">
        <v>1</v>
      </c>
      <c r="Q236" s="234">
        <v>9</v>
      </c>
      <c r="R236" s="234">
        <v>9</v>
      </c>
      <c r="S236" s="234" t="s">
        <v>470</v>
      </c>
      <c r="T236" s="234" t="s">
        <v>470</v>
      </c>
      <c r="U236" s="234" t="s">
        <v>470</v>
      </c>
      <c r="V236" s="234" t="s">
        <v>470</v>
      </c>
      <c r="W236" s="234">
        <v>6</v>
      </c>
      <c r="X236" s="234">
        <v>3</v>
      </c>
      <c r="Y236" s="234" t="s">
        <v>470</v>
      </c>
      <c r="Z236" s="234" t="s">
        <v>470</v>
      </c>
      <c r="AA236" s="234">
        <v>4</v>
      </c>
      <c r="AB236" s="234">
        <v>9</v>
      </c>
      <c r="AC236" s="234">
        <v>6</v>
      </c>
      <c r="AD236" s="234">
        <v>8</v>
      </c>
      <c r="AE236" s="234">
        <v>6</v>
      </c>
      <c r="AF236" s="234">
        <v>2</v>
      </c>
      <c r="AG236" s="234">
        <v>0</v>
      </c>
      <c r="AH236" s="234">
        <v>9</v>
      </c>
      <c r="AI236" s="234">
        <v>0</v>
      </c>
      <c r="AJ236" s="234">
        <v>0</v>
      </c>
      <c r="AK236" s="234">
        <v>0</v>
      </c>
      <c r="AL236" s="234">
        <v>1</v>
      </c>
      <c r="AM236" s="234">
        <v>0</v>
      </c>
      <c r="AN236" s="234">
        <v>6</v>
      </c>
      <c r="AO236" s="234">
        <v>0</v>
      </c>
      <c r="AP236" s="234">
        <v>9</v>
      </c>
      <c r="AQ236" s="234">
        <v>9</v>
      </c>
      <c r="AS236" s="230"/>
    </row>
    <row r="237" spans="1:45" ht="14.25" customHeight="1">
      <c r="A237" s="226">
        <v>225</v>
      </c>
      <c r="B237" s="236" t="s">
        <v>2307</v>
      </c>
      <c r="C237" s="7" t="s">
        <v>2307</v>
      </c>
      <c r="D237" s="233">
        <v>1967</v>
      </c>
      <c r="E237" s="233">
        <v>3</v>
      </c>
      <c r="F237" s="234">
        <v>886</v>
      </c>
      <c r="G237" s="234">
        <v>682</v>
      </c>
      <c r="H237" s="234">
        <v>181</v>
      </c>
      <c r="I237" s="234">
        <v>23</v>
      </c>
      <c r="J237" s="234">
        <v>75.67</v>
      </c>
      <c r="K237" s="234">
        <v>460</v>
      </c>
      <c r="L237" s="234">
        <v>114</v>
      </c>
      <c r="M237" s="234">
        <v>1</v>
      </c>
      <c r="N237" s="234">
        <v>113</v>
      </c>
      <c r="O237" s="234">
        <v>1</v>
      </c>
      <c r="P237" s="234" t="s">
        <v>470</v>
      </c>
      <c r="Q237" s="234">
        <v>17</v>
      </c>
      <c r="R237" s="234">
        <v>14</v>
      </c>
      <c r="S237" s="234">
        <v>3</v>
      </c>
      <c r="T237" s="234" t="s">
        <v>470</v>
      </c>
      <c r="U237" s="234">
        <v>3</v>
      </c>
      <c r="V237" s="234">
        <v>7</v>
      </c>
      <c r="W237" s="234">
        <v>5</v>
      </c>
      <c r="X237" s="234">
        <v>2</v>
      </c>
      <c r="Y237" s="234" t="s">
        <v>470</v>
      </c>
      <c r="Z237" s="234" t="s">
        <v>470</v>
      </c>
      <c r="AA237" s="234">
        <v>17</v>
      </c>
      <c r="AB237" s="234">
        <v>17</v>
      </c>
      <c r="AC237" s="234">
        <v>17</v>
      </c>
      <c r="AD237" s="234">
        <v>17</v>
      </c>
      <c r="AE237" s="234">
        <v>17</v>
      </c>
      <c r="AF237" s="234">
        <v>17</v>
      </c>
      <c r="AG237" s="234">
        <v>0</v>
      </c>
      <c r="AH237" s="234">
        <v>17</v>
      </c>
      <c r="AI237" s="234">
        <v>0</v>
      </c>
      <c r="AJ237" s="234">
        <v>2</v>
      </c>
      <c r="AK237" s="234">
        <v>0</v>
      </c>
      <c r="AL237" s="234">
        <v>0</v>
      </c>
      <c r="AM237" s="234">
        <v>0</v>
      </c>
      <c r="AN237" s="234">
        <v>0</v>
      </c>
      <c r="AO237" s="234">
        <v>0</v>
      </c>
      <c r="AP237" s="234">
        <v>17</v>
      </c>
      <c r="AQ237" s="234">
        <v>17</v>
      </c>
      <c r="AS237" s="230"/>
    </row>
    <row r="238" spans="1:45" ht="14.25" customHeight="1">
      <c r="A238" s="226">
        <v>226</v>
      </c>
      <c r="C238" s="7" t="s">
        <v>2308</v>
      </c>
      <c r="D238" s="233">
        <v>550</v>
      </c>
      <c r="E238" s="233" t="s">
        <v>470</v>
      </c>
      <c r="F238" s="234">
        <v>250</v>
      </c>
      <c r="G238" s="234">
        <v>193</v>
      </c>
      <c r="H238" s="234">
        <v>53</v>
      </c>
      <c r="I238" s="234">
        <v>4</v>
      </c>
      <c r="J238" s="234">
        <v>19.86</v>
      </c>
      <c r="K238" s="234">
        <v>121</v>
      </c>
      <c r="L238" s="234">
        <v>30</v>
      </c>
      <c r="M238" s="234" t="s">
        <v>470</v>
      </c>
      <c r="N238" s="234">
        <v>30</v>
      </c>
      <c r="O238" s="234">
        <v>1</v>
      </c>
      <c r="P238" s="234" t="s">
        <v>470</v>
      </c>
      <c r="Q238" s="234">
        <v>4</v>
      </c>
      <c r="R238" s="234">
        <v>3</v>
      </c>
      <c r="S238" s="234">
        <v>1</v>
      </c>
      <c r="T238" s="234" t="s">
        <v>470</v>
      </c>
      <c r="U238" s="234">
        <v>2</v>
      </c>
      <c r="V238" s="234">
        <v>1</v>
      </c>
      <c r="W238" s="234">
        <v>1</v>
      </c>
      <c r="X238" s="234" t="s">
        <v>470</v>
      </c>
      <c r="Y238" s="234" t="s">
        <v>470</v>
      </c>
      <c r="Z238" s="234" t="s">
        <v>470</v>
      </c>
      <c r="AA238" s="234">
        <v>4</v>
      </c>
      <c r="AB238" s="234">
        <v>4</v>
      </c>
      <c r="AC238" s="234">
        <v>4</v>
      </c>
      <c r="AD238" s="234">
        <v>4</v>
      </c>
      <c r="AE238" s="234">
        <v>4</v>
      </c>
      <c r="AF238" s="234">
        <v>4</v>
      </c>
      <c r="AG238" s="234">
        <v>0</v>
      </c>
      <c r="AH238" s="234">
        <v>4</v>
      </c>
      <c r="AI238" s="234">
        <v>0</v>
      </c>
      <c r="AJ238" s="234">
        <v>0</v>
      </c>
      <c r="AK238" s="234">
        <v>0</v>
      </c>
      <c r="AL238" s="234">
        <v>0</v>
      </c>
      <c r="AM238" s="234">
        <v>0</v>
      </c>
      <c r="AN238" s="234">
        <v>0</v>
      </c>
      <c r="AO238" s="234">
        <v>0</v>
      </c>
      <c r="AP238" s="234">
        <v>4</v>
      </c>
      <c r="AQ238" s="234">
        <v>4</v>
      </c>
      <c r="AS238" s="230"/>
    </row>
    <row r="239" spans="1:45" ht="14.25" customHeight="1">
      <c r="A239" s="226">
        <v>227</v>
      </c>
      <c r="C239" s="7" t="s">
        <v>2312</v>
      </c>
      <c r="D239" s="233">
        <v>706</v>
      </c>
      <c r="E239" s="233">
        <v>3</v>
      </c>
      <c r="F239" s="234">
        <v>370</v>
      </c>
      <c r="G239" s="234">
        <v>272</v>
      </c>
      <c r="H239" s="234">
        <v>82</v>
      </c>
      <c r="I239" s="234">
        <v>16</v>
      </c>
      <c r="J239" s="234">
        <v>38.74</v>
      </c>
      <c r="K239" s="234">
        <v>190</v>
      </c>
      <c r="L239" s="234">
        <v>45</v>
      </c>
      <c r="M239" s="234">
        <v>1</v>
      </c>
      <c r="N239" s="234">
        <v>44</v>
      </c>
      <c r="O239" s="234" t="s">
        <v>470</v>
      </c>
      <c r="P239" s="234" t="s">
        <v>470</v>
      </c>
      <c r="Q239" s="234">
        <v>6</v>
      </c>
      <c r="R239" s="234">
        <v>4</v>
      </c>
      <c r="S239" s="234">
        <v>2</v>
      </c>
      <c r="T239" s="234" t="s">
        <v>470</v>
      </c>
      <c r="U239" s="234" t="s">
        <v>470</v>
      </c>
      <c r="V239" s="234">
        <v>2</v>
      </c>
      <c r="W239" s="234">
        <v>2</v>
      </c>
      <c r="X239" s="234">
        <v>2</v>
      </c>
      <c r="Y239" s="234" t="s">
        <v>470</v>
      </c>
      <c r="Z239" s="234" t="s">
        <v>470</v>
      </c>
      <c r="AA239" s="234">
        <v>6</v>
      </c>
      <c r="AB239" s="234">
        <v>6</v>
      </c>
      <c r="AC239" s="234">
        <v>6</v>
      </c>
      <c r="AD239" s="234">
        <v>6</v>
      </c>
      <c r="AE239" s="234">
        <v>6</v>
      </c>
      <c r="AF239" s="234">
        <v>6</v>
      </c>
      <c r="AG239" s="234">
        <v>0</v>
      </c>
      <c r="AH239" s="234">
        <v>6</v>
      </c>
      <c r="AI239" s="234">
        <v>0</v>
      </c>
      <c r="AJ239" s="234">
        <v>2</v>
      </c>
      <c r="AK239" s="234">
        <v>0</v>
      </c>
      <c r="AL239" s="234">
        <v>0</v>
      </c>
      <c r="AM239" s="234">
        <v>0</v>
      </c>
      <c r="AN239" s="234">
        <v>0</v>
      </c>
      <c r="AO239" s="234">
        <v>0</v>
      </c>
      <c r="AP239" s="234">
        <v>6</v>
      </c>
      <c r="AQ239" s="234">
        <v>6</v>
      </c>
      <c r="AS239" s="230"/>
    </row>
    <row r="240" spans="1:45" ht="14.25" customHeight="1">
      <c r="A240" s="226">
        <v>228</v>
      </c>
      <c r="C240" s="7" t="s">
        <v>2318</v>
      </c>
      <c r="D240" s="233">
        <v>711</v>
      </c>
      <c r="E240" s="233" t="s">
        <v>470</v>
      </c>
      <c r="F240" s="234">
        <v>266</v>
      </c>
      <c r="G240" s="234">
        <v>217</v>
      </c>
      <c r="H240" s="234">
        <v>46</v>
      </c>
      <c r="I240" s="234">
        <v>3</v>
      </c>
      <c r="J240" s="234">
        <v>17.07</v>
      </c>
      <c r="K240" s="234">
        <v>149</v>
      </c>
      <c r="L240" s="234">
        <v>39</v>
      </c>
      <c r="M240" s="234" t="s">
        <v>470</v>
      </c>
      <c r="N240" s="234">
        <v>39</v>
      </c>
      <c r="O240" s="234" t="s">
        <v>470</v>
      </c>
      <c r="P240" s="234" t="s">
        <v>470</v>
      </c>
      <c r="Q240" s="234">
        <v>7</v>
      </c>
      <c r="R240" s="234">
        <v>7</v>
      </c>
      <c r="S240" s="234" t="s">
        <v>470</v>
      </c>
      <c r="T240" s="234" t="s">
        <v>470</v>
      </c>
      <c r="U240" s="234">
        <v>1</v>
      </c>
      <c r="V240" s="234">
        <v>4</v>
      </c>
      <c r="W240" s="234">
        <v>2</v>
      </c>
      <c r="X240" s="234" t="s">
        <v>470</v>
      </c>
      <c r="Y240" s="234" t="s">
        <v>470</v>
      </c>
      <c r="Z240" s="234" t="s">
        <v>470</v>
      </c>
      <c r="AA240" s="234">
        <v>7</v>
      </c>
      <c r="AB240" s="234">
        <v>7</v>
      </c>
      <c r="AC240" s="234">
        <v>7</v>
      </c>
      <c r="AD240" s="234">
        <v>7</v>
      </c>
      <c r="AE240" s="234">
        <v>7</v>
      </c>
      <c r="AF240" s="234">
        <v>7</v>
      </c>
      <c r="AG240" s="234">
        <v>0</v>
      </c>
      <c r="AH240" s="234">
        <v>7</v>
      </c>
      <c r="AI240" s="234">
        <v>0</v>
      </c>
      <c r="AJ240" s="234">
        <v>0</v>
      </c>
      <c r="AK240" s="234">
        <v>0</v>
      </c>
      <c r="AL240" s="234">
        <v>0</v>
      </c>
      <c r="AM240" s="234">
        <v>0</v>
      </c>
      <c r="AN240" s="234">
        <v>0</v>
      </c>
      <c r="AO240" s="234">
        <v>0</v>
      </c>
      <c r="AP240" s="234">
        <v>7</v>
      </c>
      <c r="AQ240" s="234">
        <v>7</v>
      </c>
      <c r="AS240" s="230"/>
    </row>
    <row r="241" spans="1:45" ht="14.25" customHeight="1">
      <c r="A241" s="226">
        <v>229</v>
      </c>
      <c r="B241" s="236" t="s">
        <v>2321</v>
      </c>
      <c r="C241" s="7" t="s">
        <v>2321</v>
      </c>
      <c r="D241" s="233">
        <v>2176</v>
      </c>
      <c r="E241" s="233">
        <v>31</v>
      </c>
      <c r="F241" s="234">
        <v>970</v>
      </c>
      <c r="G241" s="234">
        <v>765</v>
      </c>
      <c r="H241" s="234">
        <v>204</v>
      </c>
      <c r="I241" s="234">
        <v>1</v>
      </c>
      <c r="J241" s="234">
        <v>67.239999999999995</v>
      </c>
      <c r="K241" s="234">
        <v>428</v>
      </c>
      <c r="L241" s="234">
        <v>56</v>
      </c>
      <c r="M241" s="234">
        <v>5</v>
      </c>
      <c r="N241" s="234">
        <v>52</v>
      </c>
      <c r="O241" s="234" t="s">
        <v>470</v>
      </c>
      <c r="P241" s="234">
        <v>1</v>
      </c>
      <c r="Q241" s="234">
        <v>14</v>
      </c>
      <c r="R241" s="234">
        <v>12</v>
      </c>
      <c r="S241" s="234">
        <v>2</v>
      </c>
      <c r="T241" s="234" t="s">
        <v>470</v>
      </c>
      <c r="U241" s="234">
        <v>1</v>
      </c>
      <c r="V241" s="234">
        <v>12</v>
      </c>
      <c r="W241" s="234">
        <v>1</v>
      </c>
      <c r="X241" s="234" t="s">
        <v>470</v>
      </c>
      <c r="Y241" s="234" t="s">
        <v>470</v>
      </c>
      <c r="Z241" s="234" t="s">
        <v>470</v>
      </c>
      <c r="AA241" s="234">
        <v>7</v>
      </c>
      <c r="AB241" s="234">
        <v>13</v>
      </c>
      <c r="AC241" s="234">
        <v>1</v>
      </c>
      <c r="AD241" s="234">
        <v>14</v>
      </c>
      <c r="AE241" s="234">
        <v>11</v>
      </c>
      <c r="AF241" s="234">
        <v>8</v>
      </c>
      <c r="AG241" s="234">
        <v>0</v>
      </c>
      <c r="AH241" s="234">
        <v>14</v>
      </c>
      <c r="AI241" s="234">
        <v>0</v>
      </c>
      <c r="AJ241" s="234">
        <v>6</v>
      </c>
      <c r="AK241" s="234">
        <v>0</v>
      </c>
      <c r="AL241" s="234">
        <v>0</v>
      </c>
      <c r="AM241" s="234">
        <v>0</v>
      </c>
      <c r="AN241" s="234">
        <v>14</v>
      </c>
      <c r="AO241" s="234">
        <v>0</v>
      </c>
      <c r="AP241" s="234">
        <v>14</v>
      </c>
      <c r="AQ241" s="234">
        <v>14</v>
      </c>
      <c r="AS241" s="230"/>
    </row>
    <row r="242" spans="1:45" ht="14.25" customHeight="1">
      <c r="A242" s="226">
        <v>230</v>
      </c>
      <c r="C242" s="7" t="s">
        <v>2322</v>
      </c>
      <c r="D242" s="233">
        <v>878</v>
      </c>
      <c r="E242" s="233" t="s">
        <v>470</v>
      </c>
      <c r="F242" s="234">
        <v>326</v>
      </c>
      <c r="G242" s="234">
        <v>281</v>
      </c>
      <c r="H242" s="234">
        <v>45</v>
      </c>
      <c r="I242" s="234">
        <v>0</v>
      </c>
      <c r="J242" s="234">
        <v>27.14</v>
      </c>
      <c r="K242" s="234">
        <v>163</v>
      </c>
      <c r="L242" s="234">
        <v>19</v>
      </c>
      <c r="M242" s="234">
        <v>2</v>
      </c>
      <c r="N242" s="234">
        <v>17</v>
      </c>
      <c r="O242" s="234" t="s">
        <v>470</v>
      </c>
      <c r="P242" s="234">
        <v>1</v>
      </c>
      <c r="Q242" s="234">
        <v>6</v>
      </c>
      <c r="R242" s="234">
        <v>6</v>
      </c>
      <c r="S242" s="234" t="s">
        <v>470</v>
      </c>
      <c r="T242" s="234" t="s">
        <v>470</v>
      </c>
      <c r="U242" s="234" t="s">
        <v>470</v>
      </c>
      <c r="V242" s="234">
        <v>5</v>
      </c>
      <c r="W242" s="234">
        <v>1</v>
      </c>
      <c r="X242" s="234" t="s">
        <v>470</v>
      </c>
      <c r="Y242" s="234" t="s">
        <v>470</v>
      </c>
      <c r="Z242" s="234" t="s">
        <v>470</v>
      </c>
      <c r="AA242" s="234">
        <v>4</v>
      </c>
      <c r="AB242" s="234">
        <v>6</v>
      </c>
      <c r="AC242" s="234">
        <v>1</v>
      </c>
      <c r="AD242" s="234">
        <v>6</v>
      </c>
      <c r="AE242" s="234">
        <v>5</v>
      </c>
      <c r="AF242" s="234">
        <v>3</v>
      </c>
      <c r="AG242" s="234">
        <v>0</v>
      </c>
      <c r="AH242" s="234">
        <v>6</v>
      </c>
      <c r="AI242" s="234">
        <v>0</v>
      </c>
      <c r="AJ242" s="234">
        <v>0</v>
      </c>
      <c r="AK242" s="234">
        <v>0</v>
      </c>
      <c r="AL242" s="234">
        <v>0</v>
      </c>
      <c r="AM242" s="234">
        <v>0</v>
      </c>
      <c r="AN242" s="234">
        <v>6</v>
      </c>
      <c r="AO242" s="234">
        <v>0</v>
      </c>
      <c r="AP242" s="234">
        <v>6</v>
      </c>
      <c r="AQ242" s="234">
        <v>6</v>
      </c>
      <c r="AS242" s="230"/>
    </row>
    <row r="243" spans="1:45" ht="14.25" customHeight="1">
      <c r="A243" s="226">
        <v>231</v>
      </c>
      <c r="C243" s="7" t="s">
        <v>2329</v>
      </c>
      <c r="D243" s="233">
        <v>1298</v>
      </c>
      <c r="E243" s="233">
        <v>31</v>
      </c>
      <c r="F243" s="234">
        <v>644</v>
      </c>
      <c r="G243" s="234">
        <v>484</v>
      </c>
      <c r="H243" s="234">
        <v>159</v>
      </c>
      <c r="I243" s="234">
        <v>1</v>
      </c>
      <c r="J243" s="234">
        <v>40.1</v>
      </c>
      <c r="K243" s="234">
        <v>265</v>
      </c>
      <c r="L243" s="234">
        <v>37</v>
      </c>
      <c r="M243" s="234">
        <v>3</v>
      </c>
      <c r="N243" s="234">
        <v>35</v>
      </c>
      <c r="O243" s="234" t="s">
        <v>470</v>
      </c>
      <c r="P243" s="234" t="s">
        <v>470</v>
      </c>
      <c r="Q243" s="234">
        <v>8</v>
      </c>
      <c r="R243" s="234">
        <v>6</v>
      </c>
      <c r="S243" s="234">
        <v>2</v>
      </c>
      <c r="T243" s="234" t="s">
        <v>470</v>
      </c>
      <c r="U243" s="234">
        <v>1</v>
      </c>
      <c r="V243" s="234">
        <v>7</v>
      </c>
      <c r="W243" s="234" t="s">
        <v>470</v>
      </c>
      <c r="X243" s="234" t="s">
        <v>470</v>
      </c>
      <c r="Y243" s="234" t="s">
        <v>470</v>
      </c>
      <c r="Z243" s="234" t="s">
        <v>470</v>
      </c>
      <c r="AA243" s="234">
        <v>3</v>
      </c>
      <c r="AB243" s="234">
        <v>7</v>
      </c>
      <c r="AC243" s="234">
        <v>0</v>
      </c>
      <c r="AD243" s="234">
        <v>8</v>
      </c>
      <c r="AE243" s="234">
        <v>6</v>
      </c>
      <c r="AF243" s="234">
        <v>5</v>
      </c>
      <c r="AG243" s="234">
        <v>0</v>
      </c>
      <c r="AH243" s="234">
        <v>8</v>
      </c>
      <c r="AI243" s="234">
        <v>0</v>
      </c>
      <c r="AJ243" s="234">
        <v>6</v>
      </c>
      <c r="AK243" s="234">
        <v>0</v>
      </c>
      <c r="AL243" s="234">
        <v>0</v>
      </c>
      <c r="AM243" s="234">
        <v>0</v>
      </c>
      <c r="AN243" s="234">
        <v>8</v>
      </c>
      <c r="AO243" s="234">
        <v>0</v>
      </c>
      <c r="AP243" s="234">
        <v>8</v>
      </c>
      <c r="AQ243" s="234">
        <v>8</v>
      </c>
      <c r="AS243" s="230"/>
    </row>
    <row r="244" spans="1:45" ht="14.25" customHeight="1">
      <c r="A244" s="226">
        <v>232</v>
      </c>
      <c r="B244" s="236" t="s">
        <v>2335</v>
      </c>
      <c r="C244" s="7" t="s">
        <v>2335</v>
      </c>
      <c r="D244" s="233">
        <v>1793</v>
      </c>
      <c r="E244" s="233">
        <v>2</v>
      </c>
      <c r="F244" s="234">
        <v>226</v>
      </c>
      <c r="G244" s="234">
        <v>175</v>
      </c>
      <c r="H244" s="234">
        <v>51</v>
      </c>
      <c r="I244" s="234">
        <v>0</v>
      </c>
      <c r="J244" s="234">
        <v>54.88</v>
      </c>
      <c r="K244" s="234">
        <v>132</v>
      </c>
      <c r="L244" s="234">
        <v>23</v>
      </c>
      <c r="M244" s="234" t="s">
        <v>470</v>
      </c>
      <c r="N244" s="234">
        <v>22</v>
      </c>
      <c r="O244" s="234" t="s">
        <v>470</v>
      </c>
      <c r="P244" s="234">
        <v>1</v>
      </c>
      <c r="Q244" s="234">
        <v>6</v>
      </c>
      <c r="R244" s="234">
        <v>4</v>
      </c>
      <c r="S244" s="234">
        <v>2</v>
      </c>
      <c r="T244" s="234" t="s">
        <v>470</v>
      </c>
      <c r="U244" s="234">
        <v>6</v>
      </c>
      <c r="V244" s="234" t="s">
        <v>470</v>
      </c>
      <c r="W244" s="234" t="s">
        <v>470</v>
      </c>
      <c r="X244" s="234" t="s">
        <v>470</v>
      </c>
      <c r="Y244" s="234" t="s">
        <v>470</v>
      </c>
      <c r="Z244" s="234" t="s">
        <v>470</v>
      </c>
      <c r="AA244" s="234">
        <v>3</v>
      </c>
      <c r="AB244" s="234">
        <v>4</v>
      </c>
      <c r="AC244" s="234">
        <v>0</v>
      </c>
      <c r="AD244" s="234">
        <v>4</v>
      </c>
      <c r="AE244" s="234">
        <v>0</v>
      </c>
      <c r="AF244" s="234">
        <v>0</v>
      </c>
      <c r="AG244" s="234">
        <v>1</v>
      </c>
      <c r="AH244" s="234">
        <v>6</v>
      </c>
      <c r="AI244" s="234">
        <v>0</v>
      </c>
      <c r="AJ244" s="234">
        <v>1</v>
      </c>
      <c r="AK244" s="234">
        <v>0</v>
      </c>
      <c r="AL244" s="234">
        <v>0</v>
      </c>
      <c r="AM244" s="234">
        <v>0</v>
      </c>
      <c r="AN244" s="234">
        <v>6</v>
      </c>
      <c r="AO244" s="234">
        <v>0</v>
      </c>
      <c r="AP244" s="234">
        <v>6</v>
      </c>
      <c r="AQ244" s="234">
        <v>4</v>
      </c>
      <c r="AS244" s="230"/>
    </row>
    <row r="245" spans="1:45" ht="14.25" customHeight="1">
      <c r="A245" s="226">
        <v>233</v>
      </c>
      <c r="C245" s="7" t="s">
        <v>2336</v>
      </c>
      <c r="D245" s="233">
        <v>650</v>
      </c>
      <c r="E245" s="233" t="s">
        <v>470</v>
      </c>
      <c r="F245" s="234">
        <v>98</v>
      </c>
      <c r="G245" s="234">
        <v>84</v>
      </c>
      <c r="H245" s="234">
        <v>14</v>
      </c>
      <c r="I245" s="234">
        <v>0</v>
      </c>
      <c r="J245" s="234">
        <v>5.69</v>
      </c>
      <c r="K245" s="234">
        <v>40</v>
      </c>
      <c r="L245" s="234">
        <v>8</v>
      </c>
      <c r="M245" s="234" t="s">
        <v>470</v>
      </c>
      <c r="N245" s="234">
        <v>8</v>
      </c>
      <c r="O245" s="234" t="s">
        <v>470</v>
      </c>
      <c r="P245" s="234" t="s">
        <v>470</v>
      </c>
      <c r="Q245" s="234">
        <v>2</v>
      </c>
      <c r="R245" s="234">
        <v>2</v>
      </c>
      <c r="S245" s="234" t="s">
        <v>470</v>
      </c>
      <c r="T245" s="234" t="s">
        <v>470</v>
      </c>
      <c r="U245" s="234">
        <v>2</v>
      </c>
      <c r="V245" s="234" t="s">
        <v>470</v>
      </c>
      <c r="W245" s="234" t="s">
        <v>470</v>
      </c>
      <c r="X245" s="234" t="s">
        <v>470</v>
      </c>
      <c r="Y245" s="234" t="s">
        <v>470</v>
      </c>
      <c r="Z245" s="234" t="s">
        <v>470</v>
      </c>
      <c r="AA245" s="234">
        <v>1</v>
      </c>
      <c r="AB245" s="234">
        <v>2</v>
      </c>
      <c r="AC245" s="234">
        <v>0</v>
      </c>
      <c r="AD245" s="234">
        <v>2</v>
      </c>
      <c r="AE245" s="234">
        <v>0</v>
      </c>
      <c r="AF245" s="234">
        <v>0</v>
      </c>
      <c r="AG245" s="234">
        <v>0</v>
      </c>
      <c r="AH245" s="234">
        <v>2</v>
      </c>
      <c r="AI245" s="234">
        <v>0</v>
      </c>
      <c r="AJ245" s="234">
        <v>0</v>
      </c>
      <c r="AK245" s="234">
        <v>0</v>
      </c>
      <c r="AL245" s="234">
        <v>0</v>
      </c>
      <c r="AM245" s="234">
        <v>0</v>
      </c>
      <c r="AN245" s="234">
        <v>2</v>
      </c>
      <c r="AO245" s="234">
        <v>0</v>
      </c>
      <c r="AP245" s="234">
        <v>2</v>
      </c>
      <c r="AQ245" s="234">
        <v>2</v>
      </c>
      <c r="AS245" s="230"/>
    </row>
    <row r="246" spans="1:45" ht="14.25" customHeight="1">
      <c r="A246" s="226">
        <v>234</v>
      </c>
      <c r="C246" s="7" t="s">
        <v>2339</v>
      </c>
      <c r="D246" s="233">
        <v>1143</v>
      </c>
      <c r="E246" s="233">
        <v>2</v>
      </c>
      <c r="F246" s="234">
        <v>128</v>
      </c>
      <c r="G246" s="234">
        <v>91</v>
      </c>
      <c r="H246" s="234">
        <v>37</v>
      </c>
      <c r="I246" s="234">
        <v>0</v>
      </c>
      <c r="J246" s="234">
        <v>49.19</v>
      </c>
      <c r="K246" s="234">
        <v>92</v>
      </c>
      <c r="L246" s="234">
        <v>15</v>
      </c>
      <c r="M246" s="234" t="s">
        <v>470</v>
      </c>
      <c r="N246" s="234">
        <v>14</v>
      </c>
      <c r="O246" s="234" t="s">
        <v>470</v>
      </c>
      <c r="P246" s="234">
        <v>1</v>
      </c>
      <c r="Q246" s="234">
        <v>4</v>
      </c>
      <c r="R246" s="234">
        <v>2</v>
      </c>
      <c r="S246" s="234">
        <v>2</v>
      </c>
      <c r="T246" s="234" t="s">
        <v>470</v>
      </c>
      <c r="U246" s="234">
        <v>4</v>
      </c>
      <c r="V246" s="234" t="s">
        <v>470</v>
      </c>
      <c r="W246" s="234" t="s">
        <v>470</v>
      </c>
      <c r="X246" s="234" t="s">
        <v>470</v>
      </c>
      <c r="Y246" s="234" t="s">
        <v>470</v>
      </c>
      <c r="Z246" s="234" t="s">
        <v>470</v>
      </c>
      <c r="AA246" s="234">
        <v>2</v>
      </c>
      <c r="AB246" s="234">
        <v>2</v>
      </c>
      <c r="AC246" s="234">
        <v>0</v>
      </c>
      <c r="AD246" s="234">
        <v>2</v>
      </c>
      <c r="AE246" s="234">
        <v>0</v>
      </c>
      <c r="AF246" s="234">
        <v>0</v>
      </c>
      <c r="AG246" s="234">
        <v>1</v>
      </c>
      <c r="AH246" s="234">
        <v>4</v>
      </c>
      <c r="AI246" s="234">
        <v>0</v>
      </c>
      <c r="AJ246" s="234">
        <v>1</v>
      </c>
      <c r="AK246" s="234">
        <v>0</v>
      </c>
      <c r="AL246" s="234">
        <v>0</v>
      </c>
      <c r="AM246" s="234">
        <v>0</v>
      </c>
      <c r="AN246" s="234">
        <v>4</v>
      </c>
      <c r="AO246" s="234">
        <v>0</v>
      </c>
      <c r="AP246" s="234">
        <v>4</v>
      </c>
      <c r="AQ246" s="234">
        <v>2</v>
      </c>
      <c r="AS246" s="230"/>
    </row>
    <row r="247" spans="1:45" ht="14.25" customHeight="1">
      <c r="A247" s="226">
        <v>235</v>
      </c>
      <c r="B247" s="236" t="s">
        <v>2349</v>
      </c>
      <c r="C247" s="7" t="s">
        <v>2349</v>
      </c>
      <c r="D247" s="233">
        <v>3112</v>
      </c>
      <c r="E247" s="233">
        <v>43</v>
      </c>
      <c r="F247" s="234">
        <v>1519</v>
      </c>
      <c r="G247" s="234">
        <v>1227</v>
      </c>
      <c r="H247" s="234">
        <v>289</v>
      </c>
      <c r="I247" s="234">
        <v>3</v>
      </c>
      <c r="J247" s="234">
        <v>75.959999999999994</v>
      </c>
      <c r="K247" s="234">
        <v>610</v>
      </c>
      <c r="L247" s="234">
        <v>50</v>
      </c>
      <c r="M247" s="234">
        <v>7</v>
      </c>
      <c r="N247" s="234">
        <v>45</v>
      </c>
      <c r="O247" s="234" t="s">
        <v>470</v>
      </c>
      <c r="P247" s="234" t="s">
        <v>470</v>
      </c>
      <c r="Q247" s="234">
        <v>30</v>
      </c>
      <c r="R247" s="234">
        <v>23</v>
      </c>
      <c r="S247" s="234">
        <v>6</v>
      </c>
      <c r="T247" s="234">
        <v>1</v>
      </c>
      <c r="U247" s="234">
        <v>11</v>
      </c>
      <c r="V247" s="234">
        <v>16</v>
      </c>
      <c r="W247" s="234">
        <v>3</v>
      </c>
      <c r="X247" s="234" t="s">
        <v>470</v>
      </c>
      <c r="Y247" s="234" t="s">
        <v>470</v>
      </c>
      <c r="Z247" s="234" t="s">
        <v>470</v>
      </c>
      <c r="AA247" s="234">
        <v>12</v>
      </c>
      <c r="AB247" s="234">
        <v>23</v>
      </c>
      <c r="AC247" s="234">
        <v>5</v>
      </c>
      <c r="AD247" s="234">
        <v>21</v>
      </c>
      <c r="AE247" s="234">
        <v>13</v>
      </c>
      <c r="AF247" s="234">
        <v>3</v>
      </c>
      <c r="AG247" s="234">
        <v>1</v>
      </c>
      <c r="AH247" s="234">
        <v>30</v>
      </c>
      <c r="AI247" s="234">
        <v>0</v>
      </c>
      <c r="AJ247" s="234">
        <v>16</v>
      </c>
      <c r="AK247" s="234">
        <v>0</v>
      </c>
      <c r="AL247" s="234">
        <v>2</v>
      </c>
      <c r="AM247" s="234">
        <v>0</v>
      </c>
      <c r="AN247" s="234">
        <v>23</v>
      </c>
      <c r="AO247" s="234">
        <v>1</v>
      </c>
      <c r="AP247" s="234">
        <v>30</v>
      </c>
      <c r="AQ247" s="234">
        <v>29</v>
      </c>
      <c r="AS247" s="230"/>
    </row>
    <row r="248" spans="1:45" ht="14.25" customHeight="1">
      <c r="A248" s="226">
        <v>236</v>
      </c>
      <c r="C248" s="7" t="s">
        <v>2350</v>
      </c>
      <c r="D248" s="233">
        <v>1025</v>
      </c>
      <c r="E248" s="233">
        <v>15</v>
      </c>
      <c r="F248" s="234">
        <v>362</v>
      </c>
      <c r="G248" s="234">
        <v>306</v>
      </c>
      <c r="H248" s="234">
        <v>56</v>
      </c>
      <c r="I248" s="234">
        <v>0</v>
      </c>
      <c r="J248" s="234">
        <v>24.99</v>
      </c>
      <c r="K248" s="234">
        <v>141</v>
      </c>
      <c r="L248" s="234">
        <v>9</v>
      </c>
      <c r="M248" s="234">
        <v>1</v>
      </c>
      <c r="N248" s="234">
        <v>8</v>
      </c>
      <c r="O248" s="234" t="s">
        <v>470</v>
      </c>
      <c r="P248" s="234" t="s">
        <v>470</v>
      </c>
      <c r="Q248" s="234">
        <v>13</v>
      </c>
      <c r="R248" s="234">
        <v>10</v>
      </c>
      <c r="S248" s="234">
        <v>2</v>
      </c>
      <c r="T248" s="234">
        <v>1</v>
      </c>
      <c r="U248" s="234">
        <v>10</v>
      </c>
      <c r="V248" s="234">
        <v>3</v>
      </c>
      <c r="W248" s="234" t="s">
        <v>470</v>
      </c>
      <c r="X248" s="234" t="s">
        <v>470</v>
      </c>
      <c r="Y248" s="234" t="s">
        <v>470</v>
      </c>
      <c r="Z248" s="234" t="s">
        <v>470</v>
      </c>
      <c r="AA248" s="234">
        <v>3</v>
      </c>
      <c r="AB248" s="234">
        <v>8</v>
      </c>
      <c r="AC248" s="234">
        <v>2</v>
      </c>
      <c r="AD248" s="234">
        <v>10</v>
      </c>
      <c r="AE248" s="234">
        <v>5</v>
      </c>
      <c r="AF248" s="234">
        <v>2</v>
      </c>
      <c r="AG248" s="234">
        <v>1</v>
      </c>
      <c r="AH248" s="234">
        <v>13</v>
      </c>
      <c r="AI248" s="234">
        <v>0</v>
      </c>
      <c r="AJ248" s="234">
        <v>6</v>
      </c>
      <c r="AK248" s="234">
        <v>0</v>
      </c>
      <c r="AL248" s="234">
        <v>2</v>
      </c>
      <c r="AM248" s="234">
        <v>0</v>
      </c>
      <c r="AN248" s="234">
        <v>12</v>
      </c>
      <c r="AO248" s="234">
        <v>0</v>
      </c>
      <c r="AP248" s="234">
        <v>13</v>
      </c>
      <c r="AQ248" s="234">
        <v>12</v>
      </c>
      <c r="AS248" s="230"/>
    </row>
    <row r="249" spans="1:45" ht="14.25" customHeight="1">
      <c r="A249" s="226">
        <v>237</v>
      </c>
      <c r="C249" s="7" t="s">
        <v>2364</v>
      </c>
      <c r="D249" s="233">
        <v>631</v>
      </c>
      <c r="E249" s="233">
        <v>2</v>
      </c>
      <c r="F249" s="234">
        <v>412</v>
      </c>
      <c r="G249" s="234">
        <v>374</v>
      </c>
      <c r="H249" s="234">
        <v>38</v>
      </c>
      <c r="I249" s="234">
        <v>0</v>
      </c>
      <c r="J249" s="234">
        <v>10.45</v>
      </c>
      <c r="K249" s="234">
        <v>176</v>
      </c>
      <c r="L249" s="234">
        <v>17</v>
      </c>
      <c r="M249" s="234">
        <v>1</v>
      </c>
      <c r="N249" s="234">
        <v>16</v>
      </c>
      <c r="O249" s="234" t="s">
        <v>470</v>
      </c>
      <c r="P249" s="234" t="s">
        <v>470</v>
      </c>
      <c r="Q249" s="234">
        <v>6</v>
      </c>
      <c r="R249" s="234">
        <v>6</v>
      </c>
      <c r="S249" s="234" t="s">
        <v>470</v>
      </c>
      <c r="T249" s="234" t="s">
        <v>470</v>
      </c>
      <c r="U249" s="234" t="s">
        <v>470</v>
      </c>
      <c r="V249" s="234">
        <v>4</v>
      </c>
      <c r="W249" s="234">
        <v>2</v>
      </c>
      <c r="X249" s="234" t="s">
        <v>470</v>
      </c>
      <c r="Y249" s="234" t="s">
        <v>470</v>
      </c>
      <c r="Z249" s="234" t="s">
        <v>470</v>
      </c>
      <c r="AA249" s="234">
        <v>4</v>
      </c>
      <c r="AB249" s="234">
        <v>5</v>
      </c>
      <c r="AC249" s="234">
        <v>1</v>
      </c>
      <c r="AD249" s="234">
        <v>5</v>
      </c>
      <c r="AE249" s="234">
        <v>4</v>
      </c>
      <c r="AF249" s="234">
        <v>1</v>
      </c>
      <c r="AG249" s="234">
        <v>0</v>
      </c>
      <c r="AH249" s="234">
        <v>6</v>
      </c>
      <c r="AI249" s="234">
        <v>0</v>
      </c>
      <c r="AJ249" s="234">
        <v>1</v>
      </c>
      <c r="AK249" s="234">
        <v>0</v>
      </c>
      <c r="AL249" s="234">
        <v>0</v>
      </c>
      <c r="AM249" s="234">
        <v>0</v>
      </c>
      <c r="AN249" s="234">
        <v>5</v>
      </c>
      <c r="AO249" s="234">
        <v>1</v>
      </c>
      <c r="AP249" s="234">
        <v>6</v>
      </c>
      <c r="AQ249" s="234">
        <v>6</v>
      </c>
      <c r="AS249" s="230"/>
    </row>
    <row r="250" spans="1:45" ht="14.25" customHeight="1">
      <c r="A250" s="226">
        <v>238</v>
      </c>
      <c r="C250" s="7" t="s">
        <v>2369</v>
      </c>
      <c r="D250" s="233">
        <v>1456</v>
      </c>
      <c r="E250" s="233">
        <v>26</v>
      </c>
      <c r="F250" s="234">
        <v>745</v>
      </c>
      <c r="G250" s="234">
        <v>547</v>
      </c>
      <c r="H250" s="234">
        <v>195</v>
      </c>
      <c r="I250" s="234">
        <v>3</v>
      </c>
      <c r="J250" s="234">
        <v>40.520000000000003</v>
      </c>
      <c r="K250" s="234">
        <v>293</v>
      </c>
      <c r="L250" s="234">
        <v>24</v>
      </c>
      <c r="M250" s="234">
        <v>5</v>
      </c>
      <c r="N250" s="234">
        <v>21</v>
      </c>
      <c r="O250" s="234" t="s">
        <v>470</v>
      </c>
      <c r="P250" s="234" t="s">
        <v>470</v>
      </c>
      <c r="Q250" s="234">
        <v>11</v>
      </c>
      <c r="R250" s="234">
        <v>7</v>
      </c>
      <c r="S250" s="234">
        <v>4</v>
      </c>
      <c r="T250" s="234" t="s">
        <v>470</v>
      </c>
      <c r="U250" s="234">
        <v>1</v>
      </c>
      <c r="V250" s="234">
        <v>9</v>
      </c>
      <c r="W250" s="234">
        <v>1</v>
      </c>
      <c r="X250" s="234" t="s">
        <v>470</v>
      </c>
      <c r="Y250" s="234" t="s">
        <v>470</v>
      </c>
      <c r="Z250" s="234" t="s">
        <v>470</v>
      </c>
      <c r="AA250" s="234">
        <v>5</v>
      </c>
      <c r="AB250" s="234">
        <v>10</v>
      </c>
      <c r="AC250" s="234">
        <v>2</v>
      </c>
      <c r="AD250" s="234">
        <v>6</v>
      </c>
      <c r="AE250" s="234">
        <v>4</v>
      </c>
      <c r="AF250" s="234">
        <v>0</v>
      </c>
      <c r="AG250" s="234">
        <v>0</v>
      </c>
      <c r="AH250" s="234">
        <v>11</v>
      </c>
      <c r="AI250" s="234">
        <v>0</v>
      </c>
      <c r="AJ250" s="234">
        <v>9</v>
      </c>
      <c r="AK250" s="234">
        <v>0</v>
      </c>
      <c r="AL250" s="234">
        <v>0</v>
      </c>
      <c r="AM250" s="234">
        <v>0</v>
      </c>
      <c r="AN250" s="234">
        <v>6</v>
      </c>
      <c r="AO250" s="234">
        <v>0</v>
      </c>
      <c r="AP250" s="234">
        <v>11</v>
      </c>
      <c r="AQ250" s="234">
        <v>11</v>
      </c>
      <c r="AS250" s="230"/>
    </row>
    <row r="251" spans="1:45" ht="14.25" customHeight="1">
      <c r="A251" s="226">
        <v>239</v>
      </c>
    </row>
    <row r="252" spans="1:45" ht="14.25" customHeight="1">
      <c r="A252" s="226">
        <v>240</v>
      </c>
    </row>
    <row r="253" spans="1:45" ht="14.25" customHeight="1">
      <c r="A253" s="226">
        <v>241</v>
      </c>
    </row>
    <row r="254" spans="1:45" ht="14.25" customHeight="1">
      <c r="A254" s="226">
        <v>242</v>
      </c>
    </row>
    <row r="255" spans="1:45" ht="14.25" customHeight="1">
      <c r="A255" s="226">
        <v>243</v>
      </c>
    </row>
    <row r="256" spans="1:45" ht="14.25" customHeight="1">
      <c r="A256" s="226">
        <v>244</v>
      </c>
    </row>
    <row r="257" spans="1:1" ht="14.25" customHeight="1">
      <c r="A257" s="226">
        <v>245</v>
      </c>
    </row>
  </sheetData>
  <autoFilter ref="A5:IT257">
    <sortState ref="A5:IR224">
      <sortCondition ref="A4:A216"/>
    </sortState>
  </autoFilter>
  <mergeCells count="7">
    <mergeCell ref="AH4:AQ4"/>
    <mergeCell ref="D4:E4"/>
    <mergeCell ref="F4:I4"/>
    <mergeCell ref="K4:P4"/>
    <mergeCell ref="Q4:T4"/>
    <mergeCell ref="U4:Z4"/>
    <mergeCell ref="AA4:AG4"/>
  </mergeCells>
  <phoneticPr fontId="9"/>
  <pageMargins left="0.70866141732283472" right="0.70866141732283472" top="0.39370078740157483" bottom="0.39370078740157483" header="0.39370078740157483" footer="0.39370078740157483"/>
  <pageSetup paperSize="9" scale="60" pageOrder="overThenDown" orientation="portrait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V250"/>
  <sheetViews>
    <sheetView zoomScaleNormal="100" zoomScaleSheetLayoutView="100" workbookViewId="0">
      <pane xSplit="1" ySplit="5" topLeftCell="B6" activePane="bottomRight" state="frozen"/>
      <selection activeCell="O17" sqref="O17"/>
      <selection pane="topRight" activeCell="O17" sqref="O17"/>
      <selection pane="bottomLeft" activeCell="O17" sqref="O17"/>
      <selection pane="bottomRight" activeCell="O17" sqref="O17"/>
    </sheetView>
  </sheetViews>
  <sheetFormatPr defaultColWidth="11.875" defaultRowHeight="13.5"/>
  <cols>
    <col min="1" max="1" width="5.375" style="245" customWidth="1"/>
    <col min="2" max="2" width="8.25" style="245" customWidth="1"/>
    <col min="3" max="3" width="17.875" style="245" customWidth="1"/>
    <col min="4" max="5" width="11.875" style="257"/>
    <col min="6" max="6" width="11.875" style="253"/>
    <col min="7" max="256" width="11.875" style="254"/>
    <col min="257" max="257" width="5.375" style="254" customWidth="1"/>
    <col min="258" max="258" width="8.25" style="254" customWidth="1"/>
    <col min="259" max="259" width="17.875" style="254" customWidth="1"/>
    <col min="260" max="512" width="11.875" style="254"/>
    <col min="513" max="513" width="5.375" style="254" customWidth="1"/>
    <col min="514" max="514" width="8.25" style="254" customWidth="1"/>
    <col min="515" max="515" width="17.875" style="254" customWidth="1"/>
    <col min="516" max="768" width="11.875" style="254"/>
    <col min="769" max="769" width="5.375" style="254" customWidth="1"/>
    <col min="770" max="770" width="8.25" style="254" customWidth="1"/>
    <col min="771" max="771" width="17.875" style="254" customWidth="1"/>
    <col min="772" max="1024" width="11.875" style="254"/>
    <col min="1025" max="1025" width="5.375" style="254" customWidth="1"/>
    <col min="1026" max="1026" width="8.25" style="254" customWidth="1"/>
    <col min="1027" max="1027" width="17.875" style="254" customWidth="1"/>
    <col min="1028" max="1280" width="11.875" style="254"/>
    <col min="1281" max="1281" width="5.375" style="254" customWidth="1"/>
    <col min="1282" max="1282" width="8.25" style="254" customWidth="1"/>
    <col min="1283" max="1283" width="17.875" style="254" customWidth="1"/>
    <col min="1284" max="1536" width="11.875" style="254"/>
    <col min="1537" max="1537" width="5.375" style="254" customWidth="1"/>
    <col min="1538" max="1538" width="8.25" style="254" customWidth="1"/>
    <col min="1539" max="1539" width="17.875" style="254" customWidth="1"/>
    <col min="1540" max="1792" width="11.875" style="254"/>
    <col min="1793" max="1793" width="5.375" style="254" customWidth="1"/>
    <col min="1794" max="1794" width="8.25" style="254" customWidth="1"/>
    <col min="1795" max="1795" width="17.875" style="254" customWidth="1"/>
    <col min="1796" max="2048" width="11.875" style="254"/>
    <col min="2049" max="2049" width="5.375" style="254" customWidth="1"/>
    <col min="2050" max="2050" width="8.25" style="254" customWidth="1"/>
    <col min="2051" max="2051" width="17.875" style="254" customWidth="1"/>
    <col min="2052" max="2304" width="11.875" style="254"/>
    <col min="2305" max="2305" width="5.375" style="254" customWidth="1"/>
    <col min="2306" max="2306" width="8.25" style="254" customWidth="1"/>
    <col min="2307" max="2307" width="17.875" style="254" customWidth="1"/>
    <col min="2308" max="2560" width="11.875" style="254"/>
    <col min="2561" max="2561" width="5.375" style="254" customWidth="1"/>
    <col min="2562" max="2562" width="8.25" style="254" customWidth="1"/>
    <col min="2563" max="2563" width="17.875" style="254" customWidth="1"/>
    <col min="2564" max="2816" width="11.875" style="254"/>
    <col min="2817" max="2817" width="5.375" style="254" customWidth="1"/>
    <col min="2818" max="2818" width="8.25" style="254" customWidth="1"/>
    <col min="2819" max="2819" width="17.875" style="254" customWidth="1"/>
    <col min="2820" max="3072" width="11.875" style="254"/>
    <col min="3073" max="3073" width="5.375" style="254" customWidth="1"/>
    <col min="3074" max="3074" width="8.25" style="254" customWidth="1"/>
    <col min="3075" max="3075" width="17.875" style="254" customWidth="1"/>
    <col min="3076" max="3328" width="11.875" style="254"/>
    <col min="3329" max="3329" width="5.375" style="254" customWidth="1"/>
    <col min="3330" max="3330" width="8.25" style="254" customWidth="1"/>
    <col min="3331" max="3331" width="17.875" style="254" customWidth="1"/>
    <col min="3332" max="3584" width="11.875" style="254"/>
    <col min="3585" max="3585" width="5.375" style="254" customWidth="1"/>
    <col min="3586" max="3586" width="8.25" style="254" customWidth="1"/>
    <col min="3587" max="3587" width="17.875" style="254" customWidth="1"/>
    <col min="3588" max="3840" width="11.875" style="254"/>
    <col min="3841" max="3841" width="5.375" style="254" customWidth="1"/>
    <col min="3842" max="3842" width="8.25" style="254" customWidth="1"/>
    <col min="3843" max="3843" width="17.875" style="254" customWidth="1"/>
    <col min="3844" max="4096" width="11.875" style="254"/>
    <col min="4097" max="4097" width="5.375" style="254" customWidth="1"/>
    <col min="4098" max="4098" width="8.25" style="254" customWidth="1"/>
    <col min="4099" max="4099" width="17.875" style="254" customWidth="1"/>
    <col min="4100" max="4352" width="11.875" style="254"/>
    <col min="4353" max="4353" width="5.375" style="254" customWidth="1"/>
    <col min="4354" max="4354" width="8.25" style="254" customWidth="1"/>
    <col min="4355" max="4355" width="17.875" style="254" customWidth="1"/>
    <col min="4356" max="4608" width="11.875" style="254"/>
    <col min="4609" max="4609" width="5.375" style="254" customWidth="1"/>
    <col min="4610" max="4610" width="8.25" style="254" customWidth="1"/>
    <col min="4611" max="4611" width="17.875" style="254" customWidth="1"/>
    <col min="4612" max="4864" width="11.875" style="254"/>
    <col min="4865" max="4865" width="5.375" style="254" customWidth="1"/>
    <col min="4866" max="4866" width="8.25" style="254" customWidth="1"/>
    <col min="4867" max="4867" width="17.875" style="254" customWidth="1"/>
    <col min="4868" max="5120" width="11.875" style="254"/>
    <col min="5121" max="5121" width="5.375" style="254" customWidth="1"/>
    <col min="5122" max="5122" width="8.25" style="254" customWidth="1"/>
    <col min="5123" max="5123" width="17.875" style="254" customWidth="1"/>
    <col min="5124" max="5376" width="11.875" style="254"/>
    <col min="5377" max="5377" width="5.375" style="254" customWidth="1"/>
    <col min="5378" max="5378" width="8.25" style="254" customWidth="1"/>
    <col min="5379" max="5379" width="17.875" style="254" customWidth="1"/>
    <col min="5380" max="5632" width="11.875" style="254"/>
    <col min="5633" max="5633" width="5.375" style="254" customWidth="1"/>
    <col min="5634" max="5634" width="8.25" style="254" customWidth="1"/>
    <col min="5635" max="5635" width="17.875" style="254" customWidth="1"/>
    <col min="5636" max="5888" width="11.875" style="254"/>
    <col min="5889" max="5889" width="5.375" style="254" customWidth="1"/>
    <col min="5890" max="5890" width="8.25" style="254" customWidth="1"/>
    <col min="5891" max="5891" width="17.875" style="254" customWidth="1"/>
    <col min="5892" max="6144" width="11.875" style="254"/>
    <col min="6145" max="6145" width="5.375" style="254" customWidth="1"/>
    <col min="6146" max="6146" width="8.25" style="254" customWidth="1"/>
    <col min="6147" max="6147" width="17.875" style="254" customWidth="1"/>
    <col min="6148" max="6400" width="11.875" style="254"/>
    <col min="6401" max="6401" width="5.375" style="254" customWidth="1"/>
    <col min="6402" max="6402" width="8.25" style="254" customWidth="1"/>
    <col min="6403" max="6403" width="17.875" style="254" customWidth="1"/>
    <col min="6404" max="6656" width="11.875" style="254"/>
    <col min="6657" max="6657" width="5.375" style="254" customWidth="1"/>
    <col min="6658" max="6658" width="8.25" style="254" customWidth="1"/>
    <col min="6659" max="6659" width="17.875" style="254" customWidth="1"/>
    <col min="6660" max="6912" width="11.875" style="254"/>
    <col min="6913" max="6913" width="5.375" style="254" customWidth="1"/>
    <col min="6914" max="6914" width="8.25" style="254" customWidth="1"/>
    <col min="6915" max="6915" width="17.875" style="254" customWidth="1"/>
    <col min="6916" max="7168" width="11.875" style="254"/>
    <col min="7169" max="7169" width="5.375" style="254" customWidth="1"/>
    <col min="7170" max="7170" width="8.25" style="254" customWidth="1"/>
    <col min="7171" max="7171" width="17.875" style="254" customWidth="1"/>
    <col min="7172" max="7424" width="11.875" style="254"/>
    <col min="7425" max="7425" width="5.375" style="254" customWidth="1"/>
    <col min="7426" max="7426" width="8.25" style="254" customWidth="1"/>
    <col min="7427" max="7427" width="17.875" style="254" customWidth="1"/>
    <col min="7428" max="7680" width="11.875" style="254"/>
    <col min="7681" max="7681" width="5.375" style="254" customWidth="1"/>
    <col min="7682" max="7682" width="8.25" style="254" customWidth="1"/>
    <col min="7683" max="7683" width="17.875" style="254" customWidth="1"/>
    <col min="7684" max="7936" width="11.875" style="254"/>
    <col min="7937" max="7937" width="5.375" style="254" customWidth="1"/>
    <col min="7938" max="7938" width="8.25" style="254" customWidth="1"/>
    <col min="7939" max="7939" width="17.875" style="254" customWidth="1"/>
    <col min="7940" max="8192" width="11.875" style="254"/>
    <col min="8193" max="8193" width="5.375" style="254" customWidth="1"/>
    <col min="8194" max="8194" width="8.25" style="254" customWidth="1"/>
    <col min="8195" max="8195" width="17.875" style="254" customWidth="1"/>
    <col min="8196" max="8448" width="11.875" style="254"/>
    <col min="8449" max="8449" width="5.375" style="254" customWidth="1"/>
    <col min="8450" max="8450" width="8.25" style="254" customWidth="1"/>
    <col min="8451" max="8451" width="17.875" style="254" customWidth="1"/>
    <col min="8452" max="8704" width="11.875" style="254"/>
    <col min="8705" max="8705" width="5.375" style="254" customWidth="1"/>
    <col min="8706" max="8706" width="8.25" style="254" customWidth="1"/>
    <col min="8707" max="8707" width="17.875" style="254" customWidth="1"/>
    <col min="8708" max="8960" width="11.875" style="254"/>
    <col min="8961" max="8961" width="5.375" style="254" customWidth="1"/>
    <col min="8962" max="8962" width="8.25" style="254" customWidth="1"/>
    <col min="8963" max="8963" width="17.875" style="254" customWidth="1"/>
    <col min="8964" max="9216" width="11.875" style="254"/>
    <col min="9217" max="9217" width="5.375" style="254" customWidth="1"/>
    <col min="9218" max="9218" width="8.25" style="254" customWidth="1"/>
    <col min="9219" max="9219" width="17.875" style="254" customWidth="1"/>
    <col min="9220" max="9472" width="11.875" style="254"/>
    <col min="9473" max="9473" width="5.375" style="254" customWidth="1"/>
    <col min="9474" max="9474" width="8.25" style="254" customWidth="1"/>
    <col min="9475" max="9475" width="17.875" style="254" customWidth="1"/>
    <col min="9476" max="9728" width="11.875" style="254"/>
    <col min="9729" max="9729" width="5.375" style="254" customWidth="1"/>
    <col min="9730" max="9730" width="8.25" style="254" customWidth="1"/>
    <col min="9731" max="9731" width="17.875" style="254" customWidth="1"/>
    <col min="9732" max="9984" width="11.875" style="254"/>
    <col min="9985" max="9985" width="5.375" style="254" customWidth="1"/>
    <col min="9986" max="9986" width="8.25" style="254" customWidth="1"/>
    <col min="9987" max="9987" width="17.875" style="254" customWidth="1"/>
    <col min="9988" max="10240" width="11.875" style="254"/>
    <col min="10241" max="10241" width="5.375" style="254" customWidth="1"/>
    <col min="10242" max="10242" width="8.25" style="254" customWidth="1"/>
    <col min="10243" max="10243" width="17.875" style="254" customWidth="1"/>
    <col min="10244" max="10496" width="11.875" style="254"/>
    <col min="10497" max="10497" width="5.375" style="254" customWidth="1"/>
    <col min="10498" max="10498" width="8.25" style="254" customWidth="1"/>
    <col min="10499" max="10499" width="17.875" style="254" customWidth="1"/>
    <col min="10500" max="10752" width="11.875" style="254"/>
    <col min="10753" max="10753" width="5.375" style="254" customWidth="1"/>
    <col min="10754" max="10754" width="8.25" style="254" customWidth="1"/>
    <col min="10755" max="10755" width="17.875" style="254" customWidth="1"/>
    <col min="10756" max="11008" width="11.875" style="254"/>
    <col min="11009" max="11009" width="5.375" style="254" customWidth="1"/>
    <col min="11010" max="11010" width="8.25" style="254" customWidth="1"/>
    <col min="11011" max="11011" width="17.875" style="254" customWidth="1"/>
    <col min="11012" max="11264" width="11.875" style="254"/>
    <col min="11265" max="11265" width="5.375" style="254" customWidth="1"/>
    <col min="11266" max="11266" width="8.25" style="254" customWidth="1"/>
    <col min="11267" max="11267" width="17.875" style="254" customWidth="1"/>
    <col min="11268" max="11520" width="11.875" style="254"/>
    <col min="11521" max="11521" width="5.375" style="254" customWidth="1"/>
    <col min="11522" max="11522" width="8.25" style="254" customWidth="1"/>
    <col min="11523" max="11523" width="17.875" style="254" customWidth="1"/>
    <col min="11524" max="11776" width="11.875" style="254"/>
    <col min="11777" max="11777" width="5.375" style="254" customWidth="1"/>
    <col min="11778" max="11778" width="8.25" style="254" customWidth="1"/>
    <col min="11779" max="11779" width="17.875" style="254" customWidth="1"/>
    <col min="11780" max="12032" width="11.875" style="254"/>
    <col min="12033" max="12033" width="5.375" style="254" customWidth="1"/>
    <col min="12034" max="12034" width="8.25" style="254" customWidth="1"/>
    <col min="12035" max="12035" width="17.875" style="254" customWidth="1"/>
    <col min="12036" max="12288" width="11.875" style="254"/>
    <col min="12289" max="12289" width="5.375" style="254" customWidth="1"/>
    <col min="12290" max="12290" width="8.25" style="254" customWidth="1"/>
    <col min="12291" max="12291" width="17.875" style="254" customWidth="1"/>
    <col min="12292" max="12544" width="11.875" style="254"/>
    <col min="12545" max="12545" width="5.375" style="254" customWidth="1"/>
    <col min="12546" max="12546" width="8.25" style="254" customWidth="1"/>
    <col min="12547" max="12547" width="17.875" style="254" customWidth="1"/>
    <col min="12548" max="12800" width="11.875" style="254"/>
    <col min="12801" max="12801" width="5.375" style="254" customWidth="1"/>
    <col min="12802" max="12802" width="8.25" style="254" customWidth="1"/>
    <col min="12803" max="12803" width="17.875" style="254" customWidth="1"/>
    <col min="12804" max="13056" width="11.875" style="254"/>
    <col min="13057" max="13057" width="5.375" style="254" customWidth="1"/>
    <col min="13058" max="13058" width="8.25" style="254" customWidth="1"/>
    <col min="13059" max="13059" width="17.875" style="254" customWidth="1"/>
    <col min="13060" max="13312" width="11.875" style="254"/>
    <col min="13313" max="13313" width="5.375" style="254" customWidth="1"/>
    <col min="13314" max="13314" width="8.25" style="254" customWidth="1"/>
    <col min="13315" max="13315" width="17.875" style="254" customWidth="1"/>
    <col min="13316" max="13568" width="11.875" style="254"/>
    <col min="13569" max="13569" width="5.375" style="254" customWidth="1"/>
    <col min="13570" max="13570" width="8.25" style="254" customWidth="1"/>
    <col min="13571" max="13571" width="17.875" style="254" customWidth="1"/>
    <col min="13572" max="13824" width="11.875" style="254"/>
    <col min="13825" max="13825" width="5.375" style="254" customWidth="1"/>
    <col min="13826" max="13826" width="8.25" style="254" customWidth="1"/>
    <col min="13827" max="13827" width="17.875" style="254" customWidth="1"/>
    <col min="13828" max="14080" width="11.875" style="254"/>
    <col min="14081" max="14081" width="5.375" style="254" customWidth="1"/>
    <col min="14082" max="14082" width="8.25" style="254" customWidth="1"/>
    <col min="14083" max="14083" width="17.875" style="254" customWidth="1"/>
    <col min="14084" max="14336" width="11.875" style="254"/>
    <col min="14337" max="14337" width="5.375" style="254" customWidth="1"/>
    <col min="14338" max="14338" width="8.25" style="254" customWidth="1"/>
    <col min="14339" max="14339" width="17.875" style="254" customWidth="1"/>
    <col min="14340" max="14592" width="11.875" style="254"/>
    <col min="14593" max="14593" width="5.375" style="254" customWidth="1"/>
    <col min="14594" max="14594" width="8.25" style="254" customWidth="1"/>
    <col min="14595" max="14595" width="17.875" style="254" customWidth="1"/>
    <col min="14596" max="14848" width="11.875" style="254"/>
    <col min="14849" max="14849" width="5.375" style="254" customWidth="1"/>
    <col min="14850" max="14850" width="8.25" style="254" customWidth="1"/>
    <col min="14851" max="14851" width="17.875" style="254" customWidth="1"/>
    <col min="14852" max="15104" width="11.875" style="254"/>
    <col min="15105" max="15105" width="5.375" style="254" customWidth="1"/>
    <col min="15106" max="15106" width="8.25" style="254" customWidth="1"/>
    <col min="15107" max="15107" width="17.875" style="254" customWidth="1"/>
    <col min="15108" max="15360" width="11.875" style="254"/>
    <col min="15361" max="15361" width="5.375" style="254" customWidth="1"/>
    <col min="15362" max="15362" width="8.25" style="254" customWidth="1"/>
    <col min="15363" max="15363" width="17.875" style="254" customWidth="1"/>
    <col min="15364" max="15616" width="11.875" style="254"/>
    <col min="15617" max="15617" width="5.375" style="254" customWidth="1"/>
    <col min="15618" max="15618" width="8.25" style="254" customWidth="1"/>
    <col min="15619" max="15619" width="17.875" style="254" customWidth="1"/>
    <col min="15620" max="15872" width="11.875" style="254"/>
    <col min="15873" max="15873" width="5.375" style="254" customWidth="1"/>
    <col min="15874" max="15874" width="8.25" style="254" customWidth="1"/>
    <col min="15875" max="15875" width="17.875" style="254" customWidth="1"/>
    <col min="15876" max="16128" width="11.875" style="254"/>
    <col min="16129" max="16129" width="5.375" style="254" customWidth="1"/>
    <col min="16130" max="16130" width="8.25" style="254" customWidth="1"/>
    <col min="16131" max="16131" width="17.875" style="254" customWidth="1"/>
    <col min="16132" max="16384" width="11.875" style="254"/>
  </cols>
  <sheetData>
    <row r="1" spans="1:48" s="243" customFormat="1" ht="16.5" customHeight="1">
      <c r="A1" s="241" t="s">
        <v>431</v>
      </c>
      <c r="B1" s="242"/>
      <c r="C1" s="242"/>
      <c r="E1" s="241"/>
    </row>
    <row r="2" spans="1:48" s="244" customFormat="1" ht="16.5" customHeight="1">
      <c r="A2" s="244" t="s">
        <v>472</v>
      </c>
      <c r="B2" s="245"/>
      <c r="C2" s="245"/>
    </row>
    <row r="3" spans="1:48" s="244" customFormat="1" ht="16.5" customHeight="1">
      <c r="B3" s="245"/>
      <c r="C3" s="245"/>
      <c r="D3" s="244">
        <v>1</v>
      </c>
      <c r="E3" s="244">
        <v>2</v>
      </c>
      <c r="F3" s="244">
        <v>3</v>
      </c>
      <c r="G3" s="244">
        <v>4</v>
      </c>
      <c r="H3" s="244">
        <v>5</v>
      </c>
      <c r="I3" s="244">
        <v>6</v>
      </c>
      <c r="J3" s="244">
        <v>7</v>
      </c>
      <c r="K3" s="244">
        <v>8</v>
      </c>
      <c r="L3" s="244">
        <v>9</v>
      </c>
      <c r="M3" s="244">
        <v>10</v>
      </c>
      <c r="N3" s="244">
        <v>11</v>
      </c>
      <c r="O3" s="244">
        <v>12</v>
      </c>
      <c r="P3" s="244">
        <v>13</v>
      </c>
      <c r="Q3" s="244">
        <v>14</v>
      </c>
      <c r="R3" s="244">
        <v>15</v>
      </c>
      <c r="S3" s="244">
        <v>16</v>
      </c>
      <c r="T3" s="244">
        <v>17</v>
      </c>
      <c r="U3" s="244">
        <v>18</v>
      </c>
      <c r="V3" s="244">
        <v>19</v>
      </c>
      <c r="W3" s="244">
        <v>20</v>
      </c>
      <c r="X3" s="244">
        <v>21</v>
      </c>
      <c r="Y3" s="244">
        <v>22</v>
      </c>
      <c r="Z3" s="244">
        <v>23</v>
      </c>
      <c r="AA3" s="244">
        <v>24</v>
      </c>
      <c r="AB3" s="244">
        <v>25</v>
      </c>
      <c r="AC3" s="244">
        <v>26</v>
      </c>
      <c r="AD3" s="244">
        <v>27</v>
      </c>
      <c r="AE3" s="244">
        <v>28</v>
      </c>
      <c r="AF3" s="244">
        <v>29</v>
      </c>
      <c r="AG3" s="244">
        <v>30</v>
      </c>
      <c r="AH3" s="244">
        <v>31</v>
      </c>
      <c r="AI3" s="244">
        <v>32</v>
      </c>
      <c r="AJ3" s="244">
        <v>33</v>
      </c>
      <c r="AK3" s="244">
        <v>34</v>
      </c>
      <c r="AL3" s="244">
        <v>35</v>
      </c>
      <c r="AM3" s="244">
        <v>36</v>
      </c>
      <c r="AN3" s="244">
        <v>37</v>
      </c>
      <c r="AO3" s="244">
        <v>38</v>
      </c>
      <c r="AP3" s="244">
        <v>39</v>
      </c>
      <c r="AQ3" s="244">
        <v>40</v>
      </c>
      <c r="AR3" s="244">
        <v>41</v>
      </c>
      <c r="AS3" s="244">
        <v>42</v>
      </c>
      <c r="AT3" s="244">
        <v>43</v>
      </c>
      <c r="AU3" s="244">
        <v>44</v>
      </c>
      <c r="AV3" s="244">
        <v>45</v>
      </c>
    </row>
    <row r="4" spans="1:48" s="247" customFormat="1" ht="19.5" customHeight="1">
      <c r="A4" s="246"/>
      <c r="B4" s="246"/>
      <c r="C4" s="246"/>
      <c r="D4" s="482" t="s">
        <v>473</v>
      </c>
      <c r="E4" s="482"/>
      <c r="F4" s="482" t="s">
        <v>474</v>
      </c>
      <c r="G4" s="482"/>
      <c r="H4" s="482"/>
      <c r="I4" s="482"/>
      <c r="K4" s="482" t="s">
        <v>475</v>
      </c>
      <c r="L4" s="482"/>
      <c r="M4" s="482"/>
      <c r="N4" s="482"/>
      <c r="O4" s="482"/>
      <c r="P4" s="482"/>
      <c r="Q4" s="482" t="s">
        <v>476</v>
      </c>
      <c r="R4" s="482"/>
      <c r="S4" s="482"/>
      <c r="T4" s="482"/>
      <c r="U4" s="482" t="s">
        <v>477</v>
      </c>
      <c r="V4" s="482"/>
      <c r="W4" s="482"/>
      <c r="X4" s="482"/>
      <c r="Y4" s="482" t="s">
        <v>453</v>
      </c>
      <c r="Z4" s="482"/>
      <c r="AA4" s="482"/>
      <c r="AB4" s="482"/>
      <c r="AC4" s="482"/>
      <c r="AD4" s="482"/>
      <c r="AE4" s="482"/>
      <c r="AF4" s="482"/>
      <c r="AG4" s="482"/>
      <c r="AH4" s="482" t="s">
        <v>478</v>
      </c>
      <c r="AI4" s="482"/>
      <c r="AJ4" s="482"/>
      <c r="AK4" s="482"/>
      <c r="AL4" s="482"/>
      <c r="AM4" s="482"/>
      <c r="AN4" s="482"/>
      <c r="AO4" s="482"/>
      <c r="AP4" s="482"/>
      <c r="AQ4" s="482"/>
    </row>
    <row r="5" spans="1:48" s="250" customFormat="1" ht="63.75" customHeight="1">
      <c r="A5" s="483" t="s">
        <v>440</v>
      </c>
      <c r="B5" s="483"/>
      <c r="C5" s="483"/>
      <c r="D5" s="248" t="s">
        <v>479</v>
      </c>
      <c r="E5" s="249" t="s">
        <v>480</v>
      </c>
      <c r="F5" s="250" t="s">
        <v>443</v>
      </c>
      <c r="G5" s="250" t="s">
        <v>298</v>
      </c>
      <c r="H5" s="250" t="s">
        <v>299</v>
      </c>
      <c r="I5" s="250" t="s">
        <v>300</v>
      </c>
      <c r="J5" s="250" t="s">
        <v>481</v>
      </c>
      <c r="K5" s="250" t="s">
        <v>445</v>
      </c>
      <c r="L5" s="250" t="s">
        <v>446</v>
      </c>
      <c r="M5" s="250" t="s">
        <v>447</v>
      </c>
      <c r="N5" s="250" t="s">
        <v>448</v>
      </c>
      <c r="O5" s="250" t="s">
        <v>449</v>
      </c>
      <c r="P5" s="250" t="s">
        <v>450</v>
      </c>
      <c r="Q5" s="250" t="s">
        <v>482</v>
      </c>
      <c r="R5" s="250" t="s">
        <v>483</v>
      </c>
      <c r="S5" s="250" t="s">
        <v>484</v>
      </c>
      <c r="T5" s="250" t="s">
        <v>485</v>
      </c>
      <c r="U5" s="250" t="s">
        <v>486</v>
      </c>
      <c r="V5" s="250" t="s">
        <v>369</v>
      </c>
      <c r="W5" s="250" t="s">
        <v>370</v>
      </c>
      <c r="X5" s="250" t="s">
        <v>371</v>
      </c>
      <c r="Y5" s="250" t="s">
        <v>372</v>
      </c>
      <c r="Z5" s="250" t="s">
        <v>487</v>
      </c>
      <c r="AA5" s="250" t="s">
        <v>453</v>
      </c>
      <c r="AB5" s="250" t="s">
        <v>454</v>
      </c>
      <c r="AC5" s="250" t="s">
        <v>455</v>
      </c>
      <c r="AD5" s="250" t="s">
        <v>456</v>
      </c>
      <c r="AE5" s="250" t="s">
        <v>457</v>
      </c>
      <c r="AF5" s="250" t="s">
        <v>458</v>
      </c>
      <c r="AG5" s="250" t="s">
        <v>395</v>
      </c>
      <c r="AH5" s="250" t="s">
        <v>459</v>
      </c>
      <c r="AI5" s="250" t="s">
        <v>460</v>
      </c>
      <c r="AJ5" s="250" t="s">
        <v>461</v>
      </c>
      <c r="AK5" s="250" t="s">
        <v>462</v>
      </c>
      <c r="AL5" s="250" t="s">
        <v>463</v>
      </c>
      <c r="AM5" s="250" t="s">
        <v>464</v>
      </c>
      <c r="AN5" s="250" t="s">
        <v>465</v>
      </c>
      <c r="AO5" s="250" t="s">
        <v>466</v>
      </c>
      <c r="AP5" s="250" t="s">
        <v>467</v>
      </c>
      <c r="AQ5" s="250" t="s">
        <v>468</v>
      </c>
    </row>
    <row r="6" spans="1:48" s="255" customFormat="1" ht="16.5" customHeight="1">
      <c r="A6" s="251">
        <v>1</v>
      </c>
      <c r="B6" s="227" t="s">
        <v>469</v>
      </c>
      <c r="C6" s="263" t="s">
        <v>495</v>
      </c>
      <c r="D6" s="252">
        <v>636228</v>
      </c>
      <c r="E6" s="252">
        <v>408064</v>
      </c>
      <c r="F6" s="253">
        <v>72644</v>
      </c>
      <c r="G6" s="254">
        <v>27245</v>
      </c>
      <c r="H6" s="254">
        <v>41800</v>
      </c>
      <c r="I6" s="254">
        <v>3599</v>
      </c>
      <c r="J6" s="255">
        <v>14041.75</v>
      </c>
      <c r="K6" s="255">
        <v>26235</v>
      </c>
      <c r="L6" s="255">
        <v>5186</v>
      </c>
      <c r="M6" s="255">
        <v>502</v>
      </c>
      <c r="N6" s="255">
        <v>4968</v>
      </c>
      <c r="O6" s="255">
        <v>342</v>
      </c>
      <c r="P6" s="255">
        <v>151</v>
      </c>
      <c r="Q6" s="255">
        <v>1964</v>
      </c>
      <c r="R6" s="255">
        <v>313</v>
      </c>
      <c r="S6" s="255">
        <v>713</v>
      </c>
      <c r="T6" s="255">
        <v>938</v>
      </c>
      <c r="U6" s="255">
        <v>709</v>
      </c>
      <c r="V6" s="255">
        <v>705</v>
      </c>
      <c r="W6" s="255">
        <v>380</v>
      </c>
      <c r="X6" s="255">
        <v>139</v>
      </c>
      <c r="Y6" s="255">
        <v>25</v>
      </c>
      <c r="Z6" s="255">
        <v>6</v>
      </c>
      <c r="AA6" s="255">
        <v>959</v>
      </c>
      <c r="AB6" s="255">
        <v>1482</v>
      </c>
      <c r="AC6" s="255">
        <v>1185</v>
      </c>
      <c r="AD6" s="255">
        <v>1788</v>
      </c>
      <c r="AE6" s="255">
        <v>1749</v>
      </c>
      <c r="AF6" s="255">
        <v>1394</v>
      </c>
      <c r="AG6" s="255">
        <v>50</v>
      </c>
      <c r="AH6" s="255">
        <v>1917</v>
      </c>
      <c r="AI6" s="255">
        <v>499</v>
      </c>
      <c r="AJ6" s="255">
        <v>1305</v>
      </c>
      <c r="AK6" s="255">
        <v>223</v>
      </c>
      <c r="AL6" s="255">
        <v>508</v>
      </c>
      <c r="AM6" s="255">
        <v>234</v>
      </c>
      <c r="AN6" s="255">
        <v>1637</v>
      </c>
      <c r="AO6" s="255">
        <v>689</v>
      </c>
      <c r="AP6" s="255">
        <v>1645</v>
      </c>
      <c r="AQ6" s="255">
        <v>1309</v>
      </c>
    </row>
    <row r="7" spans="1:48" ht="13.5" customHeight="1">
      <c r="A7" s="256">
        <v>2</v>
      </c>
      <c r="B7" s="232" t="s">
        <v>496</v>
      </c>
      <c r="C7" s="263" t="s">
        <v>496</v>
      </c>
      <c r="D7" s="257">
        <v>31159</v>
      </c>
      <c r="E7" s="257">
        <v>7466</v>
      </c>
      <c r="F7" s="253">
        <v>9110</v>
      </c>
      <c r="G7" s="254">
        <v>4040</v>
      </c>
      <c r="H7" s="254">
        <v>4778</v>
      </c>
      <c r="I7" s="254">
        <v>292</v>
      </c>
      <c r="J7" s="254">
        <v>1175.03</v>
      </c>
      <c r="K7" s="254">
        <v>3862</v>
      </c>
      <c r="L7" s="254">
        <v>781</v>
      </c>
      <c r="M7" s="254">
        <v>39</v>
      </c>
      <c r="N7" s="254">
        <v>762</v>
      </c>
      <c r="O7" s="254">
        <v>13</v>
      </c>
      <c r="P7" s="254">
        <v>13</v>
      </c>
      <c r="Q7" s="254">
        <v>146</v>
      </c>
      <c r="R7" s="254">
        <v>22</v>
      </c>
      <c r="S7" s="254">
        <v>95</v>
      </c>
      <c r="T7" s="254">
        <v>29</v>
      </c>
      <c r="U7" s="254">
        <v>56</v>
      </c>
      <c r="V7" s="254">
        <v>74</v>
      </c>
      <c r="W7" s="254">
        <v>15</v>
      </c>
      <c r="X7" s="254">
        <v>1</v>
      </c>
      <c r="Y7" s="254" t="s">
        <v>470</v>
      </c>
      <c r="Z7" s="254" t="s">
        <v>470</v>
      </c>
      <c r="AA7" s="254">
        <v>126</v>
      </c>
      <c r="AB7" s="254">
        <v>133</v>
      </c>
      <c r="AC7" s="254">
        <v>132</v>
      </c>
      <c r="AD7" s="254">
        <v>145</v>
      </c>
      <c r="AE7" s="254">
        <v>142</v>
      </c>
      <c r="AF7" s="254">
        <v>140</v>
      </c>
      <c r="AG7" s="254">
        <v>0</v>
      </c>
      <c r="AH7" s="254">
        <v>145</v>
      </c>
      <c r="AI7" s="254">
        <v>58</v>
      </c>
      <c r="AJ7" s="254">
        <v>64</v>
      </c>
      <c r="AK7" s="254">
        <v>17</v>
      </c>
      <c r="AL7" s="254">
        <v>55</v>
      </c>
      <c r="AM7" s="254">
        <v>41</v>
      </c>
      <c r="AN7" s="254">
        <v>141</v>
      </c>
      <c r="AO7" s="254">
        <v>85</v>
      </c>
      <c r="AP7" s="254">
        <v>141</v>
      </c>
      <c r="AQ7" s="254">
        <v>117</v>
      </c>
    </row>
    <row r="8" spans="1:48" ht="13.5" customHeight="1">
      <c r="A8" s="256">
        <v>3</v>
      </c>
      <c r="B8" s="232"/>
      <c r="C8" s="266" t="s">
        <v>497</v>
      </c>
      <c r="D8" s="257">
        <v>1220</v>
      </c>
      <c r="E8" s="257" t="s">
        <v>470</v>
      </c>
      <c r="F8" s="253" t="s">
        <v>2381</v>
      </c>
      <c r="G8" s="254" t="s">
        <v>2381</v>
      </c>
      <c r="H8" s="254" t="s">
        <v>2381</v>
      </c>
      <c r="I8" s="254" t="s">
        <v>2381</v>
      </c>
      <c r="J8" s="254" t="s">
        <v>471</v>
      </c>
      <c r="K8" s="254">
        <v>30</v>
      </c>
      <c r="L8" s="254">
        <v>3</v>
      </c>
      <c r="M8" s="254" t="s">
        <v>470</v>
      </c>
      <c r="N8" s="254">
        <v>3</v>
      </c>
      <c r="O8" s="254" t="s">
        <v>470</v>
      </c>
      <c r="P8" s="254" t="s">
        <v>470</v>
      </c>
      <c r="Q8" s="254" t="s">
        <v>470</v>
      </c>
      <c r="R8" s="254" t="s">
        <v>470</v>
      </c>
      <c r="S8" s="254" t="s">
        <v>470</v>
      </c>
      <c r="T8" s="254" t="s">
        <v>470</v>
      </c>
      <c r="U8" s="254" t="s">
        <v>470</v>
      </c>
      <c r="V8" s="254" t="s">
        <v>470</v>
      </c>
      <c r="W8" s="254" t="s">
        <v>470</v>
      </c>
      <c r="X8" s="254" t="s">
        <v>470</v>
      </c>
      <c r="Y8" s="254" t="s">
        <v>470</v>
      </c>
      <c r="Z8" s="254" t="s">
        <v>470</v>
      </c>
      <c r="AA8" s="254" t="s">
        <v>2381</v>
      </c>
      <c r="AB8" s="254" t="s">
        <v>2381</v>
      </c>
      <c r="AC8" s="254" t="s">
        <v>2381</v>
      </c>
      <c r="AD8" s="254" t="s">
        <v>2381</v>
      </c>
      <c r="AE8" s="254" t="s">
        <v>2381</v>
      </c>
      <c r="AF8" s="254" t="s">
        <v>2381</v>
      </c>
      <c r="AG8" s="254" t="s">
        <v>2381</v>
      </c>
      <c r="AH8" s="254" t="s">
        <v>2381</v>
      </c>
      <c r="AI8" s="254" t="s">
        <v>2381</v>
      </c>
      <c r="AJ8" s="254" t="s">
        <v>2381</v>
      </c>
      <c r="AK8" s="254" t="s">
        <v>2381</v>
      </c>
      <c r="AL8" s="254" t="s">
        <v>2381</v>
      </c>
      <c r="AM8" s="254" t="s">
        <v>2381</v>
      </c>
      <c r="AN8" s="254" t="s">
        <v>2381</v>
      </c>
      <c r="AO8" s="254" t="s">
        <v>2381</v>
      </c>
      <c r="AP8" s="254" t="s">
        <v>2381</v>
      </c>
      <c r="AQ8" s="254" t="s">
        <v>2381</v>
      </c>
    </row>
    <row r="9" spans="1:48" ht="13.5" customHeight="1">
      <c r="A9" s="256">
        <v>4</v>
      </c>
      <c r="B9" s="232"/>
      <c r="C9" s="263" t="s">
        <v>511</v>
      </c>
      <c r="D9" s="257">
        <v>799</v>
      </c>
      <c r="E9" s="257" t="s">
        <v>470</v>
      </c>
      <c r="F9" s="253">
        <v>398</v>
      </c>
      <c r="G9" s="254">
        <v>297</v>
      </c>
      <c r="H9" s="254">
        <v>101</v>
      </c>
      <c r="I9" s="254">
        <v>0</v>
      </c>
      <c r="J9" s="254">
        <v>12.99</v>
      </c>
      <c r="K9" s="254">
        <v>168</v>
      </c>
      <c r="L9" s="254">
        <v>35</v>
      </c>
      <c r="M9" s="254">
        <v>4</v>
      </c>
      <c r="N9" s="254">
        <v>34</v>
      </c>
      <c r="O9" s="254">
        <v>1</v>
      </c>
      <c r="P9" s="254" t="s">
        <v>470</v>
      </c>
      <c r="Q9" s="254">
        <v>7</v>
      </c>
      <c r="R9" s="254">
        <v>5</v>
      </c>
      <c r="S9" s="254">
        <v>2</v>
      </c>
      <c r="T9" s="254" t="s">
        <v>470</v>
      </c>
      <c r="U9" s="254">
        <v>3</v>
      </c>
      <c r="V9" s="254">
        <v>4</v>
      </c>
      <c r="W9" s="254" t="s">
        <v>470</v>
      </c>
      <c r="X9" s="254" t="s">
        <v>470</v>
      </c>
      <c r="Y9" s="254" t="s">
        <v>470</v>
      </c>
      <c r="Z9" s="254" t="s">
        <v>470</v>
      </c>
      <c r="AA9" s="254">
        <v>7</v>
      </c>
      <c r="AB9" s="254">
        <v>7</v>
      </c>
      <c r="AC9" s="254">
        <v>7</v>
      </c>
      <c r="AD9" s="254">
        <v>7</v>
      </c>
      <c r="AE9" s="254">
        <v>7</v>
      </c>
      <c r="AF9" s="254">
        <v>6</v>
      </c>
      <c r="AG9" s="254">
        <v>0</v>
      </c>
      <c r="AH9" s="254">
        <v>7</v>
      </c>
      <c r="AI9" s="254">
        <v>2</v>
      </c>
      <c r="AJ9" s="254">
        <v>1</v>
      </c>
      <c r="AK9" s="254">
        <v>0</v>
      </c>
      <c r="AL9" s="254">
        <v>0</v>
      </c>
      <c r="AM9" s="254">
        <v>0</v>
      </c>
      <c r="AN9" s="254">
        <v>7</v>
      </c>
      <c r="AO9" s="254">
        <v>1</v>
      </c>
      <c r="AP9" s="254">
        <v>7</v>
      </c>
      <c r="AQ9" s="254">
        <v>7</v>
      </c>
    </row>
    <row r="10" spans="1:48" ht="13.5" customHeight="1">
      <c r="A10" s="256">
        <v>5</v>
      </c>
      <c r="B10" s="232"/>
      <c r="C10" s="263" t="s">
        <v>519</v>
      </c>
      <c r="D10" s="257">
        <v>920</v>
      </c>
      <c r="E10" s="257">
        <v>3</v>
      </c>
      <c r="F10" s="253">
        <v>427</v>
      </c>
      <c r="G10" s="254">
        <v>286</v>
      </c>
      <c r="H10" s="254">
        <v>136</v>
      </c>
      <c r="I10" s="254">
        <v>5</v>
      </c>
      <c r="J10" s="254">
        <v>12.15</v>
      </c>
      <c r="K10" s="254">
        <v>131</v>
      </c>
      <c r="L10" s="254">
        <v>25</v>
      </c>
      <c r="M10" s="254">
        <v>1</v>
      </c>
      <c r="N10" s="254">
        <v>24</v>
      </c>
      <c r="O10" s="254" t="s">
        <v>470</v>
      </c>
      <c r="P10" s="254" t="s">
        <v>470</v>
      </c>
      <c r="Q10" s="254">
        <v>12</v>
      </c>
      <c r="R10" s="254">
        <v>3</v>
      </c>
      <c r="S10" s="254">
        <v>9</v>
      </c>
      <c r="T10" s="254" t="s">
        <v>470</v>
      </c>
      <c r="U10" s="254">
        <v>6</v>
      </c>
      <c r="V10" s="254">
        <v>6</v>
      </c>
      <c r="W10" s="254" t="s">
        <v>470</v>
      </c>
      <c r="X10" s="254" t="s">
        <v>470</v>
      </c>
      <c r="Y10" s="254" t="s">
        <v>470</v>
      </c>
      <c r="Z10" s="254" t="s">
        <v>470</v>
      </c>
      <c r="AA10" s="254">
        <v>12</v>
      </c>
      <c r="AB10" s="254">
        <v>12</v>
      </c>
      <c r="AC10" s="254">
        <v>12</v>
      </c>
      <c r="AD10" s="254">
        <v>12</v>
      </c>
      <c r="AE10" s="254">
        <v>12</v>
      </c>
      <c r="AF10" s="254">
        <v>12</v>
      </c>
      <c r="AG10" s="254">
        <v>0</v>
      </c>
      <c r="AH10" s="254">
        <v>12</v>
      </c>
      <c r="AI10" s="254">
        <v>6</v>
      </c>
      <c r="AJ10" s="254">
        <v>0</v>
      </c>
      <c r="AK10" s="254">
        <v>0</v>
      </c>
      <c r="AL10" s="254">
        <v>0</v>
      </c>
      <c r="AM10" s="254">
        <v>0</v>
      </c>
      <c r="AN10" s="254">
        <v>10</v>
      </c>
      <c r="AO10" s="254">
        <v>6</v>
      </c>
      <c r="AP10" s="254">
        <v>12</v>
      </c>
      <c r="AQ10" s="254">
        <v>10</v>
      </c>
    </row>
    <row r="11" spans="1:48" ht="13.5" customHeight="1">
      <c r="A11" s="256">
        <v>6</v>
      </c>
      <c r="B11" s="232"/>
      <c r="C11" s="263" t="s">
        <v>532</v>
      </c>
      <c r="D11" s="257">
        <v>1547</v>
      </c>
      <c r="E11" s="257">
        <v>21</v>
      </c>
      <c r="F11" s="253">
        <v>222</v>
      </c>
      <c r="G11" s="254">
        <v>70</v>
      </c>
      <c r="H11" s="254">
        <v>143</v>
      </c>
      <c r="I11" s="254">
        <v>9</v>
      </c>
      <c r="J11" s="254">
        <v>65.55</v>
      </c>
      <c r="K11" s="254">
        <v>124</v>
      </c>
      <c r="L11" s="254">
        <v>22</v>
      </c>
      <c r="M11" s="254">
        <v>2</v>
      </c>
      <c r="N11" s="254">
        <v>22</v>
      </c>
      <c r="O11" s="254">
        <v>1</v>
      </c>
      <c r="P11" s="254">
        <v>2</v>
      </c>
      <c r="Q11" s="254">
        <v>6</v>
      </c>
      <c r="R11" s="254">
        <v>2</v>
      </c>
      <c r="S11" s="254">
        <v>3</v>
      </c>
      <c r="T11" s="254">
        <v>1</v>
      </c>
      <c r="U11" s="254">
        <v>4</v>
      </c>
      <c r="V11" s="254">
        <v>2</v>
      </c>
      <c r="W11" s="254" t="s">
        <v>470</v>
      </c>
      <c r="X11" s="254" t="s">
        <v>470</v>
      </c>
      <c r="Y11" s="254" t="s">
        <v>470</v>
      </c>
      <c r="Z11" s="254" t="s">
        <v>470</v>
      </c>
      <c r="AA11" s="254">
        <v>6</v>
      </c>
      <c r="AB11" s="254">
        <v>6</v>
      </c>
      <c r="AC11" s="254">
        <v>5</v>
      </c>
      <c r="AD11" s="254">
        <v>6</v>
      </c>
      <c r="AE11" s="254">
        <v>6</v>
      </c>
      <c r="AF11" s="254">
        <v>5</v>
      </c>
      <c r="AG11" s="254">
        <v>0</v>
      </c>
      <c r="AH11" s="254">
        <v>6</v>
      </c>
      <c r="AI11" s="254">
        <v>6</v>
      </c>
      <c r="AJ11" s="254">
        <v>2</v>
      </c>
      <c r="AK11" s="254">
        <v>1</v>
      </c>
      <c r="AL11" s="254">
        <v>1</v>
      </c>
      <c r="AM11" s="254">
        <v>1</v>
      </c>
      <c r="AN11" s="254">
        <v>6</v>
      </c>
      <c r="AO11" s="254">
        <v>6</v>
      </c>
      <c r="AP11" s="254">
        <v>6</v>
      </c>
      <c r="AQ11" s="254">
        <v>6</v>
      </c>
    </row>
    <row r="12" spans="1:48" ht="13.5" customHeight="1">
      <c r="A12" s="256">
        <v>7</v>
      </c>
      <c r="B12" s="232"/>
      <c r="C12" s="263" t="s">
        <v>544</v>
      </c>
      <c r="D12" s="257">
        <v>1610</v>
      </c>
      <c r="E12" s="257">
        <v>182</v>
      </c>
      <c r="F12" s="253">
        <v>629</v>
      </c>
      <c r="G12" s="254">
        <v>192</v>
      </c>
      <c r="H12" s="254">
        <v>394</v>
      </c>
      <c r="I12" s="254">
        <v>43</v>
      </c>
      <c r="J12" s="254">
        <v>133.19999999999999</v>
      </c>
      <c r="K12" s="254">
        <v>295</v>
      </c>
      <c r="L12" s="254">
        <v>49</v>
      </c>
      <c r="M12" s="254">
        <v>2</v>
      </c>
      <c r="N12" s="254">
        <v>48</v>
      </c>
      <c r="O12" s="254">
        <v>1</v>
      </c>
      <c r="P12" s="254" t="s">
        <v>470</v>
      </c>
      <c r="Q12" s="254">
        <v>9</v>
      </c>
      <c r="R12" s="254">
        <v>1</v>
      </c>
      <c r="S12" s="254">
        <v>4</v>
      </c>
      <c r="T12" s="254">
        <v>4</v>
      </c>
      <c r="U12" s="254">
        <v>1</v>
      </c>
      <c r="V12" s="254">
        <v>6</v>
      </c>
      <c r="W12" s="254">
        <v>2</v>
      </c>
      <c r="X12" s="254" t="s">
        <v>470</v>
      </c>
      <c r="Y12" s="254" t="s">
        <v>470</v>
      </c>
      <c r="Z12" s="254" t="s">
        <v>470</v>
      </c>
      <c r="AA12" s="254">
        <v>7</v>
      </c>
      <c r="AB12" s="254">
        <v>9</v>
      </c>
      <c r="AC12" s="254">
        <v>9</v>
      </c>
      <c r="AD12" s="254">
        <v>9</v>
      </c>
      <c r="AE12" s="254">
        <v>9</v>
      </c>
      <c r="AF12" s="254">
        <v>8</v>
      </c>
      <c r="AG12" s="254">
        <v>0</v>
      </c>
      <c r="AH12" s="254">
        <v>9</v>
      </c>
      <c r="AI12" s="254">
        <v>2</v>
      </c>
      <c r="AJ12" s="254">
        <v>6</v>
      </c>
      <c r="AK12" s="254">
        <v>1</v>
      </c>
      <c r="AL12" s="254">
        <v>7</v>
      </c>
      <c r="AM12" s="254">
        <v>4</v>
      </c>
      <c r="AN12" s="254">
        <v>9</v>
      </c>
      <c r="AO12" s="254">
        <v>3</v>
      </c>
      <c r="AP12" s="254">
        <v>9</v>
      </c>
      <c r="AQ12" s="254">
        <v>7</v>
      </c>
    </row>
    <row r="13" spans="1:48" ht="13.5" customHeight="1">
      <c r="A13" s="256">
        <v>8</v>
      </c>
      <c r="B13" s="232"/>
      <c r="C13" s="263" t="s">
        <v>553</v>
      </c>
      <c r="D13" s="257">
        <v>1674</v>
      </c>
      <c r="E13" s="257">
        <v>20</v>
      </c>
      <c r="F13" s="253">
        <v>585</v>
      </c>
      <c r="G13" s="254">
        <v>307</v>
      </c>
      <c r="H13" s="254">
        <v>268</v>
      </c>
      <c r="I13" s="254">
        <v>10</v>
      </c>
      <c r="J13" s="254">
        <v>71.41</v>
      </c>
      <c r="K13" s="254">
        <v>273</v>
      </c>
      <c r="L13" s="254">
        <v>46</v>
      </c>
      <c r="M13" s="254" t="s">
        <v>470</v>
      </c>
      <c r="N13" s="254">
        <v>46</v>
      </c>
      <c r="O13" s="254" t="s">
        <v>470</v>
      </c>
      <c r="P13" s="254" t="s">
        <v>470</v>
      </c>
      <c r="Q13" s="254">
        <v>13</v>
      </c>
      <c r="R13" s="254">
        <v>3</v>
      </c>
      <c r="S13" s="254">
        <v>9</v>
      </c>
      <c r="T13" s="254">
        <v>1</v>
      </c>
      <c r="U13" s="254">
        <v>10</v>
      </c>
      <c r="V13" s="254">
        <v>3</v>
      </c>
      <c r="W13" s="254" t="s">
        <v>470</v>
      </c>
      <c r="X13" s="254" t="s">
        <v>470</v>
      </c>
      <c r="Y13" s="254" t="s">
        <v>470</v>
      </c>
      <c r="Z13" s="254" t="s">
        <v>470</v>
      </c>
      <c r="AA13" s="254">
        <v>13</v>
      </c>
      <c r="AB13" s="254">
        <v>13</v>
      </c>
      <c r="AC13" s="254">
        <v>13</v>
      </c>
      <c r="AD13" s="254">
        <v>13</v>
      </c>
      <c r="AE13" s="254">
        <v>13</v>
      </c>
      <c r="AF13" s="254">
        <v>13</v>
      </c>
      <c r="AG13" s="254">
        <v>0</v>
      </c>
      <c r="AH13" s="254">
        <v>13</v>
      </c>
      <c r="AI13" s="254">
        <v>2</v>
      </c>
      <c r="AJ13" s="254">
        <v>3</v>
      </c>
      <c r="AK13" s="254">
        <v>0</v>
      </c>
      <c r="AL13" s="254">
        <v>4</v>
      </c>
      <c r="AM13" s="254">
        <v>4</v>
      </c>
      <c r="AN13" s="254">
        <v>13</v>
      </c>
      <c r="AO13" s="254">
        <v>10</v>
      </c>
      <c r="AP13" s="254">
        <v>13</v>
      </c>
      <c r="AQ13" s="254">
        <v>11</v>
      </c>
    </row>
    <row r="14" spans="1:48" ht="13.5" customHeight="1">
      <c r="A14" s="256">
        <v>9</v>
      </c>
      <c r="B14" s="232"/>
      <c r="C14" s="266" t="s">
        <v>567</v>
      </c>
      <c r="D14" s="257">
        <v>686</v>
      </c>
      <c r="E14" s="257" t="s">
        <v>470</v>
      </c>
      <c r="F14" s="253">
        <v>23</v>
      </c>
      <c r="G14" s="254">
        <v>16</v>
      </c>
      <c r="H14" s="254">
        <v>7</v>
      </c>
      <c r="I14" s="254" t="s">
        <v>470</v>
      </c>
      <c r="J14" s="254">
        <v>19.98</v>
      </c>
      <c r="K14" s="254">
        <v>46</v>
      </c>
      <c r="L14" s="254">
        <v>17</v>
      </c>
      <c r="M14" s="254" t="s">
        <v>470</v>
      </c>
      <c r="N14" s="254">
        <v>17</v>
      </c>
      <c r="O14" s="254" t="s">
        <v>470</v>
      </c>
      <c r="P14" s="254" t="s">
        <v>470</v>
      </c>
      <c r="Q14" s="254">
        <v>1</v>
      </c>
      <c r="R14" s="254" t="s">
        <v>470</v>
      </c>
      <c r="S14" s="254">
        <v>1</v>
      </c>
      <c r="T14" s="254" t="s">
        <v>470</v>
      </c>
      <c r="U14" s="254">
        <v>1</v>
      </c>
      <c r="V14" s="254" t="s">
        <v>470</v>
      </c>
      <c r="W14" s="254" t="s">
        <v>470</v>
      </c>
      <c r="X14" s="254" t="s">
        <v>470</v>
      </c>
      <c r="Y14" s="254" t="s">
        <v>470</v>
      </c>
      <c r="Z14" s="254" t="s">
        <v>470</v>
      </c>
      <c r="AA14" s="254">
        <v>1</v>
      </c>
      <c r="AB14" s="254">
        <v>1</v>
      </c>
      <c r="AC14" s="254">
        <v>1</v>
      </c>
      <c r="AD14" s="254">
        <v>1</v>
      </c>
      <c r="AE14" s="254">
        <v>1</v>
      </c>
      <c r="AF14" s="254">
        <v>1</v>
      </c>
      <c r="AG14" s="254">
        <v>0</v>
      </c>
      <c r="AH14" s="254">
        <v>1</v>
      </c>
      <c r="AI14" s="254">
        <v>0</v>
      </c>
      <c r="AJ14" s="254">
        <v>0</v>
      </c>
      <c r="AK14" s="254">
        <v>0</v>
      </c>
      <c r="AL14" s="254">
        <v>0</v>
      </c>
      <c r="AM14" s="254">
        <v>0</v>
      </c>
      <c r="AN14" s="254">
        <v>1</v>
      </c>
      <c r="AO14" s="254">
        <v>0</v>
      </c>
      <c r="AP14" s="254">
        <v>1</v>
      </c>
      <c r="AQ14" s="254">
        <v>0</v>
      </c>
    </row>
    <row r="15" spans="1:48" ht="13.5" customHeight="1">
      <c r="A15" s="256">
        <v>10</v>
      </c>
      <c r="B15" s="232"/>
      <c r="C15" s="263" t="s">
        <v>576</v>
      </c>
      <c r="D15" s="257">
        <v>473</v>
      </c>
      <c r="E15" s="257" t="s">
        <v>470</v>
      </c>
      <c r="F15" s="253">
        <v>24</v>
      </c>
      <c r="G15" s="254">
        <v>0</v>
      </c>
      <c r="H15" s="254">
        <v>24</v>
      </c>
      <c r="I15" s="254" t="s">
        <v>470</v>
      </c>
      <c r="J15" s="254">
        <v>27.32</v>
      </c>
      <c r="K15" s="254">
        <v>14</v>
      </c>
      <c r="L15" s="254">
        <v>1</v>
      </c>
      <c r="M15" s="254" t="s">
        <v>470</v>
      </c>
      <c r="N15" s="254">
        <v>1</v>
      </c>
      <c r="O15" s="254" t="s">
        <v>470</v>
      </c>
      <c r="P15" s="254" t="s">
        <v>470</v>
      </c>
      <c r="Q15" s="254">
        <v>1</v>
      </c>
      <c r="R15" s="254" t="s">
        <v>470</v>
      </c>
      <c r="S15" s="254" t="s">
        <v>470</v>
      </c>
      <c r="T15" s="254">
        <v>1</v>
      </c>
      <c r="U15" s="254">
        <v>1</v>
      </c>
      <c r="V15" s="254" t="s">
        <v>470</v>
      </c>
      <c r="W15" s="254" t="s">
        <v>470</v>
      </c>
      <c r="X15" s="254" t="s">
        <v>470</v>
      </c>
      <c r="Y15" s="254" t="s">
        <v>470</v>
      </c>
      <c r="Z15" s="254" t="s">
        <v>470</v>
      </c>
      <c r="AA15" s="254">
        <v>1</v>
      </c>
      <c r="AB15" s="254">
        <v>1</v>
      </c>
      <c r="AC15" s="254">
        <v>0</v>
      </c>
      <c r="AD15" s="254">
        <v>1</v>
      </c>
      <c r="AE15" s="254">
        <v>1</v>
      </c>
      <c r="AF15" s="254">
        <v>1</v>
      </c>
      <c r="AG15" s="254">
        <v>0</v>
      </c>
      <c r="AH15" s="254">
        <v>1</v>
      </c>
      <c r="AI15" s="254">
        <v>0</v>
      </c>
      <c r="AJ15" s="254">
        <v>0</v>
      </c>
      <c r="AK15" s="254">
        <v>0</v>
      </c>
      <c r="AL15" s="254">
        <v>0</v>
      </c>
      <c r="AM15" s="254">
        <v>0</v>
      </c>
      <c r="AN15" s="254">
        <v>1</v>
      </c>
      <c r="AO15" s="254">
        <v>1</v>
      </c>
      <c r="AP15" s="254">
        <v>1</v>
      </c>
      <c r="AQ15" s="254">
        <v>1</v>
      </c>
    </row>
    <row r="16" spans="1:48" ht="13.5" customHeight="1">
      <c r="A16" s="256">
        <v>11</v>
      </c>
      <c r="B16" s="232"/>
      <c r="C16" s="263" t="s">
        <v>585</v>
      </c>
      <c r="D16" s="257">
        <v>641</v>
      </c>
      <c r="E16" s="257" t="s">
        <v>470</v>
      </c>
      <c r="F16" s="253">
        <v>53</v>
      </c>
      <c r="G16" s="254">
        <v>11</v>
      </c>
      <c r="H16" s="254">
        <v>42</v>
      </c>
      <c r="I16" s="254" t="s">
        <v>470</v>
      </c>
      <c r="J16" s="254">
        <v>25.9</v>
      </c>
      <c r="K16" s="254">
        <v>26</v>
      </c>
      <c r="L16" s="254">
        <v>1</v>
      </c>
      <c r="M16" s="254" t="s">
        <v>470</v>
      </c>
      <c r="N16" s="254">
        <v>1</v>
      </c>
      <c r="O16" s="254" t="s">
        <v>470</v>
      </c>
      <c r="P16" s="254" t="s">
        <v>470</v>
      </c>
      <c r="Q16" s="254">
        <v>2</v>
      </c>
      <c r="R16" s="254" t="s">
        <v>470</v>
      </c>
      <c r="S16" s="254">
        <v>1</v>
      </c>
      <c r="T16" s="254">
        <v>1</v>
      </c>
      <c r="U16" s="254">
        <v>2</v>
      </c>
      <c r="V16" s="254" t="s">
        <v>470</v>
      </c>
      <c r="W16" s="254" t="s">
        <v>470</v>
      </c>
      <c r="X16" s="254" t="s">
        <v>470</v>
      </c>
      <c r="Y16" s="254" t="s">
        <v>470</v>
      </c>
      <c r="Z16" s="254" t="s">
        <v>470</v>
      </c>
      <c r="AA16" s="254">
        <v>2</v>
      </c>
      <c r="AB16" s="254">
        <v>2</v>
      </c>
      <c r="AC16" s="254">
        <v>2</v>
      </c>
      <c r="AD16" s="254">
        <v>2</v>
      </c>
      <c r="AE16" s="254">
        <v>2</v>
      </c>
      <c r="AF16" s="254">
        <v>2</v>
      </c>
      <c r="AG16" s="254">
        <v>0</v>
      </c>
      <c r="AH16" s="254">
        <v>2</v>
      </c>
      <c r="AI16" s="254">
        <v>0</v>
      </c>
      <c r="AJ16" s="254">
        <v>0</v>
      </c>
      <c r="AK16" s="254">
        <v>0</v>
      </c>
      <c r="AL16" s="254">
        <v>0</v>
      </c>
      <c r="AM16" s="254">
        <v>0</v>
      </c>
      <c r="AN16" s="254">
        <v>2</v>
      </c>
      <c r="AO16" s="254">
        <v>1</v>
      </c>
      <c r="AP16" s="254">
        <v>2</v>
      </c>
      <c r="AQ16" s="254">
        <v>1</v>
      </c>
    </row>
    <row r="17" spans="1:43" ht="13.5" customHeight="1">
      <c r="A17" s="256">
        <v>12</v>
      </c>
      <c r="B17" s="232"/>
      <c r="C17" s="263" t="s">
        <v>592</v>
      </c>
      <c r="D17" s="257">
        <v>393</v>
      </c>
      <c r="E17" s="257" t="s">
        <v>470</v>
      </c>
      <c r="F17" s="253">
        <v>211</v>
      </c>
      <c r="G17" s="254">
        <v>56</v>
      </c>
      <c r="H17" s="254">
        <v>147</v>
      </c>
      <c r="I17" s="254">
        <v>8</v>
      </c>
      <c r="J17" s="254">
        <v>34.21</v>
      </c>
      <c r="K17" s="254">
        <v>108</v>
      </c>
      <c r="L17" s="254">
        <v>18</v>
      </c>
      <c r="M17" s="254">
        <v>2</v>
      </c>
      <c r="N17" s="254">
        <v>17</v>
      </c>
      <c r="O17" s="254" t="s">
        <v>470</v>
      </c>
      <c r="P17" s="254" t="s">
        <v>470</v>
      </c>
      <c r="Q17" s="254">
        <v>5</v>
      </c>
      <c r="R17" s="254" t="s">
        <v>470</v>
      </c>
      <c r="S17" s="254">
        <v>3</v>
      </c>
      <c r="T17" s="254">
        <v>2</v>
      </c>
      <c r="U17" s="254">
        <v>2</v>
      </c>
      <c r="V17" s="254">
        <v>3</v>
      </c>
      <c r="W17" s="254" t="s">
        <v>470</v>
      </c>
      <c r="X17" s="254" t="s">
        <v>470</v>
      </c>
      <c r="Y17" s="254" t="s">
        <v>470</v>
      </c>
      <c r="Z17" s="254" t="s">
        <v>470</v>
      </c>
      <c r="AA17" s="254">
        <v>5</v>
      </c>
      <c r="AB17" s="254">
        <v>1</v>
      </c>
      <c r="AC17" s="254">
        <v>3</v>
      </c>
      <c r="AD17" s="254">
        <v>5</v>
      </c>
      <c r="AE17" s="254">
        <v>5</v>
      </c>
      <c r="AF17" s="254">
        <v>5</v>
      </c>
      <c r="AG17" s="254">
        <v>0</v>
      </c>
      <c r="AH17" s="254">
        <v>5</v>
      </c>
      <c r="AI17" s="254">
        <v>1</v>
      </c>
      <c r="AJ17" s="254">
        <v>0</v>
      </c>
      <c r="AK17" s="254">
        <v>0</v>
      </c>
      <c r="AL17" s="254">
        <v>0</v>
      </c>
      <c r="AM17" s="254">
        <v>0</v>
      </c>
      <c r="AN17" s="254">
        <v>5</v>
      </c>
      <c r="AO17" s="254">
        <v>3</v>
      </c>
      <c r="AP17" s="254">
        <v>2</v>
      </c>
      <c r="AQ17" s="254">
        <v>0</v>
      </c>
    </row>
    <row r="18" spans="1:43" ht="13.5" customHeight="1">
      <c r="A18" s="256">
        <v>13</v>
      </c>
      <c r="B18" s="232"/>
      <c r="C18" s="263" t="s">
        <v>597</v>
      </c>
      <c r="D18" s="257">
        <v>78</v>
      </c>
      <c r="E18" s="257" t="s">
        <v>470</v>
      </c>
      <c r="F18" s="253">
        <v>1</v>
      </c>
      <c r="G18" s="254" t="s">
        <v>470</v>
      </c>
      <c r="H18" s="254">
        <v>1</v>
      </c>
      <c r="I18" s="254" t="s">
        <v>470</v>
      </c>
      <c r="J18" s="254" t="s">
        <v>471</v>
      </c>
      <c r="K18" s="254" t="s">
        <v>470</v>
      </c>
      <c r="L18" s="254" t="s">
        <v>470</v>
      </c>
      <c r="M18" s="254" t="s">
        <v>470</v>
      </c>
      <c r="N18" s="254" t="s">
        <v>470</v>
      </c>
      <c r="O18" s="254" t="s">
        <v>470</v>
      </c>
      <c r="P18" s="254" t="s">
        <v>470</v>
      </c>
      <c r="Q18" s="254">
        <v>1</v>
      </c>
      <c r="R18" s="254" t="s">
        <v>470</v>
      </c>
      <c r="S18" s="254" t="s">
        <v>470</v>
      </c>
      <c r="T18" s="254">
        <v>1</v>
      </c>
      <c r="U18" s="254">
        <v>1</v>
      </c>
      <c r="V18" s="254" t="s">
        <v>470</v>
      </c>
      <c r="W18" s="254" t="s">
        <v>470</v>
      </c>
      <c r="X18" s="254" t="s">
        <v>470</v>
      </c>
      <c r="Y18" s="254" t="s">
        <v>470</v>
      </c>
      <c r="Z18" s="254" t="s">
        <v>470</v>
      </c>
      <c r="AA18" s="254">
        <v>0</v>
      </c>
      <c r="AB18" s="254">
        <v>1</v>
      </c>
      <c r="AC18" s="254">
        <v>1</v>
      </c>
      <c r="AD18" s="254">
        <v>1</v>
      </c>
      <c r="AE18" s="254">
        <v>1</v>
      </c>
      <c r="AF18" s="254">
        <v>1</v>
      </c>
      <c r="AG18" s="254">
        <v>0</v>
      </c>
      <c r="AH18" s="254">
        <v>1</v>
      </c>
      <c r="AI18" s="254">
        <v>0</v>
      </c>
      <c r="AJ18" s="254">
        <v>0</v>
      </c>
      <c r="AK18" s="254">
        <v>0</v>
      </c>
      <c r="AL18" s="254">
        <v>0</v>
      </c>
      <c r="AM18" s="254">
        <v>0</v>
      </c>
      <c r="AN18" s="254">
        <v>1</v>
      </c>
      <c r="AO18" s="254">
        <v>0</v>
      </c>
      <c r="AP18" s="254">
        <v>1</v>
      </c>
      <c r="AQ18" s="254">
        <v>0</v>
      </c>
    </row>
    <row r="19" spans="1:43" ht="13.5" customHeight="1">
      <c r="A19" s="256">
        <v>14</v>
      </c>
      <c r="B19" s="232"/>
      <c r="C19" s="263" t="s">
        <v>599</v>
      </c>
      <c r="D19" s="257">
        <v>1719</v>
      </c>
      <c r="E19" s="257" t="s">
        <v>470</v>
      </c>
      <c r="F19" s="253">
        <v>685</v>
      </c>
      <c r="G19" s="254">
        <v>407</v>
      </c>
      <c r="H19" s="254">
        <v>226</v>
      </c>
      <c r="I19" s="254">
        <v>52</v>
      </c>
      <c r="J19" s="254">
        <v>48.16</v>
      </c>
      <c r="K19" s="254">
        <v>229</v>
      </c>
      <c r="L19" s="254">
        <v>84</v>
      </c>
      <c r="M19" s="254">
        <v>4</v>
      </c>
      <c r="N19" s="254">
        <v>83</v>
      </c>
      <c r="O19" s="254">
        <v>2</v>
      </c>
      <c r="P19" s="254">
        <v>1</v>
      </c>
      <c r="Q19" s="254">
        <v>13</v>
      </c>
      <c r="R19" s="254">
        <v>4</v>
      </c>
      <c r="S19" s="254">
        <v>8</v>
      </c>
      <c r="T19" s="254">
        <v>1</v>
      </c>
      <c r="U19" s="254">
        <v>6</v>
      </c>
      <c r="V19" s="254">
        <v>7</v>
      </c>
      <c r="W19" s="254" t="s">
        <v>470</v>
      </c>
      <c r="X19" s="254" t="s">
        <v>470</v>
      </c>
      <c r="Y19" s="254" t="s">
        <v>470</v>
      </c>
      <c r="Z19" s="254" t="s">
        <v>470</v>
      </c>
      <c r="AA19" s="254">
        <v>13</v>
      </c>
      <c r="AB19" s="254">
        <v>13</v>
      </c>
      <c r="AC19" s="254">
        <v>13</v>
      </c>
      <c r="AD19" s="254">
        <v>13</v>
      </c>
      <c r="AE19" s="254">
        <v>13</v>
      </c>
      <c r="AF19" s="254">
        <v>13</v>
      </c>
      <c r="AG19" s="254">
        <v>0</v>
      </c>
      <c r="AH19" s="254">
        <v>13</v>
      </c>
      <c r="AI19" s="254">
        <v>7</v>
      </c>
      <c r="AJ19" s="254">
        <v>0</v>
      </c>
      <c r="AK19" s="254">
        <v>0</v>
      </c>
      <c r="AL19" s="254">
        <v>0</v>
      </c>
      <c r="AM19" s="254">
        <v>0</v>
      </c>
      <c r="AN19" s="254">
        <v>13</v>
      </c>
      <c r="AO19" s="254">
        <v>10</v>
      </c>
      <c r="AP19" s="254">
        <v>13</v>
      </c>
      <c r="AQ19" s="254">
        <v>13</v>
      </c>
    </row>
    <row r="20" spans="1:43" ht="13.5" customHeight="1">
      <c r="A20" s="256">
        <v>15</v>
      </c>
      <c r="B20" s="232"/>
      <c r="C20" s="263" t="s">
        <v>614</v>
      </c>
      <c r="D20" s="257">
        <v>490</v>
      </c>
      <c r="E20" s="257" t="s">
        <v>470</v>
      </c>
      <c r="F20" s="253">
        <v>234</v>
      </c>
      <c r="G20" s="254">
        <v>163</v>
      </c>
      <c r="H20" s="254">
        <v>71</v>
      </c>
      <c r="I20" s="254" t="s">
        <v>470</v>
      </c>
      <c r="J20" s="254">
        <v>4.6100000000000003</v>
      </c>
      <c r="K20" s="254">
        <v>46</v>
      </c>
      <c r="L20" s="254">
        <v>6</v>
      </c>
      <c r="M20" s="254">
        <v>1</v>
      </c>
      <c r="N20" s="254">
        <v>4</v>
      </c>
      <c r="O20" s="254" t="s">
        <v>470</v>
      </c>
      <c r="P20" s="254">
        <v>1</v>
      </c>
      <c r="Q20" s="254">
        <v>6</v>
      </c>
      <c r="R20" s="254">
        <v>2</v>
      </c>
      <c r="S20" s="254">
        <v>4</v>
      </c>
      <c r="T20" s="254" t="s">
        <v>470</v>
      </c>
      <c r="U20" s="254">
        <v>6</v>
      </c>
      <c r="V20" s="254" t="s">
        <v>470</v>
      </c>
      <c r="W20" s="254" t="s">
        <v>470</v>
      </c>
      <c r="X20" s="254" t="s">
        <v>470</v>
      </c>
      <c r="Y20" s="254" t="s">
        <v>470</v>
      </c>
      <c r="Z20" s="254" t="s">
        <v>470</v>
      </c>
      <c r="AA20" s="254">
        <v>6</v>
      </c>
      <c r="AB20" s="254">
        <v>6</v>
      </c>
      <c r="AC20" s="254">
        <v>6</v>
      </c>
      <c r="AD20" s="254">
        <v>6</v>
      </c>
      <c r="AE20" s="254">
        <v>6</v>
      </c>
      <c r="AF20" s="254">
        <v>6</v>
      </c>
      <c r="AG20" s="254">
        <v>0</v>
      </c>
      <c r="AH20" s="254">
        <v>6</v>
      </c>
      <c r="AI20" s="254">
        <v>2</v>
      </c>
      <c r="AJ20" s="254">
        <v>0</v>
      </c>
      <c r="AK20" s="254">
        <v>0</v>
      </c>
      <c r="AL20" s="254">
        <v>0</v>
      </c>
      <c r="AM20" s="254">
        <v>0</v>
      </c>
      <c r="AN20" s="254">
        <v>5</v>
      </c>
      <c r="AO20" s="254">
        <v>2</v>
      </c>
      <c r="AP20" s="254">
        <v>6</v>
      </c>
      <c r="AQ20" s="254">
        <v>6</v>
      </c>
    </row>
    <row r="21" spans="1:43" ht="13.5" customHeight="1">
      <c r="A21" s="256">
        <v>16</v>
      </c>
      <c r="B21" s="232"/>
      <c r="C21" s="263" t="s">
        <v>620</v>
      </c>
      <c r="D21" s="257">
        <v>2489</v>
      </c>
      <c r="E21" s="257">
        <v>26</v>
      </c>
      <c r="F21" s="253">
        <v>1189</v>
      </c>
      <c r="G21" s="254">
        <v>576</v>
      </c>
      <c r="H21" s="254">
        <v>587</v>
      </c>
      <c r="I21" s="254">
        <v>26</v>
      </c>
      <c r="J21" s="254">
        <v>117.89</v>
      </c>
      <c r="K21" s="254">
        <v>478</v>
      </c>
      <c r="L21" s="254">
        <v>98</v>
      </c>
      <c r="M21" s="254">
        <v>3</v>
      </c>
      <c r="N21" s="254">
        <v>97</v>
      </c>
      <c r="O21" s="254">
        <v>2</v>
      </c>
      <c r="P21" s="254">
        <v>2</v>
      </c>
      <c r="Q21" s="254">
        <v>11</v>
      </c>
      <c r="R21" s="254" t="s">
        <v>470</v>
      </c>
      <c r="S21" s="254">
        <v>11</v>
      </c>
      <c r="T21" s="254" t="s">
        <v>470</v>
      </c>
      <c r="U21" s="254" t="s">
        <v>470</v>
      </c>
      <c r="V21" s="254">
        <v>10</v>
      </c>
      <c r="W21" s="254">
        <v>1</v>
      </c>
      <c r="X21" s="254" t="s">
        <v>470</v>
      </c>
      <c r="Y21" s="254" t="s">
        <v>470</v>
      </c>
      <c r="Z21" s="254" t="s">
        <v>470</v>
      </c>
      <c r="AA21" s="254">
        <v>11</v>
      </c>
      <c r="AB21" s="254">
        <v>11</v>
      </c>
      <c r="AC21" s="254">
        <v>11</v>
      </c>
      <c r="AD21" s="254">
        <v>11</v>
      </c>
      <c r="AE21" s="254">
        <v>11</v>
      </c>
      <c r="AF21" s="254">
        <v>11</v>
      </c>
      <c r="AG21" s="254">
        <v>0</v>
      </c>
      <c r="AH21" s="254">
        <v>11</v>
      </c>
      <c r="AI21" s="254">
        <v>7</v>
      </c>
      <c r="AJ21" s="254">
        <v>7</v>
      </c>
      <c r="AK21" s="254">
        <v>3</v>
      </c>
      <c r="AL21" s="254">
        <v>10</v>
      </c>
      <c r="AM21" s="254">
        <v>6</v>
      </c>
      <c r="AN21" s="254">
        <v>11</v>
      </c>
      <c r="AO21" s="254">
        <v>8</v>
      </c>
      <c r="AP21" s="254">
        <v>11</v>
      </c>
      <c r="AQ21" s="254">
        <v>8</v>
      </c>
    </row>
    <row r="22" spans="1:43" ht="13.5" customHeight="1">
      <c r="A22" s="256">
        <v>17</v>
      </c>
      <c r="B22" s="232"/>
      <c r="C22" s="263" t="s">
        <v>631</v>
      </c>
      <c r="D22" s="257">
        <v>1979</v>
      </c>
      <c r="E22" s="257">
        <v>173</v>
      </c>
      <c r="F22" s="253">
        <v>825</v>
      </c>
      <c r="G22" s="254">
        <v>267</v>
      </c>
      <c r="H22" s="254">
        <v>530</v>
      </c>
      <c r="I22" s="254">
        <v>28</v>
      </c>
      <c r="J22" s="254">
        <v>139.5</v>
      </c>
      <c r="K22" s="254">
        <v>308</v>
      </c>
      <c r="L22" s="254">
        <v>89</v>
      </c>
      <c r="M22" s="254">
        <v>4</v>
      </c>
      <c r="N22" s="254">
        <v>87</v>
      </c>
      <c r="O22" s="254">
        <v>1</v>
      </c>
      <c r="P22" s="254" t="s">
        <v>470</v>
      </c>
      <c r="Q22" s="254">
        <v>11</v>
      </c>
      <c r="R22" s="254">
        <v>1</v>
      </c>
      <c r="S22" s="254">
        <v>5</v>
      </c>
      <c r="T22" s="254">
        <v>5</v>
      </c>
      <c r="U22" s="254">
        <v>6</v>
      </c>
      <c r="V22" s="254">
        <v>5</v>
      </c>
      <c r="W22" s="254" t="s">
        <v>470</v>
      </c>
      <c r="X22" s="254" t="s">
        <v>470</v>
      </c>
      <c r="Y22" s="254" t="s">
        <v>470</v>
      </c>
      <c r="Z22" s="254" t="s">
        <v>470</v>
      </c>
      <c r="AA22" s="254">
        <v>9</v>
      </c>
      <c r="AB22" s="254">
        <v>9</v>
      </c>
      <c r="AC22" s="254">
        <v>9</v>
      </c>
      <c r="AD22" s="254">
        <v>10</v>
      </c>
      <c r="AE22" s="254">
        <v>10</v>
      </c>
      <c r="AF22" s="254">
        <v>10</v>
      </c>
      <c r="AG22" s="254">
        <v>0</v>
      </c>
      <c r="AH22" s="254">
        <v>11</v>
      </c>
      <c r="AI22" s="254">
        <v>4</v>
      </c>
      <c r="AJ22" s="254">
        <v>8</v>
      </c>
      <c r="AK22" s="254">
        <v>2</v>
      </c>
      <c r="AL22" s="254">
        <v>7</v>
      </c>
      <c r="AM22" s="254">
        <v>5</v>
      </c>
      <c r="AN22" s="254">
        <v>9</v>
      </c>
      <c r="AO22" s="254">
        <v>5</v>
      </c>
      <c r="AP22" s="254">
        <v>11</v>
      </c>
      <c r="AQ22" s="254">
        <v>9</v>
      </c>
    </row>
    <row r="23" spans="1:43" ht="13.5" customHeight="1">
      <c r="A23" s="256">
        <v>18</v>
      </c>
      <c r="B23" s="232"/>
      <c r="C23" s="263" t="s">
        <v>641</v>
      </c>
      <c r="D23" s="257">
        <v>4816</v>
      </c>
      <c r="E23" s="257">
        <v>2558</v>
      </c>
      <c r="F23" s="253">
        <v>1079</v>
      </c>
      <c r="G23" s="254">
        <v>470</v>
      </c>
      <c r="H23" s="254">
        <v>534</v>
      </c>
      <c r="I23" s="254">
        <v>75</v>
      </c>
      <c r="J23" s="254">
        <v>128.22</v>
      </c>
      <c r="K23" s="254">
        <v>494</v>
      </c>
      <c r="L23" s="254">
        <v>91</v>
      </c>
      <c r="M23" s="254">
        <v>4</v>
      </c>
      <c r="N23" s="254">
        <v>86</v>
      </c>
      <c r="O23" s="254">
        <v>1</v>
      </c>
      <c r="P23" s="254">
        <v>3</v>
      </c>
      <c r="Q23" s="254">
        <v>7</v>
      </c>
      <c r="R23" s="254">
        <v>1</v>
      </c>
      <c r="S23" s="254">
        <v>6</v>
      </c>
      <c r="T23" s="254" t="s">
        <v>470</v>
      </c>
      <c r="U23" s="254" t="s">
        <v>470</v>
      </c>
      <c r="V23" s="254">
        <v>3</v>
      </c>
      <c r="W23" s="254">
        <v>4</v>
      </c>
      <c r="X23" s="254" t="s">
        <v>470</v>
      </c>
      <c r="Y23" s="254" t="s">
        <v>470</v>
      </c>
      <c r="Z23" s="254" t="s">
        <v>470</v>
      </c>
      <c r="AA23" s="254">
        <v>6</v>
      </c>
      <c r="AB23" s="254">
        <v>6</v>
      </c>
      <c r="AC23" s="254">
        <v>6</v>
      </c>
      <c r="AD23" s="254">
        <v>7</v>
      </c>
      <c r="AE23" s="254">
        <v>7</v>
      </c>
      <c r="AF23" s="254">
        <v>7</v>
      </c>
      <c r="AG23" s="254">
        <v>0</v>
      </c>
      <c r="AH23" s="254">
        <v>7</v>
      </c>
      <c r="AI23" s="254">
        <v>4</v>
      </c>
      <c r="AJ23" s="254">
        <v>6</v>
      </c>
      <c r="AK23" s="254">
        <v>2</v>
      </c>
      <c r="AL23" s="254">
        <v>6</v>
      </c>
      <c r="AM23" s="254">
        <v>5</v>
      </c>
      <c r="AN23" s="254">
        <v>7</v>
      </c>
      <c r="AO23" s="254">
        <v>6</v>
      </c>
      <c r="AP23" s="254">
        <v>6</v>
      </c>
      <c r="AQ23" s="254">
        <v>6</v>
      </c>
    </row>
    <row r="24" spans="1:43" ht="13.5" customHeight="1">
      <c r="A24" s="256">
        <v>19</v>
      </c>
      <c r="B24" s="232"/>
      <c r="C24" s="263" t="s">
        <v>648</v>
      </c>
      <c r="D24" s="257">
        <v>2577</v>
      </c>
      <c r="E24" s="257">
        <v>624</v>
      </c>
      <c r="F24" s="253">
        <v>1027</v>
      </c>
      <c r="G24" s="254">
        <v>438</v>
      </c>
      <c r="H24" s="254">
        <v>566</v>
      </c>
      <c r="I24" s="254">
        <v>23</v>
      </c>
      <c r="J24" s="254">
        <v>126.16</v>
      </c>
      <c r="K24" s="254">
        <v>406</v>
      </c>
      <c r="L24" s="254">
        <v>75</v>
      </c>
      <c r="M24" s="254">
        <v>7</v>
      </c>
      <c r="N24" s="254">
        <v>73</v>
      </c>
      <c r="O24" s="254">
        <v>3</v>
      </c>
      <c r="P24" s="254">
        <v>2</v>
      </c>
      <c r="Q24" s="254">
        <v>11</v>
      </c>
      <c r="R24" s="254" t="s">
        <v>470</v>
      </c>
      <c r="S24" s="254">
        <v>9</v>
      </c>
      <c r="T24" s="254">
        <v>2</v>
      </c>
      <c r="U24" s="254">
        <v>1</v>
      </c>
      <c r="V24" s="254">
        <v>8</v>
      </c>
      <c r="W24" s="254">
        <v>2</v>
      </c>
      <c r="X24" s="254" t="s">
        <v>470</v>
      </c>
      <c r="Y24" s="254" t="s">
        <v>470</v>
      </c>
      <c r="Z24" s="254" t="s">
        <v>470</v>
      </c>
      <c r="AA24" s="254">
        <v>10</v>
      </c>
      <c r="AB24" s="254">
        <v>9</v>
      </c>
      <c r="AC24" s="254">
        <v>9</v>
      </c>
      <c r="AD24" s="254">
        <v>11</v>
      </c>
      <c r="AE24" s="254">
        <v>9</v>
      </c>
      <c r="AF24" s="254">
        <v>9</v>
      </c>
      <c r="AG24" s="254">
        <v>0</v>
      </c>
      <c r="AH24" s="254">
        <v>11</v>
      </c>
      <c r="AI24" s="254">
        <v>2</v>
      </c>
      <c r="AJ24" s="254">
        <v>9</v>
      </c>
      <c r="AK24" s="254">
        <v>1</v>
      </c>
      <c r="AL24" s="254">
        <v>9</v>
      </c>
      <c r="AM24" s="254">
        <v>8</v>
      </c>
      <c r="AN24" s="254">
        <v>11</v>
      </c>
      <c r="AO24" s="254">
        <v>7</v>
      </c>
      <c r="AP24" s="254">
        <v>11</v>
      </c>
      <c r="AQ24" s="254">
        <v>7</v>
      </c>
    </row>
    <row r="25" spans="1:43" ht="13.5" customHeight="1">
      <c r="A25" s="256">
        <v>20</v>
      </c>
      <c r="B25" s="232"/>
      <c r="C25" s="263" t="s">
        <v>659</v>
      </c>
      <c r="D25" s="257">
        <v>7048</v>
      </c>
      <c r="E25" s="257">
        <v>3859</v>
      </c>
      <c r="F25" s="253">
        <v>1498</v>
      </c>
      <c r="G25" s="254">
        <v>484</v>
      </c>
      <c r="H25" s="254">
        <v>1001</v>
      </c>
      <c r="I25" s="254">
        <v>13</v>
      </c>
      <c r="J25" s="254">
        <v>199.06</v>
      </c>
      <c r="K25" s="254">
        <v>686</v>
      </c>
      <c r="L25" s="254">
        <v>121</v>
      </c>
      <c r="M25" s="254">
        <v>5</v>
      </c>
      <c r="N25" s="254">
        <v>119</v>
      </c>
      <c r="O25" s="254">
        <v>1</v>
      </c>
      <c r="P25" s="254">
        <v>2</v>
      </c>
      <c r="Q25" s="254">
        <v>30</v>
      </c>
      <c r="R25" s="254" t="s">
        <v>470</v>
      </c>
      <c r="S25" s="254">
        <v>20</v>
      </c>
      <c r="T25" s="254">
        <v>10</v>
      </c>
      <c r="U25" s="254">
        <v>6</v>
      </c>
      <c r="V25" s="254">
        <v>17</v>
      </c>
      <c r="W25" s="254">
        <v>6</v>
      </c>
      <c r="X25" s="254">
        <v>1</v>
      </c>
      <c r="Y25" s="254" t="s">
        <v>470</v>
      </c>
      <c r="Z25" s="254" t="s">
        <v>470</v>
      </c>
      <c r="AA25" s="254">
        <v>17</v>
      </c>
      <c r="AB25" s="254">
        <v>26</v>
      </c>
      <c r="AC25" s="254">
        <v>25</v>
      </c>
      <c r="AD25" s="254">
        <v>30</v>
      </c>
      <c r="AE25" s="254">
        <v>29</v>
      </c>
      <c r="AF25" s="254">
        <v>30</v>
      </c>
      <c r="AG25" s="254">
        <v>0</v>
      </c>
      <c r="AH25" s="254">
        <v>29</v>
      </c>
      <c r="AI25" s="254">
        <v>13</v>
      </c>
      <c r="AJ25" s="254">
        <v>22</v>
      </c>
      <c r="AK25" s="254">
        <v>7</v>
      </c>
      <c r="AL25" s="254">
        <v>11</v>
      </c>
      <c r="AM25" s="254">
        <v>8</v>
      </c>
      <c r="AN25" s="254">
        <v>30</v>
      </c>
      <c r="AO25" s="254">
        <v>16</v>
      </c>
      <c r="AP25" s="254">
        <v>29</v>
      </c>
      <c r="AQ25" s="254">
        <v>25</v>
      </c>
    </row>
    <row r="26" spans="1:43" ht="13.5" customHeight="1">
      <c r="A26" s="256">
        <v>21</v>
      </c>
      <c r="B26" s="232" t="s">
        <v>681</v>
      </c>
      <c r="C26" s="263" t="s">
        <v>681</v>
      </c>
      <c r="D26" s="257">
        <v>45916</v>
      </c>
      <c r="E26" s="257">
        <v>21364</v>
      </c>
      <c r="F26" s="253">
        <v>6620</v>
      </c>
      <c r="G26" s="254">
        <v>2900</v>
      </c>
      <c r="H26" s="254">
        <v>2665</v>
      </c>
      <c r="I26" s="254">
        <v>1055</v>
      </c>
      <c r="J26" s="254">
        <v>1851.44</v>
      </c>
      <c r="K26" s="254">
        <v>3539</v>
      </c>
      <c r="L26" s="254">
        <v>706</v>
      </c>
      <c r="M26" s="254">
        <v>77</v>
      </c>
      <c r="N26" s="254">
        <v>664</v>
      </c>
      <c r="O26" s="254">
        <v>22</v>
      </c>
      <c r="P26" s="254">
        <v>7</v>
      </c>
      <c r="Q26" s="254">
        <v>215</v>
      </c>
      <c r="R26" s="254">
        <v>48</v>
      </c>
      <c r="S26" s="254">
        <v>98</v>
      </c>
      <c r="T26" s="254">
        <v>69</v>
      </c>
      <c r="U26" s="254">
        <v>85</v>
      </c>
      <c r="V26" s="254">
        <v>69</v>
      </c>
      <c r="W26" s="254">
        <v>33</v>
      </c>
      <c r="X26" s="254">
        <v>25</v>
      </c>
      <c r="Y26" s="254">
        <v>3</v>
      </c>
      <c r="Z26" s="254" t="s">
        <v>470</v>
      </c>
      <c r="AA26" s="254">
        <v>118</v>
      </c>
      <c r="AB26" s="254">
        <v>183</v>
      </c>
      <c r="AC26" s="254">
        <v>83</v>
      </c>
      <c r="AD26" s="254">
        <v>195</v>
      </c>
      <c r="AE26" s="254">
        <v>170</v>
      </c>
      <c r="AF26" s="254">
        <v>158</v>
      </c>
      <c r="AG26" s="254">
        <v>9</v>
      </c>
      <c r="AH26" s="254">
        <v>215</v>
      </c>
      <c r="AI26" s="254">
        <v>72</v>
      </c>
      <c r="AJ26" s="254">
        <v>126</v>
      </c>
      <c r="AK26" s="254">
        <v>26</v>
      </c>
      <c r="AL26" s="254">
        <v>44</v>
      </c>
      <c r="AM26" s="254">
        <v>27</v>
      </c>
      <c r="AN26" s="254">
        <v>150</v>
      </c>
      <c r="AO26" s="254">
        <v>64</v>
      </c>
      <c r="AP26" s="254">
        <v>204</v>
      </c>
      <c r="AQ26" s="254">
        <v>174</v>
      </c>
    </row>
    <row r="27" spans="1:43" ht="13.5" customHeight="1">
      <c r="A27" s="256">
        <v>22</v>
      </c>
      <c r="B27" s="232"/>
      <c r="C27" s="266" t="s">
        <v>682</v>
      </c>
      <c r="D27" s="257">
        <v>3607</v>
      </c>
      <c r="E27" s="257">
        <v>677</v>
      </c>
      <c r="F27" s="253">
        <v>157</v>
      </c>
      <c r="G27" s="254">
        <v>97</v>
      </c>
      <c r="H27" s="254">
        <v>57</v>
      </c>
      <c r="I27" s="254">
        <v>3</v>
      </c>
      <c r="J27" s="254">
        <v>127.28</v>
      </c>
      <c r="K27" s="254">
        <v>113</v>
      </c>
      <c r="L27" s="254">
        <v>16</v>
      </c>
      <c r="M27" s="254">
        <v>1</v>
      </c>
      <c r="N27" s="254">
        <v>15</v>
      </c>
      <c r="O27" s="254" t="s">
        <v>470</v>
      </c>
      <c r="P27" s="254" t="s">
        <v>470</v>
      </c>
      <c r="Q27" s="254">
        <v>6</v>
      </c>
      <c r="R27" s="254">
        <v>2</v>
      </c>
      <c r="S27" s="254">
        <v>2</v>
      </c>
      <c r="T27" s="254">
        <v>2</v>
      </c>
      <c r="U27" s="254">
        <v>6</v>
      </c>
      <c r="V27" s="254" t="s">
        <v>470</v>
      </c>
      <c r="W27" s="254" t="s">
        <v>470</v>
      </c>
      <c r="X27" s="254" t="s">
        <v>470</v>
      </c>
      <c r="Y27" s="254" t="s">
        <v>470</v>
      </c>
      <c r="Z27" s="254" t="s">
        <v>470</v>
      </c>
      <c r="AA27" s="254">
        <v>5</v>
      </c>
      <c r="AB27" s="254">
        <v>6</v>
      </c>
      <c r="AC27" s="254">
        <v>2</v>
      </c>
      <c r="AD27" s="254">
        <v>6</v>
      </c>
      <c r="AE27" s="254">
        <v>6</v>
      </c>
      <c r="AF27" s="254">
        <v>6</v>
      </c>
      <c r="AG27" s="254">
        <v>0</v>
      </c>
      <c r="AH27" s="254">
        <v>6</v>
      </c>
      <c r="AI27" s="254">
        <v>3</v>
      </c>
      <c r="AJ27" s="254">
        <v>3</v>
      </c>
      <c r="AK27" s="254">
        <v>1</v>
      </c>
      <c r="AL27" s="254">
        <v>0</v>
      </c>
      <c r="AM27" s="254">
        <v>0</v>
      </c>
      <c r="AN27" s="254">
        <v>3</v>
      </c>
      <c r="AO27" s="254">
        <v>3</v>
      </c>
      <c r="AP27" s="254">
        <v>6</v>
      </c>
      <c r="AQ27" s="254">
        <v>5</v>
      </c>
    </row>
    <row r="28" spans="1:43" ht="13.5" customHeight="1">
      <c r="A28" s="256">
        <v>23</v>
      </c>
      <c r="B28" s="232"/>
      <c r="C28" s="263" t="s">
        <v>704</v>
      </c>
      <c r="D28" s="257">
        <v>652</v>
      </c>
      <c r="E28" s="257" t="s">
        <v>470</v>
      </c>
      <c r="F28" s="253">
        <v>112</v>
      </c>
      <c r="G28" s="254">
        <v>90</v>
      </c>
      <c r="H28" s="254">
        <v>20</v>
      </c>
      <c r="I28" s="254">
        <v>2</v>
      </c>
      <c r="J28" s="254">
        <v>24.44</v>
      </c>
      <c r="K28" s="254">
        <v>75</v>
      </c>
      <c r="L28" s="254">
        <v>9</v>
      </c>
      <c r="M28" s="254">
        <v>1</v>
      </c>
      <c r="N28" s="254">
        <v>8</v>
      </c>
      <c r="O28" s="254" t="s">
        <v>470</v>
      </c>
      <c r="P28" s="254" t="s">
        <v>470</v>
      </c>
      <c r="Q28" s="254">
        <v>4</v>
      </c>
      <c r="R28" s="254">
        <v>3</v>
      </c>
      <c r="S28" s="254">
        <v>1</v>
      </c>
      <c r="T28" s="254" t="s">
        <v>470</v>
      </c>
      <c r="U28" s="254">
        <v>4</v>
      </c>
      <c r="V28" s="254" t="s">
        <v>470</v>
      </c>
      <c r="W28" s="254" t="s">
        <v>470</v>
      </c>
      <c r="X28" s="254" t="s">
        <v>470</v>
      </c>
      <c r="Y28" s="254" t="s">
        <v>470</v>
      </c>
      <c r="Z28" s="254" t="s">
        <v>470</v>
      </c>
      <c r="AA28" s="254">
        <v>1</v>
      </c>
      <c r="AB28" s="254">
        <v>4</v>
      </c>
      <c r="AC28" s="254">
        <v>1</v>
      </c>
      <c r="AD28" s="254">
        <v>4</v>
      </c>
      <c r="AE28" s="254">
        <v>4</v>
      </c>
      <c r="AF28" s="254">
        <v>4</v>
      </c>
      <c r="AG28" s="254">
        <v>0</v>
      </c>
      <c r="AH28" s="254">
        <v>4</v>
      </c>
      <c r="AI28" s="254">
        <v>0</v>
      </c>
      <c r="AJ28" s="254">
        <v>0</v>
      </c>
      <c r="AK28" s="254">
        <v>0</v>
      </c>
      <c r="AL28" s="254">
        <v>1</v>
      </c>
      <c r="AM28" s="254">
        <v>1</v>
      </c>
      <c r="AN28" s="254">
        <v>1</v>
      </c>
      <c r="AO28" s="254">
        <v>0</v>
      </c>
      <c r="AP28" s="254">
        <v>4</v>
      </c>
      <c r="AQ28" s="254">
        <v>4</v>
      </c>
    </row>
    <row r="29" spans="1:43" ht="13.5" customHeight="1">
      <c r="A29" s="256">
        <v>24</v>
      </c>
      <c r="B29" s="232"/>
      <c r="C29" s="263" t="s">
        <v>711</v>
      </c>
      <c r="D29" s="257">
        <v>498</v>
      </c>
      <c r="E29" s="257" t="s">
        <v>470</v>
      </c>
      <c r="F29" s="253">
        <v>130</v>
      </c>
      <c r="G29" s="254">
        <v>96</v>
      </c>
      <c r="H29" s="254">
        <v>31</v>
      </c>
      <c r="I29" s="254">
        <v>3</v>
      </c>
      <c r="J29" s="254">
        <v>21.41</v>
      </c>
      <c r="K29" s="254">
        <v>111</v>
      </c>
      <c r="L29" s="254">
        <v>13</v>
      </c>
      <c r="M29" s="254" t="s">
        <v>470</v>
      </c>
      <c r="N29" s="254">
        <v>13</v>
      </c>
      <c r="O29" s="254" t="s">
        <v>470</v>
      </c>
      <c r="P29" s="254" t="s">
        <v>470</v>
      </c>
      <c r="Q29" s="254">
        <v>4</v>
      </c>
      <c r="R29" s="254">
        <v>3</v>
      </c>
      <c r="S29" s="254">
        <v>1</v>
      </c>
      <c r="T29" s="254" t="s">
        <v>470</v>
      </c>
      <c r="U29" s="254">
        <v>3</v>
      </c>
      <c r="V29" s="254">
        <v>1</v>
      </c>
      <c r="W29" s="254" t="s">
        <v>470</v>
      </c>
      <c r="X29" s="254" t="s">
        <v>470</v>
      </c>
      <c r="Y29" s="254" t="s">
        <v>470</v>
      </c>
      <c r="Z29" s="254" t="s">
        <v>470</v>
      </c>
      <c r="AA29" s="254">
        <v>2</v>
      </c>
      <c r="AB29" s="254">
        <v>4</v>
      </c>
      <c r="AC29" s="254">
        <v>1</v>
      </c>
      <c r="AD29" s="254">
        <v>4</v>
      </c>
      <c r="AE29" s="254">
        <v>4</v>
      </c>
      <c r="AF29" s="254">
        <v>4</v>
      </c>
      <c r="AG29" s="254">
        <v>0</v>
      </c>
      <c r="AH29" s="254">
        <v>4</v>
      </c>
      <c r="AI29" s="254">
        <v>0</v>
      </c>
      <c r="AJ29" s="254">
        <v>0</v>
      </c>
      <c r="AK29" s="254">
        <v>0</v>
      </c>
      <c r="AL29" s="254">
        <v>0</v>
      </c>
      <c r="AM29" s="254">
        <v>0</v>
      </c>
      <c r="AN29" s="254">
        <v>2</v>
      </c>
      <c r="AO29" s="254">
        <v>0</v>
      </c>
      <c r="AP29" s="254">
        <v>4</v>
      </c>
      <c r="AQ29" s="254">
        <v>4</v>
      </c>
    </row>
    <row r="30" spans="1:43" ht="13.5" customHeight="1">
      <c r="A30" s="256">
        <v>25</v>
      </c>
      <c r="B30" s="232"/>
      <c r="C30" s="263" t="s">
        <v>254</v>
      </c>
      <c r="D30" s="257">
        <v>596</v>
      </c>
      <c r="E30" s="257" t="s">
        <v>470</v>
      </c>
      <c r="F30" s="253">
        <v>102</v>
      </c>
      <c r="G30" s="254">
        <v>72</v>
      </c>
      <c r="H30" s="254">
        <v>29</v>
      </c>
      <c r="I30" s="254">
        <v>1</v>
      </c>
      <c r="J30" s="254">
        <v>20.54</v>
      </c>
      <c r="K30" s="254">
        <v>83</v>
      </c>
      <c r="L30" s="254">
        <v>13</v>
      </c>
      <c r="M30" s="254" t="s">
        <v>470</v>
      </c>
      <c r="N30" s="254">
        <v>13</v>
      </c>
      <c r="O30" s="254" t="s">
        <v>470</v>
      </c>
      <c r="P30" s="254" t="s">
        <v>470</v>
      </c>
      <c r="Q30" s="254">
        <v>4</v>
      </c>
      <c r="R30" s="254">
        <v>2</v>
      </c>
      <c r="S30" s="254">
        <v>2</v>
      </c>
      <c r="T30" s="254" t="s">
        <v>470</v>
      </c>
      <c r="U30" s="254">
        <v>3</v>
      </c>
      <c r="V30" s="254">
        <v>1</v>
      </c>
      <c r="W30" s="254" t="s">
        <v>470</v>
      </c>
      <c r="X30" s="254" t="s">
        <v>470</v>
      </c>
      <c r="Y30" s="254" t="s">
        <v>470</v>
      </c>
      <c r="Z30" s="254" t="s">
        <v>470</v>
      </c>
      <c r="AA30" s="254">
        <v>2</v>
      </c>
      <c r="AB30" s="254">
        <v>4</v>
      </c>
      <c r="AC30" s="254">
        <v>1</v>
      </c>
      <c r="AD30" s="254">
        <v>4</v>
      </c>
      <c r="AE30" s="254">
        <v>4</v>
      </c>
      <c r="AF30" s="254">
        <v>4</v>
      </c>
      <c r="AG30" s="254">
        <v>0</v>
      </c>
      <c r="AH30" s="254">
        <v>4</v>
      </c>
      <c r="AI30" s="254">
        <v>0</v>
      </c>
      <c r="AJ30" s="254">
        <v>1</v>
      </c>
      <c r="AK30" s="254">
        <v>0</v>
      </c>
      <c r="AL30" s="254">
        <v>2</v>
      </c>
      <c r="AM30" s="254">
        <v>1</v>
      </c>
      <c r="AN30" s="254">
        <v>1</v>
      </c>
      <c r="AO30" s="254">
        <v>0</v>
      </c>
      <c r="AP30" s="254">
        <v>4</v>
      </c>
      <c r="AQ30" s="254">
        <v>4</v>
      </c>
    </row>
    <row r="31" spans="1:43" ht="13.5" customHeight="1">
      <c r="A31" s="256">
        <v>26</v>
      </c>
      <c r="B31" s="232"/>
      <c r="C31" s="263" t="s">
        <v>721</v>
      </c>
      <c r="D31" s="257">
        <v>859</v>
      </c>
      <c r="E31" s="257">
        <v>91</v>
      </c>
      <c r="F31" s="253">
        <v>167</v>
      </c>
      <c r="G31" s="254">
        <v>63</v>
      </c>
      <c r="H31" s="254">
        <v>87</v>
      </c>
      <c r="I31" s="254">
        <v>17</v>
      </c>
      <c r="J31" s="254">
        <v>27.11</v>
      </c>
      <c r="K31" s="254">
        <v>81</v>
      </c>
      <c r="L31" s="254">
        <v>23</v>
      </c>
      <c r="M31" s="254">
        <v>2</v>
      </c>
      <c r="N31" s="254">
        <v>22</v>
      </c>
      <c r="O31" s="254">
        <v>1</v>
      </c>
      <c r="P31" s="254" t="s">
        <v>470</v>
      </c>
      <c r="Q31" s="254">
        <v>8</v>
      </c>
      <c r="R31" s="254">
        <v>2</v>
      </c>
      <c r="S31" s="254">
        <v>4</v>
      </c>
      <c r="T31" s="254">
        <v>2</v>
      </c>
      <c r="U31" s="254">
        <v>6</v>
      </c>
      <c r="V31" s="254">
        <v>2</v>
      </c>
      <c r="W31" s="254" t="s">
        <v>470</v>
      </c>
      <c r="X31" s="254" t="s">
        <v>470</v>
      </c>
      <c r="Y31" s="254" t="s">
        <v>470</v>
      </c>
      <c r="Z31" s="254" t="s">
        <v>470</v>
      </c>
      <c r="AA31" s="254">
        <v>6</v>
      </c>
      <c r="AB31" s="254">
        <v>7</v>
      </c>
      <c r="AC31" s="254">
        <v>4</v>
      </c>
      <c r="AD31" s="254">
        <v>6</v>
      </c>
      <c r="AE31" s="254">
        <v>5</v>
      </c>
      <c r="AF31" s="254">
        <v>5</v>
      </c>
      <c r="AG31" s="254">
        <v>1</v>
      </c>
      <c r="AH31" s="254">
        <v>8</v>
      </c>
      <c r="AI31" s="254">
        <v>4</v>
      </c>
      <c r="AJ31" s="254">
        <v>4</v>
      </c>
      <c r="AK31" s="254">
        <v>1</v>
      </c>
      <c r="AL31" s="254">
        <v>0</v>
      </c>
      <c r="AM31" s="254">
        <v>0</v>
      </c>
      <c r="AN31" s="254">
        <v>0</v>
      </c>
      <c r="AO31" s="254">
        <v>0</v>
      </c>
      <c r="AP31" s="254">
        <v>8</v>
      </c>
      <c r="AQ31" s="254">
        <v>6</v>
      </c>
    </row>
    <row r="32" spans="1:43" ht="13.5" customHeight="1">
      <c r="A32" s="256">
        <v>27</v>
      </c>
      <c r="B32" s="232"/>
      <c r="C32" s="263" t="s">
        <v>199</v>
      </c>
      <c r="D32" s="257">
        <v>374</v>
      </c>
      <c r="E32" s="257" t="s">
        <v>470</v>
      </c>
      <c r="F32" s="253">
        <v>38</v>
      </c>
      <c r="G32" s="254">
        <v>23</v>
      </c>
      <c r="H32" s="254">
        <v>14</v>
      </c>
      <c r="I32" s="254">
        <v>1</v>
      </c>
      <c r="J32" s="254">
        <v>6.84</v>
      </c>
      <c r="K32" s="254">
        <v>20</v>
      </c>
      <c r="L32" s="254">
        <v>2</v>
      </c>
      <c r="M32" s="254" t="s">
        <v>470</v>
      </c>
      <c r="N32" s="254">
        <v>2</v>
      </c>
      <c r="O32" s="254" t="s">
        <v>470</v>
      </c>
      <c r="P32" s="254" t="s">
        <v>470</v>
      </c>
      <c r="Q32" s="254">
        <v>3</v>
      </c>
      <c r="R32" s="254">
        <v>2</v>
      </c>
      <c r="S32" s="254">
        <v>1</v>
      </c>
      <c r="T32" s="254" t="s">
        <v>470</v>
      </c>
      <c r="U32" s="254">
        <v>3</v>
      </c>
      <c r="V32" s="254" t="s">
        <v>470</v>
      </c>
      <c r="W32" s="254" t="s">
        <v>470</v>
      </c>
      <c r="X32" s="254" t="s">
        <v>470</v>
      </c>
      <c r="Y32" s="254" t="s">
        <v>470</v>
      </c>
      <c r="Z32" s="254" t="s">
        <v>470</v>
      </c>
      <c r="AA32" s="254">
        <v>2</v>
      </c>
      <c r="AB32" s="254">
        <v>2</v>
      </c>
      <c r="AC32" s="254">
        <v>0</v>
      </c>
      <c r="AD32" s="254">
        <v>2</v>
      </c>
      <c r="AE32" s="254">
        <v>1</v>
      </c>
      <c r="AF32" s="254">
        <v>2</v>
      </c>
      <c r="AG32" s="254">
        <v>1</v>
      </c>
      <c r="AH32" s="254">
        <v>3</v>
      </c>
      <c r="AI32" s="254">
        <v>0</v>
      </c>
      <c r="AJ32" s="254">
        <v>0</v>
      </c>
      <c r="AK32" s="254">
        <v>0</v>
      </c>
      <c r="AL32" s="254">
        <v>0</v>
      </c>
      <c r="AM32" s="254">
        <v>0</v>
      </c>
      <c r="AN32" s="254">
        <v>0</v>
      </c>
      <c r="AO32" s="254">
        <v>0</v>
      </c>
      <c r="AP32" s="254">
        <v>3</v>
      </c>
      <c r="AQ32" s="254">
        <v>2</v>
      </c>
    </row>
    <row r="33" spans="1:43" ht="13.5" customHeight="1">
      <c r="A33" s="256">
        <v>28</v>
      </c>
      <c r="B33" s="232"/>
      <c r="C33" s="263" t="s">
        <v>729</v>
      </c>
      <c r="D33" s="257">
        <v>589</v>
      </c>
      <c r="E33" s="257" t="s">
        <v>470</v>
      </c>
      <c r="F33" s="253">
        <v>220</v>
      </c>
      <c r="G33" s="254">
        <v>174</v>
      </c>
      <c r="H33" s="254">
        <v>44</v>
      </c>
      <c r="I33" s="254">
        <v>2</v>
      </c>
      <c r="J33" s="254">
        <v>40.25</v>
      </c>
      <c r="K33" s="254">
        <v>116</v>
      </c>
      <c r="L33" s="254">
        <v>26</v>
      </c>
      <c r="M33" s="254">
        <v>3</v>
      </c>
      <c r="N33" s="254">
        <v>25</v>
      </c>
      <c r="O33" s="254" t="s">
        <v>470</v>
      </c>
      <c r="P33" s="254" t="s">
        <v>470</v>
      </c>
      <c r="Q33" s="254">
        <v>8</v>
      </c>
      <c r="R33" s="254">
        <v>8</v>
      </c>
      <c r="S33" s="254" t="s">
        <v>470</v>
      </c>
      <c r="T33" s="254" t="s">
        <v>470</v>
      </c>
      <c r="U33" s="254">
        <v>6</v>
      </c>
      <c r="V33" s="254">
        <v>2</v>
      </c>
      <c r="W33" s="254" t="s">
        <v>470</v>
      </c>
      <c r="X33" s="254" t="s">
        <v>470</v>
      </c>
      <c r="Y33" s="254" t="s">
        <v>470</v>
      </c>
      <c r="Z33" s="254" t="s">
        <v>470</v>
      </c>
      <c r="AA33" s="254">
        <v>6</v>
      </c>
      <c r="AB33" s="254">
        <v>8</v>
      </c>
      <c r="AC33" s="254">
        <v>3</v>
      </c>
      <c r="AD33" s="254">
        <v>8</v>
      </c>
      <c r="AE33" s="254">
        <v>6</v>
      </c>
      <c r="AF33" s="254">
        <v>7</v>
      </c>
      <c r="AG33" s="254">
        <v>0</v>
      </c>
      <c r="AH33" s="254">
        <v>8</v>
      </c>
      <c r="AI33" s="254">
        <v>6</v>
      </c>
      <c r="AJ33" s="254">
        <v>0</v>
      </c>
      <c r="AK33" s="254">
        <v>0</v>
      </c>
      <c r="AL33" s="254">
        <v>2</v>
      </c>
      <c r="AM33" s="254">
        <v>1</v>
      </c>
      <c r="AN33" s="254">
        <v>0</v>
      </c>
      <c r="AO33" s="254">
        <v>0</v>
      </c>
      <c r="AP33" s="254">
        <v>8</v>
      </c>
      <c r="AQ33" s="254">
        <v>8</v>
      </c>
    </row>
    <row r="34" spans="1:43" ht="13.5" customHeight="1">
      <c r="A34" s="256">
        <v>29</v>
      </c>
      <c r="B34" s="232"/>
      <c r="C34" s="263" t="s">
        <v>737</v>
      </c>
      <c r="D34" s="257">
        <v>669</v>
      </c>
      <c r="E34" s="257" t="s">
        <v>470</v>
      </c>
      <c r="F34" s="253">
        <v>235</v>
      </c>
      <c r="G34" s="254">
        <v>191</v>
      </c>
      <c r="H34" s="254">
        <v>43</v>
      </c>
      <c r="I34" s="254">
        <v>1</v>
      </c>
      <c r="J34" s="254">
        <v>16.18</v>
      </c>
      <c r="K34" s="254">
        <v>139</v>
      </c>
      <c r="L34" s="254">
        <v>12</v>
      </c>
      <c r="M34" s="254">
        <v>3</v>
      </c>
      <c r="N34" s="254">
        <v>11</v>
      </c>
      <c r="O34" s="254" t="s">
        <v>470</v>
      </c>
      <c r="P34" s="254" t="s">
        <v>470</v>
      </c>
      <c r="Q34" s="254">
        <v>6</v>
      </c>
      <c r="R34" s="254">
        <v>5</v>
      </c>
      <c r="S34" s="254">
        <v>1</v>
      </c>
      <c r="T34" s="254" t="s">
        <v>470</v>
      </c>
      <c r="U34" s="254">
        <v>1</v>
      </c>
      <c r="V34" s="254">
        <v>5</v>
      </c>
      <c r="W34" s="254" t="s">
        <v>470</v>
      </c>
      <c r="X34" s="254" t="s">
        <v>470</v>
      </c>
      <c r="Y34" s="254" t="s">
        <v>470</v>
      </c>
      <c r="Z34" s="254" t="s">
        <v>470</v>
      </c>
      <c r="AA34" s="254">
        <v>6</v>
      </c>
      <c r="AB34" s="254">
        <v>6</v>
      </c>
      <c r="AC34" s="254">
        <v>1</v>
      </c>
      <c r="AD34" s="254">
        <v>6</v>
      </c>
      <c r="AE34" s="254">
        <v>3</v>
      </c>
      <c r="AF34" s="254">
        <v>6</v>
      </c>
      <c r="AG34" s="254">
        <v>0</v>
      </c>
      <c r="AH34" s="254">
        <v>6</v>
      </c>
      <c r="AI34" s="254">
        <v>1</v>
      </c>
      <c r="AJ34" s="254">
        <v>2</v>
      </c>
      <c r="AK34" s="254">
        <v>0</v>
      </c>
      <c r="AL34" s="254">
        <v>0</v>
      </c>
      <c r="AM34" s="254">
        <v>0</v>
      </c>
      <c r="AN34" s="254">
        <v>1</v>
      </c>
      <c r="AO34" s="254">
        <v>1</v>
      </c>
      <c r="AP34" s="254">
        <v>6</v>
      </c>
      <c r="AQ34" s="254">
        <v>6</v>
      </c>
    </row>
    <row r="35" spans="1:43" ht="13.5" customHeight="1">
      <c r="A35" s="256">
        <v>30</v>
      </c>
      <c r="B35" s="232"/>
      <c r="C35" s="263" t="s">
        <v>744</v>
      </c>
      <c r="D35" s="257">
        <v>976</v>
      </c>
      <c r="E35" s="257">
        <v>174</v>
      </c>
      <c r="F35" s="253">
        <v>204</v>
      </c>
      <c r="G35" s="254">
        <v>125</v>
      </c>
      <c r="H35" s="254">
        <v>67</v>
      </c>
      <c r="I35" s="254">
        <v>12</v>
      </c>
      <c r="J35" s="254">
        <v>36.4</v>
      </c>
      <c r="K35" s="254">
        <v>151</v>
      </c>
      <c r="L35" s="254">
        <v>18</v>
      </c>
      <c r="M35" s="254">
        <v>1</v>
      </c>
      <c r="N35" s="254">
        <v>17</v>
      </c>
      <c r="O35" s="254" t="s">
        <v>470</v>
      </c>
      <c r="P35" s="254" t="s">
        <v>470</v>
      </c>
      <c r="Q35" s="254">
        <v>4</v>
      </c>
      <c r="R35" s="254">
        <v>1</v>
      </c>
      <c r="S35" s="254">
        <v>3</v>
      </c>
      <c r="T35" s="254" t="s">
        <v>470</v>
      </c>
      <c r="U35" s="254">
        <v>1</v>
      </c>
      <c r="V35" s="254">
        <v>3</v>
      </c>
      <c r="W35" s="254" t="s">
        <v>470</v>
      </c>
      <c r="X35" s="254" t="s">
        <v>470</v>
      </c>
      <c r="Y35" s="254" t="s">
        <v>470</v>
      </c>
      <c r="Z35" s="254" t="s">
        <v>470</v>
      </c>
      <c r="AA35" s="254">
        <v>3</v>
      </c>
      <c r="AB35" s="254">
        <v>3</v>
      </c>
      <c r="AC35" s="254">
        <v>2</v>
      </c>
      <c r="AD35" s="254">
        <v>3</v>
      </c>
      <c r="AE35" s="254">
        <v>3</v>
      </c>
      <c r="AF35" s="254">
        <v>3</v>
      </c>
      <c r="AG35" s="254">
        <v>1</v>
      </c>
      <c r="AH35" s="254">
        <v>4</v>
      </c>
      <c r="AI35" s="254">
        <v>2</v>
      </c>
      <c r="AJ35" s="254">
        <v>2</v>
      </c>
      <c r="AK35" s="254">
        <v>0</v>
      </c>
      <c r="AL35" s="254">
        <v>1</v>
      </c>
      <c r="AM35" s="254">
        <v>1</v>
      </c>
      <c r="AN35" s="254">
        <v>2</v>
      </c>
      <c r="AO35" s="254">
        <v>0</v>
      </c>
      <c r="AP35" s="254">
        <v>4</v>
      </c>
      <c r="AQ35" s="254">
        <v>3</v>
      </c>
    </row>
    <row r="36" spans="1:43" ht="13.5" customHeight="1">
      <c r="A36" s="256">
        <v>31</v>
      </c>
      <c r="B36" s="232"/>
      <c r="C36" s="263" t="s">
        <v>749</v>
      </c>
      <c r="D36" s="257">
        <v>581</v>
      </c>
      <c r="E36" s="257" t="s">
        <v>470</v>
      </c>
      <c r="F36" s="253">
        <v>131</v>
      </c>
      <c r="G36" s="254">
        <v>97</v>
      </c>
      <c r="H36" s="254">
        <v>34</v>
      </c>
      <c r="I36" s="254" t="s">
        <v>470</v>
      </c>
      <c r="J36" s="254">
        <v>11.85</v>
      </c>
      <c r="K36" s="254">
        <v>93</v>
      </c>
      <c r="L36" s="254">
        <v>5</v>
      </c>
      <c r="M36" s="254" t="s">
        <v>470</v>
      </c>
      <c r="N36" s="254">
        <v>5</v>
      </c>
      <c r="O36" s="254" t="s">
        <v>470</v>
      </c>
      <c r="P36" s="254" t="s">
        <v>470</v>
      </c>
      <c r="Q36" s="254">
        <v>5</v>
      </c>
      <c r="R36" s="254">
        <v>3</v>
      </c>
      <c r="S36" s="254">
        <v>1</v>
      </c>
      <c r="T36" s="254">
        <v>1</v>
      </c>
      <c r="U36" s="254">
        <v>3</v>
      </c>
      <c r="V36" s="254">
        <v>2</v>
      </c>
      <c r="W36" s="254" t="s">
        <v>470</v>
      </c>
      <c r="X36" s="254" t="s">
        <v>470</v>
      </c>
      <c r="Y36" s="254" t="s">
        <v>470</v>
      </c>
      <c r="Z36" s="254" t="s">
        <v>470</v>
      </c>
      <c r="AA36" s="254">
        <v>4</v>
      </c>
      <c r="AB36" s="254">
        <v>2</v>
      </c>
      <c r="AC36" s="254">
        <v>2</v>
      </c>
      <c r="AD36" s="254">
        <v>4</v>
      </c>
      <c r="AE36" s="254">
        <v>3</v>
      </c>
      <c r="AF36" s="254">
        <v>4</v>
      </c>
      <c r="AG36" s="254">
        <v>1</v>
      </c>
      <c r="AH36" s="254">
        <v>5</v>
      </c>
      <c r="AI36" s="254">
        <v>0</v>
      </c>
      <c r="AJ36" s="254">
        <v>2</v>
      </c>
      <c r="AK36" s="254">
        <v>0</v>
      </c>
      <c r="AL36" s="254">
        <v>0</v>
      </c>
      <c r="AM36" s="254">
        <v>0</v>
      </c>
      <c r="AN36" s="254">
        <v>0</v>
      </c>
      <c r="AO36" s="254">
        <v>0</v>
      </c>
      <c r="AP36" s="254">
        <v>5</v>
      </c>
      <c r="AQ36" s="254">
        <v>2</v>
      </c>
    </row>
    <row r="37" spans="1:43" ht="13.5" customHeight="1">
      <c r="A37" s="256">
        <v>32</v>
      </c>
      <c r="B37" s="232"/>
      <c r="C37" s="263" t="s">
        <v>755</v>
      </c>
      <c r="D37" s="257">
        <v>426</v>
      </c>
      <c r="E37" s="257" t="s">
        <v>470</v>
      </c>
      <c r="F37" s="253" t="s">
        <v>2381</v>
      </c>
      <c r="G37" s="254" t="s">
        <v>2381</v>
      </c>
      <c r="H37" s="254" t="s">
        <v>2381</v>
      </c>
      <c r="I37" s="254" t="s">
        <v>2381</v>
      </c>
      <c r="J37" s="254">
        <v>3.46</v>
      </c>
      <c r="K37" s="254">
        <v>20</v>
      </c>
      <c r="L37" s="254">
        <v>4</v>
      </c>
      <c r="M37" s="254">
        <v>1</v>
      </c>
      <c r="N37" s="254">
        <v>4</v>
      </c>
      <c r="O37" s="254" t="s">
        <v>470</v>
      </c>
      <c r="P37" s="254" t="s">
        <v>470</v>
      </c>
      <c r="Q37" s="254" t="s">
        <v>470</v>
      </c>
      <c r="R37" s="254" t="s">
        <v>470</v>
      </c>
      <c r="S37" s="254" t="s">
        <v>470</v>
      </c>
      <c r="T37" s="254" t="s">
        <v>470</v>
      </c>
      <c r="U37" s="254" t="s">
        <v>470</v>
      </c>
      <c r="V37" s="254" t="s">
        <v>470</v>
      </c>
      <c r="W37" s="254" t="s">
        <v>470</v>
      </c>
      <c r="X37" s="254" t="s">
        <v>470</v>
      </c>
      <c r="Y37" s="254" t="s">
        <v>470</v>
      </c>
      <c r="Z37" s="254" t="s">
        <v>470</v>
      </c>
      <c r="AA37" s="254" t="s">
        <v>2381</v>
      </c>
      <c r="AB37" s="254" t="s">
        <v>2381</v>
      </c>
      <c r="AC37" s="254" t="s">
        <v>2381</v>
      </c>
      <c r="AD37" s="254" t="s">
        <v>2381</v>
      </c>
      <c r="AE37" s="254" t="s">
        <v>2381</v>
      </c>
      <c r="AF37" s="254" t="s">
        <v>2381</v>
      </c>
      <c r="AG37" s="254" t="s">
        <v>2381</v>
      </c>
      <c r="AH37" s="254" t="s">
        <v>2381</v>
      </c>
      <c r="AI37" s="254" t="s">
        <v>2381</v>
      </c>
      <c r="AJ37" s="254" t="s">
        <v>2381</v>
      </c>
      <c r="AK37" s="254" t="s">
        <v>2381</v>
      </c>
      <c r="AL37" s="254" t="s">
        <v>2381</v>
      </c>
      <c r="AM37" s="254" t="s">
        <v>2381</v>
      </c>
      <c r="AN37" s="254" t="s">
        <v>2381</v>
      </c>
      <c r="AO37" s="254" t="s">
        <v>2381</v>
      </c>
      <c r="AP37" s="254" t="s">
        <v>2381</v>
      </c>
      <c r="AQ37" s="254" t="s">
        <v>2381</v>
      </c>
    </row>
    <row r="38" spans="1:43" ht="13.5" customHeight="1">
      <c r="A38" s="256">
        <v>33</v>
      </c>
      <c r="B38" s="232"/>
      <c r="C38" s="263" t="s">
        <v>758</v>
      </c>
      <c r="D38" s="257">
        <v>665</v>
      </c>
      <c r="E38" s="257" t="s">
        <v>470</v>
      </c>
      <c r="F38" s="253">
        <v>218</v>
      </c>
      <c r="G38" s="254">
        <v>167</v>
      </c>
      <c r="H38" s="254">
        <v>49</v>
      </c>
      <c r="I38" s="254">
        <v>2</v>
      </c>
      <c r="J38" s="254">
        <v>25.25</v>
      </c>
      <c r="K38" s="254">
        <v>167</v>
      </c>
      <c r="L38" s="254">
        <v>11</v>
      </c>
      <c r="M38" s="254">
        <v>1</v>
      </c>
      <c r="N38" s="254">
        <v>10</v>
      </c>
      <c r="O38" s="254" t="s">
        <v>470</v>
      </c>
      <c r="P38" s="254" t="s">
        <v>470</v>
      </c>
      <c r="Q38" s="254">
        <v>8</v>
      </c>
      <c r="R38" s="254">
        <v>8</v>
      </c>
      <c r="S38" s="254" t="s">
        <v>470</v>
      </c>
      <c r="T38" s="254" t="s">
        <v>470</v>
      </c>
      <c r="U38" s="254">
        <v>6</v>
      </c>
      <c r="V38" s="254">
        <v>2</v>
      </c>
      <c r="W38" s="254" t="s">
        <v>470</v>
      </c>
      <c r="X38" s="254" t="s">
        <v>470</v>
      </c>
      <c r="Y38" s="254" t="s">
        <v>470</v>
      </c>
      <c r="Z38" s="254" t="s">
        <v>470</v>
      </c>
      <c r="AA38" s="254">
        <v>6</v>
      </c>
      <c r="AB38" s="254">
        <v>7</v>
      </c>
      <c r="AC38" s="254">
        <v>4</v>
      </c>
      <c r="AD38" s="254">
        <v>8</v>
      </c>
      <c r="AE38" s="254">
        <v>7</v>
      </c>
      <c r="AF38" s="254">
        <v>7</v>
      </c>
      <c r="AG38" s="254">
        <v>0</v>
      </c>
      <c r="AH38" s="254">
        <v>8</v>
      </c>
      <c r="AI38" s="254">
        <v>2</v>
      </c>
      <c r="AJ38" s="254">
        <v>0</v>
      </c>
      <c r="AK38" s="254">
        <v>0</v>
      </c>
      <c r="AL38" s="254">
        <v>0</v>
      </c>
      <c r="AM38" s="254">
        <v>0</v>
      </c>
      <c r="AN38" s="254">
        <v>4</v>
      </c>
      <c r="AO38" s="254">
        <v>1</v>
      </c>
      <c r="AP38" s="254">
        <v>8</v>
      </c>
      <c r="AQ38" s="254">
        <v>6</v>
      </c>
    </row>
    <row r="39" spans="1:43" ht="13.5" customHeight="1">
      <c r="A39" s="256">
        <v>34</v>
      </c>
      <c r="B39" s="232"/>
      <c r="C39" s="263" t="s">
        <v>765</v>
      </c>
      <c r="D39" s="257">
        <v>575</v>
      </c>
      <c r="E39" s="257" t="s">
        <v>470</v>
      </c>
      <c r="F39" s="253">
        <v>178</v>
      </c>
      <c r="G39" s="254">
        <v>120</v>
      </c>
      <c r="H39" s="254">
        <v>54</v>
      </c>
      <c r="I39" s="254">
        <v>4</v>
      </c>
      <c r="J39" s="254">
        <v>16.14</v>
      </c>
      <c r="K39" s="254">
        <v>122</v>
      </c>
      <c r="L39" s="254">
        <v>4</v>
      </c>
      <c r="M39" s="254" t="s">
        <v>470</v>
      </c>
      <c r="N39" s="254">
        <v>4</v>
      </c>
      <c r="O39" s="254">
        <v>1</v>
      </c>
      <c r="P39" s="254" t="s">
        <v>470</v>
      </c>
      <c r="Q39" s="254">
        <v>8</v>
      </c>
      <c r="R39" s="254">
        <v>3</v>
      </c>
      <c r="S39" s="254">
        <v>5</v>
      </c>
      <c r="T39" s="254" t="s">
        <v>470</v>
      </c>
      <c r="U39" s="254">
        <v>3</v>
      </c>
      <c r="V39" s="254">
        <v>5</v>
      </c>
      <c r="W39" s="254" t="s">
        <v>470</v>
      </c>
      <c r="X39" s="254" t="s">
        <v>470</v>
      </c>
      <c r="Y39" s="254" t="s">
        <v>470</v>
      </c>
      <c r="Z39" s="254" t="s">
        <v>470</v>
      </c>
      <c r="AA39" s="254">
        <v>7</v>
      </c>
      <c r="AB39" s="254">
        <v>8</v>
      </c>
      <c r="AC39" s="254">
        <v>2</v>
      </c>
      <c r="AD39" s="254">
        <v>7</v>
      </c>
      <c r="AE39" s="254">
        <v>6</v>
      </c>
      <c r="AF39" s="254">
        <v>7</v>
      </c>
      <c r="AG39" s="254">
        <v>0</v>
      </c>
      <c r="AH39" s="254">
        <v>8</v>
      </c>
      <c r="AI39" s="254">
        <v>3</v>
      </c>
      <c r="AJ39" s="254">
        <v>3</v>
      </c>
      <c r="AK39" s="254">
        <v>0</v>
      </c>
      <c r="AL39" s="254">
        <v>0</v>
      </c>
      <c r="AM39" s="254">
        <v>0</v>
      </c>
      <c r="AN39" s="254">
        <v>6</v>
      </c>
      <c r="AO39" s="254">
        <v>2</v>
      </c>
      <c r="AP39" s="254">
        <v>8</v>
      </c>
      <c r="AQ39" s="254">
        <v>8</v>
      </c>
    </row>
    <row r="40" spans="1:43" ht="13.5" customHeight="1">
      <c r="A40" s="256">
        <v>35</v>
      </c>
      <c r="B40" s="232"/>
      <c r="C40" s="263" t="s">
        <v>773</v>
      </c>
      <c r="D40" s="257">
        <v>3906</v>
      </c>
      <c r="E40" s="257">
        <v>2850</v>
      </c>
      <c r="F40" s="253">
        <v>334</v>
      </c>
      <c r="G40" s="254">
        <v>109</v>
      </c>
      <c r="H40" s="254">
        <v>223</v>
      </c>
      <c r="I40" s="254">
        <v>2</v>
      </c>
      <c r="J40" s="254">
        <v>103.7</v>
      </c>
      <c r="K40" s="254">
        <v>139</v>
      </c>
      <c r="L40" s="254">
        <v>38</v>
      </c>
      <c r="M40" s="254">
        <v>4</v>
      </c>
      <c r="N40" s="254">
        <v>36</v>
      </c>
      <c r="O40" s="254" t="s">
        <v>470</v>
      </c>
      <c r="P40" s="254">
        <v>1</v>
      </c>
      <c r="Q40" s="254">
        <v>11</v>
      </c>
      <c r="R40" s="254" t="s">
        <v>470</v>
      </c>
      <c r="S40" s="254">
        <v>6</v>
      </c>
      <c r="T40" s="254">
        <v>5</v>
      </c>
      <c r="U40" s="254" t="s">
        <v>470</v>
      </c>
      <c r="V40" s="254">
        <v>1</v>
      </c>
      <c r="W40" s="254">
        <v>5</v>
      </c>
      <c r="X40" s="254">
        <v>4</v>
      </c>
      <c r="Y40" s="254">
        <v>1</v>
      </c>
      <c r="Z40" s="254" t="s">
        <v>470</v>
      </c>
      <c r="AA40" s="254">
        <v>11</v>
      </c>
      <c r="AB40" s="254">
        <v>11</v>
      </c>
      <c r="AC40" s="254">
        <v>6</v>
      </c>
      <c r="AD40" s="254">
        <v>11</v>
      </c>
      <c r="AE40" s="254">
        <v>5</v>
      </c>
      <c r="AF40" s="254">
        <v>3</v>
      </c>
      <c r="AG40" s="254">
        <v>0</v>
      </c>
      <c r="AH40" s="254">
        <v>11</v>
      </c>
      <c r="AI40" s="254">
        <v>11</v>
      </c>
      <c r="AJ40" s="254">
        <v>11</v>
      </c>
      <c r="AK40" s="254">
        <v>5</v>
      </c>
      <c r="AL40" s="254">
        <v>0</v>
      </c>
      <c r="AM40" s="254">
        <v>0</v>
      </c>
      <c r="AN40" s="254">
        <v>11</v>
      </c>
      <c r="AO40" s="254">
        <v>11</v>
      </c>
      <c r="AP40" s="254">
        <v>11</v>
      </c>
      <c r="AQ40" s="254">
        <v>11</v>
      </c>
    </row>
    <row r="41" spans="1:43" ht="13.5" customHeight="1">
      <c r="A41" s="256">
        <v>36</v>
      </c>
      <c r="B41" s="232"/>
      <c r="C41" s="263" t="s">
        <v>784</v>
      </c>
      <c r="D41" s="257">
        <v>8769</v>
      </c>
      <c r="E41" s="257">
        <v>8011</v>
      </c>
      <c r="F41" s="253">
        <v>232</v>
      </c>
      <c r="G41" s="254">
        <v>87</v>
      </c>
      <c r="H41" s="254">
        <v>141</v>
      </c>
      <c r="I41" s="254">
        <v>4</v>
      </c>
      <c r="J41" s="254">
        <v>75.3</v>
      </c>
      <c r="K41" s="254">
        <v>123</v>
      </c>
      <c r="L41" s="254">
        <v>24</v>
      </c>
      <c r="M41" s="254">
        <v>2</v>
      </c>
      <c r="N41" s="254">
        <v>23</v>
      </c>
      <c r="O41" s="254" t="s">
        <v>470</v>
      </c>
      <c r="P41" s="254">
        <v>1</v>
      </c>
      <c r="Q41" s="254">
        <v>11</v>
      </c>
      <c r="R41" s="254" t="s">
        <v>470</v>
      </c>
      <c r="S41" s="254">
        <v>8</v>
      </c>
      <c r="T41" s="254">
        <v>3</v>
      </c>
      <c r="U41" s="254" t="s">
        <v>470</v>
      </c>
      <c r="V41" s="254" t="s">
        <v>470</v>
      </c>
      <c r="W41" s="254">
        <v>5</v>
      </c>
      <c r="X41" s="254">
        <v>5</v>
      </c>
      <c r="Y41" s="254">
        <v>1</v>
      </c>
      <c r="Z41" s="254" t="s">
        <v>470</v>
      </c>
      <c r="AA41" s="254">
        <v>10</v>
      </c>
      <c r="AB41" s="254">
        <v>11</v>
      </c>
      <c r="AC41" s="254">
        <v>3</v>
      </c>
      <c r="AD41" s="254">
        <v>11</v>
      </c>
      <c r="AE41" s="254">
        <v>9</v>
      </c>
      <c r="AF41" s="254">
        <v>11</v>
      </c>
      <c r="AG41" s="254">
        <v>0</v>
      </c>
      <c r="AH41" s="254">
        <v>11</v>
      </c>
      <c r="AI41" s="254">
        <v>11</v>
      </c>
      <c r="AJ41" s="254">
        <v>11</v>
      </c>
      <c r="AK41" s="254">
        <v>5</v>
      </c>
      <c r="AL41" s="254">
        <v>1</v>
      </c>
      <c r="AM41" s="254">
        <v>1</v>
      </c>
      <c r="AN41" s="254">
        <v>11</v>
      </c>
      <c r="AO41" s="254">
        <v>11</v>
      </c>
      <c r="AP41" s="254">
        <v>11</v>
      </c>
      <c r="AQ41" s="254">
        <v>11</v>
      </c>
    </row>
    <row r="42" spans="1:43" ht="13.5" customHeight="1">
      <c r="A42" s="256">
        <v>37</v>
      </c>
      <c r="B42" s="232"/>
      <c r="C42" s="263" t="s">
        <v>793</v>
      </c>
      <c r="D42" s="257">
        <v>1729</v>
      </c>
      <c r="E42" s="257">
        <v>830</v>
      </c>
      <c r="F42" s="253">
        <v>221</v>
      </c>
      <c r="G42" s="254">
        <v>98</v>
      </c>
      <c r="H42" s="254">
        <v>73</v>
      </c>
      <c r="I42" s="254">
        <v>50</v>
      </c>
      <c r="J42" s="254">
        <v>81.88</v>
      </c>
      <c r="K42" s="254">
        <v>144</v>
      </c>
      <c r="L42" s="254">
        <v>29</v>
      </c>
      <c r="M42" s="254">
        <v>2</v>
      </c>
      <c r="N42" s="254">
        <v>28</v>
      </c>
      <c r="O42" s="254">
        <v>1</v>
      </c>
      <c r="P42" s="254" t="s">
        <v>470</v>
      </c>
      <c r="Q42" s="254">
        <v>8</v>
      </c>
      <c r="R42" s="254">
        <v>1</v>
      </c>
      <c r="S42" s="254">
        <v>3</v>
      </c>
      <c r="T42" s="254">
        <v>4</v>
      </c>
      <c r="U42" s="254">
        <v>4</v>
      </c>
      <c r="V42" s="254">
        <v>2</v>
      </c>
      <c r="W42" s="254" t="s">
        <v>470</v>
      </c>
      <c r="X42" s="254">
        <v>1</v>
      </c>
      <c r="Y42" s="254">
        <v>1</v>
      </c>
      <c r="Z42" s="254" t="s">
        <v>470</v>
      </c>
      <c r="AA42" s="254">
        <v>4</v>
      </c>
      <c r="AB42" s="254">
        <v>8</v>
      </c>
      <c r="AC42" s="254">
        <v>5</v>
      </c>
      <c r="AD42" s="254">
        <v>8</v>
      </c>
      <c r="AE42" s="254">
        <v>8</v>
      </c>
      <c r="AF42" s="254">
        <v>8</v>
      </c>
      <c r="AG42" s="254">
        <v>0</v>
      </c>
      <c r="AH42" s="254">
        <v>8</v>
      </c>
      <c r="AI42" s="254">
        <v>3</v>
      </c>
      <c r="AJ42" s="254">
        <v>6</v>
      </c>
      <c r="AK42" s="254">
        <v>0</v>
      </c>
      <c r="AL42" s="254">
        <v>2</v>
      </c>
      <c r="AM42" s="254">
        <v>2</v>
      </c>
      <c r="AN42" s="254">
        <v>8</v>
      </c>
      <c r="AO42" s="254">
        <v>2</v>
      </c>
      <c r="AP42" s="254">
        <v>7</v>
      </c>
      <c r="AQ42" s="254">
        <v>7</v>
      </c>
    </row>
    <row r="43" spans="1:43" ht="13.5" customHeight="1">
      <c r="A43" s="256">
        <v>38</v>
      </c>
      <c r="B43" s="232"/>
      <c r="C43" s="263" t="s">
        <v>802</v>
      </c>
      <c r="D43" s="257">
        <v>2095</v>
      </c>
      <c r="E43" s="257">
        <v>1261</v>
      </c>
      <c r="F43" s="253">
        <v>376</v>
      </c>
      <c r="G43" s="254">
        <v>93</v>
      </c>
      <c r="H43" s="254">
        <v>48</v>
      </c>
      <c r="I43" s="254">
        <v>235</v>
      </c>
      <c r="J43" s="254">
        <v>91.2</v>
      </c>
      <c r="K43" s="254">
        <v>212</v>
      </c>
      <c r="L43" s="254">
        <v>30</v>
      </c>
      <c r="M43" s="254">
        <v>12</v>
      </c>
      <c r="N43" s="254">
        <v>24</v>
      </c>
      <c r="O43" s="254">
        <v>1</v>
      </c>
      <c r="P43" s="254" t="s">
        <v>470</v>
      </c>
      <c r="Q43" s="254">
        <v>4</v>
      </c>
      <c r="R43" s="254" t="s">
        <v>470</v>
      </c>
      <c r="S43" s="254">
        <v>2</v>
      </c>
      <c r="T43" s="254">
        <v>2</v>
      </c>
      <c r="U43" s="254" t="s">
        <v>470</v>
      </c>
      <c r="V43" s="254">
        <v>2</v>
      </c>
      <c r="W43" s="254">
        <v>2</v>
      </c>
      <c r="X43" s="254" t="s">
        <v>470</v>
      </c>
      <c r="Y43" s="254" t="s">
        <v>470</v>
      </c>
      <c r="Z43" s="254" t="s">
        <v>470</v>
      </c>
      <c r="AA43" s="254">
        <v>2</v>
      </c>
      <c r="AB43" s="254">
        <v>4</v>
      </c>
      <c r="AC43" s="254">
        <v>3</v>
      </c>
      <c r="AD43" s="254">
        <v>4</v>
      </c>
      <c r="AE43" s="254">
        <v>4</v>
      </c>
      <c r="AF43" s="254">
        <v>4</v>
      </c>
      <c r="AG43" s="254">
        <v>0</v>
      </c>
      <c r="AH43" s="254">
        <v>4</v>
      </c>
      <c r="AI43" s="254">
        <v>1</v>
      </c>
      <c r="AJ43" s="254">
        <v>3</v>
      </c>
      <c r="AK43" s="254">
        <v>0</v>
      </c>
      <c r="AL43" s="254">
        <v>1</v>
      </c>
      <c r="AM43" s="254">
        <v>0</v>
      </c>
      <c r="AN43" s="254">
        <v>4</v>
      </c>
      <c r="AO43" s="254">
        <v>2</v>
      </c>
      <c r="AP43" s="254">
        <v>4</v>
      </c>
      <c r="AQ43" s="254">
        <v>4</v>
      </c>
    </row>
    <row r="44" spans="1:43" ht="13.5" customHeight="1">
      <c r="A44" s="256">
        <v>39</v>
      </c>
      <c r="B44" s="232"/>
      <c r="C44" s="263" t="s">
        <v>807</v>
      </c>
      <c r="D44" s="257">
        <v>272</v>
      </c>
      <c r="E44" s="257">
        <v>156</v>
      </c>
      <c r="F44" s="253">
        <v>111</v>
      </c>
      <c r="G44" s="254">
        <v>32</v>
      </c>
      <c r="H44" s="254">
        <v>68</v>
      </c>
      <c r="I44" s="254">
        <v>11</v>
      </c>
      <c r="J44" s="254">
        <v>49.23</v>
      </c>
      <c r="K44" s="254">
        <v>39</v>
      </c>
      <c r="L44" s="254">
        <v>11</v>
      </c>
      <c r="M44" s="254" t="s">
        <v>470</v>
      </c>
      <c r="N44" s="254">
        <v>11</v>
      </c>
      <c r="O44" s="254" t="s">
        <v>470</v>
      </c>
      <c r="P44" s="254" t="s">
        <v>470</v>
      </c>
      <c r="Q44" s="254">
        <v>3</v>
      </c>
      <c r="R44" s="254" t="s">
        <v>470</v>
      </c>
      <c r="S44" s="254">
        <v>2</v>
      </c>
      <c r="T44" s="254">
        <v>1</v>
      </c>
      <c r="U44" s="254" t="s">
        <v>470</v>
      </c>
      <c r="V44" s="254">
        <v>3</v>
      </c>
      <c r="W44" s="254" t="s">
        <v>470</v>
      </c>
      <c r="X44" s="254" t="s">
        <v>470</v>
      </c>
      <c r="Y44" s="254" t="s">
        <v>470</v>
      </c>
      <c r="Z44" s="254" t="s">
        <v>470</v>
      </c>
      <c r="AA44" s="254">
        <v>1</v>
      </c>
      <c r="AB44" s="254">
        <v>2</v>
      </c>
      <c r="AC44" s="254">
        <v>1</v>
      </c>
      <c r="AD44" s="254">
        <v>2</v>
      </c>
      <c r="AE44" s="254">
        <v>2</v>
      </c>
      <c r="AF44" s="254">
        <v>1</v>
      </c>
      <c r="AG44" s="254">
        <v>1</v>
      </c>
      <c r="AH44" s="254">
        <v>3</v>
      </c>
      <c r="AI44" s="254">
        <v>1</v>
      </c>
      <c r="AJ44" s="254">
        <v>1</v>
      </c>
      <c r="AK44" s="254">
        <v>0</v>
      </c>
      <c r="AL44" s="254">
        <v>3</v>
      </c>
      <c r="AM44" s="254">
        <v>1</v>
      </c>
      <c r="AN44" s="254">
        <v>3</v>
      </c>
      <c r="AO44" s="254">
        <v>1</v>
      </c>
      <c r="AP44" s="254">
        <v>3</v>
      </c>
      <c r="AQ44" s="254">
        <v>2</v>
      </c>
    </row>
    <row r="45" spans="1:43" ht="13.5" customHeight="1">
      <c r="A45" s="256">
        <v>40</v>
      </c>
      <c r="B45" s="232"/>
      <c r="C45" s="263" t="s">
        <v>810</v>
      </c>
      <c r="D45" s="257">
        <v>180</v>
      </c>
      <c r="E45" s="257" t="s">
        <v>470</v>
      </c>
      <c r="F45" s="253">
        <v>83</v>
      </c>
      <c r="G45" s="254">
        <v>32</v>
      </c>
      <c r="H45" s="254">
        <v>41</v>
      </c>
      <c r="I45" s="254">
        <v>10</v>
      </c>
      <c r="J45" s="254">
        <v>13.93</v>
      </c>
      <c r="K45" s="254">
        <v>35</v>
      </c>
      <c r="L45" s="254">
        <v>5</v>
      </c>
      <c r="M45" s="254" t="s">
        <v>470</v>
      </c>
      <c r="N45" s="254">
        <v>5</v>
      </c>
      <c r="O45" s="254" t="s">
        <v>470</v>
      </c>
      <c r="P45" s="254" t="s">
        <v>470</v>
      </c>
      <c r="Q45" s="254">
        <v>1</v>
      </c>
      <c r="R45" s="254" t="s">
        <v>470</v>
      </c>
      <c r="S45" s="254">
        <v>1</v>
      </c>
      <c r="T45" s="254" t="s">
        <v>470</v>
      </c>
      <c r="U45" s="254">
        <v>1</v>
      </c>
      <c r="V45" s="254" t="s">
        <v>470</v>
      </c>
      <c r="W45" s="254" t="s">
        <v>470</v>
      </c>
      <c r="X45" s="254" t="s">
        <v>470</v>
      </c>
      <c r="Y45" s="254" t="s">
        <v>470</v>
      </c>
      <c r="Z45" s="254" t="s">
        <v>470</v>
      </c>
      <c r="AA45" s="254">
        <v>0</v>
      </c>
      <c r="AB45" s="254">
        <v>1</v>
      </c>
      <c r="AC45" s="254">
        <v>1</v>
      </c>
      <c r="AD45" s="254">
        <v>1</v>
      </c>
      <c r="AE45" s="254">
        <v>1</v>
      </c>
      <c r="AF45" s="254">
        <v>0</v>
      </c>
      <c r="AG45" s="254">
        <v>0</v>
      </c>
      <c r="AH45" s="254">
        <v>1</v>
      </c>
      <c r="AI45" s="254">
        <v>0</v>
      </c>
      <c r="AJ45" s="254">
        <v>0</v>
      </c>
      <c r="AK45" s="254">
        <v>0</v>
      </c>
      <c r="AL45" s="254">
        <v>0</v>
      </c>
      <c r="AM45" s="254">
        <v>0</v>
      </c>
      <c r="AN45" s="254">
        <v>1</v>
      </c>
      <c r="AO45" s="254">
        <v>0</v>
      </c>
      <c r="AP45" s="254">
        <v>1</v>
      </c>
      <c r="AQ45" s="254">
        <v>1</v>
      </c>
    </row>
    <row r="46" spans="1:43" ht="13.5" customHeight="1">
      <c r="A46" s="256">
        <v>41</v>
      </c>
      <c r="B46" s="232"/>
      <c r="C46" s="263" t="s">
        <v>812</v>
      </c>
      <c r="D46" s="257">
        <v>609</v>
      </c>
      <c r="E46" s="257" t="s">
        <v>470</v>
      </c>
      <c r="F46" s="253">
        <v>195</v>
      </c>
      <c r="G46" s="254">
        <v>48</v>
      </c>
      <c r="H46" s="254">
        <v>138</v>
      </c>
      <c r="I46" s="254">
        <v>9</v>
      </c>
      <c r="J46" s="254">
        <v>64.180000000000007</v>
      </c>
      <c r="K46" s="254">
        <v>64</v>
      </c>
      <c r="L46" s="254">
        <v>9</v>
      </c>
      <c r="M46" s="254">
        <v>1</v>
      </c>
      <c r="N46" s="254">
        <v>8</v>
      </c>
      <c r="O46" s="254" t="s">
        <v>470</v>
      </c>
      <c r="P46" s="254" t="s">
        <v>470</v>
      </c>
      <c r="Q46" s="254">
        <v>3</v>
      </c>
      <c r="R46" s="254" t="s">
        <v>470</v>
      </c>
      <c r="S46" s="254">
        <v>1</v>
      </c>
      <c r="T46" s="254">
        <v>2</v>
      </c>
      <c r="U46" s="254">
        <v>3</v>
      </c>
      <c r="V46" s="254" t="s">
        <v>470</v>
      </c>
      <c r="W46" s="254" t="s">
        <v>470</v>
      </c>
      <c r="X46" s="254" t="s">
        <v>470</v>
      </c>
      <c r="Y46" s="254" t="s">
        <v>470</v>
      </c>
      <c r="Z46" s="254" t="s">
        <v>470</v>
      </c>
      <c r="AA46" s="254">
        <v>0</v>
      </c>
      <c r="AB46" s="254">
        <v>3</v>
      </c>
      <c r="AC46" s="254">
        <v>3</v>
      </c>
      <c r="AD46" s="254">
        <v>3</v>
      </c>
      <c r="AE46" s="254">
        <v>3</v>
      </c>
      <c r="AF46" s="254">
        <v>3</v>
      </c>
      <c r="AG46" s="254">
        <v>0</v>
      </c>
      <c r="AH46" s="254">
        <v>3</v>
      </c>
      <c r="AI46" s="254">
        <v>0</v>
      </c>
      <c r="AJ46" s="254">
        <v>0</v>
      </c>
      <c r="AK46" s="254">
        <v>0</v>
      </c>
      <c r="AL46" s="254">
        <v>0</v>
      </c>
      <c r="AM46" s="254">
        <v>0</v>
      </c>
      <c r="AN46" s="254">
        <v>3</v>
      </c>
      <c r="AO46" s="254">
        <v>3</v>
      </c>
      <c r="AP46" s="254">
        <v>3</v>
      </c>
      <c r="AQ46" s="254">
        <v>3</v>
      </c>
    </row>
    <row r="47" spans="1:43" ht="13.5" customHeight="1">
      <c r="A47" s="256">
        <v>42</v>
      </c>
      <c r="B47" s="232"/>
      <c r="C47" s="263" t="s">
        <v>80</v>
      </c>
      <c r="D47" s="257">
        <v>460</v>
      </c>
      <c r="E47" s="257" t="s">
        <v>470</v>
      </c>
      <c r="F47" s="253">
        <v>243</v>
      </c>
      <c r="G47" s="254">
        <v>67</v>
      </c>
      <c r="H47" s="254">
        <v>166</v>
      </c>
      <c r="I47" s="254">
        <v>10</v>
      </c>
      <c r="J47" s="254">
        <v>47.87</v>
      </c>
      <c r="K47" s="254">
        <v>123</v>
      </c>
      <c r="L47" s="254">
        <v>24</v>
      </c>
      <c r="M47" s="254">
        <v>1</v>
      </c>
      <c r="N47" s="254">
        <v>22</v>
      </c>
      <c r="O47" s="254" t="s">
        <v>470</v>
      </c>
      <c r="P47" s="254">
        <v>3</v>
      </c>
      <c r="Q47" s="254">
        <v>8</v>
      </c>
      <c r="R47" s="254" t="s">
        <v>470</v>
      </c>
      <c r="S47" s="254">
        <v>3</v>
      </c>
      <c r="T47" s="254">
        <v>5</v>
      </c>
      <c r="U47" s="254" t="s">
        <v>470</v>
      </c>
      <c r="V47" s="254">
        <v>8</v>
      </c>
      <c r="W47" s="254" t="s">
        <v>470</v>
      </c>
      <c r="X47" s="254" t="s">
        <v>470</v>
      </c>
      <c r="Y47" s="254" t="s">
        <v>470</v>
      </c>
      <c r="Z47" s="254" t="s">
        <v>470</v>
      </c>
      <c r="AA47" s="254">
        <v>0</v>
      </c>
      <c r="AB47" s="254">
        <v>7</v>
      </c>
      <c r="AC47" s="254">
        <v>4</v>
      </c>
      <c r="AD47" s="254">
        <v>8</v>
      </c>
      <c r="AE47" s="254">
        <v>8</v>
      </c>
      <c r="AF47" s="254">
        <v>8</v>
      </c>
      <c r="AG47" s="254">
        <v>0</v>
      </c>
      <c r="AH47" s="254">
        <v>8</v>
      </c>
      <c r="AI47" s="254">
        <v>0</v>
      </c>
      <c r="AJ47" s="254">
        <v>0</v>
      </c>
      <c r="AK47" s="254">
        <v>0</v>
      </c>
      <c r="AL47" s="254">
        <v>0</v>
      </c>
      <c r="AM47" s="254">
        <v>0</v>
      </c>
      <c r="AN47" s="254">
        <v>6</v>
      </c>
      <c r="AO47" s="254">
        <v>2</v>
      </c>
      <c r="AP47" s="254">
        <v>8</v>
      </c>
      <c r="AQ47" s="254">
        <v>7</v>
      </c>
    </row>
    <row r="48" spans="1:43" ht="13.5" customHeight="1">
      <c r="A48" s="256">
        <v>43</v>
      </c>
      <c r="B48" s="232"/>
      <c r="C48" s="263" t="s">
        <v>822</v>
      </c>
      <c r="D48" s="257">
        <v>657</v>
      </c>
      <c r="E48" s="257" t="s">
        <v>470</v>
      </c>
      <c r="F48" s="253">
        <v>146</v>
      </c>
      <c r="G48" s="254">
        <v>83</v>
      </c>
      <c r="H48" s="254">
        <v>63</v>
      </c>
      <c r="I48" s="254">
        <v>0</v>
      </c>
      <c r="J48" s="254">
        <v>42.86</v>
      </c>
      <c r="K48" s="254">
        <v>57</v>
      </c>
      <c r="L48" s="254">
        <v>11</v>
      </c>
      <c r="M48" s="254" t="s">
        <v>470</v>
      </c>
      <c r="N48" s="254">
        <v>11</v>
      </c>
      <c r="O48" s="254" t="s">
        <v>470</v>
      </c>
      <c r="P48" s="254" t="s">
        <v>470</v>
      </c>
      <c r="Q48" s="254">
        <v>6</v>
      </c>
      <c r="R48" s="254">
        <v>2</v>
      </c>
      <c r="S48" s="254">
        <v>2</v>
      </c>
      <c r="T48" s="254">
        <v>2</v>
      </c>
      <c r="U48" s="254">
        <v>6</v>
      </c>
      <c r="V48" s="254" t="s">
        <v>470</v>
      </c>
      <c r="W48" s="254" t="s">
        <v>470</v>
      </c>
      <c r="X48" s="254" t="s">
        <v>470</v>
      </c>
      <c r="Y48" s="254" t="s">
        <v>470</v>
      </c>
      <c r="Z48" s="254" t="s">
        <v>470</v>
      </c>
      <c r="AA48" s="254">
        <v>0</v>
      </c>
      <c r="AB48" s="254">
        <v>5</v>
      </c>
      <c r="AC48" s="254">
        <v>5</v>
      </c>
      <c r="AD48" s="254">
        <v>6</v>
      </c>
      <c r="AE48" s="254">
        <v>6</v>
      </c>
      <c r="AF48" s="254">
        <v>6</v>
      </c>
      <c r="AG48" s="254">
        <v>0</v>
      </c>
      <c r="AH48" s="254">
        <v>6</v>
      </c>
      <c r="AI48" s="254">
        <v>0</v>
      </c>
      <c r="AJ48" s="254">
        <v>0</v>
      </c>
      <c r="AK48" s="254">
        <v>0</v>
      </c>
      <c r="AL48" s="254">
        <v>1</v>
      </c>
      <c r="AM48" s="254">
        <v>0</v>
      </c>
      <c r="AN48" s="254">
        <v>6</v>
      </c>
      <c r="AO48" s="254">
        <v>2</v>
      </c>
      <c r="AP48" s="254">
        <v>6</v>
      </c>
      <c r="AQ48" s="254">
        <v>5</v>
      </c>
    </row>
    <row r="49" spans="1:43" ht="13.5" customHeight="1">
      <c r="A49" s="256">
        <v>44</v>
      </c>
      <c r="B49" s="232"/>
      <c r="C49" s="263" t="s">
        <v>827</v>
      </c>
      <c r="D49" s="257">
        <v>470</v>
      </c>
      <c r="E49" s="257">
        <v>3</v>
      </c>
      <c r="F49" s="253">
        <v>220</v>
      </c>
      <c r="G49" s="254">
        <v>111</v>
      </c>
      <c r="H49" s="254">
        <v>92</v>
      </c>
      <c r="I49" s="254">
        <v>17</v>
      </c>
      <c r="J49" s="254">
        <v>55.83</v>
      </c>
      <c r="K49" s="254">
        <v>100</v>
      </c>
      <c r="L49" s="254">
        <v>12</v>
      </c>
      <c r="M49" s="254" t="s">
        <v>470</v>
      </c>
      <c r="N49" s="254">
        <v>12</v>
      </c>
      <c r="O49" s="254">
        <v>1</v>
      </c>
      <c r="P49" s="254" t="s">
        <v>470</v>
      </c>
      <c r="Q49" s="254">
        <v>3</v>
      </c>
      <c r="R49" s="254" t="s">
        <v>470</v>
      </c>
      <c r="S49" s="254">
        <v>3</v>
      </c>
      <c r="T49" s="254" t="s">
        <v>470</v>
      </c>
      <c r="U49" s="254" t="s">
        <v>470</v>
      </c>
      <c r="V49" s="254">
        <v>3</v>
      </c>
      <c r="W49" s="254" t="s">
        <v>470</v>
      </c>
      <c r="X49" s="254" t="s">
        <v>470</v>
      </c>
      <c r="Y49" s="254" t="s">
        <v>470</v>
      </c>
      <c r="Z49" s="254" t="s">
        <v>470</v>
      </c>
      <c r="AA49" s="254">
        <v>0</v>
      </c>
      <c r="AB49" s="254">
        <v>3</v>
      </c>
      <c r="AC49" s="254">
        <v>1</v>
      </c>
      <c r="AD49" s="254">
        <v>3</v>
      </c>
      <c r="AE49" s="254">
        <v>3</v>
      </c>
      <c r="AF49" s="254">
        <v>2</v>
      </c>
      <c r="AG49" s="254">
        <v>0</v>
      </c>
      <c r="AH49" s="254">
        <v>3</v>
      </c>
      <c r="AI49" s="254">
        <v>0</v>
      </c>
      <c r="AJ49" s="254">
        <v>1</v>
      </c>
      <c r="AK49" s="254">
        <v>0</v>
      </c>
      <c r="AL49" s="254">
        <v>0</v>
      </c>
      <c r="AM49" s="254">
        <v>0</v>
      </c>
      <c r="AN49" s="254">
        <v>3</v>
      </c>
      <c r="AO49" s="254">
        <v>2</v>
      </c>
      <c r="AP49" s="254">
        <v>3</v>
      </c>
      <c r="AQ49" s="254">
        <v>3</v>
      </c>
    </row>
    <row r="50" spans="1:43" ht="13.5" customHeight="1">
      <c r="A50" s="256">
        <v>45</v>
      </c>
      <c r="B50" s="232"/>
      <c r="C50" s="263" t="s">
        <v>38</v>
      </c>
      <c r="D50" s="257">
        <v>380</v>
      </c>
      <c r="E50" s="257" t="s">
        <v>470</v>
      </c>
      <c r="F50" s="253">
        <v>19</v>
      </c>
      <c r="G50" s="254">
        <v>5</v>
      </c>
      <c r="H50" s="254">
        <v>13</v>
      </c>
      <c r="I50" s="254">
        <v>1</v>
      </c>
      <c r="J50" s="254">
        <v>13.84</v>
      </c>
      <c r="K50" s="254">
        <v>20</v>
      </c>
      <c r="L50" s="254">
        <v>7</v>
      </c>
      <c r="M50" s="254">
        <v>1</v>
      </c>
      <c r="N50" s="254">
        <v>7</v>
      </c>
      <c r="O50" s="254" t="s">
        <v>470</v>
      </c>
      <c r="P50" s="254" t="s">
        <v>470</v>
      </c>
      <c r="Q50" s="254">
        <v>4</v>
      </c>
      <c r="R50" s="254" t="s">
        <v>470</v>
      </c>
      <c r="S50" s="254">
        <v>2</v>
      </c>
      <c r="T50" s="254">
        <v>2</v>
      </c>
      <c r="U50" s="254">
        <v>4</v>
      </c>
      <c r="V50" s="254" t="s">
        <v>470</v>
      </c>
      <c r="W50" s="254" t="s">
        <v>470</v>
      </c>
      <c r="X50" s="254" t="s">
        <v>470</v>
      </c>
      <c r="Y50" s="254" t="s">
        <v>470</v>
      </c>
      <c r="Z50" s="254" t="s">
        <v>470</v>
      </c>
      <c r="AA50" s="254">
        <v>2</v>
      </c>
      <c r="AB50" s="254">
        <v>0</v>
      </c>
      <c r="AC50" s="254">
        <v>1</v>
      </c>
      <c r="AD50" s="254">
        <v>2</v>
      </c>
      <c r="AE50" s="254">
        <v>2</v>
      </c>
      <c r="AF50" s="254">
        <v>2</v>
      </c>
      <c r="AG50" s="254">
        <v>2</v>
      </c>
      <c r="AH50" s="254">
        <v>4</v>
      </c>
      <c r="AI50" s="254">
        <v>0</v>
      </c>
      <c r="AJ50" s="254">
        <v>0</v>
      </c>
      <c r="AK50" s="254">
        <v>0</v>
      </c>
      <c r="AL50" s="254">
        <v>0</v>
      </c>
      <c r="AM50" s="254">
        <v>0</v>
      </c>
      <c r="AN50" s="254">
        <v>1</v>
      </c>
      <c r="AO50" s="254">
        <v>0</v>
      </c>
      <c r="AP50" s="254">
        <v>0</v>
      </c>
      <c r="AQ50" s="254">
        <v>0</v>
      </c>
    </row>
    <row r="51" spans="1:43" ht="13.5" customHeight="1">
      <c r="A51" s="256">
        <v>46</v>
      </c>
      <c r="B51" s="232"/>
      <c r="C51" s="263" t="s">
        <v>832</v>
      </c>
      <c r="D51" s="257">
        <v>5637</v>
      </c>
      <c r="E51" s="257">
        <v>3647</v>
      </c>
      <c r="F51" s="253">
        <v>519</v>
      </c>
      <c r="G51" s="254">
        <v>182</v>
      </c>
      <c r="H51" s="254">
        <v>198</v>
      </c>
      <c r="I51" s="254">
        <v>139</v>
      </c>
      <c r="J51" s="254">
        <v>187.8</v>
      </c>
      <c r="K51" s="254">
        <v>235</v>
      </c>
      <c r="L51" s="254">
        <v>54</v>
      </c>
      <c r="M51" s="254">
        <v>9</v>
      </c>
      <c r="N51" s="254">
        <v>48</v>
      </c>
      <c r="O51" s="254" t="s">
        <v>470</v>
      </c>
      <c r="P51" s="254" t="s">
        <v>470</v>
      </c>
      <c r="Q51" s="254">
        <v>20</v>
      </c>
      <c r="R51" s="254" t="s">
        <v>470</v>
      </c>
      <c r="S51" s="254">
        <v>13</v>
      </c>
      <c r="T51" s="254">
        <v>7</v>
      </c>
      <c r="U51" s="254">
        <v>4</v>
      </c>
      <c r="V51" s="254">
        <v>7</v>
      </c>
      <c r="W51" s="254">
        <v>6</v>
      </c>
      <c r="X51" s="254">
        <v>3</v>
      </c>
      <c r="Y51" s="254" t="s">
        <v>470</v>
      </c>
      <c r="Z51" s="254" t="s">
        <v>470</v>
      </c>
      <c r="AA51" s="254">
        <v>18</v>
      </c>
      <c r="AB51" s="254">
        <v>17</v>
      </c>
      <c r="AC51" s="254">
        <v>15</v>
      </c>
      <c r="AD51" s="254">
        <v>20</v>
      </c>
      <c r="AE51" s="254">
        <v>20</v>
      </c>
      <c r="AF51" s="254">
        <v>15</v>
      </c>
      <c r="AG51" s="254">
        <v>0</v>
      </c>
      <c r="AH51" s="254">
        <v>20</v>
      </c>
      <c r="AI51" s="254">
        <v>11</v>
      </c>
      <c r="AJ51" s="254">
        <v>20</v>
      </c>
      <c r="AK51" s="254">
        <v>5</v>
      </c>
      <c r="AL51" s="254">
        <v>3</v>
      </c>
      <c r="AM51" s="254">
        <v>2</v>
      </c>
      <c r="AN51" s="254">
        <v>20</v>
      </c>
      <c r="AO51" s="254">
        <v>9</v>
      </c>
      <c r="AP51" s="254">
        <v>17</v>
      </c>
      <c r="AQ51" s="254">
        <v>13</v>
      </c>
    </row>
    <row r="52" spans="1:43" ht="13.5" customHeight="1">
      <c r="A52" s="256">
        <v>47</v>
      </c>
      <c r="B52" s="232"/>
      <c r="C52" s="263" t="s">
        <v>852</v>
      </c>
      <c r="D52" s="257">
        <v>1771</v>
      </c>
      <c r="E52" s="257">
        <v>810</v>
      </c>
      <c r="F52" s="253">
        <v>452</v>
      </c>
      <c r="G52" s="254">
        <v>100</v>
      </c>
      <c r="H52" s="254">
        <v>84</v>
      </c>
      <c r="I52" s="254">
        <v>268</v>
      </c>
      <c r="J52" s="254">
        <v>62.62</v>
      </c>
      <c r="K52" s="254">
        <v>237</v>
      </c>
      <c r="L52" s="254">
        <v>103</v>
      </c>
      <c r="M52" s="254">
        <v>19</v>
      </c>
      <c r="N52" s="254">
        <v>91</v>
      </c>
      <c r="O52" s="254">
        <v>17</v>
      </c>
      <c r="P52" s="254">
        <v>2</v>
      </c>
      <c r="Q52" s="254">
        <v>10</v>
      </c>
      <c r="R52" s="254" t="s">
        <v>470</v>
      </c>
      <c r="S52" s="254">
        <v>2</v>
      </c>
      <c r="T52" s="254">
        <v>8</v>
      </c>
      <c r="U52" s="254">
        <v>3</v>
      </c>
      <c r="V52" s="254">
        <v>3</v>
      </c>
      <c r="W52" s="254">
        <v>3</v>
      </c>
      <c r="X52" s="254">
        <v>1</v>
      </c>
      <c r="Y52" s="254" t="s">
        <v>470</v>
      </c>
      <c r="Z52" s="254" t="s">
        <v>470</v>
      </c>
      <c r="AA52" s="254">
        <v>3</v>
      </c>
      <c r="AB52" s="254">
        <v>5</v>
      </c>
      <c r="AC52" s="254">
        <v>4</v>
      </c>
      <c r="AD52" s="254">
        <v>9</v>
      </c>
      <c r="AE52" s="254">
        <v>9</v>
      </c>
      <c r="AF52" s="254">
        <v>7</v>
      </c>
      <c r="AG52" s="254">
        <v>0</v>
      </c>
      <c r="AH52" s="254">
        <v>10</v>
      </c>
      <c r="AI52" s="254">
        <v>4</v>
      </c>
      <c r="AJ52" s="254">
        <v>10</v>
      </c>
      <c r="AK52" s="254">
        <v>3</v>
      </c>
      <c r="AL52" s="254">
        <v>2</v>
      </c>
      <c r="AM52" s="254">
        <v>1</v>
      </c>
      <c r="AN52" s="254">
        <v>10</v>
      </c>
      <c r="AO52" s="254">
        <v>4</v>
      </c>
      <c r="AP52" s="254">
        <v>9</v>
      </c>
      <c r="AQ52" s="254">
        <v>4</v>
      </c>
    </row>
    <row r="53" spans="1:43" ht="13.5" customHeight="1">
      <c r="A53" s="256">
        <v>48</v>
      </c>
      <c r="B53" s="232"/>
      <c r="C53" s="263" t="s">
        <v>861</v>
      </c>
      <c r="D53" s="257">
        <v>2085</v>
      </c>
      <c r="E53" s="257">
        <v>819</v>
      </c>
      <c r="F53" s="253">
        <v>471</v>
      </c>
      <c r="G53" s="254">
        <v>105</v>
      </c>
      <c r="H53" s="254">
        <v>204</v>
      </c>
      <c r="I53" s="254">
        <v>162</v>
      </c>
      <c r="J53" s="254">
        <v>182.95</v>
      </c>
      <c r="K53" s="254">
        <v>187</v>
      </c>
      <c r="L53" s="254">
        <v>31</v>
      </c>
      <c r="M53" s="254">
        <v>1</v>
      </c>
      <c r="N53" s="254">
        <v>30</v>
      </c>
      <c r="O53" s="254" t="s">
        <v>470</v>
      </c>
      <c r="P53" s="254" t="s">
        <v>470</v>
      </c>
      <c r="Q53" s="254">
        <v>7</v>
      </c>
      <c r="R53" s="254" t="s">
        <v>470</v>
      </c>
      <c r="S53" s="254">
        <v>3</v>
      </c>
      <c r="T53" s="254">
        <v>4</v>
      </c>
      <c r="U53" s="254">
        <v>1</v>
      </c>
      <c r="V53" s="254">
        <v>4</v>
      </c>
      <c r="W53" s="254">
        <v>2</v>
      </c>
      <c r="X53" s="254" t="s">
        <v>470</v>
      </c>
      <c r="Y53" s="254" t="s">
        <v>470</v>
      </c>
      <c r="Z53" s="254" t="s">
        <v>470</v>
      </c>
      <c r="AA53" s="254">
        <v>6</v>
      </c>
      <c r="AB53" s="254">
        <v>3</v>
      </c>
      <c r="AC53" s="254">
        <v>2</v>
      </c>
      <c r="AD53" s="254">
        <v>5</v>
      </c>
      <c r="AE53" s="254">
        <v>5</v>
      </c>
      <c r="AF53" s="254">
        <v>5</v>
      </c>
      <c r="AG53" s="254">
        <v>0</v>
      </c>
      <c r="AH53" s="254">
        <v>7</v>
      </c>
      <c r="AI53" s="254">
        <v>2</v>
      </c>
      <c r="AJ53" s="254">
        <v>7</v>
      </c>
      <c r="AK53" s="254">
        <v>0</v>
      </c>
      <c r="AL53" s="254">
        <v>1</v>
      </c>
      <c r="AM53" s="254">
        <v>1</v>
      </c>
      <c r="AN53" s="254">
        <v>7</v>
      </c>
      <c r="AO53" s="254">
        <v>3</v>
      </c>
      <c r="AP53" s="254">
        <v>7</v>
      </c>
      <c r="AQ53" s="254">
        <v>3</v>
      </c>
    </row>
    <row r="54" spans="1:43" ht="13.5" customHeight="1">
      <c r="A54" s="256">
        <v>49</v>
      </c>
      <c r="B54" s="232"/>
      <c r="C54" s="263" t="s">
        <v>867</v>
      </c>
      <c r="D54" s="257">
        <v>1268</v>
      </c>
      <c r="E54" s="257">
        <v>114</v>
      </c>
      <c r="F54" s="253">
        <v>438</v>
      </c>
      <c r="G54" s="254">
        <v>167</v>
      </c>
      <c r="H54" s="254">
        <v>238</v>
      </c>
      <c r="I54" s="254">
        <v>33</v>
      </c>
      <c r="J54" s="254">
        <v>96.69</v>
      </c>
      <c r="K54" s="254">
        <v>184</v>
      </c>
      <c r="L54" s="254">
        <v>54</v>
      </c>
      <c r="M54" s="254">
        <v>3</v>
      </c>
      <c r="N54" s="254">
        <v>53</v>
      </c>
      <c r="O54" s="254" t="s">
        <v>470</v>
      </c>
      <c r="P54" s="254" t="s">
        <v>470</v>
      </c>
      <c r="Q54" s="254">
        <v>18</v>
      </c>
      <c r="R54" s="254">
        <v>2</v>
      </c>
      <c r="S54" s="254">
        <v>9</v>
      </c>
      <c r="T54" s="254">
        <v>7</v>
      </c>
      <c r="U54" s="254">
        <v>9</v>
      </c>
      <c r="V54" s="254">
        <v>5</v>
      </c>
      <c r="W54" s="254">
        <v>1</v>
      </c>
      <c r="X54" s="254">
        <v>3</v>
      </c>
      <c r="Y54" s="254" t="s">
        <v>470</v>
      </c>
      <c r="Z54" s="254" t="s">
        <v>470</v>
      </c>
      <c r="AA54" s="254">
        <v>6</v>
      </c>
      <c r="AB54" s="254">
        <v>17</v>
      </c>
      <c r="AC54" s="254">
        <v>2</v>
      </c>
      <c r="AD54" s="254">
        <v>14</v>
      </c>
      <c r="AE54" s="254">
        <v>13</v>
      </c>
      <c r="AF54" s="254">
        <v>9</v>
      </c>
      <c r="AG54" s="254">
        <v>0</v>
      </c>
      <c r="AH54" s="254">
        <v>18</v>
      </c>
      <c r="AI54" s="254">
        <v>2</v>
      </c>
      <c r="AJ54" s="254">
        <v>10</v>
      </c>
      <c r="AK54" s="254">
        <v>1</v>
      </c>
      <c r="AL54" s="254">
        <v>5</v>
      </c>
      <c r="AM54" s="254">
        <v>5</v>
      </c>
      <c r="AN54" s="254">
        <v>10</v>
      </c>
      <c r="AO54" s="254">
        <v>1</v>
      </c>
      <c r="AP54" s="254">
        <v>18</v>
      </c>
      <c r="AQ54" s="254">
        <v>17</v>
      </c>
    </row>
    <row r="55" spans="1:43" ht="13.5" customHeight="1">
      <c r="A55" s="256">
        <v>50</v>
      </c>
      <c r="B55" s="232"/>
      <c r="C55" s="263" t="s">
        <v>883</v>
      </c>
      <c r="D55" s="257">
        <v>1175</v>
      </c>
      <c r="E55" s="257">
        <v>746</v>
      </c>
      <c r="F55" s="253">
        <v>124</v>
      </c>
      <c r="G55" s="254">
        <v>39</v>
      </c>
      <c r="H55" s="254">
        <v>68</v>
      </c>
      <c r="I55" s="254">
        <v>17</v>
      </c>
      <c r="J55" s="254">
        <v>63.62</v>
      </c>
      <c r="K55" s="254">
        <v>54</v>
      </c>
      <c r="L55" s="254">
        <v>29</v>
      </c>
      <c r="M55" s="254">
        <v>3</v>
      </c>
      <c r="N55" s="254">
        <v>28</v>
      </c>
      <c r="O55" s="254" t="s">
        <v>470</v>
      </c>
      <c r="P55" s="254" t="s">
        <v>470</v>
      </c>
      <c r="Q55" s="254">
        <v>9</v>
      </c>
      <c r="R55" s="254" t="s">
        <v>470</v>
      </c>
      <c r="S55" s="254">
        <v>3</v>
      </c>
      <c r="T55" s="254">
        <v>6</v>
      </c>
      <c r="U55" s="254">
        <v>2</v>
      </c>
      <c r="V55" s="254">
        <v>4</v>
      </c>
      <c r="W55" s="254">
        <v>2</v>
      </c>
      <c r="X55" s="254">
        <v>1</v>
      </c>
      <c r="Y55" s="254" t="s">
        <v>470</v>
      </c>
      <c r="Z55" s="254" t="s">
        <v>470</v>
      </c>
      <c r="AA55" s="254">
        <v>0</v>
      </c>
      <c r="AB55" s="254">
        <v>5</v>
      </c>
      <c r="AC55" s="254">
        <v>1</v>
      </c>
      <c r="AD55" s="254">
        <v>7</v>
      </c>
      <c r="AE55" s="254">
        <v>1</v>
      </c>
      <c r="AF55" s="254">
        <v>1</v>
      </c>
      <c r="AG55" s="254">
        <v>2</v>
      </c>
      <c r="AH55" s="254">
        <v>9</v>
      </c>
      <c r="AI55" s="254">
        <v>0</v>
      </c>
      <c r="AJ55" s="254">
        <v>9</v>
      </c>
      <c r="AK55" s="254">
        <v>1</v>
      </c>
      <c r="AL55" s="254">
        <v>5</v>
      </c>
      <c r="AM55" s="254">
        <v>2</v>
      </c>
      <c r="AN55" s="254">
        <v>9</v>
      </c>
      <c r="AO55" s="254">
        <v>1</v>
      </c>
      <c r="AP55" s="254">
        <v>7</v>
      </c>
      <c r="AQ55" s="254">
        <v>5</v>
      </c>
    </row>
    <row r="56" spans="1:43" ht="13.5" customHeight="1">
      <c r="A56" s="256">
        <v>51</v>
      </c>
      <c r="B56" s="232"/>
      <c r="C56" s="263" t="s">
        <v>892</v>
      </c>
      <c r="D56" s="257">
        <v>1832</v>
      </c>
      <c r="E56" s="257">
        <v>701</v>
      </c>
      <c r="F56" s="253">
        <v>356</v>
      </c>
      <c r="G56" s="254">
        <v>158</v>
      </c>
      <c r="H56" s="254">
        <v>177</v>
      </c>
      <c r="I56" s="254">
        <v>21</v>
      </c>
      <c r="J56" s="254">
        <v>142.74</v>
      </c>
      <c r="K56" s="254">
        <v>234</v>
      </c>
      <c r="L56" s="254">
        <v>61</v>
      </c>
      <c r="M56" s="254">
        <v>2</v>
      </c>
      <c r="N56" s="254">
        <v>61</v>
      </c>
      <c r="O56" s="254" t="s">
        <v>470</v>
      </c>
      <c r="P56" s="254" t="s">
        <v>470</v>
      </c>
      <c r="Q56" s="254">
        <v>14</v>
      </c>
      <c r="R56" s="254">
        <v>1</v>
      </c>
      <c r="S56" s="254">
        <v>9</v>
      </c>
      <c r="T56" s="254">
        <v>4</v>
      </c>
      <c r="U56" s="254">
        <v>3</v>
      </c>
      <c r="V56" s="254">
        <v>3</v>
      </c>
      <c r="W56" s="254">
        <v>3</v>
      </c>
      <c r="X56" s="254">
        <v>5</v>
      </c>
      <c r="Y56" s="254" t="s">
        <v>470</v>
      </c>
      <c r="Z56" s="254" t="s">
        <v>470</v>
      </c>
      <c r="AA56" s="254">
        <v>3</v>
      </c>
      <c r="AB56" s="254">
        <v>13</v>
      </c>
      <c r="AC56" s="254">
        <v>1</v>
      </c>
      <c r="AD56" s="254">
        <v>12</v>
      </c>
      <c r="AE56" s="254">
        <v>12</v>
      </c>
      <c r="AF56" s="254">
        <v>8</v>
      </c>
      <c r="AG56" s="254">
        <v>0</v>
      </c>
      <c r="AH56" s="254">
        <v>14</v>
      </c>
      <c r="AI56" s="254">
        <v>0</v>
      </c>
      <c r="AJ56" s="254">
        <v>13</v>
      </c>
      <c r="AK56" s="254">
        <v>1</v>
      </c>
      <c r="AL56" s="254">
        <v>8</v>
      </c>
      <c r="AM56" s="254">
        <v>4</v>
      </c>
      <c r="AN56" s="254">
        <v>10</v>
      </c>
      <c r="AO56" s="254">
        <v>1</v>
      </c>
      <c r="AP56" s="254">
        <v>14</v>
      </c>
      <c r="AQ56" s="254">
        <v>13</v>
      </c>
    </row>
    <row r="57" spans="1:43" ht="13.5" customHeight="1">
      <c r="A57" s="256">
        <v>52</v>
      </c>
      <c r="B57" s="232"/>
      <c r="C57" s="263" t="s">
        <v>904</v>
      </c>
      <c r="D57" s="257">
        <v>1554</v>
      </c>
      <c r="E57" s="257">
        <v>475</v>
      </c>
      <c r="F57" s="253">
        <v>188</v>
      </c>
      <c r="G57" s="254">
        <v>69</v>
      </c>
      <c r="H57" s="254">
        <v>101</v>
      </c>
      <c r="I57" s="254">
        <v>18</v>
      </c>
      <c r="J57" s="254">
        <v>98.05</v>
      </c>
      <c r="K57" s="254">
        <v>61</v>
      </c>
      <c r="L57" s="254">
        <v>18</v>
      </c>
      <c r="M57" s="254">
        <v>4</v>
      </c>
      <c r="N57" s="254">
        <v>17</v>
      </c>
      <c r="O57" s="254" t="s">
        <v>470</v>
      </c>
      <c r="P57" s="254" t="s">
        <v>470</v>
      </c>
      <c r="Q57" s="254">
        <v>7</v>
      </c>
      <c r="R57" s="254" t="s">
        <v>470</v>
      </c>
      <c r="S57" s="254">
        <v>5</v>
      </c>
      <c r="T57" s="254">
        <v>2</v>
      </c>
      <c r="U57" s="254" t="s">
        <v>470</v>
      </c>
      <c r="V57" s="254">
        <v>1</v>
      </c>
      <c r="W57" s="254">
        <v>4</v>
      </c>
      <c r="X57" s="254">
        <v>2</v>
      </c>
      <c r="Y57" s="254" t="s">
        <v>470</v>
      </c>
      <c r="Z57" s="254" t="s">
        <v>470</v>
      </c>
      <c r="AA57" s="254">
        <v>2</v>
      </c>
      <c r="AB57" s="254">
        <v>7</v>
      </c>
      <c r="AC57" s="254">
        <v>2</v>
      </c>
      <c r="AD57" s="254">
        <v>7</v>
      </c>
      <c r="AE57" s="254">
        <v>7</v>
      </c>
      <c r="AF57" s="254">
        <v>6</v>
      </c>
      <c r="AG57" s="254">
        <v>0</v>
      </c>
      <c r="AH57" s="254">
        <v>7</v>
      </c>
      <c r="AI57" s="254">
        <v>5</v>
      </c>
      <c r="AJ57" s="254">
        <v>7</v>
      </c>
      <c r="AK57" s="254">
        <v>3</v>
      </c>
      <c r="AL57" s="254">
        <v>6</v>
      </c>
      <c r="AM57" s="254">
        <v>4</v>
      </c>
      <c r="AN57" s="254">
        <v>7</v>
      </c>
      <c r="AO57" s="254">
        <v>2</v>
      </c>
      <c r="AP57" s="254">
        <v>7</v>
      </c>
      <c r="AQ57" s="254">
        <v>7</v>
      </c>
    </row>
    <row r="58" spans="1:43" ht="13.5" customHeight="1">
      <c r="A58" s="256">
        <v>53</v>
      </c>
      <c r="B58" s="232" t="s">
        <v>912</v>
      </c>
      <c r="C58" s="263" t="s">
        <v>912</v>
      </c>
      <c r="D58" s="257">
        <v>27445</v>
      </c>
      <c r="E58" s="257">
        <v>19635</v>
      </c>
      <c r="F58" s="253">
        <v>1622</v>
      </c>
      <c r="G58" s="254">
        <v>502</v>
      </c>
      <c r="H58" s="254">
        <v>1058</v>
      </c>
      <c r="I58" s="254">
        <v>62</v>
      </c>
      <c r="J58" s="254">
        <v>492.97</v>
      </c>
      <c r="K58" s="254">
        <v>633</v>
      </c>
      <c r="L58" s="254">
        <v>164</v>
      </c>
      <c r="M58" s="254">
        <v>12</v>
      </c>
      <c r="N58" s="254">
        <v>162</v>
      </c>
      <c r="O58" s="254">
        <v>5</v>
      </c>
      <c r="P58" s="254">
        <v>4</v>
      </c>
      <c r="Q58" s="254">
        <v>79</v>
      </c>
      <c r="R58" s="254">
        <v>5</v>
      </c>
      <c r="S58" s="254">
        <v>37</v>
      </c>
      <c r="T58" s="254">
        <v>37</v>
      </c>
      <c r="U58" s="254">
        <v>43</v>
      </c>
      <c r="V58" s="254">
        <v>20</v>
      </c>
      <c r="W58" s="254">
        <v>13</v>
      </c>
      <c r="X58" s="254">
        <v>2</v>
      </c>
      <c r="Y58" s="254">
        <v>1</v>
      </c>
      <c r="Z58" s="254" t="s">
        <v>470</v>
      </c>
      <c r="AA58" s="254">
        <v>31</v>
      </c>
      <c r="AB58" s="254">
        <v>51</v>
      </c>
      <c r="AC58" s="254">
        <v>25</v>
      </c>
      <c r="AD58" s="254">
        <v>45</v>
      </c>
      <c r="AE58" s="254">
        <v>41</v>
      </c>
      <c r="AF58" s="254">
        <v>28</v>
      </c>
      <c r="AG58" s="254">
        <v>13</v>
      </c>
      <c r="AH58" s="254">
        <v>78</v>
      </c>
      <c r="AI58" s="254">
        <v>6</v>
      </c>
      <c r="AJ58" s="254">
        <v>74</v>
      </c>
      <c r="AK58" s="254">
        <v>8</v>
      </c>
      <c r="AL58" s="254">
        <v>16</v>
      </c>
      <c r="AM58" s="254">
        <v>5</v>
      </c>
      <c r="AN58" s="254">
        <v>66</v>
      </c>
      <c r="AO58" s="254">
        <v>21</v>
      </c>
      <c r="AP58" s="254">
        <v>67</v>
      </c>
      <c r="AQ58" s="254">
        <v>45</v>
      </c>
    </row>
    <row r="59" spans="1:43" ht="13.5" customHeight="1">
      <c r="A59" s="256">
        <v>54</v>
      </c>
      <c r="B59" s="232"/>
      <c r="C59" s="266" t="s">
        <v>913</v>
      </c>
      <c r="D59" s="257">
        <v>2579</v>
      </c>
      <c r="E59" s="257">
        <v>732</v>
      </c>
      <c r="F59" s="253">
        <v>44</v>
      </c>
      <c r="G59" s="254">
        <v>20</v>
      </c>
      <c r="H59" s="254">
        <v>18</v>
      </c>
      <c r="I59" s="254">
        <v>6</v>
      </c>
      <c r="J59" s="254">
        <v>20.41</v>
      </c>
      <c r="K59" s="254">
        <v>51</v>
      </c>
      <c r="L59" s="254">
        <v>15</v>
      </c>
      <c r="M59" s="254" t="s">
        <v>470</v>
      </c>
      <c r="N59" s="254">
        <v>15</v>
      </c>
      <c r="O59" s="254">
        <v>2</v>
      </c>
      <c r="P59" s="254" t="s">
        <v>470</v>
      </c>
      <c r="Q59" s="254">
        <v>7</v>
      </c>
      <c r="R59" s="254">
        <v>1</v>
      </c>
      <c r="S59" s="254">
        <v>5</v>
      </c>
      <c r="T59" s="254">
        <v>1</v>
      </c>
      <c r="U59" s="254">
        <v>7</v>
      </c>
      <c r="V59" s="254" t="s">
        <v>470</v>
      </c>
      <c r="W59" s="254" t="s">
        <v>470</v>
      </c>
      <c r="X59" s="254" t="s">
        <v>470</v>
      </c>
      <c r="Y59" s="254" t="s">
        <v>470</v>
      </c>
      <c r="Z59" s="254" t="s">
        <v>470</v>
      </c>
      <c r="AA59" s="254">
        <v>0</v>
      </c>
      <c r="AB59" s="254">
        <v>3</v>
      </c>
      <c r="AC59" s="254">
        <v>0</v>
      </c>
      <c r="AD59" s="254">
        <v>3</v>
      </c>
      <c r="AE59" s="254">
        <v>1</v>
      </c>
      <c r="AF59" s="254">
        <v>1</v>
      </c>
      <c r="AG59" s="254">
        <v>3</v>
      </c>
      <c r="AH59" s="254">
        <v>7</v>
      </c>
      <c r="AI59" s="254">
        <v>0</v>
      </c>
      <c r="AJ59" s="254">
        <v>7</v>
      </c>
      <c r="AK59" s="254">
        <v>0</v>
      </c>
      <c r="AL59" s="254">
        <v>1</v>
      </c>
      <c r="AM59" s="254">
        <v>1</v>
      </c>
      <c r="AN59" s="254">
        <v>1</v>
      </c>
      <c r="AO59" s="254">
        <v>0</v>
      </c>
      <c r="AP59" s="254">
        <v>7</v>
      </c>
      <c r="AQ59" s="254">
        <v>3</v>
      </c>
    </row>
    <row r="60" spans="1:43" ht="13.5" customHeight="1">
      <c r="A60" s="256">
        <v>55</v>
      </c>
      <c r="B60" s="232"/>
      <c r="C60" s="263" t="s">
        <v>930</v>
      </c>
      <c r="D60" s="257">
        <v>4423</v>
      </c>
      <c r="E60" s="257">
        <v>4141</v>
      </c>
      <c r="F60" s="253">
        <v>49</v>
      </c>
      <c r="G60" s="254">
        <v>17</v>
      </c>
      <c r="H60" s="254">
        <v>26</v>
      </c>
      <c r="I60" s="254">
        <v>6</v>
      </c>
      <c r="J60" s="254">
        <v>16.37</v>
      </c>
      <c r="K60" s="254">
        <v>20</v>
      </c>
      <c r="L60" s="254">
        <v>8</v>
      </c>
      <c r="M60" s="254">
        <v>1</v>
      </c>
      <c r="N60" s="254">
        <v>8</v>
      </c>
      <c r="O60" s="254" t="s">
        <v>470</v>
      </c>
      <c r="P60" s="254" t="s">
        <v>470</v>
      </c>
      <c r="Q60" s="254">
        <v>5</v>
      </c>
      <c r="R60" s="254">
        <v>1</v>
      </c>
      <c r="S60" s="254">
        <v>1</v>
      </c>
      <c r="T60" s="254">
        <v>3</v>
      </c>
      <c r="U60" s="254">
        <v>4</v>
      </c>
      <c r="V60" s="254" t="s">
        <v>470</v>
      </c>
      <c r="W60" s="254">
        <v>1</v>
      </c>
      <c r="X60" s="254" t="s">
        <v>470</v>
      </c>
      <c r="Y60" s="254" t="s">
        <v>470</v>
      </c>
      <c r="Z60" s="254" t="s">
        <v>470</v>
      </c>
      <c r="AA60" s="254">
        <v>0</v>
      </c>
      <c r="AB60" s="254">
        <v>3</v>
      </c>
      <c r="AC60" s="254">
        <v>2</v>
      </c>
      <c r="AD60" s="254">
        <v>3</v>
      </c>
      <c r="AE60" s="254">
        <v>4</v>
      </c>
      <c r="AF60" s="254">
        <v>4</v>
      </c>
      <c r="AG60" s="254">
        <v>1</v>
      </c>
      <c r="AH60" s="254">
        <v>5</v>
      </c>
      <c r="AI60" s="254">
        <v>1</v>
      </c>
      <c r="AJ60" s="254">
        <v>5</v>
      </c>
      <c r="AK60" s="254">
        <v>2</v>
      </c>
      <c r="AL60" s="254">
        <v>1</v>
      </c>
      <c r="AM60" s="254">
        <v>0</v>
      </c>
      <c r="AN60" s="254">
        <v>5</v>
      </c>
      <c r="AO60" s="254">
        <v>4</v>
      </c>
      <c r="AP60" s="254">
        <v>3</v>
      </c>
      <c r="AQ60" s="254">
        <v>3</v>
      </c>
    </row>
    <row r="61" spans="1:43" ht="13.5" customHeight="1">
      <c r="A61" s="256">
        <v>56</v>
      </c>
      <c r="B61" s="232"/>
      <c r="C61" s="263" t="s">
        <v>936</v>
      </c>
      <c r="D61" s="257">
        <v>2608</v>
      </c>
      <c r="E61" s="257">
        <v>1964</v>
      </c>
      <c r="F61" s="253">
        <v>83</v>
      </c>
      <c r="G61" s="254">
        <v>36</v>
      </c>
      <c r="H61" s="254">
        <v>38</v>
      </c>
      <c r="I61" s="254">
        <v>9</v>
      </c>
      <c r="J61" s="254">
        <v>37.93</v>
      </c>
      <c r="K61" s="254">
        <v>11</v>
      </c>
      <c r="L61" s="254">
        <v>3</v>
      </c>
      <c r="M61" s="254" t="s">
        <v>470</v>
      </c>
      <c r="N61" s="254">
        <v>3</v>
      </c>
      <c r="O61" s="254" t="s">
        <v>470</v>
      </c>
      <c r="P61" s="254" t="s">
        <v>470</v>
      </c>
      <c r="Q61" s="254">
        <v>9</v>
      </c>
      <c r="R61" s="254">
        <v>1</v>
      </c>
      <c r="S61" s="254">
        <v>6</v>
      </c>
      <c r="T61" s="254">
        <v>2</v>
      </c>
      <c r="U61" s="254">
        <v>9</v>
      </c>
      <c r="V61" s="254" t="s">
        <v>470</v>
      </c>
      <c r="W61" s="254" t="s">
        <v>470</v>
      </c>
      <c r="X61" s="254" t="s">
        <v>470</v>
      </c>
      <c r="Y61" s="254" t="s">
        <v>470</v>
      </c>
      <c r="Z61" s="254" t="s">
        <v>470</v>
      </c>
      <c r="AA61" s="254">
        <v>4</v>
      </c>
      <c r="AB61" s="254">
        <v>8</v>
      </c>
      <c r="AC61" s="254">
        <v>2</v>
      </c>
      <c r="AD61" s="254">
        <v>6</v>
      </c>
      <c r="AE61" s="254">
        <v>1</v>
      </c>
      <c r="AF61" s="254">
        <v>2</v>
      </c>
      <c r="AG61" s="254">
        <v>0</v>
      </c>
      <c r="AH61" s="254">
        <v>9</v>
      </c>
      <c r="AI61" s="254">
        <v>1</v>
      </c>
      <c r="AJ61" s="254">
        <v>9</v>
      </c>
      <c r="AK61" s="254">
        <v>3</v>
      </c>
      <c r="AL61" s="254">
        <v>2</v>
      </c>
      <c r="AM61" s="254">
        <v>1</v>
      </c>
      <c r="AN61" s="254">
        <v>8</v>
      </c>
      <c r="AO61" s="254">
        <v>7</v>
      </c>
      <c r="AP61" s="254">
        <v>9</v>
      </c>
      <c r="AQ61" s="254">
        <v>8</v>
      </c>
    </row>
    <row r="62" spans="1:43" ht="13.5" customHeight="1">
      <c r="A62" s="256">
        <v>57</v>
      </c>
      <c r="B62" s="232"/>
      <c r="C62" s="263" t="s">
        <v>945</v>
      </c>
      <c r="D62" s="257">
        <v>749</v>
      </c>
      <c r="E62" s="257">
        <v>6</v>
      </c>
      <c r="F62" s="253">
        <v>5</v>
      </c>
      <c r="G62" s="254">
        <v>1</v>
      </c>
      <c r="H62" s="254">
        <v>4</v>
      </c>
      <c r="I62" s="254">
        <v>0</v>
      </c>
      <c r="J62" s="254">
        <v>19.440000000000001</v>
      </c>
      <c r="K62" s="254">
        <v>33</v>
      </c>
      <c r="L62" s="254">
        <v>15</v>
      </c>
      <c r="M62" s="254">
        <v>1</v>
      </c>
      <c r="N62" s="254">
        <v>14</v>
      </c>
      <c r="O62" s="254" t="s">
        <v>470</v>
      </c>
      <c r="P62" s="254" t="s">
        <v>470</v>
      </c>
      <c r="Q62" s="254">
        <v>1</v>
      </c>
      <c r="R62" s="254" t="s">
        <v>470</v>
      </c>
      <c r="S62" s="254" t="s">
        <v>470</v>
      </c>
      <c r="T62" s="254">
        <v>1</v>
      </c>
      <c r="U62" s="254">
        <v>1</v>
      </c>
      <c r="V62" s="254" t="s">
        <v>470</v>
      </c>
      <c r="W62" s="254" t="s">
        <v>470</v>
      </c>
      <c r="X62" s="254" t="s">
        <v>470</v>
      </c>
      <c r="Y62" s="254" t="s">
        <v>470</v>
      </c>
      <c r="Z62" s="254" t="s">
        <v>470</v>
      </c>
      <c r="AA62" s="254">
        <v>0</v>
      </c>
      <c r="AB62" s="254">
        <v>1</v>
      </c>
      <c r="AC62" s="254">
        <v>0</v>
      </c>
      <c r="AD62" s="254">
        <v>0</v>
      </c>
      <c r="AE62" s="254">
        <v>1</v>
      </c>
      <c r="AF62" s="254">
        <v>0</v>
      </c>
      <c r="AG62" s="254">
        <v>0</v>
      </c>
      <c r="AH62" s="254">
        <v>1</v>
      </c>
      <c r="AI62" s="254">
        <v>0</v>
      </c>
      <c r="AJ62" s="254">
        <v>1</v>
      </c>
      <c r="AK62" s="254">
        <v>0</v>
      </c>
      <c r="AL62" s="254">
        <v>0</v>
      </c>
      <c r="AM62" s="254">
        <v>0</v>
      </c>
      <c r="AN62" s="254">
        <v>1</v>
      </c>
      <c r="AO62" s="254">
        <v>0</v>
      </c>
      <c r="AP62" s="254">
        <v>1</v>
      </c>
      <c r="AQ62" s="254">
        <v>1</v>
      </c>
    </row>
    <row r="63" spans="1:43" ht="13.5" customHeight="1">
      <c r="A63" s="256">
        <v>58</v>
      </c>
      <c r="B63" s="232"/>
      <c r="C63" s="263" t="s">
        <v>951</v>
      </c>
      <c r="D63" s="257">
        <v>2206</v>
      </c>
      <c r="E63" s="257">
        <v>1785</v>
      </c>
      <c r="F63" s="253">
        <v>23</v>
      </c>
      <c r="G63" s="254">
        <v>8</v>
      </c>
      <c r="H63" s="254">
        <v>9</v>
      </c>
      <c r="I63" s="254">
        <v>6</v>
      </c>
      <c r="J63" s="254">
        <v>18.86</v>
      </c>
      <c r="K63" s="254">
        <v>9</v>
      </c>
      <c r="L63" s="254">
        <v>3</v>
      </c>
      <c r="M63" s="254" t="s">
        <v>470</v>
      </c>
      <c r="N63" s="254">
        <v>3</v>
      </c>
      <c r="O63" s="254" t="s">
        <v>470</v>
      </c>
      <c r="P63" s="254" t="s">
        <v>470</v>
      </c>
      <c r="Q63" s="254">
        <v>5</v>
      </c>
      <c r="R63" s="254" t="s">
        <v>470</v>
      </c>
      <c r="S63" s="254">
        <v>3</v>
      </c>
      <c r="T63" s="254">
        <v>2</v>
      </c>
      <c r="U63" s="254">
        <v>5</v>
      </c>
      <c r="V63" s="254" t="s">
        <v>470</v>
      </c>
      <c r="W63" s="254" t="s">
        <v>470</v>
      </c>
      <c r="X63" s="254" t="s">
        <v>470</v>
      </c>
      <c r="Y63" s="254" t="s">
        <v>470</v>
      </c>
      <c r="Z63" s="254" t="s">
        <v>470</v>
      </c>
      <c r="AA63" s="254">
        <v>0</v>
      </c>
      <c r="AB63" s="254">
        <v>2</v>
      </c>
      <c r="AC63" s="254">
        <v>0</v>
      </c>
      <c r="AD63" s="254">
        <v>3</v>
      </c>
      <c r="AE63" s="254">
        <v>2</v>
      </c>
      <c r="AF63" s="254">
        <v>1</v>
      </c>
      <c r="AG63" s="254">
        <v>1</v>
      </c>
      <c r="AH63" s="254">
        <v>5</v>
      </c>
      <c r="AI63" s="254">
        <v>0</v>
      </c>
      <c r="AJ63" s="254">
        <v>5</v>
      </c>
      <c r="AK63" s="254">
        <v>0</v>
      </c>
      <c r="AL63" s="254">
        <v>1</v>
      </c>
      <c r="AM63" s="254">
        <v>0</v>
      </c>
      <c r="AN63" s="254">
        <v>4</v>
      </c>
      <c r="AO63" s="254">
        <v>0</v>
      </c>
      <c r="AP63" s="254">
        <v>4</v>
      </c>
      <c r="AQ63" s="254">
        <v>0</v>
      </c>
    </row>
    <row r="64" spans="1:43" ht="13.5" customHeight="1">
      <c r="A64" s="256">
        <v>59</v>
      </c>
      <c r="B64" s="232"/>
      <c r="C64" s="263" t="s">
        <v>957</v>
      </c>
      <c r="D64" s="257">
        <v>1170</v>
      </c>
      <c r="E64" s="257">
        <v>1045</v>
      </c>
      <c r="F64" s="253">
        <v>10</v>
      </c>
      <c r="G64" s="254">
        <v>2</v>
      </c>
      <c r="H64" s="254">
        <v>6</v>
      </c>
      <c r="I64" s="254">
        <v>2</v>
      </c>
      <c r="J64" s="254">
        <v>4.68</v>
      </c>
      <c r="K64" s="254" t="s">
        <v>470</v>
      </c>
      <c r="L64" s="254" t="s">
        <v>470</v>
      </c>
      <c r="M64" s="254" t="s">
        <v>470</v>
      </c>
      <c r="N64" s="254" t="s">
        <v>470</v>
      </c>
      <c r="O64" s="254" t="s">
        <v>470</v>
      </c>
      <c r="P64" s="254" t="s">
        <v>470</v>
      </c>
      <c r="Q64" s="254">
        <v>7</v>
      </c>
      <c r="R64" s="254" t="s">
        <v>470</v>
      </c>
      <c r="S64" s="254">
        <v>1</v>
      </c>
      <c r="T64" s="254">
        <v>6</v>
      </c>
      <c r="U64" s="254">
        <v>5</v>
      </c>
      <c r="V64" s="254">
        <v>2</v>
      </c>
      <c r="W64" s="254" t="s">
        <v>470</v>
      </c>
      <c r="X64" s="254" t="s">
        <v>470</v>
      </c>
      <c r="Y64" s="254" t="s">
        <v>470</v>
      </c>
      <c r="Z64" s="254" t="s">
        <v>470</v>
      </c>
      <c r="AA64" s="254">
        <v>1</v>
      </c>
      <c r="AB64" s="254">
        <v>0</v>
      </c>
      <c r="AC64" s="254">
        <v>1</v>
      </c>
      <c r="AD64" s="254">
        <v>1</v>
      </c>
      <c r="AE64" s="254">
        <v>1</v>
      </c>
      <c r="AF64" s="254">
        <v>1</v>
      </c>
      <c r="AG64" s="254">
        <v>6</v>
      </c>
      <c r="AH64" s="254">
        <v>6</v>
      </c>
      <c r="AI64" s="254">
        <v>1</v>
      </c>
      <c r="AJ64" s="254">
        <v>7</v>
      </c>
      <c r="AK64" s="254">
        <v>1</v>
      </c>
      <c r="AL64" s="254">
        <v>0</v>
      </c>
      <c r="AM64" s="254">
        <v>0</v>
      </c>
      <c r="AN64" s="254">
        <v>6</v>
      </c>
      <c r="AO64" s="254">
        <v>0</v>
      </c>
      <c r="AP64" s="254">
        <v>0</v>
      </c>
      <c r="AQ64" s="254">
        <v>0</v>
      </c>
    </row>
    <row r="65" spans="1:43" ht="13.5" customHeight="1">
      <c r="A65" s="256">
        <v>60</v>
      </c>
      <c r="B65" s="232"/>
      <c r="C65" s="263" t="s">
        <v>961</v>
      </c>
      <c r="D65" s="257">
        <v>3566</v>
      </c>
      <c r="E65" s="257">
        <v>1056</v>
      </c>
      <c r="F65" s="253">
        <v>1119</v>
      </c>
      <c r="G65" s="254">
        <v>314</v>
      </c>
      <c r="H65" s="254">
        <v>779</v>
      </c>
      <c r="I65" s="254">
        <v>26</v>
      </c>
      <c r="J65" s="254">
        <v>275.63</v>
      </c>
      <c r="K65" s="254">
        <v>381</v>
      </c>
      <c r="L65" s="254">
        <v>81</v>
      </c>
      <c r="M65" s="254">
        <v>5</v>
      </c>
      <c r="N65" s="254">
        <v>80</v>
      </c>
      <c r="O65" s="254">
        <v>1</v>
      </c>
      <c r="P65" s="254">
        <v>1</v>
      </c>
      <c r="Q65" s="254">
        <v>31</v>
      </c>
      <c r="R65" s="254">
        <v>1</v>
      </c>
      <c r="S65" s="254">
        <v>14</v>
      </c>
      <c r="T65" s="254">
        <v>16</v>
      </c>
      <c r="U65" s="254">
        <v>11</v>
      </c>
      <c r="V65" s="254">
        <v>13</v>
      </c>
      <c r="W65" s="254">
        <v>7</v>
      </c>
      <c r="X65" s="254" t="s">
        <v>470</v>
      </c>
      <c r="Y65" s="254" t="s">
        <v>470</v>
      </c>
      <c r="Z65" s="254" t="s">
        <v>470</v>
      </c>
      <c r="AA65" s="254">
        <v>23</v>
      </c>
      <c r="AB65" s="254">
        <v>25</v>
      </c>
      <c r="AC65" s="254">
        <v>14</v>
      </c>
      <c r="AD65" s="254">
        <v>15</v>
      </c>
      <c r="AE65" s="254">
        <v>18</v>
      </c>
      <c r="AF65" s="254">
        <v>9</v>
      </c>
      <c r="AG65" s="254">
        <v>2</v>
      </c>
      <c r="AH65" s="254">
        <v>31</v>
      </c>
      <c r="AI65" s="254">
        <v>1</v>
      </c>
      <c r="AJ65" s="254">
        <v>26</v>
      </c>
      <c r="AK65" s="254">
        <v>0</v>
      </c>
      <c r="AL65" s="254">
        <v>9</v>
      </c>
      <c r="AM65" s="254">
        <v>3</v>
      </c>
      <c r="AN65" s="254">
        <v>29</v>
      </c>
      <c r="AO65" s="254">
        <v>7</v>
      </c>
      <c r="AP65" s="254">
        <v>29</v>
      </c>
      <c r="AQ65" s="254">
        <v>21</v>
      </c>
    </row>
    <row r="66" spans="1:43" ht="13.5" customHeight="1">
      <c r="A66" s="256">
        <v>61</v>
      </c>
      <c r="B66" s="232"/>
      <c r="C66" s="263" t="s">
        <v>982</v>
      </c>
      <c r="D66" s="257">
        <v>10144</v>
      </c>
      <c r="E66" s="257">
        <v>8906</v>
      </c>
      <c r="F66" s="253">
        <v>289</v>
      </c>
      <c r="G66" s="254">
        <v>104</v>
      </c>
      <c r="H66" s="254">
        <v>178</v>
      </c>
      <c r="I66" s="254">
        <v>7</v>
      </c>
      <c r="J66" s="254">
        <v>99.65</v>
      </c>
      <c r="K66" s="254">
        <v>128</v>
      </c>
      <c r="L66" s="254">
        <v>39</v>
      </c>
      <c r="M66" s="254">
        <v>5</v>
      </c>
      <c r="N66" s="254">
        <v>39</v>
      </c>
      <c r="O66" s="254">
        <v>2</v>
      </c>
      <c r="P66" s="254">
        <v>3</v>
      </c>
      <c r="Q66" s="254">
        <v>14</v>
      </c>
      <c r="R66" s="254">
        <v>1</v>
      </c>
      <c r="S66" s="254">
        <v>7</v>
      </c>
      <c r="T66" s="254">
        <v>6</v>
      </c>
      <c r="U66" s="254">
        <v>1</v>
      </c>
      <c r="V66" s="254">
        <v>5</v>
      </c>
      <c r="W66" s="254">
        <v>5</v>
      </c>
      <c r="X66" s="254">
        <v>2</v>
      </c>
      <c r="Y66" s="254">
        <v>1</v>
      </c>
      <c r="Z66" s="254" t="s">
        <v>470</v>
      </c>
      <c r="AA66" s="254">
        <v>3</v>
      </c>
      <c r="AB66" s="254">
        <v>9</v>
      </c>
      <c r="AC66" s="254">
        <v>6</v>
      </c>
      <c r="AD66" s="254">
        <v>14</v>
      </c>
      <c r="AE66" s="254">
        <v>13</v>
      </c>
      <c r="AF66" s="254">
        <v>10</v>
      </c>
      <c r="AG66" s="254">
        <v>0</v>
      </c>
      <c r="AH66" s="254">
        <v>14</v>
      </c>
      <c r="AI66" s="254">
        <v>2</v>
      </c>
      <c r="AJ66" s="254">
        <v>14</v>
      </c>
      <c r="AK66" s="254">
        <v>2</v>
      </c>
      <c r="AL66" s="254">
        <v>2</v>
      </c>
      <c r="AM66" s="254">
        <v>0</v>
      </c>
      <c r="AN66" s="254">
        <v>12</v>
      </c>
      <c r="AO66" s="254">
        <v>3</v>
      </c>
      <c r="AP66" s="254">
        <v>14</v>
      </c>
      <c r="AQ66" s="254">
        <v>9</v>
      </c>
    </row>
    <row r="67" spans="1:43" ht="13.5" customHeight="1">
      <c r="A67" s="256">
        <v>62</v>
      </c>
      <c r="B67" s="232" t="s">
        <v>995</v>
      </c>
      <c r="C67" s="266" t="s">
        <v>995</v>
      </c>
      <c r="D67" s="257">
        <v>13944</v>
      </c>
      <c r="E67" s="257">
        <v>25</v>
      </c>
      <c r="F67" s="253">
        <v>4780</v>
      </c>
      <c r="G67" s="254">
        <v>1800</v>
      </c>
      <c r="H67" s="254">
        <v>2956</v>
      </c>
      <c r="I67" s="254">
        <v>24</v>
      </c>
      <c r="J67" s="254">
        <v>685.26</v>
      </c>
      <c r="K67" s="254">
        <v>1768</v>
      </c>
      <c r="L67" s="254">
        <v>201</v>
      </c>
      <c r="M67" s="254">
        <v>10</v>
      </c>
      <c r="N67" s="254">
        <v>195</v>
      </c>
      <c r="O67" s="254">
        <v>4</v>
      </c>
      <c r="P67" s="254" t="s">
        <v>470</v>
      </c>
      <c r="Q67" s="254">
        <v>125</v>
      </c>
      <c r="R67" s="254">
        <v>15</v>
      </c>
      <c r="S67" s="254">
        <v>61</v>
      </c>
      <c r="T67" s="254">
        <v>49</v>
      </c>
      <c r="U67" s="254">
        <v>74</v>
      </c>
      <c r="V67" s="254">
        <v>47</v>
      </c>
      <c r="W67" s="254">
        <v>3</v>
      </c>
      <c r="X67" s="254">
        <v>1</v>
      </c>
      <c r="Y67" s="254" t="s">
        <v>470</v>
      </c>
      <c r="Z67" s="254" t="s">
        <v>470</v>
      </c>
      <c r="AA67" s="254">
        <v>114</v>
      </c>
      <c r="AB67" s="254">
        <v>108</v>
      </c>
      <c r="AC67" s="254">
        <v>105</v>
      </c>
      <c r="AD67" s="254">
        <v>119</v>
      </c>
      <c r="AE67" s="254">
        <v>112</v>
      </c>
      <c r="AF67" s="254">
        <v>108</v>
      </c>
      <c r="AG67" s="254">
        <v>1</v>
      </c>
      <c r="AH67" s="254">
        <v>125</v>
      </c>
      <c r="AI67" s="254">
        <v>29</v>
      </c>
      <c r="AJ67" s="254">
        <v>8</v>
      </c>
      <c r="AK67" s="254">
        <v>3</v>
      </c>
      <c r="AL67" s="254">
        <v>17</v>
      </c>
      <c r="AM67" s="254">
        <v>14</v>
      </c>
      <c r="AN67" s="254">
        <v>114</v>
      </c>
      <c r="AO67" s="254">
        <v>63</v>
      </c>
      <c r="AP67" s="254">
        <v>113</v>
      </c>
      <c r="AQ67" s="254">
        <v>96</v>
      </c>
    </row>
    <row r="68" spans="1:43" ht="13.5" customHeight="1">
      <c r="A68" s="256">
        <v>63</v>
      </c>
      <c r="B68" s="232"/>
      <c r="C68" s="266" t="s">
        <v>996</v>
      </c>
      <c r="D68" s="257">
        <v>2172</v>
      </c>
      <c r="E68" s="257">
        <v>3</v>
      </c>
      <c r="F68" s="253">
        <v>301</v>
      </c>
      <c r="G68" s="254">
        <v>133</v>
      </c>
      <c r="H68" s="254">
        <v>164</v>
      </c>
      <c r="I68" s="254">
        <v>4</v>
      </c>
      <c r="J68" s="254">
        <v>100.68</v>
      </c>
      <c r="K68" s="254">
        <v>151</v>
      </c>
      <c r="L68" s="254">
        <v>20</v>
      </c>
      <c r="M68" s="254" t="s">
        <v>470</v>
      </c>
      <c r="N68" s="254">
        <v>20</v>
      </c>
      <c r="O68" s="254" t="s">
        <v>470</v>
      </c>
      <c r="P68" s="254" t="s">
        <v>470</v>
      </c>
      <c r="Q68" s="254">
        <v>13</v>
      </c>
      <c r="R68" s="254">
        <v>2</v>
      </c>
      <c r="S68" s="254">
        <v>9</v>
      </c>
      <c r="T68" s="254">
        <v>2</v>
      </c>
      <c r="U68" s="254">
        <v>8</v>
      </c>
      <c r="V68" s="254">
        <v>5</v>
      </c>
      <c r="W68" s="254" t="s">
        <v>470</v>
      </c>
      <c r="X68" s="254" t="s">
        <v>470</v>
      </c>
      <c r="Y68" s="254" t="s">
        <v>470</v>
      </c>
      <c r="Z68" s="254" t="s">
        <v>470</v>
      </c>
      <c r="AA68" s="254">
        <v>12</v>
      </c>
      <c r="AB68" s="254">
        <v>11</v>
      </c>
      <c r="AC68" s="254">
        <v>12</v>
      </c>
      <c r="AD68" s="254">
        <v>13</v>
      </c>
      <c r="AE68" s="254">
        <v>12</v>
      </c>
      <c r="AF68" s="254">
        <v>11</v>
      </c>
      <c r="AG68" s="254">
        <v>0</v>
      </c>
      <c r="AH68" s="254">
        <v>13</v>
      </c>
      <c r="AI68" s="254">
        <v>4</v>
      </c>
      <c r="AJ68" s="254">
        <v>1</v>
      </c>
      <c r="AK68" s="254">
        <v>0</v>
      </c>
      <c r="AL68" s="254">
        <v>4</v>
      </c>
      <c r="AM68" s="254">
        <v>3</v>
      </c>
      <c r="AN68" s="254">
        <v>13</v>
      </c>
      <c r="AO68" s="254">
        <v>7</v>
      </c>
      <c r="AP68" s="254">
        <v>13</v>
      </c>
      <c r="AQ68" s="254">
        <v>10</v>
      </c>
    </row>
    <row r="69" spans="1:43" ht="13.5" customHeight="1">
      <c r="A69" s="256">
        <v>64</v>
      </c>
      <c r="B69" s="232"/>
      <c r="C69" s="263" t="s">
        <v>1026</v>
      </c>
      <c r="D69" s="257">
        <v>889</v>
      </c>
      <c r="E69" s="257">
        <v>1</v>
      </c>
      <c r="F69" s="253">
        <v>310</v>
      </c>
      <c r="G69" s="254">
        <v>174</v>
      </c>
      <c r="H69" s="254">
        <v>134</v>
      </c>
      <c r="I69" s="254">
        <v>2</v>
      </c>
      <c r="J69" s="254">
        <v>43.45</v>
      </c>
      <c r="K69" s="254">
        <v>90</v>
      </c>
      <c r="L69" s="254">
        <v>8</v>
      </c>
      <c r="M69" s="254">
        <v>1</v>
      </c>
      <c r="N69" s="254">
        <v>7</v>
      </c>
      <c r="O69" s="254" t="s">
        <v>470</v>
      </c>
      <c r="P69" s="254" t="s">
        <v>470</v>
      </c>
      <c r="Q69" s="254">
        <v>15</v>
      </c>
      <c r="R69" s="254">
        <v>4</v>
      </c>
      <c r="S69" s="254">
        <v>10</v>
      </c>
      <c r="T69" s="254">
        <v>1</v>
      </c>
      <c r="U69" s="254">
        <v>7</v>
      </c>
      <c r="V69" s="254">
        <v>8</v>
      </c>
      <c r="W69" s="254" t="s">
        <v>470</v>
      </c>
      <c r="X69" s="254" t="s">
        <v>470</v>
      </c>
      <c r="Y69" s="254" t="s">
        <v>470</v>
      </c>
      <c r="Z69" s="254" t="s">
        <v>470</v>
      </c>
      <c r="AA69" s="254">
        <v>14</v>
      </c>
      <c r="AB69" s="254">
        <v>15</v>
      </c>
      <c r="AC69" s="254">
        <v>7</v>
      </c>
      <c r="AD69" s="254">
        <v>11</v>
      </c>
      <c r="AE69" s="254">
        <v>6</v>
      </c>
      <c r="AF69" s="254">
        <v>4</v>
      </c>
      <c r="AG69" s="254">
        <v>0</v>
      </c>
      <c r="AH69" s="254">
        <v>15</v>
      </c>
      <c r="AI69" s="254">
        <v>2</v>
      </c>
      <c r="AJ69" s="254">
        <v>1</v>
      </c>
      <c r="AK69" s="254">
        <v>0</v>
      </c>
      <c r="AL69" s="254">
        <v>2</v>
      </c>
      <c r="AM69" s="254">
        <v>2</v>
      </c>
      <c r="AN69" s="254">
        <v>15</v>
      </c>
      <c r="AO69" s="254">
        <v>12</v>
      </c>
      <c r="AP69" s="254">
        <v>15</v>
      </c>
      <c r="AQ69" s="254">
        <v>13</v>
      </c>
    </row>
    <row r="70" spans="1:43" ht="13.5" customHeight="1">
      <c r="A70" s="256">
        <v>65</v>
      </c>
      <c r="B70" s="232"/>
      <c r="C70" s="263" t="s">
        <v>1042</v>
      </c>
      <c r="D70" s="257">
        <v>1315</v>
      </c>
      <c r="E70" s="257" t="s">
        <v>470</v>
      </c>
      <c r="F70" s="253">
        <v>345</v>
      </c>
      <c r="G70" s="254">
        <v>197</v>
      </c>
      <c r="H70" s="254">
        <v>140</v>
      </c>
      <c r="I70" s="254">
        <v>8</v>
      </c>
      <c r="J70" s="254">
        <v>42.65</v>
      </c>
      <c r="K70" s="254">
        <v>125</v>
      </c>
      <c r="L70" s="254">
        <v>28</v>
      </c>
      <c r="M70" s="254" t="s">
        <v>470</v>
      </c>
      <c r="N70" s="254">
        <v>28</v>
      </c>
      <c r="O70" s="254">
        <v>2</v>
      </c>
      <c r="P70" s="254" t="s">
        <v>470</v>
      </c>
      <c r="Q70" s="254">
        <v>5</v>
      </c>
      <c r="R70" s="254">
        <v>1</v>
      </c>
      <c r="S70" s="254">
        <v>4</v>
      </c>
      <c r="T70" s="254" t="s">
        <v>470</v>
      </c>
      <c r="U70" s="254">
        <v>3</v>
      </c>
      <c r="V70" s="254">
        <v>2</v>
      </c>
      <c r="W70" s="254" t="s">
        <v>470</v>
      </c>
      <c r="X70" s="254" t="s">
        <v>470</v>
      </c>
      <c r="Y70" s="254" t="s">
        <v>470</v>
      </c>
      <c r="Z70" s="254" t="s">
        <v>470</v>
      </c>
      <c r="AA70" s="254">
        <v>5</v>
      </c>
      <c r="AB70" s="254">
        <v>5</v>
      </c>
      <c r="AC70" s="254">
        <v>4</v>
      </c>
      <c r="AD70" s="254">
        <v>4</v>
      </c>
      <c r="AE70" s="254">
        <v>4</v>
      </c>
      <c r="AF70" s="254">
        <v>4</v>
      </c>
      <c r="AG70" s="254">
        <v>0</v>
      </c>
      <c r="AH70" s="254">
        <v>5</v>
      </c>
      <c r="AI70" s="254">
        <v>0</v>
      </c>
      <c r="AJ70" s="254">
        <v>0</v>
      </c>
      <c r="AK70" s="254">
        <v>0</v>
      </c>
      <c r="AL70" s="254">
        <v>0</v>
      </c>
      <c r="AM70" s="254">
        <v>0</v>
      </c>
      <c r="AN70" s="254">
        <v>5</v>
      </c>
      <c r="AO70" s="254">
        <v>4</v>
      </c>
      <c r="AP70" s="254">
        <v>5</v>
      </c>
      <c r="AQ70" s="254">
        <v>4</v>
      </c>
    </row>
    <row r="71" spans="1:43" ht="13.5" customHeight="1">
      <c r="A71" s="256">
        <v>66</v>
      </c>
      <c r="B71" s="232"/>
      <c r="C71" s="263" t="s">
        <v>1051</v>
      </c>
      <c r="D71" s="257">
        <v>1188</v>
      </c>
      <c r="E71" s="257" t="s">
        <v>470</v>
      </c>
      <c r="F71" s="253">
        <v>424</v>
      </c>
      <c r="G71" s="254">
        <v>278</v>
      </c>
      <c r="H71" s="254">
        <v>146</v>
      </c>
      <c r="I71" s="254" t="s">
        <v>470</v>
      </c>
      <c r="J71" s="254">
        <v>54.7</v>
      </c>
      <c r="K71" s="254">
        <v>102</v>
      </c>
      <c r="L71" s="254">
        <v>13</v>
      </c>
      <c r="M71" s="254">
        <v>3</v>
      </c>
      <c r="N71" s="254">
        <v>11</v>
      </c>
      <c r="O71" s="254">
        <v>1</v>
      </c>
      <c r="P71" s="254" t="s">
        <v>470</v>
      </c>
      <c r="Q71" s="254">
        <v>11</v>
      </c>
      <c r="R71" s="254">
        <v>7</v>
      </c>
      <c r="S71" s="254">
        <v>2</v>
      </c>
      <c r="T71" s="254">
        <v>2</v>
      </c>
      <c r="U71" s="254">
        <v>9</v>
      </c>
      <c r="V71" s="254">
        <v>2</v>
      </c>
      <c r="W71" s="254" t="s">
        <v>470</v>
      </c>
      <c r="X71" s="254" t="s">
        <v>470</v>
      </c>
      <c r="Y71" s="254" t="s">
        <v>470</v>
      </c>
      <c r="Z71" s="254" t="s">
        <v>470</v>
      </c>
      <c r="AA71" s="254">
        <v>10</v>
      </c>
      <c r="AB71" s="254">
        <v>11</v>
      </c>
      <c r="AC71" s="254">
        <v>10</v>
      </c>
      <c r="AD71" s="254">
        <v>11</v>
      </c>
      <c r="AE71" s="254">
        <v>11</v>
      </c>
      <c r="AF71" s="254">
        <v>11</v>
      </c>
      <c r="AG71" s="254">
        <v>0</v>
      </c>
      <c r="AH71" s="254">
        <v>11</v>
      </c>
      <c r="AI71" s="254">
        <v>11</v>
      </c>
      <c r="AJ71" s="254">
        <v>0</v>
      </c>
      <c r="AK71" s="254">
        <v>0</v>
      </c>
      <c r="AL71" s="254">
        <v>0</v>
      </c>
      <c r="AM71" s="254">
        <v>0</v>
      </c>
      <c r="AN71" s="254">
        <v>10</v>
      </c>
      <c r="AO71" s="254">
        <v>8</v>
      </c>
      <c r="AP71" s="254">
        <v>11</v>
      </c>
      <c r="AQ71" s="254">
        <v>10</v>
      </c>
    </row>
    <row r="72" spans="1:43" ht="13.5" customHeight="1">
      <c r="A72" s="256">
        <v>67</v>
      </c>
      <c r="B72" s="232"/>
      <c r="C72" s="263" t="s">
        <v>1058</v>
      </c>
      <c r="D72" s="257">
        <v>967</v>
      </c>
      <c r="E72" s="257" t="s">
        <v>470</v>
      </c>
      <c r="F72" s="253">
        <v>239</v>
      </c>
      <c r="G72" s="254">
        <v>117</v>
      </c>
      <c r="H72" s="254">
        <v>122</v>
      </c>
      <c r="I72" s="254" t="s">
        <v>470</v>
      </c>
      <c r="J72" s="254">
        <v>57.41</v>
      </c>
      <c r="K72" s="254">
        <v>76</v>
      </c>
      <c r="L72" s="254">
        <v>9</v>
      </c>
      <c r="M72" s="254" t="s">
        <v>470</v>
      </c>
      <c r="N72" s="254">
        <v>9</v>
      </c>
      <c r="O72" s="254" t="s">
        <v>470</v>
      </c>
      <c r="P72" s="254" t="s">
        <v>470</v>
      </c>
      <c r="Q72" s="254">
        <v>10</v>
      </c>
      <c r="R72" s="254">
        <v>1</v>
      </c>
      <c r="S72" s="254">
        <v>7</v>
      </c>
      <c r="T72" s="254">
        <v>2</v>
      </c>
      <c r="U72" s="254">
        <v>8</v>
      </c>
      <c r="V72" s="254">
        <v>2</v>
      </c>
      <c r="W72" s="254" t="s">
        <v>470</v>
      </c>
      <c r="X72" s="254" t="s">
        <v>470</v>
      </c>
      <c r="Y72" s="254" t="s">
        <v>470</v>
      </c>
      <c r="Z72" s="254" t="s">
        <v>470</v>
      </c>
      <c r="AA72" s="254">
        <v>8</v>
      </c>
      <c r="AB72" s="254">
        <v>9</v>
      </c>
      <c r="AC72" s="254">
        <v>8</v>
      </c>
      <c r="AD72" s="254">
        <v>10</v>
      </c>
      <c r="AE72" s="254">
        <v>10</v>
      </c>
      <c r="AF72" s="254">
        <v>10</v>
      </c>
      <c r="AG72" s="254">
        <v>0</v>
      </c>
      <c r="AH72" s="254">
        <v>10</v>
      </c>
      <c r="AI72" s="254">
        <v>8</v>
      </c>
      <c r="AJ72" s="254">
        <v>0</v>
      </c>
      <c r="AK72" s="254">
        <v>0</v>
      </c>
      <c r="AL72" s="254">
        <v>0</v>
      </c>
      <c r="AM72" s="254">
        <v>0</v>
      </c>
      <c r="AN72" s="254">
        <v>7</v>
      </c>
      <c r="AO72" s="254">
        <v>6</v>
      </c>
      <c r="AP72" s="254">
        <v>10</v>
      </c>
      <c r="AQ72" s="254">
        <v>9</v>
      </c>
    </row>
    <row r="73" spans="1:43" ht="13.5" customHeight="1">
      <c r="A73" s="256">
        <v>68</v>
      </c>
      <c r="B73" s="232"/>
      <c r="C73" s="263" t="s">
        <v>1070</v>
      </c>
      <c r="D73" s="257">
        <v>2437</v>
      </c>
      <c r="E73" s="257">
        <v>20</v>
      </c>
      <c r="F73" s="253">
        <v>1173</v>
      </c>
      <c r="G73" s="254">
        <v>290</v>
      </c>
      <c r="H73" s="254">
        <v>878</v>
      </c>
      <c r="I73" s="254">
        <v>5</v>
      </c>
      <c r="J73" s="254">
        <v>154.41999999999999</v>
      </c>
      <c r="K73" s="254">
        <v>367</v>
      </c>
      <c r="L73" s="254">
        <v>37</v>
      </c>
      <c r="M73" s="254">
        <v>2</v>
      </c>
      <c r="N73" s="254">
        <v>37</v>
      </c>
      <c r="O73" s="254" t="s">
        <v>470</v>
      </c>
      <c r="P73" s="254" t="s">
        <v>470</v>
      </c>
      <c r="Q73" s="254">
        <v>22</v>
      </c>
      <c r="R73" s="254" t="s">
        <v>470</v>
      </c>
      <c r="S73" s="254">
        <v>8</v>
      </c>
      <c r="T73" s="254">
        <v>14</v>
      </c>
      <c r="U73" s="254">
        <v>14</v>
      </c>
      <c r="V73" s="254">
        <v>6</v>
      </c>
      <c r="W73" s="254">
        <v>1</v>
      </c>
      <c r="X73" s="254">
        <v>1</v>
      </c>
      <c r="Y73" s="254" t="s">
        <v>470</v>
      </c>
      <c r="Z73" s="254" t="s">
        <v>470</v>
      </c>
      <c r="AA73" s="254">
        <v>22</v>
      </c>
      <c r="AB73" s="254">
        <v>19</v>
      </c>
      <c r="AC73" s="254">
        <v>16</v>
      </c>
      <c r="AD73" s="254">
        <v>22</v>
      </c>
      <c r="AE73" s="254">
        <v>22</v>
      </c>
      <c r="AF73" s="254">
        <v>21</v>
      </c>
      <c r="AG73" s="254">
        <v>0</v>
      </c>
      <c r="AH73" s="254">
        <v>22</v>
      </c>
      <c r="AI73" s="254">
        <v>1</v>
      </c>
      <c r="AJ73" s="254">
        <v>6</v>
      </c>
      <c r="AK73" s="254">
        <v>3</v>
      </c>
      <c r="AL73" s="254">
        <v>1</v>
      </c>
      <c r="AM73" s="254">
        <v>1</v>
      </c>
      <c r="AN73" s="254">
        <v>16</v>
      </c>
      <c r="AO73" s="254">
        <v>13</v>
      </c>
      <c r="AP73" s="254">
        <v>18</v>
      </c>
      <c r="AQ73" s="254">
        <v>17</v>
      </c>
    </row>
    <row r="74" spans="1:43" ht="13.5" customHeight="1">
      <c r="A74" s="256">
        <v>69</v>
      </c>
      <c r="B74" s="232"/>
      <c r="C74" s="266" t="s">
        <v>1088</v>
      </c>
      <c r="D74" s="257">
        <v>1843</v>
      </c>
      <c r="E74" s="257" t="s">
        <v>470</v>
      </c>
      <c r="F74" s="253">
        <v>810</v>
      </c>
      <c r="G74" s="254">
        <v>258</v>
      </c>
      <c r="H74" s="254">
        <v>548</v>
      </c>
      <c r="I74" s="254">
        <v>4</v>
      </c>
      <c r="J74" s="254">
        <v>89.47</v>
      </c>
      <c r="K74" s="254">
        <v>329</v>
      </c>
      <c r="L74" s="254">
        <v>45</v>
      </c>
      <c r="M74" s="254">
        <v>3</v>
      </c>
      <c r="N74" s="254">
        <v>43</v>
      </c>
      <c r="O74" s="254" t="s">
        <v>470</v>
      </c>
      <c r="P74" s="254" t="s">
        <v>470</v>
      </c>
      <c r="Q74" s="254">
        <v>18</v>
      </c>
      <c r="R74" s="254" t="s">
        <v>470</v>
      </c>
      <c r="S74" s="254">
        <v>9</v>
      </c>
      <c r="T74" s="254">
        <v>9</v>
      </c>
      <c r="U74" s="254">
        <v>12</v>
      </c>
      <c r="V74" s="254">
        <v>6</v>
      </c>
      <c r="W74" s="254" t="s">
        <v>470</v>
      </c>
      <c r="X74" s="254" t="s">
        <v>470</v>
      </c>
      <c r="Y74" s="254" t="s">
        <v>470</v>
      </c>
      <c r="Z74" s="254" t="s">
        <v>470</v>
      </c>
      <c r="AA74" s="254">
        <v>18</v>
      </c>
      <c r="AB74" s="254">
        <v>18</v>
      </c>
      <c r="AC74" s="254">
        <v>18</v>
      </c>
      <c r="AD74" s="254">
        <v>18</v>
      </c>
      <c r="AE74" s="254">
        <v>17</v>
      </c>
      <c r="AF74" s="254">
        <v>17</v>
      </c>
      <c r="AG74" s="254">
        <v>0</v>
      </c>
      <c r="AH74" s="254">
        <v>18</v>
      </c>
      <c r="AI74" s="254">
        <v>0</v>
      </c>
      <c r="AJ74" s="254">
        <v>0</v>
      </c>
      <c r="AK74" s="254">
        <v>0</v>
      </c>
      <c r="AL74" s="254">
        <v>6</v>
      </c>
      <c r="AM74" s="254">
        <v>4</v>
      </c>
      <c r="AN74" s="254">
        <v>17</v>
      </c>
      <c r="AO74" s="254">
        <v>4</v>
      </c>
      <c r="AP74" s="254">
        <v>18</v>
      </c>
      <c r="AQ74" s="254">
        <v>16</v>
      </c>
    </row>
    <row r="75" spans="1:43" ht="13.5" customHeight="1">
      <c r="A75" s="256">
        <v>70</v>
      </c>
      <c r="B75" s="232"/>
      <c r="C75" s="263" t="s">
        <v>1099</v>
      </c>
      <c r="D75" s="257">
        <v>131</v>
      </c>
      <c r="E75" s="257" t="s">
        <v>470</v>
      </c>
      <c r="F75" s="253">
        <v>23</v>
      </c>
      <c r="G75" s="254">
        <v>2</v>
      </c>
      <c r="H75" s="254">
        <v>21</v>
      </c>
      <c r="I75" s="254" t="s">
        <v>470</v>
      </c>
      <c r="J75" s="254" t="s">
        <v>471</v>
      </c>
      <c r="K75" s="254">
        <v>1</v>
      </c>
      <c r="L75" s="254" t="s">
        <v>471</v>
      </c>
      <c r="M75" s="254" t="s">
        <v>471</v>
      </c>
      <c r="N75" s="254" t="s">
        <v>471</v>
      </c>
      <c r="O75" s="254" t="s">
        <v>471</v>
      </c>
      <c r="P75" s="254" t="s">
        <v>471</v>
      </c>
      <c r="Q75" s="254">
        <v>1</v>
      </c>
      <c r="R75" s="254" t="s">
        <v>470</v>
      </c>
      <c r="S75" s="254" t="s">
        <v>470</v>
      </c>
      <c r="T75" s="254">
        <v>1</v>
      </c>
      <c r="U75" s="254">
        <v>1</v>
      </c>
      <c r="V75" s="254" t="s">
        <v>470</v>
      </c>
      <c r="W75" s="254" t="s">
        <v>470</v>
      </c>
      <c r="X75" s="254" t="s">
        <v>470</v>
      </c>
      <c r="Y75" s="254" t="s">
        <v>470</v>
      </c>
      <c r="Z75" s="254" t="s">
        <v>470</v>
      </c>
      <c r="AA75" s="254">
        <v>0</v>
      </c>
      <c r="AB75" s="254">
        <v>0</v>
      </c>
      <c r="AC75" s="254">
        <v>1</v>
      </c>
      <c r="AD75" s="254">
        <v>1</v>
      </c>
      <c r="AE75" s="254">
        <v>1</v>
      </c>
      <c r="AF75" s="254">
        <v>1</v>
      </c>
      <c r="AG75" s="254">
        <v>0</v>
      </c>
      <c r="AH75" s="254">
        <v>1</v>
      </c>
      <c r="AI75" s="254">
        <v>0</v>
      </c>
      <c r="AJ75" s="254">
        <v>0</v>
      </c>
      <c r="AK75" s="254">
        <v>0</v>
      </c>
      <c r="AL75" s="254">
        <v>0</v>
      </c>
      <c r="AM75" s="254">
        <v>0</v>
      </c>
      <c r="AN75" s="254">
        <v>1</v>
      </c>
      <c r="AO75" s="254">
        <v>0</v>
      </c>
      <c r="AP75" s="254">
        <v>1</v>
      </c>
      <c r="AQ75" s="254">
        <v>0</v>
      </c>
    </row>
    <row r="76" spans="1:43" ht="13.5" customHeight="1">
      <c r="A76" s="256">
        <v>71</v>
      </c>
      <c r="B76" s="232"/>
      <c r="C76" s="263" t="s">
        <v>1100</v>
      </c>
      <c r="D76" s="257">
        <v>1196</v>
      </c>
      <c r="E76" s="257" t="s">
        <v>470</v>
      </c>
      <c r="F76" s="253">
        <v>536</v>
      </c>
      <c r="G76" s="254">
        <v>234</v>
      </c>
      <c r="H76" s="254">
        <v>302</v>
      </c>
      <c r="I76" s="254" t="s">
        <v>470</v>
      </c>
      <c r="J76" s="254">
        <v>27.04</v>
      </c>
      <c r="K76" s="254">
        <v>211</v>
      </c>
      <c r="L76" s="254">
        <v>19</v>
      </c>
      <c r="M76" s="254" t="s">
        <v>470</v>
      </c>
      <c r="N76" s="254">
        <v>19</v>
      </c>
      <c r="O76" s="254" t="s">
        <v>470</v>
      </c>
      <c r="P76" s="254" t="s">
        <v>470</v>
      </c>
      <c r="Q76" s="254">
        <v>12</v>
      </c>
      <c r="R76" s="254" t="s">
        <v>470</v>
      </c>
      <c r="S76" s="254">
        <v>8</v>
      </c>
      <c r="T76" s="254">
        <v>4</v>
      </c>
      <c r="U76" s="254">
        <v>5</v>
      </c>
      <c r="V76" s="254">
        <v>7</v>
      </c>
      <c r="W76" s="254" t="s">
        <v>470</v>
      </c>
      <c r="X76" s="254" t="s">
        <v>470</v>
      </c>
      <c r="Y76" s="254" t="s">
        <v>470</v>
      </c>
      <c r="Z76" s="254" t="s">
        <v>470</v>
      </c>
      <c r="AA76" s="254">
        <v>12</v>
      </c>
      <c r="AB76" s="254">
        <v>11</v>
      </c>
      <c r="AC76" s="254">
        <v>12</v>
      </c>
      <c r="AD76" s="254">
        <v>12</v>
      </c>
      <c r="AE76" s="254">
        <v>12</v>
      </c>
      <c r="AF76" s="254">
        <v>12</v>
      </c>
      <c r="AG76" s="254">
        <v>0</v>
      </c>
      <c r="AH76" s="254">
        <v>12</v>
      </c>
      <c r="AI76" s="254">
        <v>0</v>
      </c>
      <c r="AJ76" s="254">
        <v>0</v>
      </c>
      <c r="AK76" s="254">
        <v>0</v>
      </c>
      <c r="AL76" s="254">
        <v>4</v>
      </c>
      <c r="AM76" s="254">
        <v>4</v>
      </c>
      <c r="AN76" s="254">
        <v>12</v>
      </c>
      <c r="AO76" s="254">
        <v>6</v>
      </c>
      <c r="AP76" s="254">
        <v>11</v>
      </c>
      <c r="AQ76" s="254">
        <v>10</v>
      </c>
    </row>
    <row r="77" spans="1:43" ht="13.5" customHeight="1">
      <c r="A77" s="256">
        <v>72</v>
      </c>
      <c r="B77" s="232"/>
      <c r="C77" s="263" t="s">
        <v>1108</v>
      </c>
      <c r="D77" s="257">
        <v>679</v>
      </c>
      <c r="E77" s="257">
        <v>1</v>
      </c>
      <c r="F77" s="253">
        <v>299</v>
      </c>
      <c r="G77" s="254">
        <v>38</v>
      </c>
      <c r="H77" s="254">
        <v>260</v>
      </c>
      <c r="I77" s="254">
        <v>1</v>
      </c>
      <c r="J77" s="254">
        <v>46.36</v>
      </c>
      <c r="K77" s="254">
        <v>130</v>
      </c>
      <c r="L77" s="254">
        <v>10</v>
      </c>
      <c r="M77" s="254">
        <v>1</v>
      </c>
      <c r="N77" s="254">
        <v>9</v>
      </c>
      <c r="O77" s="254">
        <v>1</v>
      </c>
      <c r="P77" s="254" t="s">
        <v>470</v>
      </c>
      <c r="Q77" s="254">
        <v>5</v>
      </c>
      <c r="R77" s="254" t="s">
        <v>470</v>
      </c>
      <c r="S77" s="254" t="s">
        <v>470</v>
      </c>
      <c r="T77" s="254">
        <v>5</v>
      </c>
      <c r="U77" s="254">
        <v>2</v>
      </c>
      <c r="V77" s="254">
        <v>3</v>
      </c>
      <c r="W77" s="254" t="s">
        <v>470</v>
      </c>
      <c r="X77" s="254" t="s">
        <v>470</v>
      </c>
      <c r="Y77" s="254" t="s">
        <v>470</v>
      </c>
      <c r="Z77" s="254" t="s">
        <v>470</v>
      </c>
      <c r="AA77" s="254">
        <v>4</v>
      </c>
      <c r="AB77" s="254">
        <v>3</v>
      </c>
      <c r="AC77" s="254">
        <v>5</v>
      </c>
      <c r="AD77" s="254">
        <v>5</v>
      </c>
      <c r="AE77" s="254">
        <v>5</v>
      </c>
      <c r="AF77" s="254">
        <v>5</v>
      </c>
      <c r="AG77" s="254">
        <v>0</v>
      </c>
      <c r="AH77" s="254">
        <v>5</v>
      </c>
      <c r="AI77" s="254">
        <v>0</v>
      </c>
      <c r="AJ77" s="254">
        <v>0</v>
      </c>
      <c r="AK77" s="254">
        <v>0</v>
      </c>
      <c r="AL77" s="254">
        <v>0</v>
      </c>
      <c r="AM77" s="254">
        <v>0</v>
      </c>
      <c r="AN77" s="254">
        <v>5</v>
      </c>
      <c r="AO77" s="254">
        <v>3</v>
      </c>
      <c r="AP77" s="254">
        <v>5</v>
      </c>
      <c r="AQ77" s="254">
        <v>2</v>
      </c>
    </row>
    <row r="78" spans="1:43" ht="13.5" customHeight="1">
      <c r="A78" s="256">
        <v>73</v>
      </c>
      <c r="B78" s="232"/>
      <c r="C78" s="263" t="s">
        <v>1113</v>
      </c>
      <c r="D78" s="257">
        <v>438</v>
      </c>
      <c r="E78" s="257" t="s">
        <v>470</v>
      </c>
      <c r="F78" s="253">
        <v>88</v>
      </c>
      <c r="G78" s="254">
        <v>17</v>
      </c>
      <c r="H78" s="254">
        <v>71</v>
      </c>
      <c r="I78" s="254" t="s">
        <v>470</v>
      </c>
      <c r="J78" s="254" t="s">
        <v>471</v>
      </c>
      <c r="K78" s="254">
        <v>55</v>
      </c>
      <c r="L78" s="254" t="s">
        <v>471</v>
      </c>
      <c r="M78" s="254" t="s">
        <v>471</v>
      </c>
      <c r="N78" s="254" t="s">
        <v>471</v>
      </c>
      <c r="O78" s="254" t="s">
        <v>471</v>
      </c>
      <c r="P78" s="254" t="s">
        <v>471</v>
      </c>
      <c r="Q78" s="254">
        <v>5</v>
      </c>
      <c r="R78" s="254" t="s">
        <v>470</v>
      </c>
      <c r="S78" s="254">
        <v>1</v>
      </c>
      <c r="T78" s="254">
        <v>4</v>
      </c>
      <c r="U78" s="254">
        <v>1</v>
      </c>
      <c r="V78" s="254">
        <v>4</v>
      </c>
      <c r="W78" s="254" t="s">
        <v>470</v>
      </c>
      <c r="X78" s="254" t="s">
        <v>470</v>
      </c>
      <c r="Y78" s="254" t="s">
        <v>470</v>
      </c>
      <c r="Z78" s="254" t="s">
        <v>470</v>
      </c>
      <c r="AA78" s="254">
        <v>3</v>
      </c>
      <c r="AB78" s="254">
        <v>3</v>
      </c>
      <c r="AC78" s="254">
        <v>5</v>
      </c>
      <c r="AD78" s="254">
        <v>5</v>
      </c>
      <c r="AE78" s="254">
        <v>5</v>
      </c>
      <c r="AF78" s="254">
        <v>5</v>
      </c>
      <c r="AG78" s="254">
        <v>0</v>
      </c>
      <c r="AH78" s="254">
        <v>5</v>
      </c>
      <c r="AI78" s="254">
        <v>2</v>
      </c>
      <c r="AJ78" s="254">
        <v>0</v>
      </c>
      <c r="AK78" s="254">
        <v>0</v>
      </c>
      <c r="AL78" s="254">
        <v>0</v>
      </c>
      <c r="AM78" s="254">
        <v>0</v>
      </c>
      <c r="AN78" s="254">
        <v>5</v>
      </c>
      <c r="AO78" s="254">
        <v>0</v>
      </c>
      <c r="AP78" s="254">
        <v>2</v>
      </c>
      <c r="AQ78" s="254">
        <v>2</v>
      </c>
    </row>
    <row r="79" spans="1:43" ht="13.5" customHeight="1">
      <c r="A79" s="256">
        <v>74</v>
      </c>
      <c r="B79" s="232"/>
      <c r="C79" s="263" t="s">
        <v>1117</v>
      </c>
      <c r="D79" s="257">
        <v>689</v>
      </c>
      <c r="E79" s="257" t="s">
        <v>470</v>
      </c>
      <c r="F79" s="253">
        <v>232</v>
      </c>
      <c r="G79" s="254">
        <v>62</v>
      </c>
      <c r="H79" s="254">
        <v>170</v>
      </c>
      <c r="I79" s="254" t="s">
        <v>470</v>
      </c>
      <c r="J79" s="254">
        <v>26.08</v>
      </c>
      <c r="K79" s="254">
        <v>131</v>
      </c>
      <c r="L79" s="254">
        <v>8</v>
      </c>
      <c r="M79" s="254" t="s">
        <v>470</v>
      </c>
      <c r="N79" s="254">
        <v>8</v>
      </c>
      <c r="O79" s="254" t="s">
        <v>470</v>
      </c>
      <c r="P79" s="254" t="s">
        <v>470</v>
      </c>
      <c r="Q79" s="254">
        <v>8</v>
      </c>
      <c r="R79" s="254" t="s">
        <v>470</v>
      </c>
      <c r="S79" s="254">
        <v>3</v>
      </c>
      <c r="T79" s="254">
        <v>5</v>
      </c>
      <c r="U79" s="254">
        <v>4</v>
      </c>
      <c r="V79" s="254">
        <v>2</v>
      </c>
      <c r="W79" s="254">
        <v>2</v>
      </c>
      <c r="X79" s="254" t="s">
        <v>470</v>
      </c>
      <c r="Y79" s="254" t="s">
        <v>470</v>
      </c>
      <c r="Z79" s="254" t="s">
        <v>470</v>
      </c>
      <c r="AA79" s="254">
        <v>6</v>
      </c>
      <c r="AB79" s="254">
        <v>3</v>
      </c>
      <c r="AC79" s="254">
        <v>7</v>
      </c>
      <c r="AD79" s="254">
        <v>7</v>
      </c>
      <c r="AE79" s="254">
        <v>7</v>
      </c>
      <c r="AF79" s="254">
        <v>7</v>
      </c>
      <c r="AG79" s="254">
        <v>1</v>
      </c>
      <c r="AH79" s="254">
        <v>8</v>
      </c>
      <c r="AI79" s="254">
        <v>1</v>
      </c>
      <c r="AJ79" s="254">
        <v>0</v>
      </c>
      <c r="AK79" s="254">
        <v>0</v>
      </c>
      <c r="AL79" s="254">
        <v>0</v>
      </c>
      <c r="AM79" s="254">
        <v>0</v>
      </c>
      <c r="AN79" s="254">
        <v>8</v>
      </c>
      <c r="AO79" s="254">
        <v>0</v>
      </c>
      <c r="AP79" s="254">
        <v>4</v>
      </c>
      <c r="AQ79" s="254">
        <v>3</v>
      </c>
    </row>
    <row r="80" spans="1:43" ht="13.5" customHeight="1">
      <c r="A80" s="256">
        <v>75</v>
      </c>
      <c r="B80" s="217" t="s">
        <v>1124</v>
      </c>
      <c r="C80" s="279" t="s">
        <v>1124</v>
      </c>
      <c r="D80" s="257">
        <v>17554</v>
      </c>
      <c r="E80" s="257">
        <v>956</v>
      </c>
      <c r="F80" s="253">
        <v>6460</v>
      </c>
      <c r="G80" s="254">
        <v>2750</v>
      </c>
      <c r="H80" s="254">
        <v>3642</v>
      </c>
      <c r="I80" s="254">
        <v>68</v>
      </c>
      <c r="J80" s="254">
        <v>903.1</v>
      </c>
      <c r="K80" s="254">
        <v>2358</v>
      </c>
      <c r="L80" s="254">
        <v>285</v>
      </c>
      <c r="M80" s="254">
        <v>20</v>
      </c>
      <c r="N80" s="254">
        <v>272</v>
      </c>
      <c r="O80" s="254">
        <v>2</v>
      </c>
      <c r="P80" s="254">
        <v>5</v>
      </c>
      <c r="Q80" s="254">
        <v>167</v>
      </c>
      <c r="R80" s="254">
        <v>49</v>
      </c>
      <c r="S80" s="254">
        <v>55</v>
      </c>
      <c r="T80" s="254">
        <v>63</v>
      </c>
      <c r="U80" s="254">
        <v>95</v>
      </c>
      <c r="V80" s="254">
        <v>56</v>
      </c>
      <c r="W80" s="254">
        <v>14</v>
      </c>
      <c r="X80" s="254">
        <v>2</v>
      </c>
      <c r="Y80" s="254" t="s">
        <v>470</v>
      </c>
      <c r="Z80" s="254" t="s">
        <v>470</v>
      </c>
      <c r="AA80" s="254">
        <v>90</v>
      </c>
      <c r="AB80" s="254">
        <v>132</v>
      </c>
      <c r="AC80" s="254">
        <v>56</v>
      </c>
      <c r="AD80" s="254">
        <v>153</v>
      </c>
      <c r="AE80" s="254">
        <v>148</v>
      </c>
      <c r="AF80" s="254">
        <v>136</v>
      </c>
      <c r="AG80" s="254">
        <v>2</v>
      </c>
      <c r="AH80" s="254">
        <v>166</v>
      </c>
      <c r="AI80" s="254">
        <v>11</v>
      </c>
      <c r="AJ80" s="254">
        <v>31</v>
      </c>
      <c r="AK80" s="254">
        <v>5</v>
      </c>
      <c r="AL80" s="254">
        <v>27</v>
      </c>
      <c r="AM80" s="254">
        <v>13</v>
      </c>
      <c r="AN80" s="254">
        <v>58</v>
      </c>
      <c r="AO80" s="254">
        <v>21</v>
      </c>
      <c r="AP80" s="254">
        <v>145</v>
      </c>
      <c r="AQ80" s="254">
        <v>118</v>
      </c>
    </row>
    <row r="81" spans="1:48" ht="13.5" customHeight="1">
      <c r="A81" s="256">
        <v>76</v>
      </c>
      <c r="B81" s="232"/>
      <c r="C81" s="266" t="s">
        <v>1125</v>
      </c>
      <c r="D81" s="257">
        <v>4308</v>
      </c>
      <c r="E81" s="257">
        <v>310</v>
      </c>
      <c r="F81" s="253">
        <v>768</v>
      </c>
      <c r="G81" s="254">
        <v>493</v>
      </c>
      <c r="H81" s="254">
        <v>270</v>
      </c>
      <c r="I81" s="254">
        <v>5</v>
      </c>
      <c r="J81" s="254">
        <v>158.97</v>
      </c>
      <c r="K81" s="254">
        <v>404</v>
      </c>
      <c r="L81" s="254">
        <v>67</v>
      </c>
      <c r="M81" s="254">
        <v>2</v>
      </c>
      <c r="N81" s="254">
        <v>64</v>
      </c>
      <c r="O81" s="254">
        <v>1</v>
      </c>
      <c r="P81" s="254">
        <v>1</v>
      </c>
      <c r="Q81" s="254">
        <v>29</v>
      </c>
      <c r="R81" s="254">
        <v>14</v>
      </c>
      <c r="S81" s="254">
        <v>12</v>
      </c>
      <c r="T81" s="254">
        <v>3</v>
      </c>
      <c r="U81" s="254">
        <v>28</v>
      </c>
      <c r="V81" s="254">
        <v>1</v>
      </c>
      <c r="W81" s="254" t="s">
        <v>470</v>
      </c>
      <c r="X81" s="254" t="s">
        <v>470</v>
      </c>
      <c r="Y81" s="254" t="s">
        <v>470</v>
      </c>
      <c r="Z81" s="254" t="s">
        <v>470</v>
      </c>
      <c r="AA81" s="254">
        <v>22</v>
      </c>
      <c r="AB81" s="254">
        <v>26</v>
      </c>
      <c r="AC81" s="254">
        <v>6</v>
      </c>
      <c r="AD81" s="254">
        <v>26</v>
      </c>
      <c r="AE81" s="254">
        <v>29</v>
      </c>
      <c r="AF81" s="254">
        <v>27</v>
      </c>
      <c r="AG81" s="254">
        <v>0</v>
      </c>
      <c r="AH81" s="254">
        <v>28</v>
      </c>
      <c r="AI81" s="254">
        <v>2</v>
      </c>
      <c r="AJ81" s="254">
        <v>8</v>
      </c>
      <c r="AK81" s="254">
        <v>2</v>
      </c>
      <c r="AL81" s="254">
        <v>4</v>
      </c>
      <c r="AM81" s="254">
        <v>3</v>
      </c>
      <c r="AN81" s="254">
        <v>4</v>
      </c>
      <c r="AO81" s="254">
        <v>2</v>
      </c>
      <c r="AP81" s="254">
        <v>27</v>
      </c>
      <c r="AQ81" s="254">
        <v>24</v>
      </c>
    </row>
    <row r="82" spans="1:48" ht="13.5" customHeight="1">
      <c r="A82" s="256">
        <v>77</v>
      </c>
      <c r="B82" s="232"/>
      <c r="C82" s="263" t="s">
        <v>1168</v>
      </c>
      <c r="D82" s="257">
        <v>1318</v>
      </c>
      <c r="E82" s="257">
        <v>223</v>
      </c>
      <c r="F82" s="253">
        <v>415</v>
      </c>
      <c r="G82" s="254">
        <v>261</v>
      </c>
      <c r="H82" s="254">
        <v>141</v>
      </c>
      <c r="I82" s="254">
        <v>13</v>
      </c>
      <c r="J82" s="254">
        <v>70.98</v>
      </c>
      <c r="K82" s="254">
        <v>201</v>
      </c>
      <c r="L82" s="254">
        <v>31</v>
      </c>
      <c r="M82" s="254">
        <v>2</v>
      </c>
      <c r="N82" s="254">
        <v>31</v>
      </c>
      <c r="O82" s="254">
        <v>1</v>
      </c>
      <c r="P82" s="254">
        <v>1</v>
      </c>
      <c r="Q82" s="254">
        <v>10</v>
      </c>
      <c r="R82" s="254">
        <v>7</v>
      </c>
      <c r="S82" s="254">
        <v>3</v>
      </c>
      <c r="T82" s="254" t="s">
        <v>470</v>
      </c>
      <c r="U82" s="254">
        <v>1</v>
      </c>
      <c r="V82" s="254">
        <v>6</v>
      </c>
      <c r="W82" s="254">
        <v>2</v>
      </c>
      <c r="X82" s="254">
        <v>1</v>
      </c>
      <c r="Y82" s="254" t="s">
        <v>470</v>
      </c>
      <c r="Z82" s="254" t="s">
        <v>470</v>
      </c>
      <c r="AA82" s="254">
        <v>6</v>
      </c>
      <c r="AB82" s="254">
        <v>10</v>
      </c>
      <c r="AC82" s="254">
        <v>8</v>
      </c>
      <c r="AD82" s="254">
        <v>10</v>
      </c>
      <c r="AE82" s="254">
        <v>9</v>
      </c>
      <c r="AF82" s="254">
        <v>9</v>
      </c>
      <c r="AG82" s="254">
        <v>0</v>
      </c>
      <c r="AH82" s="254">
        <v>10</v>
      </c>
      <c r="AI82" s="254">
        <v>0</v>
      </c>
      <c r="AJ82" s="254">
        <v>8</v>
      </c>
      <c r="AK82" s="254">
        <v>1</v>
      </c>
      <c r="AL82" s="254">
        <v>4</v>
      </c>
      <c r="AM82" s="254">
        <v>4</v>
      </c>
      <c r="AN82" s="254">
        <v>9</v>
      </c>
      <c r="AO82" s="254">
        <v>8</v>
      </c>
      <c r="AP82" s="254">
        <v>10</v>
      </c>
      <c r="AQ82" s="254">
        <v>10</v>
      </c>
    </row>
    <row r="83" spans="1:48" ht="13.5" customHeight="1">
      <c r="A83" s="256">
        <v>78</v>
      </c>
      <c r="B83" s="232"/>
      <c r="C83" s="263" t="s">
        <v>1179</v>
      </c>
      <c r="D83" s="257">
        <v>844</v>
      </c>
      <c r="E83" s="257">
        <v>12</v>
      </c>
      <c r="F83" s="253">
        <v>378</v>
      </c>
      <c r="G83" s="254">
        <v>317</v>
      </c>
      <c r="H83" s="254">
        <v>60</v>
      </c>
      <c r="I83" s="254">
        <v>1</v>
      </c>
      <c r="J83" s="254">
        <v>18.899999999999999</v>
      </c>
      <c r="K83" s="254">
        <v>114</v>
      </c>
      <c r="L83" s="254">
        <v>12</v>
      </c>
      <c r="M83" s="254" t="s">
        <v>470</v>
      </c>
      <c r="N83" s="254">
        <v>12</v>
      </c>
      <c r="O83" s="254" t="s">
        <v>470</v>
      </c>
      <c r="P83" s="254" t="s">
        <v>470</v>
      </c>
      <c r="Q83" s="254">
        <v>7</v>
      </c>
      <c r="R83" s="254">
        <v>6</v>
      </c>
      <c r="S83" s="254" t="s">
        <v>470</v>
      </c>
      <c r="T83" s="254">
        <v>1</v>
      </c>
      <c r="U83" s="254">
        <v>5</v>
      </c>
      <c r="V83" s="254">
        <v>2</v>
      </c>
      <c r="W83" s="254" t="s">
        <v>470</v>
      </c>
      <c r="X83" s="254" t="s">
        <v>470</v>
      </c>
      <c r="Y83" s="254" t="s">
        <v>470</v>
      </c>
      <c r="Z83" s="254" t="s">
        <v>470</v>
      </c>
      <c r="AA83" s="254">
        <v>4</v>
      </c>
      <c r="AB83" s="254">
        <v>7</v>
      </c>
      <c r="AC83" s="254">
        <v>0</v>
      </c>
      <c r="AD83" s="254">
        <v>6</v>
      </c>
      <c r="AE83" s="254">
        <v>2</v>
      </c>
      <c r="AF83" s="254">
        <v>4</v>
      </c>
      <c r="AG83" s="254">
        <v>0</v>
      </c>
      <c r="AH83" s="254">
        <v>7</v>
      </c>
      <c r="AI83" s="254">
        <v>0</v>
      </c>
      <c r="AJ83" s="254">
        <v>0</v>
      </c>
      <c r="AK83" s="254">
        <v>0</v>
      </c>
      <c r="AL83" s="254">
        <v>0</v>
      </c>
      <c r="AM83" s="254">
        <v>0</v>
      </c>
      <c r="AN83" s="254">
        <v>0</v>
      </c>
      <c r="AO83" s="254">
        <v>0</v>
      </c>
      <c r="AP83" s="254">
        <v>7</v>
      </c>
      <c r="AQ83" s="254">
        <v>6</v>
      </c>
    </row>
    <row r="84" spans="1:48" ht="13.5" customHeight="1">
      <c r="A84" s="256">
        <v>79</v>
      </c>
      <c r="B84" s="232"/>
      <c r="C84" s="266" t="s">
        <v>1186</v>
      </c>
      <c r="D84" s="257">
        <v>294</v>
      </c>
      <c r="E84" s="257" t="s">
        <v>470</v>
      </c>
      <c r="F84" s="253">
        <v>34</v>
      </c>
      <c r="G84" s="254">
        <v>28</v>
      </c>
      <c r="H84" s="254">
        <v>6</v>
      </c>
      <c r="I84" s="254" t="s">
        <v>470</v>
      </c>
      <c r="J84" s="254">
        <v>6.1</v>
      </c>
      <c r="K84" s="254">
        <v>23</v>
      </c>
      <c r="L84" s="254">
        <v>8</v>
      </c>
      <c r="M84" s="254">
        <v>1</v>
      </c>
      <c r="N84" s="254">
        <v>8</v>
      </c>
      <c r="O84" s="254" t="s">
        <v>470</v>
      </c>
      <c r="P84" s="254" t="s">
        <v>470</v>
      </c>
      <c r="Q84" s="254">
        <v>1</v>
      </c>
      <c r="R84" s="254">
        <v>1</v>
      </c>
      <c r="S84" s="254" t="s">
        <v>470</v>
      </c>
      <c r="T84" s="254" t="s">
        <v>470</v>
      </c>
      <c r="U84" s="254">
        <v>1</v>
      </c>
      <c r="V84" s="254" t="s">
        <v>470</v>
      </c>
      <c r="W84" s="254" t="s">
        <v>470</v>
      </c>
      <c r="X84" s="254" t="s">
        <v>470</v>
      </c>
      <c r="Y84" s="254" t="s">
        <v>470</v>
      </c>
      <c r="Z84" s="254" t="s">
        <v>470</v>
      </c>
      <c r="AA84" s="254">
        <v>0</v>
      </c>
      <c r="AB84" s="254">
        <v>1</v>
      </c>
      <c r="AC84" s="254">
        <v>0</v>
      </c>
      <c r="AD84" s="254">
        <v>0</v>
      </c>
      <c r="AE84" s="254">
        <v>1</v>
      </c>
      <c r="AF84" s="254">
        <v>1</v>
      </c>
      <c r="AG84" s="254">
        <v>0</v>
      </c>
      <c r="AH84" s="254">
        <v>1</v>
      </c>
      <c r="AI84" s="254">
        <v>0</v>
      </c>
      <c r="AJ84" s="254">
        <v>0</v>
      </c>
      <c r="AK84" s="254">
        <v>0</v>
      </c>
      <c r="AL84" s="254">
        <v>0</v>
      </c>
      <c r="AM84" s="254">
        <v>0</v>
      </c>
      <c r="AN84" s="254">
        <v>0</v>
      </c>
      <c r="AO84" s="254">
        <v>0</v>
      </c>
      <c r="AP84" s="254">
        <v>1</v>
      </c>
      <c r="AQ84" s="254">
        <v>1</v>
      </c>
    </row>
    <row r="85" spans="1:48" ht="13.5" customHeight="1">
      <c r="A85" s="256">
        <v>80</v>
      </c>
      <c r="B85" s="232"/>
      <c r="C85" s="266" t="s">
        <v>1189</v>
      </c>
      <c r="D85" s="257">
        <v>1357</v>
      </c>
      <c r="E85" s="257">
        <v>5</v>
      </c>
      <c r="F85" s="253">
        <v>604</v>
      </c>
      <c r="G85" s="254">
        <v>382</v>
      </c>
      <c r="H85" s="254">
        <v>215</v>
      </c>
      <c r="I85" s="254">
        <v>7</v>
      </c>
      <c r="J85" s="254">
        <v>55.88</v>
      </c>
      <c r="K85" s="254">
        <v>196</v>
      </c>
      <c r="L85" s="254">
        <v>15</v>
      </c>
      <c r="M85" s="254">
        <v>1</v>
      </c>
      <c r="N85" s="254">
        <v>15</v>
      </c>
      <c r="O85" s="254" t="s">
        <v>470</v>
      </c>
      <c r="P85" s="254" t="s">
        <v>470</v>
      </c>
      <c r="Q85" s="254">
        <v>14</v>
      </c>
      <c r="R85" s="254">
        <v>4</v>
      </c>
      <c r="S85" s="254">
        <v>9</v>
      </c>
      <c r="T85" s="254">
        <v>1</v>
      </c>
      <c r="U85" s="254">
        <v>11</v>
      </c>
      <c r="V85" s="254">
        <v>3</v>
      </c>
      <c r="W85" s="254" t="s">
        <v>470</v>
      </c>
      <c r="X85" s="254" t="s">
        <v>470</v>
      </c>
      <c r="Y85" s="254" t="s">
        <v>470</v>
      </c>
      <c r="Z85" s="254" t="s">
        <v>470</v>
      </c>
      <c r="AA85" s="254">
        <v>14</v>
      </c>
      <c r="AB85" s="254">
        <v>14</v>
      </c>
      <c r="AC85" s="254">
        <v>14</v>
      </c>
      <c r="AD85" s="254">
        <v>14</v>
      </c>
      <c r="AE85" s="254">
        <v>14</v>
      </c>
      <c r="AF85" s="254">
        <v>14</v>
      </c>
      <c r="AG85" s="254">
        <v>0</v>
      </c>
      <c r="AH85" s="254">
        <v>14</v>
      </c>
      <c r="AI85" s="254">
        <v>0</v>
      </c>
      <c r="AJ85" s="254">
        <v>0</v>
      </c>
      <c r="AK85" s="254">
        <v>0</v>
      </c>
      <c r="AL85" s="254">
        <v>0</v>
      </c>
      <c r="AM85" s="254">
        <v>0</v>
      </c>
      <c r="AN85" s="254">
        <v>0</v>
      </c>
      <c r="AO85" s="254">
        <v>0</v>
      </c>
      <c r="AP85" s="254">
        <v>14</v>
      </c>
      <c r="AQ85" s="254">
        <v>14</v>
      </c>
    </row>
    <row r="86" spans="1:48" ht="13.5" customHeight="1">
      <c r="A86" s="256">
        <v>81</v>
      </c>
      <c r="B86" s="232"/>
      <c r="C86" s="266" t="s">
        <v>1204</v>
      </c>
      <c r="D86" s="257">
        <v>1661</v>
      </c>
      <c r="E86" s="257">
        <v>260</v>
      </c>
      <c r="F86" s="253">
        <v>415</v>
      </c>
      <c r="G86" s="254">
        <v>291</v>
      </c>
      <c r="H86" s="254">
        <v>121</v>
      </c>
      <c r="I86" s="254">
        <v>3</v>
      </c>
      <c r="J86" s="254">
        <v>108.56</v>
      </c>
      <c r="K86" s="254">
        <v>156</v>
      </c>
      <c r="L86" s="254">
        <v>16</v>
      </c>
      <c r="M86" s="254" t="s">
        <v>470</v>
      </c>
      <c r="N86" s="254">
        <v>16</v>
      </c>
      <c r="O86" s="254" t="s">
        <v>470</v>
      </c>
      <c r="P86" s="254" t="s">
        <v>470</v>
      </c>
      <c r="Q86" s="254">
        <v>10</v>
      </c>
      <c r="R86" s="254">
        <v>5</v>
      </c>
      <c r="S86" s="254">
        <v>5</v>
      </c>
      <c r="T86" s="254" t="s">
        <v>470</v>
      </c>
      <c r="U86" s="254">
        <v>6</v>
      </c>
      <c r="V86" s="254">
        <v>4</v>
      </c>
      <c r="W86" s="254" t="s">
        <v>470</v>
      </c>
      <c r="X86" s="254" t="s">
        <v>470</v>
      </c>
      <c r="Y86" s="254" t="s">
        <v>470</v>
      </c>
      <c r="Z86" s="254" t="s">
        <v>470</v>
      </c>
      <c r="AA86" s="254">
        <v>6</v>
      </c>
      <c r="AB86" s="254">
        <v>9</v>
      </c>
      <c r="AC86" s="254">
        <v>0</v>
      </c>
      <c r="AD86" s="254">
        <v>6</v>
      </c>
      <c r="AE86" s="254">
        <v>4</v>
      </c>
      <c r="AF86" s="254">
        <v>5</v>
      </c>
      <c r="AG86" s="254">
        <v>0</v>
      </c>
      <c r="AH86" s="254">
        <v>10</v>
      </c>
      <c r="AI86" s="254">
        <v>0</v>
      </c>
      <c r="AJ86" s="254">
        <v>8</v>
      </c>
      <c r="AK86" s="254">
        <v>2</v>
      </c>
      <c r="AL86" s="254">
        <v>6</v>
      </c>
      <c r="AM86" s="254">
        <v>0</v>
      </c>
      <c r="AN86" s="254">
        <v>10</v>
      </c>
      <c r="AO86" s="254">
        <v>3</v>
      </c>
      <c r="AP86" s="254">
        <v>10</v>
      </c>
      <c r="AQ86" s="254">
        <v>9</v>
      </c>
    </row>
    <row r="87" spans="1:48" ht="13.5" customHeight="1">
      <c r="A87" s="256">
        <v>82</v>
      </c>
      <c r="B87" s="232"/>
      <c r="C87" s="266" t="s">
        <v>1216</v>
      </c>
      <c r="D87" s="257">
        <v>1113</v>
      </c>
      <c r="E87" s="257" t="s">
        <v>470</v>
      </c>
      <c r="F87" s="253">
        <v>542</v>
      </c>
      <c r="G87" s="254">
        <v>36</v>
      </c>
      <c r="H87" s="254">
        <v>506</v>
      </c>
      <c r="I87" s="254" t="s">
        <v>470</v>
      </c>
      <c r="J87" s="254">
        <v>96.12</v>
      </c>
      <c r="K87" s="254">
        <v>204</v>
      </c>
      <c r="L87" s="254">
        <v>38</v>
      </c>
      <c r="M87" s="254">
        <v>4</v>
      </c>
      <c r="N87" s="254">
        <v>35</v>
      </c>
      <c r="O87" s="254" t="s">
        <v>470</v>
      </c>
      <c r="P87" s="254">
        <v>1</v>
      </c>
      <c r="Q87" s="254">
        <v>15</v>
      </c>
      <c r="R87" s="254" t="s">
        <v>470</v>
      </c>
      <c r="S87" s="254" t="s">
        <v>470</v>
      </c>
      <c r="T87" s="254">
        <v>15</v>
      </c>
      <c r="U87" s="254">
        <v>6</v>
      </c>
      <c r="V87" s="254">
        <v>7</v>
      </c>
      <c r="W87" s="254">
        <v>2</v>
      </c>
      <c r="X87" s="254" t="s">
        <v>470</v>
      </c>
      <c r="Y87" s="254" t="s">
        <v>470</v>
      </c>
      <c r="Z87" s="254" t="s">
        <v>470</v>
      </c>
      <c r="AA87" s="254">
        <v>9</v>
      </c>
      <c r="AB87" s="254">
        <v>11</v>
      </c>
      <c r="AC87" s="254">
        <v>4</v>
      </c>
      <c r="AD87" s="254">
        <v>14</v>
      </c>
      <c r="AE87" s="254">
        <v>12</v>
      </c>
      <c r="AF87" s="254">
        <v>9</v>
      </c>
      <c r="AG87" s="254">
        <v>1</v>
      </c>
      <c r="AH87" s="254">
        <v>15</v>
      </c>
      <c r="AI87" s="254">
        <v>2</v>
      </c>
      <c r="AJ87" s="254">
        <v>0</v>
      </c>
      <c r="AK87" s="254">
        <v>0</v>
      </c>
      <c r="AL87" s="254">
        <v>0</v>
      </c>
      <c r="AM87" s="254">
        <v>0</v>
      </c>
      <c r="AN87" s="254">
        <v>11</v>
      </c>
      <c r="AO87" s="254">
        <v>5</v>
      </c>
      <c r="AP87" s="254">
        <v>14</v>
      </c>
      <c r="AQ87" s="254">
        <v>10</v>
      </c>
    </row>
    <row r="88" spans="1:48" ht="13.5" customHeight="1">
      <c r="A88" s="256">
        <v>83</v>
      </c>
      <c r="B88" s="232"/>
      <c r="C88" s="263" t="s">
        <v>1230</v>
      </c>
      <c r="D88" s="257">
        <v>707</v>
      </c>
      <c r="E88" s="257" t="s">
        <v>470</v>
      </c>
      <c r="F88" s="253">
        <v>345</v>
      </c>
      <c r="G88" s="254">
        <v>102</v>
      </c>
      <c r="H88" s="254">
        <v>242</v>
      </c>
      <c r="I88" s="254">
        <v>1</v>
      </c>
      <c r="J88" s="254">
        <v>49.22</v>
      </c>
      <c r="K88" s="254">
        <v>109</v>
      </c>
      <c r="L88" s="254">
        <v>3</v>
      </c>
      <c r="M88" s="254" t="s">
        <v>470</v>
      </c>
      <c r="N88" s="254">
        <v>3</v>
      </c>
      <c r="O88" s="254" t="s">
        <v>470</v>
      </c>
      <c r="P88" s="254" t="s">
        <v>470</v>
      </c>
      <c r="Q88" s="254">
        <v>7</v>
      </c>
      <c r="R88" s="254" t="s">
        <v>470</v>
      </c>
      <c r="S88" s="254">
        <v>4</v>
      </c>
      <c r="T88" s="254">
        <v>3</v>
      </c>
      <c r="U88" s="254">
        <v>2</v>
      </c>
      <c r="V88" s="254">
        <v>4</v>
      </c>
      <c r="W88" s="254">
        <v>1</v>
      </c>
      <c r="X88" s="254" t="s">
        <v>470</v>
      </c>
      <c r="Y88" s="254" t="s">
        <v>470</v>
      </c>
      <c r="Z88" s="254" t="s">
        <v>470</v>
      </c>
      <c r="AA88" s="254">
        <v>3</v>
      </c>
      <c r="AB88" s="254">
        <v>7</v>
      </c>
      <c r="AC88" s="254">
        <v>1</v>
      </c>
      <c r="AD88" s="254">
        <v>6</v>
      </c>
      <c r="AE88" s="254">
        <v>6</v>
      </c>
      <c r="AF88" s="254">
        <v>4</v>
      </c>
      <c r="AG88" s="254">
        <v>0</v>
      </c>
      <c r="AH88" s="254">
        <v>7</v>
      </c>
      <c r="AI88" s="254">
        <v>3</v>
      </c>
      <c r="AJ88" s="254">
        <v>0</v>
      </c>
      <c r="AK88" s="254">
        <v>0</v>
      </c>
      <c r="AL88" s="254">
        <v>0</v>
      </c>
      <c r="AM88" s="254">
        <v>0</v>
      </c>
      <c r="AN88" s="254">
        <v>6</v>
      </c>
      <c r="AO88" s="254">
        <v>2</v>
      </c>
      <c r="AP88" s="254">
        <v>7</v>
      </c>
      <c r="AQ88" s="254">
        <v>5</v>
      </c>
    </row>
    <row r="89" spans="1:48" ht="13.5" customHeight="1">
      <c r="A89" s="256">
        <v>84</v>
      </c>
      <c r="B89" s="232"/>
      <c r="C89" s="263" t="s">
        <v>1238</v>
      </c>
      <c r="D89" s="257">
        <v>730</v>
      </c>
      <c r="E89" s="257" t="s">
        <v>470</v>
      </c>
      <c r="F89" s="253">
        <v>291</v>
      </c>
      <c r="G89" s="254">
        <v>134</v>
      </c>
      <c r="H89" s="254">
        <v>151</v>
      </c>
      <c r="I89" s="254">
        <v>6</v>
      </c>
      <c r="J89" s="254">
        <v>55.87</v>
      </c>
      <c r="K89" s="254">
        <v>113</v>
      </c>
      <c r="L89" s="254">
        <v>9</v>
      </c>
      <c r="M89" s="254" t="s">
        <v>470</v>
      </c>
      <c r="N89" s="254">
        <v>9</v>
      </c>
      <c r="O89" s="254" t="s">
        <v>470</v>
      </c>
      <c r="P89" s="254" t="s">
        <v>470</v>
      </c>
      <c r="Q89" s="254">
        <v>10</v>
      </c>
      <c r="R89" s="254">
        <v>2</v>
      </c>
      <c r="S89" s="254">
        <v>5</v>
      </c>
      <c r="T89" s="254">
        <v>3</v>
      </c>
      <c r="U89" s="254">
        <v>5</v>
      </c>
      <c r="V89" s="254">
        <v>3</v>
      </c>
      <c r="W89" s="254">
        <v>2</v>
      </c>
      <c r="X89" s="254" t="s">
        <v>470</v>
      </c>
      <c r="Y89" s="254" t="s">
        <v>470</v>
      </c>
      <c r="Z89" s="254" t="s">
        <v>470</v>
      </c>
      <c r="AA89" s="254">
        <v>5</v>
      </c>
      <c r="AB89" s="254">
        <v>8</v>
      </c>
      <c r="AC89" s="254">
        <v>1</v>
      </c>
      <c r="AD89" s="254">
        <v>10</v>
      </c>
      <c r="AE89" s="254">
        <v>10</v>
      </c>
      <c r="AF89" s="254">
        <v>9</v>
      </c>
      <c r="AG89" s="254">
        <v>0</v>
      </c>
      <c r="AH89" s="254">
        <v>10</v>
      </c>
      <c r="AI89" s="254">
        <v>2</v>
      </c>
      <c r="AJ89" s="254">
        <v>0</v>
      </c>
      <c r="AK89" s="254">
        <v>0</v>
      </c>
      <c r="AL89" s="254">
        <v>1</v>
      </c>
      <c r="AM89" s="254">
        <v>0</v>
      </c>
      <c r="AN89" s="254">
        <v>5</v>
      </c>
      <c r="AO89" s="254">
        <v>0</v>
      </c>
      <c r="AP89" s="254">
        <v>10</v>
      </c>
      <c r="AQ89" s="254">
        <v>7</v>
      </c>
    </row>
    <row r="90" spans="1:48" ht="13.5" customHeight="1">
      <c r="A90" s="256">
        <v>85</v>
      </c>
      <c r="B90" s="232"/>
      <c r="C90" s="263" t="s">
        <v>1247</v>
      </c>
      <c r="D90" s="257">
        <v>1641</v>
      </c>
      <c r="E90" s="257" t="s">
        <v>470</v>
      </c>
      <c r="F90" s="253">
        <v>908</v>
      </c>
      <c r="G90" s="254">
        <v>360</v>
      </c>
      <c r="H90" s="254">
        <v>535</v>
      </c>
      <c r="I90" s="254">
        <v>13</v>
      </c>
      <c r="J90" s="254">
        <v>96.59</v>
      </c>
      <c r="K90" s="254">
        <v>221</v>
      </c>
      <c r="L90" s="254">
        <v>25</v>
      </c>
      <c r="M90" s="254">
        <v>1</v>
      </c>
      <c r="N90" s="254">
        <v>25</v>
      </c>
      <c r="O90" s="254" t="s">
        <v>470</v>
      </c>
      <c r="P90" s="254" t="s">
        <v>470</v>
      </c>
      <c r="Q90" s="254">
        <v>21</v>
      </c>
      <c r="R90" s="254">
        <v>8</v>
      </c>
      <c r="S90" s="254">
        <v>4</v>
      </c>
      <c r="T90" s="254">
        <v>9</v>
      </c>
      <c r="U90" s="254">
        <v>7</v>
      </c>
      <c r="V90" s="254">
        <v>9</v>
      </c>
      <c r="W90" s="254">
        <v>4</v>
      </c>
      <c r="X90" s="254">
        <v>1</v>
      </c>
      <c r="Y90" s="254" t="s">
        <v>470</v>
      </c>
      <c r="Z90" s="254" t="s">
        <v>470</v>
      </c>
      <c r="AA90" s="254">
        <v>7</v>
      </c>
      <c r="AB90" s="254">
        <v>15</v>
      </c>
      <c r="AC90" s="254">
        <v>4</v>
      </c>
      <c r="AD90" s="254">
        <v>20</v>
      </c>
      <c r="AE90" s="254">
        <v>20</v>
      </c>
      <c r="AF90" s="254">
        <v>16</v>
      </c>
      <c r="AG90" s="254">
        <v>0</v>
      </c>
      <c r="AH90" s="254">
        <v>21</v>
      </c>
      <c r="AI90" s="254">
        <v>1</v>
      </c>
      <c r="AJ90" s="254">
        <v>3</v>
      </c>
      <c r="AK90" s="254">
        <v>0</v>
      </c>
      <c r="AL90" s="254">
        <v>1</v>
      </c>
      <c r="AM90" s="254">
        <v>1</v>
      </c>
      <c r="AN90" s="254">
        <v>0</v>
      </c>
      <c r="AO90" s="254">
        <v>0</v>
      </c>
      <c r="AP90" s="254">
        <v>20</v>
      </c>
      <c r="AQ90" s="254">
        <v>14</v>
      </c>
    </row>
    <row r="91" spans="1:48" ht="13.5" customHeight="1">
      <c r="A91" s="256">
        <v>86</v>
      </c>
      <c r="B91" s="232"/>
      <c r="C91" s="263" t="s">
        <v>1266</v>
      </c>
      <c r="D91" s="257">
        <v>1459</v>
      </c>
      <c r="E91" s="257" t="s">
        <v>470</v>
      </c>
      <c r="F91" s="253">
        <v>771</v>
      </c>
      <c r="G91" s="254">
        <v>239</v>
      </c>
      <c r="H91" s="254">
        <v>525</v>
      </c>
      <c r="I91" s="254">
        <v>7</v>
      </c>
      <c r="J91" s="254">
        <v>63.57</v>
      </c>
      <c r="K91" s="254">
        <v>253</v>
      </c>
      <c r="L91" s="254">
        <v>17</v>
      </c>
      <c r="M91" s="254">
        <v>1</v>
      </c>
      <c r="N91" s="254">
        <v>16</v>
      </c>
      <c r="O91" s="254" t="s">
        <v>470</v>
      </c>
      <c r="P91" s="254" t="s">
        <v>470</v>
      </c>
      <c r="Q91" s="254">
        <v>19</v>
      </c>
      <c r="R91" s="254">
        <v>2</v>
      </c>
      <c r="S91" s="254">
        <v>8</v>
      </c>
      <c r="T91" s="254">
        <v>9</v>
      </c>
      <c r="U91" s="254">
        <v>4</v>
      </c>
      <c r="V91" s="254">
        <v>12</v>
      </c>
      <c r="W91" s="254">
        <v>3</v>
      </c>
      <c r="X91" s="254" t="s">
        <v>470</v>
      </c>
      <c r="Y91" s="254" t="s">
        <v>470</v>
      </c>
      <c r="Z91" s="254" t="s">
        <v>470</v>
      </c>
      <c r="AA91" s="254">
        <v>11</v>
      </c>
      <c r="AB91" s="254">
        <v>16</v>
      </c>
      <c r="AC91" s="254">
        <v>4</v>
      </c>
      <c r="AD91" s="254">
        <v>19</v>
      </c>
      <c r="AE91" s="254">
        <v>19</v>
      </c>
      <c r="AF91" s="254">
        <v>16</v>
      </c>
      <c r="AG91" s="254">
        <v>0</v>
      </c>
      <c r="AH91" s="254">
        <v>19</v>
      </c>
      <c r="AI91" s="254">
        <v>1</v>
      </c>
      <c r="AJ91" s="254">
        <v>0</v>
      </c>
      <c r="AK91" s="254">
        <v>0</v>
      </c>
      <c r="AL91" s="254">
        <v>6</v>
      </c>
      <c r="AM91" s="254">
        <v>1</v>
      </c>
      <c r="AN91" s="254">
        <v>12</v>
      </c>
      <c r="AO91" s="254">
        <v>1</v>
      </c>
      <c r="AP91" s="254">
        <v>17</v>
      </c>
      <c r="AQ91" s="254">
        <v>11</v>
      </c>
    </row>
    <row r="92" spans="1:48" ht="13.5" customHeight="1">
      <c r="A92" s="256">
        <v>87</v>
      </c>
      <c r="B92" s="232"/>
      <c r="C92" s="263" t="s">
        <v>1284</v>
      </c>
      <c r="D92" s="257">
        <v>2083</v>
      </c>
      <c r="E92" s="257">
        <v>146</v>
      </c>
      <c r="F92" s="253">
        <v>986</v>
      </c>
      <c r="G92" s="254">
        <v>107</v>
      </c>
      <c r="H92" s="254">
        <v>867</v>
      </c>
      <c r="I92" s="254">
        <v>12</v>
      </c>
      <c r="J92" s="254">
        <v>122.34</v>
      </c>
      <c r="K92" s="254">
        <v>364</v>
      </c>
      <c r="L92" s="254">
        <v>44</v>
      </c>
      <c r="M92" s="254">
        <v>8</v>
      </c>
      <c r="N92" s="254">
        <v>38</v>
      </c>
      <c r="O92" s="254" t="s">
        <v>470</v>
      </c>
      <c r="P92" s="254">
        <v>2</v>
      </c>
      <c r="Q92" s="254">
        <v>23</v>
      </c>
      <c r="R92" s="254" t="s">
        <v>470</v>
      </c>
      <c r="S92" s="254">
        <v>5</v>
      </c>
      <c r="T92" s="254">
        <v>18</v>
      </c>
      <c r="U92" s="254">
        <v>18</v>
      </c>
      <c r="V92" s="254">
        <v>5</v>
      </c>
      <c r="W92" s="254" t="s">
        <v>470</v>
      </c>
      <c r="X92" s="254" t="s">
        <v>470</v>
      </c>
      <c r="Y92" s="254" t="s">
        <v>470</v>
      </c>
      <c r="Z92" s="254" t="s">
        <v>470</v>
      </c>
      <c r="AA92" s="254">
        <v>3</v>
      </c>
      <c r="AB92" s="254">
        <v>8</v>
      </c>
      <c r="AC92" s="254">
        <v>14</v>
      </c>
      <c r="AD92" s="254">
        <v>22</v>
      </c>
      <c r="AE92" s="254">
        <v>22</v>
      </c>
      <c r="AF92" s="254">
        <v>22</v>
      </c>
      <c r="AG92" s="254">
        <v>0</v>
      </c>
      <c r="AH92" s="254">
        <v>23</v>
      </c>
      <c r="AI92" s="254">
        <v>0</v>
      </c>
      <c r="AJ92" s="254">
        <v>4</v>
      </c>
      <c r="AK92" s="254">
        <v>0</v>
      </c>
      <c r="AL92" s="254">
        <v>4</v>
      </c>
      <c r="AM92" s="254">
        <v>4</v>
      </c>
      <c r="AN92" s="254">
        <v>0</v>
      </c>
      <c r="AO92" s="254">
        <v>0</v>
      </c>
      <c r="AP92" s="254">
        <v>8</v>
      </c>
      <c r="AQ92" s="254">
        <v>7</v>
      </c>
    </row>
    <row r="93" spans="1:48" ht="13.5" customHeight="1">
      <c r="A93" s="256">
        <v>88</v>
      </c>
      <c r="B93" s="217"/>
      <c r="C93" s="275" t="s">
        <v>1303</v>
      </c>
      <c r="D93" s="276">
        <v>39</v>
      </c>
      <c r="E93" s="276" t="s">
        <v>470</v>
      </c>
      <c r="F93" s="277">
        <v>3</v>
      </c>
      <c r="G93" s="278" t="s">
        <v>470</v>
      </c>
      <c r="H93" s="278">
        <v>3</v>
      </c>
      <c r="I93" s="278" t="s">
        <v>470</v>
      </c>
      <c r="J93" s="278" t="s">
        <v>470</v>
      </c>
      <c r="K93" s="278" t="s">
        <v>470</v>
      </c>
      <c r="L93" s="278" t="s">
        <v>470</v>
      </c>
      <c r="M93" s="278" t="s">
        <v>470</v>
      </c>
      <c r="N93" s="278" t="s">
        <v>470</v>
      </c>
      <c r="O93" s="278" t="s">
        <v>470</v>
      </c>
      <c r="P93" s="278" t="s">
        <v>470</v>
      </c>
      <c r="Q93" s="278">
        <v>1</v>
      </c>
      <c r="R93" s="278" t="s">
        <v>470</v>
      </c>
      <c r="S93" s="278" t="s">
        <v>470</v>
      </c>
      <c r="T93" s="278">
        <v>1</v>
      </c>
      <c r="U93" s="278">
        <v>1</v>
      </c>
      <c r="V93" s="278" t="s">
        <v>470</v>
      </c>
      <c r="W93" s="278" t="s">
        <v>470</v>
      </c>
      <c r="X93" s="278" t="s">
        <v>470</v>
      </c>
      <c r="Y93" s="278" t="s">
        <v>470</v>
      </c>
      <c r="Z93" s="278" t="s">
        <v>470</v>
      </c>
      <c r="AA93" s="278">
        <v>0</v>
      </c>
      <c r="AB93" s="278">
        <v>0</v>
      </c>
      <c r="AC93" s="278">
        <v>0</v>
      </c>
      <c r="AD93" s="278">
        <v>0</v>
      </c>
      <c r="AE93" s="278">
        <v>0</v>
      </c>
      <c r="AF93" s="278">
        <v>0</v>
      </c>
      <c r="AG93" s="278">
        <v>1</v>
      </c>
      <c r="AH93" s="278">
        <v>1</v>
      </c>
      <c r="AI93" s="278">
        <v>0</v>
      </c>
      <c r="AJ93" s="278">
        <v>0</v>
      </c>
      <c r="AK93" s="278">
        <v>0</v>
      </c>
      <c r="AL93" s="278">
        <v>1</v>
      </c>
      <c r="AM93" s="278">
        <v>0</v>
      </c>
      <c r="AN93" s="278">
        <v>1</v>
      </c>
      <c r="AO93" s="278">
        <v>0</v>
      </c>
      <c r="AP93" s="278">
        <v>0</v>
      </c>
      <c r="AQ93" s="278">
        <v>0</v>
      </c>
      <c r="AR93" s="278"/>
      <c r="AS93" s="278"/>
      <c r="AT93" s="278"/>
      <c r="AU93" s="278"/>
      <c r="AV93" s="278"/>
    </row>
    <row r="94" spans="1:48" ht="13.5" customHeight="1">
      <c r="A94" s="256">
        <v>89</v>
      </c>
      <c r="B94" s="232" t="s">
        <v>1305</v>
      </c>
      <c r="C94" s="263" t="s">
        <v>1305</v>
      </c>
      <c r="D94" s="257">
        <v>44346</v>
      </c>
      <c r="E94" s="257">
        <v>34027</v>
      </c>
      <c r="F94" s="253">
        <v>3296</v>
      </c>
      <c r="G94" s="254">
        <v>826</v>
      </c>
      <c r="H94" s="254">
        <v>2220</v>
      </c>
      <c r="I94" s="254">
        <v>250</v>
      </c>
      <c r="J94" s="254">
        <v>565.59</v>
      </c>
      <c r="K94" s="254">
        <v>1133</v>
      </c>
      <c r="L94" s="254">
        <v>405</v>
      </c>
      <c r="M94" s="254">
        <v>42</v>
      </c>
      <c r="N94" s="254">
        <v>390</v>
      </c>
      <c r="O94" s="254">
        <v>123</v>
      </c>
      <c r="P94" s="254">
        <v>13</v>
      </c>
      <c r="Q94" s="254">
        <v>99</v>
      </c>
      <c r="R94" s="254">
        <v>6</v>
      </c>
      <c r="S94" s="254">
        <v>33</v>
      </c>
      <c r="T94" s="254">
        <v>60</v>
      </c>
      <c r="U94" s="254">
        <v>26</v>
      </c>
      <c r="V94" s="254">
        <v>32</v>
      </c>
      <c r="W94" s="254">
        <v>19</v>
      </c>
      <c r="X94" s="254">
        <v>17</v>
      </c>
      <c r="Y94" s="254">
        <v>2</v>
      </c>
      <c r="Z94" s="254">
        <v>3</v>
      </c>
      <c r="AA94" s="254">
        <v>40</v>
      </c>
      <c r="AB94" s="254">
        <v>71</v>
      </c>
      <c r="AC94" s="254">
        <v>82</v>
      </c>
      <c r="AD94" s="254">
        <v>95</v>
      </c>
      <c r="AE94" s="254">
        <v>97</v>
      </c>
      <c r="AF94" s="254">
        <v>75</v>
      </c>
      <c r="AG94" s="254">
        <v>0</v>
      </c>
      <c r="AH94" s="254">
        <v>97</v>
      </c>
      <c r="AI94" s="254">
        <v>50</v>
      </c>
      <c r="AJ94" s="254">
        <v>91</v>
      </c>
      <c r="AK94" s="254">
        <v>20</v>
      </c>
      <c r="AL94" s="254">
        <v>24</v>
      </c>
      <c r="AM94" s="254">
        <v>13</v>
      </c>
      <c r="AN94" s="254">
        <v>97</v>
      </c>
      <c r="AO94" s="254">
        <v>46</v>
      </c>
      <c r="AP94" s="254">
        <v>96</v>
      </c>
      <c r="AQ94" s="254">
        <v>65</v>
      </c>
    </row>
    <row r="95" spans="1:48" ht="13.5" customHeight="1">
      <c r="A95" s="256">
        <v>90</v>
      </c>
      <c r="B95" s="232"/>
      <c r="C95" s="263" t="s">
        <v>1306</v>
      </c>
      <c r="D95" s="257">
        <v>669</v>
      </c>
      <c r="E95" s="257">
        <v>21</v>
      </c>
      <c r="F95" s="253">
        <v>68</v>
      </c>
      <c r="G95" s="254">
        <v>30</v>
      </c>
      <c r="H95" s="254">
        <v>37</v>
      </c>
      <c r="I95" s="254">
        <v>1</v>
      </c>
      <c r="J95" s="254">
        <v>17.579999999999998</v>
      </c>
      <c r="K95" s="254">
        <v>49</v>
      </c>
      <c r="L95" s="254">
        <v>14</v>
      </c>
      <c r="M95" s="254">
        <v>2</v>
      </c>
      <c r="N95" s="254">
        <v>12</v>
      </c>
      <c r="O95" s="254">
        <v>1</v>
      </c>
      <c r="P95" s="254">
        <v>2</v>
      </c>
      <c r="Q95" s="254">
        <v>14</v>
      </c>
      <c r="R95" s="254">
        <v>2</v>
      </c>
      <c r="S95" s="254">
        <v>4</v>
      </c>
      <c r="T95" s="254">
        <v>8</v>
      </c>
      <c r="U95" s="254">
        <v>14</v>
      </c>
      <c r="V95" s="254" t="s">
        <v>470</v>
      </c>
      <c r="W95" s="254" t="s">
        <v>470</v>
      </c>
      <c r="X95" s="254" t="s">
        <v>470</v>
      </c>
      <c r="Y95" s="254" t="s">
        <v>470</v>
      </c>
      <c r="Z95" s="254" t="s">
        <v>470</v>
      </c>
      <c r="AA95" s="254">
        <v>1</v>
      </c>
      <c r="AB95" s="254">
        <v>6</v>
      </c>
      <c r="AC95" s="254">
        <v>14</v>
      </c>
      <c r="AD95" s="254">
        <v>14</v>
      </c>
      <c r="AE95" s="254">
        <v>14</v>
      </c>
      <c r="AF95" s="254">
        <v>14</v>
      </c>
      <c r="AG95" s="254">
        <v>0</v>
      </c>
      <c r="AH95" s="254">
        <v>12</v>
      </c>
      <c r="AI95" s="254">
        <v>0</v>
      </c>
      <c r="AJ95" s="254">
        <v>6</v>
      </c>
      <c r="AK95" s="254">
        <v>0</v>
      </c>
      <c r="AL95" s="254">
        <v>0</v>
      </c>
      <c r="AM95" s="254">
        <v>0</v>
      </c>
      <c r="AN95" s="254">
        <v>13</v>
      </c>
      <c r="AO95" s="254">
        <v>2</v>
      </c>
      <c r="AP95" s="254">
        <v>12</v>
      </c>
      <c r="AQ95" s="254">
        <v>6</v>
      </c>
    </row>
    <row r="96" spans="1:48" ht="13.5" customHeight="1">
      <c r="A96" s="256">
        <v>91</v>
      </c>
      <c r="B96" s="232"/>
      <c r="C96" s="263" t="s">
        <v>1319</v>
      </c>
      <c r="D96" s="257">
        <v>1054</v>
      </c>
      <c r="E96" s="257">
        <v>15</v>
      </c>
      <c r="F96" s="253">
        <v>370</v>
      </c>
      <c r="G96" s="254">
        <v>74</v>
      </c>
      <c r="H96" s="254">
        <v>241</v>
      </c>
      <c r="I96" s="254">
        <v>55</v>
      </c>
      <c r="J96" s="254">
        <v>41.07</v>
      </c>
      <c r="K96" s="254">
        <v>129</v>
      </c>
      <c r="L96" s="254">
        <v>54</v>
      </c>
      <c r="M96" s="254">
        <v>6</v>
      </c>
      <c r="N96" s="254">
        <v>54</v>
      </c>
      <c r="O96" s="254">
        <v>25</v>
      </c>
      <c r="P96" s="254">
        <v>1</v>
      </c>
      <c r="Q96" s="254">
        <v>9</v>
      </c>
      <c r="R96" s="254" t="s">
        <v>470</v>
      </c>
      <c r="S96" s="254">
        <v>2</v>
      </c>
      <c r="T96" s="254">
        <v>7</v>
      </c>
      <c r="U96" s="254">
        <v>5</v>
      </c>
      <c r="V96" s="254">
        <v>4</v>
      </c>
      <c r="W96" s="254" t="s">
        <v>470</v>
      </c>
      <c r="X96" s="254" t="s">
        <v>470</v>
      </c>
      <c r="Y96" s="254" t="s">
        <v>470</v>
      </c>
      <c r="Z96" s="254" t="s">
        <v>470</v>
      </c>
      <c r="AA96" s="254">
        <v>5</v>
      </c>
      <c r="AB96" s="254">
        <v>6</v>
      </c>
      <c r="AC96" s="254">
        <v>9</v>
      </c>
      <c r="AD96" s="254">
        <v>9</v>
      </c>
      <c r="AE96" s="254">
        <v>9</v>
      </c>
      <c r="AF96" s="254">
        <v>9</v>
      </c>
      <c r="AG96" s="254">
        <v>0</v>
      </c>
      <c r="AH96" s="254">
        <v>9</v>
      </c>
      <c r="AI96" s="254">
        <v>0</v>
      </c>
      <c r="AJ96" s="254">
        <v>9</v>
      </c>
      <c r="AK96" s="254">
        <v>1</v>
      </c>
      <c r="AL96" s="254">
        <v>0</v>
      </c>
      <c r="AM96" s="254">
        <v>0</v>
      </c>
      <c r="AN96" s="254">
        <v>9</v>
      </c>
      <c r="AO96" s="254">
        <v>3</v>
      </c>
      <c r="AP96" s="254">
        <v>9</v>
      </c>
      <c r="AQ96" s="254">
        <v>6</v>
      </c>
    </row>
    <row r="97" spans="1:48" ht="13.5" customHeight="1">
      <c r="A97" s="256">
        <v>92</v>
      </c>
      <c r="B97" s="232"/>
      <c r="C97" s="263" t="s">
        <v>1327</v>
      </c>
      <c r="D97" s="257">
        <v>7132</v>
      </c>
      <c r="E97" s="257">
        <v>5423</v>
      </c>
      <c r="F97" s="253">
        <v>489</v>
      </c>
      <c r="G97" s="254">
        <v>213</v>
      </c>
      <c r="H97" s="254">
        <v>211</v>
      </c>
      <c r="I97" s="254">
        <v>65</v>
      </c>
      <c r="J97" s="254">
        <v>74.47</v>
      </c>
      <c r="K97" s="254">
        <v>246</v>
      </c>
      <c r="L97" s="254">
        <v>126</v>
      </c>
      <c r="M97" s="254">
        <v>8</v>
      </c>
      <c r="N97" s="254">
        <v>122</v>
      </c>
      <c r="O97" s="254">
        <v>70</v>
      </c>
      <c r="P97" s="254">
        <v>7</v>
      </c>
      <c r="Q97" s="254">
        <v>13</v>
      </c>
      <c r="R97" s="254" t="s">
        <v>470</v>
      </c>
      <c r="S97" s="254">
        <v>11</v>
      </c>
      <c r="T97" s="254">
        <v>2</v>
      </c>
      <c r="U97" s="254" t="s">
        <v>470</v>
      </c>
      <c r="V97" s="254">
        <v>2</v>
      </c>
      <c r="W97" s="254">
        <v>1</v>
      </c>
      <c r="X97" s="254">
        <v>8</v>
      </c>
      <c r="Y97" s="254">
        <v>1</v>
      </c>
      <c r="Z97" s="254">
        <v>1</v>
      </c>
      <c r="AA97" s="254">
        <v>13</v>
      </c>
      <c r="AB97" s="254">
        <v>13</v>
      </c>
      <c r="AC97" s="254">
        <v>12</v>
      </c>
      <c r="AD97" s="254">
        <v>13</v>
      </c>
      <c r="AE97" s="254">
        <v>13</v>
      </c>
      <c r="AF97" s="254">
        <v>13</v>
      </c>
      <c r="AG97" s="254">
        <v>0</v>
      </c>
      <c r="AH97" s="254">
        <v>13</v>
      </c>
      <c r="AI97" s="254">
        <v>12</v>
      </c>
      <c r="AJ97" s="254">
        <v>13</v>
      </c>
      <c r="AK97" s="254">
        <v>8</v>
      </c>
      <c r="AL97" s="254">
        <v>5</v>
      </c>
      <c r="AM97" s="254">
        <v>4</v>
      </c>
      <c r="AN97" s="254">
        <v>13</v>
      </c>
      <c r="AO97" s="254">
        <v>13</v>
      </c>
      <c r="AP97" s="254">
        <v>13</v>
      </c>
      <c r="AQ97" s="254">
        <v>13</v>
      </c>
    </row>
    <row r="98" spans="1:48" ht="13.5" customHeight="1">
      <c r="A98" s="256">
        <v>93</v>
      </c>
      <c r="B98" s="232"/>
      <c r="C98" s="263" t="s">
        <v>1341</v>
      </c>
      <c r="D98" s="257">
        <v>1390</v>
      </c>
      <c r="E98" s="257">
        <v>360</v>
      </c>
      <c r="F98" s="253">
        <v>448</v>
      </c>
      <c r="G98" s="254">
        <v>194</v>
      </c>
      <c r="H98" s="254">
        <v>207</v>
      </c>
      <c r="I98" s="254">
        <v>47</v>
      </c>
      <c r="J98" s="254">
        <v>76.209999999999994</v>
      </c>
      <c r="K98" s="254">
        <v>186</v>
      </c>
      <c r="L98" s="254">
        <v>71</v>
      </c>
      <c r="M98" s="254">
        <v>7</v>
      </c>
      <c r="N98" s="254">
        <v>69</v>
      </c>
      <c r="O98" s="254">
        <v>3</v>
      </c>
      <c r="P98" s="254" t="s">
        <v>470</v>
      </c>
      <c r="Q98" s="254">
        <v>16</v>
      </c>
      <c r="R98" s="254">
        <v>4</v>
      </c>
      <c r="S98" s="254">
        <v>5</v>
      </c>
      <c r="T98" s="254">
        <v>7</v>
      </c>
      <c r="U98" s="254">
        <v>3</v>
      </c>
      <c r="V98" s="254">
        <v>9</v>
      </c>
      <c r="W98" s="254">
        <v>2</v>
      </c>
      <c r="X98" s="254">
        <v>2</v>
      </c>
      <c r="Y98" s="254" t="s">
        <v>470</v>
      </c>
      <c r="Z98" s="254" t="s">
        <v>470</v>
      </c>
      <c r="AA98" s="254">
        <v>12</v>
      </c>
      <c r="AB98" s="254">
        <v>16</v>
      </c>
      <c r="AC98" s="254">
        <v>10</v>
      </c>
      <c r="AD98" s="254">
        <v>15</v>
      </c>
      <c r="AE98" s="254">
        <v>16</v>
      </c>
      <c r="AF98" s="254">
        <v>13</v>
      </c>
      <c r="AG98" s="254">
        <v>0</v>
      </c>
      <c r="AH98" s="254">
        <v>16</v>
      </c>
      <c r="AI98" s="254">
        <v>9</v>
      </c>
      <c r="AJ98" s="254">
        <v>16</v>
      </c>
      <c r="AK98" s="254">
        <v>4</v>
      </c>
      <c r="AL98" s="254">
        <v>3</v>
      </c>
      <c r="AM98" s="254">
        <v>3</v>
      </c>
      <c r="AN98" s="254">
        <v>16</v>
      </c>
      <c r="AO98" s="254">
        <v>15</v>
      </c>
      <c r="AP98" s="254">
        <v>16</v>
      </c>
      <c r="AQ98" s="254">
        <v>16</v>
      </c>
    </row>
    <row r="99" spans="1:48" ht="13.5" customHeight="1">
      <c r="A99" s="256">
        <v>94</v>
      </c>
      <c r="B99" s="232"/>
      <c r="C99" s="263" t="s">
        <v>1357</v>
      </c>
      <c r="D99" s="257">
        <v>3377</v>
      </c>
      <c r="E99" s="257">
        <v>2533</v>
      </c>
      <c r="F99" s="253">
        <v>388</v>
      </c>
      <c r="G99" s="254">
        <v>79</v>
      </c>
      <c r="H99" s="254">
        <v>288</v>
      </c>
      <c r="I99" s="254">
        <v>21</v>
      </c>
      <c r="J99" s="254">
        <v>130.88</v>
      </c>
      <c r="K99" s="254">
        <v>140</v>
      </c>
      <c r="L99" s="254">
        <v>24</v>
      </c>
      <c r="M99" s="254">
        <v>3</v>
      </c>
      <c r="N99" s="254">
        <v>23</v>
      </c>
      <c r="O99" s="254" t="s">
        <v>470</v>
      </c>
      <c r="P99" s="254" t="s">
        <v>470</v>
      </c>
      <c r="Q99" s="254">
        <v>22</v>
      </c>
      <c r="R99" s="254" t="s">
        <v>470</v>
      </c>
      <c r="S99" s="254">
        <v>6</v>
      </c>
      <c r="T99" s="254">
        <v>16</v>
      </c>
      <c r="U99" s="254">
        <v>2</v>
      </c>
      <c r="V99" s="254">
        <v>7</v>
      </c>
      <c r="W99" s="254">
        <v>8</v>
      </c>
      <c r="X99" s="254">
        <v>4</v>
      </c>
      <c r="Y99" s="254" t="s">
        <v>470</v>
      </c>
      <c r="Z99" s="254">
        <v>1</v>
      </c>
      <c r="AA99" s="254">
        <v>2</v>
      </c>
      <c r="AB99" s="254">
        <v>10</v>
      </c>
      <c r="AC99" s="254">
        <v>17</v>
      </c>
      <c r="AD99" s="254">
        <v>19</v>
      </c>
      <c r="AE99" s="254">
        <v>21</v>
      </c>
      <c r="AF99" s="254">
        <v>4</v>
      </c>
      <c r="AG99" s="254">
        <v>0</v>
      </c>
      <c r="AH99" s="254">
        <v>22</v>
      </c>
      <c r="AI99" s="254">
        <v>6</v>
      </c>
      <c r="AJ99" s="254">
        <v>22</v>
      </c>
      <c r="AK99" s="254">
        <v>2</v>
      </c>
      <c r="AL99" s="254">
        <v>7</v>
      </c>
      <c r="AM99" s="254">
        <v>2</v>
      </c>
      <c r="AN99" s="254">
        <v>21</v>
      </c>
      <c r="AO99" s="254">
        <v>3</v>
      </c>
      <c r="AP99" s="254">
        <v>21</v>
      </c>
      <c r="AQ99" s="254">
        <v>9</v>
      </c>
    </row>
    <row r="100" spans="1:48" ht="13.5" customHeight="1">
      <c r="A100" s="256">
        <v>95</v>
      </c>
      <c r="B100" s="232"/>
      <c r="C100" s="263" t="s">
        <v>1371</v>
      </c>
      <c r="D100" s="257">
        <v>2810</v>
      </c>
      <c r="E100" s="257">
        <v>1574</v>
      </c>
      <c r="F100" s="253">
        <v>504</v>
      </c>
      <c r="G100" s="254">
        <v>150</v>
      </c>
      <c r="H100" s="254">
        <v>323</v>
      </c>
      <c r="I100" s="254">
        <v>31</v>
      </c>
      <c r="J100" s="254">
        <v>44.58</v>
      </c>
      <c r="K100" s="254">
        <v>143</v>
      </c>
      <c r="L100" s="254">
        <v>53</v>
      </c>
      <c r="M100" s="254">
        <v>8</v>
      </c>
      <c r="N100" s="254">
        <v>50</v>
      </c>
      <c r="O100" s="254">
        <v>13</v>
      </c>
      <c r="P100" s="254">
        <v>1</v>
      </c>
      <c r="Q100" s="254">
        <v>7</v>
      </c>
      <c r="R100" s="254" t="s">
        <v>470</v>
      </c>
      <c r="S100" s="254">
        <v>3</v>
      </c>
      <c r="T100" s="254">
        <v>4</v>
      </c>
      <c r="U100" s="254" t="s">
        <v>470</v>
      </c>
      <c r="V100" s="254">
        <v>4</v>
      </c>
      <c r="W100" s="254">
        <v>3</v>
      </c>
      <c r="X100" s="254" t="s">
        <v>470</v>
      </c>
      <c r="Y100" s="254" t="s">
        <v>470</v>
      </c>
      <c r="Z100" s="254" t="s">
        <v>470</v>
      </c>
      <c r="AA100" s="254">
        <v>4</v>
      </c>
      <c r="AB100" s="254">
        <v>7</v>
      </c>
      <c r="AC100" s="254">
        <v>6</v>
      </c>
      <c r="AD100" s="254">
        <v>7</v>
      </c>
      <c r="AE100" s="254">
        <v>7</v>
      </c>
      <c r="AF100" s="254">
        <v>6</v>
      </c>
      <c r="AG100" s="254">
        <v>0</v>
      </c>
      <c r="AH100" s="254">
        <v>7</v>
      </c>
      <c r="AI100" s="254">
        <v>6</v>
      </c>
      <c r="AJ100" s="254">
        <v>7</v>
      </c>
      <c r="AK100" s="254">
        <v>5</v>
      </c>
      <c r="AL100" s="254">
        <v>7</v>
      </c>
      <c r="AM100" s="254">
        <v>3</v>
      </c>
      <c r="AN100" s="254">
        <v>7</v>
      </c>
      <c r="AO100" s="254">
        <v>6</v>
      </c>
      <c r="AP100" s="254">
        <v>7</v>
      </c>
      <c r="AQ100" s="254">
        <v>7</v>
      </c>
    </row>
    <row r="101" spans="1:48" ht="13.5" customHeight="1">
      <c r="A101" s="256">
        <v>96</v>
      </c>
      <c r="B101" s="232"/>
      <c r="C101" s="266" t="s">
        <v>1378</v>
      </c>
      <c r="D101" s="257">
        <v>13042</v>
      </c>
      <c r="E101" s="257">
        <v>10643</v>
      </c>
      <c r="F101" s="253">
        <v>602</v>
      </c>
      <c r="G101" s="254">
        <v>80</v>
      </c>
      <c r="H101" s="254">
        <v>498</v>
      </c>
      <c r="I101" s="254">
        <v>24</v>
      </c>
      <c r="J101" s="254">
        <v>138.37</v>
      </c>
      <c r="K101" s="254">
        <v>147</v>
      </c>
      <c r="L101" s="254">
        <v>42</v>
      </c>
      <c r="M101" s="254">
        <v>4</v>
      </c>
      <c r="N101" s="254">
        <v>42</v>
      </c>
      <c r="O101" s="254">
        <v>7</v>
      </c>
      <c r="P101" s="254">
        <v>1</v>
      </c>
      <c r="Q101" s="254">
        <v>8</v>
      </c>
      <c r="R101" s="254" t="s">
        <v>470</v>
      </c>
      <c r="S101" s="254">
        <v>1</v>
      </c>
      <c r="T101" s="254">
        <v>7</v>
      </c>
      <c r="U101" s="254">
        <v>1</v>
      </c>
      <c r="V101" s="254">
        <v>4</v>
      </c>
      <c r="W101" s="254">
        <v>2</v>
      </c>
      <c r="X101" s="254">
        <v>1</v>
      </c>
      <c r="Y101" s="254" t="s">
        <v>470</v>
      </c>
      <c r="Z101" s="254" t="s">
        <v>470</v>
      </c>
      <c r="AA101" s="254">
        <v>0</v>
      </c>
      <c r="AB101" s="254">
        <v>7</v>
      </c>
      <c r="AC101" s="254">
        <v>8</v>
      </c>
      <c r="AD101" s="254">
        <v>8</v>
      </c>
      <c r="AE101" s="254">
        <v>8</v>
      </c>
      <c r="AF101" s="254">
        <v>8</v>
      </c>
      <c r="AG101" s="254">
        <v>0</v>
      </c>
      <c r="AH101" s="254">
        <v>8</v>
      </c>
      <c r="AI101" s="254">
        <v>8</v>
      </c>
      <c r="AJ101" s="254">
        <v>8</v>
      </c>
      <c r="AK101" s="254">
        <v>0</v>
      </c>
      <c r="AL101" s="254">
        <v>1</v>
      </c>
      <c r="AM101" s="254">
        <v>0</v>
      </c>
      <c r="AN101" s="254">
        <v>8</v>
      </c>
      <c r="AO101" s="254">
        <v>2</v>
      </c>
      <c r="AP101" s="254">
        <v>8</v>
      </c>
      <c r="AQ101" s="254">
        <v>5</v>
      </c>
    </row>
    <row r="102" spans="1:48" ht="13.5" customHeight="1">
      <c r="A102" s="256">
        <v>97</v>
      </c>
      <c r="B102" s="232"/>
      <c r="C102" s="263" t="s">
        <v>1385</v>
      </c>
      <c r="D102" s="257">
        <v>14872</v>
      </c>
      <c r="E102" s="257">
        <v>13458</v>
      </c>
      <c r="F102" s="253">
        <v>427</v>
      </c>
      <c r="G102" s="254">
        <v>6</v>
      </c>
      <c r="H102" s="254">
        <v>415</v>
      </c>
      <c r="I102" s="254">
        <v>6</v>
      </c>
      <c r="J102" s="254">
        <v>42.43</v>
      </c>
      <c r="K102" s="254">
        <v>93</v>
      </c>
      <c r="L102" s="254">
        <v>21</v>
      </c>
      <c r="M102" s="254">
        <v>4</v>
      </c>
      <c r="N102" s="254">
        <v>18</v>
      </c>
      <c r="O102" s="254">
        <v>4</v>
      </c>
      <c r="P102" s="254">
        <v>1</v>
      </c>
      <c r="Q102" s="254">
        <v>10</v>
      </c>
      <c r="R102" s="254" t="s">
        <v>470</v>
      </c>
      <c r="S102" s="254">
        <v>1</v>
      </c>
      <c r="T102" s="254">
        <v>9</v>
      </c>
      <c r="U102" s="254">
        <v>1</v>
      </c>
      <c r="V102" s="254">
        <v>2</v>
      </c>
      <c r="W102" s="254">
        <v>3</v>
      </c>
      <c r="X102" s="254">
        <v>2</v>
      </c>
      <c r="Y102" s="254">
        <v>1</v>
      </c>
      <c r="Z102" s="254">
        <v>1</v>
      </c>
      <c r="AA102" s="254">
        <v>3</v>
      </c>
      <c r="AB102" s="254">
        <v>6</v>
      </c>
      <c r="AC102" s="254">
        <v>6</v>
      </c>
      <c r="AD102" s="254">
        <v>10</v>
      </c>
      <c r="AE102" s="254">
        <v>9</v>
      </c>
      <c r="AF102" s="254">
        <v>8</v>
      </c>
      <c r="AG102" s="254">
        <v>0</v>
      </c>
      <c r="AH102" s="254">
        <v>10</v>
      </c>
      <c r="AI102" s="254">
        <v>9</v>
      </c>
      <c r="AJ102" s="254">
        <v>10</v>
      </c>
      <c r="AK102" s="254">
        <v>0</v>
      </c>
      <c r="AL102" s="254">
        <v>1</v>
      </c>
      <c r="AM102" s="254">
        <v>1</v>
      </c>
      <c r="AN102" s="254">
        <v>10</v>
      </c>
      <c r="AO102" s="254">
        <v>2</v>
      </c>
      <c r="AP102" s="254">
        <v>10</v>
      </c>
      <c r="AQ102" s="254">
        <v>3</v>
      </c>
    </row>
    <row r="103" spans="1:48" ht="13.5" customHeight="1">
      <c r="A103" s="256">
        <v>98</v>
      </c>
      <c r="B103" s="232" t="s">
        <v>1395</v>
      </c>
      <c r="C103" s="263" t="s">
        <v>1395</v>
      </c>
      <c r="D103" s="257">
        <v>6097</v>
      </c>
      <c r="E103" s="257">
        <v>44</v>
      </c>
      <c r="F103" s="253">
        <v>2407</v>
      </c>
      <c r="G103" s="254">
        <v>2250</v>
      </c>
      <c r="H103" s="254">
        <v>155</v>
      </c>
      <c r="I103" s="254">
        <v>2</v>
      </c>
      <c r="J103" s="254">
        <v>202.63</v>
      </c>
      <c r="K103" s="254">
        <v>799</v>
      </c>
      <c r="L103" s="254">
        <v>74</v>
      </c>
      <c r="M103" s="254">
        <v>10</v>
      </c>
      <c r="N103" s="254">
        <v>70</v>
      </c>
      <c r="O103" s="254">
        <v>3</v>
      </c>
      <c r="P103" s="254">
        <v>2</v>
      </c>
      <c r="Q103" s="254">
        <v>41</v>
      </c>
      <c r="R103" s="254">
        <v>41</v>
      </c>
      <c r="S103" s="254" t="s">
        <v>470</v>
      </c>
      <c r="T103" s="254" t="s">
        <v>470</v>
      </c>
      <c r="U103" s="254">
        <v>21</v>
      </c>
      <c r="V103" s="254">
        <v>14</v>
      </c>
      <c r="W103" s="254">
        <v>6</v>
      </c>
      <c r="X103" s="254" t="s">
        <v>470</v>
      </c>
      <c r="Y103" s="254" t="s">
        <v>470</v>
      </c>
      <c r="Z103" s="254" t="s">
        <v>470</v>
      </c>
      <c r="AA103" s="254">
        <v>12</v>
      </c>
      <c r="AB103" s="254">
        <v>36</v>
      </c>
      <c r="AC103" s="254">
        <v>11</v>
      </c>
      <c r="AD103" s="254">
        <v>30</v>
      </c>
      <c r="AE103" s="254">
        <v>31</v>
      </c>
      <c r="AF103" s="254">
        <v>12</v>
      </c>
      <c r="AG103" s="254">
        <v>0</v>
      </c>
      <c r="AH103" s="254">
        <v>41</v>
      </c>
      <c r="AI103" s="254">
        <v>1</v>
      </c>
      <c r="AJ103" s="254">
        <v>10</v>
      </c>
      <c r="AK103" s="254">
        <v>1</v>
      </c>
      <c r="AL103" s="254">
        <v>14</v>
      </c>
      <c r="AM103" s="254">
        <v>4</v>
      </c>
      <c r="AN103" s="254">
        <v>33</v>
      </c>
      <c r="AO103" s="254">
        <v>2</v>
      </c>
      <c r="AP103" s="254">
        <v>41</v>
      </c>
      <c r="AQ103" s="254">
        <v>35</v>
      </c>
    </row>
    <row r="104" spans="1:48" ht="13.5" customHeight="1">
      <c r="A104" s="256">
        <v>99</v>
      </c>
      <c r="B104" s="217"/>
      <c r="C104" s="275" t="s">
        <v>1396</v>
      </c>
      <c r="D104" s="276">
        <v>285</v>
      </c>
      <c r="E104" s="276" t="s">
        <v>470</v>
      </c>
      <c r="F104" s="277" t="s">
        <v>2381</v>
      </c>
      <c r="G104" s="278" t="s">
        <v>2381</v>
      </c>
      <c r="H104" s="278" t="s">
        <v>2381</v>
      </c>
      <c r="I104" s="278" t="s">
        <v>2381</v>
      </c>
      <c r="J104" s="278">
        <v>4.55</v>
      </c>
      <c r="K104" s="278">
        <v>7</v>
      </c>
      <c r="L104" s="278">
        <v>1</v>
      </c>
      <c r="M104" s="278" t="s">
        <v>470</v>
      </c>
      <c r="N104" s="278">
        <v>1</v>
      </c>
      <c r="O104" s="278" t="s">
        <v>470</v>
      </c>
      <c r="P104" s="278" t="s">
        <v>470</v>
      </c>
      <c r="Q104" s="278" t="s">
        <v>470</v>
      </c>
      <c r="R104" s="278" t="s">
        <v>470</v>
      </c>
      <c r="S104" s="278" t="s">
        <v>470</v>
      </c>
      <c r="T104" s="278" t="s">
        <v>470</v>
      </c>
      <c r="U104" s="278" t="s">
        <v>470</v>
      </c>
      <c r="V104" s="278" t="s">
        <v>470</v>
      </c>
      <c r="W104" s="278" t="s">
        <v>470</v>
      </c>
      <c r="X104" s="278" t="s">
        <v>470</v>
      </c>
      <c r="Y104" s="278" t="s">
        <v>470</v>
      </c>
      <c r="Z104" s="278" t="s">
        <v>470</v>
      </c>
      <c r="AA104" s="278" t="s">
        <v>2381</v>
      </c>
      <c r="AB104" s="278" t="s">
        <v>2381</v>
      </c>
      <c r="AC104" s="278" t="s">
        <v>2381</v>
      </c>
      <c r="AD104" s="278" t="s">
        <v>2381</v>
      </c>
      <c r="AE104" s="278" t="s">
        <v>2381</v>
      </c>
      <c r="AF104" s="278" t="s">
        <v>2381</v>
      </c>
      <c r="AG104" s="278" t="s">
        <v>2381</v>
      </c>
      <c r="AH104" s="278" t="s">
        <v>2381</v>
      </c>
      <c r="AI104" s="278" t="s">
        <v>2381</v>
      </c>
      <c r="AJ104" s="278" t="s">
        <v>2381</v>
      </c>
      <c r="AK104" s="278" t="s">
        <v>2381</v>
      </c>
      <c r="AL104" s="278" t="s">
        <v>2381</v>
      </c>
      <c r="AM104" s="278" t="s">
        <v>2381</v>
      </c>
      <c r="AN104" s="278" t="s">
        <v>2381</v>
      </c>
      <c r="AO104" s="278" t="s">
        <v>2381</v>
      </c>
      <c r="AP104" s="278" t="s">
        <v>2381</v>
      </c>
      <c r="AQ104" s="278" t="s">
        <v>2381</v>
      </c>
      <c r="AR104" s="278"/>
      <c r="AS104" s="278"/>
      <c r="AT104" s="278"/>
      <c r="AU104" s="278"/>
      <c r="AV104" s="278"/>
    </row>
    <row r="105" spans="1:48" ht="13.5" customHeight="1">
      <c r="A105" s="256">
        <v>100</v>
      </c>
      <c r="B105" s="232"/>
      <c r="C105" s="263" t="s">
        <v>1409</v>
      </c>
      <c r="D105" s="257">
        <v>614</v>
      </c>
      <c r="E105" s="257" t="s">
        <v>470</v>
      </c>
      <c r="F105" s="253">
        <v>321</v>
      </c>
      <c r="G105" s="254">
        <v>302</v>
      </c>
      <c r="H105" s="254">
        <v>19</v>
      </c>
      <c r="I105" s="254" t="s">
        <v>470</v>
      </c>
      <c r="J105" s="254">
        <v>6.85</v>
      </c>
      <c r="K105" s="254">
        <v>108</v>
      </c>
      <c r="L105" s="254">
        <v>6</v>
      </c>
      <c r="M105" s="254" t="s">
        <v>470</v>
      </c>
      <c r="N105" s="254">
        <v>6</v>
      </c>
      <c r="O105" s="254" t="s">
        <v>470</v>
      </c>
      <c r="P105" s="254" t="s">
        <v>470</v>
      </c>
      <c r="Q105" s="254">
        <v>5</v>
      </c>
      <c r="R105" s="254">
        <v>5</v>
      </c>
      <c r="S105" s="254" t="s">
        <v>470</v>
      </c>
      <c r="T105" s="254" t="s">
        <v>470</v>
      </c>
      <c r="U105" s="254">
        <v>1</v>
      </c>
      <c r="V105" s="254">
        <v>1</v>
      </c>
      <c r="W105" s="254">
        <v>3</v>
      </c>
      <c r="X105" s="254" t="s">
        <v>470</v>
      </c>
      <c r="Y105" s="254" t="s">
        <v>470</v>
      </c>
      <c r="Z105" s="254" t="s">
        <v>470</v>
      </c>
      <c r="AA105" s="254">
        <v>2</v>
      </c>
      <c r="AB105" s="254">
        <v>5</v>
      </c>
      <c r="AC105" s="254">
        <v>1</v>
      </c>
      <c r="AD105" s="254">
        <v>5</v>
      </c>
      <c r="AE105" s="254">
        <v>5</v>
      </c>
      <c r="AF105" s="254">
        <v>0</v>
      </c>
      <c r="AG105" s="254">
        <v>0</v>
      </c>
      <c r="AH105" s="254">
        <v>5</v>
      </c>
      <c r="AI105" s="254">
        <v>0</v>
      </c>
      <c r="AJ105" s="254">
        <v>0</v>
      </c>
      <c r="AK105" s="254">
        <v>0</v>
      </c>
      <c r="AL105" s="254">
        <v>1</v>
      </c>
      <c r="AM105" s="254">
        <v>0</v>
      </c>
      <c r="AN105" s="254">
        <v>2</v>
      </c>
      <c r="AO105" s="254">
        <v>0</v>
      </c>
      <c r="AP105" s="254">
        <v>5</v>
      </c>
      <c r="AQ105" s="254">
        <v>5</v>
      </c>
    </row>
    <row r="106" spans="1:48" ht="13.5" customHeight="1">
      <c r="A106" s="256">
        <v>101</v>
      </c>
      <c r="B106" s="232"/>
      <c r="C106" s="263" t="s">
        <v>1413</v>
      </c>
      <c r="D106" s="257">
        <v>577</v>
      </c>
      <c r="E106" s="257" t="s">
        <v>470</v>
      </c>
      <c r="F106" s="253">
        <v>427</v>
      </c>
      <c r="G106" s="254">
        <v>408</v>
      </c>
      <c r="H106" s="254">
        <v>19</v>
      </c>
      <c r="I106" s="254" t="s">
        <v>470</v>
      </c>
      <c r="J106" s="254">
        <v>9.14</v>
      </c>
      <c r="K106" s="254">
        <v>105</v>
      </c>
      <c r="L106" s="254">
        <v>10</v>
      </c>
      <c r="M106" s="254">
        <v>1</v>
      </c>
      <c r="N106" s="254">
        <v>9</v>
      </c>
      <c r="O106" s="254" t="s">
        <v>470</v>
      </c>
      <c r="P106" s="254" t="s">
        <v>470</v>
      </c>
      <c r="Q106" s="254">
        <v>7</v>
      </c>
      <c r="R106" s="254">
        <v>7</v>
      </c>
      <c r="S106" s="254" t="s">
        <v>470</v>
      </c>
      <c r="T106" s="254" t="s">
        <v>470</v>
      </c>
      <c r="U106" s="254">
        <v>1</v>
      </c>
      <c r="V106" s="254">
        <v>3</v>
      </c>
      <c r="W106" s="254">
        <v>3</v>
      </c>
      <c r="X106" s="254" t="s">
        <v>470</v>
      </c>
      <c r="Y106" s="254" t="s">
        <v>470</v>
      </c>
      <c r="Z106" s="254" t="s">
        <v>470</v>
      </c>
      <c r="AA106" s="254">
        <v>3</v>
      </c>
      <c r="AB106" s="254">
        <v>7</v>
      </c>
      <c r="AC106" s="254">
        <v>3</v>
      </c>
      <c r="AD106" s="254">
        <v>7</v>
      </c>
      <c r="AE106" s="254">
        <v>7</v>
      </c>
      <c r="AF106" s="254">
        <v>0</v>
      </c>
      <c r="AG106" s="254">
        <v>0</v>
      </c>
      <c r="AH106" s="254">
        <v>7</v>
      </c>
      <c r="AI106" s="254">
        <v>0</v>
      </c>
      <c r="AJ106" s="254">
        <v>0</v>
      </c>
      <c r="AK106" s="254">
        <v>0</v>
      </c>
      <c r="AL106" s="254">
        <v>1</v>
      </c>
      <c r="AM106" s="254">
        <v>0</v>
      </c>
      <c r="AN106" s="254">
        <v>7</v>
      </c>
      <c r="AO106" s="254">
        <v>0</v>
      </c>
      <c r="AP106" s="254">
        <v>7</v>
      </c>
      <c r="AQ106" s="254">
        <v>7</v>
      </c>
    </row>
    <row r="107" spans="1:48" ht="13.5" customHeight="1">
      <c r="A107" s="256">
        <v>102</v>
      </c>
      <c r="B107" s="232"/>
      <c r="C107" s="263" t="s">
        <v>1418</v>
      </c>
      <c r="D107" s="257">
        <v>921</v>
      </c>
      <c r="E107" s="257">
        <v>10</v>
      </c>
      <c r="F107" s="253">
        <v>242</v>
      </c>
      <c r="G107" s="254">
        <v>217</v>
      </c>
      <c r="H107" s="254">
        <v>25</v>
      </c>
      <c r="I107" s="254" t="s">
        <v>470</v>
      </c>
      <c r="J107" s="254">
        <v>83.12</v>
      </c>
      <c r="K107" s="254">
        <v>144</v>
      </c>
      <c r="L107" s="254">
        <v>15</v>
      </c>
      <c r="M107" s="254">
        <v>1</v>
      </c>
      <c r="N107" s="254">
        <v>15</v>
      </c>
      <c r="O107" s="254">
        <v>1</v>
      </c>
      <c r="P107" s="254" t="s">
        <v>470</v>
      </c>
      <c r="Q107" s="254">
        <v>7</v>
      </c>
      <c r="R107" s="254">
        <v>7</v>
      </c>
      <c r="S107" s="254" t="s">
        <v>470</v>
      </c>
      <c r="T107" s="254" t="s">
        <v>470</v>
      </c>
      <c r="U107" s="254">
        <v>4</v>
      </c>
      <c r="V107" s="254">
        <v>3</v>
      </c>
      <c r="W107" s="254" t="s">
        <v>470</v>
      </c>
      <c r="X107" s="254" t="s">
        <v>470</v>
      </c>
      <c r="Y107" s="254" t="s">
        <v>470</v>
      </c>
      <c r="Z107" s="254" t="s">
        <v>470</v>
      </c>
      <c r="AA107" s="254">
        <v>1</v>
      </c>
      <c r="AB107" s="254">
        <v>5</v>
      </c>
      <c r="AC107" s="254">
        <v>6</v>
      </c>
      <c r="AD107" s="254">
        <v>7</v>
      </c>
      <c r="AE107" s="254">
        <v>7</v>
      </c>
      <c r="AF107" s="254">
        <v>1</v>
      </c>
      <c r="AG107" s="254">
        <v>0</v>
      </c>
      <c r="AH107" s="254">
        <v>7</v>
      </c>
      <c r="AI107" s="254">
        <v>0</v>
      </c>
      <c r="AJ107" s="254">
        <v>5</v>
      </c>
      <c r="AK107" s="254">
        <v>1</v>
      </c>
      <c r="AL107" s="254">
        <v>4</v>
      </c>
      <c r="AM107" s="254">
        <v>3</v>
      </c>
      <c r="AN107" s="254">
        <v>6</v>
      </c>
      <c r="AO107" s="254">
        <v>0</v>
      </c>
      <c r="AP107" s="254">
        <v>7</v>
      </c>
      <c r="AQ107" s="254">
        <v>4</v>
      </c>
    </row>
    <row r="108" spans="1:48" ht="13.5" customHeight="1">
      <c r="A108" s="256">
        <v>103</v>
      </c>
      <c r="B108" s="232"/>
      <c r="C108" s="263" t="s">
        <v>704</v>
      </c>
      <c r="D108" s="257">
        <v>1142</v>
      </c>
      <c r="E108" s="257">
        <v>13</v>
      </c>
      <c r="F108" s="253">
        <v>193</v>
      </c>
      <c r="G108" s="254">
        <v>171</v>
      </c>
      <c r="H108" s="254">
        <v>22</v>
      </c>
      <c r="I108" s="254" t="s">
        <v>470</v>
      </c>
      <c r="J108" s="254">
        <v>41.35</v>
      </c>
      <c r="K108" s="254">
        <v>75</v>
      </c>
      <c r="L108" s="254">
        <v>14</v>
      </c>
      <c r="M108" s="254">
        <v>3</v>
      </c>
      <c r="N108" s="254">
        <v>12</v>
      </c>
      <c r="O108" s="254">
        <v>1</v>
      </c>
      <c r="P108" s="254">
        <v>1</v>
      </c>
      <c r="Q108" s="254">
        <v>4</v>
      </c>
      <c r="R108" s="254">
        <v>4</v>
      </c>
      <c r="S108" s="254" t="s">
        <v>470</v>
      </c>
      <c r="T108" s="254" t="s">
        <v>470</v>
      </c>
      <c r="U108" s="254">
        <v>4</v>
      </c>
      <c r="V108" s="254" t="s">
        <v>470</v>
      </c>
      <c r="W108" s="254" t="s">
        <v>470</v>
      </c>
      <c r="X108" s="254" t="s">
        <v>470</v>
      </c>
      <c r="Y108" s="254" t="s">
        <v>470</v>
      </c>
      <c r="Z108" s="254" t="s">
        <v>470</v>
      </c>
      <c r="AA108" s="254">
        <v>2</v>
      </c>
      <c r="AB108" s="254">
        <v>3</v>
      </c>
      <c r="AC108" s="254">
        <v>0</v>
      </c>
      <c r="AD108" s="254">
        <v>3</v>
      </c>
      <c r="AE108" s="254">
        <v>4</v>
      </c>
      <c r="AF108" s="254">
        <v>3</v>
      </c>
      <c r="AG108" s="254">
        <v>0</v>
      </c>
      <c r="AH108" s="254">
        <v>4</v>
      </c>
      <c r="AI108" s="254">
        <v>0</v>
      </c>
      <c r="AJ108" s="254">
        <v>2</v>
      </c>
      <c r="AK108" s="254">
        <v>0</v>
      </c>
      <c r="AL108" s="254">
        <v>3</v>
      </c>
      <c r="AM108" s="254">
        <v>0</v>
      </c>
      <c r="AN108" s="254">
        <v>4</v>
      </c>
      <c r="AO108" s="254">
        <v>1</v>
      </c>
      <c r="AP108" s="254">
        <v>4</v>
      </c>
      <c r="AQ108" s="254">
        <v>3</v>
      </c>
    </row>
    <row r="109" spans="1:48" ht="13.5" customHeight="1">
      <c r="A109" s="256">
        <v>104</v>
      </c>
      <c r="B109" s="232"/>
      <c r="C109" s="263" t="s">
        <v>1429</v>
      </c>
      <c r="D109" s="257">
        <v>581</v>
      </c>
      <c r="E109" s="257" t="s">
        <v>470</v>
      </c>
      <c r="F109" s="253">
        <v>418</v>
      </c>
      <c r="G109" s="254">
        <v>404</v>
      </c>
      <c r="H109" s="254">
        <v>12</v>
      </c>
      <c r="I109" s="254">
        <v>2</v>
      </c>
      <c r="J109" s="254">
        <v>10.95</v>
      </c>
      <c r="K109" s="254">
        <v>108</v>
      </c>
      <c r="L109" s="254">
        <v>6</v>
      </c>
      <c r="M109" s="254">
        <v>1</v>
      </c>
      <c r="N109" s="254">
        <v>5</v>
      </c>
      <c r="O109" s="254" t="s">
        <v>470</v>
      </c>
      <c r="P109" s="254">
        <v>1</v>
      </c>
      <c r="Q109" s="254">
        <v>4</v>
      </c>
      <c r="R109" s="254">
        <v>4</v>
      </c>
      <c r="S109" s="254" t="s">
        <v>470</v>
      </c>
      <c r="T109" s="254" t="s">
        <v>470</v>
      </c>
      <c r="U109" s="254">
        <v>1</v>
      </c>
      <c r="V109" s="254">
        <v>3</v>
      </c>
      <c r="W109" s="254" t="s">
        <v>470</v>
      </c>
      <c r="X109" s="254" t="s">
        <v>470</v>
      </c>
      <c r="Y109" s="254" t="s">
        <v>470</v>
      </c>
      <c r="Z109" s="254" t="s">
        <v>470</v>
      </c>
      <c r="AA109" s="254">
        <v>0</v>
      </c>
      <c r="AB109" s="254">
        <v>4</v>
      </c>
      <c r="AC109" s="254">
        <v>0</v>
      </c>
      <c r="AD109" s="254">
        <v>2</v>
      </c>
      <c r="AE109" s="254">
        <v>1</v>
      </c>
      <c r="AF109" s="254">
        <v>3</v>
      </c>
      <c r="AG109" s="254">
        <v>0</v>
      </c>
      <c r="AH109" s="254">
        <v>4</v>
      </c>
      <c r="AI109" s="254">
        <v>0</v>
      </c>
      <c r="AJ109" s="254">
        <v>0</v>
      </c>
      <c r="AK109" s="254">
        <v>0</v>
      </c>
      <c r="AL109" s="254">
        <v>1</v>
      </c>
      <c r="AM109" s="254">
        <v>0</v>
      </c>
      <c r="AN109" s="254">
        <v>4</v>
      </c>
      <c r="AO109" s="254">
        <v>0</v>
      </c>
      <c r="AP109" s="254">
        <v>4</v>
      </c>
      <c r="AQ109" s="254">
        <v>4</v>
      </c>
    </row>
    <row r="110" spans="1:48" ht="13.5" customHeight="1">
      <c r="A110" s="256">
        <v>105</v>
      </c>
      <c r="B110" s="232"/>
      <c r="C110" s="263" t="s">
        <v>1434</v>
      </c>
      <c r="D110" s="257">
        <v>1271</v>
      </c>
      <c r="E110" s="257">
        <v>21</v>
      </c>
      <c r="F110" s="253">
        <v>555</v>
      </c>
      <c r="G110" s="254">
        <v>515</v>
      </c>
      <c r="H110" s="254">
        <v>40</v>
      </c>
      <c r="I110" s="254">
        <v>0</v>
      </c>
      <c r="J110" s="254">
        <v>34.659999999999997</v>
      </c>
      <c r="K110" s="254">
        <v>156</v>
      </c>
      <c r="L110" s="254">
        <v>16</v>
      </c>
      <c r="M110" s="254">
        <v>4</v>
      </c>
      <c r="N110" s="254">
        <v>16</v>
      </c>
      <c r="O110" s="254">
        <v>1</v>
      </c>
      <c r="P110" s="254" t="s">
        <v>470</v>
      </c>
      <c r="Q110" s="254">
        <v>8</v>
      </c>
      <c r="R110" s="254">
        <v>8</v>
      </c>
      <c r="S110" s="254" t="s">
        <v>470</v>
      </c>
      <c r="T110" s="254" t="s">
        <v>470</v>
      </c>
      <c r="U110" s="254">
        <v>7</v>
      </c>
      <c r="V110" s="254">
        <v>1</v>
      </c>
      <c r="W110" s="254" t="s">
        <v>470</v>
      </c>
      <c r="X110" s="254" t="s">
        <v>470</v>
      </c>
      <c r="Y110" s="254" t="s">
        <v>470</v>
      </c>
      <c r="Z110" s="254" t="s">
        <v>470</v>
      </c>
      <c r="AA110" s="254">
        <v>4</v>
      </c>
      <c r="AB110" s="254">
        <v>6</v>
      </c>
      <c r="AC110" s="254">
        <v>1</v>
      </c>
      <c r="AD110" s="254">
        <v>5</v>
      </c>
      <c r="AE110" s="254">
        <v>6</v>
      </c>
      <c r="AF110" s="254">
        <v>5</v>
      </c>
      <c r="AG110" s="254">
        <v>0</v>
      </c>
      <c r="AH110" s="254">
        <v>8</v>
      </c>
      <c r="AI110" s="254">
        <v>1</v>
      </c>
      <c r="AJ110" s="254">
        <v>3</v>
      </c>
      <c r="AK110" s="254">
        <v>0</v>
      </c>
      <c r="AL110" s="254">
        <v>3</v>
      </c>
      <c r="AM110" s="254">
        <v>1</v>
      </c>
      <c r="AN110" s="254">
        <v>5</v>
      </c>
      <c r="AO110" s="254">
        <v>1</v>
      </c>
      <c r="AP110" s="254">
        <v>8</v>
      </c>
      <c r="AQ110" s="254">
        <v>6</v>
      </c>
    </row>
    <row r="111" spans="1:48" ht="13.5" customHeight="1">
      <c r="A111" s="256">
        <v>106</v>
      </c>
      <c r="B111" s="232"/>
      <c r="C111" s="263" t="s">
        <v>1442</v>
      </c>
      <c r="D111" s="257">
        <v>706</v>
      </c>
      <c r="E111" s="257" t="s">
        <v>470</v>
      </c>
      <c r="F111" s="253">
        <v>251</v>
      </c>
      <c r="G111" s="254">
        <v>233</v>
      </c>
      <c r="H111" s="254">
        <v>18</v>
      </c>
      <c r="I111" s="254" t="s">
        <v>470</v>
      </c>
      <c r="J111" s="254">
        <v>12.01</v>
      </c>
      <c r="K111" s="254">
        <v>96</v>
      </c>
      <c r="L111" s="254">
        <v>6</v>
      </c>
      <c r="M111" s="254" t="s">
        <v>470</v>
      </c>
      <c r="N111" s="254">
        <v>6</v>
      </c>
      <c r="O111" s="254" t="s">
        <v>470</v>
      </c>
      <c r="P111" s="254" t="s">
        <v>470</v>
      </c>
      <c r="Q111" s="254">
        <v>6</v>
      </c>
      <c r="R111" s="254">
        <v>6</v>
      </c>
      <c r="S111" s="254" t="s">
        <v>470</v>
      </c>
      <c r="T111" s="254" t="s">
        <v>470</v>
      </c>
      <c r="U111" s="254">
        <v>3</v>
      </c>
      <c r="V111" s="254">
        <v>3</v>
      </c>
      <c r="W111" s="254" t="s">
        <v>470</v>
      </c>
      <c r="X111" s="254" t="s">
        <v>470</v>
      </c>
      <c r="Y111" s="254" t="s">
        <v>470</v>
      </c>
      <c r="Z111" s="254" t="s">
        <v>470</v>
      </c>
      <c r="AA111" s="254">
        <v>0</v>
      </c>
      <c r="AB111" s="254">
        <v>6</v>
      </c>
      <c r="AC111" s="254">
        <v>0</v>
      </c>
      <c r="AD111" s="254">
        <v>1</v>
      </c>
      <c r="AE111" s="254">
        <v>1</v>
      </c>
      <c r="AF111" s="254">
        <v>0</v>
      </c>
      <c r="AG111" s="254">
        <v>0</v>
      </c>
      <c r="AH111" s="254">
        <v>6</v>
      </c>
      <c r="AI111" s="254">
        <v>0</v>
      </c>
      <c r="AJ111" s="254">
        <v>0</v>
      </c>
      <c r="AK111" s="254">
        <v>0</v>
      </c>
      <c r="AL111" s="254">
        <v>1</v>
      </c>
      <c r="AM111" s="254">
        <v>0</v>
      </c>
      <c r="AN111" s="254">
        <v>5</v>
      </c>
      <c r="AO111" s="254">
        <v>0</v>
      </c>
      <c r="AP111" s="254">
        <v>6</v>
      </c>
      <c r="AQ111" s="254">
        <v>6</v>
      </c>
    </row>
    <row r="112" spans="1:48" ht="13.5" customHeight="1">
      <c r="A112" s="256">
        <v>107</v>
      </c>
      <c r="B112" s="232" t="s">
        <v>1448</v>
      </c>
      <c r="C112" s="263" t="s">
        <v>1448</v>
      </c>
      <c r="D112" s="257">
        <v>24027</v>
      </c>
      <c r="E112" s="257">
        <v>12533</v>
      </c>
      <c r="F112" s="253">
        <v>4084</v>
      </c>
      <c r="G112" s="254">
        <v>924</v>
      </c>
      <c r="H112" s="254">
        <v>2929</v>
      </c>
      <c r="I112" s="254">
        <v>231</v>
      </c>
      <c r="J112" s="254">
        <v>772.26</v>
      </c>
      <c r="K112" s="254">
        <v>1395</v>
      </c>
      <c r="L112" s="254">
        <v>412</v>
      </c>
      <c r="M112" s="254">
        <v>58</v>
      </c>
      <c r="N112" s="254">
        <v>390</v>
      </c>
      <c r="O112" s="254">
        <v>30</v>
      </c>
      <c r="P112" s="254">
        <v>7</v>
      </c>
      <c r="Q112" s="254">
        <v>113</v>
      </c>
      <c r="R112" s="254">
        <v>1</v>
      </c>
      <c r="S112" s="254">
        <v>25</v>
      </c>
      <c r="T112" s="254">
        <v>87</v>
      </c>
      <c r="U112" s="254">
        <v>39</v>
      </c>
      <c r="V112" s="254">
        <v>34</v>
      </c>
      <c r="W112" s="254">
        <v>33</v>
      </c>
      <c r="X112" s="254">
        <v>5</v>
      </c>
      <c r="Y112" s="254">
        <v>2</v>
      </c>
      <c r="Z112" s="254" t="s">
        <v>470</v>
      </c>
      <c r="AA112" s="254">
        <v>46</v>
      </c>
      <c r="AB112" s="254">
        <v>85</v>
      </c>
      <c r="AC112" s="254">
        <v>89</v>
      </c>
      <c r="AD112" s="254">
        <v>106</v>
      </c>
      <c r="AE112" s="254">
        <v>108</v>
      </c>
      <c r="AF112" s="254">
        <v>96</v>
      </c>
      <c r="AG112" s="254">
        <v>2</v>
      </c>
      <c r="AH112" s="254">
        <v>103</v>
      </c>
      <c r="AI112" s="254">
        <v>16</v>
      </c>
      <c r="AJ112" s="254">
        <v>100</v>
      </c>
      <c r="AK112" s="254">
        <v>32</v>
      </c>
      <c r="AL112" s="254">
        <v>26</v>
      </c>
      <c r="AM112" s="254">
        <v>12</v>
      </c>
      <c r="AN112" s="254">
        <v>110</v>
      </c>
      <c r="AO112" s="254">
        <v>62</v>
      </c>
      <c r="AP112" s="254">
        <v>110</v>
      </c>
      <c r="AQ112" s="254">
        <v>61</v>
      </c>
    </row>
    <row r="113" spans="1:43" ht="13.5" customHeight="1">
      <c r="A113" s="256">
        <v>108</v>
      </c>
      <c r="B113" s="232"/>
      <c r="C113" s="263" t="s">
        <v>1449</v>
      </c>
      <c r="D113" s="257">
        <v>1024</v>
      </c>
      <c r="E113" s="257">
        <v>352</v>
      </c>
      <c r="F113" s="253">
        <v>45</v>
      </c>
      <c r="G113" s="254">
        <v>3</v>
      </c>
      <c r="H113" s="254">
        <v>29</v>
      </c>
      <c r="I113" s="254">
        <v>13</v>
      </c>
      <c r="J113" s="254">
        <v>27.36</v>
      </c>
      <c r="K113" s="254">
        <v>22</v>
      </c>
      <c r="L113" s="254">
        <v>6</v>
      </c>
      <c r="M113" s="254">
        <v>2</v>
      </c>
      <c r="N113" s="254">
        <v>6</v>
      </c>
      <c r="O113" s="254">
        <v>3</v>
      </c>
      <c r="P113" s="254" t="s">
        <v>470</v>
      </c>
      <c r="Q113" s="254">
        <v>15</v>
      </c>
      <c r="R113" s="254">
        <v>1</v>
      </c>
      <c r="S113" s="254">
        <v>1</v>
      </c>
      <c r="T113" s="254">
        <v>13</v>
      </c>
      <c r="U113" s="254">
        <v>15</v>
      </c>
      <c r="V113" s="254" t="s">
        <v>470</v>
      </c>
      <c r="W113" s="254" t="s">
        <v>470</v>
      </c>
      <c r="X113" s="254" t="s">
        <v>470</v>
      </c>
      <c r="Y113" s="254" t="s">
        <v>470</v>
      </c>
      <c r="Z113" s="254" t="s">
        <v>470</v>
      </c>
      <c r="AA113" s="254">
        <v>0</v>
      </c>
      <c r="AB113" s="254">
        <v>1</v>
      </c>
      <c r="AC113" s="254">
        <v>15</v>
      </c>
      <c r="AD113" s="254">
        <v>15</v>
      </c>
      <c r="AE113" s="254">
        <v>15</v>
      </c>
      <c r="AF113" s="254">
        <v>15</v>
      </c>
      <c r="AG113" s="254">
        <v>0</v>
      </c>
      <c r="AH113" s="254">
        <v>7</v>
      </c>
      <c r="AI113" s="254">
        <v>2</v>
      </c>
      <c r="AJ113" s="254">
        <v>5</v>
      </c>
      <c r="AK113" s="254">
        <v>0</v>
      </c>
      <c r="AL113" s="254">
        <v>2</v>
      </c>
      <c r="AM113" s="254">
        <v>0</v>
      </c>
      <c r="AN113" s="254">
        <v>15</v>
      </c>
      <c r="AO113" s="254">
        <v>1</v>
      </c>
      <c r="AP113" s="254">
        <v>15</v>
      </c>
      <c r="AQ113" s="254">
        <v>1</v>
      </c>
    </row>
    <row r="114" spans="1:43" ht="13.5" customHeight="1">
      <c r="A114" s="256">
        <v>109</v>
      </c>
      <c r="B114" s="232"/>
      <c r="C114" s="263" t="s">
        <v>1455</v>
      </c>
      <c r="D114" s="257">
        <v>2106</v>
      </c>
      <c r="E114" s="257">
        <v>912</v>
      </c>
      <c r="F114" s="253">
        <v>326</v>
      </c>
      <c r="G114" s="254">
        <v>68</v>
      </c>
      <c r="H114" s="254">
        <v>214</v>
      </c>
      <c r="I114" s="254">
        <v>44</v>
      </c>
      <c r="J114" s="254">
        <v>110.57</v>
      </c>
      <c r="K114" s="254">
        <v>86</v>
      </c>
      <c r="L114" s="254">
        <v>31</v>
      </c>
      <c r="M114" s="254">
        <v>5</v>
      </c>
      <c r="N114" s="254">
        <v>30</v>
      </c>
      <c r="O114" s="254">
        <v>7</v>
      </c>
      <c r="P114" s="254" t="s">
        <v>470</v>
      </c>
      <c r="Q114" s="254">
        <v>11</v>
      </c>
      <c r="R114" s="254" t="s">
        <v>470</v>
      </c>
      <c r="S114" s="254">
        <v>4</v>
      </c>
      <c r="T114" s="254">
        <v>7</v>
      </c>
      <c r="U114" s="254">
        <v>6</v>
      </c>
      <c r="V114" s="254">
        <v>3</v>
      </c>
      <c r="W114" s="254">
        <v>2</v>
      </c>
      <c r="X114" s="254" t="s">
        <v>470</v>
      </c>
      <c r="Y114" s="254" t="s">
        <v>470</v>
      </c>
      <c r="Z114" s="254" t="s">
        <v>470</v>
      </c>
      <c r="AA114" s="254">
        <v>2</v>
      </c>
      <c r="AB114" s="254">
        <v>5</v>
      </c>
      <c r="AC114" s="254">
        <v>6</v>
      </c>
      <c r="AD114" s="254">
        <v>11</v>
      </c>
      <c r="AE114" s="254">
        <v>11</v>
      </c>
      <c r="AF114" s="254">
        <v>11</v>
      </c>
      <c r="AG114" s="254">
        <v>0</v>
      </c>
      <c r="AH114" s="254">
        <v>11</v>
      </c>
      <c r="AI114" s="254">
        <v>0</v>
      </c>
      <c r="AJ114" s="254">
        <v>11</v>
      </c>
      <c r="AK114" s="254">
        <v>0</v>
      </c>
      <c r="AL114" s="254">
        <v>3</v>
      </c>
      <c r="AM114" s="254">
        <v>2</v>
      </c>
      <c r="AN114" s="254">
        <v>11</v>
      </c>
      <c r="AO114" s="254">
        <v>6</v>
      </c>
      <c r="AP114" s="254">
        <v>11</v>
      </c>
      <c r="AQ114" s="254">
        <v>3</v>
      </c>
    </row>
    <row r="115" spans="1:43" ht="13.5" customHeight="1">
      <c r="A115" s="256">
        <v>110</v>
      </c>
      <c r="B115" s="232"/>
      <c r="C115" s="263" t="s">
        <v>1461</v>
      </c>
      <c r="D115" s="257">
        <v>903</v>
      </c>
      <c r="E115" s="257">
        <v>123</v>
      </c>
      <c r="F115" s="253">
        <v>233</v>
      </c>
      <c r="G115" s="254">
        <v>96</v>
      </c>
      <c r="H115" s="254">
        <v>126</v>
      </c>
      <c r="I115" s="254">
        <v>11</v>
      </c>
      <c r="J115" s="254">
        <v>37.799999999999997</v>
      </c>
      <c r="K115" s="254">
        <v>99</v>
      </c>
      <c r="L115" s="254">
        <v>38</v>
      </c>
      <c r="M115" s="254">
        <v>3</v>
      </c>
      <c r="N115" s="254">
        <v>35</v>
      </c>
      <c r="O115" s="254" t="s">
        <v>470</v>
      </c>
      <c r="P115" s="254" t="s">
        <v>470</v>
      </c>
      <c r="Q115" s="254">
        <v>5</v>
      </c>
      <c r="R115" s="254" t="s">
        <v>470</v>
      </c>
      <c r="S115" s="254">
        <v>3</v>
      </c>
      <c r="T115" s="254">
        <v>2</v>
      </c>
      <c r="U115" s="254">
        <v>4</v>
      </c>
      <c r="V115" s="254" t="s">
        <v>470</v>
      </c>
      <c r="W115" s="254">
        <v>1</v>
      </c>
      <c r="X115" s="254" t="s">
        <v>470</v>
      </c>
      <c r="Y115" s="254" t="s">
        <v>470</v>
      </c>
      <c r="Z115" s="254" t="s">
        <v>470</v>
      </c>
      <c r="AA115" s="254">
        <v>5</v>
      </c>
      <c r="AB115" s="254">
        <v>5</v>
      </c>
      <c r="AC115" s="254">
        <v>5</v>
      </c>
      <c r="AD115" s="254">
        <v>5</v>
      </c>
      <c r="AE115" s="254">
        <v>5</v>
      </c>
      <c r="AF115" s="254">
        <v>5</v>
      </c>
      <c r="AG115" s="254">
        <v>0</v>
      </c>
      <c r="AH115" s="254">
        <v>5</v>
      </c>
      <c r="AI115" s="254">
        <v>2</v>
      </c>
      <c r="AJ115" s="254">
        <v>2</v>
      </c>
      <c r="AK115" s="254">
        <v>1</v>
      </c>
      <c r="AL115" s="254">
        <v>2</v>
      </c>
      <c r="AM115" s="254">
        <v>1</v>
      </c>
      <c r="AN115" s="254">
        <v>5</v>
      </c>
      <c r="AO115" s="254">
        <v>4</v>
      </c>
      <c r="AP115" s="254">
        <v>5</v>
      </c>
      <c r="AQ115" s="254">
        <v>4</v>
      </c>
    </row>
    <row r="116" spans="1:43" ht="13.5" customHeight="1">
      <c r="A116" s="256">
        <v>111</v>
      </c>
      <c r="B116" s="232"/>
      <c r="C116" s="263" t="s">
        <v>1466</v>
      </c>
      <c r="D116" s="257">
        <v>1130</v>
      </c>
      <c r="E116" s="257">
        <v>492</v>
      </c>
      <c r="F116" s="253">
        <v>152</v>
      </c>
      <c r="G116" s="254">
        <v>68</v>
      </c>
      <c r="H116" s="254">
        <v>76</v>
      </c>
      <c r="I116" s="254">
        <v>8</v>
      </c>
      <c r="J116" s="254">
        <v>26.19</v>
      </c>
      <c r="K116" s="254">
        <v>84</v>
      </c>
      <c r="L116" s="254">
        <v>33</v>
      </c>
      <c r="M116" s="254">
        <v>5</v>
      </c>
      <c r="N116" s="254">
        <v>28</v>
      </c>
      <c r="O116" s="254">
        <v>1</v>
      </c>
      <c r="P116" s="254">
        <v>1</v>
      </c>
      <c r="Q116" s="254">
        <v>4</v>
      </c>
      <c r="R116" s="254" t="s">
        <v>470</v>
      </c>
      <c r="S116" s="254">
        <v>2</v>
      </c>
      <c r="T116" s="254">
        <v>2</v>
      </c>
      <c r="U116" s="254">
        <v>2</v>
      </c>
      <c r="V116" s="254">
        <v>1</v>
      </c>
      <c r="W116" s="254">
        <v>1</v>
      </c>
      <c r="X116" s="254" t="s">
        <v>470</v>
      </c>
      <c r="Y116" s="254" t="s">
        <v>470</v>
      </c>
      <c r="Z116" s="254" t="s">
        <v>470</v>
      </c>
      <c r="AA116" s="254">
        <v>3</v>
      </c>
      <c r="AB116" s="254">
        <v>3</v>
      </c>
      <c r="AC116" s="254">
        <v>3</v>
      </c>
      <c r="AD116" s="254">
        <v>3</v>
      </c>
      <c r="AE116" s="254">
        <v>3</v>
      </c>
      <c r="AF116" s="254">
        <v>3</v>
      </c>
      <c r="AG116" s="254">
        <v>1</v>
      </c>
      <c r="AH116" s="254">
        <v>4</v>
      </c>
      <c r="AI116" s="254">
        <v>2</v>
      </c>
      <c r="AJ116" s="254">
        <v>4</v>
      </c>
      <c r="AK116" s="254">
        <v>3</v>
      </c>
      <c r="AL116" s="254">
        <v>2</v>
      </c>
      <c r="AM116" s="254">
        <v>1</v>
      </c>
      <c r="AN116" s="254">
        <v>4</v>
      </c>
      <c r="AO116" s="254">
        <v>3</v>
      </c>
      <c r="AP116" s="254">
        <v>4</v>
      </c>
      <c r="AQ116" s="254">
        <v>3</v>
      </c>
    </row>
    <row r="117" spans="1:43" ht="13.5" customHeight="1">
      <c r="A117" s="256">
        <v>112</v>
      </c>
      <c r="B117" s="232"/>
      <c r="C117" s="263" t="s">
        <v>1469</v>
      </c>
      <c r="D117" s="257">
        <v>1884</v>
      </c>
      <c r="E117" s="257">
        <v>223</v>
      </c>
      <c r="F117" s="253">
        <v>817</v>
      </c>
      <c r="G117" s="254">
        <v>198</v>
      </c>
      <c r="H117" s="254">
        <v>574</v>
      </c>
      <c r="I117" s="254">
        <v>45</v>
      </c>
      <c r="J117" s="254">
        <v>142.27000000000001</v>
      </c>
      <c r="K117" s="254">
        <v>324</v>
      </c>
      <c r="L117" s="254">
        <v>61</v>
      </c>
      <c r="M117" s="254">
        <v>5</v>
      </c>
      <c r="N117" s="254">
        <v>59</v>
      </c>
      <c r="O117" s="254">
        <v>2</v>
      </c>
      <c r="P117" s="254" t="s">
        <v>470</v>
      </c>
      <c r="Q117" s="254">
        <v>10</v>
      </c>
      <c r="R117" s="254" t="s">
        <v>470</v>
      </c>
      <c r="S117" s="254">
        <v>2</v>
      </c>
      <c r="T117" s="254">
        <v>8</v>
      </c>
      <c r="U117" s="254" t="s">
        <v>470</v>
      </c>
      <c r="V117" s="254">
        <v>6</v>
      </c>
      <c r="W117" s="254">
        <v>3</v>
      </c>
      <c r="X117" s="254" t="s">
        <v>470</v>
      </c>
      <c r="Y117" s="254">
        <v>1</v>
      </c>
      <c r="Z117" s="254" t="s">
        <v>470</v>
      </c>
      <c r="AA117" s="254">
        <v>10</v>
      </c>
      <c r="AB117" s="254">
        <v>10</v>
      </c>
      <c r="AC117" s="254">
        <v>10</v>
      </c>
      <c r="AD117" s="254">
        <v>10</v>
      </c>
      <c r="AE117" s="254">
        <v>10</v>
      </c>
      <c r="AF117" s="254">
        <v>9</v>
      </c>
      <c r="AG117" s="254">
        <v>0</v>
      </c>
      <c r="AH117" s="254">
        <v>10</v>
      </c>
      <c r="AI117" s="254">
        <v>2</v>
      </c>
      <c r="AJ117" s="254">
        <v>10</v>
      </c>
      <c r="AK117" s="254">
        <v>7</v>
      </c>
      <c r="AL117" s="254">
        <v>4</v>
      </c>
      <c r="AM117" s="254">
        <v>4</v>
      </c>
      <c r="AN117" s="254">
        <v>8</v>
      </c>
      <c r="AO117" s="254">
        <v>6</v>
      </c>
      <c r="AP117" s="254">
        <v>9</v>
      </c>
      <c r="AQ117" s="254">
        <v>6</v>
      </c>
    </row>
    <row r="118" spans="1:43" ht="13.5" customHeight="1">
      <c r="A118" s="256">
        <v>113</v>
      </c>
      <c r="B118" s="232"/>
      <c r="C118" s="263" t="s">
        <v>1479</v>
      </c>
      <c r="D118" s="257">
        <v>4907</v>
      </c>
      <c r="E118" s="257">
        <v>2800</v>
      </c>
      <c r="F118" s="253">
        <v>642</v>
      </c>
      <c r="G118" s="254">
        <v>72</v>
      </c>
      <c r="H118" s="254">
        <v>537</v>
      </c>
      <c r="I118" s="254">
        <v>33</v>
      </c>
      <c r="J118" s="254">
        <v>128.62</v>
      </c>
      <c r="K118" s="254">
        <v>140</v>
      </c>
      <c r="L118" s="254">
        <v>55</v>
      </c>
      <c r="M118" s="254">
        <v>9</v>
      </c>
      <c r="N118" s="254">
        <v>52</v>
      </c>
      <c r="O118" s="254">
        <v>3</v>
      </c>
      <c r="P118" s="254">
        <v>2</v>
      </c>
      <c r="Q118" s="254">
        <v>10</v>
      </c>
      <c r="R118" s="254" t="s">
        <v>470</v>
      </c>
      <c r="S118" s="254" t="s">
        <v>470</v>
      </c>
      <c r="T118" s="254">
        <v>10</v>
      </c>
      <c r="U118" s="254" t="s">
        <v>470</v>
      </c>
      <c r="V118" s="254">
        <v>5</v>
      </c>
      <c r="W118" s="254">
        <v>5</v>
      </c>
      <c r="X118" s="254" t="s">
        <v>470</v>
      </c>
      <c r="Y118" s="254" t="s">
        <v>470</v>
      </c>
      <c r="Z118" s="254" t="s">
        <v>470</v>
      </c>
      <c r="AA118" s="254">
        <v>2</v>
      </c>
      <c r="AB118" s="254">
        <v>10</v>
      </c>
      <c r="AC118" s="254">
        <v>8</v>
      </c>
      <c r="AD118" s="254">
        <v>10</v>
      </c>
      <c r="AE118" s="254">
        <v>10</v>
      </c>
      <c r="AF118" s="254">
        <v>10</v>
      </c>
      <c r="AG118" s="254">
        <v>0</v>
      </c>
      <c r="AH118" s="254">
        <v>10</v>
      </c>
      <c r="AI118" s="254">
        <v>0</v>
      </c>
      <c r="AJ118" s="254">
        <v>10</v>
      </c>
      <c r="AK118" s="254">
        <v>1</v>
      </c>
      <c r="AL118" s="254">
        <v>1</v>
      </c>
      <c r="AM118" s="254">
        <v>0</v>
      </c>
      <c r="AN118" s="254">
        <v>10</v>
      </c>
      <c r="AO118" s="254">
        <v>7</v>
      </c>
      <c r="AP118" s="254">
        <v>10</v>
      </c>
      <c r="AQ118" s="254">
        <v>6</v>
      </c>
    </row>
    <row r="119" spans="1:43" ht="13.5" customHeight="1">
      <c r="A119" s="256">
        <v>114</v>
      </c>
      <c r="B119" s="232"/>
      <c r="C119" s="263" t="s">
        <v>1485</v>
      </c>
      <c r="D119" s="257">
        <v>2921</v>
      </c>
      <c r="E119" s="257">
        <v>1398</v>
      </c>
      <c r="F119" s="253">
        <v>808</v>
      </c>
      <c r="G119" s="254">
        <v>169</v>
      </c>
      <c r="H119" s="254">
        <v>622</v>
      </c>
      <c r="I119" s="254">
        <v>17</v>
      </c>
      <c r="J119" s="254">
        <v>97.34</v>
      </c>
      <c r="K119" s="254">
        <v>251</v>
      </c>
      <c r="L119" s="254">
        <v>74</v>
      </c>
      <c r="M119" s="254">
        <v>8</v>
      </c>
      <c r="N119" s="254">
        <v>71</v>
      </c>
      <c r="O119" s="254">
        <v>10</v>
      </c>
      <c r="P119" s="254">
        <v>1</v>
      </c>
      <c r="Q119" s="254">
        <v>11</v>
      </c>
      <c r="R119" s="254" t="s">
        <v>470</v>
      </c>
      <c r="S119" s="254">
        <v>3</v>
      </c>
      <c r="T119" s="254">
        <v>8</v>
      </c>
      <c r="U119" s="254">
        <v>1</v>
      </c>
      <c r="V119" s="254">
        <v>3</v>
      </c>
      <c r="W119" s="254">
        <v>6</v>
      </c>
      <c r="X119" s="254">
        <v>1</v>
      </c>
      <c r="Y119" s="254" t="s">
        <v>470</v>
      </c>
      <c r="Z119" s="254" t="s">
        <v>470</v>
      </c>
      <c r="AA119" s="254">
        <v>0</v>
      </c>
      <c r="AB119" s="254">
        <v>10</v>
      </c>
      <c r="AC119" s="254">
        <v>10</v>
      </c>
      <c r="AD119" s="254">
        <v>11</v>
      </c>
      <c r="AE119" s="254">
        <v>11</v>
      </c>
      <c r="AF119" s="254">
        <v>11</v>
      </c>
      <c r="AG119" s="254">
        <v>0</v>
      </c>
      <c r="AH119" s="254">
        <v>11</v>
      </c>
      <c r="AI119" s="254">
        <v>0</v>
      </c>
      <c r="AJ119" s="254">
        <v>11</v>
      </c>
      <c r="AK119" s="254">
        <v>2</v>
      </c>
      <c r="AL119" s="254">
        <v>5</v>
      </c>
      <c r="AM119" s="254">
        <v>1</v>
      </c>
      <c r="AN119" s="254">
        <v>10</v>
      </c>
      <c r="AO119" s="254">
        <v>9</v>
      </c>
      <c r="AP119" s="254">
        <v>11</v>
      </c>
      <c r="AQ119" s="254">
        <v>8</v>
      </c>
    </row>
    <row r="120" spans="1:43" ht="13.5" customHeight="1">
      <c r="A120" s="256">
        <v>115</v>
      </c>
      <c r="B120" s="232"/>
      <c r="C120" s="263" t="s">
        <v>1497</v>
      </c>
      <c r="D120" s="257">
        <v>1608</v>
      </c>
      <c r="E120" s="257">
        <v>651</v>
      </c>
      <c r="F120" s="253">
        <v>389</v>
      </c>
      <c r="G120" s="254">
        <v>88</v>
      </c>
      <c r="H120" s="254">
        <v>290</v>
      </c>
      <c r="I120" s="254">
        <v>11</v>
      </c>
      <c r="J120" s="254">
        <v>43.13</v>
      </c>
      <c r="K120" s="254">
        <v>117</v>
      </c>
      <c r="L120" s="254">
        <v>27</v>
      </c>
      <c r="M120" s="254">
        <v>5</v>
      </c>
      <c r="N120" s="254">
        <v>25</v>
      </c>
      <c r="O120" s="254">
        <v>1</v>
      </c>
      <c r="P120" s="254" t="s">
        <v>470</v>
      </c>
      <c r="Q120" s="254">
        <v>9</v>
      </c>
      <c r="R120" s="254" t="s">
        <v>470</v>
      </c>
      <c r="S120" s="254">
        <v>1</v>
      </c>
      <c r="T120" s="254">
        <v>8</v>
      </c>
      <c r="U120" s="254">
        <v>2</v>
      </c>
      <c r="V120" s="254">
        <v>3</v>
      </c>
      <c r="W120" s="254">
        <v>4</v>
      </c>
      <c r="X120" s="254" t="s">
        <v>470</v>
      </c>
      <c r="Y120" s="254" t="s">
        <v>470</v>
      </c>
      <c r="Z120" s="254" t="s">
        <v>470</v>
      </c>
      <c r="AA120" s="254">
        <v>0</v>
      </c>
      <c r="AB120" s="254">
        <v>9</v>
      </c>
      <c r="AC120" s="254">
        <v>6</v>
      </c>
      <c r="AD120" s="254">
        <v>9</v>
      </c>
      <c r="AE120" s="254">
        <v>9</v>
      </c>
      <c r="AF120" s="254">
        <v>9</v>
      </c>
      <c r="AG120" s="254">
        <v>0</v>
      </c>
      <c r="AH120" s="254">
        <v>9</v>
      </c>
      <c r="AI120" s="254">
        <v>0</v>
      </c>
      <c r="AJ120" s="254">
        <v>9</v>
      </c>
      <c r="AK120" s="254">
        <v>1</v>
      </c>
      <c r="AL120" s="254">
        <v>0</v>
      </c>
      <c r="AM120" s="254">
        <v>0</v>
      </c>
      <c r="AN120" s="254">
        <v>9</v>
      </c>
      <c r="AO120" s="254">
        <v>1</v>
      </c>
      <c r="AP120" s="254">
        <v>9</v>
      </c>
      <c r="AQ120" s="254">
        <v>2</v>
      </c>
    </row>
    <row r="121" spans="1:43" ht="13.5" customHeight="1">
      <c r="A121" s="256">
        <v>116</v>
      </c>
      <c r="B121" s="232"/>
      <c r="C121" s="263" t="s">
        <v>1504</v>
      </c>
      <c r="D121" s="257">
        <v>2483</v>
      </c>
      <c r="E121" s="257">
        <v>1592</v>
      </c>
      <c r="F121" s="253">
        <v>445</v>
      </c>
      <c r="G121" s="254">
        <v>113</v>
      </c>
      <c r="H121" s="254">
        <v>302</v>
      </c>
      <c r="I121" s="254">
        <v>30</v>
      </c>
      <c r="J121" s="254">
        <v>55.7</v>
      </c>
      <c r="K121" s="254">
        <v>181</v>
      </c>
      <c r="L121" s="254">
        <v>40</v>
      </c>
      <c r="M121" s="254">
        <v>9</v>
      </c>
      <c r="N121" s="254">
        <v>38</v>
      </c>
      <c r="O121" s="254">
        <v>2</v>
      </c>
      <c r="P121" s="254">
        <v>2</v>
      </c>
      <c r="Q121" s="254">
        <v>16</v>
      </c>
      <c r="R121" s="254" t="s">
        <v>470</v>
      </c>
      <c r="S121" s="254">
        <v>5</v>
      </c>
      <c r="T121" s="254">
        <v>11</v>
      </c>
      <c r="U121" s="254">
        <v>2</v>
      </c>
      <c r="V121" s="254">
        <v>7</v>
      </c>
      <c r="W121" s="254">
        <v>6</v>
      </c>
      <c r="X121" s="254">
        <v>1</v>
      </c>
      <c r="Y121" s="254" t="s">
        <v>470</v>
      </c>
      <c r="Z121" s="254" t="s">
        <v>470</v>
      </c>
      <c r="AA121" s="254">
        <v>9</v>
      </c>
      <c r="AB121" s="254">
        <v>16</v>
      </c>
      <c r="AC121" s="254">
        <v>16</v>
      </c>
      <c r="AD121" s="254">
        <v>16</v>
      </c>
      <c r="AE121" s="254">
        <v>16</v>
      </c>
      <c r="AF121" s="254">
        <v>16</v>
      </c>
      <c r="AG121" s="254">
        <v>0</v>
      </c>
      <c r="AH121" s="254">
        <v>16</v>
      </c>
      <c r="AI121" s="254">
        <v>6</v>
      </c>
      <c r="AJ121" s="254">
        <v>16</v>
      </c>
      <c r="AK121" s="254">
        <v>16</v>
      </c>
      <c r="AL121" s="254">
        <v>1</v>
      </c>
      <c r="AM121" s="254">
        <v>1</v>
      </c>
      <c r="AN121" s="254">
        <v>16</v>
      </c>
      <c r="AO121" s="254">
        <v>16</v>
      </c>
      <c r="AP121" s="254">
        <v>16</v>
      </c>
      <c r="AQ121" s="254">
        <v>15</v>
      </c>
    </row>
    <row r="122" spans="1:43" ht="13.5" customHeight="1">
      <c r="A122" s="256">
        <v>117</v>
      </c>
      <c r="B122" s="232"/>
      <c r="C122" s="263" t="s">
        <v>1516</v>
      </c>
      <c r="D122" s="257">
        <v>2834</v>
      </c>
      <c r="E122" s="257">
        <v>2202</v>
      </c>
      <c r="F122" s="253">
        <v>183</v>
      </c>
      <c r="G122" s="254">
        <v>38</v>
      </c>
      <c r="H122" s="254">
        <v>128</v>
      </c>
      <c r="I122" s="254">
        <v>17</v>
      </c>
      <c r="J122" s="254">
        <v>68.98</v>
      </c>
      <c r="K122" s="254">
        <v>85</v>
      </c>
      <c r="L122" s="254">
        <v>44</v>
      </c>
      <c r="M122" s="254">
        <v>7</v>
      </c>
      <c r="N122" s="254">
        <v>43</v>
      </c>
      <c r="O122" s="254">
        <v>1</v>
      </c>
      <c r="P122" s="254">
        <v>1</v>
      </c>
      <c r="Q122" s="254">
        <v>16</v>
      </c>
      <c r="R122" s="254" t="s">
        <v>470</v>
      </c>
      <c r="S122" s="254">
        <v>3</v>
      </c>
      <c r="T122" s="254">
        <v>13</v>
      </c>
      <c r="U122" s="254">
        <v>1</v>
      </c>
      <c r="V122" s="254">
        <v>6</v>
      </c>
      <c r="W122" s="254">
        <v>5</v>
      </c>
      <c r="X122" s="254">
        <v>3</v>
      </c>
      <c r="Y122" s="254">
        <v>1</v>
      </c>
      <c r="Z122" s="254" t="s">
        <v>470</v>
      </c>
      <c r="AA122" s="254">
        <v>15</v>
      </c>
      <c r="AB122" s="254">
        <v>13</v>
      </c>
      <c r="AC122" s="254">
        <v>5</v>
      </c>
      <c r="AD122" s="254">
        <v>10</v>
      </c>
      <c r="AE122" s="254">
        <v>13</v>
      </c>
      <c r="AF122" s="254">
        <v>3</v>
      </c>
      <c r="AG122" s="254">
        <v>1</v>
      </c>
      <c r="AH122" s="254">
        <v>15</v>
      </c>
      <c r="AI122" s="254">
        <v>2</v>
      </c>
      <c r="AJ122" s="254">
        <v>16</v>
      </c>
      <c r="AK122" s="254">
        <v>1</v>
      </c>
      <c r="AL122" s="254">
        <v>6</v>
      </c>
      <c r="AM122" s="254">
        <v>2</v>
      </c>
      <c r="AN122" s="254">
        <v>16</v>
      </c>
      <c r="AO122" s="254">
        <v>8</v>
      </c>
      <c r="AP122" s="254">
        <v>14</v>
      </c>
      <c r="AQ122" s="254">
        <v>12</v>
      </c>
    </row>
    <row r="123" spans="1:43" ht="13.5" customHeight="1">
      <c r="A123" s="256">
        <v>118</v>
      </c>
      <c r="B123" s="232"/>
      <c r="C123" s="263" t="s">
        <v>1527</v>
      </c>
      <c r="D123" s="257">
        <v>2227</v>
      </c>
      <c r="E123" s="257">
        <v>1788</v>
      </c>
      <c r="F123" s="253">
        <v>44</v>
      </c>
      <c r="G123" s="254">
        <v>11</v>
      </c>
      <c r="H123" s="254">
        <v>31</v>
      </c>
      <c r="I123" s="254">
        <v>2</v>
      </c>
      <c r="J123" s="254">
        <v>34.299999999999997</v>
      </c>
      <c r="K123" s="254">
        <v>6</v>
      </c>
      <c r="L123" s="254">
        <v>3</v>
      </c>
      <c r="M123" s="254" t="s">
        <v>470</v>
      </c>
      <c r="N123" s="254">
        <v>3</v>
      </c>
      <c r="O123" s="254" t="s">
        <v>470</v>
      </c>
      <c r="P123" s="254" t="s">
        <v>470</v>
      </c>
      <c r="Q123" s="254">
        <v>6</v>
      </c>
      <c r="R123" s="254" t="s">
        <v>470</v>
      </c>
      <c r="S123" s="254">
        <v>1</v>
      </c>
      <c r="T123" s="254">
        <v>5</v>
      </c>
      <c r="U123" s="254">
        <v>6</v>
      </c>
      <c r="V123" s="254" t="s">
        <v>470</v>
      </c>
      <c r="W123" s="254" t="s">
        <v>470</v>
      </c>
      <c r="X123" s="254" t="s">
        <v>470</v>
      </c>
      <c r="Y123" s="254" t="s">
        <v>470</v>
      </c>
      <c r="Z123" s="254" t="s">
        <v>470</v>
      </c>
      <c r="AA123" s="254">
        <v>0</v>
      </c>
      <c r="AB123" s="254">
        <v>3</v>
      </c>
      <c r="AC123" s="254">
        <v>5</v>
      </c>
      <c r="AD123" s="254">
        <v>6</v>
      </c>
      <c r="AE123" s="254">
        <v>5</v>
      </c>
      <c r="AF123" s="254">
        <v>4</v>
      </c>
      <c r="AG123" s="254">
        <v>0</v>
      </c>
      <c r="AH123" s="254">
        <v>5</v>
      </c>
      <c r="AI123" s="254">
        <v>0</v>
      </c>
      <c r="AJ123" s="254">
        <v>6</v>
      </c>
      <c r="AK123" s="254">
        <v>0</v>
      </c>
      <c r="AL123" s="254">
        <v>0</v>
      </c>
      <c r="AM123" s="254">
        <v>0</v>
      </c>
      <c r="AN123" s="254">
        <v>6</v>
      </c>
      <c r="AO123" s="254">
        <v>1</v>
      </c>
      <c r="AP123" s="254">
        <v>6</v>
      </c>
      <c r="AQ123" s="254">
        <v>1</v>
      </c>
    </row>
    <row r="124" spans="1:43" ht="13.5" customHeight="1">
      <c r="A124" s="256">
        <v>119</v>
      </c>
      <c r="B124" s="232" t="s">
        <v>1531</v>
      </c>
      <c r="C124" s="263" t="s">
        <v>1531</v>
      </c>
      <c r="D124" s="257">
        <v>18029</v>
      </c>
      <c r="E124" s="257">
        <v>10483</v>
      </c>
      <c r="F124" s="253">
        <v>1953</v>
      </c>
      <c r="G124" s="254">
        <v>913</v>
      </c>
      <c r="H124" s="254">
        <v>983</v>
      </c>
      <c r="I124" s="254">
        <v>57</v>
      </c>
      <c r="J124" s="254">
        <v>615.79</v>
      </c>
      <c r="K124" s="254">
        <v>882</v>
      </c>
      <c r="L124" s="254">
        <v>205</v>
      </c>
      <c r="M124" s="254">
        <v>14</v>
      </c>
      <c r="N124" s="254">
        <v>200</v>
      </c>
      <c r="O124" s="254">
        <v>7</v>
      </c>
      <c r="P124" s="254">
        <v>1</v>
      </c>
      <c r="Q124" s="254">
        <v>113</v>
      </c>
      <c r="R124" s="254">
        <v>9</v>
      </c>
      <c r="S124" s="254">
        <v>40</v>
      </c>
      <c r="T124" s="254">
        <v>64</v>
      </c>
      <c r="U124" s="254">
        <v>49</v>
      </c>
      <c r="V124" s="254">
        <v>46</v>
      </c>
      <c r="W124" s="254">
        <v>13</v>
      </c>
      <c r="X124" s="254">
        <v>4</v>
      </c>
      <c r="Y124" s="254">
        <v>1</v>
      </c>
      <c r="Z124" s="254" t="s">
        <v>470</v>
      </c>
      <c r="AA124" s="254">
        <v>32</v>
      </c>
      <c r="AB124" s="254">
        <v>44</v>
      </c>
      <c r="AC124" s="254">
        <v>57</v>
      </c>
      <c r="AD124" s="254">
        <v>95</v>
      </c>
      <c r="AE124" s="254">
        <v>105</v>
      </c>
      <c r="AF124" s="254">
        <v>49</v>
      </c>
      <c r="AG124" s="254">
        <v>2</v>
      </c>
      <c r="AH124" s="254">
        <v>104</v>
      </c>
      <c r="AI124" s="254">
        <v>5</v>
      </c>
      <c r="AJ124" s="254">
        <v>90</v>
      </c>
      <c r="AK124" s="254">
        <v>3</v>
      </c>
      <c r="AL124" s="254">
        <v>12</v>
      </c>
      <c r="AM124" s="254">
        <v>3</v>
      </c>
      <c r="AN124" s="254">
        <v>73</v>
      </c>
      <c r="AO124" s="254">
        <v>9</v>
      </c>
      <c r="AP124" s="254">
        <v>47</v>
      </c>
      <c r="AQ124" s="254">
        <v>24</v>
      </c>
    </row>
    <row r="125" spans="1:43" ht="13.5" customHeight="1">
      <c r="A125" s="256">
        <v>120</v>
      </c>
      <c r="B125" s="232"/>
      <c r="C125" s="263" t="s">
        <v>163</v>
      </c>
      <c r="D125" s="257">
        <v>768</v>
      </c>
      <c r="E125" s="257">
        <v>93</v>
      </c>
      <c r="F125" s="253">
        <v>111</v>
      </c>
      <c r="G125" s="254">
        <v>55</v>
      </c>
      <c r="H125" s="254">
        <v>55</v>
      </c>
      <c r="I125" s="254">
        <v>1</v>
      </c>
      <c r="J125" s="254">
        <v>43.43</v>
      </c>
      <c r="K125" s="254">
        <v>58</v>
      </c>
      <c r="L125" s="254">
        <v>10</v>
      </c>
      <c r="M125" s="254" t="s">
        <v>470</v>
      </c>
      <c r="N125" s="254">
        <v>10</v>
      </c>
      <c r="O125" s="254" t="s">
        <v>470</v>
      </c>
      <c r="P125" s="254" t="s">
        <v>470</v>
      </c>
      <c r="Q125" s="254">
        <v>3</v>
      </c>
      <c r="R125" s="254" t="s">
        <v>470</v>
      </c>
      <c r="S125" s="254">
        <v>3</v>
      </c>
      <c r="T125" s="254" t="s">
        <v>470</v>
      </c>
      <c r="U125" s="254">
        <v>2</v>
      </c>
      <c r="V125" s="254">
        <v>1</v>
      </c>
      <c r="W125" s="254" t="s">
        <v>470</v>
      </c>
      <c r="X125" s="254" t="s">
        <v>470</v>
      </c>
      <c r="Y125" s="254" t="s">
        <v>470</v>
      </c>
      <c r="Z125" s="254" t="s">
        <v>470</v>
      </c>
      <c r="AA125" s="254">
        <v>3</v>
      </c>
      <c r="AB125" s="254">
        <v>1</v>
      </c>
      <c r="AC125" s="254">
        <v>3</v>
      </c>
      <c r="AD125" s="254">
        <v>3</v>
      </c>
      <c r="AE125" s="254">
        <v>3</v>
      </c>
      <c r="AF125" s="254">
        <v>3</v>
      </c>
      <c r="AG125" s="254">
        <v>0</v>
      </c>
      <c r="AH125" s="254">
        <v>3</v>
      </c>
      <c r="AI125" s="254">
        <v>1</v>
      </c>
      <c r="AJ125" s="254">
        <v>0</v>
      </c>
      <c r="AK125" s="254">
        <v>0</v>
      </c>
      <c r="AL125" s="254">
        <v>1</v>
      </c>
      <c r="AM125" s="254">
        <v>0</v>
      </c>
      <c r="AN125" s="254">
        <v>1</v>
      </c>
      <c r="AO125" s="254">
        <v>0</v>
      </c>
      <c r="AP125" s="254">
        <v>3</v>
      </c>
      <c r="AQ125" s="254">
        <v>1</v>
      </c>
    </row>
    <row r="126" spans="1:43" ht="13.5" customHeight="1">
      <c r="A126" s="256">
        <v>121</v>
      </c>
      <c r="B126" s="232"/>
      <c r="C126" s="263" t="s">
        <v>1535</v>
      </c>
      <c r="D126" s="257">
        <v>654</v>
      </c>
      <c r="E126" s="257" t="s">
        <v>470</v>
      </c>
      <c r="F126" s="253">
        <v>200</v>
      </c>
      <c r="G126" s="254">
        <v>126</v>
      </c>
      <c r="H126" s="254">
        <v>67</v>
      </c>
      <c r="I126" s="254">
        <v>7</v>
      </c>
      <c r="J126" s="254">
        <v>49.74</v>
      </c>
      <c r="K126" s="254">
        <v>130</v>
      </c>
      <c r="L126" s="254">
        <v>29</v>
      </c>
      <c r="M126" s="254">
        <v>1</v>
      </c>
      <c r="N126" s="254">
        <v>29</v>
      </c>
      <c r="O126" s="254">
        <v>2</v>
      </c>
      <c r="P126" s="254" t="s">
        <v>470</v>
      </c>
      <c r="Q126" s="254">
        <v>7</v>
      </c>
      <c r="R126" s="254">
        <v>2</v>
      </c>
      <c r="S126" s="254">
        <v>5</v>
      </c>
      <c r="T126" s="254" t="s">
        <v>470</v>
      </c>
      <c r="U126" s="254">
        <v>5</v>
      </c>
      <c r="V126" s="254">
        <v>2</v>
      </c>
      <c r="W126" s="254" t="s">
        <v>470</v>
      </c>
      <c r="X126" s="254" t="s">
        <v>470</v>
      </c>
      <c r="Y126" s="254" t="s">
        <v>470</v>
      </c>
      <c r="Z126" s="254" t="s">
        <v>470</v>
      </c>
      <c r="AA126" s="254">
        <v>7</v>
      </c>
      <c r="AB126" s="254">
        <v>7</v>
      </c>
      <c r="AC126" s="254">
        <v>6</v>
      </c>
      <c r="AD126" s="254">
        <v>7</v>
      </c>
      <c r="AE126" s="254">
        <v>7</v>
      </c>
      <c r="AF126" s="254">
        <v>6</v>
      </c>
      <c r="AG126" s="254">
        <v>0</v>
      </c>
      <c r="AH126" s="254">
        <v>7</v>
      </c>
      <c r="AI126" s="254">
        <v>1</v>
      </c>
      <c r="AJ126" s="254">
        <v>0</v>
      </c>
      <c r="AK126" s="254">
        <v>0</v>
      </c>
      <c r="AL126" s="254">
        <v>0</v>
      </c>
      <c r="AM126" s="254">
        <v>0</v>
      </c>
      <c r="AN126" s="254">
        <v>0</v>
      </c>
      <c r="AO126" s="254">
        <v>0</v>
      </c>
      <c r="AP126" s="254">
        <v>7</v>
      </c>
      <c r="AQ126" s="254">
        <v>6</v>
      </c>
    </row>
    <row r="127" spans="1:43" ht="13.5" customHeight="1">
      <c r="A127" s="256">
        <v>122</v>
      </c>
      <c r="B127" s="232"/>
      <c r="C127" s="263" t="s">
        <v>1540</v>
      </c>
      <c r="D127" s="257">
        <v>967</v>
      </c>
      <c r="E127" s="257" t="s">
        <v>470</v>
      </c>
      <c r="F127" s="253">
        <v>218</v>
      </c>
      <c r="G127" s="254">
        <v>115</v>
      </c>
      <c r="H127" s="254">
        <v>96</v>
      </c>
      <c r="I127" s="254">
        <v>7</v>
      </c>
      <c r="J127" s="254">
        <v>63.79</v>
      </c>
      <c r="K127" s="254">
        <v>117</v>
      </c>
      <c r="L127" s="254">
        <v>33</v>
      </c>
      <c r="M127" s="254">
        <v>2</v>
      </c>
      <c r="N127" s="254">
        <v>33</v>
      </c>
      <c r="O127" s="254">
        <v>1</v>
      </c>
      <c r="P127" s="254" t="s">
        <v>470</v>
      </c>
      <c r="Q127" s="254">
        <v>10</v>
      </c>
      <c r="R127" s="254">
        <v>1</v>
      </c>
      <c r="S127" s="254">
        <v>8</v>
      </c>
      <c r="T127" s="254">
        <v>1</v>
      </c>
      <c r="U127" s="254">
        <v>8</v>
      </c>
      <c r="V127" s="254">
        <v>2</v>
      </c>
      <c r="W127" s="254" t="s">
        <v>470</v>
      </c>
      <c r="X127" s="254" t="s">
        <v>470</v>
      </c>
      <c r="Y127" s="254" t="s">
        <v>470</v>
      </c>
      <c r="Z127" s="254" t="s">
        <v>470</v>
      </c>
      <c r="AA127" s="254">
        <v>1</v>
      </c>
      <c r="AB127" s="254">
        <v>10</v>
      </c>
      <c r="AC127" s="254">
        <v>10</v>
      </c>
      <c r="AD127" s="254">
        <v>10</v>
      </c>
      <c r="AE127" s="254">
        <v>10</v>
      </c>
      <c r="AF127" s="254">
        <v>10</v>
      </c>
      <c r="AG127" s="254">
        <v>0</v>
      </c>
      <c r="AH127" s="254">
        <v>10</v>
      </c>
      <c r="AI127" s="254">
        <v>0</v>
      </c>
      <c r="AJ127" s="254">
        <v>3</v>
      </c>
      <c r="AK127" s="254">
        <v>0</v>
      </c>
      <c r="AL127" s="254">
        <v>0</v>
      </c>
      <c r="AM127" s="254">
        <v>0</v>
      </c>
      <c r="AN127" s="254">
        <v>0</v>
      </c>
      <c r="AO127" s="254">
        <v>0</v>
      </c>
      <c r="AP127" s="254">
        <v>10</v>
      </c>
      <c r="AQ127" s="254">
        <v>0</v>
      </c>
    </row>
    <row r="128" spans="1:43" ht="13.5" customHeight="1">
      <c r="A128" s="256">
        <v>123</v>
      </c>
      <c r="B128" s="232"/>
      <c r="C128" s="263" t="s">
        <v>1548</v>
      </c>
      <c r="D128" s="257">
        <v>779</v>
      </c>
      <c r="E128" s="257" t="s">
        <v>470</v>
      </c>
      <c r="F128" s="253">
        <v>322</v>
      </c>
      <c r="G128" s="254">
        <v>196</v>
      </c>
      <c r="H128" s="254">
        <v>125</v>
      </c>
      <c r="I128" s="254">
        <v>1</v>
      </c>
      <c r="J128" s="254">
        <v>75.45</v>
      </c>
      <c r="K128" s="254">
        <v>163</v>
      </c>
      <c r="L128" s="254">
        <v>38</v>
      </c>
      <c r="M128" s="254">
        <v>2</v>
      </c>
      <c r="N128" s="254">
        <v>36</v>
      </c>
      <c r="O128" s="254">
        <v>1</v>
      </c>
      <c r="P128" s="254">
        <v>1</v>
      </c>
      <c r="Q128" s="254">
        <v>7</v>
      </c>
      <c r="R128" s="254">
        <v>2</v>
      </c>
      <c r="S128" s="254">
        <v>5</v>
      </c>
      <c r="T128" s="254" t="s">
        <v>470</v>
      </c>
      <c r="U128" s="254">
        <v>5</v>
      </c>
      <c r="V128" s="254">
        <v>2</v>
      </c>
      <c r="W128" s="254" t="s">
        <v>470</v>
      </c>
      <c r="X128" s="254" t="s">
        <v>470</v>
      </c>
      <c r="Y128" s="254" t="s">
        <v>470</v>
      </c>
      <c r="Z128" s="254" t="s">
        <v>470</v>
      </c>
      <c r="AA128" s="254">
        <v>5</v>
      </c>
      <c r="AB128" s="254">
        <v>7</v>
      </c>
      <c r="AC128" s="254">
        <v>7</v>
      </c>
      <c r="AD128" s="254">
        <v>7</v>
      </c>
      <c r="AE128" s="254">
        <v>7</v>
      </c>
      <c r="AF128" s="254">
        <v>7</v>
      </c>
      <c r="AG128" s="254">
        <v>0</v>
      </c>
      <c r="AH128" s="254">
        <v>7</v>
      </c>
      <c r="AI128" s="254">
        <v>0</v>
      </c>
      <c r="AJ128" s="254">
        <v>1</v>
      </c>
      <c r="AK128" s="254">
        <v>0</v>
      </c>
      <c r="AL128" s="254">
        <v>0</v>
      </c>
      <c r="AM128" s="254">
        <v>0</v>
      </c>
      <c r="AN128" s="254">
        <v>7</v>
      </c>
      <c r="AO128" s="254">
        <v>1</v>
      </c>
      <c r="AP128" s="254">
        <v>7</v>
      </c>
      <c r="AQ128" s="254">
        <v>0</v>
      </c>
    </row>
    <row r="129" spans="1:43" ht="13.5" customHeight="1">
      <c r="A129" s="256">
        <v>124</v>
      </c>
      <c r="B129" s="232"/>
      <c r="C129" s="263" t="s">
        <v>1556</v>
      </c>
      <c r="D129" s="257">
        <v>1952</v>
      </c>
      <c r="E129" s="257">
        <v>761</v>
      </c>
      <c r="F129" s="253">
        <v>396</v>
      </c>
      <c r="G129" s="254">
        <v>188</v>
      </c>
      <c r="H129" s="254">
        <v>192</v>
      </c>
      <c r="I129" s="254">
        <v>16</v>
      </c>
      <c r="J129" s="254">
        <v>114.74</v>
      </c>
      <c r="K129" s="254">
        <v>157</v>
      </c>
      <c r="L129" s="254">
        <v>34</v>
      </c>
      <c r="M129" s="254">
        <v>1</v>
      </c>
      <c r="N129" s="254">
        <v>34</v>
      </c>
      <c r="O129" s="254" t="s">
        <v>470</v>
      </c>
      <c r="P129" s="254" t="s">
        <v>470</v>
      </c>
      <c r="Q129" s="254">
        <v>14</v>
      </c>
      <c r="R129" s="254">
        <v>2</v>
      </c>
      <c r="S129" s="254">
        <v>10</v>
      </c>
      <c r="T129" s="254">
        <v>2</v>
      </c>
      <c r="U129" s="254">
        <v>2</v>
      </c>
      <c r="V129" s="254">
        <v>8</v>
      </c>
      <c r="W129" s="254">
        <v>3</v>
      </c>
      <c r="X129" s="254">
        <v>1</v>
      </c>
      <c r="Y129" s="254" t="s">
        <v>470</v>
      </c>
      <c r="Z129" s="254" t="s">
        <v>470</v>
      </c>
      <c r="AA129" s="254">
        <v>10</v>
      </c>
      <c r="AB129" s="254">
        <v>13</v>
      </c>
      <c r="AC129" s="254">
        <v>11</v>
      </c>
      <c r="AD129" s="254">
        <v>14</v>
      </c>
      <c r="AE129" s="254">
        <v>12</v>
      </c>
      <c r="AF129" s="254">
        <v>12</v>
      </c>
      <c r="AG129" s="254">
        <v>0</v>
      </c>
      <c r="AH129" s="254">
        <v>14</v>
      </c>
      <c r="AI129" s="254">
        <v>1</v>
      </c>
      <c r="AJ129" s="254">
        <v>14</v>
      </c>
      <c r="AK129" s="254">
        <v>1</v>
      </c>
      <c r="AL129" s="254">
        <v>5</v>
      </c>
      <c r="AM129" s="254">
        <v>1</v>
      </c>
      <c r="AN129" s="254">
        <v>14</v>
      </c>
      <c r="AO129" s="254">
        <v>5</v>
      </c>
      <c r="AP129" s="254">
        <v>14</v>
      </c>
      <c r="AQ129" s="254">
        <v>11</v>
      </c>
    </row>
    <row r="130" spans="1:43" ht="13.5" customHeight="1">
      <c r="A130" s="256">
        <v>125</v>
      </c>
      <c r="B130" s="232"/>
      <c r="C130" s="263" t="s">
        <v>1566</v>
      </c>
      <c r="D130" s="257">
        <v>1161</v>
      </c>
      <c r="E130" s="257">
        <v>96</v>
      </c>
      <c r="F130" s="253">
        <v>479</v>
      </c>
      <c r="G130" s="254">
        <v>197</v>
      </c>
      <c r="H130" s="254">
        <v>280</v>
      </c>
      <c r="I130" s="254">
        <v>2</v>
      </c>
      <c r="J130" s="254">
        <v>73.13</v>
      </c>
      <c r="K130" s="254">
        <v>203</v>
      </c>
      <c r="L130" s="254">
        <v>42</v>
      </c>
      <c r="M130" s="254">
        <v>7</v>
      </c>
      <c r="N130" s="254">
        <v>41</v>
      </c>
      <c r="O130" s="254" t="s">
        <v>470</v>
      </c>
      <c r="P130" s="254" t="s">
        <v>470</v>
      </c>
      <c r="Q130" s="254">
        <v>6</v>
      </c>
      <c r="R130" s="254">
        <v>1</v>
      </c>
      <c r="S130" s="254">
        <v>4</v>
      </c>
      <c r="T130" s="254">
        <v>1</v>
      </c>
      <c r="U130" s="254" t="s">
        <v>470</v>
      </c>
      <c r="V130" s="254">
        <v>3</v>
      </c>
      <c r="W130" s="254">
        <v>3</v>
      </c>
      <c r="X130" s="254" t="s">
        <v>470</v>
      </c>
      <c r="Y130" s="254" t="s">
        <v>470</v>
      </c>
      <c r="Z130" s="254" t="s">
        <v>470</v>
      </c>
      <c r="AA130" s="254">
        <v>6</v>
      </c>
      <c r="AB130" s="254">
        <v>6</v>
      </c>
      <c r="AC130" s="254">
        <v>6</v>
      </c>
      <c r="AD130" s="254">
        <v>6</v>
      </c>
      <c r="AE130" s="254">
        <v>6</v>
      </c>
      <c r="AF130" s="254">
        <v>6</v>
      </c>
      <c r="AG130" s="254">
        <v>0</v>
      </c>
      <c r="AH130" s="254">
        <v>6</v>
      </c>
      <c r="AI130" s="254">
        <v>2</v>
      </c>
      <c r="AJ130" s="254">
        <v>6</v>
      </c>
      <c r="AK130" s="254">
        <v>2</v>
      </c>
      <c r="AL130" s="254">
        <v>4</v>
      </c>
      <c r="AM130" s="254">
        <v>2</v>
      </c>
      <c r="AN130" s="254">
        <v>6</v>
      </c>
      <c r="AO130" s="254">
        <v>3</v>
      </c>
      <c r="AP130" s="254">
        <v>6</v>
      </c>
      <c r="AQ130" s="254">
        <v>6</v>
      </c>
    </row>
    <row r="131" spans="1:43" ht="13.5" customHeight="1">
      <c r="A131" s="256">
        <v>126</v>
      </c>
      <c r="B131" s="232"/>
      <c r="C131" s="263" t="s">
        <v>1572</v>
      </c>
      <c r="D131" s="257">
        <v>6501</v>
      </c>
      <c r="E131" s="257">
        <v>5392</v>
      </c>
      <c r="F131" s="253">
        <v>64</v>
      </c>
      <c r="G131" s="254">
        <v>12</v>
      </c>
      <c r="H131" s="254">
        <v>49</v>
      </c>
      <c r="I131" s="254">
        <v>3</v>
      </c>
      <c r="J131" s="254">
        <v>90.96</v>
      </c>
      <c r="K131" s="254">
        <v>23</v>
      </c>
      <c r="L131" s="254">
        <v>5</v>
      </c>
      <c r="M131" s="254">
        <v>1</v>
      </c>
      <c r="N131" s="254">
        <v>5</v>
      </c>
      <c r="O131" s="254" t="s">
        <v>470</v>
      </c>
      <c r="P131" s="254" t="s">
        <v>470</v>
      </c>
      <c r="Q131" s="254">
        <v>24</v>
      </c>
      <c r="R131" s="254">
        <v>1</v>
      </c>
      <c r="S131" s="254">
        <v>2</v>
      </c>
      <c r="T131" s="254">
        <v>21</v>
      </c>
      <c r="U131" s="254">
        <v>7</v>
      </c>
      <c r="V131" s="254">
        <v>11</v>
      </c>
      <c r="W131" s="254">
        <v>4</v>
      </c>
      <c r="X131" s="254">
        <v>1</v>
      </c>
      <c r="Y131" s="254">
        <v>1</v>
      </c>
      <c r="Z131" s="254" t="s">
        <v>470</v>
      </c>
      <c r="AA131" s="254">
        <v>0</v>
      </c>
      <c r="AB131" s="254">
        <v>0</v>
      </c>
      <c r="AC131" s="254">
        <v>0</v>
      </c>
      <c r="AD131" s="254">
        <v>7</v>
      </c>
      <c r="AE131" s="254">
        <v>22</v>
      </c>
      <c r="AF131" s="254">
        <v>1</v>
      </c>
      <c r="AG131" s="254">
        <v>2</v>
      </c>
      <c r="AH131" s="254">
        <v>17</v>
      </c>
      <c r="AI131" s="254">
        <v>0</v>
      </c>
      <c r="AJ131" s="254">
        <v>24</v>
      </c>
      <c r="AK131" s="254">
        <v>0</v>
      </c>
      <c r="AL131" s="254">
        <v>1</v>
      </c>
      <c r="AM131" s="254">
        <v>0</v>
      </c>
      <c r="AN131" s="254">
        <v>7</v>
      </c>
      <c r="AO131" s="254">
        <v>0</v>
      </c>
      <c r="AP131" s="254">
        <v>0</v>
      </c>
      <c r="AQ131" s="254">
        <v>0</v>
      </c>
    </row>
    <row r="132" spans="1:43" ht="13.5" customHeight="1">
      <c r="A132" s="256">
        <v>127</v>
      </c>
      <c r="B132" s="232"/>
      <c r="C132" s="263" t="s">
        <v>1590</v>
      </c>
      <c r="D132" s="257">
        <v>884</v>
      </c>
      <c r="E132" s="257">
        <v>428</v>
      </c>
      <c r="F132" s="253">
        <v>72</v>
      </c>
      <c r="G132" s="254">
        <v>21</v>
      </c>
      <c r="H132" s="254">
        <v>47</v>
      </c>
      <c r="I132" s="254">
        <v>4</v>
      </c>
      <c r="J132" s="254">
        <v>34.68</v>
      </c>
      <c r="K132" s="254">
        <v>18</v>
      </c>
      <c r="L132" s="254">
        <v>7</v>
      </c>
      <c r="M132" s="254" t="s">
        <v>470</v>
      </c>
      <c r="N132" s="254">
        <v>6</v>
      </c>
      <c r="O132" s="254">
        <v>1</v>
      </c>
      <c r="P132" s="254" t="s">
        <v>470</v>
      </c>
      <c r="Q132" s="254">
        <v>9</v>
      </c>
      <c r="R132" s="254" t="s">
        <v>470</v>
      </c>
      <c r="S132" s="254">
        <v>2</v>
      </c>
      <c r="T132" s="254">
        <v>7</v>
      </c>
      <c r="U132" s="254">
        <v>5</v>
      </c>
      <c r="V132" s="254">
        <v>4</v>
      </c>
      <c r="W132" s="254" t="s">
        <v>470</v>
      </c>
      <c r="X132" s="254" t="s">
        <v>470</v>
      </c>
      <c r="Y132" s="254" t="s">
        <v>470</v>
      </c>
      <c r="Z132" s="254" t="s">
        <v>470</v>
      </c>
      <c r="AA132" s="254">
        <v>0</v>
      </c>
      <c r="AB132" s="254">
        <v>0</v>
      </c>
      <c r="AC132" s="254">
        <v>6</v>
      </c>
      <c r="AD132" s="254">
        <v>9</v>
      </c>
      <c r="AE132" s="254">
        <v>8</v>
      </c>
      <c r="AF132" s="254">
        <v>3</v>
      </c>
      <c r="AG132" s="254">
        <v>0</v>
      </c>
      <c r="AH132" s="254">
        <v>8</v>
      </c>
      <c r="AI132" s="254">
        <v>0</v>
      </c>
      <c r="AJ132" s="254">
        <v>9</v>
      </c>
      <c r="AK132" s="254">
        <v>0</v>
      </c>
      <c r="AL132" s="254">
        <v>0</v>
      </c>
      <c r="AM132" s="254">
        <v>0</v>
      </c>
      <c r="AN132" s="254">
        <v>7</v>
      </c>
      <c r="AO132" s="254">
        <v>0</v>
      </c>
      <c r="AP132" s="254">
        <v>0</v>
      </c>
      <c r="AQ132" s="254">
        <v>0</v>
      </c>
    </row>
    <row r="133" spans="1:43" ht="13.5" customHeight="1">
      <c r="A133" s="256">
        <v>128</v>
      </c>
      <c r="B133" s="232"/>
      <c r="C133" s="263" t="s">
        <v>1595</v>
      </c>
      <c r="D133" s="257">
        <v>2497</v>
      </c>
      <c r="E133" s="257">
        <v>2246</v>
      </c>
      <c r="F133" s="253">
        <v>62</v>
      </c>
      <c r="G133" s="254">
        <v>3</v>
      </c>
      <c r="H133" s="254">
        <v>45</v>
      </c>
      <c r="I133" s="254">
        <v>14</v>
      </c>
      <c r="J133" s="254" t="s">
        <v>471</v>
      </c>
      <c r="K133" s="254">
        <v>12</v>
      </c>
      <c r="L133" s="254" t="s">
        <v>471</v>
      </c>
      <c r="M133" s="254" t="s">
        <v>471</v>
      </c>
      <c r="N133" s="254" t="s">
        <v>471</v>
      </c>
      <c r="O133" s="254" t="s">
        <v>471</v>
      </c>
      <c r="P133" s="254" t="s">
        <v>471</v>
      </c>
      <c r="Q133" s="254">
        <v>20</v>
      </c>
      <c r="R133" s="254" t="s">
        <v>470</v>
      </c>
      <c r="S133" s="254">
        <v>1</v>
      </c>
      <c r="T133" s="254">
        <v>19</v>
      </c>
      <c r="U133" s="254">
        <v>12</v>
      </c>
      <c r="V133" s="254">
        <v>5</v>
      </c>
      <c r="W133" s="254">
        <v>1</v>
      </c>
      <c r="X133" s="254">
        <v>2</v>
      </c>
      <c r="Y133" s="254" t="s">
        <v>470</v>
      </c>
      <c r="Z133" s="254" t="s">
        <v>470</v>
      </c>
      <c r="AA133" s="254">
        <v>0</v>
      </c>
      <c r="AB133" s="254">
        <v>0</v>
      </c>
      <c r="AC133" s="254">
        <v>0</v>
      </c>
      <c r="AD133" s="254">
        <v>19</v>
      </c>
      <c r="AE133" s="254">
        <v>19</v>
      </c>
      <c r="AF133" s="254">
        <v>1</v>
      </c>
      <c r="AG133" s="254">
        <v>0</v>
      </c>
      <c r="AH133" s="254">
        <v>19</v>
      </c>
      <c r="AI133" s="254">
        <v>0</v>
      </c>
      <c r="AJ133" s="254">
        <v>20</v>
      </c>
      <c r="AK133" s="254">
        <v>0</v>
      </c>
      <c r="AL133" s="254">
        <v>0</v>
      </c>
      <c r="AM133" s="254">
        <v>0</v>
      </c>
      <c r="AN133" s="254">
        <v>18</v>
      </c>
      <c r="AO133" s="254">
        <v>0</v>
      </c>
      <c r="AP133" s="254">
        <v>0</v>
      </c>
      <c r="AQ133" s="254">
        <v>0</v>
      </c>
    </row>
    <row r="134" spans="1:43" ht="13.5" customHeight="1">
      <c r="A134" s="256">
        <v>129</v>
      </c>
      <c r="B134" s="232"/>
      <c r="C134" s="263" t="s">
        <v>1610</v>
      </c>
      <c r="D134" s="257">
        <v>1866</v>
      </c>
      <c r="E134" s="257">
        <v>1467</v>
      </c>
      <c r="F134" s="253">
        <v>29</v>
      </c>
      <c r="G134" s="254" t="s">
        <v>470</v>
      </c>
      <c r="H134" s="254">
        <v>27</v>
      </c>
      <c r="I134" s="254">
        <v>2</v>
      </c>
      <c r="J134" s="254" t="s">
        <v>471</v>
      </c>
      <c r="K134" s="254">
        <v>1</v>
      </c>
      <c r="L134" s="254" t="s">
        <v>471</v>
      </c>
      <c r="M134" s="254" t="s">
        <v>471</v>
      </c>
      <c r="N134" s="254" t="s">
        <v>471</v>
      </c>
      <c r="O134" s="254" t="s">
        <v>471</v>
      </c>
      <c r="P134" s="254" t="s">
        <v>471</v>
      </c>
      <c r="Q134" s="254">
        <v>13</v>
      </c>
      <c r="R134" s="254" t="s">
        <v>470</v>
      </c>
      <c r="S134" s="254" t="s">
        <v>470</v>
      </c>
      <c r="T134" s="254">
        <v>13</v>
      </c>
      <c r="U134" s="254">
        <v>3</v>
      </c>
      <c r="V134" s="254">
        <v>8</v>
      </c>
      <c r="W134" s="254">
        <v>2</v>
      </c>
      <c r="X134" s="254" t="s">
        <v>470</v>
      </c>
      <c r="Y134" s="254" t="s">
        <v>470</v>
      </c>
      <c r="Z134" s="254" t="s">
        <v>470</v>
      </c>
      <c r="AA134" s="254">
        <v>0</v>
      </c>
      <c r="AB134" s="254">
        <v>0</v>
      </c>
      <c r="AC134" s="254">
        <v>8</v>
      </c>
      <c r="AD134" s="254">
        <v>13</v>
      </c>
      <c r="AE134" s="254">
        <v>11</v>
      </c>
      <c r="AF134" s="254">
        <v>0</v>
      </c>
      <c r="AG134" s="254">
        <v>0</v>
      </c>
      <c r="AH134" s="254">
        <v>13</v>
      </c>
      <c r="AI134" s="254">
        <v>0</v>
      </c>
      <c r="AJ134" s="254">
        <v>13</v>
      </c>
      <c r="AK134" s="254">
        <v>0</v>
      </c>
      <c r="AL134" s="254">
        <v>1</v>
      </c>
      <c r="AM134" s="254">
        <v>0</v>
      </c>
      <c r="AN134" s="254">
        <v>13</v>
      </c>
      <c r="AO134" s="254">
        <v>0</v>
      </c>
      <c r="AP134" s="254">
        <v>0</v>
      </c>
      <c r="AQ134" s="254">
        <v>0</v>
      </c>
    </row>
    <row r="135" spans="1:43" ht="13.5" customHeight="1">
      <c r="A135" s="256">
        <v>130</v>
      </c>
      <c r="B135" s="232" t="s">
        <v>1619</v>
      </c>
      <c r="C135" s="263" t="s">
        <v>1619</v>
      </c>
      <c r="D135" s="257">
        <v>12285</v>
      </c>
      <c r="E135" s="257">
        <v>4638</v>
      </c>
      <c r="F135" s="253">
        <v>2271</v>
      </c>
      <c r="G135" s="254">
        <v>591</v>
      </c>
      <c r="H135" s="254">
        <v>1514</v>
      </c>
      <c r="I135" s="254">
        <v>166</v>
      </c>
      <c r="J135" s="254">
        <v>960.74</v>
      </c>
      <c r="K135" s="254">
        <v>923</v>
      </c>
      <c r="L135" s="254">
        <v>154</v>
      </c>
      <c r="M135" s="254">
        <v>15</v>
      </c>
      <c r="N135" s="254">
        <v>146</v>
      </c>
      <c r="O135" s="254">
        <v>4</v>
      </c>
      <c r="P135" s="254">
        <v>2</v>
      </c>
      <c r="Q135" s="254">
        <v>110</v>
      </c>
      <c r="R135" s="254">
        <v>2</v>
      </c>
      <c r="S135" s="254">
        <v>34</v>
      </c>
      <c r="T135" s="254">
        <v>74</v>
      </c>
      <c r="U135" s="254">
        <v>32</v>
      </c>
      <c r="V135" s="254">
        <v>35</v>
      </c>
      <c r="W135" s="254">
        <v>33</v>
      </c>
      <c r="X135" s="254">
        <v>9</v>
      </c>
      <c r="Y135" s="254">
        <v>1</v>
      </c>
      <c r="Z135" s="254" t="s">
        <v>470</v>
      </c>
      <c r="AA135" s="254">
        <v>21</v>
      </c>
      <c r="AB135" s="254">
        <v>90</v>
      </c>
      <c r="AC135" s="254">
        <v>54</v>
      </c>
      <c r="AD135" s="254">
        <v>108</v>
      </c>
      <c r="AE135" s="254">
        <v>106</v>
      </c>
      <c r="AF135" s="254">
        <v>54</v>
      </c>
      <c r="AG135" s="254">
        <v>1</v>
      </c>
      <c r="AH135" s="254">
        <v>106</v>
      </c>
      <c r="AI135" s="254">
        <v>34</v>
      </c>
      <c r="AJ135" s="254">
        <v>94</v>
      </c>
      <c r="AK135" s="254">
        <v>18</v>
      </c>
      <c r="AL135" s="254">
        <v>53</v>
      </c>
      <c r="AM135" s="254">
        <v>27</v>
      </c>
      <c r="AN135" s="254">
        <v>105</v>
      </c>
      <c r="AO135" s="254">
        <v>69</v>
      </c>
      <c r="AP135" s="254">
        <v>99</v>
      </c>
      <c r="AQ135" s="254">
        <v>83</v>
      </c>
    </row>
    <row r="136" spans="1:43" ht="13.5" customHeight="1">
      <c r="A136" s="256">
        <v>131</v>
      </c>
      <c r="B136" s="232"/>
      <c r="C136" s="263" t="s">
        <v>1620</v>
      </c>
      <c r="D136" s="257">
        <v>614</v>
      </c>
      <c r="E136" s="257">
        <v>3</v>
      </c>
      <c r="F136" s="253">
        <v>102</v>
      </c>
      <c r="G136" s="254">
        <v>21</v>
      </c>
      <c r="H136" s="254">
        <v>76</v>
      </c>
      <c r="I136" s="254">
        <v>5</v>
      </c>
      <c r="J136" s="254">
        <v>48.79</v>
      </c>
      <c r="K136" s="254">
        <v>55</v>
      </c>
      <c r="L136" s="254">
        <v>6</v>
      </c>
      <c r="M136" s="254" t="s">
        <v>470</v>
      </c>
      <c r="N136" s="254">
        <v>6</v>
      </c>
      <c r="O136" s="254">
        <v>1</v>
      </c>
      <c r="P136" s="254" t="s">
        <v>470</v>
      </c>
      <c r="Q136" s="254">
        <v>15</v>
      </c>
      <c r="R136" s="254" t="s">
        <v>470</v>
      </c>
      <c r="S136" s="254">
        <v>3</v>
      </c>
      <c r="T136" s="254">
        <v>12</v>
      </c>
      <c r="U136" s="254">
        <v>14</v>
      </c>
      <c r="V136" s="254">
        <v>1</v>
      </c>
      <c r="W136" s="254" t="s">
        <v>470</v>
      </c>
      <c r="X136" s="254" t="s">
        <v>470</v>
      </c>
      <c r="Y136" s="254" t="s">
        <v>470</v>
      </c>
      <c r="Z136" s="254" t="s">
        <v>470</v>
      </c>
      <c r="AA136" s="254">
        <v>0</v>
      </c>
      <c r="AB136" s="254">
        <v>8</v>
      </c>
      <c r="AC136" s="254">
        <v>2</v>
      </c>
      <c r="AD136" s="254">
        <v>15</v>
      </c>
      <c r="AE136" s="254">
        <v>15</v>
      </c>
      <c r="AF136" s="254">
        <v>9</v>
      </c>
      <c r="AG136" s="254">
        <v>0</v>
      </c>
      <c r="AH136" s="254">
        <v>11</v>
      </c>
      <c r="AI136" s="254">
        <v>0</v>
      </c>
      <c r="AJ136" s="254">
        <v>2</v>
      </c>
      <c r="AK136" s="254">
        <v>0</v>
      </c>
      <c r="AL136" s="254">
        <v>0</v>
      </c>
      <c r="AM136" s="254">
        <v>0</v>
      </c>
      <c r="AN136" s="254">
        <v>14</v>
      </c>
      <c r="AO136" s="254">
        <v>0</v>
      </c>
      <c r="AP136" s="254">
        <v>9</v>
      </c>
      <c r="AQ136" s="254">
        <v>8</v>
      </c>
    </row>
    <row r="137" spans="1:43" ht="13.5" customHeight="1">
      <c r="A137" s="256">
        <v>132</v>
      </c>
      <c r="B137" s="232"/>
      <c r="C137" s="263" t="s">
        <v>1628</v>
      </c>
      <c r="D137" s="257">
        <v>828</v>
      </c>
      <c r="E137" s="257">
        <v>212</v>
      </c>
      <c r="F137" s="253">
        <v>202</v>
      </c>
      <c r="G137" s="254">
        <v>53</v>
      </c>
      <c r="H137" s="254">
        <v>141</v>
      </c>
      <c r="I137" s="254">
        <v>8</v>
      </c>
      <c r="J137" s="254">
        <v>89.31</v>
      </c>
      <c r="K137" s="254">
        <v>63</v>
      </c>
      <c r="L137" s="254">
        <v>13</v>
      </c>
      <c r="M137" s="254">
        <v>2</v>
      </c>
      <c r="N137" s="254">
        <v>13</v>
      </c>
      <c r="O137" s="254">
        <v>1</v>
      </c>
      <c r="P137" s="254" t="s">
        <v>470</v>
      </c>
      <c r="Q137" s="254">
        <v>11</v>
      </c>
      <c r="R137" s="254" t="s">
        <v>470</v>
      </c>
      <c r="S137" s="254">
        <v>3</v>
      </c>
      <c r="T137" s="254">
        <v>8</v>
      </c>
      <c r="U137" s="254">
        <v>2</v>
      </c>
      <c r="V137" s="254">
        <v>4</v>
      </c>
      <c r="W137" s="254">
        <v>5</v>
      </c>
      <c r="X137" s="254" t="s">
        <v>470</v>
      </c>
      <c r="Y137" s="254" t="s">
        <v>470</v>
      </c>
      <c r="Z137" s="254" t="s">
        <v>470</v>
      </c>
      <c r="AA137" s="254">
        <v>2</v>
      </c>
      <c r="AB137" s="254">
        <v>10</v>
      </c>
      <c r="AC137" s="254">
        <v>6</v>
      </c>
      <c r="AD137" s="254">
        <v>11</v>
      </c>
      <c r="AE137" s="254">
        <v>11</v>
      </c>
      <c r="AF137" s="254">
        <v>7</v>
      </c>
      <c r="AG137" s="254">
        <v>0</v>
      </c>
      <c r="AH137" s="254">
        <v>11</v>
      </c>
      <c r="AI137" s="254">
        <v>3</v>
      </c>
      <c r="AJ137" s="254">
        <v>11</v>
      </c>
      <c r="AK137" s="254">
        <v>3</v>
      </c>
      <c r="AL137" s="254">
        <v>8</v>
      </c>
      <c r="AM137" s="254">
        <v>6</v>
      </c>
      <c r="AN137" s="254">
        <v>10</v>
      </c>
      <c r="AO137" s="254">
        <v>5</v>
      </c>
      <c r="AP137" s="254">
        <v>11</v>
      </c>
      <c r="AQ137" s="254">
        <v>8</v>
      </c>
    </row>
    <row r="138" spans="1:43" ht="13.5" customHeight="1">
      <c r="A138" s="256">
        <v>133</v>
      </c>
      <c r="B138" s="232"/>
      <c r="C138" s="263" t="s">
        <v>1638</v>
      </c>
      <c r="D138" s="257">
        <v>629</v>
      </c>
      <c r="E138" s="257">
        <v>79</v>
      </c>
      <c r="F138" s="253">
        <v>160</v>
      </c>
      <c r="G138" s="254">
        <v>21</v>
      </c>
      <c r="H138" s="254">
        <v>134</v>
      </c>
      <c r="I138" s="254">
        <v>5</v>
      </c>
      <c r="J138" s="254">
        <v>70.42</v>
      </c>
      <c r="K138" s="254">
        <v>70</v>
      </c>
      <c r="L138" s="254">
        <v>18</v>
      </c>
      <c r="M138" s="254">
        <v>4</v>
      </c>
      <c r="N138" s="254">
        <v>16</v>
      </c>
      <c r="O138" s="254" t="s">
        <v>470</v>
      </c>
      <c r="P138" s="254">
        <v>1</v>
      </c>
      <c r="Q138" s="254">
        <v>9</v>
      </c>
      <c r="R138" s="254" t="s">
        <v>470</v>
      </c>
      <c r="S138" s="254" t="s">
        <v>470</v>
      </c>
      <c r="T138" s="254">
        <v>9</v>
      </c>
      <c r="U138" s="254">
        <v>6</v>
      </c>
      <c r="V138" s="254">
        <v>2</v>
      </c>
      <c r="W138" s="254">
        <v>1</v>
      </c>
      <c r="X138" s="254" t="s">
        <v>470</v>
      </c>
      <c r="Y138" s="254" t="s">
        <v>470</v>
      </c>
      <c r="Z138" s="254" t="s">
        <v>470</v>
      </c>
      <c r="AA138" s="254">
        <v>1</v>
      </c>
      <c r="AB138" s="254">
        <v>8</v>
      </c>
      <c r="AC138" s="254">
        <v>0</v>
      </c>
      <c r="AD138" s="254">
        <v>9</v>
      </c>
      <c r="AE138" s="254">
        <v>9</v>
      </c>
      <c r="AF138" s="254">
        <v>6</v>
      </c>
      <c r="AG138" s="254">
        <v>0</v>
      </c>
      <c r="AH138" s="254">
        <v>9</v>
      </c>
      <c r="AI138" s="254">
        <v>0</v>
      </c>
      <c r="AJ138" s="254">
        <v>9</v>
      </c>
      <c r="AK138" s="254">
        <v>0</v>
      </c>
      <c r="AL138" s="254">
        <v>1</v>
      </c>
      <c r="AM138" s="254">
        <v>1</v>
      </c>
      <c r="AN138" s="254">
        <v>7</v>
      </c>
      <c r="AO138" s="254">
        <v>0</v>
      </c>
      <c r="AP138" s="254">
        <v>8</v>
      </c>
      <c r="AQ138" s="254">
        <v>8</v>
      </c>
    </row>
    <row r="139" spans="1:43" ht="13.5" customHeight="1">
      <c r="A139" s="256">
        <v>134</v>
      </c>
      <c r="B139" s="232"/>
      <c r="C139" s="263" t="s">
        <v>1645</v>
      </c>
      <c r="D139" s="257">
        <v>655</v>
      </c>
      <c r="E139" s="257">
        <v>52</v>
      </c>
      <c r="F139" s="253">
        <v>190</v>
      </c>
      <c r="G139" s="254">
        <v>58</v>
      </c>
      <c r="H139" s="254">
        <v>119</v>
      </c>
      <c r="I139" s="254">
        <v>13</v>
      </c>
      <c r="J139" s="254">
        <v>59.62</v>
      </c>
      <c r="K139" s="254">
        <v>92</v>
      </c>
      <c r="L139" s="254">
        <v>13</v>
      </c>
      <c r="M139" s="254" t="s">
        <v>470</v>
      </c>
      <c r="N139" s="254">
        <v>13</v>
      </c>
      <c r="O139" s="254">
        <v>1</v>
      </c>
      <c r="P139" s="254" t="s">
        <v>470</v>
      </c>
      <c r="Q139" s="254">
        <v>7</v>
      </c>
      <c r="R139" s="254" t="s">
        <v>470</v>
      </c>
      <c r="S139" s="254">
        <v>3</v>
      </c>
      <c r="T139" s="254">
        <v>4</v>
      </c>
      <c r="U139" s="254">
        <v>4</v>
      </c>
      <c r="V139" s="254">
        <v>2</v>
      </c>
      <c r="W139" s="254">
        <v>1</v>
      </c>
      <c r="X139" s="254" t="s">
        <v>470</v>
      </c>
      <c r="Y139" s="254" t="s">
        <v>470</v>
      </c>
      <c r="Z139" s="254" t="s">
        <v>470</v>
      </c>
      <c r="AA139" s="254">
        <v>5</v>
      </c>
      <c r="AB139" s="254">
        <v>7</v>
      </c>
      <c r="AC139" s="254">
        <v>4</v>
      </c>
      <c r="AD139" s="254">
        <v>7</v>
      </c>
      <c r="AE139" s="254">
        <v>7</v>
      </c>
      <c r="AF139" s="254">
        <v>4</v>
      </c>
      <c r="AG139" s="254">
        <v>0</v>
      </c>
      <c r="AH139" s="254">
        <v>7</v>
      </c>
      <c r="AI139" s="254">
        <v>1</v>
      </c>
      <c r="AJ139" s="254">
        <v>6</v>
      </c>
      <c r="AK139" s="254">
        <v>1</v>
      </c>
      <c r="AL139" s="254">
        <v>1</v>
      </c>
      <c r="AM139" s="254">
        <v>1</v>
      </c>
      <c r="AN139" s="254">
        <v>7</v>
      </c>
      <c r="AO139" s="254">
        <v>6</v>
      </c>
      <c r="AP139" s="254">
        <v>7</v>
      </c>
      <c r="AQ139" s="254">
        <v>6</v>
      </c>
    </row>
    <row r="140" spans="1:43" ht="13.5" customHeight="1">
      <c r="A140" s="256">
        <v>135</v>
      </c>
      <c r="B140" s="232"/>
      <c r="C140" s="263" t="s">
        <v>1652</v>
      </c>
      <c r="D140" s="257">
        <v>2242</v>
      </c>
      <c r="E140" s="257">
        <v>1283</v>
      </c>
      <c r="F140" s="253">
        <v>250</v>
      </c>
      <c r="G140" s="254">
        <v>50</v>
      </c>
      <c r="H140" s="254">
        <v>190</v>
      </c>
      <c r="I140" s="254">
        <v>10</v>
      </c>
      <c r="J140" s="254">
        <v>145.08000000000001</v>
      </c>
      <c r="K140" s="254">
        <v>96</v>
      </c>
      <c r="L140" s="254">
        <v>8</v>
      </c>
      <c r="M140" s="254" t="s">
        <v>470</v>
      </c>
      <c r="N140" s="254">
        <v>8</v>
      </c>
      <c r="O140" s="254" t="s">
        <v>470</v>
      </c>
      <c r="P140" s="254" t="s">
        <v>470</v>
      </c>
      <c r="Q140" s="254">
        <v>13</v>
      </c>
      <c r="R140" s="254" t="s">
        <v>470</v>
      </c>
      <c r="S140" s="254">
        <v>2</v>
      </c>
      <c r="T140" s="254">
        <v>11</v>
      </c>
      <c r="U140" s="254">
        <v>1</v>
      </c>
      <c r="V140" s="254">
        <v>2</v>
      </c>
      <c r="W140" s="254">
        <v>8</v>
      </c>
      <c r="X140" s="254">
        <v>2</v>
      </c>
      <c r="Y140" s="254" t="s">
        <v>470</v>
      </c>
      <c r="Z140" s="254" t="s">
        <v>470</v>
      </c>
      <c r="AA140" s="254">
        <v>5</v>
      </c>
      <c r="AB140" s="254">
        <v>5</v>
      </c>
      <c r="AC140" s="254">
        <v>3</v>
      </c>
      <c r="AD140" s="254">
        <v>12</v>
      </c>
      <c r="AE140" s="254">
        <v>12</v>
      </c>
      <c r="AF140" s="254">
        <v>2</v>
      </c>
      <c r="AG140" s="254">
        <v>1</v>
      </c>
      <c r="AH140" s="254">
        <v>13</v>
      </c>
      <c r="AI140" s="254">
        <v>0</v>
      </c>
      <c r="AJ140" s="254">
        <v>13</v>
      </c>
      <c r="AK140" s="254">
        <v>0</v>
      </c>
      <c r="AL140" s="254">
        <v>3</v>
      </c>
      <c r="AM140" s="254">
        <v>2</v>
      </c>
      <c r="AN140" s="254">
        <v>13</v>
      </c>
      <c r="AO140" s="254">
        <v>10</v>
      </c>
      <c r="AP140" s="254">
        <v>10</v>
      </c>
      <c r="AQ140" s="254">
        <v>4</v>
      </c>
    </row>
    <row r="141" spans="1:43" ht="13.5" customHeight="1">
      <c r="A141" s="256">
        <v>136</v>
      </c>
      <c r="B141" s="232"/>
      <c r="C141" s="263" t="s">
        <v>1540</v>
      </c>
      <c r="D141" s="257">
        <v>1583</v>
      </c>
      <c r="E141" s="257">
        <v>413</v>
      </c>
      <c r="F141" s="253">
        <v>306</v>
      </c>
      <c r="G141" s="254">
        <v>84</v>
      </c>
      <c r="H141" s="254">
        <v>180</v>
      </c>
      <c r="I141" s="254">
        <v>42</v>
      </c>
      <c r="J141" s="254">
        <v>154.22999999999999</v>
      </c>
      <c r="K141" s="254">
        <v>121</v>
      </c>
      <c r="L141" s="254">
        <v>19</v>
      </c>
      <c r="M141" s="254">
        <v>5</v>
      </c>
      <c r="N141" s="254">
        <v>17</v>
      </c>
      <c r="O141" s="254" t="s">
        <v>470</v>
      </c>
      <c r="P141" s="254" t="s">
        <v>470</v>
      </c>
      <c r="Q141" s="254">
        <v>12</v>
      </c>
      <c r="R141" s="254">
        <v>1</v>
      </c>
      <c r="S141" s="254">
        <v>3</v>
      </c>
      <c r="T141" s="254">
        <v>8</v>
      </c>
      <c r="U141" s="254" t="s">
        <v>470</v>
      </c>
      <c r="V141" s="254">
        <v>6</v>
      </c>
      <c r="W141" s="254">
        <v>4</v>
      </c>
      <c r="X141" s="254">
        <v>2</v>
      </c>
      <c r="Y141" s="254" t="s">
        <v>470</v>
      </c>
      <c r="Z141" s="254" t="s">
        <v>470</v>
      </c>
      <c r="AA141" s="254">
        <v>3</v>
      </c>
      <c r="AB141" s="254">
        <v>11</v>
      </c>
      <c r="AC141" s="254">
        <v>10</v>
      </c>
      <c r="AD141" s="254">
        <v>12</v>
      </c>
      <c r="AE141" s="254">
        <v>11</v>
      </c>
      <c r="AF141" s="254">
        <v>4</v>
      </c>
      <c r="AG141" s="254">
        <v>0</v>
      </c>
      <c r="AH141" s="254">
        <v>12</v>
      </c>
      <c r="AI141" s="254">
        <v>3</v>
      </c>
      <c r="AJ141" s="254">
        <v>12</v>
      </c>
      <c r="AK141" s="254">
        <v>5</v>
      </c>
      <c r="AL141" s="254">
        <v>12</v>
      </c>
      <c r="AM141" s="254">
        <v>10</v>
      </c>
      <c r="AN141" s="254">
        <v>12</v>
      </c>
      <c r="AO141" s="254">
        <v>6</v>
      </c>
      <c r="AP141" s="254">
        <v>12</v>
      </c>
      <c r="AQ141" s="254">
        <v>9</v>
      </c>
    </row>
    <row r="142" spans="1:43" ht="13.5" customHeight="1">
      <c r="A142" s="256">
        <v>137</v>
      </c>
      <c r="B142" s="232"/>
      <c r="C142" s="263" t="s">
        <v>243</v>
      </c>
      <c r="D142" s="257">
        <v>1056</v>
      </c>
      <c r="E142" s="257">
        <v>451</v>
      </c>
      <c r="F142" s="253">
        <v>202</v>
      </c>
      <c r="G142" s="254">
        <v>47</v>
      </c>
      <c r="H142" s="254">
        <v>143</v>
      </c>
      <c r="I142" s="254">
        <v>12</v>
      </c>
      <c r="J142" s="254">
        <v>104.48</v>
      </c>
      <c r="K142" s="254">
        <v>78</v>
      </c>
      <c r="L142" s="254">
        <v>4</v>
      </c>
      <c r="M142" s="254">
        <v>1</v>
      </c>
      <c r="N142" s="254">
        <v>3</v>
      </c>
      <c r="O142" s="254" t="s">
        <v>470</v>
      </c>
      <c r="P142" s="254" t="s">
        <v>470</v>
      </c>
      <c r="Q142" s="254">
        <v>10</v>
      </c>
      <c r="R142" s="254" t="s">
        <v>470</v>
      </c>
      <c r="S142" s="254">
        <v>2</v>
      </c>
      <c r="T142" s="254">
        <v>8</v>
      </c>
      <c r="U142" s="254">
        <v>2</v>
      </c>
      <c r="V142" s="254">
        <v>4</v>
      </c>
      <c r="W142" s="254">
        <v>3</v>
      </c>
      <c r="X142" s="254" t="s">
        <v>470</v>
      </c>
      <c r="Y142" s="254">
        <v>1</v>
      </c>
      <c r="Z142" s="254" t="s">
        <v>470</v>
      </c>
      <c r="AA142" s="254">
        <v>1</v>
      </c>
      <c r="AB142" s="254">
        <v>9</v>
      </c>
      <c r="AC142" s="254">
        <v>3</v>
      </c>
      <c r="AD142" s="254">
        <v>9</v>
      </c>
      <c r="AE142" s="254">
        <v>8</v>
      </c>
      <c r="AF142" s="254">
        <v>7</v>
      </c>
      <c r="AG142" s="254">
        <v>0</v>
      </c>
      <c r="AH142" s="254">
        <v>10</v>
      </c>
      <c r="AI142" s="254">
        <v>5</v>
      </c>
      <c r="AJ142" s="254">
        <v>10</v>
      </c>
      <c r="AK142" s="254">
        <v>4</v>
      </c>
      <c r="AL142" s="254">
        <v>2</v>
      </c>
      <c r="AM142" s="254">
        <v>1</v>
      </c>
      <c r="AN142" s="254">
        <v>10</v>
      </c>
      <c r="AO142" s="254">
        <v>10</v>
      </c>
      <c r="AP142" s="254">
        <v>10</v>
      </c>
      <c r="AQ142" s="254">
        <v>9</v>
      </c>
    </row>
    <row r="143" spans="1:43" ht="13.5" customHeight="1">
      <c r="A143" s="256">
        <v>138</v>
      </c>
      <c r="B143" s="232"/>
      <c r="C143" s="263" t="s">
        <v>1679</v>
      </c>
      <c r="D143" s="257">
        <v>448</v>
      </c>
      <c r="E143" s="257">
        <v>70</v>
      </c>
      <c r="F143" s="253">
        <v>138</v>
      </c>
      <c r="G143" s="254">
        <v>26</v>
      </c>
      <c r="H143" s="254">
        <v>111</v>
      </c>
      <c r="I143" s="254">
        <v>1</v>
      </c>
      <c r="J143" s="254">
        <v>53.13</v>
      </c>
      <c r="K143" s="254">
        <v>65</v>
      </c>
      <c r="L143" s="254">
        <v>19</v>
      </c>
      <c r="M143" s="254">
        <v>2</v>
      </c>
      <c r="N143" s="254">
        <v>17</v>
      </c>
      <c r="O143" s="254" t="s">
        <v>470</v>
      </c>
      <c r="P143" s="254">
        <v>1</v>
      </c>
      <c r="Q143" s="254">
        <v>4</v>
      </c>
      <c r="R143" s="254" t="s">
        <v>470</v>
      </c>
      <c r="S143" s="254">
        <v>1</v>
      </c>
      <c r="T143" s="254">
        <v>3</v>
      </c>
      <c r="U143" s="254">
        <v>2</v>
      </c>
      <c r="V143" s="254">
        <v>1</v>
      </c>
      <c r="W143" s="254">
        <v>1</v>
      </c>
      <c r="X143" s="254" t="s">
        <v>470</v>
      </c>
      <c r="Y143" s="254" t="s">
        <v>470</v>
      </c>
      <c r="Z143" s="254" t="s">
        <v>470</v>
      </c>
      <c r="AA143" s="254">
        <v>0</v>
      </c>
      <c r="AB143" s="254">
        <v>4</v>
      </c>
      <c r="AC143" s="254">
        <v>4</v>
      </c>
      <c r="AD143" s="254">
        <v>4</v>
      </c>
      <c r="AE143" s="254">
        <v>4</v>
      </c>
      <c r="AF143" s="254">
        <v>3</v>
      </c>
      <c r="AG143" s="254">
        <v>0</v>
      </c>
      <c r="AH143" s="254">
        <v>4</v>
      </c>
      <c r="AI143" s="254">
        <v>0</v>
      </c>
      <c r="AJ143" s="254">
        <v>2</v>
      </c>
      <c r="AK143" s="254">
        <v>0</v>
      </c>
      <c r="AL143" s="254">
        <v>2</v>
      </c>
      <c r="AM143" s="254">
        <v>1</v>
      </c>
      <c r="AN143" s="254">
        <v>3</v>
      </c>
      <c r="AO143" s="254">
        <v>3</v>
      </c>
      <c r="AP143" s="254">
        <v>3</v>
      </c>
      <c r="AQ143" s="254">
        <v>3</v>
      </c>
    </row>
    <row r="144" spans="1:43" ht="13.5" customHeight="1">
      <c r="A144" s="256">
        <v>139</v>
      </c>
      <c r="B144" s="232"/>
      <c r="C144" s="263" t="s">
        <v>1684</v>
      </c>
      <c r="D144" s="257">
        <v>1353</v>
      </c>
      <c r="E144" s="257">
        <v>687</v>
      </c>
      <c r="F144" s="253">
        <v>236</v>
      </c>
      <c r="G144" s="254">
        <v>60</v>
      </c>
      <c r="H144" s="254">
        <v>159</v>
      </c>
      <c r="I144" s="254">
        <v>17</v>
      </c>
      <c r="J144" s="254">
        <v>91.18</v>
      </c>
      <c r="K144" s="254">
        <v>59</v>
      </c>
      <c r="L144" s="254">
        <v>8</v>
      </c>
      <c r="M144" s="254">
        <v>1</v>
      </c>
      <c r="N144" s="254">
        <v>7</v>
      </c>
      <c r="O144" s="254">
        <v>1</v>
      </c>
      <c r="P144" s="254" t="s">
        <v>470</v>
      </c>
      <c r="Q144" s="254">
        <v>7</v>
      </c>
      <c r="R144" s="254" t="s">
        <v>470</v>
      </c>
      <c r="S144" s="254">
        <v>2</v>
      </c>
      <c r="T144" s="254">
        <v>5</v>
      </c>
      <c r="U144" s="254" t="s">
        <v>470</v>
      </c>
      <c r="V144" s="254">
        <v>4</v>
      </c>
      <c r="W144" s="254">
        <v>3</v>
      </c>
      <c r="X144" s="254" t="s">
        <v>470</v>
      </c>
      <c r="Y144" s="254" t="s">
        <v>470</v>
      </c>
      <c r="Z144" s="254" t="s">
        <v>470</v>
      </c>
      <c r="AA144" s="254">
        <v>1</v>
      </c>
      <c r="AB144" s="254">
        <v>7</v>
      </c>
      <c r="AC144" s="254">
        <v>3</v>
      </c>
      <c r="AD144" s="254">
        <v>7</v>
      </c>
      <c r="AE144" s="254">
        <v>7</v>
      </c>
      <c r="AF144" s="254">
        <v>5</v>
      </c>
      <c r="AG144" s="254">
        <v>0</v>
      </c>
      <c r="AH144" s="254">
        <v>7</v>
      </c>
      <c r="AI144" s="254">
        <v>0</v>
      </c>
      <c r="AJ144" s="254">
        <v>7</v>
      </c>
      <c r="AK144" s="254">
        <v>0</v>
      </c>
      <c r="AL144" s="254">
        <v>2</v>
      </c>
      <c r="AM144" s="254">
        <v>0</v>
      </c>
      <c r="AN144" s="254">
        <v>7</v>
      </c>
      <c r="AO144" s="254">
        <v>7</v>
      </c>
      <c r="AP144" s="254">
        <v>7</v>
      </c>
      <c r="AQ144" s="254">
        <v>7</v>
      </c>
    </row>
    <row r="145" spans="1:43" ht="13.5" customHeight="1">
      <c r="A145" s="256">
        <v>140</v>
      </c>
      <c r="B145" s="232"/>
      <c r="C145" s="263" t="s">
        <v>1688</v>
      </c>
      <c r="D145" s="257">
        <v>744</v>
      </c>
      <c r="E145" s="257">
        <v>214</v>
      </c>
      <c r="F145" s="253">
        <v>238</v>
      </c>
      <c r="G145" s="254">
        <v>77</v>
      </c>
      <c r="H145" s="254">
        <v>136</v>
      </c>
      <c r="I145" s="254">
        <v>25</v>
      </c>
      <c r="J145" s="254">
        <v>61.76</v>
      </c>
      <c r="K145" s="254">
        <v>132</v>
      </c>
      <c r="L145" s="254">
        <v>21</v>
      </c>
      <c r="M145" s="254" t="s">
        <v>470</v>
      </c>
      <c r="N145" s="254">
        <v>21</v>
      </c>
      <c r="O145" s="254" t="s">
        <v>470</v>
      </c>
      <c r="P145" s="254" t="s">
        <v>470</v>
      </c>
      <c r="Q145" s="254">
        <v>10</v>
      </c>
      <c r="R145" s="254">
        <v>1</v>
      </c>
      <c r="S145" s="254">
        <v>6</v>
      </c>
      <c r="T145" s="254">
        <v>3</v>
      </c>
      <c r="U145" s="254" t="s">
        <v>470</v>
      </c>
      <c r="V145" s="254">
        <v>3</v>
      </c>
      <c r="W145" s="254">
        <v>4</v>
      </c>
      <c r="X145" s="254">
        <v>3</v>
      </c>
      <c r="Y145" s="254" t="s">
        <v>470</v>
      </c>
      <c r="Z145" s="254" t="s">
        <v>470</v>
      </c>
      <c r="AA145" s="254">
        <v>2</v>
      </c>
      <c r="AB145" s="254">
        <v>10</v>
      </c>
      <c r="AC145" s="254">
        <v>9</v>
      </c>
      <c r="AD145" s="254">
        <v>10</v>
      </c>
      <c r="AE145" s="254">
        <v>10</v>
      </c>
      <c r="AF145" s="254">
        <v>1</v>
      </c>
      <c r="AG145" s="254">
        <v>0</v>
      </c>
      <c r="AH145" s="254">
        <v>10</v>
      </c>
      <c r="AI145" s="254">
        <v>10</v>
      </c>
      <c r="AJ145" s="254">
        <v>10</v>
      </c>
      <c r="AK145" s="254">
        <v>3</v>
      </c>
      <c r="AL145" s="254">
        <v>10</v>
      </c>
      <c r="AM145" s="254">
        <v>2</v>
      </c>
      <c r="AN145" s="254">
        <v>10</v>
      </c>
      <c r="AO145" s="254">
        <v>10</v>
      </c>
      <c r="AP145" s="254">
        <v>10</v>
      </c>
      <c r="AQ145" s="254">
        <v>10</v>
      </c>
    </row>
    <row r="146" spans="1:43" ht="13.5" customHeight="1">
      <c r="A146" s="256">
        <v>141</v>
      </c>
      <c r="B146" s="232"/>
      <c r="C146" s="263" t="s">
        <v>1694</v>
      </c>
      <c r="D146" s="257">
        <v>2133</v>
      </c>
      <c r="E146" s="257">
        <v>1174</v>
      </c>
      <c r="F146" s="253">
        <v>247</v>
      </c>
      <c r="G146" s="254">
        <v>94</v>
      </c>
      <c r="H146" s="254">
        <v>125</v>
      </c>
      <c r="I146" s="254">
        <v>28</v>
      </c>
      <c r="J146" s="254">
        <v>82.74</v>
      </c>
      <c r="K146" s="254">
        <v>92</v>
      </c>
      <c r="L146" s="254">
        <v>25</v>
      </c>
      <c r="M146" s="254" t="s">
        <v>470</v>
      </c>
      <c r="N146" s="254">
        <v>25</v>
      </c>
      <c r="O146" s="254" t="s">
        <v>470</v>
      </c>
      <c r="P146" s="254" t="s">
        <v>470</v>
      </c>
      <c r="Q146" s="254">
        <v>12</v>
      </c>
      <c r="R146" s="254" t="s">
        <v>470</v>
      </c>
      <c r="S146" s="254">
        <v>9</v>
      </c>
      <c r="T146" s="254">
        <v>3</v>
      </c>
      <c r="U146" s="254">
        <v>1</v>
      </c>
      <c r="V146" s="254">
        <v>6</v>
      </c>
      <c r="W146" s="254">
        <v>3</v>
      </c>
      <c r="X146" s="254">
        <v>2</v>
      </c>
      <c r="Y146" s="254" t="s">
        <v>470</v>
      </c>
      <c r="Z146" s="254" t="s">
        <v>470</v>
      </c>
      <c r="AA146" s="254">
        <v>1</v>
      </c>
      <c r="AB146" s="254">
        <v>11</v>
      </c>
      <c r="AC146" s="254">
        <v>10</v>
      </c>
      <c r="AD146" s="254">
        <v>12</v>
      </c>
      <c r="AE146" s="254">
        <v>12</v>
      </c>
      <c r="AF146" s="254">
        <v>6</v>
      </c>
      <c r="AG146" s="254">
        <v>0</v>
      </c>
      <c r="AH146" s="254">
        <v>12</v>
      </c>
      <c r="AI146" s="254">
        <v>12</v>
      </c>
      <c r="AJ146" s="254">
        <v>12</v>
      </c>
      <c r="AK146" s="254">
        <v>2</v>
      </c>
      <c r="AL146" s="254">
        <v>12</v>
      </c>
      <c r="AM146" s="254">
        <v>3</v>
      </c>
      <c r="AN146" s="254">
        <v>12</v>
      </c>
      <c r="AO146" s="254">
        <v>12</v>
      </c>
      <c r="AP146" s="254">
        <v>12</v>
      </c>
      <c r="AQ146" s="254">
        <v>11</v>
      </c>
    </row>
    <row r="147" spans="1:43" ht="13.5" customHeight="1">
      <c r="A147" s="256">
        <v>142</v>
      </c>
      <c r="B147" s="232" t="s">
        <v>1704</v>
      </c>
      <c r="C147" s="263" t="s">
        <v>1704</v>
      </c>
      <c r="D147" s="257">
        <v>27631</v>
      </c>
      <c r="E147" s="257">
        <v>16542</v>
      </c>
      <c r="F147" s="253">
        <v>3710</v>
      </c>
      <c r="G147" s="254">
        <v>1020</v>
      </c>
      <c r="H147" s="254">
        <v>2296</v>
      </c>
      <c r="I147" s="254">
        <v>394</v>
      </c>
      <c r="J147" s="254">
        <v>1219</v>
      </c>
      <c r="K147" s="254">
        <v>904</v>
      </c>
      <c r="L147" s="254">
        <v>156</v>
      </c>
      <c r="M147" s="254">
        <v>17</v>
      </c>
      <c r="N147" s="254">
        <v>151</v>
      </c>
      <c r="O147" s="254">
        <v>2</v>
      </c>
      <c r="P147" s="254">
        <v>2</v>
      </c>
      <c r="Q147" s="254">
        <v>61</v>
      </c>
      <c r="R147" s="254">
        <v>1</v>
      </c>
      <c r="S147" s="254">
        <v>35</v>
      </c>
      <c r="T147" s="254">
        <v>25</v>
      </c>
      <c r="U147" s="254">
        <v>22</v>
      </c>
      <c r="V147" s="254">
        <v>28</v>
      </c>
      <c r="W147" s="254">
        <v>10</v>
      </c>
      <c r="X147" s="254">
        <v>1</v>
      </c>
      <c r="Y147" s="254" t="s">
        <v>470</v>
      </c>
      <c r="Z147" s="254" t="s">
        <v>470</v>
      </c>
      <c r="AA147" s="254">
        <v>28</v>
      </c>
      <c r="AB147" s="254">
        <v>57</v>
      </c>
      <c r="AC147" s="254">
        <v>50</v>
      </c>
      <c r="AD147" s="254">
        <v>59</v>
      </c>
      <c r="AE147" s="254">
        <v>58</v>
      </c>
      <c r="AF147" s="254">
        <v>49</v>
      </c>
      <c r="AG147" s="254">
        <v>1</v>
      </c>
      <c r="AH147" s="254">
        <v>61</v>
      </c>
      <c r="AI147" s="254">
        <v>8</v>
      </c>
      <c r="AJ147" s="254">
        <v>60</v>
      </c>
      <c r="AK147" s="254">
        <v>3</v>
      </c>
      <c r="AL147" s="254">
        <v>24</v>
      </c>
      <c r="AM147" s="254">
        <v>15</v>
      </c>
      <c r="AN147" s="254">
        <v>61</v>
      </c>
      <c r="AO147" s="254">
        <v>36</v>
      </c>
      <c r="AP147" s="254">
        <v>61</v>
      </c>
      <c r="AQ147" s="254">
        <v>54</v>
      </c>
    </row>
    <row r="148" spans="1:43" ht="13.5" customHeight="1">
      <c r="A148" s="256">
        <v>143</v>
      </c>
      <c r="B148" s="232"/>
      <c r="C148" s="263" t="s">
        <v>1705</v>
      </c>
      <c r="D148" s="257">
        <v>1235</v>
      </c>
      <c r="E148" s="257">
        <v>158</v>
      </c>
      <c r="F148" s="253">
        <v>237</v>
      </c>
      <c r="G148" s="254">
        <v>107</v>
      </c>
      <c r="H148" s="254">
        <v>84</v>
      </c>
      <c r="I148" s="254">
        <v>46</v>
      </c>
      <c r="J148" s="254">
        <v>80.790000000000006</v>
      </c>
      <c r="K148" s="254">
        <v>90</v>
      </c>
      <c r="L148" s="254">
        <v>17</v>
      </c>
      <c r="M148" s="254">
        <v>1</v>
      </c>
      <c r="N148" s="254">
        <v>16</v>
      </c>
      <c r="O148" s="254" t="s">
        <v>470</v>
      </c>
      <c r="P148" s="254" t="s">
        <v>470</v>
      </c>
      <c r="Q148" s="254">
        <v>8</v>
      </c>
      <c r="R148" s="254" t="s">
        <v>470</v>
      </c>
      <c r="S148" s="254">
        <v>7</v>
      </c>
      <c r="T148" s="254">
        <v>1</v>
      </c>
      <c r="U148" s="254">
        <v>5</v>
      </c>
      <c r="V148" s="254">
        <v>2</v>
      </c>
      <c r="W148" s="254" t="s">
        <v>470</v>
      </c>
      <c r="X148" s="254">
        <v>1</v>
      </c>
      <c r="Y148" s="254" t="s">
        <v>470</v>
      </c>
      <c r="Z148" s="254" t="s">
        <v>470</v>
      </c>
      <c r="AA148" s="254">
        <v>1</v>
      </c>
      <c r="AB148" s="254">
        <v>7</v>
      </c>
      <c r="AC148" s="254">
        <v>4</v>
      </c>
      <c r="AD148" s="254">
        <v>8</v>
      </c>
      <c r="AE148" s="254">
        <v>8</v>
      </c>
      <c r="AF148" s="254">
        <v>5</v>
      </c>
      <c r="AG148" s="254">
        <v>0</v>
      </c>
      <c r="AH148" s="254">
        <v>8</v>
      </c>
      <c r="AI148" s="254">
        <v>2</v>
      </c>
      <c r="AJ148" s="254">
        <v>7</v>
      </c>
      <c r="AK148" s="254">
        <v>0</v>
      </c>
      <c r="AL148" s="254">
        <v>1</v>
      </c>
      <c r="AM148" s="254">
        <v>1</v>
      </c>
      <c r="AN148" s="254">
        <v>8</v>
      </c>
      <c r="AO148" s="254">
        <v>8</v>
      </c>
      <c r="AP148" s="254">
        <v>8</v>
      </c>
      <c r="AQ148" s="254">
        <v>7</v>
      </c>
    </row>
    <row r="149" spans="1:43" ht="13.5" customHeight="1">
      <c r="A149" s="256">
        <v>144</v>
      </c>
      <c r="B149" s="232"/>
      <c r="C149" s="263" t="s">
        <v>1713</v>
      </c>
      <c r="D149" s="257">
        <v>961</v>
      </c>
      <c r="E149" s="257">
        <v>76</v>
      </c>
      <c r="F149" s="253">
        <v>310</v>
      </c>
      <c r="G149" s="254">
        <v>57</v>
      </c>
      <c r="H149" s="254">
        <v>211</v>
      </c>
      <c r="I149" s="254">
        <v>42</v>
      </c>
      <c r="J149" s="254">
        <v>134.96</v>
      </c>
      <c r="K149" s="254">
        <v>53</v>
      </c>
      <c r="L149" s="254">
        <v>7</v>
      </c>
      <c r="M149" s="254" t="s">
        <v>470</v>
      </c>
      <c r="N149" s="254">
        <v>6</v>
      </c>
      <c r="O149" s="254" t="s">
        <v>470</v>
      </c>
      <c r="P149" s="254">
        <v>1</v>
      </c>
      <c r="Q149" s="254">
        <v>4</v>
      </c>
      <c r="R149" s="254" t="s">
        <v>470</v>
      </c>
      <c r="S149" s="254">
        <v>1</v>
      </c>
      <c r="T149" s="254">
        <v>3</v>
      </c>
      <c r="U149" s="254">
        <v>3</v>
      </c>
      <c r="V149" s="254">
        <v>1</v>
      </c>
      <c r="W149" s="254" t="s">
        <v>470</v>
      </c>
      <c r="X149" s="254" t="s">
        <v>470</v>
      </c>
      <c r="Y149" s="254" t="s">
        <v>470</v>
      </c>
      <c r="Z149" s="254" t="s">
        <v>470</v>
      </c>
      <c r="AA149" s="254">
        <v>4</v>
      </c>
      <c r="AB149" s="254">
        <v>4</v>
      </c>
      <c r="AC149" s="254">
        <v>4</v>
      </c>
      <c r="AD149" s="254">
        <v>4</v>
      </c>
      <c r="AE149" s="254">
        <v>4</v>
      </c>
      <c r="AF149" s="254">
        <v>3</v>
      </c>
      <c r="AG149" s="254">
        <v>0</v>
      </c>
      <c r="AH149" s="254">
        <v>4</v>
      </c>
      <c r="AI149" s="254">
        <v>2</v>
      </c>
      <c r="AJ149" s="254">
        <v>4</v>
      </c>
      <c r="AK149" s="254">
        <v>1</v>
      </c>
      <c r="AL149" s="254">
        <v>3</v>
      </c>
      <c r="AM149" s="254">
        <v>1</v>
      </c>
      <c r="AN149" s="254">
        <v>4</v>
      </c>
      <c r="AO149" s="254">
        <v>4</v>
      </c>
      <c r="AP149" s="254">
        <v>4</v>
      </c>
      <c r="AQ149" s="254">
        <v>4</v>
      </c>
    </row>
    <row r="150" spans="1:43" ht="13.5" customHeight="1">
      <c r="A150" s="256">
        <v>145</v>
      </c>
      <c r="B150" s="232"/>
      <c r="C150" s="263" t="s">
        <v>1716</v>
      </c>
      <c r="D150" s="257">
        <v>654</v>
      </c>
      <c r="E150" s="257">
        <v>32</v>
      </c>
      <c r="F150" s="253">
        <v>370</v>
      </c>
      <c r="G150" s="254">
        <v>167</v>
      </c>
      <c r="H150" s="254">
        <v>199</v>
      </c>
      <c r="I150" s="254">
        <v>4</v>
      </c>
      <c r="J150" s="254">
        <v>50.7</v>
      </c>
      <c r="K150" s="254">
        <v>117</v>
      </c>
      <c r="L150" s="254">
        <v>12</v>
      </c>
      <c r="M150" s="254">
        <v>3</v>
      </c>
      <c r="N150" s="254">
        <v>12</v>
      </c>
      <c r="O150" s="254" t="s">
        <v>470</v>
      </c>
      <c r="P150" s="254" t="s">
        <v>470</v>
      </c>
      <c r="Q150" s="254">
        <v>6</v>
      </c>
      <c r="R150" s="254" t="s">
        <v>470</v>
      </c>
      <c r="S150" s="254">
        <v>6</v>
      </c>
      <c r="T150" s="254" t="s">
        <v>470</v>
      </c>
      <c r="U150" s="254">
        <v>3</v>
      </c>
      <c r="V150" s="254">
        <v>3</v>
      </c>
      <c r="W150" s="254" t="s">
        <v>470</v>
      </c>
      <c r="X150" s="254" t="s">
        <v>470</v>
      </c>
      <c r="Y150" s="254" t="s">
        <v>470</v>
      </c>
      <c r="Z150" s="254" t="s">
        <v>470</v>
      </c>
      <c r="AA150" s="254">
        <v>5</v>
      </c>
      <c r="AB150" s="254">
        <v>5</v>
      </c>
      <c r="AC150" s="254">
        <v>6</v>
      </c>
      <c r="AD150" s="254">
        <v>6</v>
      </c>
      <c r="AE150" s="254">
        <v>6</v>
      </c>
      <c r="AF150" s="254">
        <v>6</v>
      </c>
      <c r="AG150" s="254">
        <v>0</v>
      </c>
      <c r="AH150" s="254">
        <v>6</v>
      </c>
      <c r="AI150" s="254">
        <v>1</v>
      </c>
      <c r="AJ150" s="254">
        <v>6</v>
      </c>
      <c r="AK150" s="254">
        <v>0</v>
      </c>
      <c r="AL150" s="254">
        <v>1</v>
      </c>
      <c r="AM150" s="254">
        <v>1</v>
      </c>
      <c r="AN150" s="254">
        <v>6</v>
      </c>
      <c r="AO150" s="254">
        <v>6</v>
      </c>
      <c r="AP150" s="254">
        <v>6</v>
      </c>
      <c r="AQ150" s="254">
        <v>5</v>
      </c>
    </row>
    <row r="151" spans="1:43" ht="13.5" customHeight="1">
      <c r="A151" s="256">
        <v>146</v>
      </c>
      <c r="B151" s="232"/>
      <c r="C151" s="263" t="s">
        <v>1722</v>
      </c>
      <c r="D151" s="257">
        <v>1230</v>
      </c>
      <c r="E151" s="257">
        <v>145</v>
      </c>
      <c r="F151" s="253">
        <v>759</v>
      </c>
      <c r="G151" s="254">
        <v>91</v>
      </c>
      <c r="H151" s="254">
        <v>654</v>
      </c>
      <c r="I151" s="254">
        <v>14</v>
      </c>
      <c r="J151" s="254">
        <v>108.47</v>
      </c>
      <c r="K151" s="254">
        <v>109</v>
      </c>
      <c r="L151" s="254">
        <v>13</v>
      </c>
      <c r="M151" s="254">
        <v>3</v>
      </c>
      <c r="N151" s="254">
        <v>13</v>
      </c>
      <c r="O151" s="254" t="s">
        <v>470</v>
      </c>
      <c r="P151" s="254" t="s">
        <v>470</v>
      </c>
      <c r="Q151" s="254">
        <v>4</v>
      </c>
      <c r="R151" s="254" t="s">
        <v>470</v>
      </c>
      <c r="S151" s="254" t="s">
        <v>470</v>
      </c>
      <c r="T151" s="254">
        <v>4</v>
      </c>
      <c r="U151" s="254" t="s">
        <v>470</v>
      </c>
      <c r="V151" s="254">
        <v>3</v>
      </c>
      <c r="W151" s="254">
        <v>1</v>
      </c>
      <c r="X151" s="254" t="s">
        <v>470</v>
      </c>
      <c r="Y151" s="254" t="s">
        <v>470</v>
      </c>
      <c r="Z151" s="254" t="s">
        <v>470</v>
      </c>
      <c r="AA151" s="254">
        <v>4</v>
      </c>
      <c r="AB151" s="254">
        <v>4</v>
      </c>
      <c r="AC151" s="254">
        <v>4</v>
      </c>
      <c r="AD151" s="254">
        <v>4</v>
      </c>
      <c r="AE151" s="254">
        <v>4</v>
      </c>
      <c r="AF151" s="254">
        <v>4</v>
      </c>
      <c r="AG151" s="254">
        <v>0</v>
      </c>
      <c r="AH151" s="254">
        <v>4</v>
      </c>
      <c r="AI151" s="254">
        <v>0</v>
      </c>
      <c r="AJ151" s="254">
        <v>4</v>
      </c>
      <c r="AK151" s="254">
        <v>0</v>
      </c>
      <c r="AL151" s="254">
        <v>3</v>
      </c>
      <c r="AM151" s="254">
        <v>3</v>
      </c>
      <c r="AN151" s="254">
        <v>4</v>
      </c>
      <c r="AO151" s="254">
        <v>4</v>
      </c>
      <c r="AP151" s="254">
        <v>4</v>
      </c>
      <c r="AQ151" s="254">
        <v>4</v>
      </c>
    </row>
    <row r="152" spans="1:43" ht="13.5" customHeight="1">
      <c r="A152" s="256">
        <v>147</v>
      </c>
      <c r="B152" s="232"/>
      <c r="C152" s="263" t="s">
        <v>1727</v>
      </c>
      <c r="D152" s="257">
        <v>980</v>
      </c>
      <c r="E152" s="257">
        <v>285</v>
      </c>
      <c r="F152" s="253">
        <v>166</v>
      </c>
      <c r="G152" s="254">
        <v>67</v>
      </c>
      <c r="H152" s="254">
        <v>84</v>
      </c>
      <c r="I152" s="254">
        <v>15</v>
      </c>
      <c r="J152" s="254">
        <v>142.19</v>
      </c>
      <c r="K152" s="254">
        <v>41</v>
      </c>
      <c r="L152" s="254">
        <v>8</v>
      </c>
      <c r="M152" s="254" t="s">
        <v>470</v>
      </c>
      <c r="N152" s="254">
        <v>8</v>
      </c>
      <c r="O152" s="254" t="s">
        <v>470</v>
      </c>
      <c r="P152" s="254" t="s">
        <v>470</v>
      </c>
      <c r="Q152" s="254">
        <v>4</v>
      </c>
      <c r="R152" s="254">
        <v>1</v>
      </c>
      <c r="S152" s="254">
        <v>2</v>
      </c>
      <c r="T152" s="254">
        <v>1</v>
      </c>
      <c r="U152" s="254">
        <v>1</v>
      </c>
      <c r="V152" s="254">
        <v>3</v>
      </c>
      <c r="W152" s="254" t="s">
        <v>470</v>
      </c>
      <c r="X152" s="254" t="s">
        <v>470</v>
      </c>
      <c r="Y152" s="254" t="s">
        <v>470</v>
      </c>
      <c r="Z152" s="254" t="s">
        <v>470</v>
      </c>
      <c r="AA152" s="254">
        <v>4</v>
      </c>
      <c r="AB152" s="254">
        <v>4</v>
      </c>
      <c r="AC152" s="254">
        <v>4</v>
      </c>
      <c r="AD152" s="254">
        <v>4</v>
      </c>
      <c r="AE152" s="254">
        <v>4</v>
      </c>
      <c r="AF152" s="254">
        <v>4</v>
      </c>
      <c r="AG152" s="254">
        <v>0</v>
      </c>
      <c r="AH152" s="254">
        <v>4</v>
      </c>
      <c r="AI152" s="254">
        <v>0</v>
      </c>
      <c r="AJ152" s="254">
        <v>4</v>
      </c>
      <c r="AK152" s="254">
        <v>1</v>
      </c>
      <c r="AL152" s="254">
        <v>4</v>
      </c>
      <c r="AM152" s="254">
        <v>4</v>
      </c>
      <c r="AN152" s="254">
        <v>4</v>
      </c>
      <c r="AO152" s="254">
        <v>4</v>
      </c>
      <c r="AP152" s="254">
        <v>4</v>
      </c>
      <c r="AQ152" s="254">
        <v>4</v>
      </c>
    </row>
    <row r="153" spans="1:43" ht="13.5" customHeight="1">
      <c r="A153" s="256">
        <v>148</v>
      </c>
      <c r="B153" s="232"/>
      <c r="C153" s="263" t="s">
        <v>1730</v>
      </c>
      <c r="D153" s="257">
        <v>374</v>
      </c>
      <c r="E153" s="257">
        <v>57</v>
      </c>
      <c r="F153" s="253">
        <v>30</v>
      </c>
      <c r="G153" s="254">
        <v>12</v>
      </c>
      <c r="H153" s="254">
        <v>10</v>
      </c>
      <c r="I153" s="254">
        <v>8</v>
      </c>
      <c r="J153" s="254">
        <v>25.25</v>
      </c>
      <c r="K153" s="254">
        <v>9</v>
      </c>
      <c r="L153" s="254">
        <v>1</v>
      </c>
      <c r="M153" s="254" t="s">
        <v>470</v>
      </c>
      <c r="N153" s="254">
        <v>1</v>
      </c>
      <c r="O153" s="254" t="s">
        <v>470</v>
      </c>
      <c r="P153" s="254" t="s">
        <v>470</v>
      </c>
      <c r="Q153" s="254">
        <v>1</v>
      </c>
      <c r="R153" s="254" t="s">
        <v>470</v>
      </c>
      <c r="S153" s="254">
        <v>1</v>
      </c>
      <c r="T153" s="254" t="s">
        <v>470</v>
      </c>
      <c r="U153" s="254">
        <v>1</v>
      </c>
      <c r="V153" s="254" t="s">
        <v>470</v>
      </c>
      <c r="W153" s="254" t="s">
        <v>470</v>
      </c>
      <c r="X153" s="254" t="s">
        <v>470</v>
      </c>
      <c r="Y153" s="254" t="s">
        <v>470</v>
      </c>
      <c r="Z153" s="254" t="s">
        <v>470</v>
      </c>
      <c r="AA153" s="254">
        <v>1</v>
      </c>
      <c r="AB153" s="254">
        <v>1</v>
      </c>
      <c r="AC153" s="254">
        <v>1</v>
      </c>
      <c r="AD153" s="254">
        <v>1</v>
      </c>
      <c r="AE153" s="254">
        <v>1</v>
      </c>
      <c r="AF153" s="254">
        <v>1</v>
      </c>
      <c r="AG153" s="254">
        <v>0</v>
      </c>
      <c r="AH153" s="254">
        <v>1</v>
      </c>
      <c r="AI153" s="254">
        <v>0</v>
      </c>
      <c r="AJ153" s="254">
        <v>1</v>
      </c>
      <c r="AK153" s="254">
        <v>0</v>
      </c>
      <c r="AL153" s="254">
        <v>1</v>
      </c>
      <c r="AM153" s="254">
        <v>0</v>
      </c>
      <c r="AN153" s="254">
        <v>1</v>
      </c>
      <c r="AO153" s="254">
        <v>1</v>
      </c>
      <c r="AP153" s="254">
        <v>1</v>
      </c>
      <c r="AQ153" s="254">
        <v>1</v>
      </c>
    </row>
    <row r="154" spans="1:43" ht="13.5" customHeight="1">
      <c r="A154" s="256">
        <v>149</v>
      </c>
      <c r="B154" s="232"/>
      <c r="C154" s="263" t="s">
        <v>1732</v>
      </c>
      <c r="D154" s="257">
        <v>2827</v>
      </c>
      <c r="E154" s="257">
        <v>1556</v>
      </c>
      <c r="F154" s="253">
        <v>279</v>
      </c>
      <c r="G154" s="254">
        <v>97</v>
      </c>
      <c r="H154" s="254">
        <v>70</v>
      </c>
      <c r="I154" s="254">
        <v>112</v>
      </c>
      <c r="J154" s="254">
        <v>159.25</v>
      </c>
      <c r="K154" s="254">
        <v>92</v>
      </c>
      <c r="L154" s="254">
        <v>13</v>
      </c>
      <c r="M154" s="254">
        <v>4</v>
      </c>
      <c r="N154" s="254">
        <v>12</v>
      </c>
      <c r="O154" s="254" t="s">
        <v>470</v>
      </c>
      <c r="P154" s="254">
        <v>1</v>
      </c>
      <c r="Q154" s="254">
        <v>6</v>
      </c>
      <c r="R154" s="254" t="s">
        <v>470</v>
      </c>
      <c r="S154" s="254">
        <v>4</v>
      </c>
      <c r="T154" s="254">
        <v>2</v>
      </c>
      <c r="U154" s="254">
        <v>1</v>
      </c>
      <c r="V154" s="254">
        <v>4</v>
      </c>
      <c r="W154" s="254">
        <v>1</v>
      </c>
      <c r="X154" s="254" t="s">
        <v>470</v>
      </c>
      <c r="Y154" s="254" t="s">
        <v>470</v>
      </c>
      <c r="Z154" s="254" t="s">
        <v>470</v>
      </c>
      <c r="AA154" s="254">
        <v>5</v>
      </c>
      <c r="AB154" s="254">
        <v>5</v>
      </c>
      <c r="AC154" s="254">
        <v>4</v>
      </c>
      <c r="AD154" s="254">
        <v>5</v>
      </c>
      <c r="AE154" s="254">
        <v>3</v>
      </c>
      <c r="AF154" s="254">
        <v>3</v>
      </c>
      <c r="AG154" s="254">
        <v>1</v>
      </c>
      <c r="AH154" s="254">
        <v>6</v>
      </c>
      <c r="AI154" s="254">
        <v>0</v>
      </c>
      <c r="AJ154" s="254">
        <v>6</v>
      </c>
      <c r="AK154" s="254">
        <v>1</v>
      </c>
      <c r="AL154" s="254">
        <v>1</v>
      </c>
      <c r="AM154" s="254">
        <v>0</v>
      </c>
      <c r="AN154" s="254">
        <v>6</v>
      </c>
      <c r="AO154" s="254">
        <v>3</v>
      </c>
      <c r="AP154" s="254">
        <v>6</v>
      </c>
      <c r="AQ154" s="254">
        <v>4</v>
      </c>
    </row>
    <row r="155" spans="1:43" ht="13.5" customHeight="1">
      <c r="A155" s="256">
        <v>150</v>
      </c>
      <c r="B155" s="232"/>
      <c r="C155" s="263" t="s">
        <v>1739</v>
      </c>
      <c r="D155" s="257">
        <v>1863</v>
      </c>
      <c r="E155" s="257">
        <v>1010</v>
      </c>
      <c r="F155" s="253">
        <v>251</v>
      </c>
      <c r="G155" s="254">
        <v>105</v>
      </c>
      <c r="H155" s="254">
        <v>94</v>
      </c>
      <c r="I155" s="254">
        <v>52</v>
      </c>
      <c r="J155" s="254">
        <v>128.99</v>
      </c>
      <c r="K155" s="254">
        <v>80</v>
      </c>
      <c r="L155" s="254">
        <v>12</v>
      </c>
      <c r="M155" s="254" t="s">
        <v>470</v>
      </c>
      <c r="N155" s="254">
        <v>11</v>
      </c>
      <c r="O155" s="254">
        <v>1</v>
      </c>
      <c r="P155" s="254" t="s">
        <v>470</v>
      </c>
      <c r="Q155" s="254">
        <v>3</v>
      </c>
      <c r="R155" s="254" t="s">
        <v>470</v>
      </c>
      <c r="S155" s="254">
        <v>3</v>
      </c>
      <c r="T155" s="254" t="s">
        <v>470</v>
      </c>
      <c r="U155" s="254" t="s">
        <v>470</v>
      </c>
      <c r="V155" s="254">
        <v>1</v>
      </c>
      <c r="W155" s="254">
        <v>2</v>
      </c>
      <c r="X155" s="254" t="s">
        <v>470</v>
      </c>
      <c r="Y155" s="254" t="s">
        <v>470</v>
      </c>
      <c r="Z155" s="254" t="s">
        <v>470</v>
      </c>
      <c r="AA155" s="254">
        <v>0</v>
      </c>
      <c r="AB155" s="254">
        <v>3</v>
      </c>
      <c r="AC155" s="254">
        <v>2</v>
      </c>
      <c r="AD155" s="254">
        <v>3</v>
      </c>
      <c r="AE155" s="254">
        <v>3</v>
      </c>
      <c r="AF155" s="254">
        <v>3</v>
      </c>
      <c r="AG155" s="254">
        <v>0</v>
      </c>
      <c r="AH155" s="254">
        <v>3</v>
      </c>
      <c r="AI155" s="254">
        <v>0</v>
      </c>
      <c r="AJ155" s="254">
        <v>3</v>
      </c>
      <c r="AK155" s="254">
        <v>0</v>
      </c>
      <c r="AL155" s="254">
        <v>3</v>
      </c>
      <c r="AM155" s="254">
        <v>3</v>
      </c>
      <c r="AN155" s="254">
        <v>3</v>
      </c>
      <c r="AO155" s="254">
        <v>3</v>
      </c>
      <c r="AP155" s="254">
        <v>3</v>
      </c>
      <c r="AQ155" s="254">
        <v>3</v>
      </c>
    </row>
    <row r="156" spans="1:43" ht="13.5" customHeight="1">
      <c r="A156" s="256">
        <v>151</v>
      </c>
      <c r="B156" s="232"/>
      <c r="C156" s="263" t="s">
        <v>1743</v>
      </c>
      <c r="D156" s="257">
        <v>519</v>
      </c>
      <c r="E156" s="257">
        <v>118</v>
      </c>
      <c r="F156" s="253">
        <v>112</v>
      </c>
      <c r="G156" s="254">
        <v>26</v>
      </c>
      <c r="H156" s="254">
        <v>72</v>
      </c>
      <c r="I156" s="254">
        <v>14</v>
      </c>
      <c r="J156" s="254">
        <v>21.34</v>
      </c>
      <c r="K156" s="254">
        <v>11</v>
      </c>
      <c r="L156" s="254">
        <v>5</v>
      </c>
      <c r="M156" s="254">
        <v>1</v>
      </c>
      <c r="N156" s="254">
        <v>5</v>
      </c>
      <c r="O156" s="254" t="s">
        <v>470</v>
      </c>
      <c r="P156" s="254" t="s">
        <v>470</v>
      </c>
      <c r="Q156" s="254">
        <v>4</v>
      </c>
      <c r="R156" s="254" t="s">
        <v>470</v>
      </c>
      <c r="S156" s="254">
        <v>1</v>
      </c>
      <c r="T156" s="254">
        <v>3</v>
      </c>
      <c r="U156" s="254">
        <v>2</v>
      </c>
      <c r="V156" s="254">
        <v>2</v>
      </c>
      <c r="W156" s="254" t="s">
        <v>470</v>
      </c>
      <c r="X156" s="254" t="s">
        <v>470</v>
      </c>
      <c r="Y156" s="254" t="s">
        <v>470</v>
      </c>
      <c r="Z156" s="254" t="s">
        <v>470</v>
      </c>
      <c r="AA156" s="254">
        <v>0</v>
      </c>
      <c r="AB156" s="254">
        <v>3</v>
      </c>
      <c r="AC156" s="254">
        <v>1</v>
      </c>
      <c r="AD156" s="254">
        <v>3</v>
      </c>
      <c r="AE156" s="254">
        <v>4</v>
      </c>
      <c r="AF156" s="254">
        <v>0</v>
      </c>
      <c r="AG156" s="254">
        <v>0</v>
      </c>
      <c r="AH156" s="254">
        <v>4</v>
      </c>
      <c r="AI156" s="254">
        <v>0</v>
      </c>
      <c r="AJ156" s="254">
        <v>4</v>
      </c>
      <c r="AK156" s="254">
        <v>0</v>
      </c>
      <c r="AL156" s="254">
        <v>1</v>
      </c>
      <c r="AM156" s="254">
        <v>0</v>
      </c>
      <c r="AN156" s="254">
        <v>4</v>
      </c>
      <c r="AO156" s="254">
        <v>0</v>
      </c>
      <c r="AP156" s="254">
        <v>4</v>
      </c>
      <c r="AQ156" s="254">
        <v>2</v>
      </c>
    </row>
    <row r="157" spans="1:43" ht="13.5" customHeight="1">
      <c r="A157" s="256">
        <v>152</v>
      </c>
      <c r="B157" s="232"/>
      <c r="C157" s="263" t="s">
        <v>1747</v>
      </c>
      <c r="D157" s="257">
        <v>3176</v>
      </c>
      <c r="E157" s="257">
        <v>2488</v>
      </c>
      <c r="F157" s="253">
        <v>116</v>
      </c>
      <c r="G157" s="254">
        <v>25</v>
      </c>
      <c r="H157" s="254">
        <v>47</v>
      </c>
      <c r="I157" s="254">
        <v>44</v>
      </c>
      <c r="J157" s="254">
        <v>66.8</v>
      </c>
      <c r="K157" s="254">
        <v>46</v>
      </c>
      <c r="L157" s="254">
        <v>5</v>
      </c>
      <c r="M157" s="254">
        <v>2</v>
      </c>
      <c r="N157" s="254">
        <v>5</v>
      </c>
      <c r="O157" s="254" t="s">
        <v>470</v>
      </c>
      <c r="P157" s="254" t="s">
        <v>470</v>
      </c>
      <c r="Q157" s="254">
        <v>4</v>
      </c>
      <c r="R157" s="254" t="s">
        <v>470</v>
      </c>
      <c r="S157" s="254">
        <v>2</v>
      </c>
      <c r="T157" s="254">
        <v>2</v>
      </c>
      <c r="U157" s="254">
        <v>1</v>
      </c>
      <c r="V157" s="254">
        <v>2</v>
      </c>
      <c r="W157" s="254">
        <v>1</v>
      </c>
      <c r="X157" s="254" t="s">
        <v>470</v>
      </c>
      <c r="Y157" s="254" t="s">
        <v>470</v>
      </c>
      <c r="Z157" s="254" t="s">
        <v>470</v>
      </c>
      <c r="AA157" s="254">
        <v>0</v>
      </c>
      <c r="AB157" s="254">
        <v>4</v>
      </c>
      <c r="AC157" s="254">
        <v>4</v>
      </c>
      <c r="AD157" s="254">
        <v>4</v>
      </c>
      <c r="AE157" s="254">
        <v>4</v>
      </c>
      <c r="AF157" s="254">
        <v>4</v>
      </c>
      <c r="AG157" s="254">
        <v>0</v>
      </c>
      <c r="AH157" s="254">
        <v>4</v>
      </c>
      <c r="AI157" s="254">
        <v>0</v>
      </c>
      <c r="AJ157" s="254">
        <v>4</v>
      </c>
      <c r="AK157" s="254">
        <v>0</v>
      </c>
      <c r="AL157" s="254">
        <v>1</v>
      </c>
      <c r="AM157" s="254">
        <v>0</v>
      </c>
      <c r="AN157" s="254">
        <v>4</v>
      </c>
      <c r="AO157" s="254">
        <v>0</v>
      </c>
      <c r="AP157" s="254">
        <v>4</v>
      </c>
      <c r="AQ157" s="254">
        <v>4</v>
      </c>
    </row>
    <row r="158" spans="1:43" ht="13.5" customHeight="1">
      <c r="A158" s="256">
        <v>153</v>
      </c>
      <c r="B158" s="232"/>
      <c r="C158" s="263" t="s">
        <v>1751</v>
      </c>
      <c r="D158" s="257">
        <v>7817</v>
      </c>
      <c r="E158" s="257">
        <v>6975</v>
      </c>
      <c r="F158" s="253">
        <v>82</v>
      </c>
      <c r="G158" s="254">
        <v>24</v>
      </c>
      <c r="H158" s="254">
        <v>46</v>
      </c>
      <c r="I158" s="254">
        <v>12</v>
      </c>
      <c r="J158" s="254">
        <v>29.71</v>
      </c>
      <c r="K158" s="254">
        <v>12</v>
      </c>
      <c r="L158" s="254">
        <v>2</v>
      </c>
      <c r="M158" s="254">
        <v>1</v>
      </c>
      <c r="N158" s="254">
        <v>2</v>
      </c>
      <c r="O158" s="254" t="s">
        <v>470</v>
      </c>
      <c r="P158" s="254" t="s">
        <v>470</v>
      </c>
      <c r="Q158" s="254">
        <v>5</v>
      </c>
      <c r="R158" s="254" t="s">
        <v>470</v>
      </c>
      <c r="S158" s="254">
        <v>2</v>
      </c>
      <c r="T158" s="254">
        <v>3</v>
      </c>
      <c r="U158" s="254">
        <v>2</v>
      </c>
      <c r="V158" s="254">
        <v>3</v>
      </c>
      <c r="W158" s="254" t="s">
        <v>470</v>
      </c>
      <c r="X158" s="254" t="s">
        <v>470</v>
      </c>
      <c r="Y158" s="254" t="s">
        <v>470</v>
      </c>
      <c r="Z158" s="254" t="s">
        <v>470</v>
      </c>
      <c r="AA158" s="254">
        <v>0</v>
      </c>
      <c r="AB158" s="254">
        <v>5</v>
      </c>
      <c r="AC158" s="254">
        <v>5</v>
      </c>
      <c r="AD158" s="254">
        <v>5</v>
      </c>
      <c r="AE158" s="254">
        <v>5</v>
      </c>
      <c r="AF158" s="254">
        <v>4</v>
      </c>
      <c r="AG158" s="254">
        <v>0</v>
      </c>
      <c r="AH158" s="254">
        <v>5</v>
      </c>
      <c r="AI158" s="254">
        <v>0</v>
      </c>
      <c r="AJ158" s="254">
        <v>5</v>
      </c>
      <c r="AK158" s="254">
        <v>0</v>
      </c>
      <c r="AL158" s="254">
        <v>2</v>
      </c>
      <c r="AM158" s="254">
        <v>0</v>
      </c>
      <c r="AN158" s="254">
        <v>5</v>
      </c>
      <c r="AO158" s="254">
        <v>0</v>
      </c>
      <c r="AP158" s="254">
        <v>5</v>
      </c>
      <c r="AQ158" s="254">
        <v>4</v>
      </c>
    </row>
    <row r="159" spans="1:43" ht="13.5" customHeight="1">
      <c r="A159" s="256">
        <v>154</v>
      </c>
      <c r="B159" s="232"/>
      <c r="C159" s="263" t="s">
        <v>1755</v>
      </c>
      <c r="D159" s="257">
        <v>986</v>
      </c>
      <c r="E159" s="257">
        <v>114</v>
      </c>
      <c r="F159" s="253">
        <v>320</v>
      </c>
      <c r="G159" s="254">
        <v>31</v>
      </c>
      <c r="H159" s="254">
        <v>284</v>
      </c>
      <c r="I159" s="254">
        <v>5</v>
      </c>
      <c r="J159" s="254">
        <v>75.62</v>
      </c>
      <c r="K159" s="254">
        <v>67</v>
      </c>
      <c r="L159" s="254">
        <v>12</v>
      </c>
      <c r="M159" s="254" t="s">
        <v>470</v>
      </c>
      <c r="N159" s="254">
        <v>12</v>
      </c>
      <c r="O159" s="254" t="s">
        <v>470</v>
      </c>
      <c r="P159" s="254" t="s">
        <v>470</v>
      </c>
      <c r="Q159" s="254">
        <v>4</v>
      </c>
      <c r="R159" s="254" t="s">
        <v>470</v>
      </c>
      <c r="S159" s="254" t="s">
        <v>470</v>
      </c>
      <c r="T159" s="254">
        <v>4</v>
      </c>
      <c r="U159" s="254">
        <v>3</v>
      </c>
      <c r="V159" s="254">
        <v>1</v>
      </c>
      <c r="W159" s="254" t="s">
        <v>470</v>
      </c>
      <c r="X159" s="254" t="s">
        <v>470</v>
      </c>
      <c r="Y159" s="254" t="s">
        <v>470</v>
      </c>
      <c r="Z159" s="254" t="s">
        <v>470</v>
      </c>
      <c r="AA159" s="254">
        <v>0</v>
      </c>
      <c r="AB159" s="254">
        <v>4</v>
      </c>
      <c r="AC159" s="254">
        <v>4</v>
      </c>
      <c r="AD159" s="254">
        <v>4</v>
      </c>
      <c r="AE159" s="254">
        <v>4</v>
      </c>
      <c r="AF159" s="254">
        <v>4</v>
      </c>
      <c r="AG159" s="254">
        <v>0</v>
      </c>
      <c r="AH159" s="254">
        <v>4</v>
      </c>
      <c r="AI159" s="254">
        <v>1</v>
      </c>
      <c r="AJ159" s="254">
        <v>4</v>
      </c>
      <c r="AK159" s="254">
        <v>0</v>
      </c>
      <c r="AL159" s="254">
        <v>2</v>
      </c>
      <c r="AM159" s="254">
        <v>1</v>
      </c>
      <c r="AN159" s="254">
        <v>4</v>
      </c>
      <c r="AO159" s="254">
        <v>2</v>
      </c>
      <c r="AP159" s="254">
        <v>4</v>
      </c>
      <c r="AQ159" s="254">
        <v>4</v>
      </c>
    </row>
    <row r="160" spans="1:43" ht="13.5" customHeight="1">
      <c r="A160" s="256">
        <v>155</v>
      </c>
      <c r="B160" s="232"/>
      <c r="C160" s="263" t="s">
        <v>1760</v>
      </c>
      <c r="D160" s="257">
        <v>736</v>
      </c>
      <c r="E160" s="257">
        <v>184</v>
      </c>
      <c r="F160" s="253">
        <v>311</v>
      </c>
      <c r="G160" s="254">
        <v>110</v>
      </c>
      <c r="H160" s="254">
        <v>191</v>
      </c>
      <c r="I160" s="254">
        <v>10</v>
      </c>
      <c r="J160" s="254">
        <v>73.11</v>
      </c>
      <c r="K160" s="254">
        <v>97</v>
      </c>
      <c r="L160" s="254">
        <v>27</v>
      </c>
      <c r="M160" s="254" t="s">
        <v>470</v>
      </c>
      <c r="N160" s="254">
        <v>27</v>
      </c>
      <c r="O160" s="254" t="s">
        <v>470</v>
      </c>
      <c r="P160" s="254" t="s">
        <v>470</v>
      </c>
      <c r="Q160" s="254">
        <v>4</v>
      </c>
      <c r="R160" s="254" t="s">
        <v>470</v>
      </c>
      <c r="S160" s="254">
        <v>4</v>
      </c>
      <c r="T160" s="254" t="s">
        <v>470</v>
      </c>
      <c r="U160" s="254" t="s">
        <v>470</v>
      </c>
      <c r="V160" s="254">
        <v>1</v>
      </c>
      <c r="W160" s="254">
        <v>3</v>
      </c>
      <c r="X160" s="254" t="s">
        <v>470</v>
      </c>
      <c r="Y160" s="254" t="s">
        <v>470</v>
      </c>
      <c r="Z160" s="254" t="s">
        <v>470</v>
      </c>
      <c r="AA160" s="254">
        <v>3</v>
      </c>
      <c r="AB160" s="254">
        <v>4</v>
      </c>
      <c r="AC160" s="254">
        <v>3</v>
      </c>
      <c r="AD160" s="254">
        <v>4</v>
      </c>
      <c r="AE160" s="254">
        <v>4</v>
      </c>
      <c r="AF160" s="254">
        <v>4</v>
      </c>
      <c r="AG160" s="254">
        <v>0</v>
      </c>
      <c r="AH160" s="254">
        <v>4</v>
      </c>
      <c r="AI160" s="254">
        <v>2</v>
      </c>
      <c r="AJ160" s="254">
        <v>4</v>
      </c>
      <c r="AK160" s="254">
        <v>0</v>
      </c>
      <c r="AL160" s="254">
        <v>1</v>
      </c>
      <c r="AM160" s="254">
        <v>1</v>
      </c>
      <c r="AN160" s="254">
        <v>4</v>
      </c>
      <c r="AO160" s="254">
        <v>1</v>
      </c>
      <c r="AP160" s="254">
        <v>4</v>
      </c>
      <c r="AQ160" s="254">
        <v>4</v>
      </c>
    </row>
    <row r="161" spans="1:43" ht="13.5" customHeight="1">
      <c r="A161" s="256">
        <v>156</v>
      </c>
      <c r="B161" s="232"/>
      <c r="C161" s="263" t="s">
        <v>1764</v>
      </c>
      <c r="D161" s="257">
        <v>4273</v>
      </c>
      <c r="E161" s="257">
        <v>3344</v>
      </c>
      <c r="F161" s="253">
        <v>367</v>
      </c>
      <c r="G161" s="254">
        <v>101</v>
      </c>
      <c r="H161" s="254">
        <v>250</v>
      </c>
      <c r="I161" s="254">
        <v>16</v>
      </c>
      <c r="J161" s="254">
        <v>121.82</v>
      </c>
      <c r="K161" s="254">
        <v>80</v>
      </c>
      <c r="L161" s="254">
        <v>22</v>
      </c>
      <c r="M161" s="254">
        <v>2</v>
      </c>
      <c r="N161" s="254">
        <v>21</v>
      </c>
      <c r="O161" s="254">
        <v>1</v>
      </c>
      <c r="P161" s="254" t="s">
        <v>470</v>
      </c>
      <c r="Q161" s="254">
        <v>4</v>
      </c>
      <c r="R161" s="254" t="s">
        <v>470</v>
      </c>
      <c r="S161" s="254">
        <v>2</v>
      </c>
      <c r="T161" s="254">
        <v>2</v>
      </c>
      <c r="U161" s="254" t="s">
        <v>470</v>
      </c>
      <c r="V161" s="254">
        <v>2</v>
      </c>
      <c r="W161" s="254">
        <v>2</v>
      </c>
      <c r="X161" s="254" t="s">
        <v>470</v>
      </c>
      <c r="Y161" s="254" t="s">
        <v>470</v>
      </c>
      <c r="Z161" s="254" t="s">
        <v>470</v>
      </c>
      <c r="AA161" s="254">
        <v>1</v>
      </c>
      <c r="AB161" s="254">
        <v>4</v>
      </c>
      <c r="AC161" s="254">
        <v>4</v>
      </c>
      <c r="AD161" s="254">
        <v>4</v>
      </c>
      <c r="AE161" s="254">
        <v>4</v>
      </c>
      <c r="AF161" s="254">
        <v>4</v>
      </c>
      <c r="AG161" s="254">
        <v>0</v>
      </c>
      <c r="AH161" s="254">
        <v>4</v>
      </c>
      <c r="AI161" s="254">
        <v>0</v>
      </c>
      <c r="AJ161" s="254">
        <v>4</v>
      </c>
      <c r="AK161" s="254">
        <v>0</v>
      </c>
      <c r="AL161" s="254">
        <v>0</v>
      </c>
      <c r="AM161" s="254">
        <v>0</v>
      </c>
      <c r="AN161" s="254">
        <v>4</v>
      </c>
      <c r="AO161" s="254">
        <v>0</v>
      </c>
      <c r="AP161" s="254">
        <v>4</v>
      </c>
      <c r="AQ161" s="254">
        <v>4</v>
      </c>
    </row>
    <row r="162" spans="1:43" ht="13.5" customHeight="1">
      <c r="A162" s="256">
        <v>157</v>
      </c>
      <c r="B162" s="232" t="s">
        <v>1768</v>
      </c>
      <c r="C162" s="263" t="s">
        <v>1768</v>
      </c>
      <c r="D162" s="257">
        <v>20842</v>
      </c>
      <c r="E162" s="257">
        <v>16658</v>
      </c>
      <c r="F162" s="253">
        <v>1116</v>
      </c>
      <c r="G162" s="254">
        <v>238</v>
      </c>
      <c r="H162" s="254">
        <v>792</v>
      </c>
      <c r="I162" s="254">
        <v>86</v>
      </c>
      <c r="J162" s="254">
        <v>370.65</v>
      </c>
      <c r="K162" s="254">
        <v>454</v>
      </c>
      <c r="L162" s="254">
        <v>103</v>
      </c>
      <c r="M162" s="254">
        <v>8</v>
      </c>
      <c r="N162" s="254">
        <v>99</v>
      </c>
      <c r="O162" s="254">
        <v>1</v>
      </c>
      <c r="P162" s="254">
        <v>4</v>
      </c>
      <c r="Q162" s="254">
        <v>52</v>
      </c>
      <c r="R162" s="254">
        <v>1</v>
      </c>
      <c r="S162" s="254">
        <v>21</v>
      </c>
      <c r="T162" s="254">
        <v>30</v>
      </c>
      <c r="U162" s="254">
        <v>28</v>
      </c>
      <c r="V162" s="254">
        <v>13</v>
      </c>
      <c r="W162" s="254">
        <v>10</v>
      </c>
      <c r="X162" s="254">
        <v>1</v>
      </c>
      <c r="Y162" s="254" t="s">
        <v>470</v>
      </c>
      <c r="Z162" s="254" t="s">
        <v>470</v>
      </c>
      <c r="AA162" s="254">
        <v>19</v>
      </c>
      <c r="AB162" s="254">
        <v>35</v>
      </c>
      <c r="AC162" s="254">
        <v>24</v>
      </c>
      <c r="AD162" s="254">
        <v>50</v>
      </c>
      <c r="AE162" s="254">
        <v>43</v>
      </c>
      <c r="AF162" s="254">
        <v>35</v>
      </c>
      <c r="AG162" s="254">
        <v>1</v>
      </c>
      <c r="AH162" s="254">
        <v>52</v>
      </c>
      <c r="AI162" s="254">
        <v>9</v>
      </c>
      <c r="AJ162" s="254">
        <v>45</v>
      </c>
      <c r="AK162" s="254">
        <v>7</v>
      </c>
      <c r="AL162" s="254">
        <v>12</v>
      </c>
      <c r="AM162" s="254">
        <v>1</v>
      </c>
      <c r="AN162" s="254">
        <v>42</v>
      </c>
      <c r="AO162" s="254">
        <v>16</v>
      </c>
      <c r="AP162" s="254">
        <v>41</v>
      </c>
      <c r="AQ162" s="254">
        <v>30</v>
      </c>
    </row>
    <row r="163" spans="1:43" ht="13.5" customHeight="1">
      <c r="A163" s="256">
        <v>158</v>
      </c>
      <c r="B163" s="232"/>
      <c r="C163" s="266" t="s">
        <v>1769</v>
      </c>
      <c r="D163" s="257">
        <v>14170</v>
      </c>
      <c r="E163" s="257">
        <v>13164</v>
      </c>
      <c r="F163" s="253">
        <v>165</v>
      </c>
      <c r="G163" s="254">
        <v>67</v>
      </c>
      <c r="H163" s="254">
        <v>78</v>
      </c>
      <c r="I163" s="254">
        <v>20</v>
      </c>
      <c r="J163" s="254">
        <v>59.82</v>
      </c>
      <c r="K163" s="254">
        <v>60</v>
      </c>
      <c r="L163" s="254">
        <v>21</v>
      </c>
      <c r="M163" s="254">
        <v>4</v>
      </c>
      <c r="N163" s="254">
        <v>20</v>
      </c>
      <c r="O163" s="254" t="s">
        <v>470</v>
      </c>
      <c r="P163" s="254" t="s">
        <v>470</v>
      </c>
      <c r="Q163" s="254">
        <v>10</v>
      </c>
      <c r="R163" s="254" t="s">
        <v>470</v>
      </c>
      <c r="S163" s="254">
        <v>7</v>
      </c>
      <c r="T163" s="254">
        <v>3</v>
      </c>
      <c r="U163" s="254">
        <v>3</v>
      </c>
      <c r="V163" s="254">
        <v>3</v>
      </c>
      <c r="W163" s="254">
        <v>4</v>
      </c>
      <c r="X163" s="254" t="s">
        <v>470</v>
      </c>
      <c r="Y163" s="254" t="s">
        <v>470</v>
      </c>
      <c r="Z163" s="254" t="s">
        <v>470</v>
      </c>
      <c r="AA163" s="254">
        <v>3</v>
      </c>
      <c r="AB163" s="254">
        <v>9</v>
      </c>
      <c r="AC163" s="254">
        <v>3</v>
      </c>
      <c r="AD163" s="254">
        <v>10</v>
      </c>
      <c r="AE163" s="254">
        <v>10</v>
      </c>
      <c r="AF163" s="254">
        <v>10</v>
      </c>
      <c r="AG163" s="254">
        <v>0</v>
      </c>
      <c r="AH163" s="254">
        <v>10</v>
      </c>
      <c r="AI163" s="254">
        <v>4</v>
      </c>
      <c r="AJ163" s="254">
        <v>10</v>
      </c>
      <c r="AK163" s="254">
        <v>4</v>
      </c>
      <c r="AL163" s="254">
        <v>1</v>
      </c>
      <c r="AM163" s="254">
        <v>0</v>
      </c>
      <c r="AN163" s="254">
        <v>10</v>
      </c>
      <c r="AO163" s="254">
        <v>6</v>
      </c>
      <c r="AP163" s="254">
        <v>10</v>
      </c>
      <c r="AQ163" s="254">
        <v>8</v>
      </c>
    </row>
    <row r="164" spans="1:43" ht="13.5" customHeight="1">
      <c r="A164" s="256">
        <v>159</v>
      </c>
      <c r="B164" s="232"/>
      <c r="C164" s="263" t="s">
        <v>1777</v>
      </c>
      <c r="D164" s="257">
        <v>1869</v>
      </c>
      <c r="E164" s="257">
        <v>146</v>
      </c>
      <c r="F164" s="253">
        <v>655</v>
      </c>
      <c r="G164" s="254">
        <v>97</v>
      </c>
      <c r="H164" s="254">
        <v>512</v>
      </c>
      <c r="I164" s="254">
        <v>46</v>
      </c>
      <c r="J164" s="254">
        <v>156</v>
      </c>
      <c r="K164" s="254">
        <v>308</v>
      </c>
      <c r="L164" s="254">
        <v>56</v>
      </c>
      <c r="M164" s="254">
        <v>4</v>
      </c>
      <c r="N164" s="254">
        <v>55</v>
      </c>
      <c r="O164" s="254">
        <v>1</v>
      </c>
      <c r="P164" s="254">
        <v>1</v>
      </c>
      <c r="Q164" s="254">
        <v>10</v>
      </c>
      <c r="R164" s="254" t="s">
        <v>470</v>
      </c>
      <c r="S164" s="254">
        <v>1</v>
      </c>
      <c r="T164" s="254">
        <v>9</v>
      </c>
      <c r="U164" s="254">
        <v>9</v>
      </c>
      <c r="V164" s="254">
        <v>1</v>
      </c>
      <c r="W164" s="254" t="s">
        <v>470</v>
      </c>
      <c r="X164" s="254" t="s">
        <v>470</v>
      </c>
      <c r="Y164" s="254" t="s">
        <v>470</v>
      </c>
      <c r="Z164" s="254" t="s">
        <v>470</v>
      </c>
      <c r="AA164" s="254">
        <v>8</v>
      </c>
      <c r="AB164" s="254">
        <v>9</v>
      </c>
      <c r="AC164" s="254">
        <v>5</v>
      </c>
      <c r="AD164" s="254">
        <v>9</v>
      </c>
      <c r="AE164" s="254">
        <v>7</v>
      </c>
      <c r="AF164" s="254">
        <v>1</v>
      </c>
      <c r="AG164" s="254">
        <v>0</v>
      </c>
      <c r="AH164" s="254">
        <v>10</v>
      </c>
      <c r="AI164" s="254">
        <v>3</v>
      </c>
      <c r="AJ164" s="254">
        <v>6</v>
      </c>
      <c r="AK164" s="254">
        <v>0</v>
      </c>
      <c r="AL164" s="254">
        <v>5</v>
      </c>
      <c r="AM164" s="254">
        <v>1</v>
      </c>
      <c r="AN164" s="254">
        <v>9</v>
      </c>
      <c r="AO164" s="254">
        <v>1</v>
      </c>
      <c r="AP164" s="254">
        <v>10</v>
      </c>
      <c r="AQ164" s="254">
        <v>8</v>
      </c>
    </row>
    <row r="165" spans="1:43" ht="13.5" customHeight="1">
      <c r="A165" s="256">
        <v>160</v>
      </c>
      <c r="B165" s="232"/>
      <c r="C165" s="263" t="s">
        <v>1787</v>
      </c>
      <c r="D165" s="257">
        <v>693</v>
      </c>
      <c r="E165" s="257">
        <v>66</v>
      </c>
      <c r="F165" s="253">
        <v>91</v>
      </c>
      <c r="G165" s="254">
        <v>4</v>
      </c>
      <c r="H165" s="254">
        <v>79</v>
      </c>
      <c r="I165" s="254">
        <v>8</v>
      </c>
      <c r="J165" s="254">
        <v>54.82</v>
      </c>
      <c r="K165" s="254">
        <v>38</v>
      </c>
      <c r="L165" s="254">
        <v>11</v>
      </c>
      <c r="M165" s="254" t="s">
        <v>470</v>
      </c>
      <c r="N165" s="254">
        <v>10</v>
      </c>
      <c r="O165" s="254" t="s">
        <v>470</v>
      </c>
      <c r="P165" s="254">
        <v>1</v>
      </c>
      <c r="Q165" s="254">
        <v>9</v>
      </c>
      <c r="R165" s="254" t="s">
        <v>470</v>
      </c>
      <c r="S165" s="254">
        <v>1</v>
      </c>
      <c r="T165" s="254">
        <v>8</v>
      </c>
      <c r="U165" s="254">
        <v>8</v>
      </c>
      <c r="V165" s="254" t="s">
        <v>470</v>
      </c>
      <c r="W165" s="254">
        <v>1</v>
      </c>
      <c r="X165" s="254" t="s">
        <v>470</v>
      </c>
      <c r="Y165" s="254" t="s">
        <v>470</v>
      </c>
      <c r="Z165" s="254" t="s">
        <v>470</v>
      </c>
      <c r="AA165" s="254">
        <v>2</v>
      </c>
      <c r="AB165" s="254">
        <v>1</v>
      </c>
      <c r="AC165" s="254">
        <v>4</v>
      </c>
      <c r="AD165" s="254">
        <v>9</v>
      </c>
      <c r="AE165" s="254">
        <v>5</v>
      </c>
      <c r="AF165" s="254">
        <v>8</v>
      </c>
      <c r="AG165" s="254">
        <v>0</v>
      </c>
      <c r="AH165" s="254">
        <v>9</v>
      </c>
      <c r="AI165" s="254">
        <v>1</v>
      </c>
      <c r="AJ165" s="254">
        <v>6</v>
      </c>
      <c r="AK165" s="254">
        <v>0</v>
      </c>
      <c r="AL165" s="254">
        <v>0</v>
      </c>
      <c r="AM165" s="254">
        <v>0</v>
      </c>
      <c r="AN165" s="254">
        <v>0</v>
      </c>
      <c r="AO165" s="254">
        <v>0</v>
      </c>
      <c r="AP165" s="254">
        <v>2</v>
      </c>
      <c r="AQ165" s="254">
        <v>0</v>
      </c>
    </row>
    <row r="166" spans="1:43" ht="13.5" customHeight="1">
      <c r="A166" s="256">
        <v>161</v>
      </c>
      <c r="B166" s="232"/>
      <c r="C166" s="263" t="s">
        <v>1794</v>
      </c>
      <c r="D166" s="257">
        <v>2999</v>
      </c>
      <c r="E166" s="257">
        <v>2500</v>
      </c>
      <c r="F166" s="253">
        <v>152</v>
      </c>
      <c r="G166" s="254">
        <v>48</v>
      </c>
      <c r="H166" s="254">
        <v>94</v>
      </c>
      <c r="I166" s="254">
        <v>10</v>
      </c>
      <c r="J166" s="254">
        <v>58.4</v>
      </c>
      <c r="K166" s="254">
        <v>28</v>
      </c>
      <c r="L166" s="254">
        <v>9</v>
      </c>
      <c r="M166" s="254" t="s">
        <v>470</v>
      </c>
      <c r="N166" s="254">
        <v>9</v>
      </c>
      <c r="O166" s="254" t="s">
        <v>470</v>
      </c>
      <c r="P166" s="254">
        <v>1</v>
      </c>
      <c r="Q166" s="254">
        <v>17</v>
      </c>
      <c r="R166" s="254" t="s">
        <v>470</v>
      </c>
      <c r="S166" s="254">
        <v>9</v>
      </c>
      <c r="T166" s="254">
        <v>8</v>
      </c>
      <c r="U166" s="254">
        <v>6</v>
      </c>
      <c r="V166" s="254">
        <v>8</v>
      </c>
      <c r="W166" s="254">
        <v>3</v>
      </c>
      <c r="X166" s="254" t="s">
        <v>470</v>
      </c>
      <c r="Y166" s="254" t="s">
        <v>470</v>
      </c>
      <c r="Z166" s="254" t="s">
        <v>470</v>
      </c>
      <c r="AA166" s="254">
        <v>5</v>
      </c>
      <c r="AB166" s="254">
        <v>11</v>
      </c>
      <c r="AC166" s="254">
        <v>8</v>
      </c>
      <c r="AD166" s="254">
        <v>16</v>
      </c>
      <c r="AE166" s="254">
        <v>15</v>
      </c>
      <c r="AF166" s="254">
        <v>12</v>
      </c>
      <c r="AG166" s="254">
        <v>1</v>
      </c>
      <c r="AH166" s="254">
        <v>17</v>
      </c>
      <c r="AI166" s="254">
        <v>1</v>
      </c>
      <c r="AJ166" s="254">
        <v>17</v>
      </c>
      <c r="AK166" s="254">
        <v>2</v>
      </c>
      <c r="AL166" s="254">
        <v>2</v>
      </c>
      <c r="AM166" s="254">
        <v>0</v>
      </c>
      <c r="AN166" s="254">
        <v>17</v>
      </c>
      <c r="AO166" s="254">
        <v>8</v>
      </c>
      <c r="AP166" s="254">
        <v>13</v>
      </c>
      <c r="AQ166" s="254">
        <v>10</v>
      </c>
    </row>
    <row r="167" spans="1:43" ht="13.5" customHeight="1">
      <c r="A167" s="256">
        <v>162</v>
      </c>
      <c r="B167" s="232"/>
      <c r="C167" s="263" t="s">
        <v>1807</v>
      </c>
      <c r="D167" s="257">
        <v>241</v>
      </c>
      <c r="E167" s="257">
        <v>141</v>
      </c>
      <c r="F167" s="253">
        <v>25</v>
      </c>
      <c r="G167" s="254">
        <v>11</v>
      </c>
      <c r="H167" s="254">
        <v>14</v>
      </c>
      <c r="I167" s="254" t="s">
        <v>470</v>
      </c>
      <c r="J167" s="254">
        <v>9.8800000000000008</v>
      </c>
      <c r="K167" s="254">
        <v>5</v>
      </c>
      <c r="L167" s="254">
        <v>1</v>
      </c>
      <c r="M167" s="254" t="s">
        <v>470</v>
      </c>
      <c r="N167" s="254">
        <v>1</v>
      </c>
      <c r="O167" s="254" t="s">
        <v>470</v>
      </c>
      <c r="P167" s="254" t="s">
        <v>470</v>
      </c>
      <c r="Q167" s="254">
        <v>2</v>
      </c>
      <c r="R167" s="254">
        <v>1</v>
      </c>
      <c r="S167" s="254" t="s">
        <v>470</v>
      </c>
      <c r="T167" s="254">
        <v>1</v>
      </c>
      <c r="U167" s="254">
        <v>1</v>
      </c>
      <c r="V167" s="254" t="s">
        <v>470</v>
      </c>
      <c r="W167" s="254" t="s">
        <v>470</v>
      </c>
      <c r="X167" s="254">
        <v>1</v>
      </c>
      <c r="Y167" s="254" t="s">
        <v>470</v>
      </c>
      <c r="Z167" s="254" t="s">
        <v>470</v>
      </c>
      <c r="AA167" s="254">
        <v>0</v>
      </c>
      <c r="AB167" s="254">
        <v>2</v>
      </c>
      <c r="AC167" s="254">
        <v>1</v>
      </c>
      <c r="AD167" s="254">
        <v>2</v>
      </c>
      <c r="AE167" s="254">
        <v>2</v>
      </c>
      <c r="AF167" s="254">
        <v>0</v>
      </c>
      <c r="AG167" s="254">
        <v>0</v>
      </c>
      <c r="AH167" s="254">
        <v>2</v>
      </c>
      <c r="AI167" s="254">
        <v>0</v>
      </c>
      <c r="AJ167" s="254">
        <v>2</v>
      </c>
      <c r="AK167" s="254">
        <v>0</v>
      </c>
      <c r="AL167" s="254">
        <v>2</v>
      </c>
      <c r="AM167" s="254">
        <v>0</v>
      </c>
      <c r="AN167" s="254">
        <v>2</v>
      </c>
      <c r="AO167" s="254">
        <v>0</v>
      </c>
      <c r="AP167" s="254">
        <v>2</v>
      </c>
      <c r="AQ167" s="254">
        <v>1</v>
      </c>
    </row>
    <row r="168" spans="1:43" ht="13.5" customHeight="1">
      <c r="A168" s="256">
        <v>163</v>
      </c>
      <c r="B168" s="232"/>
      <c r="C168" s="263" t="s">
        <v>1809</v>
      </c>
      <c r="D168" s="257">
        <v>870</v>
      </c>
      <c r="E168" s="257">
        <v>641</v>
      </c>
      <c r="F168" s="253">
        <v>28</v>
      </c>
      <c r="G168" s="254">
        <v>11</v>
      </c>
      <c r="H168" s="254">
        <v>15</v>
      </c>
      <c r="I168" s="254">
        <v>2</v>
      </c>
      <c r="J168" s="254">
        <v>31.73</v>
      </c>
      <c r="K168" s="254">
        <v>15</v>
      </c>
      <c r="L168" s="254">
        <v>5</v>
      </c>
      <c r="M168" s="254" t="s">
        <v>470</v>
      </c>
      <c r="N168" s="254">
        <v>4</v>
      </c>
      <c r="O168" s="254" t="s">
        <v>470</v>
      </c>
      <c r="P168" s="254">
        <v>1</v>
      </c>
      <c r="Q168" s="254">
        <v>4</v>
      </c>
      <c r="R168" s="254" t="s">
        <v>470</v>
      </c>
      <c r="S168" s="254">
        <v>3</v>
      </c>
      <c r="T168" s="254">
        <v>1</v>
      </c>
      <c r="U168" s="254">
        <v>1</v>
      </c>
      <c r="V168" s="254">
        <v>1</v>
      </c>
      <c r="W168" s="254">
        <v>2</v>
      </c>
      <c r="X168" s="254" t="s">
        <v>470</v>
      </c>
      <c r="Y168" s="254" t="s">
        <v>470</v>
      </c>
      <c r="Z168" s="254" t="s">
        <v>470</v>
      </c>
      <c r="AA168" s="254">
        <v>1</v>
      </c>
      <c r="AB168" s="254">
        <v>3</v>
      </c>
      <c r="AC168" s="254">
        <v>3</v>
      </c>
      <c r="AD168" s="254">
        <v>4</v>
      </c>
      <c r="AE168" s="254">
        <v>4</v>
      </c>
      <c r="AF168" s="254">
        <v>4</v>
      </c>
      <c r="AG168" s="254">
        <v>0</v>
      </c>
      <c r="AH168" s="254">
        <v>4</v>
      </c>
      <c r="AI168" s="254">
        <v>0</v>
      </c>
      <c r="AJ168" s="254">
        <v>4</v>
      </c>
      <c r="AK168" s="254">
        <v>1</v>
      </c>
      <c r="AL168" s="254">
        <v>2</v>
      </c>
      <c r="AM168" s="254">
        <v>0</v>
      </c>
      <c r="AN168" s="254">
        <v>4</v>
      </c>
      <c r="AO168" s="254">
        <v>1</v>
      </c>
      <c r="AP168" s="254">
        <v>4</v>
      </c>
      <c r="AQ168" s="254">
        <v>3</v>
      </c>
    </row>
    <row r="169" spans="1:43" ht="13.5" customHeight="1">
      <c r="A169" s="256">
        <v>164</v>
      </c>
      <c r="B169" s="232" t="s">
        <v>1811</v>
      </c>
      <c r="C169" s="263" t="s">
        <v>1811</v>
      </c>
      <c r="D169" s="257">
        <v>2792</v>
      </c>
      <c r="E169" s="257">
        <v>1247</v>
      </c>
      <c r="F169" s="253">
        <v>658</v>
      </c>
      <c r="G169" s="254">
        <v>189</v>
      </c>
      <c r="H169" s="254">
        <v>373</v>
      </c>
      <c r="I169" s="254">
        <v>96</v>
      </c>
      <c r="J169" s="254">
        <v>184.85</v>
      </c>
      <c r="K169" s="254">
        <v>287</v>
      </c>
      <c r="L169" s="254">
        <v>103</v>
      </c>
      <c r="M169" s="254">
        <v>8</v>
      </c>
      <c r="N169" s="254">
        <v>98</v>
      </c>
      <c r="O169" s="254">
        <v>18</v>
      </c>
      <c r="P169" s="254">
        <v>1</v>
      </c>
      <c r="Q169" s="254">
        <v>25</v>
      </c>
      <c r="R169" s="254" t="s">
        <v>470</v>
      </c>
      <c r="S169" s="254">
        <v>13</v>
      </c>
      <c r="T169" s="254">
        <v>12</v>
      </c>
      <c r="U169" s="254">
        <v>4</v>
      </c>
      <c r="V169" s="254">
        <v>18</v>
      </c>
      <c r="W169" s="254">
        <v>2</v>
      </c>
      <c r="X169" s="254">
        <v>1</v>
      </c>
      <c r="Y169" s="254" t="s">
        <v>470</v>
      </c>
      <c r="Z169" s="254" t="s">
        <v>470</v>
      </c>
      <c r="AA169" s="254">
        <v>7</v>
      </c>
      <c r="AB169" s="254">
        <v>25</v>
      </c>
      <c r="AC169" s="254">
        <v>13</v>
      </c>
      <c r="AD169" s="254">
        <v>25</v>
      </c>
      <c r="AE169" s="254">
        <v>25</v>
      </c>
      <c r="AF169" s="254">
        <v>25</v>
      </c>
      <c r="AG169" s="254">
        <v>0</v>
      </c>
      <c r="AH169" s="254">
        <v>25</v>
      </c>
      <c r="AI169" s="254">
        <v>5</v>
      </c>
      <c r="AJ169" s="254">
        <v>17</v>
      </c>
      <c r="AK169" s="254">
        <v>4</v>
      </c>
      <c r="AL169" s="254">
        <v>15</v>
      </c>
      <c r="AM169" s="254">
        <v>9</v>
      </c>
      <c r="AN169" s="254">
        <v>25</v>
      </c>
      <c r="AO169" s="254">
        <v>5</v>
      </c>
      <c r="AP169" s="254">
        <v>25</v>
      </c>
      <c r="AQ169" s="254">
        <v>25</v>
      </c>
    </row>
    <row r="170" spans="1:43" ht="13.5" customHeight="1">
      <c r="A170" s="256">
        <v>165</v>
      </c>
      <c r="B170" s="232"/>
      <c r="C170" s="263" t="s">
        <v>1812</v>
      </c>
      <c r="D170" s="257">
        <v>1673</v>
      </c>
      <c r="E170" s="257">
        <v>534</v>
      </c>
      <c r="F170" s="253">
        <v>393</v>
      </c>
      <c r="G170" s="254">
        <v>106</v>
      </c>
      <c r="H170" s="254">
        <v>236</v>
      </c>
      <c r="I170" s="254">
        <v>51</v>
      </c>
      <c r="J170" s="254">
        <v>133.91</v>
      </c>
      <c r="K170" s="254">
        <v>177</v>
      </c>
      <c r="L170" s="254">
        <v>55</v>
      </c>
      <c r="M170" s="254">
        <v>6</v>
      </c>
      <c r="N170" s="254">
        <v>52</v>
      </c>
      <c r="O170" s="254">
        <v>2</v>
      </c>
      <c r="P170" s="254">
        <v>1</v>
      </c>
      <c r="Q170" s="254">
        <v>15</v>
      </c>
      <c r="R170" s="254" t="s">
        <v>470</v>
      </c>
      <c r="S170" s="254">
        <v>7</v>
      </c>
      <c r="T170" s="254">
        <v>8</v>
      </c>
      <c r="U170" s="254">
        <v>4</v>
      </c>
      <c r="V170" s="254">
        <v>10</v>
      </c>
      <c r="W170" s="254">
        <v>1</v>
      </c>
      <c r="X170" s="254" t="s">
        <v>470</v>
      </c>
      <c r="Y170" s="254" t="s">
        <v>470</v>
      </c>
      <c r="Z170" s="254" t="s">
        <v>470</v>
      </c>
      <c r="AA170" s="254">
        <v>2</v>
      </c>
      <c r="AB170" s="254">
        <v>15</v>
      </c>
      <c r="AC170" s="254">
        <v>10</v>
      </c>
      <c r="AD170" s="254">
        <v>15</v>
      </c>
      <c r="AE170" s="254">
        <v>15</v>
      </c>
      <c r="AF170" s="254">
        <v>15</v>
      </c>
      <c r="AG170" s="254">
        <v>0</v>
      </c>
      <c r="AH170" s="254">
        <v>15</v>
      </c>
      <c r="AI170" s="254">
        <v>2</v>
      </c>
      <c r="AJ170" s="254">
        <v>12</v>
      </c>
      <c r="AK170" s="254">
        <v>4</v>
      </c>
      <c r="AL170" s="254">
        <v>8</v>
      </c>
      <c r="AM170" s="254">
        <v>7</v>
      </c>
      <c r="AN170" s="254">
        <v>15</v>
      </c>
      <c r="AO170" s="254">
        <v>4</v>
      </c>
      <c r="AP170" s="254">
        <v>15</v>
      </c>
      <c r="AQ170" s="254">
        <v>15</v>
      </c>
    </row>
    <row r="171" spans="1:43" ht="13.5" customHeight="1">
      <c r="A171" s="256">
        <v>166</v>
      </c>
      <c r="B171" s="232"/>
      <c r="C171" s="263" t="s">
        <v>1825</v>
      </c>
      <c r="D171" s="257">
        <v>1119</v>
      </c>
      <c r="E171" s="257">
        <v>713</v>
      </c>
      <c r="F171" s="253">
        <v>265</v>
      </c>
      <c r="G171" s="254">
        <v>83</v>
      </c>
      <c r="H171" s="254">
        <v>137</v>
      </c>
      <c r="I171" s="254">
        <v>45</v>
      </c>
      <c r="J171" s="254">
        <v>50.94</v>
      </c>
      <c r="K171" s="254">
        <v>110</v>
      </c>
      <c r="L171" s="254">
        <v>48</v>
      </c>
      <c r="M171" s="254">
        <v>2</v>
      </c>
      <c r="N171" s="254">
        <v>46</v>
      </c>
      <c r="O171" s="254">
        <v>16</v>
      </c>
      <c r="P171" s="254" t="s">
        <v>470</v>
      </c>
      <c r="Q171" s="254">
        <v>10</v>
      </c>
      <c r="R171" s="254" t="s">
        <v>470</v>
      </c>
      <c r="S171" s="254">
        <v>6</v>
      </c>
      <c r="T171" s="254">
        <v>4</v>
      </c>
      <c r="U171" s="254" t="s">
        <v>470</v>
      </c>
      <c r="V171" s="254">
        <v>8</v>
      </c>
      <c r="W171" s="254">
        <v>1</v>
      </c>
      <c r="X171" s="254">
        <v>1</v>
      </c>
      <c r="Y171" s="254" t="s">
        <v>470</v>
      </c>
      <c r="Z171" s="254" t="s">
        <v>470</v>
      </c>
      <c r="AA171" s="254">
        <v>5</v>
      </c>
      <c r="AB171" s="254">
        <v>10</v>
      </c>
      <c r="AC171" s="254">
        <v>3</v>
      </c>
      <c r="AD171" s="254">
        <v>10</v>
      </c>
      <c r="AE171" s="254">
        <v>10</v>
      </c>
      <c r="AF171" s="254">
        <v>10</v>
      </c>
      <c r="AG171" s="254">
        <v>0</v>
      </c>
      <c r="AH171" s="254">
        <v>10</v>
      </c>
      <c r="AI171" s="254">
        <v>3</v>
      </c>
      <c r="AJ171" s="254">
        <v>5</v>
      </c>
      <c r="AK171" s="254">
        <v>0</v>
      </c>
      <c r="AL171" s="254">
        <v>7</v>
      </c>
      <c r="AM171" s="254">
        <v>2</v>
      </c>
      <c r="AN171" s="254">
        <v>10</v>
      </c>
      <c r="AO171" s="254">
        <v>1</v>
      </c>
      <c r="AP171" s="254">
        <v>10</v>
      </c>
      <c r="AQ171" s="254">
        <v>10</v>
      </c>
    </row>
    <row r="172" spans="1:43" ht="13.5" customHeight="1">
      <c r="A172" s="256">
        <v>167</v>
      </c>
      <c r="B172" s="232" t="s">
        <v>1833</v>
      </c>
      <c r="C172" s="263" t="s">
        <v>1833</v>
      </c>
      <c r="D172" s="257">
        <v>2046</v>
      </c>
      <c r="E172" s="257">
        <v>359</v>
      </c>
      <c r="F172" s="253">
        <v>600</v>
      </c>
      <c r="G172" s="254">
        <v>210</v>
      </c>
      <c r="H172" s="254">
        <v>338</v>
      </c>
      <c r="I172" s="254">
        <v>52</v>
      </c>
      <c r="J172" s="254">
        <v>165.14</v>
      </c>
      <c r="K172" s="254">
        <v>323</v>
      </c>
      <c r="L172" s="254">
        <v>95</v>
      </c>
      <c r="M172" s="254">
        <v>19</v>
      </c>
      <c r="N172" s="254">
        <v>90</v>
      </c>
      <c r="O172" s="254">
        <v>8</v>
      </c>
      <c r="P172" s="254" t="s">
        <v>470</v>
      </c>
      <c r="Q172" s="254">
        <v>13</v>
      </c>
      <c r="R172" s="254" t="s">
        <v>470</v>
      </c>
      <c r="S172" s="254">
        <v>8</v>
      </c>
      <c r="T172" s="254">
        <v>5</v>
      </c>
      <c r="U172" s="254">
        <v>7</v>
      </c>
      <c r="V172" s="254">
        <v>6</v>
      </c>
      <c r="W172" s="254" t="s">
        <v>470</v>
      </c>
      <c r="X172" s="254" t="s">
        <v>470</v>
      </c>
      <c r="Y172" s="254" t="s">
        <v>470</v>
      </c>
      <c r="Z172" s="254" t="s">
        <v>470</v>
      </c>
      <c r="AA172" s="254">
        <v>4</v>
      </c>
      <c r="AB172" s="254">
        <v>13</v>
      </c>
      <c r="AC172" s="254">
        <v>12</v>
      </c>
      <c r="AD172" s="254">
        <v>13</v>
      </c>
      <c r="AE172" s="254">
        <v>13</v>
      </c>
      <c r="AF172" s="254">
        <v>13</v>
      </c>
      <c r="AG172" s="254">
        <v>0</v>
      </c>
      <c r="AH172" s="254">
        <v>13</v>
      </c>
      <c r="AI172" s="254">
        <v>6</v>
      </c>
      <c r="AJ172" s="254">
        <v>9</v>
      </c>
      <c r="AK172" s="254">
        <v>1</v>
      </c>
      <c r="AL172" s="254">
        <v>4</v>
      </c>
      <c r="AM172" s="254">
        <v>3</v>
      </c>
      <c r="AN172" s="254">
        <v>13</v>
      </c>
      <c r="AO172" s="254">
        <v>7</v>
      </c>
      <c r="AP172" s="254">
        <v>13</v>
      </c>
      <c r="AQ172" s="254">
        <v>12</v>
      </c>
    </row>
    <row r="173" spans="1:43" ht="13.5" customHeight="1">
      <c r="A173" s="256">
        <v>168</v>
      </c>
      <c r="B173" s="232"/>
      <c r="C173" s="263" t="s">
        <v>248</v>
      </c>
      <c r="D173" s="257">
        <v>1286</v>
      </c>
      <c r="E173" s="257">
        <v>356</v>
      </c>
      <c r="F173" s="253">
        <v>329</v>
      </c>
      <c r="G173" s="254">
        <v>110</v>
      </c>
      <c r="H173" s="254">
        <v>183</v>
      </c>
      <c r="I173" s="254">
        <v>36</v>
      </c>
      <c r="J173" s="254">
        <v>92.83</v>
      </c>
      <c r="K173" s="254">
        <v>199</v>
      </c>
      <c r="L173" s="254">
        <v>56</v>
      </c>
      <c r="M173" s="254">
        <v>18</v>
      </c>
      <c r="N173" s="254">
        <v>51</v>
      </c>
      <c r="O173" s="254">
        <v>8</v>
      </c>
      <c r="P173" s="254" t="s">
        <v>470</v>
      </c>
      <c r="Q173" s="254">
        <v>7</v>
      </c>
      <c r="R173" s="254" t="s">
        <v>470</v>
      </c>
      <c r="S173" s="254">
        <v>4</v>
      </c>
      <c r="T173" s="254">
        <v>3</v>
      </c>
      <c r="U173" s="254">
        <v>3</v>
      </c>
      <c r="V173" s="254">
        <v>4</v>
      </c>
      <c r="W173" s="254" t="s">
        <v>470</v>
      </c>
      <c r="X173" s="254" t="s">
        <v>470</v>
      </c>
      <c r="Y173" s="254" t="s">
        <v>470</v>
      </c>
      <c r="Z173" s="254" t="s">
        <v>470</v>
      </c>
      <c r="AA173" s="254">
        <v>3</v>
      </c>
      <c r="AB173" s="254">
        <v>7</v>
      </c>
      <c r="AC173" s="254">
        <v>7</v>
      </c>
      <c r="AD173" s="254">
        <v>7</v>
      </c>
      <c r="AE173" s="254">
        <v>7</v>
      </c>
      <c r="AF173" s="254">
        <v>7</v>
      </c>
      <c r="AG173" s="254">
        <v>0</v>
      </c>
      <c r="AH173" s="254">
        <v>7</v>
      </c>
      <c r="AI173" s="254">
        <v>3</v>
      </c>
      <c r="AJ173" s="254">
        <v>6</v>
      </c>
      <c r="AK173" s="254">
        <v>1</v>
      </c>
      <c r="AL173" s="254">
        <v>4</v>
      </c>
      <c r="AM173" s="254">
        <v>3</v>
      </c>
      <c r="AN173" s="254">
        <v>7</v>
      </c>
      <c r="AO173" s="254">
        <v>4</v>
      </c>
      <c r="AP173" s="254">
        <v>7</v>
      </c>
      <c r="AQ173" s="254">
        <v>6</v>
      </c>
    </row>
    <row r="174" spans="1:43" ht="13.5" customHeight="1">
      <c r="A174" s="256">
        <v>169</v>
      </c>
      <c r="B174" s="232"/>
      <c r="C174" s="263" t="s">
        <v>1839</v>
      </c>
      <c r="D174" s="257">
        <v>760</v>
      </c>
      <c r="E174" s="257">
        <v>3</v>
      </c>
      <c r="F174" s="253">
        <v>271</v>
      </c>
      <c r="G174" s="254">
        <v>100</v>
      </c>
      <c r="H174" s="254">
        <v>155</v>
      </c>
      <c r="I174" s="254">
        <v>16</v>
      </c>
      <c r="J174" s="254">
        <v>72.31</v>
      </c>
      <c r="K174" s="254">
        <v>124</v>
      </c>
      <c r="L174" s="254">
        <v>39</v>
      </c>
      <c r="M174" s="254">
        <v>1</v>
      </c>
      <c r="N174" s="254">
        <v>39</v>
      </c>
      <c r="O174" s="254" t="s">
        <v>470</v>
      </c>
      <c r="P174" s="254" t="s">
        <v>470</v>
      </c>
      <c r="Q174" s="254">
        <v>6</v>
      </c>
      <c r="R174" s="254" t="s">
        <v>470</v>
      </c>
      <c r="S174" s="254">
        <v>4</v>
      </c>
      <c r="T174" s="254">
        <v>2</v>
      </c>
      <c r="U174" s="254">
        <v>4</v>
      </c>
      <c r="V174" s="254">
        <v>2</v>
      </c>
      <c r="W174" s="254" t="s">
        <v>470</v>
      </c>
      <c r="X174" s="254" t="s">
        <v>470</v>
      </c>
      <c r="Y174" s="254" t="s">
        <v>470</v>
      </c>
      <c r="Z174" s="254" t="s">
        <v>470</v>
      </c>
      <c r="AA174" s="254">
        <v>1</v>
      </c>
      <c r="AB174" s="254">
        <v>6</v>
      </c>
      <c r="AC174" s="254">
        <v>5</v>
      </c>
      <c r="AD174" s="254">
        <v>6</v>
      </c>
      <c r="AE174" s="254">
        <v>6</v>
      </c>
      <c r="AF174" s="254">
        <v>6</v>
      </c>
      <c r="AG174" s="254">
        <v>0</v>
      </c>
      <c r="AH174" s="254">
        <v>6</v>
      </c>
      <c r="AI174" s="254">
        <v>3</v>
      </c>
      <c r="AJ174" s="254">
        <v>3</v>
      </c>
      <c r="AK174" s="254">
        <v>0</v>
      </c>
      <c r="AL174" s="254">
        <v>0</v>
      </c>
      <c r="AM174" s="254">
        <v>0</v>
      </c>
      <c r="AN174" s="254">
        <v>6</v>
      </c>
      <c r="AO174" s="254">
        <v>3</v>
      </c>
      <c r="AP174" s="254">
        <v>6</v>
      </c>
      <c r="AQ174" s="254">
        <v>6</v>
      </c>
    </row>
    <row r="175" spans="1:43" ht="13.5" customHeight="1">
      <c r="A175" s="256">
        <v>170</v>
      </c>
      <c r="B175" s="287" t="s">
        <v>1843</v>
      </c>
      <c r="C175" s="288" t="s">
        <v>1843</v>
      </c>
      <c r="D175" s="257">
        <v>18185</v>
      </c>
      <c r="E175" s="257">
        <v>17020</v>
      </c>
      <c r="F175" s="253">
        <v>87</v>
      </c>
      <c r="G175" s="254" t="s">
        <v>470</v>
      </c>
      <c r="H175" s="254">
        <v>75</v>
      </c>
      <c r="I175" s="254">
        <v>12</v>
      </c>
      <c r="J175" s="254">
        <v>51.49</v>
      </c>
      <c r="K175" s="254">
        <v>17</v>
      </c>
      <c r="L175" s="254">
        <v>6</v>
      </c>
      <c r="M175" s="254">
        <v>2</v>
      </c>
      <c r="N175" s="254">
        <v>6</v>
      </c>
      <c r="O175" s="254">
        <v>1</v>
      </c>
      <c r="P175" s="254">
        <v>2</v>
      </c>
      <c r="Q175" s="254">
        <v>12</v>
      </c>
      <c r="R175" s="254" t="s">
        <v>470</v>
      </c>
      <c r="S175" s="254" t="s">
        <v>470</v>
      </c>
      <c r="T175" s="254">
        <v>12</v>
      </c>
      <c r="U175" s="254">
        <v>1</v>
      </c>
      <c r="V175" s="254">
        <v>9</v>
      </c>
      <c r="W175" s="254">
        <v>2</v>
      </c>
      <c r="X175" s="254" t="s">
        <v>470</v>
      </c>
      <c r="Y175" s="254" t="s">
        <v>470</v>
      </c>
      <c r="Z175" s="254" t="s">
        <v>470</v>
      </c>
      <c r="AA175" s="254">
        <v>0</v>
      </c>
      <c r="AB175" s="254">
        <v>0</v>
      </c>
      <c r="AC175" s="254">
        <v>1</v>
      </c>
      <c r="AD175" s="254">
        <v>12</v>
      </c>
      <c r="AE175" s="254">
        <v>12</v>
      </c>
      <c r="AF175" s="254">
        <v>2</v>
      </c>
      <c r="AG175" s="254">
        <v>0</v>
      </c>
      <c r="AH175" s="254">
        <v>12</v>
      </c>
      <c r="AI175" s="254">
        <v>12</v>
      </c>
      <c r="AJ175" s="254">
        <v>12</v>
      </c>
      <c r="AK175" s="254">
        <v>0</v>
      </c>
      <c r="AL175" s="254">
        <v>0</v>
      </c>
      <c r="AM175" s="254">
        <v>0</v>
      </c>
      <c r="AN175" s="254">
        <v>12</v>
      </c>
      <c r="AO175" s="254">
        <v>0</v>
      </c>
      <c r="AP175" s="254">
        <v>0</v>
      </c>
      <c r="AQ175" s="254">
        <v>0</v>
      </c>
    </row>
    <row r="176" spans="1:43" ht="13.5" customHeight="1">
      <c r="A176" s="256"/>
      <c r="B176" s="232"/>
      <c r="C176" s="289" t="s">
        <v>2386</v>
      </c>
      <c r="D176" s="257">
        <v>18185</v>
      </c>
      <c r="E176" s="257">
        <v>17020</v>
      </c>
      <c r="F176" s="253">
        <v>87</v>
      </c>
      <c r="G176" s="254" t="s">
        <v>470</v>
      </c>
      <c r="H176" s="254">
        <v>75</v>
      </c>
      <c r="I176" s="254">
        <v>12</v>
      </c>
      <c r="J176" s="254">
        <v>51.49</v>
      </c>
      <c r="K176" s="254">
        <v>17</v>
      </c>
      <c r="L176" s="254">
        <v>6</v>
      </c>
      <c r="M176" s="254">
        <v>2</v>
      </c>
      <c r="N176" s="254">
        <v>6</v>
      </c>
      <c r="O176" s="254">
        <v>1</v>
      </c>
      <c r="P176" s="254">
        <v>2</v>
      </c>
      <c r="Q176" s="254">
        <v>12</v>
      </c>
      <c r="R176" s="254" t="s">
        <v>470</v>
      </c>
      <c r="S176" s="254" t="s">
        <v>470</v>
      </c>
      <c r="T176" s="254">
        <v>12</v>
      </c>
      <c r="U176" s="254">
        <v>1</v>
      </c>
      <c r="V176" s="254">
        <v>9</v>
      </c>
      <c r="W176" s="254">
        <v>2</v>
      </c>
      <c r="X176" s="254" t="s">
        <v>470</v>
      </c>
      <c r="Y176" s="254" t="s">
        <v>470</v>
      </c>
      <c r="Z176" s="254" t="s">
        <v>470</v>
      </c>
      <c r="AA176" s="254">
        <v>0</v>
      </c>
      <c r="AB176" s="254">
        <v>0</v>
      </c>
      <c r="AC176" s="254">
        <v>1</v>
      </c>
      <c r="AD176" s="254">
        <v>12</v>
      </c>
      <c r="AE176" s="254">
        <v>12</v>
      </c>
      <c r="AF176" s="254">
        <v>2</v>
      </c>
      <c r="AG176" s="254">
        <v>0</v>
      </c>
      <c r="AH176" s="254">
        <v>12</v>
      </c>
      <c r="AI176" s="254">
        <v>12</v>
      </c>
      <c r="AJ176" s="254">
        <v>12</v>
      </c>
      <c r="AK176" s="254">
        <v>0</v>
      </c>
      <c r="AL176" s="254">
        <v>0</v>
      </c>
      <c r="AM176" s="254">
        <v>0</v>
      </c>
      <c r="AN176" s="254">
        <v>12</v>
      </c>
      <c r="AO176" s="254">
        <v>0</v>
      </c>
      <c r="AP176" s="254">
        <v>0</v>
      </c>
      <c r="AQ176" s="254">
        <v>0</v>
      </c>
    </row>
    <row r="177" spans="1:43" ht="13.5" customHeight="1">
      <c r="A177" s="256">
        <v>171</v>
      </c>
      <c r="B177" s="232" t="s">
        <v>1854</v>
      </c>
      <c r="C177" s="263" t="s">
        <v>1854</v>
      </c>
      <c r="D177" s="257">
        <v>11460</v>
      </c>
      <c r="E177" s="257">
        <v>10096</v>
      </c>
      <c r="F177" s="253">
        <v>188</v>
      </c>
      <c r="G177" s="254" t="s">
        <v>470</v>
      </c>
      <c r="H177" s="254">
        <v>171</v>
      </c>
      <c r="I177" s="254">
        <v>17</v>
      </c>
      <c r="J177" s="254">
        <v>78.63</v>
      </c>
      <c r="K177" s="254">
        <v>27</v>
      </c>
      <c r="L177" s="254">
        <v>8</v>
      </c>
      <c r="M177" s="254">
        <v>3</v>
      </c>
      <c r="N177" s="254">
        <v>8</v>
      </c>
      <c r="O177" s="254" t="s">
        <v>470</v>
      </c>
      <c r="P177" s="254" t="s">
        <v>470</v>
      </c>
      <c r="Q177" s="254">
        <v>35</v>
      </c>
      <c r="R177" s="254" t="s">
        <v>470</v>
      </c>
      <c r="S177" s="254" t="s">
        <v>470</v>
      </c>
      <c r="T177" s="254">
        <v>35</v>
      </c>
      <c r="U177" s="254">
        <v>11</v>
      </c>
      <c r="V177" s="254">
        <v>13</v>
      </c>
      <c r="W177" s="254">
        <v>7</v>
      </c>
      <c r="X177" s="254">
        <v>3</v>
      </c>
      <c r="Y177" s="254">
        <v>1</v>
      </c>
      <c r="Z177" s="254" t="s">
        <v>470</v>
      </c>
      <c r="AA177" s="254">
        <v>1</v>
      </c>
      <c r="AB177" s="254">
        <v>0</v>
      </c>
      <c r="AC177" s="254">
        <v>2</v>
      </c>
      <c r="AD177" s="254">
        <v>32</v>
      </c>
      <c r="AE177" s="254">
        <v>27</v>
      </c>
      <c r="AF177" s="254">
        <v>31</v>
      </c>
      <c r="AG177" s="254">
        <v>2</v>
      </c>
      <c r="AH177" s="254">
        <v>33</v>
      </c>
      <c r="AI177" s="254">
        <v>7</v>
      </c>
      <c r="AJ177" s="254">
        <v>35</v>
      </c>
      <c r="AK177" s="254">
        <v>5</v>
      </c>
      <c r="AL177" s="254">
        <v>1</v>
      </c>
      <c r="AM177" s="254">
        <v>0</v>
      </c>
      <c r="AN177" s="254">
        <v>34</v>
      </c>
      <c r="AO177" s="254">
        <v>12</v>
      </c>
      <c r="AP177" s="254">
        <v>0</v>
      </c>
      <c r="AQ177" s="254">
        <v>0</v>
      </c>
    </row>
    <row r="178" spans="1:43" ht="13.5" customHeight="1">
      <c r="A178" s="256">
        <v>172</v>
      </c>
      <c r="B178" s="232"/>
      <c r="C178" s="263" t="s">
        <v>1855</v>
      </c>
      <c r="D178" s="257">
        <v>6258</v>
      </c>
      <c r="E178" s="257">
        <v>5260</v>
      </c>
      <c r="F178" s="253">
        <v>123</v>
      </c>
      <c r="G178" s="254" t="s">
        <v>470</v>
      </c>
      <c r="H178" s="254">
        <v>108</v>
      </c>
      <c r="I178" s="254">
        <v>15</v>
      </c>
      <c r="J178" s="254">
        <v>60.83</v>
      </c>
      <c r="K178" s="254">
        <v>16</v>
      </c>
      <c r="L178" s="254">
        <v>2</v>
      </c>
      <c r="M178" s="254" t="s">
        <v>470</v>
      </c>
      <c r="N178" s="254">
        <v>2</v>
      </c>
      <c r="O178" s="254" t="s">
        <v>470</v>
      </c>
      <c r="P178" s="254" t="s">
        <v>470</v>
      </c>
      <c r="Q178" s="254">
        <v>17</v>
      </c>
      <c r="R178" s="254" t="s">
        <v>470</v>
      </c>
      <c r="S178" s="254" t="s">
        <v>470</v>
      </c>
      <c r="T178" s="254">
        <v>17</v>
      </c>
      <c r="U178" s="254">
        <v>6</v>
      </c>
      <c r="V178" s="254">
        <v>5</v>
      </c>
      <c r="W178" s="254">
        <v>4</v>
      </c>
      <c r="X178" s="254">
        <v>2</v>
      </c>
      <c r="Y178" s="254" t="s">
        <v>470</v>
      </c>
      <c r="Z178" s="254" t="s">
        <v>470</v>
      </c>
      <c r="AA178" s="254">
        <v>1</v>
      </c>
      <c r="AB178" s="254">
        <v>0</v>
      </c>
      <c r="AC178" s="254">
        <v>2</v>
      </c>
      <c r="AD178" s="254">
        <v>16</v>
      </c>
      <c r="AE178" s="254">
        <v>15</v>
      </c>
      <c r="AF178" s="254">
        <v>16</v>
      </c>
      <c r="AG178" s="254">
        <v>1</v>
      </c>
      <c r="AH178" s="254">
        <v>16</v>
      </c>
      <c r="AI178" s="254">
        <v>7</v>
      </c>
      <c r="AJ178" s="254">
        <v>17</v>
      </c>
      <c r="AK178" s="254">
        <v>5</v>
      </c>
      <c r="AL178" s="254">
        <v>1</v>
      </c>
      <c r="AM178" s="254">
        <v>0</v>
      </c>
      <c r="AN178" s="254">
        <v>17</v>
      </c>
      <c r="AO178" s="254">
        <v>12</v>
      </c>
      <c r="AP178" s="254">
        <v>0</v>
      </c>
      <c r="AQ178" s="254">
        <v>0</v>
      </c>
    </row>
    <row r="179" spans="1:43" ht="13.5" customHeight="1">
      <c r="A179" s="256">
        <v>173</v>
      </c>
      <c r="B179" s="232"/>
      <c r="C179" s="263" t="s">
        <v>1869</v>
      </c>
      <c r="D179" s="257">
        <v>5202</v>
      </c>
      <c r="E179" s="257">
        <v>4836</v>
      </c>
      <c r="F179" s="253">
        <v>65</v>
      </c>
      <c r="G179" s="254" t="s">
        <v>470</v>
      </c>
      <c r="H179" s="254">
        <v>63</v>
      </c>
      <c r="I179" s="254">
        <v>2</v>
      </c>
      <c r="J179" s="254">
        <v>17.8</v>
      </c>
      <c r="K179" s="254">
        <v>11</v>
      </c>
      <c r="L179" s="254">
        <v>6</v>
      </c>
      <c r="M179" s="254">
        <v>3</v>
      </c>
      <c r="N179" s="254">
        <v>6</v>
      </c>
      <c r="O179" s="254" t="s">
        <v>470</v>
      </c>
      <c r="P179" s="254" t="s">
        <v>470</v>
      </c>
      <c r="Q179" s="254">
        <v>18</v>
      </c>
      <c r="R179" s="254" t="s">
        <v>470</v>
      </c>
      <c r="S179" s="254" t="s">
        <v>470</v>
      </c>
      <c r="T179" s="254">
        <v>18</v>
      </c>
      <c r="U179" s="254">
        <v>5</v>
      </c>
      <c r="V179" s="254">
        <v>8</v>
      </c>
      <c r="W179" s="254">
        <v>3</v>
      </c>
      <c r="X179" s="254">
        <v>1</v>
      </c>
      <c r="Y179" s="254">
        <v>1</v>
      </c>
      <c r="Z179" s="254" t="s">
        <v>470</v>
      </c>
      <c r="AA179" s="254">
        <v>0</v>
      </c>
      <c r="AB179" s="254">
        <v>0</v>
      </c>
      <c r="AC179" s="254">
        <v>0</v>
      </c>
      <c r="AD179" s="254">
        <v>16</v>
      </c>
      <c r="AE179" s="254">
        <v>12</v>
      </c>
      <c r="AF179" s="254">
        <v>15</v>
      </c>
      <c r="AG179" s="254">
        <v>1</v>
      </c>
      <c r="AH179" s="254">
        <v>17</v>
      </c>
      <c r="AI179" s="254">
        <v>0</v>
      </c>
      <c r="AJ179" s="254">
        <v>18</v>
      </c>
      <c r="AK179" s="254">
        <v>0</v>
      </c>
      <c r="AL179" s="254">
        <v>0</v>
      </c>
      <c r="AM179" s="254">
        <v>0</v>
      </c>
      <c r="AN179" s="254">
        <v>17</v>
      </c>
      <c r="AO179" s="254">
        <v>0</v>
      </c>
      <c r="AP179" s="254">
        <v>0</v>
      </c>
      <c r="AQ179" s="254">
        <v>0</v>
      </c>
    </row>
    <row r="180" spans="1:43" ht="13.5" customHeight="1">
      <c r="A180" s="256">
        <v>174</v>
      </c>
      <c r="B180" s="232" t="s">
        <v>1885</v>
      </c>
      <c r="C180" s="263" t="s">
        <v>1885</v>
      </c>
      <c r="D180" s="257">
        <v>18838</v>
      </c>
      <c r="E180" s="257">
        <v>16861</v>
      </c>
      <c r="F180" s="253">
        <v>663</v>
      </c>
      <c r="G180" s="254">
        <v>39</v>
      </c>
      <c r="H180" s="254">
        <v>595</v>
      </c>
      <c r="I180" s="254">
        <v>29</v>
      </c>
      <c r="J180" s="254">
        <v>288.26</v>
      </c>
      <c r="K180" s="254">
        <v>185</v>
      </c>
      <c r="L180" s="254">
        <v>58</v>
      </c>
      <c r="M180" s="254">
        <v>11</v>
      </c>
      <c r="N180" s="254">
        <v>56</v>
      </c>
      <c r="O180" s="254" t="s">
        <v>470</v>
      </c>
      <c r="P180" s="254">
        <v>4</v>
      </c>
      <c r="Q180" s="254">
        <v>54</v>
      </c>
      <c r="R180" s="254" t="s">
        <v>470</v>
      </c>
      <c r="S180" s="254">
        <v>1</v>
      </c>
      <c r="T180" s="254">
        <v>53</v>
      </c>
      <c r="U180" s="254">
        <v>12</v>
      </c>
      <c r="V180" s="254">
        <v>20</v>
      </c>
      <c r="W180" s="254">
        <v>18</v>
      </c>
      <c r="X180" s="254">
        <v>4</v>
      </c>
      <c r="Y180" s="254" t="s">
        <v>470</v>
      </c>
      <c r="Z180" s="254" t="s">
        <v>470</v>
      </c>
      <c r="AA180" s="254">
        <v>12</v>
      </c>
      <c r="AB180" s="254">
        <v>15</v>
      </c>
      <c r="AC180" s="254">
        <v>28</v>
      </c>
      <c r="AD180" s="254">
        <v>44</v>
      </c>
      <c r="AE180" s="254">
        <v>41</v>
      </c>
      <c r="AF180" s="254">
        <v>10</v>
      </c>
      <c r="AG180" s="254">
        <v>4</v>
      </c>
      <c r="AH180" s="254">
        <v>48</v>
      </c>
      <c r="AI180" s="254">
        <v>6</v>
      </c>
      <c r="AJ180" s="254">
        <v>51</v>
      </c>
      <c r="AK180" s="254">
        <v>4</v>
      </c>
      <c r="AL180" s="254">
        <v>3</v>
      </c>
      <c r="AM180" s="254">
        <v>1</v>
      </c>
      <c r="AN180" s="254">
        <v>40</v>
      </c>
      <c r="AO180" s="254">
        <v>4</v>
      </c>
      <c r="AP180" s="254">
        <v>0</v>
      </c>
      <c r="AQ180" s="254">
        <v>0</v>
      </c>
    </row>
    <row r="181" spans="1:43" ht="13.5" customHeight="1">
      <c r="A181" s="256">
        <v>175</v>
      </c>
      <c r="B181" s="232"/>
      <c r="C181" s="266" t="s">
        <v>1886</v>
      </c>
      <c r="D181" s="257">
        <v>1961</v>
      </c>
      <c r="E181" s="257">
        <v>1732</v>
      </c>
      <c r="F181" s="253">
        <v>54</v>
      </c>
      <c r="G181" s="254" t="s">
        <v>470</v>
      </c>
      <c r="H181" s="254">
        <v>49</v>
      </c>
      <c r="I181" s="254">
        <v>5</v>
      </c>
      <c r="J181" s="254">
        <v>19.32</v>
      </c>
      <c r="K181" s="254">
        <v>16</v>
      </c>
      <c r="L181" s="254">
        <v>2</v>
      </c>
      <c r="M181" s="254" t="s">
        <v>470</v>
      </c>
      <c r="N181" s="254">
        <v>2</v>
      </c>
      <c r="O181" s="254" t="s">
        <v>470</v>
      </c>
      <c r="P181" s="254" t="s">
        <v>470</v>
      </c>
      <c r="Q181" s="254">
        <v>9</v>
      </c>
      <c r="R181" s="254" t="s">
        <v>470</v>
      </c>
      <c r="S181" s="254" t="s">
        <v>470</v>
      </c>
      <c r="T181" s="254">
        <v>9</v>
      </c>
      <c r="U181" s="254">
        <v>7</v>
      </c>
      <c r="V181" s="254">
        <v>1</v>
      </c>
      <c r="W181" s="254">
        <v>1</v>
      </c>
      <c r="X181" s="254" t="s">
        <v>470</v>
      </c>
      <c r="Y181" s="254" t="s">
        <v>470</v>
      </c>
      <c r="Z181" s="254" t="s">
        <v>470</v>
      </c>
      <c r="AA181" s="254">
        <v>0</v>
      </c>
      <c r="AB181" s="254">
        <v>0</v>
      </c>
      <c r="AC181" s="254">
        <v>6</v>
      </c>
      <c r="AD181" s="254">
        <v>9</v>
      </c>
      <c r="AE181" s="254">
        <v>8</v>
      </c>
      <c r="AF181" s="254">
        <v>4</v>
      </c>
      <c r="AG181" s="254">
        <v>0</v>
      </c>
      <c r="AH181" s="254">
        <v>6</v>
      </c>
      <c r="AI181" s="254">
        <v>1</v>
      </c>
      <c r="AJ181" s="254">
        <v>6</v>
      </c>
      <c r="AK181" s="254">
        <v>0</v>
      </c>
      <c r="AL181" s="254">
        <v>0</v>
      </c>
      <c r="AM181" s="254">
        <v>0</v>
      </c>
      <c r="AN181" s="254">
        <v>3</v>
      </c>
      <c r="AO181" s="254">
        <v>0</v>
      </c>
      <c r="AP181" s="254">
        <v>0</v>
      </c>
      <c r="AQ181" s="254">
        <v>0</v>
      </c>
    </row>
    <row r="182" spans="1:43" ht="13.5" customHeight="1">
      <c r="A182" s="256">
        <v>176</v>
      </c>
      <c r="B182" s="232"/>
      <c r="C182" s="263" t="s">
        <v>1892</v>
      </c>
      <c r="D182" s="257">
        <v>1460</v>
      </c>
      <c r="E182" s="257">
        <v>862</v>
      </c>
      <c r="F182" s="253">
        <v>226</v>
      </c>
      <c r="G182" s="254">
        <v>3</v>
      </c>
      <c r="H182" s="254">
        <v>217</v>
      </c>
      <c r="I182" s="254">
        <v>6</v>
      </c>
      <c r="J182" s="254">
        <v>42.67</v>
      </c>
      <c r="K182" s="254">
        <v>93</v>
      </c>
      <c r="L182" s="254">
        <v>40</v>
      </c>
      <c r="M182" s="254">
        <v>4</v>
      </c>
      <c r="N182" s="254">
        <v>39</v>
      </c>
      <c r="O182" s="254" t="s">
        <v>470</v>
      </c>
      <c r="P182" s="254">
        <v>1</v>
      </c>
      <c r="Q182" s="254">
        <v>11</v>
      </c>
      <c r="R182" s="254" t="s">
        <v>470</v>
      </c>
      <c r="S182" s="254" t="s">
        <v>470</v>
      </c>
      <c r="T182" s="254">
        <v>11</v>
      </c>
      <c r="U182" s="254">
        <v>1</v>
      </c>
      <c r="V182" s="254">
        <v>4</v>
      </c>
      <c r="W182" s="254">
        <v>4</v>
      </c>
      <c r="X182" s="254">
        <v>2</v>
      </c>
      <c r="Y182" s="254" t="s">
        <v>470</v>
      </c>
      <c r="Z182" s="254" t="s">
        <v>470</v>
      </c>
      <c r="AA182" s="254">
        <v>3</v>
      </c>
      <c r="AB182" s="254">
        <v>4</v>
      </c>
      <c r="AC182" s="254">
        <v>6</v>
      </c>
      <c r="AD182" s="254">
        <v>11</v>
      </c>
      <c r="AE182" s="254">
        <v>10</v>
      </c>
      <c r="AF182" s="254">
        <v>2</v>
      </c>
      <c r="AG182" s="254">
        <v>0</v>
      </c>
      <c r="AH182" s="254">
        <v>11</v>
      </c>
      <c r="AI182" s="254">
        <v>3</v>
      </c>
      <c r="AJ182" s="254">
        <v>11</v>
      </c>
      <c r="AK182" s="254">
        <v>2</v>
      </c>
      <c r="AL182" s="254">
        <v>1</v>
      </c>
      <c r="AM182" s="254">
        <v>1</v>
      </c>
      <c r="AN182" s="254">
        <v>11</v>
      </c>
      <c r="AO182" s="254">
        <v>1</v>
      </c>
      <c r="AP182" s="254">
        <v>0</v>
      </c>
      <c r="AQ182" s="254">
        <v>0</v>
      </c>
    </row>
    <row r="183" spans="1:43" ht="13.5" customHeight="1">
      <c r="A183" s="256">
        <v>177</v>
      </c>
      <c r="B183" s="232"/>
      <c r="C183" s="263" t="s">
        <v>1902</v>
      </c>
      <c r="D183" s="257">
        <v>3798</v>
      </c>
      <c r="E183" s="257">
        <v>3526</v>
      </c>
      <c r="F183" s="253">
        <v>144</v>
      </c>
      <c r="G183" s="254">
        <v>19</v>
      </c>
      <c r="H183" s="254">
        <v>122</v>
      </c>
      <c r="I183" s="254">
        <v>3</v>
      </c>
      <c r="J183" s="254">
        <v>92.83</v>
      </c>
      <c r="K183" s="254">
        <v>43</v>
      </c>
      <c r="L183" s="254">
        <v>10</v>
      </c>
      <c r="M183" s="254">
        <v>3</v>
      </c>
      <c r="N183" s="254">
        <v>10</v>
      </c>
      <c r="O183" s="254" t="s">
        <v>470</v>
      </c>
      <c r="P183" s="254" t="s">
        <v>470</v>
      </c>
      <c r="Q183" s="254">
        <v>10</v>
      </c>
      <c r="R183" s="254" t="s">
        <v>470</v>
      </c>
      <c r="S183" s="254" t="s">
        <v>470</v>
      </c>
      <c r="T183" s="254">
        <v>10</v>
      </c>
      <c r="U183" s="254" t="s">
        <v>470</v>
      </c>
      <c r="V183" s="254">
        <v>5</v>
      </c>
      <c r="W183" s="254">
        <v>5</v>
      </c>
      <c r="X183" s="254" t="s">
        <v>470</v>
      </c>
      <c r="Y183" s="254" t="s">
        <v>470</v>
      </c>
      <c r="Z183" s="254" t="s">
        <v>470</v>
      </c>
      <c r="AA183" s="254">
        <v>6</v>
      </c>
      <c r="AB183" s="254">
        <v>6</v>
      </c>
      <c r="AC183" s="254">
        <v>9</v>
      </c>
      <c r="AD183" s="254">
        <v>8</v>
      </c>
      <c r="AE183" s="254">
        <v>10</v>
      </c>
      <c r="AF183" s="254">
        <v>3</v>
      </c>
      <c r="AG183" s="254">
        <v>0</v>
      </c>
      <c r="AH183" s="254">
        <v>10</v>
      </c>
      <c r="AI183" s="254">
        <v>0</v>
      </c>
      <c r="AJ183" s="254">
        <v>10</v>
      </c>
      <c r="AK183" s="254">
        <v>1</v>
      </c>
      <c r="AL183" s="254">
        <v>0</v>
      </c>
      <c r="AM183" s="254">
        <v>0</v>
      </c>
      <c r="AN183" s="254">
        <v>9</v>
      </c>
      <c r="AO183" s="254">
        <v>2</v>
      </c>
      <c r="AP183" s="254">
        <v>0</v>
      </c>
      <c r="AQ183" s="254">
        <v>0</v>
      </c>
    </row>
    <row r="184" spans="1:43" ht="13.5" customHeight="1">
      <c r="A184" s="256">
        <v>178</v>
      </c>
      <c r="B184" s="232"/>
      <c r="C184" s="263" t="s">
        <v>1910</v>
      </c>
      <c r="D184" s="257">
        <v>8720</v>
      </c>
      <c r="E184" s="257">
        <v>8376</v>
      </c>
      <c r="F184" s="253">
        <v>191</v>
      </c>
      <c r="G184" s="254">
        <v>17</v>
      </c>
      <c r="H184" s="254">
        <v>169</v>
      </c>
      <c r="I184" s="254">
        <v>5</v>
      </c>
      <c r="J184" s="254">
        <v>84.25</v>
      </c>
      <c r="K184" s="254">
        <v>27</v>
      </c>
      <c r="L184" s="254">
        <v>6</v>
      </c>
      <c r="M184" s="254">
        <v>4</v>
      </c>
      <c r="N184" s="254">
        <v>5</v>
      </c>
      <c r="O184" s="254" t="s">
        <v>470</v>
      </c>
      <c r="P184" s="254">
        <v>3</v>
      </c>
      <c r="Q184" s="254">
        <v>13</v>
      </c>
      <c r="R184" s="254" t="s">
        <v>470</v>
      </c>
      <c r="S184" s="254">
        <v>1</v>
      </c>
      <c r="T184" s="254">
        <v>12</v>
      </c>
      <c r="U184" s="254">
        <v>1</v>
      </c>
      <c r="V184" s="254">
        <v>3</v>
      </c>
      <c r="W184" s="254">
        <v>8</v>
      </c>
      <c r="X184" s="254">
        <v>1</v>
      </c>
      <c r="Y184" s="254" t="s">
        <v>470</v>
      </c>
      <c r="Z184" s="254" t="s">
        <v>470</v>
      </c>
      <c r="AA184" s="254">
        <v>3</v>
      </c>
      <c r="AB184" s="254">
        <v>5</v>
      </c>
      <c r="AC184" s="254">
        <v>7</v>
      </c>
      <c r="AD184" s="254">
        <v>7</v>
      </c>
      <c r="AE184" s="254">
        <v>8</v>
      </c>
      <c r="AF184" s="254">
        <v>1</v>
      </c>
      <c r="AG184" s="254">
        <v>3</v>
      </c>
      <c r="AH184" s="254">
        <v>13</v>
      </c>
      <c r="AI184" s="254">
        <v>1</v>
      </c>
      <c r="AJ184" s="254">
        <v>13</v>
      </c>
      <c r="AK184" s="254">
        <v>0</v>
      </c>
      <c r="AL184" s="254">
        <v>2</v>
      </c>
      <c r="AM184" s="254">
        <v>0</v>
      </c>
      <c r="AN184" s="254">
        <v>13</v>
      </c>
      <c r="AO184" s="254">
        <v>1</v>
      </c>
      <c r="AP184" s="254">
        <v>0</v>
      </c>
      <c r="AQ184" s="254">
        <v>0</v>
      </c>
    </row>
    <row r="185" spans="1:43" ht="13.5" customHeight="1">
      <c r="A185" s="256">
        <v>179</v>
      </c>
      <c r="B185" s="232"/>
      <c r="C185" s="263" t="s">
        <v>1923</v>
      </c>
      <c r="D185" s="257">
        <v>2899</v>
      </c>
      <c r="E185" s="257">
        <v>2365</v>
      </c>
      <c r="F185" s="253">
        <v>48</v>
      </c>
      <c r="G185" s="254" t="s">
        <v>470</v>
      </c>
      <c r="H185" s="254">
        <v>38</v>
      </c>
      <c r="I185" s="254">
        <v>10</v>
      </c>
      <c r="J185" s="254">
        <v>49.19</v>
      </c>
      <c r="K185" s="254">
        <v>6</v>
      </c>
      <c r="L185" s="254" t="s">
        <v>470</v>
      </c>
      <c r="M185" s="254" t="s">
        <v>470</v>
      </c>
      <c r="N185" s="254" t="s">
        <v>470</v>
      </c>
      <c r="O185" s="254" t="s">
        <v>470</v>
      </c>
      <c r="P185" s="254" t="s">
        <v>470</v>
      </c>
      <c r="Q185" s="254">
        <v>11</v>
      </c>
      <c r="R185" s="254" t="s">
        <v>470</v>
      </c>
      <c r="S185" s="254" t="s">
        <v>470</v>
      </c>
      <c r="T185" s="254">
        <v>11</v>
      </c>
      <c r="U185" s="254">
        <v>3</v>
      </c>
      <c r="V185" s="254">
        <v>7</v>
      </c>
      <c r="W185" s="254" t="s">
        <v>470</v>
      </c>
      <c r="X185" s="254">
        <v>1</v>
      </c>
      <c r="Y185" s="254" t="s">
        <v>470</v>
      </c>
      <c r="Z185" s="254" t="s">
        <v>470</v>
      </c>
      <c r="AA185" s="254">
        <v>0</v>
      </c>
      <c r="AB185" s="254">
        <v>0</v>
      </c>
      <c r="AC185" s="254">
        <v>0</v>
      </c>
      <c r="AD185" s="254">
        <v>9</v>
      </c>
      <c r="AE185" s="254">
        <v>5</v>
      </c>
      <c r="AF185" s="254">
        <v>0</v>
      </c>
      <c r="AG185" s="254">
        <v>1</v>
      </c>
      <c r="AH185" s="254">
        <v>8</v>
      </c>
      <c r="AI185" s="254">
        <v>1</v>
      </c>
      <c r="AJ185" s="254">
        <v>11</v>
      </c>
      <c r="AK185" s="254">
        <v>1</v>
      </c>
      <c r="AL185" s="254">
        <v>0</v>
      </c>
      <c r="AM185" s="254">
        <v>0</v>
      </c>
      <c r="AN185" s="254">
        <v>4</v>
      </c>
      <c r="AO185" s="254">
        <v>0</v>
      </c>
      <c r="AP185" s="254">
        <v>0</v>
      </c>
      <c r="AQ185" s="254">
        <v>0</v>
      </c>
    </row>
    <row r="186" spans="1:43" ht="13.5" customHeight="1">
      <c r="A186" s="256">
        <v>180</v>
      </c>
      <c r="B186" s="232" t="s">
        <v>1932</v>
      </c>
      <c r="C186" s="263" t="s">
        <v>1932</v>
      </c>
      <c r="D186" s="257">
        <v>11883</v>
      </c>
      <c r="E186" s="257">
        <v>10533</v>
      </c>
      <c r="F186" s="253">
        <v>130</v>
      </c>
      <c r="G186" s="254" t="s">
        <v>470</v>
      </c>
      <c r="H186" s="254">
        <v>124</v>
      </c>
      <c r="I186" s="254">
        <v>6</v>
      </c>
      <c r="J186" s="254">
        <v>154.22999999999999</v>
      </c>
      <c r="K186" s="254">
        <v>33</v>
      </c>
      <c r="L186" s="254">
        <v>4</v>
      </c>
      <c r="M186" s="254">
        <v>1</v>
      </c>
      <c r="N186" s="254">
        <v>3</v>
      </c>
      <c r="O186" s="254" t="s">
        <v>470</v>
      </c>
      <c r="P186" s="254" t="s">
        <v>470</v>
      </c>
      <c r="Q186" s="254">
        <v>23</v>
      </c>
      <c r="R186" s="254" t="s">
        <v>470</v>
      </c>
      <c r="S186" s="254" t="s">
        <v>470</v>
      </c>
      <c r="T186" s="254">
        <v>23</v>
      </c>
      <c r="U186" s="254">
        <v>8</v>
      </c>
      <c r="V186" s="254">
        <v>11</v>
      </c>
      <c r="W186" s="254">
        <v>4</v>
      </c>
      <c r="X186" s="254" t="s">
        <v>470</v>
      </c>
      <c r="Y186" s="254" t="s">
        <v>470</v>
      </c>
      <c r="Z186" s="254" t="s">
        <v>470</v>
      </c>
      <c r="AA186" s="254">
        <v>1</v>
      </c>
      <c r="AB186" s="254">
        <v>1</v>
      </c>
      <c r="AC186" s="254">
        <v>9</v>
      </c>
      <c r="AD186" s="254">
        <v>11</v>
      </c>
      <c r="AE186" s="254">
        <v>15</v>
      </c>
      <c r="AF186" s="254">
        <v>10</v>
      </c>
      <c r="AG186" s="254">
        <v>6</v>
      </c>
      <c r="AH186" s="254">
        <v>22</v>
      </c>
      <c r="AI186" s="254">
        <v>1</v>
      </c>
      <c r="AJ186" s="254">
        <v>23</v>
      </c>
      <c r="AK186" s="254">
        <v>3</v>
      </c>
      <c r="AL186" s="254">
        <v>0</v>
      </c>
      <c r="AM186" s="254">
        <v>0</v>
      </c>
      <c r="AN186" s="254">
        <v>23</v>
      </c>
      <c r="AO186" s="254">
        <v>4</v>
      </c>
      <c r="AP186" s="254">
        <v>0</v>
      </c>
      <c r="AQ186" s="254">
        <v>0</v>
      </c>
    </row>
    <row r="187" spans="1:43" ht="13.5" customHeight="1">
      <c r="A187" s="256">
        <v>181</v>
      </c>
      <c r="B187" s="232"/>
      <c r="C187" s="263" t="s">
        <v>1933</v>
      </c>
      <c r="D187" s="257">
        <v>2954</v>
      </c>
      <c r="E187" s="257">
        <v>2534</v>
      </c>
      <c r="F187" s="253">
        <v>35</v>
      </c>
      <c r="G187" s="254" t="s">
        <v>470</v>
      </c>
      <c r="H187" s="254">
        <v>33</v>
      </c>
      <c r="I187" s="254">
        <v>2</v>
      </c>
      <c r="J187" s="254">
        <v>60.63</v>
      </c>
      <c r="K187" s="254">
        <v>14</v>
      </c>
      <c r="L187" s="254">
        <v>1</v>
      </c>
      <c r="M187" s="254" t="s">
        <v>470</v>
      </c>
      <c r="N187" s="254">
        <v>1</v>
      </c>
      <c r="O187" s="254" t="s">
        <v>470</v>
      </c>
      <c r="P187" s="254" t="s">
        <v>470</v>
      </c>
      <c r="Q187" s="254">
        <v>6</v>
      </c>
      <c r="R187" s="254" t="s">
        <v>470</v>
      </c>
      <c r="S187" s="254" t="s">
        <v>470</v>
      </c>
      <c r="T187" s="254">
        <v>6</v>
      </c>
      <c r="U187" s="254">
        <v>1</v>
      </c>
      <c r="V187" s="254">
        <v>3</v>
      </c>
      <c r="W187" s="254">
        <v>2</v>
      </c>
      <c r="X187" s="254" t="s">
        <v>470</v>
      </c>
      <c r="Y187" s="254" t="s">
        <v>470</v>
      </c>
      <c r="Z187" s="254" t="s">
        <v>470</v>
      </c>
      <c r="AA187" s="254">
        <v>0</v>
      </c>
      <c r="AB187" s="254">
        <v>1</v>
      </c>
      <c r="AC187" s="254">
        <v>4</v>
      </c>
      <c r="AD187" s="254">
        <v>5</v>
      </c>
      <c r="AE187" s="254">
        <v>5</v>
      </c>
      <c r="AF187" s="254">
        <v>4</v>
      </c>
      <c r="AG187" s="254">
        <v>0</v>
      </c>
      <c r="AH187" s="254">
        <v>6</v>
      </c>
      <c r="AI187" s="254">
        <v>0</v>
      </c>
      <c r="AJ187" s="254">
        <v>6</v>
      </c>
      <c r="AK187" s="254">
        <v>1</v>
      </c>
      <c r="AL187" s="254">
        <v>0</v>
      </c>
      <c r="AM187" s="254">
        <v>0</v>
      </c>
      <c r="AN187" s="254">
        <v>6</v>
      </c>
      <c r="AO187" s="254">
        <v>3</v>
      </c>
      <c r="AP187" s="254">
        <v>0</v>
      </c>
      <c r="AQ187" s="254">
        <v>0</v>
      </c>
    </row>
    <row r="188" spans="1:43" ht="13.5" customHeight="1">
      <c r="A188" s="256">
        <v>182</v>
      </c>
      <c r="B188" s="232"/>
      <c r="C188" s="263" t="s">
        <v>1939</v>
      </c>
      <c r="D188" s="257">
        <v>4771</v>
      </c>
      <c r="E188" s="257">
        <v>4368</v>
      </c>
      <c r="F188" s="253">
        <v>35</v>
      </c>
      <c r="G188" s="254" t="s">
        <v>470</v>
      </c>
      <c r="H188" s="254">
        <v>33</v>
      </c>
      <c r="I188" s="254">
        <v>2</v>
      </c>
      <c r="J188" s="254">
        <v>27.09</v>
      </c>
      <c r="K188" s="254">
        <v>7</v>
      </c>
      <c r="L188" s="254">
        <v>2</v>
      </c>
      <c r="M188" s="254">
        <v>1</v>
      </c>
      <c r="N188" s="254">
        <v>1</v>
      </c>
      <c r="O188" s="254" t="s">
        <v>470</v>
      </c>
      <c r="P188" s="254" t="s">
        <v>470</v>
      </c>
      <c r="Q188" s="254">
        <v>5</v>
      </c>
      <c r="R188" s="254" t="s">
        <v>470</v>
      </c>
      <c r="S188" s="254" t="s">
        <v>470</v>
      </c>
      <c r="T188" s="254">
        <v>5</v>
      </c>
      <c r="U188" s="254">
        <v>1</v>
      </c>
      <c r="V188" s="254">
        <v>3</v>
      </c>
      <c r="W188" s="254">
        <v>1</v>
      </c>
      <c r="X188" s="254" t="s">
        <v>470</v>
      </c>
      <c r="Y188" s="254" t="s">
        <v>470</v>
      </c>
      <c r="Z188" s="254" t="s">
        <v>470</v>
      </c>
      <c r="AA188" s="254">
        <v>0</v>
      </c>
      <c r="AB188" s="254">
        <v>0</v>
      </c>
      <c r="AC188" s="254">
        <v>3</v>
      </c>
      <c r="AD188" s="254">
        <v>3</v>
      </c>
      <c r="AE188" s="254">
        <v>4</v>
      </c>
      <c r="AF188" s="254">
        <v>2</v>
      </c>
      <c r="AG188" s="254">
        <v>0</v>
      </c>
      <c r="AH188" s="254">
        <v>4</v>
      </c>
      <c r="AI188" s="254">
        <v>0</v>
      </c>
      <c r="AJ188" s="254">
        <v>5</v>
      </c>
      <c r="AK188" s="254">
        <v>0</v>
      </c>
      <c r="AL188" s="254">
        <v>0</v>
      </c>
      <c r="AM188" s="254">
        <v>0</v>
      </c>
      <c r="AN188" s="254">
        <v>5</v>
      </c>
      <c r="AO188" s="254">
        <v>0</v>
      </c>
      <c r="AP188" s="254">
        <v>0</v>
      </c>
      <c r="AQ188" s="254">
        <v>0</v>
      </c>
    </row>
    <row r="189" spans="1:43" ht="13.5" customHeight="1">
      <c r="A189" s="256">
        <v>183</v>
      </c>
      <c r="B189" s="232"/>
      <c r="C189" s="263" t="s">
        <v>1945</v>
      </c>
      <c r="D189" s="257">
        <v>4158</v>
      </c>
      <c r="E189" s="257">
        <v>3631</v>
      </c>
      <c r="F189" s="253">
        <v>60</v>
      </c>
      <c r="G189" s="254" t="s">
        <v>470</v>
      </c>
      <c r="H189" s="254">
        <v>58</v>
      </c>
      <c r="I189" s="254">
        <v>2</v>
      </c>
      <c r="J189" s="254">
        <v>66.510000000000005</v>
      </c>
      <c r="K189" s="254">
        <v>12</v>
      </c>
      <c r="L189" s="254">
        <v>1</v>
      </c>
      <c r="M189" s="254" t="s">
        <v>470</v>
      </c>
      <c r="N189" s="254">
        <v>1</v>
      </c>
      <c r="O189" s="254" t="s">
        <v>470</v>
      </c>
      <c r="P189" s="254" t="s">
        <v>470</v>
      </c>
      <c r="Q189" s="254">
        <v>12</v>
      </c>
      <c r="R189" s="254" t="s">
        <v>470</v>
      </c>
      <c r="S189" s="254" t="s">
        <v>470</v>
      </c>
      <c r="T189" s="254">
        <v>12</v>
      </c>
      <c r="U189" s="254">
        <v>6</v>
      </c>
      <c r="V189" s="254">
        <v>5</v>
      </c>
      <c r="W189" s="254">
        <v>1</v>
      </c>
      <c r="X189" s="254" t="s">
        <v>470</v>
      </c>
      <c r="Y189" s="254" t="s">
        <v>470</v>
      </c>
      <c r="Z189" s="254" t="s">
        <v>470</v>
      </c>
      <c r="AA189" s="254">
        <v>1</v>
      </c>
      <c r="AB189" s="254">
        <v>0</v>
      </c>
      <c r="AC189" s="254">
        <v>2</v>
      </c>
      <c r="AD189" s="254">
        <v>3</v>
      </c>
      <c r="AE189" s="254">
        <v>6</v>
      </c>
      <c r="AF189" s="254">
        <v>4</v>
      </c>
      <c r="AG189" s="254">
        <v>6</v>
      </c>
      <c r="AH189" s="254">
        <v>12</v>
      </c>
      <c r="AI189" s="254">
        <v>1</v>
      </c>
      <c r="AJ189" s="254">
        <v>12</v>
      </c>
      <c r="AK189" s="254">
        <v>2</v>
      </c>
      <c r="AL189" s="254">
        <v>0</v>
      </c>
      <c r="AM189" s="254">
        <v>0</v>
      </c>
      <c r="AN189" s="254">
        <v>12</v>
      </c>
      <c r="AO189" s="254">
        <v>1</v>
      </c>
      <c r="AP189" s="254">
        <v>0</v>
      </c>
      <c r="AQ189" s="254">
        <v>0</v>
      </c>
    </row>
    <row r="190" spans="1:43" ht="13.5" customHeight="1">
      <c r="A190" s="256">
        <v>184</v>
      </c>
      <c r="B190" s="232" t="s">
        <v>1957</v>
      </c>
      <c r="C190" s="263" t="s">
        <v>1957</v>
      </c>
      <c r="D190" s="257">
        <v>5861</v>
      </c>
      <c r="E190" s="257">
        <v>3189</v>
      </c>
      <c r="F190" s="253">
        <v>968</v>
      </c>
      <c r="G190" s="254">
        <v>173</v>
      </c>
      <c r="H190" s="254">
        <v>656</v>
      </c>
      <c r="I190" s="254">
        <v>139</v>
      </c>
      <c r="J190" s="254">
        <v>413.9</v>
      </c>
      <c r="K190" s="254">
        <v>362</v>
      </c>
      <c r="L190" s="254">
        <v>66</v>
      </c>
      <c r="M190" s="254">
        <v>5</v>
      </c>
      <c r="N190" s="254">
        <v>66</v>
      </c>
      <c r="O190" s="254">
        <v>1</v>
      </c>
      <c r="P190" s="254" t="s">
        <v>470</v>
      </c>
      <c r="Q190" s="254">
        <v>34</v>
      </c>
      <c r="R190" s="254" t="s">
        <v>470</v>
      </c>
      <c r="S190" s="254">
        <v>5</v>
      </c>
      <c r="T190" s="254">
        <v>29</v>
      </c>
      <c r="U190" s="254">
        <v>7</v>
      </c>
      <c r="V190" s="254">
        <v>17</v>
      </c>
      <c r="W190" s="254">
        <v>7</v>
      </c>
      <c r="X190" s="254">
        <v>3</v>
      </c>
      <c r="Y190" s="254" t="s">
        <v>470</v>
      </c>
      <c r="Z190" s="254" t="s">
        <v>470</v>
      </c>
      <c r="AA190" s="254">
        <v>10</v>
      </c>
      <c r="AB190" s="254">
        <v>24</v>
      </c>
      <c r="AC190" s="254">
        <v>26</v>
      </c>
      <c r="AD190" s="254">
        <v>34</v>
      </c>
      <c r="AE190" s="254">
        <v>32</v>
      </c>
      <c r="AF190" s="254">
        <v>20</v>
      </c>
      <c r="AG190" s="254">
        <v>0</v>
      </c>
      <c r="AH190" s="254">
        <v>34</v>
      </c>
      <c r="AI190" s="254">
        <v>12</v>
      </c>
      <c r="AJ190" s="254">
        <v>25</v>
      </c>
      <c r="AK190" s="254">
        <v>3</v>
      </c>
      <c r="AL190" s="254">
        <v>6</v>
      </c>
      <c r="AM190" s="254">
        <v>2</v>
      </c>
      <c r="AN190" s="254">
        <v>33</v>
      </c>
      <c r="AO190" s="254">
        <v>21</v>
      </c>
      <c r="AP190" s="254">
        <v>34</v>
      </c>
      <c r="AQ190" s="254">
        <v>21</v>
      </c>
    </row>
    <row r="191" spans="1:43" ht="13.5" customHeight="1">
      <c r="A191" s="256">
        <v>185</v>
      </c>
      <c r="B191" s="232"/>
      <c r="C191" s="263" t="s">
        <v>1958</v>
      </c>
      <c r="D191" s="257">
        <v>1462</v>
      </c>
      <c r="E191" s="257">
        <v>612</v>
      </c>
      <c r="F191" s="253">
        <v>432</v>
      </c>
      <c r="G191" s="254">
        <v>51</v>
      </c>
      <c r="H191" s="254">
        <v>322</v>
      </c>
      <c r="I191" s="254">
        <v>59</v>
      </c>
      <c r="J191" s="254">
        <v>159.09</v>
      </c>
      <c r="K191" s="254">
        <v>136</v>
      </c>
      <c r="L191" s="254">
        <v>32</v>
      </c>
      <c r="M191" s="254">
        <v>3</v>
      </c>
      <c r="N191" s="254">
        <v>32</v>
      </c>
      <c r="O191" s="254">
        <v>1</v>
      </c>
      <c r="P191" s="254" t="s">
        <v>470</v>
      </c>
      <c r="Q191" s="254">
        <v>13</v>
      </c>
      <c r="R191" s="254" t="s">
        <v>470</v>
      </c>
      <c r="S191" s="254" t="s">
        <v>470</v>
      </c>
      <c r="T191" s="254">
        <v>13</v>
      </c>
      <c r="U191" s="254">
        <v>4</v>
      </c>
      <c r="V191" s="254">
        <v>5</v>
      </c>
      <c r="W191" s="254">
        <v>3</v>
      </c>
      <c r="X191" s="254">
        <v>1</v>
      </c>
      <c r="Y191" s="254" t="s">
        <v>470</v>
      </c>
      <c r="Z191" s="254" t="s">
        <v>470</v>
      </c>
      <c r="AA191" s="254">
        <v>2</v>
      </c>
      <c r="AB191" s="254">
        <v>9</v>
      </c>
      <c r="AC191" s="254">
        <v>9</v>
      </c>
      <c r="AD191" s="254">
        <v>13</v>
      </c>
      <c r="AE191" s="254">
        <v>12</v>
      </c>
      <c r="AF191" s="254">
        <v>5</v>
      </c>
      <c r="AG191" s="254">
        <v>0</v>
      </c>
      <c r="AH191" s="254">
        <v>13</v>
      </c>
      <c r="AI191" s="254">
        <v>0</v>
      </c>
      <c r="AJ191" s="254">
        <v>11</v>
      </c>
      <c r="AK191" s="254">
        <v>1</v>
      </c>
      <c r="AL191" s="254">
        <v>1</v>
      </c>
      <c r="AM191" s="254">
        <v>1</v>
      </c>
      <c r="AN191" s="254">
        <v>13</v>
      </c>
      <c r="AO191" s="254">
        <v>4</v>
      </c>
      <c r="AP191" s="254">
        <v>13</v>
      </c>
      <c r="AQ191" s="254">
        <v>7</v>
      </c>
    </row>
    <row r="192" spans="1:43" ht="13.5" customHeight="1">
      <c r="A192" s="256">
        <v>186</v>
      </c>
      <c r="B192" s="232"/>
      <c r="C192" s="263" t="s">
        <v>1967</v>
      </c>
      <c r="D192" s="257">
        <v>2553</v>
      </c>
      <c r="E192" s="257">
        <v>1962</v>
      </c>
      <c r="F192" s="253">
        <v>90</v>
      </c>
      <c r="G192" s="254" t="s">
        <v>470</v>
      </c>
      <c r="H192" s="254">
        <v>83</v>
      </c>
      <c r="I192" s="254">
        <v>7</v>
      </c>
      <c r="J192" s="254">
        <v>85.13</v>
      </c>
      <c r="K192" s="254">
        <v>35</v>
      </c>
      <c r="L192" s="254">
        <v>8</v>
      </c>
      <c r="M192" s="254" t="s">
        <v>470</v>
      </c>
      <c r="N192" s="254">
        <v>8</v>
      </c>
      <c r="O192" s="254" t="s">
        <v>470</v>
      </c>
      <c r="P192" s="254" t="s">
        <v>470</v>
      </c>
      <c r="Q192" s="254">
        <v>7</v>
      </c>
      <c r="R192" s="254" t="s">
        <v>470</v>
      </c>
      <c r="S192" s="254" t="s">
        <v>470</v>
      </c>
      <c r="T192" s="254">
        <v>7</v>
      </c>
      <c r="U192" s="254" t="s">
        <v>470</v>
      </c>
      <c r="V192" s="254">
        <v>3</v>
      </c>
      <c r="W192" s="254">
        <v>2</v>
      </c>
      <c r="X192" s="254">
        <v>2</v>
      </c>
      <c r="Y192" s="254" t="s">
        <v>470</v>
      </c>
      <c r="Z192" s="254" t="s">
        <v>470</v>
      </c>
      <c r="AA192" s="254">
        <v>2</v>
      </c>
      <c r="AB192" s="254">
        <v>1</v>
      </c>
      <c r="AC192" s="254">
        <v>3</v>
      </c>
      <c r="AD192" s="254">
        <v>7</v>
      </c>
      <c r="AE192" s="254">
        <v>7</v>
      </c>
      <c r="AF192" s="254">
        <v>4</v>
      </c>
      <c r="AG192" s="254">
        <v>0</v>
      </c>
      <c r="AH192" s="254">
        <v>7</v>
      </c>
      <c r="AI192" s="254">
        <v>2</v>
      </c>
      <c r="AJ192" s="254">
        <v>7</v>
      </c>
      <c r="AK192" s="254">
        <v>1</v>
      </c>
      <c r="AL192" s="254">
        <v>1</v>
      </c>
      <c r="AM192" s="254">
        <v>0</v>
      </c>
      <c r="AN192" s="254">
        <v>7</v>
      </c>
      <c r="AO192" s="254">
        <v>4</v>
      </c>
      <c r="AP192" s="254">
        <v>7</v>
      </c>
      <c r="AQ192" s="254">
        <v>0</v>
      </c>
    </row>
    <row r="193" spans="1:43" ht="13.5" customHeight="1">
      <c r="A193" s="256">
        <v>187</v>
      </c>
      <c r="B193" s="232"/>
      <c r="C193" s="263" t="s">
        <v>1975</v>
      </c>
      <c r="D193" s="257">
        <v>1583</v>
      </c>
      <c r="E193" s="257">
        <v>615</v>
      </c>
      <c r="F193" s="253">
        <v>325</v>
      </c>
      <c r="G193" s="254">
        <v>94</v>
      </c>
      <c r="H193" s="254">
        <v>171</v>
      </c>
      <c r="I193" s="254">
        <v>60</v>
      </c>
      <c r="J193" s="254">
        <v>131.62</v>
      </c>
      <c r="K193" s="254">
        <v>133</v>
      </c>
      <c r="L193" s="254">
        <v>17</v>
      </c>
      <c r="M193" s="254">
        <v>2</v>
      </c>
      <c r="N193" s="254">
        <v>17</v>
      </c>
      <c r="O193" s="254" t="s">
        <v>470</v>
      </c>
      <c r="P193" s="254" t="s">
        <v>470</v>
      </c>
      <c r="Q193" s="254">
        <v>9</v>
      </c>
      <c r="R193" s="254" t="s">
        <v>470</v>
      </c>
      <c r="S193" s="254">
        <v>4</v>
      </c>
      <c r="T193" s="254">
        <v>5</v>
      </c>
      <c r="U193" s="254" t="s">
        <v>470</v>
      </c>
      <c r="V193" s="254">
        <v>7</v>
      </c>
      <c r="W193" s="254">
        <v>2</v>
      </c>
      <c r="X193" s="254" t="s">
        <v>470</v>
      </c>
      <c r="Y193" s="254" t="s">
        <v>470</v>
      </c>
      <c r="Z193" s="254" t="s">
        <v>470</v>
      </c>
      <c r="AA193" s="254">
        <v>3</v>
      </c>
      <c r="AB193" s="254">
        <v>9</v>
      </c>
      <c r="AC193" s="254">
        <v>9</v>
      </c>
      <c r="AD193" s="254">
        <v>9</v>
      </c>
      <c r="AE193" s="254">
        <v>8</v>
      </c>
      <c r="AF193" s="254">
        <v>8</v>
      </c>
      <c r="AG193" s="254">
        <v>0</v>
      </c>
      <c r="AH193" s="254">
        <v>9</v>
      </c>
      <c r="AI193" s="254">
        <v>8</v>
      </c>
      <c r="AJ193" s="254">
        <v>7</v>
      </c>
      <c r="AK193" s="254">
        <v>1</v>
      </c>
      <c r="AL193" s="254">
        <v>4</v>
      </c>
      <c r="AM193" s="254">
        <v>1</v>
      </c>
      <c r="AN193" s="254">
        <v>8</v>
      </c>
      <c r="AO193" s="254">
        <v>8</v>
      </c>
      <c r="AP193" s="254">
        <v>9</v>
      </c>
      <c r="AQ193" s="254">
        <v>9</v>
      </c>
    </row>
    <row r="194" spans="1:43" ht="13.5" customHeight="1">
      <c r="A194" s="256">
        <v>188</v>
      </c>
      <c r="B194" s="232"/>
      <c r="C194" s="263" t="s">
        <v>1982</v>
      </c>
      <c r="D194" s="257">
        <v>263</v>
      </c>
      <c r="E194" s="257" t="s">
        <v>470</v>
      </c>
      <c r="F194" s="253">
        <v>121</v>
      </c>
      <c r="G194" s="254">
        <v>28</v>
      </c>
      <c r="H194" s="254">
        <v>80</v>
      </c>
      <c r="I194" s="254">
        <v>13</v>
      </c>
      <c r="J194" s="254">
        <v>38.06</v>
      </c>
      <c r="K194" s="254">
        <v>58</v>
      </c>
      <c r="L194" s="254">
        <v>9</v>
      </c>
      <c r="M194" s="254" t="s">
        <v>470</v>
      </c>
      <c r="N194" s="254">
        <v>9</v>
      </c>
      <c r="O194" s="254" t="s">
        <v>470</v>
      </c>
      <c r="P194" s="254" t="s">
        <v>470</v>
      </c>
      <c r="Q194" s="254">
        <v>5</v>
      </c>
      <c r="R194" s="254" t="s">
        <v>470</v>
      </c>
      <c r="S194" s="254">
        <v>1</v>
      </c>
      <c r="T194" s="254">
        <v>4</v>
      </c>
      <c r="U194" s="254">
        <v>3</v>
      </c>
      <c r="V194" s="254">
        <v>2</v>
      </c>
      <c r="W194" s="254" t="s">
        <v>470</v>
      </c>
      <c r="X194" s="254" t="s">
        <v>470</v>
      </c>
      <c r="Y194" s="254" t="s">
        <v>470</v>
      </c>
      <c r="Z194" s="254" t="s">
        <v>470</v>
      </c>
      <c r="AA194" s="254">
        <v>3</v>
      </c>
      <c r="AB194" s="254">
        <v>5</v>
      </c>
      <c r="AC194" s="254">
        <v>5</v>
      </c>
      <c r="AD194" s="254">
        <v>5</v>
      </c>
      <c r="AE194" s="254">
        <v>5</v>
      </c>
      <c r="AF194" s="254">
        <v>3</v>
      </c>
      <c r="AG194" s="254">
        <v>0</v>
      </c>
      <c r="AH194" s="254">
        <v>5</v>
      </c>
      <c r="AI194" s="254">
        <v>2</v>
      </c>
      <c r="AJ194" s="254">
        <v>0</v>
      </c>
      <c r="AK194" s="254">
        <v>0</v>
      </c>
      <c r="AL194" s="254">
        <v>0</v>
      </c>
      <c r="AM194" s="254">
        <v>0</v>
      </c>
      <c r="AN194" s="254">
        <v>5</v>
      </c>
      <c r="AO194" s="254">
        <v>5</v>
      </c>
      <c r="AP194" s="254">
        <v>5</v>
      </c>
      <c r="AQ194" s="254">
        <v>5</v>
      </c>
    </row>
    <row r="195" spans="1:43" ht="13.5" customHeight="1">
      <c r="A195" s="256">
        <v>189</v>
      </c>
      <c r="B195" s="232" t="s">
        <v>1987</v>
      </c>
      <c r="C195" s="263" t="s">
        <v>1987</v>
      </c>
      <c r="D195" s="257">
        <v>43928</v>
      </c>
      <c r="E195" s="257">
        <v>36648</v>
      </c>
      <c r="F195" s="253">
        <v>1517</v>
      </c>
      <c r="G195" s="254">
        <v>447</v>
      </c>
      <c r="H195" s="254">
        <v>1001</v>
      </c>
      <c r="I195" s="254">
        <v>69</v>
      </c>
      <c r="J195" s="254">
        <v>457.29</v>
      </c>
      <c r="K195" s="254">
        <v>512</v>
      </c>
      <c r="L195" s="254">
        <v>131</v>
      </c>
      <c r="M195" s="254">
        <v>16</v>
      </c>
      <c r="N195" s="254">
        <v>126</v>
      </c>
      <c r="O195" s="254">
        <v>6</v>
      </c>
      <c r="P195" s="254">
        <v>6</v>
      </c>
      <c r="Q195" s="254">
        <v>87</v>
      </c>
      <c r="R195" s="254" t="s">
        <v>470</v>
      </c>
      <c r="S195" s="254">
        <v>39</v>
      </c>
      <c r="T195" s="254">
        <v>48</v>
      </c>
      <c r="U195" s="254">
        <v>17</v>
      </c>
      <c r="V195" s="254">
        <v>17</v>
      </c>
      <c r="W195" s="254">
        <v>34</v>
      </c>
      <c r="X195" s="254">
        <v>14</v>
      </c>
      <c r="Y195" s="254">
        <v>5</v>
      </c>
      <c r="Z195" s="254" t="s">
        <v>470</v>
      </c>
      <c r="AA195" s="254">
        <v>53</v>
      </c>
      <c r="AB195" s="254">
        <v>59</v>
      </c>
      <c r="AC195" s="254">
        <v>67</v>
      </c>
      <c r="AD195" s="254">
        <v>83</v>
      </c>
      <c r="AE195" s="254">
        <v>82</v>
      </c>
      <c r="AF195" s="254">
        <v>45</v>
      </c>
      <c r="AG195" s="254">
        <v>3</v>
      </c>
      <c r="AH195" s="254">
        <v>82</v>
      </c>
      <c r="AI195" s="254">
        <v>17</v>
      </c>
      <c r="AJ195" s="254">
        <v>78</v>
      </c>
      <c r="AK195" s="254">
        <v>10</v>
      </c>
      <c r="AL195" s="254">
        <v>28</v>
      </c>
      <c r="AM195" s="254">
        <v>4</v>
      </c>
      <c r="AN195" s="254">
        <v>81</v>
      </c>
      <c r="AO195" s="254">
        <v>18</v>
      </c>
      <c r="AP195" s="254">
        <v>72</v>
      </c>
      <c r="AQ195" s="254">
        <v>50</v>
      </c>
    </row>
    <row r="196" spans="1:43" ht="13.5" customHeight="1">
      <c r="A196" s="256">
        <v>190</v>
      </c>
      <c r="B196" s="232"/>
      <c r="C196" s="266" t="s">
        <v>1988</v>
      </c>
      <c r="D196" s="257">
        <v>1332</v>
      </c>
      <c r="E196" s="257">
        <v>584</v>
      </c>
      <c r="F196" s="253">
        <v>204</v>
      </c>
      <c r="G196" s="254">
        <v>93</v>
      </c>
      <c r="H196" s="254">
        <v>97</v>
      </c>
      <c r="I196" s="254">
        <v>14</v>
      </c>
      <c r="J196" s="254">
        <v>43.88</v>
      </c>
      <c r="K196" s="254">
        <v>94</v>
      </c>
      <c r="L196" s="254">
        <v>25</v>
      </c>
      <c r="M196" s="254">
        <v>1</v>
      </c>
      <c r="N196" s="254">
        <v>25</v>
      </c>
      <c r="O196" s="254">
        <v>1</v>
      </c>
      <c r="P196" s="254" t="s">
        <v>470</v>
      </c>
      <c r="Q196" s="254">
        <v>19</v>
      </c>
      <c r="R196" s="254" t="s">
        <v>470</v>
      </c>
      <c r="S196" s="254">
        <v>15</v>
      </c>
      <c r="T196" s="254">
        <v>4</v>
      </c>
      <c r="U196" s="254">
        <v>14</v>
      </c>
      <c r="V196" s="254">
        <v>5</v>
      </c>
      <c r="W196" s="254" t="s">
        <v>470</v>
      </c>
      <c r="X196" s="254" t="s">
        <v>470</v>
      </c>
      <c r="Y196" s="254" t="s">
        <v>470</v>
      </c>
      <c r="Z196" s="254" t="s">
        <v>470</v>
      </c>
      <c r="AA196" s="254">
        <v>8</v>
      </c>
      <c r="AB196" s="254">
        <v>15</v>
      </c>
      <c r="AC196" s="254">
        <v>15</v>
      </c>
      <c r="AD196" s="254">
        <v>17</v>
      </c>
      <c r="AE196" s="254">
        <v>15</v>
      </c>
      <c r="AF196" s="254">
        <v>6</v>
      </c>
      <c r="AG196" s="254">
        <v>2</v>
      </c>
      <c r="AH196" s="254">
        <v>15</v>
      </c>
      <c r="AI196" s="254">
        <v>1</v>
      </c>
      <c r="AJ196" s="254">
        <v>10</v>
      </c>
      <c r="AK196" s="254">
        <v>0</v>
      </c>
      <c r="AL196" s="254">
        <v>1</v>
      </c>
      <c r="AM196" s="254">
        <v>1</v>
      </c>
      <c r="AN196" s="254">
        <v>13</v>
      </c>
      <c r="AO196" s="254">
        <v>4</v>
      </c>
      <c r="AP196" s="254">
        <v>16</v>
      </c>
      <c r="AQ196" s="254">
        <v>10</v>
      </c>
    </row>
    <row r="197" spans="1:43" ht="13.5" customHeight="1">
      <c r="A197" s="256">
        <v>191</v>
      </c>
      <c r="B197" s="232"/>
      <c r="C197" s="263" t="s">
        <v>2004</v>
      </c>
      <c r="D197" s="257">
        <v>16489</v>
      </c>
      <c r="E197" s="257">
        <v>14558</v>
      </c>
      <c r="F197" s="253">
        <v>437</v>
      </c>
      <c r="G197" s="254">
        <v>135</v>
      </c>
      <c r="H197" s="254">
        <v>252</v>
      </c>
      <c r="I197" s="254">
        <v>50</v>
      </c>
      <c r="J197" s="254">
        <v>138.9</v>
      </c>
      <c r="K197" s="254">
        <v>154</v>
      </c>
      <c r="L197" s="254">
        <v>46</v>
      </c>
      <c r="M197" s="254">
        <v>6</v>
      </c>
      <c r="N197" s="254">
        <v>44</v>
      </c>
      <c r="O197" s="254">
        <v>5</v>
      </c>
      <c r="P197" s="254" t="s">
        <v>470</v>
      </c>
      <c r="Q197" s="254">
        <v>25</v>
      </c>
      <c r="R197" s="254" t="s">
        <v>470</v>
      </c>
      <c r="S197" s="254">
        <v>9</v>
      </c>
      <c r="T197" s="254">
        <v>16</v>
      </c>
      <c r="U197" s="254">
        <v>1</v>
      </c>
      <c r="V197" s="254">
        <v>5</v>
      </c>
      <c r="W197" s="254">
        <v>14</v>
      </c>
      <c r="X197" s="254">
        <v>4</v>
      </c>
      <c r="Y197" s="254">
        <v>1</v>
      </c>
      <c r="Z197" s="254" t="s">
        <v>470</v>
      </c>
      <c r="AA197" s="254">
        <v>23</v>
      </c>
      <c r="AB197" s="254">
        <v>15</v>
      </c>
      <c r="AC197" s="254">
        <v>25</v>
      </c>
      <c r="AD197" s="254">
        <v>24</v>
      </c>
      <c r="AE197" s="254">
        <v>25</v>
      </c>
      <c r="AF197" s="254">
        <v>4</v>
      </c>
      <c r="AG197" s="254">
        <v>0</v>
      </c>
      <c r="AH197" s="254">
        <v>25</v>
      </c>
      <c r="AI197" s="254">
        <v>6</v>
      </c>
      <c r="AJ197" s="254">
        <v>25</v>
      </c>
      <c r="AK197" s="254">
        <v>2</v>
      </c>
      <c r="AL197" s="254">
        <v>2</v>
      </c>
      <c r="AM197" s="254">
        <v>0</v>
      </c>
      <c r="AN197" s="254">
        <v>25</v>
      </c>
      <c r="AO197" s="254">
        <v>6</v>
      </c>
      <c r="AP197" s="254">
        <v>16</v>
      </c>
      <c r="AQ197" s="254">
        <v>15</v>
      </c>
    </row>
    <row r="198" spans="1:43" ht="13.5" customHeight="1">
      <c r="A198" s="256">
        <v>192</v>
      </c>
      <c r="B198" s="232"/>
      <c r="C198" s="263" t="s">
        <v>2026</v>
      </c>
      <c r="D198" s="257">
        <v>2990</v>
      </c>
      <c r="E198" s="257">
        <v>1764</v>
      </c>
      <c r="F198" s="253">
        <v>282</v>
      </c>
      <c r="G198" s="254">
        <v>117</v>
      </c>
      <c r="H198" s="254">
        <v>160</v>
      </c>
      <c r="I198" s="254">
        <v>5</v>
      </c>
      <c r="J198" s="254">
        <v>84.66</v>
      </c>
      <c r="K198" s="254">
        <v>92</v>
      </c>
      <c r="L198" s="254">
        <v>21</v>
      </c>
      <c r="M198" s="254">
        <v>5</v>
      </c>
      <c r="N198" s="254">
        <v>20</v>
      </c>
      <c r="O198" s="254" t="s">
        <v>470</v>
      </c>
      <c r="P198" s="254" t="s">
        <v>470</v>
      </c>
      <c r="Q198" s="254">
        <v>8</v>
      </c>
      <c r="R198" s="254" t="s">
        <v>470</v>
      </c>
      <c r="S198" s="254">
        <v>6</v>
      </c>
      <c r="T198" s="254">
        <v>2</v>
      </c>
      <c r="U198" s="254" t="s">
        <v>470</v>
      </c>
      <c r="V198" s="254" t="s">
        <v>470</v>
      </c>
      <c r="W198" s="254">
        <v>4</v>
      </c>
      <c r="X198" s="254">
        <v>4</v>
      </c>
      <c r="Y198" s="254" t="s">
        <v>470</v>
      </c>
      <c r="Z198" s="254" t="s">
        <v>470</v>
      </c>
      <c r="AA198" s="254">
        <v>8</v>
      </c>
      <c r="AB198" s="254">
        <v>7</v>
      </c>
      <c r="AC198" s="254">
        <v>8</v>
      </c>
      <c r="AD198" s="254">
        <v>8</v>
      </c>
      <c r="AE198" s="254">
        <v>8</v>
      </c>
      <c r="AF198" s="254">
        <v>7</v>
      </c>
      <c r="AG198" s="254">
        <v>0</v>
      </c>
      <c r="AH198" s="254">
        <v>8</v>
      </c>
      <c r="AI198" s="254">
        <v>3</v>
      </c>
      <c r="AJ198" s="254">
        <v>8</v>
      </c>
      <c r="AK198" s="254">
        <v>1</v>
      </c>
      <c r="AL198" s="254">
        <v>3</v>
      </c>
      <c r="AM198" s="254">
        <v>2</v>
      </c>
      <c r="AN198" s="254">
        <v>8</v>
      </c>
      <c r="AO198" s="254">
        <v>4</v>
      </c>
      <c r="AP198" s="254">
        <v>7</v>
      </c>
      <c r="AQ198" s="254">
        <v>7</v>
      </c>
    </row>
    <row r="199" spans="1:43" ht="13.5" customHeight="1">
      <c r="A199" s="256">
        <v>193</v>
      </c>
      <c r="B199" s="232"/>
      <c r="C199" s="263" t="s">
        <v>2035</v>
      </c>
      <c r="D199" s="257">
        <v>2836</v>
      </c>
      <c r="E199" s="257">
        <v>1924</v>
      </c>
      <c r="F199" s="253">
        <v>308</v>
      </c>
      <c r="G199" s="254">
        <v>94</v>
      </c>
      <c r="H199" s="254">
        <v>214</v>
      </c>
      <c r="I199" s="254">
        <v>0</v>
      </c>
      <c r="J199" s="254">
        <v>92.95</v>
      </c>
      <c r="K199" s="254">
        <v>117</v>
      </c>
      <c r="L199" s="254">
        <v>18</v>
      </c>
      <c r="M199" s="254">
        <v>1</v>
      </c>
      <c r="N199" s="254">
        <v>17</v>
      </c>
      <c r="O199" s="254" t="s">
        <v>470</v>
      </c>
      <c r="P199" s="254">
        <v>1</v>
      </c>
      <c r="Q199" s="254">
        <v>14</v>
      </c>
      <c r="R199" s="254" t="s">
        <v>470</v>
      </c>
      <c r="S199" s="254">
        <v>9</v>
      </c>
      <c r="T199" s="254">
        <v>5</v>
      </c>
      <c r="U199" s="254" t="s">
        <v>470</v>
      </c>
      <c r="V199" s="254">
        <v>2</v>
      </c>
      <c r="W199" s="254">
        <v>9</v>
      </c>
      <c r="X199" s="254">
        <v>2</v>
      </c>
      <c r="Y199" s="254">
        <v>1</v>
      </c>
      <c r="Z199" s="254" t="s">
        <v>470</v>
      </c>
      <c r="AA199" s="254">
        <v>13</v>
      </c>
      <c r="AB199" s="254">
        <v>14</v>
      </c>
      <c r="AC199" s="254">
        <v>14</v>
      </c>
      <c r="AD199" s="254">
        <v>14</v>
      </c>
      <c r="AE199" s="254">
        <v>14</v>
      </c>
      <c r="AF199" s="254">
        <v>14</v>
      </c>
      <c r="AG199" s="254">
        <v>0</v>
      </c>
      <c r="AH199" s="254">
        <v>14</v>
      </c>
      <c r="AI199" s="254">
        <v>4</v>
      </c>
      <c r="AJ199" s="254">
        <v>14</v>
      </c>
      <c r="AK199" s="254">
        <v>2</v>
      </c>
      <c r="AL199" s="254">
        <v>1</v>
      </c>
      <c r="AM199" s="254">
        <v>1</v>
      </c>
      <c r="AN199" s="254">
        <v>14</v>
      </c>
      <c r="AO199" s="254">
        <v>4</v>
      </c>
      <c r="AP199" s="254">
        <v>13</v>
      </c>
      <c r="AQ199" s="254">
        <v>12</v>
      </c>
    </row>
    <row r="200" spans="1:43" ht="13.5" customHeight="1">
      <c r="A200" s="256">
        <v>194</v>
      </c>
      <c r="B200" s="232"/>
      <c r="C200" s="263" t="s">
        <v>2046</v>
      </c>
      <c r="D200" s="257">
        <v>20281</v>
      </c>
      <c r="E200" s="257">
        <v>17818</v>
      </c>
      <c r="F200" s="253">
        <v>286</v>
      </c>
      <c r="G200" s="254">
        <v>8</v>
      </c>
      <c r="H200" s="254">
        <v>278</v>
      </c>
      <c r="I200" s="254" t="s">
        <v>470</v>
      </c>
      <c r="J200" s="254">
        <v>96.9</v>
      </c>
      <c r="K200" s="254">
        <v>55</v>
      </c>
      <c r="L200" s="254">
        <v>21</v>
      </c>
      <c r="M200" s="254">
        <v>3</v>
      </c>
      <c r="N200" s="254">
        <v>20</v>
      </c>
      <c r="O200" s="254" t="s">
        <v>470</v>
      </c>
      <c r="P200" s="254">
        <v>5</v>
      </c>
      <c r="Q200" s="254">
        <v>21</v>
      </c>
      <c r="R200" s="254" t="s">
        <v>470</v>
      </c>
      <c r="S200" s="254" t="s">
        <v>470</v>
      </c>
      <c r="T200" s="254">
        <v>21</v>
      </c>
      <c r="U200" s="254">
        <v>2</v>
      </c>
      <c r="V200" s="254">
        <v>5</v>
      </c>
      <c r="W200" s="254">
        <v>7</v>
      </c>
      <c r="X200" s="254">
        <v>4</v>
      </c>
      <c r="Y200" s="254">
        <v>3</v>
      </c>
      <c r="Z200" s="254" t="s">
        <v>470</v>
      </c>
      <c r="AA200" s="254">
        <v>1</v>
      </c>
      <c r="AB200" s="254">
        <v>8</v>
      </c>
      <c r="AC200" s="254">
        <v>5</v>
      </c>
      <c r="AD200" s="254">
        <v>20</v>
      </c>
      <c r="AE200" s="254">
        <v>20</v>
      </c>
      <c r="AF200" s="254">
        <v>14</v>
      </c>
      <c r="AG200" s="254">
        <v>1</v>
      </c>
      <c r="AH200" s="254">
        <v>20</v>
      </c>
      <c r="AI200" s="254">
        <v>3</v>
      </c>
      <c r="AJ200" s="254">
        <v>21</v>
      </c>
      <c r="AK200" s="254">
        <v>5</v>
      </c>
      <c r="AL200" s="254">
        <v>21</v>
      </c>
      <c r="AM200" s="254">
        <v>0</v>
      </c>
      <c r="AN200" s="254">
        <v>21</v>
      </c>
      <c r="AO200" s="254">
        <v>0</v>
      </c>
      <c r="AP200" s="254">
        <v>20</v>
      </c>
      <c r="AQ200" s="254">
        <v>6</v>
      </c>
    </row>
    <row r="201" spans="1:43" ht="13.5" customHeight="1">
      <c r="A201" s="256">
        <v>195</v>
      </c>
      <c r="B201" s="287" t="s">
        <v>2066</v>
      </c>
      <c r="C201" s="288" t="s">
        <v>2066</v>
      </c>
      <c r="D201" s="257">
        <v>13385</v>
      </c>
      <c r="E201" s="257">
        <v>9557</v>
      </c>
      <c r="F201" s="253">
        <v>1278</v>
      </c>
      <c r="G201" s="254">
        <v>58</v>
      </c>
      <c r="H201" s="254">
        <v>1209</v>
      </c>
      <c r="I201" s="254">
        <v>11</v>
      </c>
      <c r="J201" s="254">
        <v>142.44999999999999</v>
      </c>
      <c r="K201" s="254">
        <v>149</v>
      </c>
      <c r="L201" s="254">
        <v>31</v>
      </c>
      <c r="M201" s="254">
        <v>5</v>
      </c>
      <c r="N201" s="254">
        <v>25</v>
      </c>
      <c r="O201" s="254">
        <v>1</v>
      </c>
      <c r="P201" s="254">
        <v>6</v>
      </c>
      <c r="Q201" s="254">
        <v>27</v>
      </c>
      <c r="R201" s="254">
        <v>1</v>
      </c>
      <c r="S201" s="254">
        <v>7</v>
      </c>
      <c r="T201" s="254">
        <v>19</v>
      </c>
      <c r="U201" s="254">
        <v>4</v>
      </c>
      <c r="V201" s="254">
        <v>7</v>
      </c>
      <c r="W201" s="254">
        <v>10</v>
      </c>
      <c r="X201" s="254">
        <v>3</v>
      </c>
      <c r="Y201" s="254">
        <v>2</v>
      </c>
      <c r="Z201" s="254">
        <v>1</v>
      </c>
      <c r="AA201" s="254">
        <v>1</v>
      </c>
      <c r="AB201" s="254">
        <v>11</v>
      </c>
      <c r="AC201" s="254">
        <v>12</v>
      </c>
      <c r="AD201" s="254">
        <v>25</v>
      </c>
      <c r="AE201" s="254">
        <v>27</v>
      </c>
      <c r="AF201" s="254">
        <v>26</v>
      </c>
      <c r="AG201" s="254">
        <v>0</v>
      </c>
      <c r="AH201" s="254">
        <v>26</v>
      </c>
      <c r="AI201" s="254">
        <v>4</v>
      </c>
      <c r="AJ201" s="254">
        <v>27</v>
      </c>
      <c r="AK201" s="254">
        <v>2</v>
      </c>
      <c r="AL201" s="254">
        <v>7</v>
      </c>
      <c r="AM201" s="254">
        <v>2</v>
      </c>
      <c r="AN201" s="254">
        <v>27</v>
      </c>
      <c r="AO201" s="254">
        <v>3</v>
      </c>
      <c r="AP201" s="254">
        <v>14</v>
      </c>
      <c r="AQ201" s="254">
        <v>9</v>
      </c>
    </row>
    <row r="202" spans="1:43" ht="13.5" customHeight="1">
      <c r="A202" s="256"/>
      <c r="B202" s="287"/>
      <c r="C202" s="288" t="s">
        <v>2398</v>
      </c>
      <c r="D202" s="257">
        <v>13385</v>
      </c>
      <c r="E202" s="257">
        <v>9557</v>
      </c>
      <c r="F202" s="253">
        <v>1278</v>
      </c>
      <c r="G202" s="254">
        <v>58</v>
      </c>
      <c r="H202" s="254">
        <v>1209</v>
      </c>
      <c r="I202" s="254">
        <v>11</v>
      </c>
      <c r="J202" s="254">
        <v>142.44999999999999</v>
      </c>
      <c r="K202" s="254">
        <v>149</v>
      </c>
      <c r="L202" s="254">
        <v>31</v>
      </c>
      <c r="M202" s="254">
        <v>5</v>
      </c>
      <c r="N202" s="254">
        <v>25</v>
      </c>
      <c r="O202" s="254">
        <v>1</v>
      </c>
      <c r="P202" s="254">
        <v>6</v>
      </c>
      <c r="Q202" s="254">
        <v>27</v>
      </c>
      <c r="R202" s="254">
        <v>1</v>
      </c>
      <c r="S202" s="254">
        <v>7</v>
      </c>
      <c r="T202" s="254">
        <v>19</v>
      </c>
      <c r="U202" s="254">
        <v>4</v>
      </c>
      <c r="V202" s="254">
        <v>7</v>
      </c>
      <c r="W202" s="254">
        <v>10</v>
      </c>
      <c r="X202" s="254">
        <v>3</v>
      </c>
      <c r="Y202" s="254">
        <v>2</v>
      </c>
      <c r="Z202" s="254">
        <v>1</v>
      </c>
      <c r="AA202" s="254">
        <v>1</v>
      </c>
      <c r="AB202" s="254">
        <v>11</v>
      </c>
      <c r="AC202" s="254">
        <v>12</v>
      </c>
      <c r="AD202" s="254">
        <v>25</v>
      </c>
      <c r="AE202" s="254">
        <v>27</v>
      </c>
      <c r="AF202" s="254">
        <v>26</v>
      </c>
      <c r="AG202" s="254">
        <v>0</v>
      </c>
      <c r="AH202" s="254">
        <v>26</v>
      </c>
      <c r="AI202" s="254">
        <v>4</v>
      </c>
      <c r="AJ202" s="254">
        <v>27</v>
      </c>
      <c r="AK202" s="254">
        <v>2</v>
      </c>
      <c r="AL202" s="254">
        <v>7</v>
      </c>
      <c r="AM202" s="254">
        <v>2</v>
      </c>
      <c r="AN202" s="254">
        <v>27</v>
      </c>
      <c r="AO202" s="254">
        <v>3</v>
      </c>
      <c r="AP202" s="254">
        <v>14</v>
      </c>
      <c r="AQ202" s="254">
        <v>9</v>
      </c>
    </row>
    <row r="203" spans="1:43" ht="13.5" customHeight="1">
      <c r="A203" s="256">
        <v>196</v>
      </c>
      <c r="B203" s="287" t="s">
        <v>2092</v>
      </c>
      <c r="C203" s="288" t="s">
        <v>2092</v>
      </c>
      <c r="D203" s="257">
        <v>33758</v>
      </c>
      <c r="E203" s="257">
        <v>24149</v>
      </c>
      <c r="F203" s="253">
        <v>4177</v>
      </c>
      <c r="G203" s="254">
        <v>107</v>
      </c>
      <c r="H203" s="254">
        <v>4054</v>
      </c>
      <c r="I203" s="254">
        <v>16</v>
      </c>
      <c r="J203" s="254">
        <v>209.81</v>
      </c>
      <c r="K203" s="254">
        <v>589</v>
      </c>
      <c r="L203" s="254">
        <v>42</v>
      </c>
      <c r="M203" s="254">
        <v>3</v>
      </c>
      <c r="N203" s="254">
        <v>40</v>
      </c>
      <c r="O203" s="254">
        <v>3</v>
      </c>
      <c r="P203" s="254">
        <v>4</v>
      </c>
      <c r="Q203" s="254">
        <v>27</v>
      </c>
      <c r="R203" s="254" t="s">
        <v>470</v>
      </c>
      <c r="S203" s="254">
        <v>1</v>
      </c>
      <c r="T203" s="254">
        <v>26</v>
      </c>
      <c r="U203" s="254" t="s">
        <v>470</v>
      </c>
      <c r="V203" s="254">
        <v>10</v>
      </c>
      <c r="W203" s="254">
        <v>5</v>
      </c>
      <c r="X203" s="254">
        <v>8</v>
      </c>
      <c r="Y203" s="254">
        <v>3</v>
      </c>
      <c r="Z203" s="254">
        <v>1</v>
      </c>
      <c r="AA203" s="254">
        <v>27</v>
      </c>
      <c r="AB203" s="254">
        <v>24</v>
      </c>
      <c r="AC203" s="254">
        <v>27</v>
      </c>
      <c r="AD203" s="254">
        <v>27</v>
      </c>
      <c r="AE203" s="254">
        <v>27</v>
      </c>
      <c r="AF203" s="254">
        <v>27</v>
      </c>
      <c r="AG203" s="254">
        <v>0</v>
      </c>
      <c r="AH203" s="254">
        <v>27</v>
      </c>
      <c r="AI203" s="254">
        <v>5</v>
      </c>
      <c r="AJ203" s="254">
        <v>27</v>
      </c>
      <c r="AK203" s="254">
        <v>1</v>
      </c>
      <c r="AL203" s="254">
        <v>8</v>
      </c>
      <c r="AM203" s="254">
        <v>2</v>
      </c>
      <c r="AN203" s="254">
        <v>27</v>
      </c>
      <c r="AO203" s="254">
        <v>6</v>
      </c>
      <c r="AP203" s="254">
        <v>22</v>
      </c>
      <c r="AQ203" s="254">
        <v>17</v>
      </c>
    </row>
    <row r="204" spans="1:43" ht="13.5" customHeight="1">
      <c r="A204" s="256"/>
      <c r="B204" s="287"/>
      <c r="C204" s="288" t="s">
        <v>2388</v>
      </c>
      <c r="D204" s="257">
        <v>33758</v>
      </c>
      <c r="E204" s="257">
        <v>24149</v>
      </c>
      <c r="F204" s="253">
        <v>4177</v>
      </c>
      <c r="G204" s="254">
        <v>107</v>
      </c>
      <c r="H204" s="254">
        <v>4054</v>
      </c>
      <c r="I204" s="254">
        <v>16</v>
      </c>
      <c r="J204" s="254">
        <v>209.81</v>
      </c>
      <c r="K204" s="254">
        <v>589</v>
      </c>
      <c r="L204" s="254">
        <v>42</v>
      </c>
      <c r="M204" s="254">
        <v>3</v>
      </c>
      <c r="N204" s="254">
        <v>40</v>
      </c>
      <c r="O204" s="254">
        <v>3</v>
      </c>
      <c r="P204" s="254">
        <v>4</v>
      </c>
      <c r="Q204" s="254">
        <v>27</v>
      </c>
      <c r="R204" s="254" t="s">
        <v>470</v>
      </c>
      <c r="S204" s="254">
        <v>1</v>
      </c>
      <c r="T204" s="254">
        <v>26</v>
      </c>
      <c r="U204" s="254" t="s">
        <v>470</v>
      </c>
      <c r="V204" s="254">
        <v>10</v>
      </c>
      <c r="W204" s="254">
        <v>5</v>
      </c>
      <c r="X204" s="254">
        <v>8</v>
      </c>
      <c r="Y204" s="254">
        <v>3</v>
      </c>
      <c r="Z204" s="254">
        <v>1</v>
      </c>
      <c r="AA204" s="254">
        <v>27</v>
      </c>
      <c r="AB204" s="254">
        <v>24</v>
      </c>
      <c r="AC204" s="254">
        <v>27</v>
      </c>
      <c r="AD204" s="254">
        <v>27</v>
      </c>
      <c r="AE204" s="254">
        <v>27</v>
      </c>
      <c r="AF204" s="254">
        <v>27</v>
      </c>
      <c r="AG204" s="254">
        <v>0</v>
      </c>
      <c r="AH204" s="254">
        <v>27</v>
      </c>
      <c r="AI204" s="254">
        <v>5</v>
      </c>
      <c r="AJ204" s="254">
        <v>27</v>
      </c>
      <c r="AK204" s="254">
        <v>1</v>
      </c>
      <c r="AL204" s="254">
        <v>8</v>
      </c>
      <c r="AM204" s="254">
        <v>2</v>
      </c>
      <c r="AN204" s="254">
        <v>27</v>
      </c>
      <c r="AO204" s="254">
        <v>6</v>
      </c>
      <c r="AP204" s="254">
        <v>22</v>
      </c>
      <c r="AQ204" s="254">
        <v>17</v>
      </c>
    </row>
    <row r="205" spans="1:43" ht="13.5" customHeight="1">
      <c r="A205" s="256">
        <v>197</v>
      </c>
      <c r="B205" s="287" t="s">
        <v>2113</v>
      </c>
      <c r="C205" s="288" t="s">
        <v>2113</v>
      </c>
      <c r="D205" s="257">
        <v>4975</v>
      </c>
      <c r="E205" s="257">
        <v>3032</v>
      </c>
      <c r="F205" s="253">
        <v>101</v>
      </c>
      <c r="G205" s="254" t="s">
        <v>470</v>
      </c>
      <c r="H205" s="254">
        <v>101</v>
      </c>
      <c r="I205" s="254" t="s">
        <v>470</v>
      </c>
      <c r="J205" s="254">
        <v>29.08</v>
      </c>
      <c r="K205" s="254">
        <v>9</v>
      </c>
      <c r="L205" s="254">
        <v>3</v>
      </c>
      <c r="M205" s="254" t="s">
        <v>470</v>
      </c>
      <c r="N205" s="254">
        <v>3</v>
      </c>
      <c r="O205" s="254">
        <v>1</v>
      </c>
      <c r="P205" s="254" t="s">
        <v>470</v>
      </c>
      <c r="Q205" s="254">
        <v>4</v>
      </c>
      <c r="R205" s="254" t="s">
        <v>470</v>
      </c>
      <c r="S205" s="254" t="s">
        <v>470</v>
      </c>
      <c r="T205" s="254">
        <v>4</v>
      </c>
      <c r="U205" s="254">
        <v>2</v>
      </c>
      <c r="V205" s="254">
        <v>1</v>
      </c>
      <c r="W205" s="254">
        <v>1</v>
      </c>
      <c r="X205" s="254" t="s">
        <v>470</v>
      </c>
      <c r="Y205" s="254" t="s">
        <v>470</v>
      </c>
      <c r="Z205" s="254" t="s">
        <v>470</v>
      </c>
      <c r="AA205" s="254">
        <v>0</v>
      </c>
      <c r="AB205" s="254">
        <v>0</v>
      </c>
      <c r="AC205" s="254">
        <v>1</v>
      </c>
      <c r="AD205" s="254">
        <v>4</v>
      </c>
      <c r="AE205" s="254">
        <v>4</v>
      </c>
      <c r="AF205" s="254">
        <v>4</v>
      </c>
      <c r="AG205" s="254">
        <v>0</v>
      </c>
      <c r="AH205" s="254">
        <v>4</v>
      </c>
      <c r="AI205" s="254">
        <v>0</v>
      </c>
      <c r="AJ205" s="254">
        <v>4</v>
      </c>
      <c r="AK205" s="254">
        <v>0</v>
      </c>
      <c r="AL205" s="254">
        <v>4</v>
      </c>
      <c r="AM205" s="254">
        <v>0</v>
      </c>
      <c r="AN205" s="254">
        <v>4</v>
      </c>
      <c r="AO205" s="254">
        <v>0</v>
      </c>
      <c r="AP205" s="254">
        <v>4</v>
      </c>
      <c r="AQ205" s="254">
        <v>0</v>
      </c>
    </row>
    <row r="206" spans="1:43" ht="13.5" customHeight="1">
      <c r="A206" s="256"/>
      <c r="B206" s="287"/>
      <c r="C206" s="288" t="s">
        <v>2390</v>
      </c>
      <c r="D206" s="257">
        <v>4975</v>
      </c>
      <c r="E206" s="257">
        <v>3032</v>
      </c>
      <c r="F206" s="253">
        <v>101</v>
      </c>
      <c r="G206" s="254" t="s">
        <v>470</v>
      </c>
      <c r="H206" s="254">
        <v>101</v>
      </c>
      <c r="I206" s="254" t="s">
        <v>470</v>
      </c>
      <c r="J206" s="254">
        <v>29.08</v>
      </c>
      <c r="K206" s="254">
        <v>9</v>
      </c>
      <c r="L206" s="254">
        <v>3</v>
      </c>
      <c r="M206" s="254" t="s">
        <v>470</v>
      </c>
      <c r="N206" s="254">
        <v>3</v>
      </c>
      <c r="O206" s="254">
        <v>1</v>
      </c>
      <c r="P206" s="254" t="s">
        <v>470</v>
      </c>
      <c r="Q206" s="254">
        <v>4</v>
      </c>
      <c r="R206" s="254" t="s">
        <v>470</v>
      </c>
      <c r="S206" s="254" t="s">
        <v>470</v>
      </c>
      <c r="T206" s="254">
        <v>4</v>
      </c>
      <c r="U206" s="254">
        <v>2</v>
      </c>
      <c r="V206" s="254">
        <v>1</v>
      </c>
      <c r="W206" s="254">
        <v>1</v>
      </c>
      <c r="X206" s="254" t="s">
        <v>470</v>
      </c>
      <c r="Y206" s="254" t="s">
        <v>470</v>
      </c>
      <c r="Z206" s="254" t="s">
        <v>470</v>
      </c>
      <c r="AA206" s="254">
        <v>0</v>
      </c>
      <c r="AB206" s="254">
        <v>0</v>
      </c>
      <c r="AC206" s="254">
        <v>1</v>
      </c>
      <c r="AD206" s="254">
        <v>4</v>
      </c>
      <c r="AE206" s="254">
        <v>4</v>
      </c>
      <c r="AF206" s="254">
        <v>4</v>
      </c>
      <c r="AG206" s="254">
        <v>0</v>
      </c>
      <c r="AH206" s="254">
        <v>4</v>
      </c>
      <c r="AI206" s="254">
        <v>0</v>
      </c>
      <c r="AJ206" s="254">
        <v>4</v>
      </c>
      <c r="AK206" s="254">
        <v>0</v>
      </c>
      <c r="AL206" s="254">
        <v>4</v>
      </c>
      <c r="AM206" s="254">
        <v>0</v>
      </c>
      <c r="AN206" s="254">
        <v>4</v>
      </c>
      <c r="AO206" s="254">
        <v>0</v>
      </c>
      <c r="AP206" s="254">
        <v>4</v>
      </c>
      <c r="AQ206" s="254">
        <v>0</v>
      </c>
    </row>
    <row r="207" spans="1:43" ht="13.5" customHeight="1">
      <c r="A207" s="256">
        <v>198</v>
      </c>
      <c r="B207" s="287" t="s">
        <v>2118</v>
      </c>
      <c r="C207" s="288" t="s">
        <v>2118</v>
      </c>
      <c r="D207" s="257">
        <v>6418</v>
      </c>
      <c r="E207" s="257">
        <v>4887</v>
      </c>
      <c r="F207" s="253">
        <v>536</v>
      </c>
      <c r="G207" s="254">
        <v>160</v>
      </c>
      <c r="H207" s="254">
        <v>363</v>
      </c>
      <c r="I207" s="254">
        <v>13</v>
      </c>
      <c r="J207" s="254">
        <v>91.78</v>
      </c>
      <c r="K207" s="254">
        <v>226</v>
      </c>
      <c r="L207" s="254">
        <v>36</v>
      </c>
      <c r="M207" s="254">
        <v>2</v>
      </c>
      <c r="N207" s="254">
        <v>35</v>
      </c>
      <c r="O207" s="254" t="s">
        <v>470</v>
      </c>
      <c r="P207" s="254">
        <v>1</v>
      </c>
      <c r="Q207" s="254">
        <v>13</v>
      </c>
      <c r="R207" s="254" t="s">
        <v>470</v>
      </c>
      <c r="S207" s="254">
        <v>7</v>
      </c>
      <c r="T207" s="254">
        <v>6</v>
      </c>
      <c r="U207" s="254">
        <v>1</v>
      </c>
      <c r="V207" s="254">
        <v>2</v>
      </c>
      <c r="W207" s="254">
        <v>9</v>
      </c>
      <c r="X207" s="254">
        <v>1</v>
      </c>
      <c r="Y207" s="254" t="s">
        <v>470</v>
      </c>
      <c r="Z207" s="254" t="s">
        <v>470</v>
      </c>
      <c r="AA207" s="254">
        <v>13</v>
      </c>
      <c r="AB207" s="254">
        <v>13</v>
      </c>
      <c r="AC207" s="254">
        <v>13</v>
      </c>
      <c r="AD207" s="254">
        <v>13</v>
      </c>
      <c r="AE207" s="254">
        <v>13</v>
      </c>
      <c r="AF207" s="254">
        <v>13</v>
      </c>
      <c r="AG207" s="254">
        <v>0</v>
      </c>
      <c r="AH207" s="254">
        <v>13</v>
      </c>
      <c r="AI207" s="254">
        <v>3</v>
      </c>
      <c r="AJ207" s="254">
        <v>13</v>
      </c>
      <c r="AK207" s="254">
        <v>4</v>
      </c>
      <c r="AL207" s="254">
        <v>4</v>
      </c>
      <c r="AM207" s="254">
        <v>4</v>
      </c>
      <c r="AN207" s="254">
        <v>13</v>
      </c>
      <c r="AO207" s="254">
        <v>13</v>
      </c>
      <c r="AP207" s="254">
        <v>13</v>
      </c>
      <c r="AQ207" s="254">
        <v>13</v>
      </c>
    </row>
    <row r="208" spans="1:43" ht="13.5" customHeight="1">
      <c r="A208" s="256"/>
      <c r="B208" s="287"/>
      <c r="C208" s="288" t="s">
        <v>2392</v>
      </c>
      <c r="D208" s="257">
        <v>6418</v>
      </c>
      <c r="E208" s="257">
        <v>4887</v>
      </c>
      <c r="F208" s="253">
        <v>536</v>
      </c>
      <c r="G208" s="254">
        <v>160</v>
      </c>
      <c r="H208" s="254">
        <v>363</v>
      </c>
      <c r="I208" s="254">
        <v>13</v>
      </c>
      <c r="J208" s="254">
        <v>91.78</v>
      </c>
      <c r="K208" s="254">
        <v>226</v>
      </c>
      <c r="L208" s="254">
        <v>36</v>
      </c>
      <c r="M208" s="254">
        <v>2</v>
      </c>
      <c r="N208" s="254">
        <v>35</v>
      </c>
      <c r="O208" s="254" t="s">
        <v>470</v>
      </c>
      <c r="P208" s="254">
        <v>1</v>
      </c>
      <c r="Q208" s="254">
        <v>13</v>
      </c>
      <c r="R208" s="254" t="s">
        <v>470</v>
      </c>
      <c r="S208" s="254">
        <v>7</v>
      </c>
      <c r="T208" s="254">
        <v>6</v>
      </c>
      <c r="U208" s="254">
        <v>1</v>
      </c>
      <c r="V208" s="254">
        <v>2</v>
      </c>
      <c r="W208" s="254">
        <v>9</v>
      </c>
      <c r="X208" s="254">
        <v>1</v>
      </c>
      <c r="Y208" s="254" t="s">
        <v>470</v>
      </c>
      <c r="Z208" s="254" t="s">
        <v>470</v>
      </c>
      <c r="AA208" s="254">
        <v>13</v>
      </c>
      <c r="AB208" s="254">
        <v>13</v>
      </c>
      <c r="AC208" s="254">
        <v>13</v>
      </c>
      <c r="AD208" s="254">
        <v>13</v>
      </c>
      <c r="AE208" s="254">
        <v>13</v>
      </c>
      <c r="AF208" s="254">
        <v>13</v>
      </c>
      <c r="AG208" s="254">
        <v>0</v>
      </c>
      <c r="AH208" s="254">
        <v>13</v>
      </c>
      <c r="AI208" s="254">
        <v>3</v>
      </c>
      <c r="AJ208" s="254">
        <v>13</v>
      </c>
      <c r="AK208" s="254">
        <v>4</v>
      </c>
      <c r="AL208" s="254">
        <v>4</v>
      </c>
      <c r="AM208" s="254">
        <v>4</v>
      </c>
      <c r="AN208" s="254">
        <v>13</v>
      </c>
      <c r="AO208" s="254">
        <v>13</v>
      </c>
      <c r="AP208" s="254">
        <v>13</v>
      </c>
      <c r="AQ208" s="254">
        <v>13</v>
      </c>
    </row>
    <row r="209" spans="1:43" ht="13.5" customHeight="1">
      <c r="A209" s="256">
        <v>199</v>
      </c>
      <c r="B209" s="232" t="s">
        <v>2127</v>
      </c>
      <c r="C209" s="263" t="s">
        <v>2127</v>
      </c>
      <c r="D209" s="257">
        <v>25391</v>
      </c>
      <c r="E209" s="257">
        <v>19183</v>
      </c>
      <c r="F209" s="253">
        <v>2192</v>
      </c>
      <c r="G209" s="254">
        <v>462</v>
      </c>
      <c r="H209" s="254">
        <v>1659</v>
      </c>
      <c r="I209" s="254">
        <v>71</v>
      </c>
      <c r="J209" s="254">
        <v>638.78</v>
      </c>
      <c r="K209" s="254">
        <v>586</v>
      </c>
      <c r="L209" s="254">
        <v>163</v>
      </c>
      <c r="M209" s="254">
        <v>16</v>
      </c>
      <c r="N209" s="254">
        <v>160</v>
      </c>
      <c r="O209" s="254">
        <v>11</v>
      </c>
      <c r="P209" s="254">
        <v>2</v>
      </c>
      <c r="Q209" s="254">
        <v>31</v>
      </c>
      <c r="R209" s="254" t="s">
        <v>470</v>
      </c>
      <c r="S209" s="254">
        <v>15</v>
      </c>
      <c r="T209" s="254">
        <v>16</v>
      </c>
      <c r="U209" s="254">
        <v>1</v>
      </c>
      <c r="V209" s="254">
        <v>11</v>
      </c>
      <c r="W209" s="254">
        <v>13</v>
      </c>
      <c r="X209" s="254">
        <v>4</v>
      </c>
      <c r="Y209" s="254">
        <v>2</v>
      </c>
      <c r="Z209" s="254" t="s">
        <v>470</v>
      </c>
      <c r="AA209" s="254">
        <v>12</v>
      </c>
      <c r="AB209" s="254">
        <v>28</v>
      </c>
      <c r="AC209" s="254">
        <v>23</v>
      </c>
      <c r="AD209" s="254">
        <v>31</v>
      </c>
      <c r="AE209" s="254">
        <v>31</v>
      </c>
      <c r="AF209" s="254">
        <v>24</v>
      </c>
      <c r="AG209" s="254">
        <v>0</v>
      </c>
      <c r="AH209" s="254">
        <v>31</v>
      </c>
      <c r="AI209" s="254">
        <v>12</v>
      </c>
      <c r="AJ209" s="254">
        <v>31</v>
      </c>
      <c r="AK209" s="254">
        <v>14</v>
      </c>
      <c r="AL209" s="254">
        <v>7</v>
      </c>
      <c r="AM209" s="254">
        <v>4</v>
      </c>
      <c r="AN209" s="254">
        <v>31</v>
      </c>
      <c r="AO209" s="254">
        <v>23</v>
      </c>
      <c r="AP209" s="254">
        <v>30</v>
      </c>
      <c r="AQ209" s="254">
        <v>27</v>
      </c>
    </row>
    <row r="210" spans="1:43" ht="13.5" customHeight="1">
      <c r="A210" s="256">
        <v>200</v>
      </c>
      <c r="B210" s="232"/>
      <c r="C210" s="266" t="s">
        <v>2128</v>
      </c>
      <c r="D210" s="257">
        <v>3356</v>
      </c>
      <c r="E210" s="257">
        <v>2423</v>
      </c>
      <c r="F210" s="253">
        <v>253</v>
      </c>
      <c r="G210" s="254">
        <v>94</v>
      </c>
      <c r="H210" s="254">
        <v>146</v>
      </c>
      <c r="I210" s="254">
        <v>13</v>
      </c>
      <c r="J210" s="254">
        <v>56.63</v>
      </c>
      <c r="K210" s="254">
        <v>116</v>
      </c>
      <c r="L210" s="254">
        <v>35</v>
      </c>
      <c r="M210" s="254" t="s">
        <v>470</v>
      </c>
      <c r="N210" s="254">
        <v>35</v>
      </c>
      <c r="O210" s="254" t="s">
        <v>470</v>
      </c>
      <c r="P210" s="254" t="s">
        <v>470</v>
      </c>
      <c r="Q210" s="254">
        <v>13</v>
      </c>
      <c r="R210" s="254" t="s">
        <v>470</v>
      </c>
      <c r="S210" s="254">
        <v>11</v>
      </c>
      <c r="T210" s="254">
        <v>2</v>
      </c>
      <c r="U210" s="254" t="s">
        <v>470</v>
      </c>
      <c r="V210" s="254">
        <v>4</v>
      </c>
      <c r="W210" s="254">
        <v>5</v>
      </c>
      <c r="X210" s="254">
        <v>2</v>
      </c>
      <c r="Y210" s="254">
        <v>2</v>
      </c>
      <c r="Z210" s="254" t="s">
        <v>470</v>
      </c>
      <c r="AA210" s="254">
        <v>10</v>
      </c>
      <c r="AB210" s="254">
        <v>12</v>
      </c>
      <c r="AC210" s="254">
        <v>12</v>
      </c>
      <c r="AD210" s="254">
        <v>13</v>
      </c>
      <c r="AE210" s="254">
        <v>13</v>
      </c>
      <c r="AF210" s="254">
        <v>13</v>
      </c>
      <c r="AG210" s="254">
        <v>0</v>
      </c>
      <c r="AH210" s="254">
        <v>13</v>
      </c>
      <c r="AI210" s="254">
        <v>7</v>
      </c>
      <c r="AJ210" s="254">
        <v>13</v>
      </c>
      <c r="AK210" s="254">
        <v>5</v>
      </c>
      <c r="AL210" s="254">
        <v>6</v>
      </c>
      <c r="AM210" s="254">
        <v>3</v>
      </c>
      <c r="AN210" s="254">
        <v>13</v>
      </c>
      <c r="AO210" s="254">
        <v>10</v>
      </c>
      <c r="AP210" s="254">
        <v>12</v>
      </c>
      <c r="AQ210" s="254">
        <v>12</v>
      </c>
    </row>
    <row r="211" spans="1:43" ht="13.5" customHeight="1">
      <c r="A211" s="256">
        <v>201</v>
      </c>
      <c r="B211" s="232"/>
      <c r="C211" s="263" t="s">
        <v>172</v>
      </c>
      <c r="D211" s="257">
        <v>2875</v>
      </c>
      <c r="E211" s="257">
        <v>2065</v>
      </c>
      <c r="F211" s="253">
        <v>276</v>
      </c>
      <c r="G211" s="254">
        <v>72</v>
      </c>
      <c r="H211" s="254">
        <v>194</v>
      </c>
      <c r="I211" s="254">
        <v>10</v>
      </c>
      <c r="J211" s="254">
        <v>92.29</v>
      </c>
      <c r="K211" s="254">
        <v>75</v>
      </c>
      <c r="L211" s="254">
        <v>17</v>
      </c>
      <c r="M211" s="254">
        <v>2</v>
      </c>
      <c r="N211" s="254">
        <v>16</v>
      </c>
      <c r="O211" s="254">
        <v>3</v>
      </c>
      <c r="P211" s="254">
        <v>1</v>
      </c>
      <c r="Q211" s="254">
        <v>3</v>
      </c>
      <c r="R211" s="254" t="s">
        <v>470</v>
      </c>
      <c r="S211" s="254">
        <v>1</v>
      </c>
      <c r="T211" s="254">
        <v>2</v>
      </c>
      <c r="U211" s="254">
        <v>1</v>
      </c>
      <c r="V211" s="254">
        <v>1</v>
      </c>
      <c r="W211" s="254">
        <v>1</v>
      </c>
      <c r="X211" s="254" t="s">
        <v>470</v>
      </c>
      <c r="Y211" s="254" t="s">
        <v>470</v>
      </c>
      <c r="Z211" s="254" t="s">
        <v>470</v>
      </c>
      <c r="AA211" s="254">
        <v>0</v>
      </c>
      <c r="AB211" s="254">
        <v>3</v>
      </c>
      <c r="AC211" s="254">
        <v>2</v>
      </c>
      <c r="AD211" s="254">
        <v>3</v>
      </c>
      <c r="AE211" s="254">
        <v>3</v>
      </c>
      <c r="AF211" s="254">
        <v>3</v>
      </c>
      <c r="AG211" s="254">
        <v>0</v>
      </c>
      <c r="AH211" s="254">
        <v>3</v>
      </c>
      <c r="AI211" s="254">
        <v>2</v>
      </c>
      <c r="AJ211" s="254">
        <v>3</v>
      </c>
      <c r="AK211" s="254">
        <v>2</v>
      </c>
      <c r="AL211" s="254">
        <v>0</v>
      </c>
      <c r="AM211" s="254">
        <v>0</v>
      </c>
      <c r="AN211" s="254">
        <v>3</v>
      </c>
      <c r="AO211" s="254">
        <v>2</v>
      </c>
      <c r="AP211" s="254">
        <v>3</v>
      </c>
      <c r="AQ211" s="254">
        <v>3</v>
      </c>
    </row>
    <row r="212" spans="1:43" ht="13.5" customHeight="1">
      <c r="A212" s="256">
        <v>202</v>
      </c>
      <c r="B212" s="232"/>
      <c r="C212" s="263" t="s">
        <v>2140</v>
      </c>
      <c r="D212" s="257">
        <v>2926</v>
      </c>
      <c r="E212" s="257">
        <v>2196</v>
      </c>
      <c r="F212" s="253">
        <v>412</v>
      </c>
      <c r="G212" s="254">
        <v>110</v>
      </c>
      <c r="H212" s="254">
        <v>295</v>
      </c>
      <c r="I212" s="254">
        <v>7</v>
      </c>
      <c r="J212" s="254">
        <v>57.38</v>
      </c>
      <c r="K212" s="254">
        <v>113</v>
      </c>
      <c r="L212" s="254">
        <v>32</v>
      </c>
      <c r="M212" s="254">
        <v>1</v>
      </c>
      <c r="N212" s="254">
        <v>32</v>
      </c>
      <c r="O212" s="254" t="s">
        <v>470</v>
      </c>
      <c r="P212" s="254" t="s">
        <v>470</v>
      </c>
      <c r="Q212" s="254">
        <v>4</v>
      </c>
      <c r="R212" s="254" t="s">
        <v>470</v>
      </c>
      <c r="S212" s="254">
        <v>2</v>
      </c>
      <c r="T212" s="254">
        <v>2</v>
      </c>
      <c r="U212" s="254" t="s">
        <v>470</v>
      </c>
      <c r="V212" s="254">
        <v>2</v>
      </c>
      <c r="W212" s="254">
        <v>1</v>
      </c>
      <c r="X212" s="254">
        <v>1</v>
      </c>
      <c r="Y212" s="254" t="s">
        <v>470</v>
      </c>
      <c r="Z212" s="254" t="s">
        <v>470</v>
      </c>
      <c r="AA212" s="254">
        <v>0</v>
      </c>
      <c r="AB212" s="254">
        <v>4</v>
      </c>
      <c r="AC212" s="254">
        <v>4</v>
      </c>
      <c r="AD212" s="254">
        <v>4</v>
      </c>
      <c r="AE212" s="254">
        <v>4</v>
      </c>
      <c r="AF212" s="254">
        <v>2</v>
      </c>
      <c r="AG212" s="254">
        <v>0</v>
      </c>
      <c r="AH212" s="254">
        <v>4</v>
      </c>
      <c r="AI212" s="254">
        <v>2</v>
      </c>
      <c r="AJ212" s="254">
        <v>4</v>
      </c>
      <c r="AK212" s="254">
        <v>3</v>
      </c>
      <c r="AL212" s="254">
        <v>0</v>
      </c>
      <c r="AM212" s="254">
        <v>0</v>
      </c>
      <c r="AN212" s="254">
        <v>4</v>
      </c>
      <c r="AO212" s="254">
        <v>4</v>
      </c>
      <c r="AP212" s="254">
        <v>4</v>
      </c>
      <c r="AQ212" s="254">
        <v>4</v>
      </c>
    </row>
    <row r="213" spans="1:43" ht="13.5" customHeight="1">
      <c r="A213" s="256">
        <v>203</v>
      </c>
      <c r="B213" s="232"/>
      <c r="C213" s="263" t="s">
        <v>2142</v>
      </c>
      <c r="D213" s="257">
        <v>5622</v>
      </c>
      <c r="E213" s="257">
        <v>4355</v>
      </c>
      <c r="F213" s="253">
        <v>438</v>
      </c>
      <c r="G213" s="254">
        <v>47</v>
      </c>
      <c r="H213" s="254">
        <v>363</v>
      </c>
      <c r="I213" s="254">
        <v>28</v>
      </c>
      <c r="J213" s="254">
        <v>180.17</v>
      </c>
      <c r="K213" s="254">
        <v>98</v>
      </c>
      <c r="L213" s="254">
        <v>40</v>
      </c>
      <c r="M213" s="254">
        <v>8</v>
      </c>
      <c r="N213" s="254">
        <v>38</v>
      </c>
      <c r="O213" s="254">
        <v>5</v>
      </c>
      <c r="P213" s="254" t="s">
        <v>470</v>
      </c>
      <c r="Q213" s="254">
        <v>6</v>
      </c>
      <c r="R213" s="254" t="s">
        <v>470</v>
      </c>
      <c r="S213" s="254" t="s">
        <v>470</v>
      </c>
      <c r="T213" s="254">
        <v>6</v>
      </c>
      <c r="U213" s="254" t="s">
        <v>470</v>
      </c>
      <c r="V213" s="254">
        <v>4</v>
      </c>
      <c r="W213" s="254">
        <v>2</v>
      </c>
      <c r="X213" s="254" t="s">
        <v>470</v>
      </c>
      <c r="Y213" s="254" t="s">
        <v>470</v>
      </c>
      <c r="Z213" s="254" t="s">
        <v>470</v>
      </c>
      <c r="AA213" s="254">
        <v>1</v>
      </c>
      <c r="AB213" s="254">
        <v>4</v>
      </c>
      <c r="AC213" s="254">
        <v>3</v>
      </c>
      <c r="AD213" s="254">
        <v>6</v>
      </c>
      <c r="AE213" s="254">
        <v>6</v>
      </c>
      <c r="AF213" s="254">
        <v>2</v>
      </c>
      <c r="AG213" s="254">
        <v>0</v>
      </c>
      <c r="AH213" s="254">
        <v>6</v>
      </c>
      <c r="AI213" s="254">
        <v>0</v>
      </c>
      <c r="AJ213" s="254">
        <v>6</v>
      </c>
      <c r="AK213" s="254">
        <v>3</v>
      </c>
      <c r="AL213" s="254">
        <v>0</v>
      </c>
      <c r="AM213" s="254">
        <v>0</v>
      </c>
      <c r="AN213" s="254">
        <v>6</v>
      </c>
      <c r="AO213" s="254">
        <v>2</v>
      </c>
      <c r="AP213" s="254">
        <v>6</v>
      </c>
      <c r="AQ213" s="254">
        <v>3</v>
      </c>
    </row>
    <row r="214" spans="1:43" ht="13.5" customHeight="1">
      <c r="A214" s="256">
        <v>204</v>
      </c>
      <c r="B214" s="232"/>
      <c r="C214" s="263" t="s">
        <v>2146</v>
      </c>
      <c r="D214" s="257">
        <v>10612</v>
      </c>
      <c r="E214" s="257">
        <v>8144</v>
      </c>
      <c r="F214" s="253">
        <v>813</v>
      </c>
      <c r="G214" s="254">
        <v>139</v>
      </c>
      <c r="H214" s="254">
        <v>661</v>
      </c>
      <c r="I214" s="254">
        <v>13</v>
      </c>
      <c r="J214" s="254">
        <v>252.31</v>
      </c>
      <c r="K214" s="254">
        <v>184</v>
      </c>
      <c r="L214" s="254">
        <v>39</v>
      </c>
      <c r="M214" s="254">
        <v>5</v>
      </c>
      <c r="N214" s="254">
        <v>39</v>
      </c>
      <c r="O214" s="254">
        <v>3</v>
      </c>
      <c r="P214" s="254">
        <v>1</v>
      </c>
      <c r="Q214" s="254">
        <v>5</v>
      </c>
      <c r="R214" s="254" t="s">
        <v>470</v>
      </c>
      <c r="S214" s="254">
        <v>1</v>
      </c>
      <c r="T214" s="254">
        <v>4</v>
      </c>
      <c r="U214" s="254" t="s">
        <v>470</v>
      </c>
      <c r="V214" s="254" t="s">
        <v>470</v>
      </c>
      <c r="W214" s="254">
        <v>4</v>
      </c>
      <c r="X214" s="254">
        <v>1</v>
      </c>
      <c r="Y214" s="254" t="s">
        <v>470</v>
      </c>
      <c r="Z214" s="254" t="s">
        <v>470</v>
      </c>
      <c r="AA214" s="254">
        <v>1</v>
      </c>
      <c r="AB214" s="254">
        <v>5</v>
      </c>
      <c r="AC214" s="254">
        <v>2</v>
      </c>
      <c r="AD214" s="254">
        <v>5</v>
      </c>
      <c r="AE214" s="254">
        <v>5</v>
      </c>
      <c r="AF214" s="254">
        <v>4</v>
      </c>
      <c r="AG214" s="254">
        <v>0</v>
      </c>
      <c r="AH214" s="254">
        <v>5</v>
      </c>
      <c r="AI214" s="254">
        <v>1</v>
      </c>
      <c r="AJ214" s="254">
        <v>5</v>
      </c>
      <c r="AK214" s="254">
        <v>1</v>
      </c>
      <c r="AL214" s="254">
        <v>1</v>
      </c>
      <c r="AM214" s="254">
        <v>1</v>
      </c>
      <c r="AN214" s="254">
        <v>5</v>
      </c>
      <c r="AO214" s="254">
        <v>5</v>
      </c>
      <c r="AP214" s="254">
        <v>5</v>
      </c>
      <c r="AQ214" s="254">
        <v>5</v>
      </c>
    </row>
    <row r="215" spans="1:43" ht="13.5" customHeight="1">
      <c r="A215" s="256">
        <v>205</v>
      </c>
      <c r="B215" s="287" t="s">
        <v>2150</v>
      </c>
      <c r="C215" s="288" t="s">
        <v>2150</v>
      </c>
      <c r="D215" s="257">
        <v>39176</v>
      </c>
      <c r="E215" s="257">
        <v>35933</v>
      </c>
      <c r="F215" s="253">
        <v>708</v>
      </c>
      <c r="G215" s="254">
        <v>141</v>
      </c>
      <c r="H215" s="254">
        <v>550</v>
      </c>
      <c r="I215" s="254">
        <v>17</v>
      </c>
      <c r="J215" s="254">
        <v>258.56</v>
      </c>
      <c r="K215" s="254">
        <v>185</v>
      </c>
      <c r="L215" s="254">
        <v>62</v>
      </c>
      <c r="M215" s="254">
        <v>12</v>
      </c>
      <c r="N215" s="254">
        <v>50</v>
      </c>
      <c r="O215" s="254">
        <v>9</v>
      </c>
      <c r="P215" s="254">
        <v>21</v>
      </c>
      <c r="Q215" s="254">
        <v>28</v>
      </c>
      <c r="R215" s="254" t="s">
        <v>470</v>
      </c>
      <c r="S215" s="254">
        <v>14</v>
      </c>
      <c r="T215" s="254">
        <v>14</v>
      </c>
      <c r="U215" s="254">
        <v>3</v>
      </c>
      <c r="V215" s="254">
        <v>5</v>
      </c>
      <c r="W215" s="254">
        <v>13</v>
      </c>
      <c r="X215" s="254">
        <v>6</v>
      </c>
      <c r="Y215" s="254">
        <v>1</v>
      </c>
      <c r="Z215" s="254" t="s">
        <v>470</v>
      </c>
      <c r="AA215" s="254">
        <v>8</v>
      </c>
      <c r="AB215" s="254">
        <v>25</v>
      </c>
      <c r="AC215" s="254">
        <v>25</v>
      </c>
      <c r="AD215" s="254">
        <v>26</v>
      </c>
      <c r="AE215" s="254">
        <v>28</v>
      </c>
      <c r="AF215" s="254">
        <v>25</v>
      </c>
      <c r="AG215" s="254">
        <v>0</v>
      </c>
      <c r="AH215" s="254">
        <v>27</v>
      </c>
      <c r="AI215" s="254">
        <v>13</v>
      </c>
      <c r="AJ215" s="254">
        <v>28</v>
      </c>
      <c r="AK215" s="254">
        <v>8</v>
      </c>
      <c r="AL215" s="254">
        <v>26</v>
      </c>
      <c r="AM215" s="254">
        <v>2</v>
      </c>
      <c r="AN215" s="254">
        <v>27</v>
      </c>
      <c r="AO215" s="254">
        <v>9</v>
      </c>
      <c r="AP215" s="254">
        <v>27</v>
      </c>
      <c r="AQ215" s="254">
        <v>23</v>
      </c>
    </row>
    <row r="216" spans="1:43" ht="13.5" customHeight="1">
      <c r="A216" s="256"/>
      <c r="B216" s="287"/>
      <c r="C216" s="288" t="s">
        <v>2394</v>
      </c>
      <c r="D216" s="257">
        <v>39176</v>
      </c>
      <c r="E216" s="257">
        <v>35933</v>
      </c>
      <c r="F216" s="253">
        <v>708</v>
      </c>
      <c r="G216" s="254">
        <v>141</v>
      </c>
      <c r="H216" s="254">
        <v>550</v>
      </c>
      <c r="I216" s="254">
        <v>17</v>
      </c>
      <c r="J216" s="254">
        <v>258.56</v>
      </c>
      <c r="K216" s="254">
        <v>185</v>
      </c>
      <c r="L216" s="254">
        <v>62</v>
      </c>
      <c r="M216" s="254">
        <v>12</v>
      </c>
      <c r="N216" s="254">
        <v>50</v>
      </c>
      <c r="O216" s="254">
        <v>9</v>
      </c>
      <c r="P216" s="254">
        <v>21</v>
      </c>
      <c r="Q216" s="254">
        <v>28</v>
      </c>
      <c r="R216" s="254" t="s">
        <v>470</v>
      </c>
      <c r="S216" s="254">
        <v>14</v>
      </c>
      <c r="T216" s="254">
        <v>14</v>
      </c>
      <c r="U216" s="254">
        <v>3</v>
      </c>
      <c r="V216" s="254">
        <v>5</v>
      </c>
      <c r="W216" s="254">
        <v>13</v>
      </c>
      <c r="X216" s="254">
        <v>6</v>
      </c>
      <c r="Y216" s="254">
        <v>1</v>
      </c>
      <c r="Z216" s="254" t="s">
        <v>470</v>
      </c>
      <c r="AA216" s="254">
        <v>8</v>
      </c>
      <c r="AB216" s="254">
        <v>25</v>
      </c>
      <c r="AC216" s="254">
        <v>25</v>
      </c>
      <c r="AD216" s="254">
        <v>26</v>
      </c>
      <c r="AE216" s="254">
        <v>28</v>
      </c>
      <c r="AF216" s="254">
        <v>25</v>
      </c>
      <c r="AG216" s="254">
        <v>0</v>
      </c>
      <c r="AH216" s="254">
        <v>27</v>
      </c>
      <c r="AI216" s="254">
        <v>13</v>
      </c>
      <c r="AJ216" s="254">
        <v>28</v>
      </c>
      <c r="AK216" s="254">
        <v>8</v>
      </c>
      <c r="AL216" s="254">
        <v>26</v>
      </c>
      <c r="AM216" s="254">
        <v>2</v>
      </c>
      <c r="AN216" s="254">
        <v>27</v>
      </c>
      <c r="AO216" s="254">
        <v>9</v>
      </c>
      <c r="AP216" s="254">
        <v>27</v>
      </c>
      <c r="AQ216" s="254">
        <v>23</v>
      </c>
    </row>
    <row r="217" spans="1:43" ht="13.5" customHeight="1">
      <c r="A217" s="256">
        <v>206</v>
      </c>
      <c r="B217" s="287" t="s">
        <v>2170</v>
      </c>
      <c r="C217" s="290" t="s">
        <v>2170</v>
      </c>
      <c r="D217" s="257">
        <v>8525</v>
      </c>
      <c r="E217" s="257">
        <v>7076</v>
      </c>
      <c r="F217" s="253">
        <v>561</v>
      </c>
      <c r="G217" s="254">
        <v>201</v>
      </c>
      <c r="H217" s="254">
        <v>289</v>
      </c>
      <c r="I217" s="254">
        <v>71</v>
      </c>
      <c r="J217" s="254">
        <v>48.17</v>
      </c>
      <c r="K217" s="254">
        <v>255</v>
      </c>
      <c r="L217" s="254">
        <v>119</v>
      </c>
      <c r="M217" s="254">
        <v>20</v>
      </c>
      <c r="N217" s="254">
        <v>117</v>
      </c>
      <c r="O217" s="254">
        <v>18</v>
      </c>
      <c r="P217" s="254">
        <v>3</v>
      </c>
      <c r="Q217" s="254">
        <v>8</v>
      </c>
      <c r="R217" s="254" t="s">
        <v>470</v>
      </c>
      <c r="S217" s="254">
        <v>5</v>
      </c>
      <c r="T217" s="254">
        <v>3</v>
      </c>
      <c r="U217" s="254" t="s">
        <v>470</v>
      </c>
      <c r="V217" s="254" t="s">
        <v>470</v>
      </c>
      <c r="W217" s="254">
        <v>5</v>
      </c>
      <c r="X217" s="254">
        <v>3</v>
      </c>
      <c r="Y217" s="254" t="s">
        <v>470</v>
      </c>
      <c r="Z217" s="254" t="s">
        <v>470</v>
      </c>
      <c r="AA217" s="254">
        <v>8</v>
      </c>
      <c r="AB217" s="254">
        <v>8</v>
      </c>
      <c r="AC217" s="254">
        <v>8</v>
      </c>
      <c r="AD217" s="254">
        <v>7</v>
      </c>
      <c r="AE217" s="254">
        <v>8</v>
      </c>
      <c r="AF217" s="254">
        <v>5</v>
      </c>
      <c r="AG217" s="254">
        <v>0</v>
      </c>
      <c r="AH217" s="254">
        <v>8</v>
      </c>
      <c r="AI217" s="254">
        <v>6</v>
      </c>
      <c r="AJ217" s="254">
        <v>8</v>
      </c>
      <c r="AK217" s="254">
        <v>4</v>
      </c>
      <c r="AL217" s="254">
        <v>6</v>
      </c>
      <c r="AM217" s="254">
        <v>2</v>
      </c>
      <c r="AN217" s="254">
        <v>8</v>
      </c>
      <c r="AO217" s="254">
        <v>8</v>
      </c>
      <c r="AP217" s="254">
        <v>8</v>
      </c>
      <c r="AQ217" s="254">
        <v>8</v>
      </c>
    </row>
    <row r="218" spans="1:43" ht="13.5" customHeight="1">
      <c r="A218" s="256"/>
      <c r="B218" s="287"/>
      <c r="C218" s="290" t="s">
        <v>2396</v>
      </c>
      <c r="D218" s="257">
        <v>8525</v>
      </c>
      <c r="E218" s="257">
        <v>7076</v>
      </c>
      <c r="F218" s="253">
        <v>561</v>
      </c>
      <c r="G218" s="254">
        <v>201</v>
      </c>
      <c r="H218" s="254">
        <v>289</v>
      </c>
      <c r="I218" s="254">
        <v>71</v>
      </c>
      <c r="J218" s="254">
        <v>48.17</v>
      </c>
      <c r="K218" s="254">
        <v>255</v>
      </c>
      <c r="L218" s="254">
        <v>119</v>
      </c>
      <c r="M218" s="254">
        <v>20</v>
      </c>
      <c r="N218" s="254">
        <v>117</v>
      </c>
      <c r="O218" s="254">
        <v>18</v>
      </c>
      <c r="P218" s="254">
        <v>3</v>
      </c>
      <c r="Q218" s="254">
        <v>8</v>
      </c>
      <c r="R218" s="254" t="s">
        <v>470</v>
      </c>
      <c r="S218" s="254">
        <v>5</v>
      </c>
      <c r="T218" s="254">
        <v>3</v>
      </c>
      <c r="U218" s="254" t="s">
        <v>470</v>
      </c>
      <c r="V218" s="254" t="s">
        <v>470</v>
      </c>
      <c r="W218" s="254">
        <v>5</v>
      </c>
      <c r="X218" s="254">
        <v>3</v>
      </c>
      <c r="Y218" s="254" t="s">
        <v>470</v>
      </c>
      <c r="Z218" s="254" t="s">
        <v>470</v>
      </c>
      <c r="AA218" s="254">
        <v>8</v>
      </c>
      <c r="AB218" s="254">
        <v>8</v>
      </c>
      <c r="AC218" s="254">
        <v>8</v>
      </c>
      <c r="AD218" s="254">
        <v>7</v>
      </c>
      <c r="AE218" s="254">
        <v>8</v>
      </c>
      <c r="AF218" s="254">
        <v>5</v>
      </c>
      <c r="AG218" s="254">
        <v>0</v>
      </c>
      <c r="AH218" s="254">
        <v>8</v>
      </c>
      <c r="AI218" s="254">
        <v>6</v>
      </c>
      <c r="AJ218" s="254">
        <v>8</v>
      </c>
      <c r="AK218" s="254">
        <v>4</v>
      </c>
      <c r="AL218" s="254">
        <v>6</v>
      </c>
      <c r="AM218" s="254">
        <v>2</v>
      </c>
      <c r="AN218" s="254">
        <v>8</v>
      </c>
      <c r="AO218" s="254">
        <v>8</v>
      </c>
      <c r="AP218" s="254">
        <v>8</v>
      </c>
      <c r="AQ218" s="254">
        <v>8</v>
      </c>
    </row>
    <row r="219" spans="1:43" ht="13.5" customHeight="1">
      <c r="A219" s="258">
        <v>207</v>
      </c>
      <c r="B219" s="232" t="s">
        <v>2176</v>
      </c>
      <c r="C219" s="7" t="s">
        <v>2176</v>
      </c>
      <c r="D219" s="259">
        <v>6414</v>
      </c>
      <c r="E219" s="259">
        <v>2436</v>
      </c>
      <c r="F219" s="253">
        <v>2369</v>
      </c>
      <c r="G219" s="254">
        <v>69</v>
      </c>
      <c r="H219" s="254">
        <v>2237</v>
      </c>
      <c r="I219" s="254">
        <v>63</v>
      </c>
      <c r="J219" s="254">
        <v>31.43</v>
      </c>
      <c r="K219" s="254">
        <v>545</v>
      </c>
      <c r="L219" s="254">
        <v>82</v>
      </c>
      <c r="M219" s="254">
        <v>11</v>
      </c>
      <c r="N219" s="254">
        <v>79</v>
      </c>
      <c r="O219" s="254">
        <v>12</v>
      </c>
      <c r="P219" s="254">
        <v>2</v>
      </c>
      <c r="Q219" s="254">
        <v>22</v>
      </c>
      <c r="R219" s="254" t="s">
        <v>470</v>
      </c>
      <c r="S219" s="254" t="s">
        <v>470</v>
      </c>
      <c r="T219" s="254">
        <v>22</v>
      </c>
      <c r="U219" s="254">
        <v>1</v>
      </c>
      <c r="V219" s="254">
        <v>10</v>
      </c>
      <c r="W219" s="254">
        <v>8</v>
      </c>
      <c r="X219" s="254">
        <v>3</v>
      </c>
      <c r="Y219" s="254" t="s">
        <v>470</v>
      </c>
      <c r="Z219" s="254" t="s">
        <v>470</v>
      </c>
      <c r="AA219" s="254">
        <v>16</v>
      </c>
      <c r="AB219" s="254">
        <v>20</v>
      </c>
      <c r="AC219" s="254">
        <v>15</v>
      </c>
      <c r="AD219" s="254">
        <v>21</v>
      </c>
      <c r="AE219" s="254">
        <v>21</v>
      </c>
      <c r="AF219" s="254">
        <v>5</v>
      </c>
      <c r="AG219" s="254">
        <v>1</v>
      </c>
      <c r="AH219" s="254">
        <v>21</v>
      </c>
      <c r="AI219" s="254">
        <v>3</v>
      </c>
      <c r="AJ219" s="254">
        <v>22</v>
      </c>
      <c r="AK219" s="254">
        <v>5</v>
      </c>
      <c r="AL219" s="254">
        <v>21</v>
      </c>
      <c r="AM219" s="254">
        <v>2</v>
      </c>
      <c r="AN219" s="254">
        <v>21</v>
      </c>
      <c r="AO219" s="254">
        <v>2</v>
      </c>
      <c r="AP219" s="254">
        <v>21</v>
      </c>
      <c r="AQ219" s="254">
        <v>14</v>
      </c>
    </row>
    <row r="220" spans="1:43">
      <c r="A220" s="245">
        <v>208</v>
      </c>
      <c r="B220" s="236"/>
      <c r="C220" s="7" t="s">
        <v>2177</v>
      </c>
      <c r="D220" s="257">
        <v>2840</v>
      </c>
      <c r="E220" s="257">
        <v>1126</v>
      </c>
      <c r="F220" s="253">
        <v>1019</v>
      </c>
      <c r="G220" s="254">
        <v>40</v>
      </c>
      <c r="H220" s="254">
        <v>944</v>
      </c>
      <c r="I220" s="254">
        <v>35</v>
      </c>
      <c r="J220" s="254">
        <v>12.6</v>
      </c>
      <c r="K220" s="254">
        <v>208</v>
      </c>
      <c r="L220" s="254">
        <v>40</v>
      </c>
      <c r="M220" s="254">
        <v>5</v>
      </c>
      <c r="N220" s="254">
        <v>38</v>
      </c>
      <c r="O220" s="254">
        <v>6</v>
      </c>
      <c r="P220" s="254" t="s">
        <v>470</v>
      </c>
      <c r="Q220" s="254">
        <v>8</v>
      </c>
      <c r="R220" s="254" t="s">
        <v>470</v>
      </c>
      <c r="S220" s="254" t="s">
        <v>470</v>
      </c>
      <c r="T220" s="254">
        <v>8</v>
      </c>
      <c r="U220" s="254" t="s">
        <v>470</v>
      </c>
      <c r="V220" s="254">
        <v>6</v>
      </c>
      <c r="W220" s="254">
        <v>2</v>
      </c>
      <c r="X220" s="254" t="s">
        <v>470</v>
      </c>
      <c r="Y220" s="254" t="s">
        <v>470</v>
      </c>
      <c r="Z220" s="254" t="s">
        <v>470</v>
      </c>
      <c r="AA220" s="254">
        <v>7</v>
      </c>
      <c r="AB220" s="254">
        <v>8</v>
      </c>
      <c r="AC220" s="254">
        <v>4</v>
      </c>
      <c r="AD220" s="254">
        <v>8</v>
      </c>
      <c r="AE220" s="254">
        <v>8</v>
      </c>
      <c r="AF220" s="254">
        <v>3</v>
      </c>
      <c r="AG220" s="254">
        <v>0</v>
      </c>
      <c r="AH220" s="254">
        <v>8</v>
      </c>
      <c r="AI220" s="254">
        <v>0</v>
      </c>
      <c r="AJ220" s="254">
        <v>8</v>
      </c>
      <c r="AK220" s="254">
        <v>1</v>
      </c>
      <c r="AL220" s="254">
        <v>8</v>
      </c>
      <c r="AM220" s="254">
        <v>1</v>
      </c>
      <c r="AN220" s="254">
        <v>8</v>
      </c>
      <c r="AO220" s="254">
        <v>0</v>
      </c>
      <c r="AP220" s="254">
        <v>8</v>
      </c>
      <c r="AQ220" s="254">
        <v>4</v>
      </c>
    </row>
    <row r="221" spans="1:43">
      <c r="A221" s="245">
        <v>209</v>
      </c>
      <c r="B221" s="236"/>
      <c r="C221" s="7" t="s">
        <v>2186</v>
      </c>
      <c r="D221" s="257">
        <v>3574</v>
      </c>
      <c r="E221" s="257">
        <v>1310</v>
      </c>
      <c r="F221" s="253">
        <v>1350</v>
      </c>
      <c r="G221" s="254">
        <v>29</v>
      </c>
      <c r="H221" s="254">
        <v>1293</v>
      </c>
      <c r="I221" s="254">
        <v>28</v>
      </c>
      <c r="J221" s="254">
        <v>18.829999999999998</v>
      </c>
      <c r="K221" s="254">
        <v>337</v>
      </c>
      <c r="L221" s="254">
        <v>42</v>
      </c>
      <c r="M221" s="254">
        <v>6</v>
      </c>
      <c r="N221" s="254">
        <v>41</v>
      </c>
      <c r="O221" s="254">
        <v>6</v>
      </c>
      <c r="P221" s="254">
        <v>2</v>
      </c>
      <c r="Q221" s="254">
        <v>14</v>
      </c>
      <c r="R221" s="254" t="s">
        <v>470</v>
      </c>
      <c r="S221" s="254" t="s">
        <v>470</v>
      </c>
      <c r="T221" s="254">
        <v>14</v>
      </c>
      <c r="U221" s="254">
        <v>1</v>
      </c>
      <c r="V221" s="254">
        <v>4</v>
      </c>
      <c r="W221" s="254">
        <v>6</v>
      </c>
      <c r="X221" s="254">
        <v>3</v>
      </c>
      <c r="Y221" s="254" t="s">
        <v>470</v>
      </c>
      <c r="Z221" s="254" t="s">
        <v>470</v>
      </c>
      <c r="AA221" s="254">
        <v>9</v>
      </c>
      <c r="AB221" s="254">
        <v>12</v>
      </c>
      <c r="AC221" s="254">
        <v>11</v>
      </c>
      <c r="AD221" s="254">
        <v>13</v>
      </c>
      <c r="AE221" s="254">
        <v>13</v>
      </c>
      <c r="AF221" s="254">
        <v>2</v>
      </c>
      <c r="AG221" s="254">
        <v>1</v>
      </c>
      <c r="AH221" s="254">
        <v>13</v>
      </c>
      <c r="AI221" s="254">
        <v>3</v>
      </c>
      <c r="AJ221" s="254">
        <v>14</v>
      </c>
      <c r="AK221" s="254">
        <v>4</v>
      </c>
      <c r="AL221" s="254">
        <v>13</v>
      </c>
      <c r="AM221" s="254">
        <v>1</v>
      </c>
      <c r="AN221" s="254">
        <v>13</v>
      </c>
      <c r="AO221" s="254">
        <v>2</v>
      </c>
      <c r="AP221" s="254">
        <v>13</v>
      </c>
      <c r="AQ221" s="254">
        <v>10</v>
      </c>
    </row>
    <row r="222" spans="1:43">
      <c r="A222" s="245">
        <v>210</v>
      </c>
      <c r="B222" s="236" t="s">
        <v>2196</v>
      </c>
      <c r="C222" s="7" t="s">
        <v>2196</v>
      </c>
      <c r="D222" s="257">
        <v>78108</v>
      </c>
      <c r="E222" s="257">
        <v>61390</v>
      </c>
      <c r="F222" s="253">
        <v>1737</v>
      </c>
      <c r="G222" s="254">
        <v>687</v>
      </c>
      <c r="H222" s="254">
        <v>854</v>
      </c>
      <c r="I222" s="254">
        <v>196</v>
      </c>
      <c r="J222" s="254">
        <v>497.56</v>
      </c>
      <c r="K222" s="254">
        <v>734</v>
      </c>
      <c r="L222" s="254">
        <v>254</v>
      </c>
      <c r="M222" s="254">
        <v>29</v>
      </c>
      <c r="N222" s="254">
        <v>241</v>
      </c>
      <c r="O222" s="254">
        <v>34</v>
      </c>
      <c r="P222" s="254">
        <v>31</v>
      </c>
      <c r="Q222" s="254">
        <v>70</v>
      </c>
      <c r="R222" s="254">
        <v>6</v>
      </c>
      <c r="S222" s="254">
        <v>41</v>
      </c>
      <c r="T222" s="254">
        <v>23</v>
      </c>
      <c r="U222" s="254">
        <v>15</v>
      </c>
      <c r="V222" s="254">
        <v>22</v>
      </c>
      <c r="W222" s="254">
        <v>22</v>
      </c>
      <c r="X222" s="254">
        <v>10</v>
      </c>
      <c r="Y222" s="254">
        <v>1</v>
      </c>
      <c r="Z222" s="254" t="s">
        <v>470</v>
      </c>
      <c r="AA222" s="254">
        <v>27</v>
      </c>
      <c r="AB222" s="254">
        <v>66</v>
      </c>
      <c r="AC222" s="254">
        <v>60</v>
      </c>
      <c r="AD222" s="254">
        <v>55</v>
      </c>
      <c r="AE222" s="254">
        <v>68</v>
      </c>
      <c r="AF222" s="254">
        <v>55</v>
      </c>
      <c r="AG222" s="254">
        <v>1</v>
      </c>
      <c r="AH222" s="254">
        <v>68</v>
      </c>
      <c r="AI222" s="254">
        <v>56</v>
      </c>
      <c r="AJ222" s="254">
        <v>70</v>
      </c>
      <c r="AK222" s="254">
        <v>9</v>
      </c>
      <c r="AL222" s="254">
        <v>36</v>
      </c>
      <c r="AM222" s="254">
        <v>22</v>
      </c>
      <c r="AN222" s="254">
        <v>69</v>
      </c>
      <c r="AO222" s="254">
        <v>30</v>
      </c>
      <c r="AP222" s="254">
        <v>67</v>
      </c>
      <c r="AQ222" s="254">
        <v>65</v>
      </c>
    </row>
    <row r="223" spans="1:43">
      <c r="A223" s="245">
        <v>211</v>
      </c>
      <c r="B223" s="236"/>
      <c r="C223" s="7" t="s">
        <v>2197</v>
      </c>
      <c r="D223" s="257">
        <v>3626</v>
      </c>
      <c r="E223" s="257">
        <v>2545</v>
      </c>
      <c r="F223" s="253">
        <v>344</v>
      </c>
      <c r="G223" s="254">
        <v>141</v>
      </c>
      <c r="H223" s="254">
        <v>173</v>
      </c>
      <c r="I223" s="254">
        <v>30</v>
      </c>
      <c r="J223" s="254">
        <v>93.21</v>
      </c>
      <c r="K223" s="254">
        <v>174</v>
      </c>
      <c r="L223" s="254">
        <v>49</v>
      </c>
      <c r="M223" s="254">
        <v>4</v>
      </c>
      <c r="N223" s="254">
        <v>47</v>
      </c>
      <c r="O223" s="254">
        <v>3</v>
      </c>
      <c r="P223" s="254">
        <v>4</v>
      </c>
      <c r="Q223" s="254">
        <v>10</v>
      </c>
      <c r="R223" s="254" t="s">
        <v>470</v>
      </c>
      <c r="S223" s="254">
        <v>6</v>
      </c>
      <c r="T223" s="254">
        <v>4</v>
      </c>
      <c r="U223" s="254">
        <v>1</v>
      </c>
      <c r="V223" s="254">
        <v>5</v>
      </c>
      <c r="W223" s="254">
        <v>3</v>
      </c>
      <c r="X223" s="254" t="s">
        <v>470</v>
      </c>
      <c r="Y223" s="254">
        <v>1</v>
      </c>
      <c r="Z223" s="254" t="s">
        <v>470</v>
      </c>
      <c r="AA223" s="254">
        <v>2</v>
      </c>
      <c r="AB223" s="254">
        <v>10</v>
      </c>
      <c r="AC223" s="254">
        <v>8</v>
      </c>
      <c r="AD223" s="254">
        <v>5</v>
      </c>
      <c r="AE223" s="254">
        <v>10</v>
      </c>
      <c r="AF223" s="254">
        <v>6</v>
      </c>
      <c r="AG223" s="254">
        <v>0</v>
      </c>
      <c r="AH223" s="254">
        <v>10</v>
      </c>
      <c r="AI223" s="254">
        <v>6</v>
      </c>
      <c r="AJ223" s="254">
        <v>10</v>
      </c>
      <c r="AK223" s="254">
        <v>0</v>
      </c>
      <c r="AL223" s="254">
        <v>3</v>
      </c>
      <c r="AM223" s="254">
        <v>3</v>
      </c>
      <c r="AN223" s="254">
        <v>10</v>
      </c>
      <c r="AO223" s="254">
        <v>1</v>
      </c>
      <c r="AP223" s="254">
        <v>10</v>
      </c>
      <c r="AQ223" s="254">
        <v>10</v>
      </c>
    </row>
    <row r="224" spans="1:43">
      <c r="A224" s="245">
        <v>212</v>
      </c>
      <c r="B224" s="237"/>
      <c r="C224" s="7" t="s">
        <v>2204</v>
      </c>
      <c r="D224" s="257">
        <v>3475</v>
      </c>
      <c r="E224" s="257">
        <v>2140</v>
      </c>
      <c r="F224" s="253">
        <v>462</v>
      </c>
      <c r="G224" s="254">
        <v>197</v>
      </c>
      <c r="H224" s="254">
        <v>188</v>
      </c>
      <c r="I224" s="254">
        <v>77</v>
      </c>
      <c r="J224" s="254">
        <v>129.35</v>
      </c>
      <c r="K224" s="254">
        <v>224</v>
      </c>
      <c r="L224" s="254">
        <v>89</v>
      </c>
      <c r="M224" s="254">
        <v>10</v>
      </c>
      <c r="N224" s="254">
        <v>84</v>
      </c>
      <c r="O224" s="254">
        <v>10</v>
      </c>
      <c r="P224" s="254">
        <v>4</v>
      </c>
      <c r="Q224" s="254">
        <v>15</v>
      </c>
      <c r="R224" s="254">
        <v>1</v>
      </c>
      <c r="S224" s="254">
        <v>12</v>
      </c>
      <c r="T224" s="254">
        <v>2</v>
      </c>
      <c r="U224" s="254">
        <v>1</v>
      </c>
      <c r="V224" s="254">
        <v>2</v>
      </c>
      <c r="W224" s="254">
        <v>8</v>
      </c>
      <c r="X224" s="254">
        <v>4</v>
      </c>
      <c r="Y224" s="254" t="s">
        <v>470</v>
      </c>
      <c r="Z224" s="254" t="s">
        <v>470</v>
      </c>
      <c r="AA224" s="254">
        <v>7</v>
      </c>
      <c r="AB224" s="254">
        <v>14</v>
      </c>
      <c r="AC224" s="254">
        <v>9</v>
      </c>
      <c r="AD224" s="254">
        <v>7</v>
      </c>
      <c r="AE224" s="254">
        <v>14</v>
      </c>
      <c r="AF224" s="254">
        <v>6</v>
      </c>
      <c r="AG224" s="254">
        <v>0</v>
      </c>
      <c r="AH224" s="254">
        <v>15</v>
      </c>
      <c r="AI224" s="254">
        <v>11</v>
      </c>
      <c r="AJ224" s="254">
        <v>15</v>
      </c>
      <c r="AK224" s="254">
        <v>0</v>
      </c>
      <c r="AL224" s="254">
        <v>9</v>
      </c>
      <c r="AM224" s="254">
        <v>8</v>
      </c>
      <c r="AN224" s="254">
        <v>15</v>
      </c>
      <c r="AO224" s="254">
        <v>0</v>
      </c>
      <c r="AP224" s="254">
        <v>15</v>
      </c>
      <c r="AQ224" s="254">
        <v>14</v>
      </c>
    </row>
    <row r="225" spans="2:43">
      <c r="B225" s="236"/>
      <c r="C225" s="7" t="s">
        <v>2213</v>
      </c>
      <c r="D225" s="257">
        <v>52765</v>
      </c>
      <c r="E225" s="257">
        <v>42594</v>
      </c>
      <c r="F225" s="253">
        <v>118</v>
      </c>
      <c r="G225" s="254">
        <v>79</v>
      </c>
      <c r="H225" s="254">
        <v>31</v>
      </c>
      <c r="I225" s="254">
        <v>8</v>
      </c>
      <c r="J225" s="254">
        <v>44.05</v>
      </c>
      <c r="K225" s="254">
        <v>49</v>
      </c>
      <c r="L225" s="254">
        <v>14</v>
      </c>
      <c r="M225" s="254">
        <v>2</v>
      </c>
      <c r="N225" s="254">
        <v>13</v>
      </c>
      <c r="O225" s="254">
        <v>1</v>
      </c>
      <c r="P225" s="254">
        <v>1</v>
      </c>
      <c r="Q225" s="254">
        <v>20</v>
      </c>
      <c r="R225" s="254">
        <v>5</v>
      </c>
      <c r="S225" s="254">
        <v>7</v>
      </c>
      <c r="T225" s="254">
        <v>8</v>
      </c>
      <c r="U225" s="254">
        <v>12</v>
      </c>
      <c r="V225" s="254">
        <v>6</v>
      </c>
      <c r="W225" s="254">
        <v>1</v>
      </c>
      <c r="X225" s="254">
        <v>1</v>
      </c>
      <c r="Y225" s="254" t="s">
        <v>470</v>
      </c>
      <c r="Z225" s="254" t="s">
        <v>470</v>
      </c>
      <c r="AA225" s="254">
        <v>1</v>
      </c>
      <c r="AB225" s="254">
        <v>17</v>
      </c>
      <c r="AC225" s="254">
        <v>19</v>
      </c>
      <c r="AD225" s="254">
        <v>18</v>
      </c>
      <c r="AE225" s="254">
        <v>19</v>
      </c>
      <c r="AF225" s="254">
        <v>19</v>
      </c>
      <c r="AG225" s="254">
        <v>1</v>
      </c>
      <c r="AH225" s="254">
        <v>18</v>
      </c>
      <c r="AI225" s="254">
        <v>18</v>
      </c>
      <c r="AJ225" s="254">
        <v>20</v>
      </c>
      <c r="AK225" s="254">
        <v>4</v>
      </c>
      <c r="AL225" s="254">
        <v>15</v>
      </c>
      <c r="AM225" s="254">
        <v>4</v>
      </c>
      <c r="AN225" s="254">
        <v>19</v>
      </c>
      <c r="AO225" s="254">
        <v>14</v>
      </c>
      <c r="AP225" s="254">
        <v>17</v>
      </c>
      <c r="AQ225" s="254">
        <v>16</v>
      </c>
    </row>
    <row r="226" spans="2:43">
      <c r="B226" s="236"/>
      <c r="C226" s="7" t="s">
        <v>2229</v>
      </c>
      <c r="D226" s="257">
        <v>18242</v>
      </c>
      <c r="E226" s="257">
        <v>14111</v>
      </c>
      <c r="F226" s="253">
        <v>813</v>
      </c>
      <c r="G226" s="254">
        <v>270</v>
      </c>
      <c r="H226" s="254">
        <v>462</v>
      </c>
      <c r="I226" s="254">
        <v>81</v>
      </c>
      <c r="J226" s="254">
        <v>230.95</v>
      </c>
      <c r="K226" s="254">
        <v>287</v>
      </c>
      <c r="L226" s="254">
        <v>102</v>
      </c>
      <c r="M226" s="254">
        <v>13</v>
      </c>
      <c r="N226" s="254">
        <v>97</v>
      </c>
      <c r="O226" s="254">
        <v>20</v>
      </c>
      <c r="P226" s="254">
        <v>22</v>
      </c>
      <c r="Q226" s="254">
        <v>25</v>
      </c>
      <c r="R226" s="254" t="s">
        <v>470</v>
      </c>
      <c r="S226" s="254">
        <v>16</v>
      </c>
      <c r="T226" s="254">
        <v>9</v>
      </c>
      <c r="U226" s="254">
        <v>1</v>
      </c>
      <c r="V226" s="254">
        <v>9</v>
      </c>
      <c r="W226" s="254">
        <v>10</v>
      </c>
      <c r="X226" s="254">
        <v>5</v>
      </c>
      <c r="Y226" s="254" t="s">
        <v>470</v>
      </c>
      <c r="Z226" s="254" t="s">
        <v>470</v>
      </c>
      <c r="AA226" s="254">
        <v>17</v>
      </c>
      <c r="AB226" s="254">
        <v>25</v>
      </c>
      <c r="AC226" s="254">
        <v>24</v>
      </c>
      <c r="AD226" s="254">
        <v>25</v>
      </c>
      <c r="AE226" s="254">
        <v>25</v>
      </c>
      <c r="AF226" s="254">
        <v>24</v>
      </c>
      <c r="AG226" s="254">
        <v>0</v>
      </c>
      <c r="AH226" s="254">
        <v>25</v>
      </c>
      <c r="AI226" s="254">
        <v>21</v>
      </c>
      <c r="AJ226" s="254">
        <v>25</v>
      </c>
      <c r="AK226" s="254">
        <v>5</v>
      </c>
      <c r="AL226" s="254">
        <v>9</v>
      </c>
      <c r="AM226" s="254">
        <v>7</v>
      </c>
      <c r="AN226" s="254">
        <v>25</v>
      </c>
      <c r="AO226" s="254">
        <v>15</v>
      </c>
      <c r="AP226" s="254">
        <v>25</v>
      </c>
      <c r="AQ226" s="254">
        <v>25</v>
      </c>
    </row>
    <row r="227" spans="2:43">
      <c r="B227" s="236" t="s">
        <v>2248</v>
      </c>
      <c r="C227" s="7" t="s">
        <v>2248</v>
      </c>
      <c r="D227" s="257">
        <v>2578</v>
      </c>
      <c r="E227" s="257">
        <v>19</v>
      </c>
      <c r="F227" s="253">
        <v>917</v>
      </c>
      <c r="G227" s="254">
        <v>650</v>
      </c>
      <c r="H227" s="254">
        <v>261</v>
      </c>
      <c r="I227" s="254">
        <v>6</v>
      </c>
      <c r="J227" s="254">
        <v>54</v>
      </c>
      <c r="K227" s="254">
        <v>260</v>
      </c>
      <c r="L227" s="254">
        <v>42</v>
      </c>
      <c r="M227" s="254">
        <v>4</v>
      </c>
      <c r="N227" s="254">
        <v>39</v>
      </c>
      <c r="O227" s="254">
        <v>1</v>
      </c>
      <c r="P227" s="254">
        <v>2</v>
      </c>
      <c r="Q227" s="254">
        <v>26</v>
      </c>
      <c r="R227" s="254">
        <v>16</v>
      </c>
      <c r="S227" s="254">
        <v>9</v>
      </c>
      <c r="T227" s="254">
        <v>1</v>
      </c>
      <c r="U227" s="254">
        <v>21</v>
      </c>
      <c r="V227" s="254">
        <v>5</v>
      </c>
      <c r="W227" s="254" t="s">
        <v>470</v>
      </c>
      <c r="X227" s="254" t="s">
        <v>470</v>
      </c>
      <c r="Y227" s="254" t="s">
        <v>470</v>
      </c>
      <c r="Z227" s="254" t="s">
        <v>470</v>
      </c>
      <c r="AA227" s="254">
        <v>24</v>
      </c>
      <c r="AB227" s="254">
        <v>26</v>
      </c>
      <c r="AC227" s="254">
        <v>19</v>
      </c>
      <c r="AD227" s="254">
        <v>22</v>
      </c>
      <c r="AE227" s="254">
        <v>24</v>
      </c>
      <c r="AF227" s="254">
        <v>25</v>
      </c>
      <c r="AG227" s="254">
        <v>0</v>
      </c>
      <c r="AH227" s="254">
        <v>26</v>
      </c>
      <c r="AI227" s="254">
        <v>23</v>
      </c>
      <c r="AJ227" s="254">
        <v>3</v>
      </c>
      <c r="AK227" s="254">
        <v>2</v>
      </c>
      <c r="AL227" s="254">
        <v>0</v>
      </c>
      <c r="AM227" s="254">
        <v>0</v>
      </c>
      <c r="AN227" s="254">
        <v>25</v>
      </c>
      <c r="AO227" s="254">
        <v>19</v>
      </c>
      <c r="AP227" s="254">
        <v>26</v>
      </c>
      <c r="AQ227" s="254">
        <v>25</v>
      </c>
    </row>
    <row r="228" spans="2:43">
      <c r="B228" s="236"/>
      <c r="C228" s="7" t="s">
        <v>2249</v>
      </c>
      <c r="D228" s="257">
        <v>1017</v>
      </c>
      <c r="E228" s="257">
        <v>13</v>
      </c>
      <c r="F228" s="253">
        <v>340</v>
      </c>
      <c r="G228" s="254">
        <v>251</v>
      </c>
      <c r="H228" s="254">
        <v>85</v>
      </c>
      <c r="I228" s="254">
        <v>4</v>
      </c>
      <c r="J228" s="254">
        <v>19.93</v>
      </c>
      <c r="K228" s="254">
        <v>105</v>
      </c>
      <c r="L228" s="254">
        <v>16</v>
      </c>
      <c r="M228" s="254">
        <v>1</v>
      </c>
      <c r="N228" s="254">
        <v>15</v>
      </c>
      <c r="O228" s="254" t="s">
        <v>470</v>
      </c>
      <c r="P228" s="254">
        <v>1</v>
      </c>
      <c r="Q228" s="254">
        <v>8</v>
      </c>
      <c r="R228" s="254">
        <v>6</v>
      </c>
      <c r="S228" s="254">
        <v>2</v>
      </c>
      <c r="T228" s="254" t="s">
        <v>470</v>
      </c>
      <c r="U228" s="254">
        <v>8</v>
      </c>
      <c r="V228" s="254" t="s">
        <v>470</v>
      </c>
      <c r="W228" s="254" t="s">
        <v>470</v>
      </c>
      <c r="X228" s="254" t="s">
        <v>470</v>
      </c>
      <c r="Y228" s="254" t="s">
        <v>470</v>
      </c>
      <c r="Z228" s="254" t="s">
        <v>470</v>
      </c>
      <c r="AA228" s="254">
        <v>7</v>
      </c>
      <c r="AB228" s="254">
        <v>8</v>
      </c>
      <c r="AC228" s="254">
        <v>6</v>
      </c>
      <c r="AD228" s="254">
        <v>8</v>
      </c>
      <c r="AE228" s="254">
        <v>7</v>
      </c>
      <c r="AF228" s="254">
        <v>8</v>
      </c>
      <c r="AG228" s="254">
        <v>0</v>
      </c>
      <c r="AH228" s="254">
        <v>8</v>
      </c>
      <c r="AI228" s="254">
        <v>8</v>
      </c>
      <c r="AJ228" s="254">
        <v>2</v>
      </c>
      <c r="AK228" s="254">
        <v>1</v>
      </c>
      <c r="AL228" s="254">
        <v>0</v>
      </c>
      <c r="AM228" s="254">
        <v>0</v>
      </c>
      <c r="AN228" s="254">
        <v>8</v>
      </c>
      <c r="AO228" s="254">
        <v>6</v>
      </c>
      <c r="AP228" s="254">
        <v>8</v>
      </c>
      <c r="AQ228" s="254">
        <v>8</v>
      </c>
    </row>
    <row r="229" spans="2:43">
      <c r="B229" s="236"/>
      <c r="C229" s="7" t="s">
        <v>2255</v>
      </c>
      <c r="D229" s="257">
        <v>771</v>
      </c>
      <c r="E229" s="257">
        <v>6</v>
      </c>
      <c r="F229" s="253">
        <v>228</v>
      </c>
      <c r="G229" s="254">
        <v>155</v>
      </c>
      <c r="H229" s="254">
        <v>71</v>
      </c>
      <c r="I229" s="254">
        <v>2</v>
      </c>
      <c r="J229" s="254">
        <v>19.45</v>
      </c>
      <c r="K229" s="254">
        <v>70</v>
      </c>
      <c r="L229" s="254">
        <v>11</v>
      </c>
      <c r="M229" s="254" t="s">
        <v>470</v>
      </c>
      <c r="N229" s="254">
        <v>10</v>
      </c>
      <c r="O229" s="254">
        <v>1</v>
      </c>
      <c r="P229" s="254">
        <v>1</v>
      </c>
      <c r="Q229" s="254">
        <v>9</v>
      </c>
      <c r="R229" s="254">
        <v>4</v>
      </c>
      <c r="S229" s="254">
        <v>5</v>
      </c>
      <c r="T229" s="254" t="s">
        <v>470</v>
      </c>
      <c r="U229" s="254">
        <v>7</v>
      </c>
      <c r="V229" s="254">
        <v>2</v>
      </c>
      <c r="W229" s="254" t="s">
        <v>470</v>
      </c>
      <c r="X229" s="254" t="s">
        <v>470</v>
      </c>
      <c r="Y229" s="254" t="s">
        <v>470</v>
      </c>
      <c r="Z229" s="254" t="s">
        <v>470</v>
      </c>
      <c r="AA229" s="254">
        <v>8</v>
      </c>
      <c r="AB229" s="254">
        <v>9</v>
      </c>
      <c r="AC229" s="254">
        <v>7</v>
      </c>
      <c r="AD229" s="254">
        <v>7</v>
      </c>
      <c r="AE229" s="254">
        <v>8</v>
      </c>
      <c r="AF229" s="254">
        <v>8</v>
      </c>
      <c r="AG229" s="254">
        <v>0</v>
      </c>
      <c r="AH229" s="254">
        <v>9</v>
      </c>
      <c r="AI229" s="254">
        <v>6</v>
      </c>
      <c r="AJ229" s="254">
        <v>1</v>
      </c>
      <c r="AK229" s="254">
        <v>1</v>
      </c>
      <c r="AL229" s="254">
        <v>0</v>
      </c>
      <c r="AM229" s="254">
        <v>0</v>
      </c>
      <c r="AN229" s="254">
        <v>8</v>
      </c>
      <c r="AO229" s="254">
        <v>4</v>
      </c>
      <c r="AP229" s="254">
        <v>9</v>
      </c>
      <c r="AQ229" s="254">
        <v>8</v>
      </c>
    </row>
    <row r="230" spans="2:43">
      <c r="B230" s="236"/>
      <c r="C230" s="7" t="s">
        <v>2263</v>
      </c>
      <c r="D230" s="257">
        <v>525</v>
      </c>
      <c r="E230" s="257" t="s">
        <v>470</v>
      </c>
      <c r="F230" s="253">
        <v>247</v>
      </c>
      <c r="G230" s="254">
        <v>170</v>
      </c>
      <c r="H230" s="254">
        <v>77</v>
      </c>
      <c r="I230" s="254" t="s">
        <v>470</v>
      </c>
      <c r="J230" s="254">
        <v>12.09</v>
      </c>
      <c r="K230" s="254">
        <v>60</v>
      </c>
      <c r="L230" s="254">
        <v>11</v>
      </c>
      <c r="M230" s="254">
        <v>2</v>
      </c>
      <c r="N230" s="254">
        <v>10</v>
      </c>
      <c r="O230" s="254" t="s">
        <v>470</v>
      </c>
      <c r="P230" s="254" t="s">
        <v>470</v>
      </c>
      <c r="Q230" s="254">
        <v>6</v>
      </c>
      <c r="R230" s="254">
        <v>4</v>
      </c>
      <c r="S230" s="254">
        <v>1</v>
      </c>
      <c r="T230" s="254">
        <v>1</v>
      </c>
      <c r="U230" s="254">
        <v>5</v>
      </c>
      <c r="V230" s="254">
        <v>1</v>
      </c>
      <c r="W230" s="254" t="s">
        <v>470</v>
      </c>
      <c r="X230" s="254" t="s">
        <v>470</v>
      </c>
      <c r="Y230" s="254" t="s">
        <v>470</v>
      </c>
      <c r="Z230" s="254" t="s">
        <v>470</v>
      </c>
      <c r="AA230" s="254">
        <v>6</v>
      </c>
      <c r="AB230" s="254">
        <v>6</v>
      </c>
      <c r="AC230" s="254">
        <v>5</v>
      </c>
      <c r="AD230" s="254">
        <v>6</v>
      </c>
      <c r="AE230" s="254">
        <v>6</v>
      </c>
      <c r="AF230" s="254">
        <v>6</v>
      </c>
      <c r="AG230" s="254">
        <v>0</v>
      </c>
      <c r="AH230" s="254">
        <v>6</v>
      </c>
      <c r="AI230" s="254">
        <v>6</v>
      </c>
      <c r="AJ230" s="254">
        <v>0</v>
      </c>
      <c r="AK230" s="254">
        <v>0</v>
      </c>
      <c r="AL230" s="254">
        <v>0</v>
      </c>
      <c r="AM230" s="254">
        <v>0</v>
      </c>
      <c r="AN230" s="254">
        <v>6</v>
      </c>
      <c r="AO230" s="254">
        <v>6</v>
      </c>
      <c r="AP230" s="254">
        <v>6</v>
      </c>
      <c r="AQ230" s="254">
        <v>6</v>
      </c>
    </row>
    <row r="231" spans="2:43">
      <c r="B231" s="236"/>
      <c r="C231" s="7" t="s">
        <v>2269</v>
      </c>
      <c r="D231" s="257">
        <v>265</v>
      </c>
      <c r="E231" s="257" t="s">
        <v>470</v>
      </c>
      <c r="F231" s="253">
        <v>102</v>
      </c>
      <c r="G231" s="254">
        <v>74</v>
      </c>
      <c r="H231" s="254">
        <v>28</v>
      </c>
      <c r="I231" s="254" t="s">
        <v>470</v>
      </c>
      <c r="J231" s="254">
        <v>2.5299999999999998</v>
      </c>
      <c r="K231" s="254">
        <v>25</v>
      </c>
      <c r="L231" s="254">
        <v>4</v>
      </c>
      <c r="M231" s="254">
        <v>1</v>
      </c>
      <c r="N231" s="254">
        <v>4</v>
      </c>
      <c r="O231" s="254" t="s">
        <v>470</v>
      </c>
      <c r="P231" s="254" t="s">
        <v>470</v>
      </c>
      <c r="Q231" s="254">
        <v>3</v>
      </c>
      <c r="R231" s="254">
        <v>2</v>
      </c>
      <c r="S231" s="254">
        <v>1</v>
      </c>
      <c r="T231" s="254" t="s">
        <v>470</v>
      </c>
      <c r="U231" s="254">
        <v>1</v>
      </c>
      <c r="V231" s="254">
        <v>2</v>
      </c>
      <c r="W231" s="254" t="s">
        <v>470</v>
      </c>
      <c r="X231" s="254" t="s">
        <v>470</v>
      </c>
      <c r="Y231" s="254" t="s">
        <v>470</v>
      </c>
      <c r="Z231" s="254" t="s">
        <v>470</v>
      </c>
      <c r="AA231" s="254">
        <v>3</v>
      </c>
      <c r="AB231" s="254">
        <v>3</v>
      </c>
      <c r="AC231" s="254">
        <v>1</v>
      </c>
      <c r="AD231" s="254">
        <v>1</v>
      </c>
      <c r="AE231" s="254">
        <v>3</v>
      </c>
      <c r="AF231" s="254">
        <v>3</v>
      </c>
      <c r="AG231" s="254">
        <v>0</v>
      </c>
      <c r="AH231" s="254">
        <v>3</v>
      </c>
      <c r="AI231" s="254">
        <v>3</v>
      </c>
      <c r="AJ231" s="254">
        <v>0</v>
      </c>
      <c r="AK231" s="254">
        <v>0</v>
      </c>
      <c r="AL231" s="254">
        <v>0</v>
      </c>
      <c r="AM231" s="254">
        <v>0</v>
      </c>
      <c r="AN231" s="254">
        <v>3</v>
      </c>
      <c r="AO231" s="254">
        <v>3</v>
      </c>
      <c r="AP231" s="254">
        <v>3</v>
      </c>
      <c r="AQ231" s="254">
        <v>3</v>
      </c>
    </row>
    <row r="232" spans="2:43">
      <c r="B232" s="236" t="s">
        <v>2272</v>
      </c>
      <c r="C232" s="7" t="s">
        <v>2272</v>
      </c>
      <c r="D232" s="257">
        <v>4186</v>
      </c>
      <c r="E232" s="257">
        <v>4</v>
      </c>
      <c r="F232" s="253">
        <v>2185</v>
      </c>
      <c r="G232" s="254">
        <v>2014</v>
      </c>
      <c r="H232" s="254">
        <v>170</v>
      </c>
      <c r="I232" s="254">
        <v>1</v>
      </c>
      <c r="J232" s="254">
        <v>134.65</v>
      </c>
      <c r="K232" s="254">
        <v>964</v>
      </c>
      <c r="L232" s="254">
        <v>87</v>
      </c>
      <c r="M232" s="254">
        <v>6</v>
      </c>
      <c r="N232" s="254">
        <v>79</v>
      </c>
      <c r="O232" s="254">
        <v>1</v>
      </c>
      <c r="P232" s="254">
        <v>6</v>
      </c>
      <c r="Q232" s="254">
        <v>38</v>
      </c>
      <c r="R232" s="254">
        <v>36</v>
      </c>
      <c r="S232" s="254">
        <v>2</v>
      </c>
      <c r="T232" s="254" t="s">
        <v>470</v>
      </c>
      <c r="U232" s="254">
        <v>2</v>
      </c>
      <c r="V232" s="254">
        <v>15</v>
      </c>
      <c r="W232" s="254">
        <v>14</v>
      </c>
      <c r="X232" s="254">
        <v>6</v>
      </c>
      <c r="Y232" s="254" t="s">
        <v>470</v>
      </c>
      <c r="Z232" s="254">
        <v>1</v>
      </c>
      <c r="AA232" s="254">
        <v>22</v>
      </c>
      <c r="AB232" s="254">
        <v>37</v>
      </c>
      <c r="AC232" s="254">
        <v>29</v>
      </c>
      <c r="AD232" s="254">
        <v>38</v>
      </c>
      <c r="AE232" s="254">
        <v>37</v>
      </c>
      <c r="AF232" s="254">
        <v>30</v>
      </c>
      <c r="AG232" s="254">
        <v>0</v>
      </c>
      <c r="AH232" s="254">
        <v>38</v>
      </c>
      <c r="AI232" s="254">
        <v>0</v>
      </c>
      <c r="AJ232" s="254">
        <v>5</v>
      </c>
      <c r="AK232" s="254">
        <v>0</v>
      </c>
      <c r="AL232" s="254">
        <v>6</v>
      </c>
      <c r="AM232" s="254">
        <v>0</v>
      </c>
      <c r="AN232" s="254">
        <v>32</v>
      </c>
      <c r="AO232" s="254">
        <v>0</v>
      </c>
      <c r="AP232" s="254">
        <v>38</v>
      </c>
      <c r="AQ232" s="254">
        <v>36</v>
      </c>
    </row>
    <row r="233" spans="2:43">
      <c r="B233" s="236"/>
      <c r="C233" s="7" t="s">
        <v>2273</v>
      </c>
      <c r="D233" s="257">
        <v>1236</v>
      </c>
      <c r="E233" s="257">
        <v>1</v>
      </c>
      <c r="F233" s="253">
        <v>646</v>
      </c>
      <c r="G233" s="254">
        <v>545</v>
      </c>
      <c r="H233" s="254">
        <v>101</v>
      </c>
      <c r="I233" s="254" t="s">
        <v>470</v>
      </c>
      <c r="J233" s="254">
        <v>56.46</v>
      </c>
      <c r="K233" s="254">
        <v>328</v>
      </c>
      <c r="L233" s="254">
        <v>14</v>
      </c>
      <c r="M233" s="254">
        <v>3</v>
      </c>
      <c r="N233" s="254">
        <v>11</v>
      </c>
      <c r="O233" s="254">
        <v>1</v>
      </c>
      <c r="P233" s="254">
        <v>1</v>
      </c>
      <c r="Q233" s="254">
        <v>12</v>
      </c>
      <c r="R233" s="254">
        <v>11</v>
      </c>
      <c r="S233" s="254">
        <v>1</v>
      </c>
      <c r="T233" s="254" t="s">
        <v>470</v>
      </c>
      <c r="U233" s="254">
        <v>1</v>
      </c>
      <c r="V233" s="254">
        <v>7</v>
      </c>
      <c r="W233" s="254">
        <v>3</v>
      </c>
      <c r="X233" s="254">
        <v>1</v>
      </c>
      <c r="Y233" s="254" t="s">
        <v>470</v>
      </c>
      <c r="Z233" s="254" t="s">
        <v>470</v>
      </c>
      <c r="AA233" s="254">
        <v>6</v>
      </c>
      <c r="AB233" s="254">
        <v>12</v>
      </c>
      <c r="AC233" s="254">
        <v>8</v>
      </c>
      <c r="AD233" s="254">
        <v>12</v>
      </c>
      <c r="AE233" s="254">
        <v>12</v>
      </c>
      <c r="AF233" s="254">
        <v>9</v>
      </c>
      <c r="AG233" s="254">
        <v>0</v>
      </c>
      <c r="AH233" s="254">
        <v>12</v>
      </c>
      <c r="AI233" s="254">
        <v>0</v>
      </c>
      <c r="AJ233" s="254">
        <v>1</v>
      </c>
      <c r="AK233" s="254">
        <v>0</v>
      </c>
      <c r="AL233" s="254">
        <v>0</v>
      </c>
      <c r="AM233" s="254">
        <v>0</v>
      </c>
      <c r="AN233" s="254">
        <v>12</v>
      </c>
      <c r="AO233" s="254">
        <v>0</v>
      </c>
      <c r="AP233" s="254">
        <v>12</v>
      </c>
      <c r="AQ233" s="254">
        <v>12</v>
      </c>
    </row>
    <row r="234" spans="2:43">
      <c r="B234" s="236"/>
      <c r="C234" s="7" t="s">
        <v>2284</v>
      </c>
      <c r="D234" s="257">
        <v>1126</v>
      </c>
      <c r="E234" s="257" t="s">
        <v>470</v>
      </c>
      <c r="F234" s="253">
        <v>716</v>
      </c>
      <c r="G234" s="254">
        <v>674</v>
      </c>
      <c r="H234" s="254">
        <v>41</v>
      </c>
      <c r="I234" s="254">
        <v>1</v>
      </c>
      <c r="J234" s="254">
        <v>25.59</v>
      </c>
      <c r="K234" s="254">
        <v>265</v>
      </c>
      <c r="L234" s="254">
        <v>21</v>
      </c>
      <c r="M234" s="254">
        <v>1</v>
      </c>
      <c r="N234" s="254">
        <v>17</v>
      </c>
      <c r="O234" s="254" t="s">
        <v>470</v>
      </c>
      <c r="P234" s="254">
        <v>3</v>
      </c>
      <c r="Q234" s="254">
        <v>7</v>
      </c>
      <c r="R234" s="254">
        <v>7</v>
      </c>
      <c r="S234" s="254" t="s">
        <v>470</v>
      </c>
      <c r="T234" s="254" t="s">
        <v>470</v>
      </c>
      <c r="U234" s="254" t="s">
        <v>470</v>
      </c>
      <c r="V234" s="254" t="s">
        <v>470</v>
      </c>
      <c r="W234" s="254">
        <v>5</v>
      </c>
      <c r="X234" s="254">
        <v>2</v>
      </c>
      <c r="Y234" s="254" t="s">
        <v>470</v>
      </c>
      <c r="Z234" s="254" t="s">
        <v>470</v>
      </c>
      <c r="AA234" s="254">
        <v>5</v>
      </c>
      <c r="AB234" s="254">
        <v>7</v>
      </c>
      <c r="AC234" s="254">
        <v>5</v>
      </c>
      <c r="AD234" s="254">
        <v>7</v>
      </c>
      <c r="AE234" s="254">
        <v>7</v>
      </c>
      <c r="AF234" s="254">
        <v>5</v>
      </c>
      <c r="AG234" s="254">
        <v>0</v>
      </c>
      <c r="AH234" s="254">
        <v>7</v>
      </c>
      <c r="AI234" s="254">
        <v>0</v>
      </c>
      <c r="AJ234" s="254">
        <v>0</v>
      </c>
      <c r="AK234" s="254">
        <v>0</v>
      </c>
      <c r="AL234" s="254">
        <v>1</v>
      </c>
      <c r="AM234" s="254">
        <v>0</v>
      </c>
      <c r="AN234" s="254">
        <v>6</v>
      </c>
      <c r="AO234" s="254">
        <v>0</v>
      </c>
      <c r="AP234" s="254">
        <v>7</v>
      </c>
      <c r="AQ234" s="254">
        <v>7</v>
      </c>
    </row>
    <row r="235" spans="2:43">
      <c r="B235" s="236"/>
      <c r="C235" s="7" t="s">
        <v>2291</v>
      </c>
      <c r="D235" s="257">
        <v>908</v>
      </c>
      <c r="E235" s="257">
        <v>3</v>
      </c>
      <c r="F235" s="253">
        <v>316</v>
      </c>
      <c r="G235" s="254">
        <v>297</v>
      </c>
      <c r="H235" s="254">
        <v>19</v>
      </c>
      <c r="I235" s="254" t="s">
        <v>470</v>
      </c>
      <c r="J235" s="254">
        <v>11.98</v>
      </c>
      <c r="K235" s="254">
        <v>119</v>
      </c>
      <c r="L235" s="254">
        <v>13</v>
      </c>
      <c r="M235" s="254">
        <v>1</v>
      </c>
      <c r="N235" s="254">
        <v>12</v>
      </c>
      <c r="O235" s="254" t="s">
        <v>470</v>
      </c>
      <c r="P235" s="254">
        <v>1</v>
      </c>
      <c r="Q235" s="254">
        <v>10</v>
      </c>
      <c r="R235" s="254">
        <v>9</v>
      </c>
      <c r="S235" s="254">
        <v>1</v>
      </c>
      <c r="T235" s="254" t="s">
        <v>470</v>
      </c>
      <c r="U235" s="254">
        <v>1</v>
      </c>
      <c r="V235" s="254">
        <v>8</v>
      </c>
      <c r="W235" s="254">
        <v>1</v>
      </c>
      <c r="X235" s="254" t="s">
        <v>470</v>
      </c>
      <c r="Y235" s="254" t="s">
        <v>470</v>
      </c>
      <c r="Z235" s="254" t="s">
        <v>470</v>
      </c>
      <c r="AA235" s="254">
        <v>6</v>
      </c>
      <c r="AB235" s="254">
        <v>9</v>
      </c>
      <c r="AC235" s="254">
        <v>8</v>
      </c>
      <c r="AD235" s="254">
        <v>10</v>
      </c>
      <c r="AE235" s="254">
        <v>10</v>
      </c>
      <c r="AF235" s="254">
        <v>8</v>
      </c>
      <c r="AG235" s="254">
        <v>0</v>
      </c>
      <c r="AH235" s="254">
        <v>10</v>
      </c>
      <c r="AI235" s="254">
        <v>0</v>
      </c>
      <c r="AJ235" s="254">
        <v>4</v>
      </c>
      <c r="AK235" s="254">
        <v>0</v>
      </c>
      <c r="AL235" s="254">
        <v>4</v>
      </c>
      <c r="AM235" s="254">
        <v>0</v>
      </c>
      <c r="AN235" s="254">
        <v>8</v>
      </c>
      <c r="AO235" s="254">
        <v>0</v>
      </c>
      <c r="AP235" s="254">
        <v>10</v>
      </c>
      <c r="AQ235" s="254">
        <v>8</v>
      </c>
    </row>
    <row r="236" spans="2:43">
      <c r="B236" s="236"/>
      <c r="C236" s="7" t="s">
        <v>2298</v>
      </c>
      <c r="D236" s="257">
        <v>916</v>
      </c>
      <c r="E236" s="257" t="s">
        <v>470</v>
      </c>
      <c r="F236" s="253">
        <v>507</v>
      </c>
      <c r="G236" s="254">
        <v>498</v>
      </c>
      <c r="H236" s="254">
        <v>9</v>
      </c>
      <c r="I236" s="254" t="s">
        <v>470</v>
      </c>
      <c r="J236" s="254">
        <v>40.619999999999997</v>
      </c>
      <c r="K236" s="254">
        <v>252</v>
      </c>
      <c r="L236" s="254">
        <v>39</v>
      </c>
      <c r="M236" s="254">
        <v>1</v>
      </c>
      <c r="N236" s="254">
        <v>39</v>
      </c>
      <c r="O236" s="254" t="s">
        <v>470</v>
      </c>
      <c r="P236" s="254">
        <v>1</v>
      </c>
      <c r="Q236" s="254">
        <v>9</v>
      </c>
      <c r="R236" s="254">
        <v>9</v>
      </c>
      <c r="S236" s="254" t="s">
        <v>470</v>
      </c>
      <c r="T236" s="254" t="s">
        <v>470</v>
      </c>
      <c r="U236" s="254" t="s">
        <v>470</v>
      </c>
      <c r="V236" s="254" t="s">
        <v>470</v>
      </c>
      <c r="W236" s="254">
        <v>5</v>
      </c>
      <c r="X236" s="254">
        <v>3</v>
      </c>
      <c r="Y236" s="254" t="s">
        <v>470</v>
      </c>
      <c r="Z236" s="254">
        <v>1</v>
      </c>
      <c r="AA236" s="254">
        <v>5</v>
      </c>
      <c r="AB236" s="254">
        <v>9</v>
      </c>
      <c r="AC236" s="254">
        <v>8</v>
      </c>
      <c r="AD236" s="254">
        <v>9</v>
      </c>
      <c r="AE236" s="254">
        <v>8</v>
      </c>
      <c r="AF236" s="254">
        <v>8</v>
      </c>
      <c r="AG236" s="254">
        <v>0</v>
      </c>
      <c r="AH236" s="254">
        <v>9</v>
      </c>
      <c r="AI236" s="254">
        <v>0</v>
      </c>
      <c r="AJ236" s="254">
        <v>0</v>
      </c>
      <c r="AK236" s="254">
        <v>0</v>
      </c>
      <c r="AL236" s="254">
        <v>1</v>
      </c>
      <c r="AM236" s="254">
        <v>0</v>
      </c>
      <c r="AN236" s="254">
        <v>6</v>
      </c>
      <c r="AO236" s="254">
        <v>0</v>
      </c>
      <c r="AP236" s="254">
        <v>9</v>
      </c>
      <c r="AQ236" s="254">
        <v>9</v>
      </c>
    </row>
    <row r="237" spans="2:43">
      <c r="B237" s="236" t="s">
        <v>2307</v>
      </c>
      <c r="C237" s="7" t="s">
        <v>2307</v>
      </c>
      <c r="D237" s="257">
        <v>1964</v>
      </c>
      <c r="E237" s="257">
        <v>3</v>
      </c>
      <c r="F237" s="253">
        <v>873</v>
      </c>
      <c r="G237" s="254">
        <v>676</v>
      </c>
      <c r="H237" s="254">
        <v>174</v>
      </c>
      <c r="I237" s="254">
        <v>23</v>
      </c>
      <c r="J237" s="254">
        <v>90.96</v>
      </c>
      <c r="K237" s="254">
        <v>367</v>
      </c>
      <c r="L237" s="254">
        <v>79</v>
      </c>
      <c r="M237" s="254">
        <v>2</v>
      </c>
      <c r="N237" s="254">
        <v>79</v>
      </c>
      <c r="O237" s="254">
        <v>1</v>
      </c>
      <c r="P237" s="254" t="s">
        <v>470</v>
      </c>
      <c r="Q237" s="254">
        <v>17</v>
      </c>
      <c r="R237" s="254">
        <v>14</v>
      </c>
      <c r="S237" s="254">
        <v>3</v>
      </c>
      <c r="T237" s="254" t="s">
        <v>470</v>
      </c>
      <c r="U237" s="254">
        <v>3</v>
      </c>
      <c r="V237" s="254">
        <v>10</v>
      </c>
      <c r="W237" s="254">
        <v>2</v>
      </c>
      <c r="X237" s="254">
        <v>2</v>
      </c>
      <c r="Y237" s="254" t="s">
        <v>470</v>
      </c>
      <c r="Z237" s="254" t="s">
        <v>470</v>
      </c>
      <c r="AA237" s="254">
        <v>17</v>
      </c>
      <c r="AB237" s="254">
        <v>17</v>
      </c>
      <c r="AC237" s="254">
        <v>17</v>
      </c>
      <c r="AD237" s="254">
        <v>17</v>
      </c>
      <c r="AE237" s="254">
        <v>17</v>
      </c>
      <c r="AF237" s="254">
        <v>17</v>
      </c>
      <c r="AG237" s="254">
        <v>0</v>
      </c>
      <c r="AH237" s="254">
        <v>17</v>
      </c>
      <c r="AI237" s="254">
        <v>3</v>
      </c>
      <c r="AJ237" s="254">
        <v>2</v>
      </c>
      <c r="AK237" s="254">
        <v>0</v>
      </c>
      <c r="AL237" s="254">
        <v>0</v>
      </c>
      <c r="AM237" s="254">
        <v>0</v>
      </c>
      <c r="AN237" s="254">
        <v>0</v>
      </c>
      <c r="AO237" s="254">
        <v>0</v>
      </c>
      <c r="AP237" s="254">
        <v>17</v>
      </c>
      <c r="AQ237" s="254">
        <v>17</v>
      </c>
    </row>
    <row r="238" spans="2:43">
      <c r="B238" s="236"/>
      <c r="C238" s="7" t="s">
        <v>2308</v>
      </c>
      <c r="D238" s="257">
        <v>548</v>
      </c>
      <c r="E238" s="257" t="s">
        <v>470</v>
      </c>
      <c r="F238" s="253">
        <v>244</v>
      </c>
      <c r="G238" s="254">
        <v>189</v>
      </c>
      <c r="H238" s="254">
        <v>51</v>
      </c>
      <c r="I238" s="254">
        <v>4</v>
      </c>
      <c r="J238" s="254">
        <v>19.28</v>
      </c>
      <c r="K238" s="254">
        <v>94</v>
      </c>
      <c r="L238" s="254">
        <v>18</v>
      </c>
      <c r="M238" s="254" t="s">
        <v>470</v>
      </c>
      <c r="N238" s="254">
        <v>18</v>
      </c>
      <c r="O238" s="254">
        <v>1</v>
      </c>
      <c r="P238" s="254" t="s">
        <v>470</v>
      </c>
      <c r="Q238" s="254">
        <v>4</v>
      </c>
      <c r="R238" s="254">
        <v>3</v>
      </c>
      <c r="S238" s="254">
        <v>1</v>
      </c>
      <c r="T238" s="254" t="s">
        <v>470</v>
      </c>
      <c r="U238" s="254">
        <v>2</v>
      </c>
      <c r="V238" s="254">
        <v>2</v>
      </c>
      <c r="W238" s="254" t="s">
        <v>470</v>
      </c>
      <c r="X238" s="254" t="s">
        <v>470</v>
      </c>
      <c r="Y238" s="254" t="s">
        <v>470</v>
      </c>
      <c r="Z238" s="254" t="s">
        <v>470</v>
      </c>
      <c r="AA238" s="254">
        <v>4</v>
      </c>
      <c r="AB238" s="254">
        <v>4</v>
      </c>
      <c r="AC238" s="254">
        <v>4</v>
      </c>
      <c r="AD238" s="254">
        <v>4</v>
      </c>
      <c r="AE238" s="254">
        <v>4</v>
      </c>
      <c r="AF238" s="254">
        <v>4</v>
      </c>
      <c r="AG238" s="254">
        <v>0</v>
      </c>
      <c r="AH238" s="254">
        <v>4</v>
      </c>
      <c r="AI238" s="254">
        <v>0</v>
      </c>
      <c r="AJ238" s="254">
        <v>0</v>
      </c>
      <c r="AK238" s="254">
        <v>0</v>
      </c>
      <c r="AL238" s="254">
        <v>0</v>
      </c>
      <c r="AM238" s="254">
        <v>0</v>
      </c>
      <c r="AN238" s="254">
        <v>0</v>
      </c>
      <c r="AO238" s="254">
        <v>0</v>
      </c>
      <c r="AP238" s="254">
        <v>4</v>
      </c>
      <c r="AQ238" s="254">
        <v>4</v>
      </c>
    </row>
    <row r="239" spans="2:43">
      <c r="B239" s="236"/>
      <c r="C239" s="7" t="s">
        <v>2312</v>
      </c>
      <c r="D239" s="257">
        <v>709</v>
      </c>
      <c r="E239" s="257">
        <v>3</v>
      </c>
      <c r="F239" s="253">
        <v>365</v>
      </c>
      <c r="G239" s="254">
        <v>271</v>
      </c>
      <c r="H239" s="254">
        <v>78</v>
      </c>
      <c r="I239" s="254">
        <v>16</v>
      </c>
      <c r="J239" s="254">
        <v>51.61</v>
      </c>
      <c r="K239" s="254">
        <v>166</v>
      </c>
      <c r="L239" s="254">
        <v>32</v>
      </c>
      <c r="M239" s="254">
        <v>1</v>
      </c>
      <c r="N239" s="254">
        <v>32</v>
      </c>
      <c r="O239" s="254" t="s">
        <v>470</v>
      </c>
      <c r="P239" s="254" t="s">
        <v>470</v>
      </c>
      <c r="Q239" s="254">
        <v>6</v>
      </c>
      <c r="R239" s="254">
        <v>4</v>
      </c>
      <c r="S239" s="254">
        <v>2</v>
      </c>
      <c r="T239" s="254" t="s">
        <v>470</v>
      </c>
      <c r="U239" s="254" t="s">
        <v>470</v>
      </c>
      <c r="V239" s="254">
        <v>3</v>
      </c>
      <c r="W239" s="254">
        <v>1</v>
      </c>
      <c r="X239" s="254">
        <v>2</v>
      </c>
      <c r="Y239" s="254" t="s">
        <v>470</v>
      </c>
      <c r="Z239" s="254" t="s">
        <v>470</v>
      </c>
      <c r="AA239" s="254">
        <v>6</v>
      </c>
      <c r="AB239" s="254">
        <v>6</v>
      </c>
      <c r="AC239" s="254">
        <v>6</v>
      </c>
      <c r="AD239" s="254">
        <v>6</v>
      </c>
      <c r="AE239" s="254">
        <v>6</v>
      </c>
      <c r="AF239" s="254">
        <v>6</v>
      </c>
      <c r="AG239" s="254">
        <v>0</v>
      </c>
      <c r="AH239" s="254">
        <v>6</v>
      </c>
      <c r="AI239" s="254">
        <v>0</v>
      </c>
      <c r="AJ239" s="254">
        <v>2</v>
      </c>
      <c r="AK239" s="254">
        <v>0</v>
      </c>
      <c r="AL239" s="254">
        <v>0</v>
      </c>
      <c r="AM239" s="254">
        <v>0</v>
      </c>
      <c r="AN239" s="254">
        <v>0</v>
      </c>
      <c r="AO239" s="254">
        <v>0</v>
      </c>
      <c r="AP239" s="254">
        <v>6</v>
      </c>
      <c r="AQ239" s="254">
        <v>6</v>
      </c>
    </row>
    <row r="240" spans="2:43">
      <c r="B240" s="236"/>
      <c r="C240" s="7" t="s">
        <v>2318</v>
      </c>
      <c r="D240" s="257">
        <v>707</v>
      </c>
      <c r="E240" s="257" t="s">
        <v>470</v>
      </c>
      <c r="F240" s="253">
        <v>264</v>
      </c>
      <c r="G240" s="254">
        <v>216</v>
      </c>
      <c r="H240" s="254">
        <v>45</v>
      </c>
      <c r="I240" s="254">
        <v>3</v>
      </c>
      <c r="J240" s="254">
        <v>20.07</v>
      </c>
      <c r="K240" s="254">
        <v>107</v>
      </c>
      <c r="L240" s="254">
        <v>29</v>
      </c>
      <c r="M240" s="254">
        <v>1</v>
      </c>
      <c r="N240" s="254">
        <v>29</v>
      </c>
      <c r="O240" s="254" t="s">
        <v>470</v>
      </c>
      <c r="P240" s="254" t="s">
        <v>470</v>
      </c>
      <c r="Q240" s="254">
        <v>7</v>
      </c>
      <c r="R240" s="254">
        <v>7</v>
      </c>
      <c r="S240" s="254" t="s">
        <v>470</v>
      </c>
      <c r="T240" s="254" t="s">
        <v>470</v>
      </c>
      <c r="U240" s="254">
        <v>1</v>
      </c>
      <c r="V240" s="254">
        <v>5</v>
      </c>
      <c r="W240" s="254">
        <v>1</v>
      </c>
      <c r="X240" s="254" t="s">
        <v>470</v>
      </c>
      <c r="Y240" s="254" t="s">
        <v>470</v>
      </c>
      <c r="Z240" s="254" t="s">
        <v>470</v>
      </c>
      <c r="AA240" s="254">
        <v>7</v>
      </c>
      <c r="AB240" s="254">
        <v>7</v>
      </c>
      <c r="AC240" s="254">
        <v>7</v>
      </c>
      <c r="AD240" s="254">
        <v>7</v>
      </c>
      <c r="AE240" s="254">
        <v>7</v>
      </c>
      <c r="AF240" s="254">
        <v>7</v>
      </c>
      <c r="AG240" s="254">
        <v>0</v>
      </c>
      <c r="AH240" s="254">
        <v>7</v>
      </c>
      <c r="AI240" s="254">
        <v>3</v>
      </c>
      <c r="AJ240" s="254">
        <v>0</v>
      </c>
      <c r="AK240" s="254">
        <v>0</v>
      </c>
      <c r="AL240" s="254">
        <v>0</v>
      </c>
      <c r="AM240" s="254">
        <v>0</v>
      </c>
      <c r="AN240" s="254">
        <v>0</v>
      </c>
      <c r="AO240" s="254">
        <v>0</v>
      </c>
      <c r="AP240" s="254">
        <v>7</v>
      </c>
      <c r="AQ240" s="254">
        <v>7</v>
      </c>
    </row>
    <row r="241" spans="2:43">
      <c r="B241" s="236" t="s">
        <v>2321</v>
      </c>
      <c r="C241" s="7" t="s">
        <v>2321</v>
      </c>
      <c r="D241" s="257">
        <v>2173</v>
      </c>
      <c r="E241" s="257">
        <v>29</v>
      </c>
      <c r="F241" s="253">
        <v>957</v>
      </c>
      <c r="G241" s="254">
        <v>760</v>
      </c>
      <c r="H241" s="254">
        <v>196</v>
      </c>
      <c r="I241" s="254">
        <v>1</v>
      </c>
      <c r="J241" s="254">
        <v>57.94</v>
      </c>
      <c r="K241" s="254">
        <v>344</v>
      </c>
      <c r="L241" s="254">
        <v>19</v>
      </c>
      <c r="M241" s="254">
        <v>2</v>
      </c>
      <c r="N241" s="254">
        <v>19</v>
      </c>
      <c r="O241" s="254" t="s">
        <v>470</v>
      </c>
      <c r="P241" s="254" t="s">
        <v>470</v>
      </c>
      <c r="Q241" s="254">
        <v>14</v>
      </c>
      <c r="R241" s="254">
        <v>12</v>
      </c>
      <c r="S241" s="254">
        <v>2</v>
      </c>
      <c r="T241" s="254" t="s">
        <v>470</v>
      </c>
      <c r="U241" s="254">
        <v>2</v>
      </c>
      <c r="V241" s="254">
        <v>12</v>
      </c>
      <c r="W241" s="254" t="s">
        <v>470</v>
      </c>
      <c r="X241" s="254" t="s">
        <v>470</v>
      </c>
      <c r="Y241" s="254" t="s">
        <v>470</v>
      </c>
      <c r="Z241" s="254" t="s">
        <v>470</v>
      </c>
      <c r="AA241" s="254">
        <v>7</v>
      </c>
      <c r="AB241" s="254">
        <v>14</v>
      </c>
      <c r="AC241" s="254">
        <v>2</v>
      </c>
      <c r="AD241" s="254">
        <v>14</v>
      </c>
      <c r="AE241" s="254">
        <v>14</v>
      </c>
      <c r="AF241" s="254">
        <v>14</v>
      </c>
      <c r="AG241" s="254">
        <v>0</v>
      </c>
      <c r="AH241" s="254">
        <v>14</v>
      </c>
      <c r="AI241" s="254">
        <v>0</v>
      </c>
      <c r="AJ241" s="254">
        <v>6</v>
      </c>
      <c r="AK241" s="254">
        <v>0</v>
      </c>
      <c r="AL241" s="254">
        <v>0</v>
      </c>
      <c r="AM241" s="254">
        <v>0</v>
      </c>
      <c r="AN241" s="254">
        <v>14</v>
      </c>
      <c r="AO241" s="254">
        <v>8</v>
      </c>
      <c r="AP241" s="254">
        <v>14</v>
      </c>
      <c r="AQ241" s="254">
        <v>14</v>
      </c>
    </row>
    <row r="242" spans="2:43">
      <c r="B242" s="236"/>
      <c r="C242" s="7" t="s">
        <v>2322</v>
      </c>
      <c r="D242" s="257">
        <v>877</v>
      </c>
      <c r="E242" s="257" t="s">
        <v>470</v>
      </c>
      <c r="F242" s="253">
        <v>326</v>
      </c>
      <c r="G242" s="254">
        <v>281</v>
      </c>
      <c r="H242" s="254">
        <v>45</v>
      </c>
      <c r="I242" s="254" t="s">
        <v>470</v>
      </c>
      <c r="J242" s="254">
        <v>23.8</v>
      </c>
      <c r="K242" s="254">
        <v>124</v>
      </c>
      <c r="L242" s="254">
        <v>3</v>
      </c>
      <c r="M242" s="254">
        <v>2</v>
      </c>
      <c r="N242" s="254">
        <v>3</v>
      </c>
      <c r="O242" s="254" t="s">
        <v>470</v>
      </c>
      <c r="P242" s="254" t="s">
        <v>470</v>
      </c>
      <c r="Q242" s="254">
        <v>6</v>
      </c>
      <c r="R242" s="254">
        <v>6</v>
      </c>
      <c r="S242" s="254" t="s">
        <v>470</v>
      </c>
      <c r="T242" s="254" t="s">
        <v>470</v>
      </c>
      <c r="U242" s="254" t="s">
        <v>470</v>
      </c>
      <c r="V242" s="254">
        <v>6</v>
      </c>
      <c r="W242" s="254" t="s">
        <v>470</v>
      </c>
      <c r="X242" s="254" t="s">
        <v>470</v>
      </c>
      <c r="Y242" s="254" t="s">
        <v>470</v>
      </c>
      <c r="Z242" s="254" t="s">
        <v>470</v>
      </c>
      <c r="AA242" s="254">
        <v>4</v>
      </c>
      <c r="AB242" s="254">
        <v>6</v>
      </c>
      <c r="AC242" s="254">
        <v>1</v>
      </c>
      <c r="AD242" s="254">
        <v>6</v>
      </c>
      <c r="AE242" s="254">
        <v>6</v>
      </c>
      <c r="AF242" s="254">
        <v>6</v>
      </c>
      <c r="AG242" s="254">
        <v>0</v>
      </c>
      <c r="AH242" s="254">
        <v>6</v>
      </c>
      <c r="AI242" s="254">
        <v>0</v>
      </c>
      <c r="AJ242" s="254">
        <v>0</v>
      </c>
      <c r="AK242" s="254">
        <v>0</v>
      </c>
      <c r="AL242" s="254">
        <v>0</v>
      </c>
      <c r="AM242" s="254">
        <v>0</v>
      </c>
      <c r="AN242" s="254">
        <v>6</v>
      </c>
      <c r="AO242" s="254">
        <v>4</v>
      </c>
      <c r="AP242" s="254">
        <v>6</v>
      </c>
      <c r="AQ242" s="254">
        <v>6</v>
      </c>
    </row>
    <row r="243" spans="2:43">
      <c r="B243" s="236"/>
      <c r="C243" s="7" t="s">
        <v>2329</v>
      </c>
      <c r="D243" s="257">
        <v>1296</v>
      </c>
      <c r="E243" s="257">
        <v>29</v>
      </c>
      <c r="F243" s="253">
        <v>631</v>
      </c>
      <c r="G243" s="254">
        <v>479</v>
      </c>
      <c r="H243" s="254">
        <v>151</v>
      </c>
      <c r="I243" s="254">
        <v>1</v>
      </c>
      <c r="J243" s="254">
        <v>34.14</v>
      </c>
      <c r="K243" s="254">
        <v>220</v>
      </c>
      <c r="L243" s="254">
        <v>16</v>
      </c>
      <c r="M243" s="254" t="s">
        <v>470</v>
      </c>
      <c r="N243" s="254">
        <v>16</v>
      </c>
      <c r="O243" s="254" t="s">
        <v>470</v>
      </c>
      <c r="P243" s="254" t="s">
        <v>470</v>
      </c>
      <c r="Q243" s="254">
        <v>8</v>
      </c>
      <c r="R243" s="254">
        <v>6</v>
      </c>
      <c r="S243" s="254">
        <v>2</v>
      </c>
      <c r="T243" s="254" t="s">
        <v>470</v>
      </c>
      <c r="U243" s="254">
        <v>2</v>
      </c>
      <c r="V243" s="254">
        <v>6</v>
      </c>
      <c r="W243" s="254" t="s">
        <v>470</v>
      </c>
      <c r="X243" s="254" t="s">
        <v>470</v>
      </c>
      <c r="Y243" s="254" t="s">
        <v>470</v>
      </c>
      <c r="Z243" s="254" t="s">
        <v>470</v>
      </c>
      <c r="AA243" s="254">
        <v>3</v>
      </c>
      <c r="AB243" s="254">
        <v>8</v>
      </c>
      <c r="AC243" s="254">
        <v>1</v>
      </c>
      <c r="AD243" s="254">
        <v>8</v>
      </c>
      <c r="AE243" s="254">
        <v>8</v>
      </c>
      <c r="AF243" s="254">
        <v>8</v>
      </c>
      <c r="AG243" s="254">
        <v>0</v>
      </c>
      <c r="AH243" s="254">
        <v>8</v>
      </c>
      <c r="AI243" s="254">
        <v>0</v>
      </c>
      <c r="AJ243" s="254">
        <v>6</v>
      </c>
      <c r="AK243" s="254">
        <v>0</v>
      </c>
      <c r="AL243" s="254">
        <v>0</v>
      </c>
      <c r="AM243" s="254">
        <v>0</v>
      </c>
      <c r="AN243" s="254">
        <v>8</v>
      </c>
      <c r="AO243" s="254">
        <v>4</v>
      </c>
      <c r="AP243" s="254">
        <v>8</v>
      </c>
      <c r="AQ243" s="254">
        <v>8</v>
      </c>
    </row>
    <row r="244" spans="2:43">
      <c r="B244" s="236" t="s">
        <v>2335</v>
      </c>
      <c r="C244" s="7" t="s">
        <v>2335</v>
      </c>
      <c r="D244" s="257">
        <v>1803</v>
      </c>
      <c r="E244" s="257">
        <v>2</v>
      </c>
      <c r="F244" s="253">
        <v>307</v>
      </c>
      <c r="G244" s="254">
        <v>218</v>
      </c>
      <c r="H244" s="254">
        <v>89</v>
      </c>
      <c r="I244" s="254" t="s">
        <v>470</v>
      </c>
      <c r="J244" s="254">
        <v>58.42</v>
      </c>
      <c r="K244" s="254">
        <v>107</v>
      </c>
      <c r="L244" s="254">
        <v>14</v>
      </c>
      <c r="M244" s="254" t="s">
        <v>470</v>
      </c>
      <c r="N244" s="254">
        <v>14</v>
      </c>
      <c r="O244" s="254" t="s">
        <v>470</v>
      </c>
      <c r="P244" s="254" t="s">
        <v>470</v>
      </c>
      <c r="Q244" s="254">
        <v>6</v>
      </c>
      <c r="R244" s="254">
        <v>4</v>
      </c>
      <c r="S244" s="254">
        <v>2</v>
      </c>
      <c r="T244" s="254" t="s">
        <v>470</v>
      </c>
      <c r="U244" s="254">
        <v>6</v>
      </c>
      <c r="V244" s="254" t="s">
        <v>470</v>
      </c>
      <c r="W244" s="254" t="s">
        <v>470</v>
      </c>
      <c r="X244" s="254" t="s">
        <v>470</v>
      </c>
      <c r="Y244" s="254" t="s">
        <v>470</v>
      </c>
      <c r="Z244" s="254" t="s">
        <v>470</v>
      </c>
      <c r="AA244" s="254">
        <v>2</v>
      </c>
      <c r="AB244" s="254">
        <v>4</v>
      </c>
      <c r="AC244" s="254">
        <v>0</v>
      </c>
      <c r="AD244" s="254">
        <v>6</v>
      </c>
      <c r="AE244" s="254">
        <v>2</v>
      </c>
      <c r="AF244" s="254">
        <v>5</v>
      </c>
      <c r="AG244" s="254">
        <v>0</v>
      </c>
      <c r="AH244" s="254">
        <v>6</v>
      </c>
      <c r="AI244" s="254">
        <v>0</v>
      </c>
      <c r="AJ244" s="254">
        <v>1</v>
      </c>
      <c r="AK244" s="254">
        <v>0</v>
      </c>
      <c r="AL244" s="254">
        <v>0</v>
      </c>
      <c r="AM244" s="254">
        <v>0</v>
      </c>
      <c r="AN244" s="254">
        <v>6</v>
      </c>
      <c r="AO244" s="254">
        <v>0</v>
      </c>
      <c r="AP244" s="254">
        <v>6</v>
      </c>
      <c r="AQ244" s="254">
        <v>4</v>
      </c>
    </row>
    <row r="245" spans="2:43">
      <c r="B245" s="236"/>
      <c r="C245" s="7" t="s">
        <v>2336</v>
      </c>
      <c r="D245" s="257">
        <v>657</v>
      </c>
      <c r="E245" s="257" t="s">
        <v>470</v>
      </c>
      <c r="F245" s="253">
        <v>129</v>
      </c>
      <c r="G245" s="254">
        <v>104</v>
      </c>
      <c r="H245" s="254">
        <v>25</v>
      </c>
      <c r="I245" s="254" t="s">
        <v>470</v>
      </c>
      <c r="J245" s="254">
        <v>5.78</v>
      </c>
      <c r="K245" s="254">
        <v>34</v>
      </c>
      <c r="L245" s="254">
        <v>6</v>
      </c>
      <c r="M245" s="254" t="s">
        <v>470</v>
      </c>
      <c r="N245" s="254">
        <v>6</v>
      </c>
      <c r="O245" s="254" t="s">
        <v>470</v>
      </c>
      <c r="P245" s="254" t="s">
        <v>470</v>
      </c>
      <c r="Q245" s="254">
        <v>2</v>
      </c>
      <c r="R245" s="254">
        <v>2</v>
      </c>
      <c r="S245" s="254" t="s">
        <v>470</v>
      </c>
      <c r="T245" s="254" t="s">
        <v>470</v>
      </c>
      <c r="U245" s="254">
        <v>2</v>
      </c>
      <c r="V245" s="254" t="s">
        <v>470</v>
      </c>
      <c r="W245" s="254" t="s">
        <v>470</v>
      </c>
      <c r="X245" s="254" t="s">
        <v>470</v>
      </c>
      <c r="Y245" s="254" t="s">
        <v>470</v>
      </c>
      <c r="Z245" s="254" t="s">
        <v>470</v>
      </c>
      <c r="AA245" s="254">
        <v>1</v>
      </c>
      <c r="AB245" s="254">
        <v>2</v>
      </c>
      <c r="AC245" s="254">
        <v>0</v>
      </c>
      <c r="AD245" s="254">
        <v>2</v>
      </c>
      <c r="AE245" s="254">
        <v>1</v>
      </c>
      <c r="AF245" s="254">
        <v>2</v>
      </c>
      <c r="AG245" s="254">
        <v>0</v>
      </c>
      <c r="AH245" s="254">
        <v>2</v>
      </c>
      <c r="AI245" s="254">
        <v>0</v>
      </c>
      <c r="AJ245" s="254">
        <v>0</v>
      </c>
      <c r="AK245" s="254">
        <v>0</v>
      </c>
      <c r="AL245" s="254">
        <v>0</v>
      </c>
      <c r="AM245" s="254">
        <v>0</v>
      </c>
      <c r="AN245" s="254">
        <v>2</v>
      </c>
      <c r="AO245" s="254">
        <v>0</v>
      </c>
      <c r="AP245" s="254">
        <v>2</v>
      </c>
      <c r="AQ245" s="254">
        <v>2</v>
      </c>
    </row>
    <row r="246" spans="2:43">
      <c r="B246" s="236"/>
      <c r="C246" s="7" t="s">
        <v>2339</v>
      </c>
      <c r="D246" s="257">
        <v>1146</v>
      </c>
      <c r="E246" s="257">
        <v>2</v>
      </c>
      <c r="F246" s="253">
        <v>178</v>
      </c>
      <c r="G246" s="254">
        <v>114</v>
      </c>
      <c r="H246" s="254">
        <v>64</v>
      </c>
      <c r="I246" s="254" t="s">
        <v>470</v>
      </c>
      <c r="J246" s="254">
        <v>52.64</v>
      </c>
      <c r="K246" s="254">
        <v>73</v>
      </c>
      <c r="L246" s="254">
        <v>8</v>
      </c>
      <c r="M246" s="254" t="s">
        <v>470</v>
      </c>
      <c r="N246" s="254">
        <v>8</v>
      </c>
      <c r="O246" s="254" t="s">
        <v>470</v>
      </c>
      <c r="P246" s="254" t="s">
        <v>470</v>
      </c>
      <c r="Q246" s="254">
        <v>4</v>
      </c>
      <c r="R246" s="254">
        <v>2</v>
      </c>
      <c r="S246" s="254">
        <v>2</v>
      </c>
      <c r="T246" s="254" t="s">
        <v>470</v>
      </c>
      <c r="U246" s="254">
        <v>4</v>
      </c>
      <c r="V246" s="254" t="s">
        <v>470</v>
      </c>
      <c r="W246" s="254" t="s">
        <v>470</v>
      </c>
      <c r="X246" s="254" t="s">
        <v>470</v>
      </c>
      <c r="Y246" s="254" t="s">
        <v>470</v>
      </c>
      <c r="Z246" s="254" t="s">
        <v>470</v>
      </c>
      <c r="AA246" s="254">
        <v>1</v>
      </c>
      <c r="AB246" s="254">
        <v>2</v>
      </c>
      <c r="AC246" s="254">
        <v>0</v>
      </c>
      <c r="AD246" s="254">
        <v>4</v>
      </c>
      <c r="AE246" s="254">
        <v>1</v>
      </c>
      <c r="AF246" s="254">
        <v>3</v>
      </c>
      <c r="AG246" s="254">
        <v>0</v>
      </c>
      <c r="AH246" s="254">
        <v>4</v>
      </c>
      <c r="AI246" s="254">
        <v>0</v>
      </c>
      <c r="AJ246" s="254">
        <v>1</v>
      </c>
      <c r="AK246" s="254">
        <v>0</v>
      </c>
      <c r="AL246" s="254">
        <v>0</v>
      </c>
      <c r="AM246" s="254">
        <v>0</v>
      </c>
      <c r="AN246" s="254">
        <v>4</v>
      </c>
      <c r="AO246" s="254">
        <v>0</v>
      </c>
      <c r="AP246" s="254">
        <v>4</v>
      </c>
      <c r="AQ246" s="254">
        <v>2</v>
      </c>
    </row>
    <row r="247" spans="2:43">
      <c r="B247" s="236" t="s">
        <v>2349</v>
      </c>
      <c r="C247" s="7" t="s">
        <v>2349</v>
      </c>
      <c r="D247" s="257">
        <v>3111</v>
      </c>
      <c r="E247" s="257">
        <v>40</v>
      </c>
      <c r="F247" s="253">
        <v>1506</v>
      </c>
      <c r="G247" s="254">
        <v>1230</v>
      </c>
      <c r="H247" s="254">
        <v>273</v>
      </c>
      <c r="I247" s="254">
        <v>3</v>
      </c>
      <c r="J247" s="254">
        <v>89.91</v>
      </c>
      <c r="K247" s="254">
        <v>519</v>
      </c>
      <c r="L247" s="254">
        <v>36</v>
      </c>
      <c r="M247" s="254">
        <v>3</v>
      </c>
      <c r="N247" s="254">
        <v>34</v>
      </c>
      <c r="O247" s="254" t="s">
        <v>470</v>
      </c>
      <c r="P247" s="254" t="s">
        <v>470</v>
      </c>
      <c r="Q247" s="254">
        <v>29</v>
      </c>
      <c r="R247" s="254">
        <v>24</v>
      </c>
      <c r="S247" s="254">
        <v>5</v>
      </c>
      <c r="T247" s="254" t="s">
        <v>470</v>
      </c>
      <c r="U247" s="254">
        <v>11</v>
      </c>
      <c r="V247" s="254">
        <v>16</v>
      </c>
      <c r="W247" s="254">
        <v>2</v>
      </c>
      <c r="X247" s="254" t="s">
        <v>470</v>
      </c>
      <c r="Y247" s="254" t="s">
        <v>470</v>
      </c>
      <c r="Z247" s="254" t="s">
        <v>470</v>
      </c>
      <c r="AA247" s="254">
        <v>10</v>
      </c>
      <c r="AB247" s="254">
        <v>27</v>
      </c>
      <c r="AC247" s="254">
        <v>8</v>
      </c>
      <c r="AD247" s="254">
        <v>28</v>
      </c>
      <c r="AE247" s="254">
        <v>20</v>
      </c>
      <c r="AF247" s="254">
        <v>23</v>
      </c>
      <c r="AG247" s="254">
        <v>1</v>
      </c>
      <c r="AH247" s="254">
        <v>29</v>
      </c>
      <c r="AI247" s="254">
        <v>6</v>
      </c>
      <c r="AJ247" s="254">
        <v>15</v>
      </c>
      <c r="AK247" s="254">
        <v>1</v>
      </c>
      <c r="AL247" s="254">
        <v>2</v>
      </c>
      <c r="AM247" s="254">
        <v>0</v>
      </c>
      <c r="AN247" s="254">
        <v>22</v>
      </c>
      <c r="AO247" s="254">
        <v>3</v>
      </c>
      <c r="AP247" s="254">
        <v>29</v>
      </c>
      <c r="AQ247" s="254">
        <v>27</v>
      </c>
    </row>
    <row r="248" spans="2:43">
      <c r="B248" s="236"/>
      <c r="C248" s="7" t="s">
        <v>2350</v>
      </c>
      <c r="D248" s="257">
        <v>1030</v>
      </c>
      <c r="E248" s="257">
        <v>14</v>
      </c>
      <c r="F248" s="253">
        <v>361</v>
      </c>
      <c r="G248" s="254">
        <v>306</v>
      </c>
      <c r="H248" s="254">
        <v>55</v>
      </c>
      <c r="I248" s="254" t="s">
        <v>470</v>
      </c>
      <c r="J248" s="254">
        <v>28.16</v>
      </c>
      <c r="K248" s="254">
        <v>113</v>
      </c>
      <c r="L248" s="254">
        <v>7</v>
      </c>
      <c r="M248" s="254" t="s">
        <v>470</v>
      </c>
      <c r="N248" s="254">
        <v>7</v>
      </c>
      <c r="O248" s="254" t="s">
        <v>470</v>
      </c>
      <c r="P248" s="254" t="s">
        <v>470</v>
      </c>
      <c r="Q248" s="254">
        <v>12</v>
      </c>
      <c r="R248" s="254">
        <v>10</v>
      </c>
      <c r="S248" s="254">
        <v>2</v>
      </c>
      <c r="T248" s="254" t="s">
        <v>470</v>
      </c>
      <c r="U248" s="254">
        <v>9</v>
      </c>
      <c r="V248" s="254">
        <v>3</v>
      </c>
      <c r="W248" s="254" t="s">
        <v>470</v>
      </c>
      <c r="X248" s="254" t="s">
        <v>470</v>
      </c>
      <c r="Y248" s="254" t="s">
        <v>470</v>
      </c>
      <c r="Z248" s="254" t="s">
        <v>470</v>
      </c>
      <c r="AA248" s="254">
        <v>2</v>
      </c>
      <c r="AB248" s="254">
        <v>10</v>
      </c>
      <c r="AC248" s="254">
        <v>3</v>
      </c>
      <c r="AD248" s="254">
        <v>11</v>
      </c>
      <c r="AE248" s="254">
        <v>11</v>
      </c>
      <c r="AF248" s="254">
        <v>10</v>
      </c>
      <c r="AG248" s="254">
        <v>1</v>
      </c>
      <c r="AH248" s="254">
        <v>12</v>
      </c>
      <c r="AI248" s="254">
        <v>3</v>
      </c>
      <c r="AJ248" s="254">
        <v>6</v>
      </c>
      <c r="AK248" s="254">
        <v>1</v>
      </c>
      <c r="AL248" s="254">
        <v>2</v>
      </c>
      <c r="AM248" s="254">
        <v>0</v>
      </c>
      <c r="AN248" s="254">
        <v>12</v>
      </c>
      <c r="AO248" s="254">
        <v>1</v>
      </c>
      <c r="AP248" s="254">
        <v>12</v>
      </c>
      <c r="AQ248" s="254">
        <v>10</v>
      </c>
    </row>
    <row r="249" spans="2:43">
      <c r="B249" s="236"/>
      <c r="C249" s="7" t="s">
        <v>2364</v>
      </c>
      <c r="D249" s="257">
        <v>627</v>
      </c>
      <c r="E249" s="257">
        <v>1</v>
      </c>
      <c r="F249" s="253">
        <v>413</v>
      </c>
      <c r="G249" s="254">
        <v>376</v>
      </c>
      <c r="H249" s="254">
        <v>37</v>
      </c>
      <c r="I249" s="254" t="s">
        <v>470</v>
      </c>
      <c r="J249" s="254">
        <v>12.64</v>
      </c>
      <c r="K249" s="254">
        <v>162</v>
      </c>
      <c r="L249" s="254">
        <v>12</v>
      </c>
      <c r="M249" s="254" t="s">
        <v>470</v>
      </c>
      <c r="N249" s="254">
        <v>12</v>
      </c>
      <c r="O249" s="254" t="s">
        <v>470</v>
      </c>
      <c r="P249" s="254" t="s">
        <v>470</v>
      </c>
      <c r="Q249" s="254">
        <v>6</v>
      </c>
      <c r="R249" s="254">
        <v>6</v>
      </c>
      <c r="S249" s="254" t="s">
        <v>470</v>
      </c>
      <c r="T249" s="254" t="s">
        <v>470</v>
      </c>
      <c r="U249" s="254" t="s">
        <v>470</v>
      </c>
      <c r="V249" s="254">
        <v>4</v>
      </c>
      <c r="W249" s="254">
        <v>2</v>
      </c>
      <c r="X249" s="254" t="s">
        <v>470</v>
      </c>
      <c r="Y249" s="254" t="s">
        <v>470</v>
      </c>
      <c r="Z249" s="254" t="s">
        <v>470</v>
      </c>
      <c r="AA249" s="254">
        <v>3</v>
      </c>
      <c r="AB249" s="254">
        <v>6</v>
      </c>
      <c r="AC249" s="254">
        <v>3</v>
      </c>
      <c r="AD249" s="254">
        <v>6</v>
      </c>
      <c r="AE249" s="254">
        <v>4</v>
      </c>
      <c r="AF249" s="254">
        <v>6</v>
      </c>
      <c r="AG249" s="254">
        <v>0</v>
      </c>
      <c r="AH249" s="254">
        <v>6</v>
      </c>
      <c r="AI249" s="254">
        <v>1</v>
      </c>
      <c r="AJ249" s="254">
        <v>1</v>
      </c>
      <c r="AK249" s="254">
        <v>0</v>
      </c>
      <c r="AL249" s="254">
        <v>0</v>
      </c>
      <c r="AM249" s="254">
        <v>0</v>
      </c>
      <c r="AN249" s="254">
        <v>5</v>
      </c>
      <c r="AO249" s="254">
        <v>2</v>
      </c>
      <c r="AP249" s="254">
        <v>6</v>
      </c>
      <c r="AQ249" s="254">
        <v>6</v>
      </c>
    </row>
    <row r="250" spans="2:43">
      <c r="B250" s="236"/>
      <c r="C250" s="7" t="s">
        <v>2369</v>
      </c>
      <c r="D250" s="257">
        <v>1454</v>
      </c>
      <c r="E250" s="257">
        <v>25</v>
      </c>
      <c r="F250" s="253">
        <v>732</v>
      </c>
      <c r="G250" s="254">
        <v>548</v>
      </c>
      <c r="H250" s="254">
        <v>181</v>
      </c>
      <c r="I250" s="254">
        <v>3</v>
      </c>
      <c r="J250" s="254">
        <v>49.11</v>
      </c>
      <c r="K250" s="254">
        <v>244</v>
      </c>
      <c r="L250" s="254">
        <v>17</v>
      </c>
      <c r="M250" s="254">
        <v>3</v>
      </c>
      <c r="N250" s="254">
        <v>15</v>
      </c>
      <c r="O250" s="254" t="s">
        <v>470</v>
      </c>
      <c r="P250" s="254" t="s">
        <v>470</v>
      </c>
      <c r="Q250" s="254">
        <v>11</v>
      </c>
      <c r="R250" s="254">
        <v>8</v>
      </c>
      <c r="S250" s="254">
        <v>3</v>
      </c>
      <c r="T250" s="254" t="s">
        <v>470</v>
      </c>
      <c r="U250" s="254">
        <v>2</v>
      </c>
      <c r="V250" s="254">
        <v>9</v>
      </c>
      <c r="W250" s="254" t="s">
        <v>470</v>
      </c>
      <c r="X250" s="254" t="s">
        <v>470</v>
      </c>
      <c r="Y250" s="254" t="s">
        <v>470</v>
      </c>
      <c r="Z250" s="254" t="s">
        <v>470</v>
      </c>
      <c r="AA250" s="254">
        <v>5</v>
      </c>
      <c r="AB250" s="254">
        <v>11</v>
      </c>
      <c r="AC250" s="254">
        <v>2</v>
      </c>
      <c r="AD250" s="254">
        <v>11</v>
      </c>
      <c r="AE250" s="254">
        <v>5</v>
      </c>
      <c r="AF250" s="254">
        <v>7</v>
      </c>
      <c r="AG250" s="254">
        <v>0</v>
      </c>
      <c r="AH250" s="254">
        <v>11</v>
      </c>
      <c r="AI250" s="254">
        <v>2</v>
      </c>
      <c r="AJ250" s="254">
        <v>8</v>
      </c>
      <c r="AK250" s="254">
        <v>0</v>
      </c>
      <c r="AL250" s="254">
        <v>0</v>
      </c>
      <c r="AM250" s="254">
        <v>0</v>
      </c>
      <c r="AN250" s="254">
        <v>5</v>
      </c>
      <c r="AO250" s="254">
        <v>0</v>
      </c>
      <c r="AP250" s="254">
        <v>11</v>
      </c>
      <c r="AQ250" s="254">
        <v>11</v>
      </c>
    </row>
  </sheetData>
  <autoFilter ref="A5:WVK250">
    <filterColumn colId="0" showButton="0"/>
    <filterColumn colId="1" showButton="0"/>
  </autoFilter>
  <mergeCells count="8">
    <mergeCell ref="AH4:AQ4"/>
    <mergeCell ref="A5:C5"/>
    <mergeCell ref="D4:E4"/>
    <mergeCell ref="F4:I4"/>
    <mergeCell ref="K4:P4"/>
    <mergeCell ref="Q4:T4"/>
    <mergeCell ref="U4:X4"/>
    <mergeCell ref="Y4:AG4"/>
  </mergeCells>
  <phoneticPr fontId="9"/>
  <pageMargins left="0.59055118110236227" right="0.59055118110236227" top="0.39370078740157483" bottom="0.39370078740157483" header="0.39370078740157483" footer="0.39370078740157483"/>
  <pageSetup paperSize="9" pageOrder="overThenDown" orientation="portrait" verticalDpi="300" r:id="rId1"/>
  <headerFooter alignWithMargins="0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59"/>
  <sheetViews>
    <sheetView workbookViewId="0">
      <selection activeCell="B6" sqref="B6"/>
    </sheetView>
  </sheetViews>
  <sheetFormatPr defaultRowHeight="13.5"/>
  <cols>
    <col min="1" max="1" width="9" style="201"/>
    <col min="2" max="2" width="17.375" style="201" customWidth="1"/>
    <col min="3" max="4" width="9.75" style="201" bestFit="1" customWidth="1"/>
    <col min="5" max="5" width="9.125" style="201" bestFit="1" customWidth="1"/>
    <col min="6" max="6" width="9.75" style="201" bestFit="1" customWidth="1"/>
    <col min="7" max="7" width="9.125" style="201" bestFit="1" customWidth="1"/>
    <col min="8" max="8" width="9.875" style="201" bestFit="1" customWidth="1"/>
    <col min="9" max="16384" width="9" style="201"/>
  </cols>
  <sheetData>
    <row r="1" spans="1:10" ht="24">
      <c r="A1" s="204"/>
      <c r="B1" s="205" t="s">
        <v>424</v>
      </c>
      <c r="C1" s="206" t="s">
        <v>425</v>
      </c>
      <c r="D1" s="206" t="s">
        <v>426</v>
      </c>
      <c r="E1" s="206" t="s">
        <v>427</v>
      </c>
      <c r="F1" s="206" t="s">
        <v>428</v>
      </c>
      <c r="G1" s="204" t="s">
        <v>429</v>
      </c>
      <c r="H1" s="204" t="s">
        <v>430</v>
      </c>
      <c r="I1" s="204"/>
    </row>
    <row r="2" spans="1:10">
      <c r="A2" s="201">
        <v>1</v>
      </c>
      <c r="B2" s="263" t="s">
        <v>495</v>
      </c>
      <c r="C2" s="202">
        <v>439160.19</v>
      </c>
      <c r="D2" s="202">
        <v>321194.42</v>
      </c>
      <c r="E2" s="202">
        <v>25279.64</v>
      </c>
      <c r="F2" s="202">
        <v>69580.639999999999</v>
      </c>
      <c r="G2" s="202">
        <v>2822.2200000000003</v>
      </c>
      <c r="H2" s="202">
        <v>9063.52</v>
      </c>
      <c r="J2" s="263" t="s">
        <v>495</v>
      </c>
    </row>
    <row r="3" spans="1:10">
      <c r="A3" s="201">
        <v>2</v>
      </c>
      <c r="B3" s="263" t="s">
        <v>496</v>
      </c>
      <c r="C3" s="202">
        <v>8069.17</v>
      </c>
      <c r="D3" s="202">
        <v>21211.360000000001</v>
      </c>
      <c r="E3" s="202">
        <v>4605.45</v>
      </c>
      <c r="F3" s="202">
        <v>10141.25</v>
      </c>
      <c r="G3" s="202">
        <v>652.14</v>
      </c>
      <c r="H3" s="202">
        <v>1253.6399999999999</v>
      </c>
      <c r="J3" s="263" t="s">
        <v>496</v>
      </c>
    </row>
    <row r="4" spans="1:10">
      <c r="A4" s="201">
        <v>3</v>
      </c>
      <c r="B4" s="266" t="s">
        <v>497</v>
      </c>
      <c r="C4" s="202">
        <v>0</v>
      </c>
      <c r="D4" s="202">
        <v>1.83</v>
      </c>
      <c r="E4" s="202">
        <v>1149</v>
      </c>
      <c r="F4" s="202">
        <v>70.510000000000005</v>
      </c>
      <c r="G4" s="202">
        <v>367.30999999999995</v>
      </c>
      <c r="H4" s="202">
        <v>157.97999999999999</v>
      </c>
      <c r="J4" s="266" t="s">
        <v>497</v>
      </c>
    </row>
    <row r="5" spans="1:10">
      <c r="A5" s="201">
        <v>4</v>
      </c>
      <c r="B5" s="263" t="s">
        <v>511</v>
      </c>
      <c r="C5" s="202">
        <v>0</v>
      </c>
      <c r="D5" s="202">
        <v>623.77</v>
      </c>
      <c r="E5" s="202">
        <v>143.97</v>
      </c>
      <c r="F5" s="202">
        <v>655</v>
      </c>
      <c r="G5" s="202">
        <v>1.17</v>
      </c>
      <c r="H5" s="202">
        <v>29.23</v>
      </c>
      <c r="J5" s="263" t="s">
        <v>511</v>
      </c>
    </row>
    <row r="6" spans="1:10">
      <c r="A6" s="201">
        <v>5</v>
      </c>
      <c r="B6" s="263" t="s">
        <v>519</v>
      </c>
      <c r="C6" s="202">
        <v>6.49</v>
      </c>
      <c r="D6" s="202">
        <v>743.25</v>
      </c>
      <c r="E6" s="202">
        <v>46.56</v>
      </c>
      <c r="F6" s="202">
        <v>873.35</v>
      </c>
      <c r="G6" s="202">
        <v>14.58</v>
      </c>
      <c r="H6" s="202">
        <v>119.62</v>
      </c>
      <c r="J6" s="263" t="s">
        <v>519</v>
      </c>
    </row>
    <row r="7" spans="1:10">
      <c r="A7" s="201">
        <v>6</v>
      </c>
      <c r="B7" s="263" t="s">
        <v>532</v>
      </c>
      <c r="C7" s="202">
        <v>25.19</v>
      </c>
      <c r="D7" s="202">
        <v>595.22</v>
      </c>
      <c r="E7" s="202">
        <v>828.03</v>
      </c>
      <c r="F7" s="202">
        <v>711.73</v>
      </c>
      <c r="G7" s="202">
        <v>7.31</v>
      </c>
      <c r="H7" s="202">
        <v>101.78</v>
      </c>
      <c r="J7" s="263" t="s">
        <v>532</v>
      </c>
    </row>
    <row r="8" spans="1:10">
      <c r="A8" s="201">
        <v>7</v>
      </c>
      <c r="B8" s="263" t="s">
        <v>544</v>
      </c>
      <c r="C8" s="202">
        <v>220.92</v>
      </c>
      <c r="D8" s="202">
        <v>1473.73</v>
      </c>
      <c r="E8" s="202">
        <v>96.18</v>
      </c>
      <c r="F8" s="202">
        <v>1510.42</v>
      </c>
      <c r="G8" s="202">
        <v>2.35</v>
      </c>
      <c r="H8" s="202">
        <v>87.59</v>
      </c>
      <c r="J8" s="263" t="s">
        <v>544</v>
      </c>
    </row>
    <row r="9" spans="1:10">
      <c r="A9" s="201">
        <v>8</v>
      </c>
      <c r="B9" s="263" t="s">
        <v>553</v>
      </c>
      <c r="C9" s="202">
        <v>30.09</v>
      </c>
      <c r="D9" s="202">
        <v>1474.29</v>
      </c>
      <c r="E9" s="202">
        <v>157.75</v>
      </c>
      <c r="F9" s="202">
        <v>1506.92</v>
      </c>
      <c r="G9" s="202">
        <v>6.57</v>
      </c>
      <c r="H9" s="202">
        <v>38.56</v>
      </c>
      <c r="J9" s="263" t="s">
        <v>553</v>
      </c>
    </row>
    <row r="10" spans="1:10">
      <c r="A10" s="201">
        <v>9</v>
      </c>
      <c r="B10" s="266" t="s">
        <v>567</v>
      </c>
      <c r="C10" s="202">
        <v>0</v>
      </c>
      <c r="D10" s="202">
        <v>2.08</v>
      </c>
      <c r="E10" s="202">
        <v>608.52</v>
      </c>
      <c r="F10" s="202">
        <v>77.02</v>
      </c>
      <c r="G10" s="202">
        <v>36.82</v>
      </c>
      <c r="H10" s="202">
        <v>78.319999999999993</v>
      </c>
      <c r="J10" s="266" t="s">
        <v>567</v>
      </c>
    </row>
    <row r="11" spans="1:10">
      <c r="A11" s="201">
        <v>10</v>
      </c>
      <c r="B11" s="263" t="s">
        <v>576</v>
      </c>
      <c r="C11" s="202">
        <v>0</v>
      </c>
      <c r="D11" s="202">
        <v>3.66</v>
      </c>
      <c r="E11" s="202">
        <v>403.82</v>
      </c>
      <c r="F11" s="202">
        <v>69.36</v>
      </c>
      <c r="G11" s="202">
        <v>95.37</v>
      </c>
      <c r="H11" s="202">
        <v>46.57</v>
      </c>
      <c r="J11" s="263" t="s">
        <v>576</v>
      </c>
    </row>
    <row r="12" spans="1:10">
      <c r="A12" s="201">
        <v>11</v>
      </c>
      <c r="B12" s="263" t="s">
        <v>585</v>
      </c>
      <c r="C12" s="202">
        <v>0</v>
      </c>
      <c r="D12" s="202">
        <v>80.13</v>
      </c>
      <c r="E12" s="202">
        <v>485.74</v>
      </c>
      <c r="F12" s="202">
        <v>151.99</v>
      </c>
      <c r="G12" s="202">
        <v>47.67</v>
      </c>
      <c r="H12" s="202">
        <v>194.28</v>
      </c>
      <c r="J12" s="263" t="s">
        <v>585</v>
      </c>
    </row>
    <row r="13" spans="1:10">
      <c r="A13" s="201">
        <v>12</v>
      </c>
      <c r="B13" s="263" t="s">
        <v>592</v>
      </c>
      <c r="C13" s="202">
        <v>0</v>
      </c>
      <c r="D13" s="202">
        <v>392.95</v>
      </c>
      <c r="E13" s="202">
        <v>0.46</v>
      </c>
      <c r="F13" s="202">
        <v>385.05</v>
      </c>
      <c r="G13" s="202">
        <v>0</v>
      </c>
      <c r="H13" s="202">
        <v>0.12000000000000001</v>
      </c>
      <c r="J13" s="263" t="s">
        <v>592</v>
      </c>
    </row>
    <row r="14" spans="1:10">
      <c r="A14" s="201">
        <v>13</v>
      </c>
      <c r="B14" s="263" t="s">
        <v>597</v>
      </c>
      <c r="C14" s="202">
        <v>0</v>
      </c>
      <c r="D14" s="202">
        <v>0.21</v>
      </c>
      <c r="E14" s="202">
        <v>64.75</v>
      </c>
      <c r="F14" s="202">
        <v>12.93</v>
      </c>
      <c r="G14" s="202">
        <v>0.12</v>
      </c>
      <c r="H14" s="202">
        <v>48.25</v>
      </c>
      <c r="J14" s="263" t="s">
        <v>597</v>
      </c>
    </row>
    <row r="15" spans="1:10">
      <c r="A15" s="201">
        <v>14</v>
      </c>
      <c r="B15" s="263" t="s">
        <v>599</v>
      </c>
      <c r="C15" s="202">
        <v>0</v>
      </c>
      <c r="D15" s="202">
        <v>1276.01</v>
      </c>
      <c r="E15" s="202">
        <v>423.39</v>
      </c>
      <c r="F15" s="202">
        <v>1296.07</v>
      </c>
      <c r="G15" s="202">
        <v>14.28</v>
      </c>
      <c r="H15" s="202">
        <v>237.91000000000003</v>
      </c>
      <c r="J15" s="263" t="s">
        <v>599</v>
      </c>
    </row>
    <row r="16" spans="1:10">
      <c r="A16" s="201">
        <v>15</v>
      </c>
      <c r="B16" s="263" t="s">
        <v>614</v>
      </c>
      <c r="C16" s="202">
        <v>0</v>
      </c>
      <c r="D16" s="202">
        <v>397.47</v>
      </c>
      <c r="E16" s="202">
        <v>93.69</v>
      </c>
      <c r="F16" s="202">
        <v>396.57</v>
      </c>
      <c r="G16" s="202">
        <v>7.83</v>
      </c>
      <c r="H16" s="202">
        <v>0</v>
      </c>
      <c r="J16" s="263" t="s">
        <v>614</v>
      </c>
    </row>
    <row r="17" spans="1:10">
      <c r="A17" s="201">
        <v>16</v>
      </c>
      <c r="B17" s="263" t="s">
        <v>620</v>
      </c>
      <c r="C17" s="202">
        <v>42.09</v>
      </c>
      <c r="D17" s="202">
        <v>2355.5100000000002</v>
      </c>
      <c r="E17" s="202">
        <v>99.57</v>
      </c>
      <c r="F17" s="202">
        <v>2369.66</v>
      </c>
      <c r="G17" s="202">
        <v>1.1100000000000001</v>
      </c>
      <c r="H17" s="202">
        <v>103.94</v>
      </c>
      <c r="J17" s="263" t="s">
        <v>620</v>
      </c>
    </row>
    <row r="18" spans="1:10">
      <c r="A18" s="201">
        <v>17</v>
      </c>
      <c r="B18" s="263" t="s">
        <v>631</v>
      </c>
      <c r="C18" s="202">
        <v>219.86</v>
      </c>
      <c r="D18" s="202">
        <v>1684.13</v>
      </c>
      <c r="E18" s="202">
        <v>3.35</v>
      </c>
      <c r="F18" s="202">
        <v>25.79</v>
      </c>
      <c r="G18" s="202">
        <v>39.93</v>
      </c>
      <c r="H18" s="202">
        <v>9.44</v>
      </c>
      <c r="J18" s="263" t="s">
        <v>631</v>
      </c>
    </row>
    <row r="19" spans="1:10">
      <c r="A19" s="201">
        <v>18</v>
      </c>
      <c r="B19" s="263" t="s">
        <v>641</v>
      </c>
      <c r="C19" s="202">
        <v>2690.41</v>
      </c>
      <c r="D19" s="202">
        <v>3326.7</v>
      </c>
      <c r="E19" s="202">
        <v>0</v>
      </c>
      <c r="F19" s="202">
        <v>0</v>
      </c>
      <c r="G19" s="202">
        <v>0</v>
      </c>
      <c r="H19" s="202">
        <v>0</v>
      </c>
      <c r="J19" s="263" t="s">
        <v>641</v>
      </c>
    </row>
    <row r="20" spans="1:10">
      <c r="A20" s="201">
        <v>19</v>
      </c>
      <c r="B20" s="263" t="s">
        <v>648</v>
      </c>
      <c r="C20" s="202">
        <v>735.48</v>
      </c>
      <c r="D20" s="202">
        <v>2147.21</v>
      </c>
      <c r="E20" s="202">
        <v>0.67</v>
      </c>
      <c r="F20" s="202">
        <v>4.58</v>
      </c>
      <c r="G20" s="202">
        <v>0</v>
      </c>
      <c r="H20" s="202">
        <v>0.09</v>
      </c>
      <c r="J20" s="263" t="s">
        <v>648</v>
      </c>
    </row>
    <row r="21" spans="1:10">
      <c r="A21" s="201">
        <v>20</v>
      </c>
      <c r="B21" s="263" t="s">
        <v>659</v>
      </c>
      <c r="C21" s="202">
        <v>4098.6400000000003</v>
      </c>
      <c r="D21" s="202">
        <v>4633.21</v>
      </c>
      <c r="E21" s="202">
        <v>0</v>
      </c>
      <c r="F21" s="202">
        <v>24.28</v>
      </c>
      <c r="G21" s="202">
        <v>9.7200000000000006</v>
      </c>
      <c r="H21" s="202">
        <v>0</v>
      </c>
      <c r="J21" s="263" t="s">
        <v>659</v>
      </c>
    </row>
    <row r="22" spans="1:10">
      <c r="A22" s="201">
        <v>21</v>
      </c>
      <c r="B22" s="263" t="s">
        <v>681</v>
      </c>
      <c r="C22" s="202">
        <v>21568.57</v>
      </c>
      <c r="D22" s="202">
        <v>28593.23</v>
      </c>
      <c r="E22" s="202">
        <v>5081.13</v>
      </c>
      <c r="F22" s="202">
        <v>8567.4</v>
      </c>
      <c r="G22" s="202">
        <v>613.79</v>
      </c>
      <c r="H22" s="202">
        <v>1214.3499999999999</v>
      </c>
      <c r="J22" s="263" t="s">
        <v>681</v>
      </c>
    </row>
    <row r="23" spans="1:10">
      <c r="A23" s="201">
        <v>22</v>
      </c>
      <c r="B23" s="266" t="s">
        <v>682</v>
      </c>
      <c r="C23" s="202">
        <v>787.16</v>
      </c>
      <c r="D23" s="202">
        <v>918.17</v>
      </c>
      <c r="E23" s="202">
        <v>2147.12</v>
      </c>
      <c r="F23" s="202">
        <v>1455.11</v>
      </c>
      <c r="G23" s="202">
        <v>366.72</v>
      </c>
      <c r="H23" s="202">
        <v>247.21</v>
      </c>
      <c r="J23" s="266" t="s">
        <v>682</v>
      </c>
    </row>
    <row r="24" spans="1:10">
      <c r="A24" s="201">
        <v>23</v>
      </c>
      <c r="B24" s="263" t="s">
        <v>704</v>
      </c>
      <c r="C24" s="202">
        <v>0</v>
      </c>
      <c r="D24" s="202">
        <v>286.52999999999997</v>
      </c>
      <c r="E24" s="202">
        <v>368.76</v>
      </c>
      <c r="F24" s="202">
        <v>283.61</v>
      </c>
      <c r="G24" s="202">
        <v>61.39</v>
      </c>
      <c r="H24" s="202">
        <v>38.479999999999997</v>
      </c>
      <c r="J24" s="263" t="s">
        <v>704</v>
      </c>
    </row>
    <row r="25" spans="1:10">
      <c r="A25" s="201">
        <v>24</v>
      </c>
      <c r="B25" s="263" t="s">
        <v>711</v>
      </c>
      <c r="C25" s="202">
        <v>0</v>
      </c>
      <c r="D25" s="202">
        <v>400.23</v>
      </c>
      <c r="E25" s="202">
        <v>96.11</v>
      </c>
      <c r="F25" s="202">
        <v>401.69</v>
      </c>
      <c r="G25" s="202">
        <v>0</v>
      </c>
      <c r="H25" s="202">
        <v>28.84</v>
      </c>
      <c r="J25" s="263" t="s">
        <v>711</v>
      </c>
    </row>
    <row r="26" spans="1:10">
      <c r="A26" s="201">
        <v>25</v>
      </c>
      <c r="B26" s="263" t="s">
        <v>254</v>
      </c>
      <c r="C26" s="202">
        <v>0</v>
      </c>
      <c r="D26" s="202">
        <v>261.07</v>
      </c>
      <c r="E26" s="202">
        <v>332.83</v>
      </c>
      <c r="F26" s="202">
        <v>263.43</v>
      </c>
      <c r="G26" s="202">
        <v>8.23</v>
      </c>
      <c r="H26" s="202">
        <v>102.25000000000001</v>
      </c>
      <c r="J26" s="263" t="s">
        <v>254</v>
      </c>
    </row>
    <row r="27" spans="1:10">
      <c r="A27" s="201">
        <v>26</v>
      </c>
      <c r="B27" s="263" t="s">
        <v>721</v>
      </c>
      <c r="C27" s="202">
        <v>98.62</v>
      </c>
      <c r="D27" s="202">
        <v>596.9</v>
      </c>
      <c r="E27" s="202">
        <v>273.01</v>
      </c>
      <c r="F27" s="202">
        <v>581.36</v>
      </c>
      <c r="G27" s="202">
        <v>6.32</v>
      </c>
      <c r="H27" s="202">
        <v>56.24</v>
      </c>
      <c r="J27" s="263" t="s">
        <v>721</v>
      </c>
    </row>
    <row r="28" spans="1:10">
      <c r="A28" s="201">
        <v>27</v>
      </c>
      <c r="B28" s="263" t="s">
        <v>199</v>
      </c>
      <c r="C28" s="202">
        <v>0.51</v>
      </c>
      <c r="D28" s="202">
        <v>172.67</v>
      </c>
      <c r="E28" s="202">
        <v>205.88</v>
      </c>
      <c r="F28" s="202">
        <v>167.86</v>
      </c>
      <c r="G28" s="202">
        <v>0</v>
      </c>
      <c r="H28" s="202">
        <v>65.31</v>
      </c>
      <c r="J28" s="263" t="s">
        <v>199</v>
      </c>
    </row>
    <row r="29" spans="1:10">
      <c r="A29" s="201">
        <v>28</v>
      </c>
      <c r="B29" s="263" t="s">
        <v>729</v>
      </c>
      <c r="C29" s="202">
        <v>0</v>
      </c>
      <c r="D29" s="202">
        <v>588.88</v>
      </c>
      <c r="E29" s="202">
        <v>1.32</v>
      </c>
      <c r="F29" s="202">
        <v>586.16999999999996</v>
      </c>
      <c r="G29" s="202">
        <v>0</v>
      </c>
      <c r="H29" s="202">
        <v>0</v>
      </c>
      <c r="J29" s="263" t="s">
        <v>729</v>
      </c>
    </row>
    <row r="30" spans="1:10">
      <c r="A30" s="201">
        <v>29</v>
      </c>
      <c r="B30" s="263" t="s">
        <v>737</v>
      </c>
      <c r="C30" s="202">
        <v>0</v>
      </c>
      <c r="D30" s="202">
        <v>592.28</v>
      </c>
      <c r="E30" s="202">
        <v>78.33</v>
      </c>
      <c r="F30" s="202">
        <v>591.42999999999995</v>
      </c>
      <c r="G30" s="202">
        <v>1.36</v>
      </c>
      <c r="H30" s="202">
        <v>39.619999999999997</v>
      </c>
      <c r="J30" s="263" t="s">
        <v>737</v>
      </c>
    </row>
    <row r="31" spans="1:10">
      <c r="A31" s="201">
        <v>30</v>
      </c>
      <c r="B31" s="263" t="s">
        <v>744</v>
      </c>
      <c r="C31" s="202">
        <v>180.2</v>
      </c>
      <c r="D31" s="202">
        <v>966.73</v>
      </c>
      <c r="E31" s="202">
        <v>10.64</v>
      </c>
      <c r="F31" s="202">
        <v>964.15</v>
      </c>
      <c r="G31" s="202">
        <v>0</v>
      </c>
      <c r="H31" s="202">
        <v>0</v>
      </c>
      <c r="J31" s="263" t="s">
        <v>744</v>
      </c>
    </row>
    <row r="32" spans="1:10">
      <c r="A32" s="201">
        <v>31</v>
      </c>
      <c r="B32" s="263" t="s">
        <v>749</v>
      </c>
      <c r="C32" s="202">
        <v>0</v>
      </c>
      <c r="D32" s="202">
        <v>332.47</v>
      </c>
      <c r="E32" s="202">
        <v>216.99</v>
      </c>
      <c r="F32" s="202">
        <v>364.29</v>
      </c>
      <c r="G32" s="202">
        <v>0</v>
      </c>
      <c r="H32" s="202">
        <v>104.41</v>
      </c>
      <c r="J32" s="263" t="s">
        <v>749</v>
      </c>
    </row>
    <row r="33" spans="1:10">
      <c r="A33" s="201">
        <v>32</v>
      </c>
      <c r="B33" s="263" t="s">
        <v>755</v>
      </c>
      <c r="C33" s="202">
        <v>0</v>
      </c>
      <c r="D33" s="202">
        <v>15.32</v>
      </c>
      <c r="E33" s="202">
        <v>416.25</v>
      </c>
      <c r="F33" s="202">
        <v>10.19</v>
      </c>
      <c r="G33" s="202">
        <v>24.21</v>
      </c>
      <c r="H33" s="202">
        <v>200.92000000000002</v>
      </c>
      <c r="J33" s="263" t="s">
        <v>755</v>
      </c>
    </row>
    <row r="34" spans="1:10">
      <c r="A34" s="201">
        <v>33</v>
      </c>
      <c r="B34" s="263" t="s">
        <v>758</v>
      </c>
      <c r="C34" s="202">
        <v>0</v>
      </c>
      <c r="D34" s="202">
        <v>638.07000000000005</v>
      </c>
      <c r="E34" s="202">
        <v>31.35</v>
      </c>
      <c r="F34" s="202">
        <v>633.14</v>
      </c>
      <c r="G34" s="202">
        <v>0.28999999999999998</v>
      </c>
      <c r="H34" s="202">
        <v>16.37</v>
      </c>
      <c r="J34" s="263" t="s">
        <v>758</v>
      </c>
    </row>
    <row r="35" spans="1:10">
      <c r="A35" s="201">
        <v>34</v>
      </c>
      <c r="B35" s="263" t="s">
        <v>765</v>
      </c>
      <c r="C35" s="202">
        <v>0</v>
      </c>
      <c r="D35" s="202">
        <v>519.04</v>
      </c>
      <c r="E35" s="202">
        <v>23.41</v>
      </c>
      <c r="F35" s="202">
        <v>551.51</v>
      </c>
      <c r="G35" s="202">
        <v>0</v>
      </c>
      <c r="H35" s="202">
        <v>22.7</v>
      </c>
      <c r="J35" s="263" t="s">
        <v>765</v>
      </c>
    </row>
    <row r="36" spans="1:10">
      <c r="A36" s="201">
        <v>35</v>
      </c>
      <c r="B36" s="263" t="s">
        <v>773</v>
      </c>
      <c r="C36" s="202">
        <v>2891.26</v>
      </c>
      <c r="D36" s="202">
        <v>3260.56</v>
      </c>
      <c r="E36" s="202">
        <v>0</v>
      </c>
      <c r="F36" s="202">
        <v>0</v>
      </c>
      <c r="G36" s="202">
        <v>0</v>
      </c>
      <c r="H36" s="202">
        <v>0</v>
      </c>
      <c r="J36" s="263" t="s">
        <v>773</v>
      </c>
    </row>
    <row r="37" spans="1:10">
      <c r="A37" s="201">
        <v>36</v>
      </c>
      <c r="B37" s="263" t="s">
        <v>784</v>
      </c>
      <c r="C37" s="202">
        <v>8066.53</v>
      </c>
      <c r="D37" s="202">
        <v>3397.28</v>
      </c>
      <c r="E37" s="202">
        <v>0</v>
      </c>
      <c r="F37" s="202">
        <v>0</v>
      </c>
      <c r="G37" s="202">
        <v>0</v>
      </c>
      <c r="H37" s="202">
        <v>0</v>
      </c>
      <c r="J37" s="263" t="s">
        <v>784</v>
      </c>
    </row>
    <row r="38" spans="1:10">
      <c r="A38" s="201">
        <v>37</v>
      </c>
      <c r="B38" s="263" t="s">
        <v>793</v>
      </c>
      <c r="C38" s="202">
        <v>520.84</v>
      </c>
      <c r="D38" s="202">
        <v>941.16</v>
      </c>
      <c r="E38" s="202">
        <v>0</v>
      </c>
      <c r="F38" s="202">
        <v>3.03</v>
      </c>
      <c r="G38" s="202">
        <v>14.25</v>
      </c>
      <c r="H38" s="202">
        <v>10.3</v>
      </c>
      <c r="J38" s="263" t="s">
        <v>793</v>
      </c>
    </row>
    <row r="39" spans="1:10">
      <c r="A39" s="201">
        <v>38</v>
      </c>
      <c r="B39" s="263" t="s">
        <v>802</v>
      </c>
      <c r="C39" s="202">
        <v>1243.6199999999999</v>
      </c>
      <c r="D39" s="202">
        <v>1224.45</v>
      </c>
      <c r="E39" s="202">
        <v>0</v>
      </c>
      <c r="F39" s="202">
        <v>2.66</v>
      </c>
      <c r="G39" s="202">
        <v>0</v>
      </c>
      <c r="H39" s="202">
        <v>0</v>
      </c>
      <c r="J39" s="263" t="s">
        <v>802</v>
      </c>
    </row>
    <row r="40" spans="1:10">
      <c r="A40" s="201">
        <v>39</v>
      </c>
      <c r="B40" s="263" t="s">
        <v>807</v>
      </c>
      <c r="C40" s="202">
        <v>13.73</v>
      </c>
      <c r="D40" s="202">
        <v>271.83999999999997</v>
      </c>
      <c r="E40" s="202">
        <v>0.51</v>
      </c>
      <c r="F40" s="202">
        <v>2.2000000000000002</v>
      </c>
      <c r="G40" s="202">
        <v>0</v>
      </c>
      <c r="H40" s="202">
        <v>0</v>
      </c>
      <c r="J40" s="263" t="s">
        <v>807</v>
      </c>
    </row>
    <row r="41" spans="1:10">
      <c r="A41" s="201">
        <v>40</v>
      </c>
      <c r="B41" s="263" t="s">
        <v>810</v>
      </c>
      <c r="C41" s="202">
        <v>0</v>
      </c>
      <c r="D41" s="202">
        <v>141.34</v>
      </c>
      <c r="E41" s="202">
        <v>0</v>
      </c>
      <c r="F41" s="202">
        <v>6.43</v>
      </c>
      <c r="G41" s="202">
        <v>0</v>
      </c>
      <c r="H41" s="202">
        <v>0</v>
      </c>
      <c r="J41" s="263" t="s">
        <v>810</v>
      </c>
    </row>
    <row r="42" spans="1:10">
      <c r="A42" s="201">
        <v>41</v>
      </c>
      <c r="B42" s="263" t="s">
        <v>812</v>
      </c>
      <c r="C42" s="202">
        <v>0.19</v>
      </c>
      <c r="D42" s="202">
        <v>476.01</v>
      </c>
      <c r="E42" s="202">
        <v>132.07</v>
      </c>
      <c r="F42" s="202">
        <v>469.34</v>
      </c>
      <c r="G42" s="202">
        <v>4.37</v>
      </c>
      <c r="H42" s="202">
        <v>1.64</v>
      </c>
      <c r="J42" s="263" t="s">
        <v>812</v>
      </c>
    </row>
    <row r="43" spans="1:10">
      <c r="A43" s="201">
        <v>42</v>
      </c>
      <c r="B43" s="263" t="s">
        <v>80</v>
      </c>
      <c r="C43" s="202">
        <v>0</v>
      </c>
      <c r="D43" s="202">
        <v>435.21</v>
      </c>
      <c r="E43" s="202">
        <v>22.5</v>
      </c>
      <c r="F43" s="202">
        <v>436.99</v>
      </c>
      <c r="G43" s="202">
        <v>0.31</v>
      </c>
      <c r="H43" s="202">
        <v>21.7</v>
      </c>
      <c r="J43" s="263" t="s">
        <v>80</v>
      </c>
    </row>
    <row r="44" spans="1:10">
      <c r="A44" s="201">
        <v>43</v>
      </c>
      <c r="B44" s="263" t="s">
        <v>822</v>
      </c>
      <c r="C44" s="202">
        <v>0</v>
      </c>
      <c r="D44" s="202">
        <v>211.03</v>
      </c>
      <c r="E44" s="202">
        <v>447.26</v>
      </c>
      <c r="F44" s="202">
        <v>209.47</v>
      </c>
      <c r="G44" s="202">
        <v>28.759999999999998</v>
      </c>
      <c r="H44" s="202">
        <v>90.77</v>
      </c>
      <c r="J44" s="263" t="s">
        <v>822</v>
      </c>
    </row>
    <row r="45" spans="1:10">
      <c r="A45" s="201">
        <v>44</v>
      </c>
      <c r="B45" s="263" t="s">
        <v>827</v>
      </c>
      <c r="C45" s="202">
        <v>3.16</v>
      </c>
      <c r="D45" s="202">
        <v>469.68</v>
      </c>
      <c r="E45" s="202">
        <v>0</v>
      </c>
      <c r="F45" s="202">
        <v>456.71</v>
      </c>
      <c r="G45" s="202">
        <v>0</v>
      </c>
      <c r="H45" s="202">
        <v>0</v>
      </c>
      <c r="J45" s="263" t="s">
        <v>827</v>
      </c>
    </row>
    <row r="46" spans="1:10">
      <c r="A46" s="201">
        <v>45</v>
      </c>
      <c r="B46" s="263" t="s">
        <v>38</v>
      </c>
      <c r="C46" s="202">
        <v>0.23</v>
      </c>
      <c r="D46" s="202">
        <v>5.75</v>
      </c>
      <c r="E46" s="202">
        <v>276.76</v>
      </c>
      <c r="F46" s="202">
        <v>103.52</v>
      </c>
      <c r="G46" s="202">
        <v>30.09</v>
      </c>
      <c r="H46" s="202">
        <v>71.34</v>
      </c>
      <c r="J46" s="263" t="s">
        <v>38</v>
      </c>
    </row>
    <row r="47" spans="1:10">
      <c r="A47" s="201">
        <v>46</v>
      </c>
      <c r="B47" s="263" t="s">
        <v>832</v>
      </c>
      <c r="C47" s="202">
        <v>3940.75</v>
      </c>
      <c r="D47" s="202">
        <v>3024.47</v>
      </c>
      <c r="E47" s="202">
        <v>0</v>
      </c>
      <c r="F47" s="202">
        <v>0</v>
      </c>
      <c r="G47" s="202">
        <v>15.3</v>
      </c>
      <c r="H47" s="202">
        <v>0</v>
      </c>
      <c r="J47" s="263" t="s">
        <v>832</v>
      </c>
    </row>
    <row r="48" spans="1:10">
      <c r="A48" s="201">
        <v>47</v>
      </c>
      <c r="B48" s="263" t="s">
        <v>852</v>
      </c>
      <c r="C48" s="202">
        <v>896.69</v>
      </c>
      <c r="D48" s="202">
        <v>1570.95</v>
      </c>
      <c r="E48" s="202">
        <v>0</v>
      </c>
      <c r="F48" s="202">
        <v>1.53</v>
      </c>
      <c r="G48" s="202">
        <v>19.940000000000001</v>
      </c>
      <c r="H48" s="202">
        <v>9.7200000000000006</v>
      </c>
      <c r="J48" s="263" t="s">
        <v>852</v>
      </c>
    </row>
    <row r="49" spans="1:10">
      <c r="A49" s="201">
        <v>48</v>
      </c>
      <c r="B49" s="263" t="s">
        <v>861</v>
      </c>
      <c r="C49" s="202">
        <v>823.33</v>
      </c>
      <c r="D49" s="202">
        <v>1627.95</v>
      </c>
      <c r="E49" s="202">
        <v>0</v>
      </c>
      <c r="F49" s="202">
        <v>0.66</v>
      </c>
      <c r="G49" s="202">
        <v>0</v>
      </c>
      <c r="H49" s="202">
        <v>16.23</v>
      </c>
      <c r="J49" s="263" t="s">
        <v>861</v>
      </c>
    </row>
    <row r="50" spans="1:10">
      <c r="A50" s="201">
        <v>49</v>
      </c>
      <c r="B50" s="263" t="s">
        <v>867</v>
      </c>
      <c r="C50" s="202">
        <v>125.5</v>
      </c>
      <c r="D50" s="202">
        <v>1045.28</v>
      </c>
      <c r="E50" s="202">
        <v>0</v>
      </c>
      <c r="F50" s="202">
        <v>0</v>
      </c>
      <c r="G50" s="202">
        <v>32.24</v>
      </c>
      <c r="H50" s="202">
        <v>9.0399999999999991</v>
      </c>
      <c r="J50" s="263" t="s">
        <v>867</v>
      </c>
    </row>
    <row r="51" spans="1:10">
      <c r="A51" s="201">
        <v>50</v>
      </c>
      <c r="B51" s="263" t="s">
        <v>883</v>
      </c>
      <c r="C51" s="202">
        <v>789.66</v>
      </c>
      <c r="D51" s="202">
        <v>1028.8800000000001</v>
      </c>
      <c r="E51" s="202">
        <v>0</v>
      </c>
      <c r="F51" s="202">
        <v>0</v>
      </c>
      <c r="G51" s="202">
        <v>0</v>
      </c>
      <c r="H51" s="202">
        <v>0</v>
      </c>
      <c r="J51" s="263" t="s">
        <v>883</v>
      </c>
    </row>
    <row r="52" spans="1:10">
      <c r="A52" s="201">
        <v>51</v>
      </c>
      <c r="B52" s="263" t="s">
        <v>892</v>
      </c>
      <c r="C52" s="202">
        <v>544.19000000000005</v>
      </c>
      <c r="D52" s="202">
        <v>1676.08</v>
      </c>
      <c r="E52" s="202">
        <v>0.05</v>
      </c>
      <c r="F52" s="202">
        <v>18.850000000000001</v>
      </c>
      <c r="G52" s="202">
        <v>0</v>
      </c>
      <c r="H52" s="202">
        <v>0</v>
      </c>
      <c r="J52" s="263" t="s">
        <v>892</v>
      </c>
    </row>
    <row r="53" spans="1:10">
      <c r="A53" s="201">
        <v>52</v>
      </c>
      <c r="B53" s="263" t="s">
        <v>904</v>
      </c>
      <c r="C53" s="202">
        <v>642.4</v>
      </c>
      <c r="D53" s="202">
        <v>1496.94</v>
      </c>
      <c r="E53" s="202">
        <v>0</v>
      </c>
      <c r="F53" s="202">
        <v>2.06</v>
      </c>
      <c r="G53" s="202">
        <v>0</v>
      </c>
      <c r="H53" s="202">
        <v>61.26</v>
      </c>
      <c r="J53" s="263" t="s">
        <v>904</v>
      </c>
    </row>
    <row r="54" spans="1:10">
      <c r="A54" s="201">
        <v>53</v>
      </c>
      <c r="B54" s="263" t="s">
        <v>912</v>
      </c>
      <c r="C54" s="202">
        <v>20269.22</v>
      </c>
      <c r="D54" s="202">
        <v>5150.55</v>
      </c>
      <c r="E54" s="202">
        <v>2915.36</v>
      </c>
      <c r="F54" s="202">
        <v>10794.82</v>
      </c>
      <c r="G54" s="202">
        <v>198.12</v>
      </c>
      <c r="H54" s="202">
        <v>1271.78</v>
      </c>
      <c r="J54" s="263" t="s">
        <v>912</v>
      </c>
    </row>
    <row r="55" spans="1:10">
      <c r="A55" s="201">
        <v>54</v>
      </c>
      <c r="B55" s="266" t="s">
        <v>913</v>
      </c>
      <c r="C55" s="202">
        <v>712.43</v>
      </c>
      <c r="D55" s="202">
        <v>2.5</v>
      </c>
      <c r="E55" s="202">
        <v>1439.75</v>
      </c>
      <c r="F55" s="202">
        <v>1132.0999999999999</v>
      </c>
      <c r="G55" s="202">
        <v>196.95</v>
      </c>
      <c r="H55" s="202">
        <v>620.26</v>
      </c>
      <c r="J55" s="266" t="s">
        <v>913</v>
      </c>
    </row>
    <row r="56" spans="1:10">
      <c r="A56" s="201">
        <v>55</v>
      </c>
      <c r="B56" s="263" t="s">
        <v>930</v>
      </c>
      <c r="C56" s="202">
        <v>4054.37</v>
      </c>
      <c r="D56" s="202">
        <v>0.09</v>
      </c>
      <c r="E56" s="202">
        <v>199.35</v>
      </c>
      <c r="F56" s="202">
        <v>4218.2299999999996</v>
      </c>
      <c r="G56" s="202">
        <v>0</v>
      </c>
      <c r="H56" s="202">
        <v>0</v>
      </c>
      <c r="J56" s="263" t="s">
        <v>930</v>
      </c>
    </row>
    <row r="57" spans="1:10">
      <c r="A57" s="201">
        <v>56</v>
      </c>
      <c r="B57" s="263" t="s">
        <v>936</v>
      </c>
      <c r="C57" s="202">
        <v>2047.22</v>
      </c>
      <c r="D57" s="202">
        <v>1.1299999999999999</v>
      </c>
      <c r="E57" s="202">
        <v>301.24</v>
      </c>
      <c r="F57" s="202">
        <v>2305.4899999999998</v>
      </c>
      <c r="G57" s="202">
        <v>0</v>
      </c>
      <c r="H57" s="202">
        <v>262.62</v>
      </c>
      <c r="J57" s="263" t="s">
        <v>936</v>
      </c>
    </row>
    <row r="58" spans="1:10">
      <c r="A58" s="201">
        <v>57</v>
      </c>
      <c r="B58" s="263" t="s">
        <v>945</v>
      </c>
      <c r="C58" s="202">
        <v>4.62</v>
      </c>
      <c r="D58" s="202">
        <v>1.1100000000000001</v>
      </c>
      <c r="E58" s="202">
        <v>672.69</v>
      </c>
      <c r="F58" s="202">
        <v>63.48</v>
      </c>
      <c r="G58" s="202">
        <v>1.17</v>
      </c>
      <c r="H58" s="202">
        <v>230.12999999999997</v>
      </c>
      <c r="J58" s="263" t="s">
        <v>945</v>
      </c>
    </row>
    <row r="59" spans="1:10">
      <c r="A59" s="201">
        <v>58</v>
      </c>
      <c r="B59" s="263" t="s">
        <v>951</v>
      </c>
      <c r="C59" s="202">
        <v>1790.44</v>
      </c>
      <c r="D59" s="202">
        <v>0</v>
      </c>
      <c r="E59" s="202">
        <v>302.33</v>
      </c>
      <c r="F59" s="202">
        <v>1904.23</v>
      </c>
      <c r="G59" s="202">
        <v>0</v>
      </c>
      <c r="H59" s="202">
        <v>158.76</v>
      </c>
      <c r="J59" s="263" t="s">
        <v>951</v>
      </c>
    </row>
    <row r="60" spans="1:10">
      <c r="A60" s="201">
        <v>59</v>
      </c>
      <c r="B60" s="263" t="s">
        <v>957</v>
      </c>
      <c r="C60" s="202">
        <v>1062.96</v>
      </c>
      <c r="D60" s="202">
        <v>0</v>
      </c>
      <c r="E60" s="202">
        <v>0</v>
      </c>
      <c r="F60" s="202">
        <v>1171.28</v>
      </c>
      <c r="G60" s="202">
        <v>0</v>
      </c>
      <c r="H60" s="202">
        <v>0</v>
      </c>
      <c r="J60" s="263" t="s">
        <v>957</v>
      </c>
    </row>
    <row r="61" spans="1:10">
      <c r="A61" s="201">
        <v>60</v>
      </c>
      <c r="B61" s="263" t="s">
        <v>961</v>
      </c>
      <c r="C61" s="202">
        <v>1290.74</v>
      </c>
      <c r="D61" s="202">
        <v>3509.09</v>
      </c>
      <c r="E61" s="202">
        <v>0</v>
      </c>
      <c r="F61" s="202">
        <v>0</v>
      </c>
      <c r="G61" s="202">
        <v>0</v>
      </c>
      <c r="H61" s="202">
        <v>0</v>
      </c>
      <c r="J61" s="263" t="s">
        <v>961</v>
      </c>
    </row>
    <row r="62" spans="1:10">
      <c r="A62" s="201">
        <v>61</v>
      </c>
      <c r="B62" s="263" t="s">
        <v>982</v>
      </c>
      <c r="C62" s="202">
        <v>9306.44</v>
      </c>
      <c r="D62" s="202">
        <v>1636.63</v>
      </c>
      <c r="E62" s="202">
        <v>0</v>
      </c>
      <c r="F62" s="202">
        <v>0</v>
      </c>
      <c r="G62" s="202">
        <v>0</v>
      </c>
      <c r="H62" s="202">
        <v>0</v>
      </c>
      <c r="J62" s="263" t="s">
        <v>982</v>
      </c>
    </row>
    <row r="63" spans="1:10">
      <c r="A63" s="201">
        <v>62</v>
      </c>
      <c r="B63" s="266" t="s">
        <v>995</v>
      </c>
      <c r="C63" s="202">
        <v>68.48</v>
      </c>
      <c r="D63" s="202">
        <v>9910.9699999999993</v>
      </c>
      <c r="E63" s="202">
        <v>3223.2</v>
      </c>
      <c r="F63" s="202">
        <v>6457.5</v>
      </c>
      <c r="G63" s="202">
        <v>242.79000000000002</v>
      </c>
      <c r="H63" s="202">
        <v>1086.82</v>
      </c>
      <c r="J63" s="266" t="s">
        <v>995</v>
      </c>
    </row>
    <row r="64" spans="1:10">
      <c r="A64" s="201">
        <v>63</v>
      </c>
      <c r="B64" s="266" t="s">
        <v>996</v>
      </c>
      <c r="C64" s="202">
        <v>0.01</v>
      </c>
      <c r="D64" s="202">
        <v>895.29</v>
      </c>
      <c r="E64" s="202">
        <v>1263.07</v>
      </c>
      <c r="F64" s="202">
        <v>891.23</v>
      </c>
      <c r="G64" s="202">
        <v>146.38999999999999</v>
      </c>
      <c r="H64" s="202">
        <v>304.28000000000003</v>
      </c>
      <c r="J64" s="266" t="s">
        <v>996</v>
      </c>
    </row>
    <row r="65" spans="1:10">
      <c r="A65" s="201">
        <v>64</v>
      </c>
      <c r="B65" s="263" t="s">
        <v>1026</v>
      </c>
      <c r="C65" s="202">
        <v>2.2999999999999998</v>
      </c>
      <c r="D65" s="202">
        <v>713.21</v>
      </c>
      <c r="E65" s="202">
        <v>177.23</v>
      </c>
      <c r="F65" s="202">
        <v>708.57</v>
      </c>
      <c r="G65" s="202">
        <v>0</v>
      </c>
      <c r="H65" s="202">
        <v>0.43</v>
      </c>
      <c r="J65" s="263" t="s">
        <v>1026</v>
      </c>
    </row>
    <row r="66" spans="1:10">
      <c r="A66" s="201">
        <v>65</v>
      </c>
      <c r="B66" s="263" t="s">
        <v>1042</v>
      </c>
      <c r="C66" s="202">
        <v>1.04</v>
      </c>
      <c r="D66" s="202">
        <v>604.15</v>
      </c>
      <c r="E66" s="202">
        <v>629.17999999999995</v>
      </c>
      <c r="F66" s="202">
        <v>686.47</v>
      </c>
      <c r="G66" s="202">
        <v>41.26</v>
      </c>
      <c r="H66" s="202">
        <v>181.82</v>
      </c>
      <c r="J66" s="263" t="s">
        <v>1042</v>
      </c>
    </row>
    <row r="67" spans="1:10">
      <c r="A67" s="201">
        <v>66</v>
      </c>
      <c r="B67" s="263" t="s">
        <v>1051</v>
      </c>
      <c r="C67" s="202">
        <v>0</v>
      </c>
      <c r="D67" s="202">
        <v>973.19</v>
      </c>
      <c r="E67" s="202">
        <v>219.01</v>
      </c>
      <c r="F67" s="202">
        <v>969.84</v>
      </c>
      <c r="G67" s="202">
        <v>0</v>
      </c>
      <c r="H67" s="202">
        <v>88.91</v>
      </c>
      <c r="J67" s="263" t="s">
        <v>1051</v>
      </c>
    </row>
    <row r="68" spans="1:10">
      <c r="A68" s="201">
        <v>67</v>
      </c>
      <c r="B68" s="263" t="s">
        <v>1058</v>
      </c>
      <c r="C68" s="202">
        <v>0.81</v>
      </c>
      <c r="D68" s="202">
        <v>581.54999999999995</v>
      </c>
      <c r="E68" s="202">
        <v>383.37</v>
      </c>
      <c r="F68" s="202">
        <v>584.97</v>
      </c>
      <c r="G68" s="202">
        <v>2.11</v>
      </c>
      <c r="H68" s="202">
        <v>169.96</v>
      </c>
      <c r="J68" s="263" t="s">
        <v>1058</v>
      </c>
    </row>
    <row r="69" spans="1:10">
      <c r="A69" s="201">
        <v>68</v>
      </c>
      <c r="B69" s="263" t="s">
        <v>1070</v>
      </c>
      <c r="C69" s="202">
        <v>62.81</v>
      </c>
      <c r="D69" s="202">
        <v>2438.79</v>
      </c>
      <c r="E69" s="202">
        <v>1.73</v>
      </c>
      <c r="F69" s="202">
        <v>17.059999999999999</v>
      </c>
      <c r="G69" s="202">
        <v>0</v>
      </c>
      <c r="H69" s="202">
        <v>0.14000000000000001</v>
      </c>
      <c r="J69" s="263" t="s">
        <v>1070</v>
      </c>
    </row>
    <row r="70" spans="1:10">
      <c r="A70" s="201">
        <v>69</v>
      </c>
      <c r="B70" s="266" t="s">
        <v>1088</v>
      </c>
      <c r="C70" s="202">
        <v>0</v>
      </c>
      <c r="D70" s="202">
        <v>1116.8800000000001</v>
      </c>
      <c r="E70" s="202">
        <v>1.4</v>
      </c>
      <c r="F70" s="202">
        <v>16.71</v>
      </c>
      <c r="G70" s="202">
        <v>32.69</v>
      </c>
      <c r="H70" s="202">
        <v>140.32</v>
      </c>
      <c r="J70" s="266" t="s">
        <v>1088</v>
      </c>
    </row>
    <row r="71" spans="1:10">
      <c r="A71" s="201">
        <v>70</v>
      </c>
      <c r="B71" s="263" t="s">
        <v>1099</v>
      </c>
      <c r="C71" s="202">
        <v>0</v>
      </c>
      <c r="D71" s="202">
        <v>34.950000000000003</v>
      </c>
      <c r="E71" s="202">
        <v>92.03</v>
      </c>
      <c r="F71" s="202">
        <v>35.06</v>
      </c>
      <c r="G71" s="202">
        <v>14.32</v>
      </c>
      <c r="H71" s="202">
        <v>6.01</v>
      </c>
      <c r="J71" s="263" t="s">
        <v>1099</v>
      </c>
    </row>
    <row r="72" spans="1:10">
      <c r="A72" s="201">
        <v>71</v>
      </c>
      <c r="B72" s="263" t="s">
        <v>1100</v>
      </c>
      <c r="C72" s="202">
        <v>0</v>
      </c>
      <c r="D72" s="202">
        <v>989.68</v>
      </c>
      <c r="E72" s="202">
        <v>205.79</v>
      </c>
      <c r="F72" s="202">
        <v>991.19</v>
      </c>
      <c r="G72" s="202">
        <v>4.29</v>
      </c>
      <c r="H72" s="202">
        <v>168.11</v>
      </c>
      <c r="J72" s="263" t="s">
        <v>1100</v>
      </c>
    </row>
    <row r="73" spans="1:10">
      <c r="A73" s="201">
        <v>72</v>
      </c>
      <c r="B73" s="263" t="s">
        <v>1108</v>
      </c>
      <c r="C73" s="202">
        <v>1.51</v>
      </c>
      <c r="D73" s="202">
        <v>627.94000000000005</v>
      </c>
      <c r="E73" s="202">
        <v>52.73</v>
      </c>
      <c r="F73" s="202">
        <v>626.48</v>
      </c>
      <c r="G73" s="202">
        <v>0</v>
      </c>
      <c r="H73" s="202">
        <v>0.03</v>
      </c>
      <c r="J73" s="263" t="s">
        <v>1108</v>
      </c>
    </row>
    <row r="74" spans="1:10">
      <c r="A74" s="201">
        <v>73</v>
      </c>
      <c r="B74" s="263" t="s">
        <v>1113</v>
      </c>
      <c r="C74" s="202">
        <v>0</v>
      </c>
      <c r="D74" s="202">
        <v>436.69</v>
      </c>
      <c r="E74" s="202">
        <v>0</v>
      </c>
      <c r="F74" s="202">
        <v>438.36</v>
      </c>
      <c r="G74" s="202">
        <v>0</v>
      </c>
      <c r="H74" s="202">
        <v>0.06</v>
      </c>
      <c r="J74" s="263" t="s">
        <v>1113</v>
      </c>
    </row>
    <row r="75" spans="1:10">
      <c r="A75" s="201">
        <v>74</v>
      </c>
      <c r="B75" s="263" t="s">
        <v>1117</v>
      </c>
      <c r="C75" s="202">
        <v>0</v>
      </c>
      <c r="D75" s="202">
        <v>498.65</v>
      </c>
      <c r="E75" s="202">
        <v>197.66</v>
      </c>
      <c r="F75" s="202">
        <v>491.54</v>
      </c>
      <c r="G75" s="202">
        <v>1.73</v>
      </c>
      <c r="H75" s="202">
        <v>26.75</v>
      </c>
      <c r="J75" s="263" t="s">
        <v>1117</v>
      </c>
    </row>
    <row r="76" spans="1:10">
      <c r="A76" s="201">
        <v>75</v>
      </c>
      <c r="B76" s="266" t="s">
        <v>1124</v>
      </c>
      <c r="C76" s="202">
        <v>948.82</v>
      </c>
      <c r="D76" s="202">
        <v>12623.25</v>
      </c>
      <c r="E76" s="202">
        <v>4181.17</v>
      </c>
      <c r="F76" s="202">
        <v>11300.52</v>
      </c>
      <c r="G76" s="202">
        <v>323.14999999999998</v>
      </c>
      <c r="H76" s="202">
        <v>1504.83</v>
      </c>
      <c r="J76" s="266" t="s">
        <v>1124</v>
      </c>
    </row>
    <row r="77" spans="1:10">
      <c r="A77" s="201">
        <v>76</v>
      </c>
      <c r="B77" s="266" t="s">
        <v>1125</v>
      </c>
      <c r="C77" s="202">
        <v>296.2</v>
      </c>
      <c r="D77" s="202">
        <v>1715.53</v>
      </c>
      <c r="E77" s="202">
        <v>2201.23</v>
      </c>
      <c r="F77" s="202">
        <v>2105.75</v>
      </c>
      <c r="G77" s="202">
        <v>221.65</v>
      </c>
      <c r="H77" s="202">
        <v>593.23</v>
      </c>
      <c r="J77" s="266" t="s">
        <v>1125</v>
      </c>
    </row>
    <row r="78" spans="1:10">
      <c r="A78" s="201">
        <v>77</v>
      </c>
      <c r="B78" s="263" t="s">
        <v>1168</v>
      </c>
      <c r="C78" s="202">
        <v>255.34</v>
      </c>
      <c r="D78" s="202">
        <v>1243.74</v>
      </c>
      <c r="E78" s="202">
        <v>72.48</v>
      </c>
      <c r="F78" s="202">
        <v>1242.8</v>
      </c>
      <c r="G78" s="202">
        <v>7.85</v>
      </c>
      <c r="H78" s="202">
        <v>23.46</v>
      </c>
      <c r="J78" s="263" t="s">
        <v>1168</v>
      </c>
    </row>
    <row r="79" spans="1:10">
      <c r="A79" s="201">
        <v>78</v>
      </c>
      <c r="B79" s="263" t="s">
        <v>1179</v>
      </c>
      <c r="C79" s="202">
        <v>0</v>
      </c>
      <c r="D79" s="202">
        <v>671.2</v>
      </c>
      <c r="E79" s="202">
        <v>167.38</v>
      </c>
      <c r="F79" s="202">
        <v>678.19</v>
      </c>
      <c r="G79" s="202">
        <v>10.050000000000001</v>
      </c>
      <c r="H79" s="202">
        <v>22.57</v>
      </c>
      <c r="J79" s="263" t="s">
        <v>1179</v>
      </c>
    </row>
    <row r="80" spans="1:10">
      <c r="A80" s="201">
        <v>79</v>
      </c>
      <c r="B80" s="266" t="s">
        <v>1186</v>
      </c>
      <c r="C80" s="202">
        <v>0</v>
      </c>
      <c r="D80" s="202">
        <v>181.93</v>
      </c>
      <c r="E80" s="202">
        <v>108.67</v>
      </c>
      <c r="F80" s="202">
        <v>185.74</v>
      </c>
      <c r="G80" s="202">
        <v>0</v>
      </c>
      <c r="H80" s="202">
        <v>50.47</v>
      </c>
      <c r="J80" s="266" t="s">
        <v>1186</v>
      </c>
    </row>
    <row r="81" spans="1:10">
      <c r="A81" s="201">
        <v>80</v>
      </c>
      <c r="B81" s="266" t="s">
        <v>1189</v>
      </c>
      <c r="C81" s="202">
        <v>0</v>
      </c>
      <c r="D81" s="202">
        <v>785.99</v>
      </c>
      <c r="E81" s="202">
        <v>556.79999999999995</v>
      </c>
      <c r="F81" s="202">
        <v>799.35</v>
      </c>
      <c r="G81" s="202">
        <v>2.2599999999999998</v>
      </c>
      <c r="H81" s="202">
        <v>181.13</v>
      </c>
      <c r="J81" s="266" t="s">
        <v>1189</v>
      </c>
    </row>
    <row r="82" spans="1:10">
      <c r="A82" s="201">
        <v>81</v>
      </c>
      <c r="B82" s="266" t="s">
        <v>1204</v>
      </c>
      <c r="C82" s="202">
        <v>220.59</v>
      </c>
      <c r="D82" s="202">
        <v>1232.52</v>
      </c>
      <c r="E82" s="202">
        <v>333.87</v>
      </c>
      <c r="F82" s="202">
        <v>1326.43</v>
      </c>
      <c r="G82" s="202">
        <v>0</v>
      </c>
      <c r="H82" s="202">
        <v>276.49</v>
      </c>
      <c r="J82" s="266" t="s">
        <v>1204</v>
      </c>
    </row>
    <row r="83" spans="1:10">
      <c r="A83" s="201">
        <v>82</v>
      </c>
      <c r="B83" s="266" t="s">
        <v>1216</v>
      </c>
      <c r="C83" s="202">
        <v>0</v>
      </c>
      <c r="D83" s="202">
        <v>812.18</v>
      </c>
      <c r="E83" s="202">
        <v>145.84</v>
      </c>
      <c r="F83" s="202">
        <v>966.83</v>
      </c>
      <c r="G83" s="202">
        <v>24.060000000000002</v>
      </c>
      <c r="H83" s="202">
        <v>27.99</v>
      </c>
      <c r="J83" s="266" t="s">
        <v>1216</v>
      </c>
    </row>
    <row r="84" spans="1:10">
      <c r="A84" s="201">
        <v>83</v>
      </c>
      <c r="B84" s="263" t="s">
        <v>1230</v>
      </c>
      <c r="C84" s="202">
        <v>0</v>
      </c>
      <c r="D84" s="202">
        <v>524.36</v>
      </c>
      <c r="E84" s="202">
        <v>120.89</v>
      </c>
      <c r="F84" s="202">
        <v>586.04</v>
      </c>
      <c r="G84" s="202">
        <v>0</v>
      </c>
      <c r="H84" s="202">
        <v>74.42</v>
      </c>
      <c r="J84" s="263" t="s">
        <v>1230</v>
      </c>
    </row>
    <row r="85" spans="1:10">
      <c r="A85" s="201">
        <v>84</v>
      </c>
      <c r="B85" s="263" t="s">
        <v>1238</v>
      </c>
      <c r="C85" s="202">
        <v>0</v>
      </c>
      <c r="D85" s="202">
        <v>540.34</v>
      </c>
      <c r="E85" s="202">
        <v>190.68</v>
      </c>
      <c r="F85" s="202">
        <v>540.57000000000005</v>
      </c>
      <c r="G85" s="202">
        <v>4.45</v>
      </c>
      <c r="H85" s="202">
        <v>57.19</v>
      </c>
      <c r="J85" s="263" t="s">
        <v>1238</v>
      </c>
    </row>
    <row r="86" spans="1:10">
      <c r="A86" s="201">
        <v>85</v>
      </c>
      <c r="B86" s="263" t="s">
        <v>1247</v>
      </c>
      <c r="C86" s="202">
        <v>39.32</v>
      </c>
      <c r="D86" s="202">
        <v>1516.14</v>
      </c>
      <c r="E86" s="202">
        <v>126.85</v>
      </c>
      <c r="F86" s="202">
        <v>1505.1</v>
      </c>
      <c r="G86" s="202">
        <v>39.18</v>
      </c>
      <c r="H86" s="202">
        <v>87.77</v>
      </c>
      <c r="J86" s="263" t="s">
        <v>1247</v>
      </c>
    </row>
    <row r="87" spans="1:10">
      <c r="A87" s="201">
        <v>86</v>
      </c>
      <c r="B87" s="263" t="s">
        <v>1266</v>
      </c>
      <c r="C87" s="202">
        <v>0.82</v>
      </c>
      <c r="D87" s="202">
        <v>1279.8900000000001</v>
      </c>
      <c r="E87" s="202">
        <v>151.97</v>
      </c>
      <c r="F87" s="202">
        <v>1302.1500000000001</v>
      </c>
      <c r="G87" s="202">
        <v>13.65</v>
      </c>
      <c r="H87" s="202">
        <v>110.02</v>
      </c>
      <c r="J87" s="263" t="s">
        <v>1266</v>
      </c>
    </row>
    <row r="88" spans="1:10">
      <c r="A88" s="201">
        <v>87</v>
      </c>
      <c r="B88" s="263" t="s">
        <v>1284</v>
      </c>
      <c r="C88" s="202">
        <v>136.54</v>
      </c>
      <c r="D88" s="202">
        <v>2080.73</v>
      </c>
      <c r="E88" s="202">
        <v>4.51</v>
      </c>
      <c r="F88" s="202">
        <v>24.97</v>
      </c>
      <c r="G88" s="202">
        <v>0</v>
      </c>
      <c r="H88" s="202">
        <v>0.1</v>
      </c>
      <c r="J88" s="263" t="s">
        <v>1284</v>
      </c>
    </row>
    <row r="89" spans="1:10">
      <c r="A89" s="201">
        <v>88</v>
      </c>
      <c r="B89" s="263" t="s">
        <v>1303</v>
      </c>
      <c r="C89" s="202">
        <v>0</v>
      </c>
      <c r="D89" s="202">
        <v>38.700000000000003</v>
      </c>
      <c r="E89" s="202">
        <v>0</v>
      </c>
      <c r="F89" s="202">
        <v>36.6</v>
      </c>
      <c r="G89" s="202">
        <v>0</v>
      </c>
      <c r="H89" s="202">
        <v>0</v>
      </c>
      <c r="J89" s="263" t="s">
        <v>1303</v>
      </c>
    </row>
    <row r="90" spans="1:10">
      <c r="A90" s="201">
        <v>89</v>
      </c>
      <c r="B90" s="263" t="s">
        <v>1305</v>
      </c>
      <c r="C90" s="202">
        <v>36468.29</v>
      </c>
      <c r="D90" s="202">
        <v>16608.66</v>
      </c>
      <c r="E90" s="202">
        <v>0</v>
      </c>
      <c r="F90" s="202">
        <v>0</v>
      </c>
      <c r="G90" s="202">
        <v>54.46</v>
      </c>
      <c r="H90" s="202">
        <v>208.14</v>
      </c>
      <c r="J90" s="263" t="s">
        <v>1305</v>
      </c>
    </row>
    <row r="91" spans="1:10">
      <c r="A91" s="201">
        <v>90</v>
      </c>
      <c r="B91" s="263" t="s">
        <v>1306</v>
      </c>
      <c r="C91" s="202">
        <v>22.19</v>
      </c>
      <c r="D91" s="202">
        <v>99.11</v>
      </c>
      <c r="E91" s="202">
        <v>0</v>
      </c>
      <c r="F91" s="202">
        <v>0</v>
      </c>
      <c r="G91" s="202">
        <v>51.84</v>
      </c>
      <c r="H91" s="202">
        <v>80.900000000000006</v>
      </c>
      <c r="J91" s="263" t="s">
        <v>1306</v>
      </c>
    </row>
    <row r="92" spans="1:10">
      <c r="A92" s="201">
        <v>91</v>
      </c>
      <c r="B92" s="263" t="s">
        <v>1319</v>
      </c>
      <c r="C92" s="202">
        <v>126.35</v>
      </c>
      <c r="D92" s="202">
        <v>917.25</v>
      </c>
      <c r="E92" s="202">
        <v>0</v>
      </c>
      <c r="F92" s="202">
        <v>0</v>
      </c>
      <c r="G92" s="202">
        <v>0</v>
      </c>
      <c r="H92" s="202">
        <v>56.349999999999994</v>
      </c>
      <c r="J92" s="263" t="s">
        <v>1319</v>
      </c>
    </row>
    <row r="93" spans="1:10">
      <c r="A93" s="201">
        <v>92</v>
      </c>
      <c r="B93" s="263" t="s">
        <v>1327</v>
      </c>
      <c r="C93" s="202">
        <v>5858.22</v>
      </c>
      <c r="D93" s="202">
        <v>2859.71</v>
      </c>
      <c r="E93" s="202">
        <v>0</v>
      </c>
      <c r="F93" s="202">
        <v>0</v>
      </c>
      <c r="G93" s="202">
        <v>0</v>
      </c>
      <c r="H93" s="202">
        <v>0</v>
      </c>
      <c r="J93" s="263" t="s">
        <v>1327</v>
      </c>
    </row>
    <row r="94" spans="1:10">
      <c r="A94" s="201">
        <v>93</v>
      </c>
      <c r="B94" s="263" t="s">
        <v>1341</v>
      </c>
      <c r="C94" s="202">
        <v>429.48</v>
      </c>
      <c r="D94" s="202">
        <v>1239.18</v>
      </c>
      <c r="E94" s="202">
        <v>0</v>
      </c>
      <c r="F94" s="202">
        <v>0</v>
      </c>
      <c r="G94" s="202">
        <v>2.62</v>
      </c>
      <c r="H94" s="202">
        <v>70.89</v>
      </c>
      <c r="J94" s="263" t="s">
        <v>1341</v>
      </c>
    </row>
    <row r="95" spans="1:10">
      <c r="A95" s="201">
        <v>94</v>
      </c>
      <c r="B95" s="263" t="s">
        <v>1357</v>
      </c>
      <c r="C95" s="202">
        <v>2292.4299999999998</v>
      </c>
      <c r="D95" s="202">
        <v>2535.38</v>
      </c>
      <c r="E95" s="202">
        <v>0</v>
      </c>
      <c r="F95" s="202">
        <v>0</v>
      </c>
      <c r="G95" s="202">
        <v>0</v>
      </c>
      <c r="H95" s="202">
        <v>0</v>
      </c>
      <c r="J95" s="263" t="s">
        <v>1357</v>
      </c>
    </row>
    <row r="96" spans="1:10">
      <c r="A96" s="201">
        <v>95</v>
      </c>
      <c r="B96" s="263" t="s">
        <v>1371</v>
      </c>
      <c r="C96" s="202">
        <v>1701.75</v>
      </c>
      <c r="D96" s="202">
        <v>2549.81</v>
      </c>
      <c r="E96" s="202">
        <v>0</v>
      </c>
      <c r="F96" s="202">
        <v>0</v>
      </c>
      <c r="G96" s="202">
        <v>0</v>
      </c>
      <c r="H96" s="202">
        <v>0</v>
      </c>
      <c r="J96" s="263" t="s">
        <v>1371</v>
      </c>
    </row>
    <row r="97" spans="1:10">
      <c r="A97" s="201">
        <v>96</v>
      </c>
      <c r="B97" s="266" t="s">
        <v>1378</v>
      </c>
      <c r="C97" s="202">
        <v>11907.95</v>
      </c>
      <c r="D97" s="202">
        <v>3735.26</v>
      </c>
      <c r="E97" s="202">
        <v>0</v>
      </c>
      <c r="F97" s="202">
        <v>0</v>
      </c>
      <c r="G97" s="202">
        <v>0</v>
      </c>
      <c r="H97" s="202">
        <v>0</v>
      </c>
      <c r="J97" s="266" t="s">
        <v>1378</v>
      </c>
    </row>
    <row r="98" spans="1:10">
      <c r="A98" s="201">
        <v>97</v>
      </c>
      <c r="B98" s="263" t="s">
        <v>1385</v>
      </c>
      <c r="C98" s="202">
        <v>14129.92</v>
      </c>
      <c r="D98" s="202">
        <v>2672.96</v>
      </c>
      <c r="E98" s="202">
        <v>0</v>
      </c>
      <c r="F98" s="202">
        <v>0</v>
      </c>
      <c r="G98" s="202">
        <v>0</v>
      </c>
      <c r="H98" s="202">
        <v>0</v>
      </c>
      <c r="J98" s="263" t="s">
        <v>1385</v>
      </c>
    </row>
    <row r="99" spans="1:10">
      <c r="A99" s="201">
        <v>98</v>
      </c>
      <c r="B99" s="263" t="s">
        <v>1395</v>
      </c>
      <c r="C99" s="202">
        <v>59.61</v>
      </c>
      <c r="D99" s="202">
        <v>4378.26</v>
      </c>
      <c r="E99" s="202">
        <v>1620.87</v>
      </c>
      <c r="F99" s="202">
        <v>4474.6400000000003</v>
      </c>
      <c r="G99" s="202">
        <v>134.49</v>
      </c>
      <c r="H99" s="202">
        <v>403.39</v>
      </c>
      <c r="J99" s="263" t="s">
        <v>1395</v>
      </c>
    </row>
    <row r="100" spans="1:10">
      <c r="A100" s="201">
        <v>99</v>
      </c>
      <c r="B100" s="263" t="s">
        <v>1396</v>
      </c>
      <c r="C100" s="202">
        <v>0</v>
      </c>
      <c r="D100" s="202">
        <v>0.02</v>
      </c>
      <c r="E100" s="202">
        <v>284.58</v>
      </c>
      <c r="F100" s="202">
        <v>0.14000000000000001</v>
      </c>
      <c r="G100" s="202">
        <v>95.509999999999991</v>
      </c>
      <c r="H100" s="202">
        <v>19.18</v>
      </c>
      <c r="J100" s="263" t="s">
        <v>1396</v>
      </c>
    </row>
    <row r="101" spans="1:10">
      <c r="A101" s="201">
        <v>100</v>
      </c>
      <c r="B101" s="263" t="s">
        <v>1409</v>
      </c>
      <c r="C101" s="202">
        <v>0</v>
      </c>
      <c r="D101" s="202">
        <v>467.09</v>
      </c>
      <c r="E101" s="202">
        <v>148.61000000000001</v>
      </c>
      <c r="F101" s="202">
        <v>465.05</v>
      </c>
      <c r="G101" s="202">
        <v>0</v>
      </c>
      <c r="H101" s="202">
        <v>9.67</v>
      </c>
      <c r="J101" s="263" t="s">
        <v>1409</v>
      </c>
    </row>
    <row r="102" spans="1:10">
      <c r="A102" s="201">
        <v>101</v>
      </c>
      <c r="B102" s="263" t="s">
        <v>1413</v>
      </c>
      <c r="C102" s="202">
        <v>0</v>
      </c>
      <c r="D102" s="202">
        <v>523.98</v>
      </c>
      <c r="E102" s="202">
        <v>47.88</v>
      </c>
      <c r="F102" s="202">
        <v>529.61</v>
      </c>
      <c r="G102" s="202">
        <v>0</v>
      </c>
      <c r="H102" s="202">
        <v>52.81</v>
      </c>
      <c r="J102" s="263" t="s">
        <v>1413</v>
      </c>
    </row>
    <row r="103" spans="1:10">
      <c r="A103" s="201">
        <v>102</v>
      </c>
      <c r="B103" s="263" t="s">
        <v>1418</v>
      </c>
      <c r="C103" s="202">
        <v>14.98</v>
      </c>
      <c r="D103" s="202">
        <v>794.24</v>
      </c>
      <c r="E103" s="202">
        <v>82.76</v>
      </c>
      <c r="F103" s="202">
        <v>837.46</v>
      </c>
      <c r="G103" s="202">
        <v>8.17</v>
      </c>
      <c r="H103" s="202">
        <v>6.22</v>
      </c>
      <c r="J103" s="263" t="s">
        <v>1418</v>
      </c>
    </row>
    <row r="104" spans="1:10">
      <c r="A104" s="201">
        <v>103</v>
      </c>
      <c r="B104" s="263" t="s">
        <v>704</v>
      </c>
      <c r="C104" s="202">
        <v>17.940000000000001</v>
      </c>
      <c r="D104" s="202">
        <v>588.42999999999995</v>
      </c>
      <c r="E104" s="202">
        <v>507.14</v>
      </c>
      <c r="F104" s="202">
        <v>634.53</v>
      </c>
      <c r="G104" s="202">
        <v>23.85</v>
      </c>
      <c r="H104" s="202">
        <v>131.39000000000001</v>
      </c>
      <c r="J104" s="263" t="s">
        <v>704</v>
      </c>
    </row>
    <row r="105" spans="1:10">
      <c r="A105" s="201">
        <v>104</v>
      </c>
      <c r="B105" s="263" t="s">
        <v>1429</v>
      </c>
      <c r="C105" s="202">
        <v>0.85</v>
      </c>
      <c r="D105" s="202">
        <v>533.26</v>
      </c>
      <c r="E105" s="202">
        <v>40.22</v>
      </c>
      <c r="F105" s="202">
        <v>540.70000000000005</v>
      </c>
      <c r="G105" s="202">
        <v>0</v>
      </c>
      <c r="H105" s="202">
        <v>49.13</v>
      </c>
      <c r="J105" s="263" t="s">
        <v>1429</v>
      </c>
    </row>
    <row r="106" spans="1:10">
      <c r="A106" s="201">
        <v>105</v>
      </c>
      <c r="B106" s="263" t="s">
        <v>1434</v>
      </c>
      <c r="C106" s="202">
        <v>25.83</v>
      </c>
      <c r="D106" s="202">
        <v>912.28</v>
      </c>
      <c r="E106" s="202">
        <v>369.24</v>
      </c>
      <c r="F106" s="202">
        <v>902.2</v>
      </c>
      <c r="G106" s="202">
        <v>6.96</v>
      </c>
      <c r="H106" s="202">
        <v>54.32</v>
      </c>
      <c r="J106" s="263" t="s">
        <v>1434</v>
      </c>
    </row>
    <row r="107" spans="1:10">
      <c r="A107" s="201">
        <v>106</v>
      </c>
      <c r="B107" s="263" t="s">
        <v>1442</v>
      </c>
      <c r="C107" s="202">
        <v>0</v>
      </c>
      <c r="D107" s="202">
        <v>558.95000000000005</v>
      </c>
      <c r="E107" s="202">
        <v>140.44</v>
      </c>
      <c r="F107" s="202">
        <v>564.94000000000005</v>
      </c>
      <c r="G107" s="202">
        <v>0</v>
      </c>
      <c r="H107" s="202">
        <v>80.669999999999987</v>
      </c>
      <c r="J107" s="263" t="s">
        <v>1442</v>
      </c>
    </row>
    <row r="108" spans="1:10">
      <c r="A108" s="201">
        <v>107</v>
      </c>
      <c r="B108" s="263" t="s">
        <v>1448</v>
      </c>
      <c r="C108" s="202">
        <v>13908.66</v>
      </c>
      <c r="D108" s="202">
        <v>17070.16</v>
      </c>
      <c r="E108" s="202">
        <v>0</v>
      </c>
      <c r="F108" s="202">
        <v>1</v>
      </c>
      <c r="G108" s="202">
        <v>142.13999999999999</v>
      </c>
      <c r="H108" s="202">
        <v>341.03</v>
      </c>
      <c r="J108" s="263" t="s">
        <v>1448</v>
      </c>
    </row>
    <row r="109" spans="1:10">
      <c r="A109" s="201">
        <v>108</v>
      </c>
      <c r="B109" s="263" t="s">
        <v>1449</v>
      </c>
      <c r="C109" s="202">
        <v>404.27</v>
      </c>
      <c r="D109" s="202">
        <v>519.99</v>
      </c>
      <c r="E109" s="202">
        <v>0</v>
      </c>
      <c r="F109" s="202">
        <v>0</v>
      </c>
      <c r="G109" s="202">
        <v>69.930000000000007</v>
      </c>
      <c r="H109" s="202">
        <v>89.02</v>
      </c>
      <c r="J109" s="263" t="s">
        <v>1449</v>
      </c>
    </row>
    <row r="110" spans="1:10">
      <c r="A110" s="201">
        <v>109</v>
      </c>
      <c r="B110" s="263" t="s">
        <v>1455</v>
      </c>
      <c r="C110" s="202">
        <v>1039.19</v>
      </c>
      <c r="D110" s="202">
        <v>1632.01</v>
      </c>
      <c r="E110" s="202">
        <v>0</v>
      </c>
      <c r="F110" s="202">
        <v>0</v>
      </c>
      <c r="G110" s="202">
        <v>3.39</v>
      </c>
      <c r="H110" s="202">
        <v>70.56</v>
      </c>
      <c r="J110" s="263" t="s">
        <v>1455</v>
      </c>
    </row>
    <row r="111" spans="1:10">
      <c r="A111" s="201">
        <v>110</v>
      </c>
      <c r="B111" s="263" t="s">
        <v>1461</v>
      </c>
      <c r="C111" s="202">
        <v>168.61</v>
      </c>
      <c r="D111" s="202">
        <v>674.97</v>
      </c>
      <c r="E111" s="202">
        <v>0</v>
      </c>
      <c r="F111" s="202">
        <v>0</v>
      </c>
      <c r="G111" s="202">
        <v>0</v>
      </c>
      <c r="H111" s="202">
        <v>79.33</v>
      </c>
      <c r="J111" s="263" t="s">
        <v>1461</v>
      </c>
    </row>
    <row r="112" spans="1:10">
      <c r="A112" s="201">
        <v>111</v>
      </c>
      <c r="B112" s="263" t="s">
        <v>1466</v>
      </c>
      <c r="C112" s="202">
        <v>525.37</v>
      </c>
      <c r="D112" s="202">
        <v>823.64</v>
      </c>
      <c r="E112" s="202">
        <v>0</v>
      </c>
      <c r="F112" s="202">
        <v>0</v>
      </c>
      <c r="G112" s="202">
        <v>28.310000000000002</v>
      </c>
      <c r="H112" s="202">
        <v>102.12</v>
      </c>
      <c r="J112" s="263" t="s">
        <v>1466</v>
      </c>
    </row>
    <row r="113" spans="1:10">
      <c r="A113" s="201">
        <v>112</v>
      </c>
      <c r="B113" s="263" t="s">
        <v>1469</v>
      </c>
      <c r="C113" s="202">
        <v>358.16</v>
      </c>
      <c r="D113" s="202">
        <v>1881.73</v>
      </c>
      <c r="E113" s="202">
        <v>0</v>
      </c>
      <c r="F113" s="202">
        <v>1</v>
      </c>
      <c r="G113" s="202">
        <v>0</v>
      </c>
      <c r="H113" s="202">
        <v>0</v>
      </c>
      <c r="J113" s="263" t="s">
        <v>1469</v>
      </c>
    </row>
    <row r="114" spans="1:10">
      <c r="A114" s="201">
        <v>113</v>
      </c>
      <c r="B114" s="263" t="s">
        <v>1479</v>
      </c>
      <c r="C114" s="202">
        <v>3483.8</v>
      </c>
      <c r="D114" s="202">
        <v>3830.08</v>
      </c>
      <c r="E114" s="202">
        <v>0</v>
      </c>
      <c r="F114" s="202">
        <v>0</v>
      </c>
      <c r="G114" s="202">
        <v>0</v>
      </c>
      <c r="H114" s="202">
        <v>0</v>
      </c>
      <c r="J114" s="263" t="s">
        <v>1479</v>
      </c>
    </row>
    <row r="115" spans="1:10">
      <c r="A115" s="201">
        <v>114</v>
      </c>
      <c r="B115" s="263" t="s">
        <v>1485</v>
      </c>
      <c r="C115" s="202">
        <v>1436.83</v>
      </c>
      <c r="D115" s="202">
        <v>2778.89</v>
      </c>
      <c r="E115" s="202">
        <v>0</v>
      </c>
      <c r="F115" s="202">
        <v>0</v>
      </c>
      <c r="G115" s="202">
        <v>0</v>
      </c>
      <c r="H115" s="202">
        <v>0</v>
      </c>
      <c r="J115" s="263" t="s">
        <v>1485</v>
      </c>
    </row>
    <row r="116" spans="1:10">
      <c r="A116" s="201">
        <v>115</v>
      </c>
      <c r="B116" s="263" t="s">
        <v>1497</v>
      </c>
      <c r="C116" s="202">
        <v>659.6</v>
      </c>
      <c r="D116" s="202">
        <v>1293.8800000000001</v>
      </c>
      <c r="E116" s="202">
        <v>0</v>
      </c>
      <c r="F116" s="202">
        <v>0</v>
      </c>
      <c r="G116" s="202">
        <v>0</v>
      </c>
      <c r="H116" s="202">
        <v>0</v>
      </c>
      <c r="J116" s="263" t="s">
        <v>1497</v>
      </c>
    </row>
    <row r="117" spans="1:10">
      <c r="A117" s="201">
        <v>116</v>
      </c>
      <c r="B117" s="263" t="s">
        <v>1504</v>
      </c>
      <c r="C117" s="202">
        <v>1659.14</v>
      </c>
      <c r="D117" s="202">
        <v>1488.35</v>
      </c>
      <c r="E117" s="202">
        <v>0</v>
      </c>
      <c r="F117" s="202">
        <v>0</v>
      </c>
      <c r="G117" s="202">
        <v>0</v>
      </c>
      <c r="H117" s="202">
        <v>0</v>
      </c>
      <c r="J117" s="263" t="s">
        <v>1504</v>
      </c>
    </row>
    <row r="118" spans="1:10">
      <c r="A118" s="201">
        <v>117</v>
      </c>
      <c r="B118" s="263" t="s">
        <v>1516</v>
      </c>
      <c r="C118" s="202">
        <v>2275.08</v>
      </c>
      <c r="D118" s="202">
        <v>1200.49</v>
      </c>
      <c r="E118" s="202">
        <v>0</v>
      </c>
      <c r="F118" s="202">
        <v>0</v>
      </c>
      <c r="G118" s="202">
        <v>0</v>
      </c>
      <c r="H118" s="202">
        <v>0</v>
      </c>
      <c r="J118" s="263" t="s">
        <v>1516</v>
      </c>
    </row>
    <row r="119" spans="1:10">
      <c r="A119" s="201">
        <v>118</v>
      </c>
      <c r="B119" s="263" t="s">
        <v>1527</v>
      </c>
      <c r="C119" s="202">
        <v>1898.62</v>
      </c>
      <c r="D119" s="202">
        <v>946.14</v>
      </c>
      <c r="E119" s="202">
        <v>0</v>
      </c>
      <c r="F119" s="202">
        <v>0</v>
      </c>
      <c r="G119" s="202">
        <v>40.51</v>
      </c>
      <c r="H119" s="202">
        <v>0</v>
      </c>
      <c r="J119" s="263" t="s">
        <v>1527</v>
      </c>
    </row>
    <row r="120" spans="1:10">
      <c r="A120" s="201">
        <v>119</v>
      </c>
      <c r="B120" s="263" t="s">
        <v>1531</v>
      </c>
      <c r="C120" s="202">
        <v>10646.64</v>
      </c>
      <c r="D120" s="202">
        <v>15622.91</v>
      </c>
      <c r="E120" s="202">
        <v>797.35</v>
      </c>
      <c r="F120" s="202">
        <v>4688.58</v>
      </c>
      <c r="G120" s="202">
        <v>45.79</v>
      </c>
      <c r="H120" s="202">
        <v>214.92000000000002</v>
      </c>
      <c r="J120" s="263" t="s">
        <v>1531</v>
      </c>
    </row>
    <row r="121" spans="1:10">
      <c r="A121" s="201">
        <v>120</v>
      </c>
      <c r="B121" s="263" t="s">
        <v>163</v>
      </c>
      <c r="C121" s="202">
        <v>122.35</v>
      </c>
      <c r="D121" s="202">
        <v>322.67</v>
      </c>
      <c r="E121" s="202">
        <v>408.74</v>
      </c>
      <c r="F121" s="202">
        <v>357.02</v>
      </c>
      <c r="G121" s="202">
        <v>45.79</v>
      </c>
      <c r="H121" s="202">
        <v>27.18</v>
      </c>
      <c r="J121" s="263" t="s">
        <v>163</v>
      </c>
    </row>
    <row r="122" spans="1:10">
      <c r="A122" s="201">
        <v>121</v>
      </c>
      <c r="B122" s="263" t="s">
        <v>1535</v>
      </c>
      <c r="C122" s="202">
        <v>0</v>
      </c>
      <c r="D122" s="202">
        <v>450.69</v>
      </c>
      <c r="E122" s="202">
        <v>103.35</v>
      </c>
      <c r="F122" s="202">
        <v>548.76</v>
      </c>
      <c r="G122" s="202">
        <v>0</v>
      </c>
      <c r="H122" s="202">
        <v>12.92</v>
      </c>
      <c r="J122" s="263" t="s">
        <v>1535</v>
      </c>
    </row>
    <row r="123" spans="1:10">
      <c r="A123" s="201">
        <v>122</v>
      </c>
      <c r="B123" s="263" t="s">
        <v>1540</v>
      </c>
      <c r="C123" s="202">
        <v>0</v>
      </c>
      <c r="D123" s="202">
        <v>596.36</v>
      </c>
      <c r="E123" s="202">
        <v>146.94</v>
      </c>
      <c r="F123" s="202">
        <v>819.01</v>
      </c>
      <c r="G123" s="202">
        <v>0</v>
      </c>
      <c r="H123" s="202">
        <v>68.240000000000009</v>
      </c>
      <c r="J123" s="263" t="s">
        <v>1540</v>
      </c>
    </row>
    <row r="124" spans="1:10">
      <c r="A124" s="201">
        <v>123</v>
      </c>
      <c r="B124" s="263" t="s">
        <v>1548</v>
      </c>
      <c r="C124" s="202">
        <v>0</v>
      </c>
      <c r="D124" s="202">
        <v>716.8</v>
      </c>
      <c r="E124" s="202">
        <v>68.25</v>
      </c>
      <c r="F124" s="202">
        <v>708.4</v>
      </c>
      <c r="G124" s="202">
        <v>0</v>
      </c>
      <c r="H124" s="202">
        <v>55.82</v>
      </c>
      <c r="J124" s="263" t="s">
        <v>1548</v>
      </c>
    </row>
    <row r="125" spans="1:10">
      <c r="A125" s="201">
        <v>124</v>
      </c>
      <c r="B125" s="263" t="s">
        <v>1556</v>
      </c>
      <c r="C125" s="202">
        <v>802.28</v>
      </c>
      <c r="D125" s="202">
        <v>1736.2</v>
      </c>
      <c r="E125" s="202">
        <v>42.47</v>
      </c>
      <c r="F125" s="202">
        <v>1057.6500000000001</v>
      </c>
      <c r="G125" s="202">
        <v>0</v>
      </c>
      <c r="H125" s="202">
        <v>22.85</v>
      </c>
      <c r="J125" s="263" t="s">
        <v>1556</v>
      </c>
    </row>
    <row r="126" spans="1:10">
      <c r="A126" s="201">
        <v>125</v>
      </c>
      <c r="B126" s="263" t="s">
        <v>1566</v>
      </c>
      <c r="C126" s="202">
        <v>124.36</v>
      </c>
      <c r="D126" s="202">
        <v>1161.1199999999999</v>
      </c>
      <c r="E126" s="202">
        <v>27.59</v>
      </c>
      <c r="F126" s="202">
        <v>1130.81</v>
      </c>
      <c r="G126" s="202">
        <v>0</v>
      </c>
      <c r="H126" s="202">
        <v>27.91</v>
      </c>
      <c r="J126" s="263" t="s">
        <v>1566</v>
      </c>
    </row>
    <row r="127" spans="1:10">
      <c r="A127" s="201">
        <v>126</v>
      </c>
      <c r="B127" s="263" t="s">
        <v>1572</v>
      </c>
      <c r="C127" s="202">
        <v>5473.66</v>
      </c>
      <c r="D127" s="202">
        <v>5610</v>
      </c>
      <c r="E127" s="202">
        <v>0</v>
      </c>
      <c r="F127" s="202">
        <v>58.68</v>
      </c>
      <c r="G127" s="202">
        <v>0</v>
      </c>
      <c r="H127" s="202">
        <v>0</v>
      </c>
      <c r="J127" s="263" t="s">
        <v>1572</v>
      </c>
    </row>
    <row r="128" spans="1:10">
      <c r="A128" s="201">
        <v>127</v>
      </c>
      <c r="B128" s="263" t="s">
        <v>1590</v>
      </c>
      <c r="C128" s="202">
        <v>423.58</v>
      </c>
      <c r="D128" s="202">
        <v>881.81</v>
      </c>
      <c r="E128" s="202">
        <v>0</v>
      </c>
      <c r="F128" s="202">
        <v>8.25</v>
      </c>
      <c r="G128" s="202">
        <v>0</v>
      </c>
      <c r="H128" s="202">
        <v>0</v>
      </c>
      <c r="J128" s="263" t="s">
        <v>1590</v>
      </c>
    </row>
    <row r="129" spans="1:10">
      <c r="A129" s="201">
        <v>128</v>
      </c>
      <c r="B129" s="263" t="s">
        <v>1595</v>
      </c>
      <c r="C129" s="202">
        <v>2273.9899999999998</v>
      </c>
      <c r="D129" s="202">
        <v>2280.2800000000002</v>
      </c>
      <c r="E129" s="202">
        <v>0</v>
      </c>
      <c r="F129" s="202">
        <v>0</v>
      </c>
      <c r="G129" s="202">
        <v>0</v>
      </c>
      <c r="H129" s="202">
        <v>0</v>
      </c>
      <c r="J129" s="263" t="s">
        <v>1595</v>
      </c>
    </row>
    <row r="130" spans="1:10">
      <c r="A130" s="201">
        <v>129</v>
      </c>
      <c r="B130" s="263" t="s">
        <v>1610</v>
      </c>
      <c r="C130" s="202">
        <v>1426.43</v>
      </c>
      <c r="D130" s="202">
        <v>1866.99</v>
      </c>
      <c r="E130" s="202">
        <v>0</v>
      </c>
      <c r="F130" s="202">
        <v>0</v>
      </c>
      <c r="G130" s="202">
        <v>0</v>
      </c>
      <c r="H130" s="202">
        <v>0</v>
      </c>
      <c r="J130" s="263" t="s">
        <v>1610</v>
      </c>
    </row>
    <row r="131" spans="1:10">
      <c r="A131" s="201">
        <v>130</v>
      </c>
      <c r="B131" s="263" t="s">
        <v>1619</v>
      </c>
      <c r="C131" s="202">
        <v>5409.27</v>
      </c>
      <c r="D131" s="202">
        <v>10563.04</v>
      </c>
      <c r="E131" s="202">
        <v>0</v>
      </c>
      <c r="F131" s="202">
        <v>0</v>
      </c>
      <c r="G131" s="202">
        <v>42.95</v>
      </c>
      <c r="H131" s="202">
        <v>59.160000000000004</v>
      </c>
      <c r="J131" s="263" t="s">
        <v>1619</v>
      </c>
    </row>
    <row r="132" spans="1:10">
      <c r="A132" s="201">
        <v>131</v>
      </c>
      <c r="B132" s="263" t="s">
        <v>1620</v>
      </c>
      <c r="C132" s="202">
        <v>4</v>
      </c>
      <c r="D132" s="202">
        <v>271.75</v>
      </c>
      <c r="E132" s="202">
        <v>0</v>
      </c>
      <c r="F132" s="202">
        <v>0</v>
      </c>
      <c r="G132" s="202">
        <v>42.95</v>
      </c>
      <c r="H132" s="202">
        <v>51.17</v>
      </c>
      <c r="J132" s="263" t="s">
        <v>1620</v>
      </c>
    </row>
    <row r="133" spans="1:10">
      <c r="A133" s="201">
        <v>132</v>
      </c>
      <c r="B133" s="263" t="s">
        <v>1628</v>
      </c>
      <c r="C133" s="202">
        <v>294.41000000000003</v>
      </c>
      <c r="D133" s="202">
        <v>795.37</v>
      </c>
      <c r="E133" s="202">
        <v>0</v>
      </c>
      <c r="F133" s="202">
        <v>0</v>
      </c>
      <c r="G133" s="202">
        <v>0</v>
      </c>
      <c r="H133" s="202">
        <v>0</v>
      </c>
      <c r="J133" s="263" t="s">
        <v>1628</v>
      </c>
    </row>
    <row r="134" spans="1:10">
      <c r="A134" s="201">
        <v>133</v>
      </c>
      <c r="B134" s="263" t="s">
        <v>1638</v>
      </c>
      <c r="C134" s="202">
        <v>86.59</v>
      </c>
      <c r="D134" s="202">
        <v>557.94000000000005</v>
      </c>
      <c r="E134" s="202">
        <v>0</v>
      </c>
      <c r="F134" s="202">
        <v>0</v>
      </c>
      <c r="G134" s="202">
        <v>0</v>
      </c>
      <c r="H134" s="202">
        <v>0.16</v>
      </c>
      <c r="J134" s="263" t="s">
        <v>1638</v>
      </c>
    </row>
    <row r="135" spans="1:10">
      <c r="A135" s="201">
        <v>134</v>
      </c>
      <c r="B135" s="263" t="s">
        <v>1645</v>
      </c>
      <c r="C135" s="202">
        <v>145.9</v>
      </c>
      <c r="D135" s="202">
        <v>522.29999999999995</v>
      </c>
      <c r="E135" s="202">
        <v>0</v>
      </c>
      <c r="F135" s="202">
        <v>0</v>
      </c>
      <c r="G135" s="202">
        <v>0</v>
      </c>
      <c r="H135" s="202">
        <v>7.83</v>
      </c>
      <c r="J135" s="263" t="s">
        <v>1645</v>
      </c>
    </row>
    <row r="136" spans="1:10">
      <c r="A136" s="201">
        <v>135</v>
      </c>
      <c r="B136" s="263" t="s">
        <v>1652</v>
      </c>
      <c r="C136" s="202">
        <v>1346.23</v>
      </c>
      <c r="D136" s="202">
        <v>1869.21</v>
      </c>
      <c r="E136" s="202">
        <v>0</v>
      </c>
      <c r="F136" s="202">
        <v>0</v>
      </c>
      <c r="G136" s="202">
        <v>0</v>
      </c>
      <c r="H136" s="202">
        <v>0</v>
      </c>
      <c r="J136" s="263" t="s">
        <v>1652</v>
      </c>
    </row>
    <row r="137" spans="1:10">
      <c r="A137" s="201">
        <v>136</v>
      </c>
      <c r="B137" s="502" t="s">
        <v>2403</v>
      </c>
      <c r="C137" s="202">
        <v>448.15</v>
      </c>
      <c r="D137" s="202">
        <v>1581.88</v>
      </c>
      <c r="E137" s="202">
        <v>0</v>
      </c>
      <c r="F137" s="202">
        <v>0</v>
      </c>
      <c r="G137" s="202">
        <v>0</v>
      </c>
      <c r="H137" s="202">
        <v>0</v>
      </c>
      <c r="J137" s="263" t="s">
        <v>1540</v>
      </c>
    </row>
    <row r="138" spans="1:10">
      <c r="A138" s="201">
        <v>137</v>
      </c>
      <c r="B138" s="263" t="s">
        <v>243</v>
      </c>
      <c r="C138" s="202">
        <v>587</v>
      </c>
      <c r="D138" s="202">
        <v>923.55</v>
      </c>
      <c r="E138" s="202">
        <v>0</v>
      </c>
      <c r="F138" s="202">
        <v>0</v>
      </c>
      <c r="G138" s="202">
        <v>0</v>
      </c>
      <c r="H138" s="202">
        <v>0</v>
      </c>
      <c r="J138" s="263" t="s">
        <v>243</v>
      </c>
    </row>
    <row r="139" spans="1:10">
      <c r="A139" s="201">
        <v>138</v>
      </c>
      <c r="B139" s="263" t="s">
        <v>1679</v>
      </c>
      <c r="C139" s="202">
        <v>51.31</v>
      </c>
      <c r="D139" s="202">
        <v>448.3</v>
      </c>
      <c r="E139" s="202">
        <v>0</v>
      </c>
      <c r="F139" s="202">
        <v>0</v>
      </c>
      <c r="G139" s="202">
        <v>0</v>
      </c>
      <c r="H139" s="202">
        <v>0</v>
      </c>
      <c r="J139" s="263" t="s">
        <v>1679</v>
      </c>
    </row>
    <row r="140" spans="1:10">
      <c r="A140" s="201">
        <v>139</v>
      </c>
      <c r="B140" s="263" t="s">
        <v>1684</v>
      </c>
      <c r="C140" s="202">
        <v>574.19000000000005</v>
      </c>
      <c r="D140" s="202">
        <v>1342.05</v>
      </c>
      <c r="E140" s="202">
        <v>0</v>
      </c>
      <c r="F140" s="202">
        <v>0</v>
      </c>
      <c r="G140" s="202">
        <v>0</v>
      </c>
      <c r="H140" s="202">
        <v>0</v>
      </c>
      <c r="J140" s="263" t="s">
        <v>1684</v>
      </c>
    </row>
    <row r="141" spans="1:10">
      <c r="A141" s="201">
        <v>140</v>
      </c>
      <c r="B141" s="263" t="s">
        <v>1688</v>
      </c>
      <c r="C141" s="202">
        <v>302.08999999999997</v>
      </c>
      <c r="D141" s="202">
        <v>744.03</v>
      </c>
      <c r="E141" s="202">
        <v>0</v>
      </c>
      <c r="F141" s="202">
        <v>0</v>
      </c>
      <c r="G141" s="202">
        <v>0</v>
      </c>
      <c r="H141" s="202">
        <v>0</v>
      </c>
      <c r="J141" s="263" t="s">
        <v>1688</v>
      </c>
    </row>
    <row r="142" spans="1:10">
      <c r="A142" s="201">
        <v>141</v>
      </c>
      <c r="B142" s="263" t="s">
        <v>1694</v>
      </c>
      <c r="C142" s="202">
        <v>1569.4</v>
      </c>
      <c r="D142" s="202">
        <v>1506.64</v>
      </c>
      <c r="E142" s="202">
        <v>0</v>
      </c>
      <c r="F142" s="202">
        <v>0</v>
      </c>
      <c r="G142" s="202">
        <v>0</v>
      </c>
      <c r="H142" s="202">
        <v>0</v>
      </c>
      <c r="J142" s="263" t="s">
        <v>1694</v>
      </c>
    </row>
    <row r="143" spans="1:10">
      <c r="A143" s="201">
        <v>142</v>
      </c>
      <c r="B143" s="263" t="s">
        <v>1704</v>
      </c>
      <c r="C143" s="202">
        <v>17769.32</v>
      </c>
      <c r="D143" s="202">
        <v>18650.189999999999</v>
      </c>
      <c r="E143" s="202">
        <v>120.98</v>
      </c>
      <c r="F143" s="202">
        <v>6.03</v>
      </c>
      <c r="G143" s="202">
        <v>66.86</v>
      </c>
      <c r="H143" s="202">
        <v>338.57</v>
      </c>
      <c r="J143" s="263" t="s">
        <v>1704</v>
      </c>
    </row>
    <row r="144" spans="1:10">
      <c r="A144" s="201">
        <v>143</v>
      </c>
      <c r="B144" s="263" t="s">
        <v>1705</v>
      </c>
      <c r="C144" s="202">
        <v>153.36000000000001</v>
      </c>
      <c r="D144" s="202">
        <v>869.89</v>
      </c>
      <c r="E144" s="202">
        <v>0.2</v>
      </c>
      <c r="F144" s="202">
        <v>0</v>
      </c>
      <c r="G144" s="202">
        <v>23.02</v>
      </c>
      <c r="H144" s="202">
        <v>95.639999999999986</v>
      </c>
      <c r="J144" s="263" t="s">
        <v>1705</v>
      </c>
    </row>
    <row r="145" spans="1:10">
      <c r="A145" s="201">
        <v>144</v>
      </c>
      <c r="B145" s="263" t="s">
        <v>1713</v>
      </c>
      <c r="C145" s="202">
        <v>121.64</v>
      </c>
      <c r="D145" s="202">
        <v>630.67999999999995</v>
      </c>
      <c r="E145" s="202">
        <v>0</v>
      </c>
      <c r="F145" s="202">
        <v>0</v>
      </c>
      <c r="G145" s="202">
        <v>2.2000000000000002</v>
      </c>
      <c r="H145" s="202">
        <v>92.45</v>
      </c>
      <c r="J145" s="263" t="s">
        <v>1713</v>
      </c>
    </row>
    <row r="146" spans="1:10">
      <c r="A146" s="201">
        <v>145</v>
      </c>
      <c r="B146" s="263" t="s">
        <v>1716</v>
      </c>
      <c r="C146" s="202">
        <v>61.2</v>
      </c>
      <c r="D146" s="202">
        <v>484.89</v>
      </c>
      <c r="E146" s="202">
        <v>0</v>
      </c>
      <c r="F146" s="202">
        <v>0</v>
      </c>
      <c r="G146" s="202">
        <v>9.85</v>
      </c>
      <c r="H146" s="202">
        <v>46.9</v>
      </c>
      <c r="J146" s="263" t="s">
        <v>1716</v>
      </c>
    </row>
    <row r="147" spans="1:10">
      <c r="A147" s="201">
        <v>146</v>
      </c>
      <c r="B147" s="263" t="s">
        <v>1722</v>
      </c>
      <c r="C147" s="202">
        <v>219.12</v>
      </c>
      <c r="D147" s="202">
        <v>1220.8699999999999</v>
      </c>
      <c r="E147" s="202">
        <v>0</v>
      </c>
      <c r="F147" s="202">
        <v>0</v>
      </c>
      <c r="G147" s="202">
        <v>0</v>
      </c>
      <c r="H147" s="202">
        <v>8.94</v>
      </c>
      <c r="J147" s="263" t="s">
        <v>1722</v>
      </c>
    </row>
    <row r="148" spans="1:10">
      <c r="A148" s="201">
        <v>147</v>
      </c>
      <c r="B148" s="263" t="s">
        <v>1727</v>
      </c>
      <c r="C148" s="202">
        <v>332.41</v>
      </c>
      <c r="D148" s="202">
        <v>979.63</v>
      </c>
      <c r="E148" s="202">
        <v>0.37</v>
      </c>
      <c r="F148" s="202">
        <v>2.1800000000000002</v>
      </c>
      <c r="G148" s="202">
        <v>0</v>
      </c>
      <c r="H148" s="202">
        <v>0.28000000000000003</v>
      </c>
      <c r="J148" s="263" t="s">
        <v>1727</v>
      </c>
    </row>
    <row r="149" spans="1:10">
      <c r="A149" s="201">
        <v>148</v>
      </c>
      <c r="B149" s="263" t="s">
        <v>1730</v>
      </c>
      <c r="C149" s="202">
        <v>56.52</v>
      </c>
      <c r="D149" s="202">
        <v>257.43</v>
      </c>
      <c r="E149" s="202">
        <v>120.41</v>
      </c>
      <c r="F149" s="202">
        <v>3.84</v>
      </c>
      <c r="G149" s="202">
        <v>3.52</v>
      </c>
      <c r="H149" s="202">
        <v>25.34</v>
      </c>
      <c r="J149" s="263" t="s">
        <v>1730</v>
      </c>
    </row>
    <row r="150" spans="1:10">
      <c r="A150" s="201">
        <v>149</v>
      </c>
      <c r="B150" s="263" t="s">
        <v>1732</v>
      </c>
      <c r="C150" s="202">
        <v>1698.96</v>
      </c>
      <c r="D150" s="202">
        <v>2566.38</v>
      </c>
      <c r="E150" s="202">
        <v>0</v>
      </c>
      <c r="F150" s="202">
        <v>0</v>
      </c>
      <c r="G150" s="202">
        <v>15.38</v>
      </c>
      <c r="H150" s="202">
        <v>0</v>
      </c>
      <c r="J150" s="263" t="s">
        <v>1732</v>
      </c>
    </row>
    <row r="151" spans="1:10">
      <c r="A151" s="201">
        <v>150</v>
      </c>
      <c r="B151" s="263" t="s">
        <v>1739</v>
      </c>
      <c r="C151" s="202">
        <v>1099.24</v>
      </c>
      <c r="D151" s="202">
        <v>1754.79</v>
      </c>
      <c r="E151" s="202">
        <v>0</v>
      </c>
      <c r="F151" s="202">
        <v>0</v>
      </c>
      <c r="G151" s="202">
        <v>0</v>
      </c>
      <c r="H151" s="202">
        <v>0</v>
      </c>
      <c r="J151" s="263" t="s">
        <v>1739</v>
      </c>
    </row>
    <row r="152" spans="1:10">
      <c r="A152" s="201">
        <v>151</v>
      </c>
      <c r="B152" s="263" t="s">
        <v>1743</v>
      </c>
      <c r="C152" s="202">
        <v>142.97</v>
      </c>
      <c r="D152" s="202">
        <v>337.08</v>
      </c>
      <c r="E152" s="202">
        <v>0</v>
      </c>
      <c r="F152" s="202">
        <v>0</v>
      </c>
      <c r="G152" s="202">
        <v>12.83</v>
      </c>
      <c r="H152" s="202">
        <v>36.33</v>
      </c>
      <c r="J152" s="263" t="s">
        <v>1743</v>
      </c>
    </row>
    <row r="153" spans="1:10">
      <c r="A153" s="201">
        <v>152</v>
      </c>
      <c r="B153" s="263" t="s">
        <v>1747</v>
      </c>
      <c r="C153" s="202">
        <v>2724.97</v>
      </c>
      <c r="D153" s="202">
        <v>1485.61</v>
      </c>
      <c r="E153" s="202">
        <v>0</v>
      </c>
      <c r="F153" s="202">
        <v>0</v>
      </c>
      <c r="G153" s="202">
        <v>0</v>
      </c>
      <c r="H153" s="202">
        <v>0</v>
      </c>
      <c r="J153" s="263" t="s">
        <v>1747</v>
      </c>
    </row>
    <row r="154" spans="1:10">
      <c r="A154" s="201">
        <v>153</v>
      </c>
      <c r="B154" s="263" t="s">
        <v>1751</v>
      </c>
      <c r="C154" s="202">
        <v>7379.65</v>
      </c>
      <c r="D154" s="202">
        <v>4404.9399999999996</v>
      </c>
      <c r="E154" s="202">
        <v>0</v>
      </c>
      <c r="F154" s="202">
        <v>0</v>
      </c>
      <c r="G154" s="202">
        <v>0</v>
      </c>
      <c r="H154" s="202">
        <v>0</v>
      </c>
      <c r="J154" s="263" t="s">
        <v>1751</v>
      </c>
    </row>
    <row r="155" spans="1:10">
      <c r="A155" s="201">
        <v>154</v>
      </c>
      <c r="B155" s="263" t="s">
        <v>1755</v>
      </c>
      <c r="C155" s="202">
        <v>122.69</v>
      </c>
      <c r="D155" s="202">
        <v>739.12</v>
      </c>
      <c r="E155" s="202">
        <v>0</v>
      </c>
      <c r="F155" s="202">
        <v>0</v>
      </c>
      <c r="G155" s="202">
        <v>0.05</v>
      </c>
      <c r="H155" s="202">
        <v>32.68</v>
      </c>
      <c r="J155" s="263" t="s">
        <v>1755</v>
      </c>
    </row>
    <row r="156" spans="1:10">
      <c r="A156" s="201">
        <v>155</v>
      </c>
      <c r="B156" s="263" t="s">
        <v>1760</v>
      </c>
      <c r="C156" s="202">
        <v>169.46</v>
      </c>
      <c r="D156" s="202">
        <v>735.49</v>
      </c>
      <c r="E156" s="202">
        <v>0</v>
      </c>
      <c r="F156" s="202">
        <v>0</v>
      </c>
      <c r="G156" s="202">
        <v>0</v>
      </c>
      <c r="H156" s="202">
        <v>0</v>
      </c>
      <c r="J156" s="263" t="s">
        <v>1760</v>
      </c>
    </row>
    <row r="157" spans="1:10">
      <c r="A157" s="201">
        <v>156</v>
      </c>
      <c r="B157" s="263" t="s">
        <v>1764</v>
      </c>
      <c r="C157" s="202">
        <v>3487.13</v>
      </c>
      <c r="D157" s="202">
        <v>2183.38</v>
      </c>
      <c r="E157" s="202">
        <v>0</v>
      </c>
      <c r="F157" s="202">
        <v>0</v>
      </c>
      <c r="G157" s="202">
        <v>0</v>
      </c>
      <c r="H157" s="202">
        <v>0</v>
      </c>
      <c r="J157" s="263" t="s">
        <v>1764</v>
      </c>
    </row>
    <row r="158" spans="1:10">
      <c r="A158" s="201">
        <v>157</v>
      </c>
      <c r="B158" s="263" t="s">
        <v>1768</v>
      </c>
      <c r="C158" s="202">
        <v>16763.900000000001</v>
      </c>
      <c r="D158" s="202">
        <v>8220.6299999999992</v>
      </c>
      <c r="E158" s="202">
        <v>8.19</v>
      </c>
      <c r="F158" s="202">
        <v>54.54</v>
      </c>
      <c r="G158" s="202">
        <v>0</v>
      </c>
      <c r="H158" s="202">
        <v>0</v>
      </c>
      <c r="J158" s="263" t="s">
        <v>1768</v>
      </c>
    </row>
    <row r="159" spans="1:10">
      <c r="A159" s="201">
        <v>158</v>
      </c>
      <c r="B159" s="266" t="s">
        <v>1769</v>
      </c>
      <c r="C159" s="202">
        <v>13279.74</v>
      </c>
      <c r="D159" s="202">
        <v>1748.9</v>
      </c>
      <c r="E159" s="202">
        <v>0</v>
      </c>
      <c r="F159" s="202">
        <v>14.34</v>
      </c>
      <c r="G159" s="202">
        <v>0</v>
      </c>
      <c r="H159" s="202">
        <v>0</v>
      </c>
      <c r="J159" s="266" t="s">
        <v>1769</v>
      </c>
    </row>
    <row r="160" spans="1:10">
      <c r="A160" s="201">
        <v>159</v>
      </c>
      <c r="B160" s="263" t="s">
        <v>1777</v>
      </c>
      <c r="C160" s="202">
        <v>141.32</v>
      </c>
      <c r="D160" s="202">
        <v>1677.31</v>
      </c>
      <c r="E160" s="202">
        <v>2.08</v>
      </c>
      <c r="F160" s="202">
        <v>1.1200000000000001</v>
      </c>
      <c r="G160" s="202">
        <v>0</v>
      </c>
      <c r="H160" s="202">
        <v>0</v>
      </c>
      <c r="J160" s="263" t="s">
        <v>1777</v>
      </c>
    </row>
    <row r="161" spans="1:10">
      <c r="A161" s="201">
        <v>160</v>
      </c>
      <c r="B161" s="263" t="s">
        <v>1787</v>
      </c>
      <c r="C161" s="202">
        <v>51.62</v>
      </c>
      <c r="D161" s="202">
        <v>689.53</v>
      </c>
      <c r="E161" s="202">
        <v>5.54</v>
      </c>
      <c r="F161" s="202">
        <v>0.1</v>
      </c>
      <c r="G161" s="202">
        <v>0</v>
      </c>
      <c r="H161" s="202">
        <v>0</v>
      </c>
      <c r="J161" s="263" t="s">
        <v>1787</v>
      </c>
    </row>
    <row r="162" spans="1:10">
      <c r="A162" s="201">
        <v>161</v>
      </c>
      <c r="B162" s="263" t="s">
        <v>1794</v>
      </c>
      <c r="C162" s="202">
        <v>2509.5</v>
      </c>
      <c r="D162" s="202">
        <v>2995.39</v>
      </c>
      <c r="E162" s="202">
        <v>0</v>
      </c>
      <c r="F162" s="202">
        <v>33.86</v>
      </c>
      <c r="G162" s="202">
        <v>0</v>
      </c>
      <c r="H162" s="202">
        <v>0</v>
      </c>
      <c r="J162" s="263" t="s">
        <v>1794</v>
      </c>
    </row>
    <row r="163" spans="1:10">
      <c r="A163" s="201">
        <v>162</v>
      </c>
      <c r="B163" s="263" t="s">
        <v>1807</v>
      </c>
      <c r="C163" s="202">
        <v>118.63</v>
      </c>
      <c r="D163" s="202">
        <v>240.48</v>
      </c>
      <c r="E163" s="202">
        <v>0.56999999999999995</v>
      </c>
      <c r="F163" s="202">
        <v>5.12</v>
      </c>
      <c r="G163" s="202">
        <v>0</v>
      </c>
      <c r="H163" s="202">
        <v>0</v>
      </c>
      <c r="J163" s="263" t="s">
        <v>1807</v>
      </c>
    </row>
    <row r="164" spans="1:10">
      <c r="A164" s="201">
        <v>163</v>
      </c>
      <c r="B164" s="263" t="s">
        <v>1809</v>
      </c>
      <c r="C164" s="202">
        <v>663.08</v>
      </c>
      <c r="D164" s="202">
        <v>869</v>
      </c>
      <c r="E164" s="202">
        <v>0</v>
      </c>
      <c r="F164" s="202">
        <v>0</v>
      </c>
      <c r="G164" s="202">
        <v>0</v>
      </c>
      <c r="H164" s="202">
        <v>0</v>
      </c>
      <c r="J164" s="263" t="s">
        <v>1809</v>
      </c>
    </row>
    <row r="165" spans="1:10">
      <c r="A165" s="201">
        <v>164</v>
      </c>
      <c r="B165" s="263" t="s">
        <v>1811</v>
      </c>
      <c r="C165" s="202">
        <v>853.03</v>
      </c>
      <c r="D165" s="202">
        <v>1463.23</v>
      </c>
      <c r="E165" s="202">
        <v>0</v>
      </c>
      <c r="F165" s="202">
        <v>5.36</v>
      </c>
      <c r="G165" s="202">
        <v>2.66</v>
      </c>
      <c r="H165" s="202">
        <v>0</v>
      </c>
      <c r="J165" s="263" t="s">
        <v>1811</v>
      </c>
    </row>
    <row r="166" spans="1:10">
      <c r="A166" s="201">
        <v>165</v>
      </c>
      <c r="B166" s="263" t="s">
        <v>1812</v>
      </c>
      <c r="C166" s="202">
        <v>567.96</v>
      </c>
      <c r="D166" s="202">
        <v>1026.29</v>
      </c>
      <c r="E166" s="202">
        <v>0</v>
      </c>
      <c r="F166" s="202">
        <v>2.09</v>
      </c>
      <c r="G166" s="202">
        <v>2.66</v>
      </c>
      <c r="H166" s="202">
        <v>0</v>
      </c>
      <c r="J166" s="263" t="s">
        <v>1812</v>
      </c>
    </row>
    <row r="167" spans="1:10">
      <c r="A167" s="201">
        <v>166</v>
      </c>
      <c r="B167" s="263" t="s">
        <v>1825</v>
      </c>
      <c r="C167" s="202">
        <v>285.07</v>
      </c>
      <c r="D167" s="202">
        <v>436.94</v>
      </c>
      <c r="E167" s="202">
        <v>0</v>
      </c>
      <c r="F167" s="202">
        <v>3.27</v>
      </c>
      <c r="G167" s="202">
        <v>0</v>
      </c>
      <c r="H167" s="202">
        <v>0</v>
      </c>
      <c r="J167" s="263" t="s">
        <v>1825</v>
      </c>
    </row>
    <row r="168" spans="1:10">
      <c r="A168" s="201">
        <v>167</v>
      </c>
      <c r="B168" s="263" t="s">
        <v>1833</v>
      </c>
      <c r="C168" s="202">
        <v>428.15</v>
      </c>
      <c r="D168" s="202">
        <v>1953.5</v>
      </c>
      <c r="E168" s="202">
        <v>2.21</v>
      </c>
      <c r="F168" s="202">
        <v>8.94</v>
      </c>
      <c r="G168" s="202">
        <v>3.65</v>
      </c>
      <c r="H168" s="202">
        <v>12.84</v>
      </c>
      <c r="J168" s="263" t="s">
        <v>1833</v>
      </c>
    </row>
    <row r="169" spans="1:10">
      <c r="A169" s="201">
        <v>168</v>
      </c>
      <c r="B169" s="263" t="s">
        <v>248</v>
      </c>
      <c r="C169" s="202">
        <v>414.02</v>
      </c>
      <c r="D169" s="202">
        <v>1249.1600000000001</v>
      </c>
      <c r="E169" s="202">
        <v>0</v>
      </c>
      <c r="F169" s="202">
        <v>2.54</v>
      </c>
      <c r="G169" s="202">
        <v>3.65</v>
      </c>
      <c r="H169" s="202">
        <v>0.86</v>
      </c>
      <c r="J169" s="263" t="s">
        <v>248</v>
      </c>
    </row>
    <row r="170" spans="1:10">
      <c r="A170" s="201">
        <v>169</v>
      </c>
      <c r="B170" s="263" t="s">
        <v>1839</v>
      </c>
      <c r="C170" s="202">
        <v>14.13</v>
      </c>
      <c r="D170" s="202">
        <v>704.34</v>
      </c>
      <c r="E170" s="202">
        <v>2.21</v>
      </c>
      <c r="F170" s="202">
        <v>6.4</v>
      </c>
      <c r="G170" s="202">
        <v>0</v>
      </c>
      <c r="H170" s="202">
        <v>11.98</v>
      </c>
      <c r="J170" s="263" t="s">
        <v>1839</v>
      </c>
    </row>
    <row r="171" spans="1:10">
      <c r="A171" s="201">
        <v>170</v>
      </c>
      <c r="B171" s="275" t="s">
        <v>1843</v>
      </c>
      <c r="C171" s="202">
        <v>17849.48</v>
      </c>
      <c r="D171" s="202">
        <v>4884.6899999999996</v>
      </c>
      <c r="E171" s="202">
        <v>0</v>
      </c>
      <c r="F171" s="202">
        <v>0</v>
      </c>
      <c r="G171" s="202">
        <v>0</v>
      </c>
      <c r="H171" s="202">
        <v>0</v>
      </c>
      <c r="J171" s="263" t="s">
        <v>1843</v>
      </c>
    </row>
    <row r="172" spans="1:10">
      <c r="A172" s="201">
        <v>171</v>
      </c>
      <c r="B172" s="286" t="s">
        <v>2387</v>
      </c>
      <c r="C172" s="202">
        <v>17849.48</v>
      </c>
      <c r="D172" s="202">
        <v>4884.6899999999996</v>
      </c>
      <c r="E172" s="202">
        <v>0</v>
      </c>
      <c r="F172" s="202">
        <v>0</v>
      </c>
      <c r="G172" s="202">
        <v>0</v>
      </c>
      <c r="H172" s="202">
        <v>0</v>
      </c>
      <c r="J172" s="263"/>
    </row>
    <row r="173" spans="1:10">
      <c r="A173" s="201">
        <v>172</v>
      </c>
      <c r="B173" s="263" t="s">
        <v>1854</v>
      </c>
      <c r="C173" s="202">
        <v>10836.74</v>
      </c>
      <c r="D173" s="202">
        <v>8792.1299999999992</v>
      </c>
      <c r="E173" s="202">
        <v>0</v>
      </c>
      <c r="F173" s="202">
        <v>0</v>
      </c>
      <c r="G173" s="202">
        <v>0</v>
      </c>
      <c r="H173" s="202">
        <v>0</v>
      </c>
      <c r="J173" s="263" t="s">
        <v>1854</v>
      </c>
    </row>
    <row r="174" spans="1:10">
      <c r="A174" s="201">
        <v>173</v>
      </c>
      <c r="B174" s="263" t="s">
        <v>1855</v>
      </c>
      <c r="C174" s="202">
        <v>5792.36</v>
      </c>
      <c r="D174" s="202">
        <v>5760.02</v>
      </c>
      <c r="E174" s="202">
        <v>0</v>
      </c>
      <c r="F174" s="202">
        <v>0</v>
      </c>
      <c r="G174" s="202">
        <v>0</v>
      </c>
      <c r="H174" s="202">
        <v>0</v>
      </c>
      <c r="J174" s="263" t="s">
        <v>1855</v>
      </c>
    </row>
    <row r="175" spans="1:10">
      <c r="A175" s="201">
        <v>174</v>
      </c>
      <c r="B175" s="263" t="s">
        <v>1869</v>
      </c>
      <c r="C175" s="202">
        <v>5044.38</v>
      </c>
      <c r="D175" s="202">
        <v>3032.11</v>
      </c>
      <c r="E175" s="202">
        <v>0</v>
      </c>
      <c r="F175" s="202">
        <v>0</v>
      </c>
      <c r="G175" s="202">
        <v>0</v>
      </c>
      <c r="H175" s="202">
        <v>0</v>
      </c>
      <c r="J175" s="263" t="s">
        <v>1869</v>
      </c>
    </row>
    <row r="176" spans="1:10">
      <c r="A176" s="201">
        <v>175</v>
      </c>
      <c r="B176" s="263" t="s">
        <v>1885</v>
      </c>
      <c r="C176" s="202">
        <v>16523.27</v>
      </c>
      <c r="D176" s="202">
        <v>13448.22</v>
      </c>
      <c r="E176" s="202">
        <v>0</v>
      </c>
      <c r="F176" s="202">
        <v>0</v>
      </c>
      <c r="G176" s="202">
        <v>0</v>
      </c>
      <c r="H176" s="202">
        <v>0</v>
      </c>
      <c r="J176" s="263" t="s">
        <v>1885</v>
      </c>
    </row>
    <row r="177" spans="1:10">
      <c r="A177" s="201">
        <v>176</v>
      </c>
      <c r="B177" s="266" t="s">
        <v>1886</v>
      </c>
      <c r="C177" s="202">
        <v>1704.89</v>
      </c>
      <c r="D177" s="202">
        <v>1108.6400000000001</v>
      </c>
      <c r="E177" s="202">
        <v>0</v>
      </c>
      <c r="F177" s="202">
        <v>0</v>
      </c>
      <c r="G177" s="202">
        <v>0</v>
      </c>
      <c r="H177" s="202">
        <v>0</v>
      </c>
      <c r="J177" s="266" t="s">
        <v>1886</v>
      </c>
    </row>
    <row r="178" spans="1:10">
      <c r="A178" s="201">
        <v>177</v>
      </c>
      <c r="B178" s="263" t="s">
        <v>1892</v>
      </c>
      <c r="C178" s="202">
        <v>979.93</v>
      </c>
      <c r="D178" s="202">
        <v>1181.5999999999999</v>
      </c>
      <c r="E178" s="202">
        <v>0</v>
      </c>
      <c r="F178" s="202">
        <v>0</v>
      </c>
      <c r="G178" s="202">
        <v>0</v>
      </c>
      <c r="H178" s="202">
        <v>0</v>
      </c>
      <c r="J178" s="263" t="s">
        <v>1892</v>
      </c>
    </row>
    <row r="179" spans="1:10">
      <c r="A179" s="201">
        <v>178</v>
      </c>
      <c r="B179" s="263" t="s">
        <v>1902</v>
      </c>
      <c r="C179" s="202">
        <v>3250.81</v>
      </c>
      <c r="D179" s="202">
        <v>3473.22</v>
      </c>
      <c r="E179" s="202">
        <v>0</v>
      </c>
      <c r="F179" s="202">
        <v>0</v>
      </c>
      <c r="G179" s="202">
        <v>0</v>
      </c>
      <c r="H179" s="202">
        <v>0</v>
      </c>
      <c r="J179" s="263" t="s">
        <v>1902</v>
      </c>
    </row>
    <row r="180" spans="1:10">
      <c r="A180" s="201">
        <v>179</v>
      </c>
      <c r="B180" s="263" t="s">
        <v>1910</v>
      </c>
      <c r="C180" s="202">
        <v>8059.2</v>
      </c>
      <c r="D180" s="202">
        <v>5301.91</v>
      </c>
      <c r="E180" s="202">
        <v>0</v>
      </c>
      <c r="F180" s="202">
        <v>0</v>
      </c>
      <c r="G180" s="202">
        <v>0</v>
      </c>
      <c r="H180" s="202">
        <v>0</v>
      </c>
      <c r="J180" s="263" t="s">
        <v>1910</v>
      </c>
    </row>
    <row r="181" spans="1:10">
      <c r="A181" s="201">
        <v>180</v>
      </c>
      <c r="B181" s="263" t="s">
        <v>1923</v>
      </c>
      <c r="C181" s="202">
        <v>2528.44</v>
      </c>
      <c r="D181" s="202">
        <v>2382.84</v>
      </c>
      <c r="E181" s="202">
        <v>0</v>
      </c>
      <c r="F181" s="202">
        <v>0</v>
      </c>
      <c r="G181" s="202">
        <v>0</v>
      </c>
      <c r="H181" s="202">
        <v>0</v>
      </c>
      <c r="J181" s="263" t="s">
        <v>1923</v>
      </c>
    </row>
    <row r="182" spans="1:10">
      <c r="A182" s="201">
        <v>181</v>
      </c>
      <c r="B182" s="263" t="s">
        <v>1932</v>
      </c>
      <c r="C182" s="202">
        <v>10633.82</v>
      </c>
      <c r="D182" s="202">
        <v>7966.43</v>
      </c>
      <c r="E182" s="202">
        <v>0</v>
      </c>
      <c r="F182" s="202">
        <v>0</v>
      </c>
      <c r="G182" s="202">
        <v>0</v>
      </c>
      <c r="H182" s="202">
        <v>0</v>
      </c>
      <c r="J182" s="263" t="s">
        <v>1932</v>
      </c>
    </row>
    <row r="183" spans="1:10">
      <c r="A183" s="201">
        <v>182</v>
      </c>
      <c r="B183" s="263" t="s">
        <v>1933</v>
      </c>
      <c r="C183" s="202">
        <v>2552.04</v>
      </c>
      <c r="D183" s="202">
        <v>2181.6799999999998</v>
      </c>
      <c r="E183" s="202">
        <v>0</v>
      </c>
      <c r="F183" s="202">
        <v>0</v>
      </c>
      <c r="G183" s="202">
        <v>0</v>
      </c>
      <c r="H183" s="202">
        <v>0</v>
      </c>
      <c r="J183" s="263" t="s">
        <v>1933</v>
      </c>
    </row>
    <row r="184" spans="1:10">
      <c r="A184" s="201">
        <v>183</v>
      </c>
      <c r="B184" s="263" t="s">
        <v>1939</v>
      </c>
      <c r="C184" s="202">
        <v>4413.87</v>
      </c>
      <c r="D184" s="202">
        <v>2140.77</v>
      </c>
      <c r="E184" s="202">
        <v>0</v>
      </c>
      <c r="F184" s="202">
        <v>0</v>
      </c>
      <c r="G184" s="202">
        <v>0</v>
      </c>
      <c r="H184" s="202">
        <v>0</v>
      </c>
      <c r="J184" s="263" t="s">
        <v>1939</v>
      </c>
    </row>
    <row r="185" spans="1:10">
      <c r="A185" s="201">
        <v>184</v>
      </c>
      <c r="B185" s="263" t="s">
        <v>1945</v>
      </c>
      <c r="C185" s="202">
        <v>3667.92</v>
      </c>
      <c r="D185" s="202">
        <v>3643.98</v>
      </c>
      <c r="E185" s="202">
        <v>0</v>
      </c>
      <c r="F185" s="202">
        <v>0</v>
      </c>
      <c r="G185" s="202">
        <v>0</v>
      </c>
      <c r="H185" s="202">
        <v>0</v>
      </c>
      <c r="J185" s="263" t="s">
        <v>1945</v>
      </c>
    </row>
    <row r="186" spans="1:10">
      <c r="A186" s="201">
        <v>185</v>
      </c>
      <c r="B186" s="263" t="s">
        <v>1957</v>
      </c>
      <c r="C186" s="202">
        <v>3502.27</v>
      </c>
      <c r="D186" s="202">
        <v>4938.1499999999996</v>
      </c>
      <c r="E186" s="202">
        <v>0</v>
      </c>
      <c r="F186" s="202">
        <v>0</v>
      </c>
      <c r="G186" s="202">
        <v>5.01</v>
      </c>
      <c r="H186" s="202">
        <v>68.680000000000007</v>
      </c>
      <c r="J186" s="263" t="s">
        <v>1957</v>
      </c>
    </row>
    <row r="187" spans="1:10">
      <c r="A187" s="201">
        <v>186</v>
      </c>
      <c r="B187" s="263" t="s">
        <v>1958</v>
      </c>
      <c r="C187" s="202">
        <v>618.58000000000004</v>
      </c>
      <c r="D187" s="202">
        <v>1217.3499999999999</v>
      </c>
      <c r="E187" s="202">
        <v>0</v>
      </c>
      <c r="F187" s="202">
        <v>0</v>
      </c>
      <c r="G187" s="202">
        <v>0</v>
      </c>
      <c r="H187" s="202">
        <v>30.29</v>
      </c>
      <c r="J187" s="263" t="s">
        <v>1958</v>
      </c>
    </row>
    <row r="188" spans="1:10">
      <c r="A188" s="201">
        <v>187</v>
      </c>
      <c r="B188" s="263" t="s">
        <v>1967</v>
      </c>
      <c r="C188" s="202">
        <v>2190.59</v>
      </c>
      <c r="D188" s="202">
        <v>2312.27</v>
      </c>
      <c r="E188" s="202">
        <v>0</v>
      </c>
      <c r="F188" s="202">
        <v>0</v>
      </c>
      <c r="G188" s="202">
        <v>0</v>
      </c>
      <c r="H188" s="202">
        <v>0</v>
      </c>
      <c r="J188" s="263" t="s">
        <v>1967</v>
      </c>
    </row>
    <row r="189" spans="1:10">
      <c r="A189" s="201">
        <v>188</v>
      </c>
      <c r="B189" s="263" t="s">
        <v>1975</v>
      </c>
      <c r="C189" s="202">
        <v>693.1</v>
      </c>
      <c r="D189" s="202">
        <v>1294.9000000000001</v>
      </c>
      <c r="E189" s="202">
        <v>0</v>
      </c>
      <c r="F189" s="202">
        <v>0</v>
      </c>
      <c r="G189" s="202">
        <v>0</v>
      </c>
      <c r="H189" s="202">
        <v>0</v>
      </c>
      <c r="J189" s="263" t="s">
        <v>1975</v>
      </c>
    </row>
    <row r="190" spans="1:10">
      <c r="A190" s="201">
        <v>189</v>
      </c>
      <c r="B190" s="263" t="s">
        <v>1982</v>
      </c>
      <c r="C190" s="202">
        <v>0</v>
      </c>
      <c r="D190" s="202">
        <v>113.62</v>
      </c>
      <c r="E190" s="202">
        <v>0</v>
      </c>
      <c r="F190" s="202">
        <v>0</v>
      </c>
      <c r="G190" s="202">
        <v>5.01</v>
      </c>
      <c r="H190" s="202">
        <v>38.39</v>
      </c>
      <c r="J190" s="263" t="s">
        <v>1982</v>
      </c>
    </row>
    <row r="191" spans="1:10">
      <c r="A191" s="201">
        <v>190</v>
      </c>
      <c r="B191" s="263" t="s">
        <v>1987</v>
      </c>
      <c r="C191" s="202">
        <v>39564.870000000003</v>
      </c>
      <c r="D191" s="202">
        <v>12619.4</v>
      </c>
      <c r="E191" s="202">
        <v>0</v>
      </c>
      <c r="F191" s="202">
        <v>0</v>
      </c>
      <c r="G191" s="202">
        <v>25.52</v>
      </c>
      <c r="H191" s="202">
        <v>28.19</v>
      </c>
      <c r="J191" s="263" t="s">
        <v>1987</v>
      </c>
    </row>
    <row r="192" spans="1:10">
      <c r="A192" s="201">
        <v>191</v>
      </c>
      <c r="B192" s="266" t="s">
        <v>1988</v>
      </c>
      <c r="C192" s="202">
        <v>588.94000000000005</v>
      </c>
      <c r="D192" s="202">
        <v>826.08</v>
      </c>
      <c r="E192" s="202">
        <v>0</v>
      </c>
      <c r="F192" s="202">
        <v>0</v>
      </c>
      <c r="G192" s="202">
        <v>25.52</v>
      </c>
      <c r="H192" s="202">
        <v>28.19</v>
      </c>
      <c r="J192" s="266" t="s">
        <v>1988</v>
      </c>
    </row>
    <row r="193" spans="1:10">
      <c r="A193" s="201">
        <v>192</v>
      </c>
      <c r="B193" s="263" t="s">
        <v>2004</v>
      </c>
      <c r="C193" s="202">
        <v>15415</v>
      </c>
      <c r="D193" s="202">
        <v>3788.32</v>
      </c>
      <c r="E193" s="202">
        <v>0</v>
      </c>
      <c r="F193" s="202">
        <v>0</v>
      </c>
      <c r="G193" s="202">
        <v>0</v>
      </c>
      <c r="H193" s="202">
        <v>0</v>
      </c>
      <c r="J193" s="263" t="s">
        <v>2004</v>
      </c>
    </row>
    <row r="194" spans="1:10">
      <c r="A194" s="201">
        <v>193</v>
      </c>
      <c r="B194" s="263" t="s">
        <v>2026</v>
      </c>
      <c r="C194" s="202">
        <v>2162.0100000000002</v>
      </c>
      <c r="D194" s="202">
        <v>2757.49</v>
      </c>
      <c r="E194" s="202">
        <v>0</v>
      </c>
      <c r="F194" s="202">
        <v>0</v>
      </c>
      <c r="G194" s="202">
        <v>0</v>
      </c>
      <c r="H194" s="202">
        <v>0</v>
      </c>
      <c r="J194" s="263" t="s">
        <v>2026</v>
      </c>
    </row>
    <row r="195" spans="1:10">
      <c r="A195" s="201">
        <v>194</v>
      </c>
      <c r="B195" s="263" t="s">
        <v>2035</v>
      </c>
      <c r="C195" s="202">
        <v>2144.42</v>
      </c>
      <c r="D195" s="202">
        <v>2250.86</v>
      </c>
      <c r="E195" s="202">
        <v>0</v>
      </c>
      <c r="F195" s="202">
        <v>0</v>
      </c>
      <c r="G195" s="202">
        <v>0</v>
      </c>
      <c r="H195" s="202">
        <v>0</v>
      </c>
      <c r="J195" s="263" t="s">
        <v>2035</v>
      </c>
    </row>
    <row r="196" spans="1:10">
      <c r="A196" s="201">
        <v>195</v>
      </c>
      <c r="B196" s="263" t="s">
        <v>2046</v>
      </c>
      <c r="C196" s="202">
        <v>19254.509999999998</v>
      </c>
      <c r="D196" s="202">
        <v>2996.65</v>
      </c>
      <c r="E196" s="202">
        <v>0</v>
      </c>
      <c r="F196" s="202">
        <v>0</v>
      </c>
      <c r="G196" s="202">
        <v>0</v>
      </c>
      <c r="H196" s="202">
        <v>0</v>
      </c>
      <c r="J196" s="263" t="s">
        <v>2046</v>
      </c>
    </row>
    <row r="197" spans="1:10">
      <c r="A197" s="201">
        <v>196</v>
      </c>
      <c r="B197" s="275" t="s">
        <v>2066</v>
      </c>
      <c r="C197" s="202">
        <v>10367.68</v>
      </c>
      <c r="D197" s="202">
        <v>10491.57</v>
      </c>
      <c r="E197" s="202">
        <v>0</v>
      </c>
      <c r="F197" s="202">
        <v>0</v>
      </c>
      <c r="G197" s="202">
        <v>0</v>
      </c>
      <c r="H197" s="202">
        <v>0</v>
      </c>
      <c r="J197" s="263" t="s">
        <v>2066</v>
      </c>
    </row>
    <row r="198" spans="1:10">
      <c r="A198" s="201">
        <v>197</v>
      </c>
      <c r="B198" s="286" t="s">
        <v>2399</v>
      </c>
      <c r="C198" s="202">
        <v>10367.68</v>
      </c>
      <c r="D198" s="202">
        <v>10491.57</v>
      </c>
      <c r="E198" s="202">
        <v>0</v>
      </c>
      <c r="F198" s="202">
        <v>0</v>
      </c>
      <c r="G198" s="202">
        <v>0</v>
      </c>
      <c r="H198" s="202">
        <v>0</v>
      </c>
      <c r="J198" s="263"/>
    </row>
    <row r="199" spans="1:10">
      <c r="A199" s="201">
        <v>198</v>
      </c>
      <c r="B199" s="275" t="s">
        <v>2092</v>
      </c>
      <c r="C199" s="202">
        <v>27427.18</v>
      </c>
      <c r="D199" s="202">
        <v>16338.34</v>
      </c>
      <c r="E199" s="202">
        <v>0</v>
      </c>
      <c r="F199" s="202">
        <v>0</v>
      </c>
      <c r="G199" s="202">
        <v>0</v>
      </c>
      <c r="H199" s="202">
        <v>0</v>
      </c>
      <c r="J199" s="263" t="s">
        <v>2092</v>
      </c>
    </row>
    <row r="200" spans="1:10">
      <c r="A200" s="201">
        <v>199</v>
      </c>
      <c r="B200" s="286" t="s">
        <v>2389</v>
      </c>
      <c r="C200" s="202">
        <v>27427.18</v>
      </c>
      <c r="D200" s="202">
        <v>16338.34</v>
      </c>
      <c r="E200" s="202">
        <v>0</v>
      </c>
      <c r="F200" s="202">
        <v>0</v>
      </c>
      <c r="G200" s="202">
        <v>0</v>
      </c>
      <c r="H200" s="202">
        <v>0</v>
      </c>
      <c r="J200" s="263"/>
    </row>
    <row r="201" spans="1:10">
      <c r="A201" s="201">
        <v>200</v>
      </c>
      <c r="B201" s="275" t="s">
        <v>2113</v>
      </c>
      <c r="C201" s="202">
        <v>4069.45</v>
      </c>
      <c r="D201" s="202">
        <v>386.51</v>
      </c>
      <c r="E201" s="202">
        <v>0</v>
      </c>
      <c r="F201" s="202">
        <v>0</v>
      </c>
      <c r="G201" s="202">
        <v>44.68</v>
      </c>
      <c r="H201" s="202">
        <v>4.87</v>
      </c>
      <c r="J201" s="263" t="s">
        <v>2113</v>
      </c>
    </row>
    <row r="202" spans="1:10">
      <c r="A202" s="201">
        <v>201</v>
      </c>
      <c r="B202" s="286" t="s">
        <v>2391</v>
      </c>
      <c r="C202" s="202">
        <v>4069.45</v>
      </c>
      <c r="D202" s="202">
        <v>386.51</v>
      </c>
      <c r="E202" s="202">
        <v>0</v>
      </c>
      <c r="F202" s="202">
        <v>0</v>
      </c>
      <c r="G202" s="202">
        <v>44.68</v>
      </c>
      <c r="H202" s="202">
        <v>4.87</v>
      </c>
      <c r="J202" s="263"/>
    </row>
    <row r="203" spans="1:10">
      <c r="A203" s="201">
        <v>202</v>
      </c>
      <c r="B203" s="275" t="s">
        <v>2118</v>
      </c>
      <c r="C203" s="202">
        <v>5033.97</v>
      </c>
      <c r="D203" s="202">
        <v>4623.6400000000003</v>
      </c>
      <c r="E203" s="202">
        <v>0</v>
      </c>
      <c r="F203" s="202">
        <v>0</v>
      </c>
      <c r="G203" s="202">
        <v>0</v>
      </c>
      <c r="H203" s="202">
        <v>0</v>
      </c>
      <c r="J203" s="263" t="s">
        <v>2118</v>
      </c>
    </row>
    <row r="204" spans="1:10">
      <c r="A204" s="201">
        <v>203</v>
      </c>
      <c r="B204" s="286" t="s">
        <v>2393</v>
      </c>
      <c r="C204" s="202">
        <v>5033.97</v>
      </c>
      <c r="D204" s="202">
        <v>4623.6400000000003</v>
      </c>
      <c r="E204" s="202">
        <v>0</v>
      </c>
      <c r="F204" s="202">
        <v>0</v>
      </c>
      <c r="G204" s="202">
        <v>0</v>
      </c>
      <c r="H204" s="202">
        <v>0</v>
      </c>
      <c r="J204" s="263"/>
    </row>
    <row r="205" spans="1:10">
      <c r="A205" s="201">
        <v>204</v>
      </c>
      <c r="B205" s="263" t="s">
        <v>2127</v>
      </c>
      <c r="C205" s="202">
        <v>20932.939999999999</v>
      </c>
      <c r="D205" s="202">
        <v>16097.7</v>
      </c>
      <c r="E205" s="202">
        <v>0</v>
      </c>
      <c r="F205" s="202">
        <v>0</v>
      </c>
      <c r="G205" s="202">
        <v>22.06</v>
      </c>
      <c r="H205" s="202">
        <v>61.069999999999993</v>
      </c>
      <c r="J205" s="263" t="s">
        <v>2127</v>
      </c>
    </row>
    <row r="206" spans="1:10">
      <c r="A206" s="201">
        <v>205</v>
      </c>
      <c r="B206" s="266" t="s">
        <v>2128</v>
      </c>
      <c r="C206" s="202">
        <v>2689.45</v>
      </c>
      <c r="D206" s="202">
        <v>2341.9</v>
      </c>
      <c r="E206" s="202">
        <v>0</v>
      </c>
      <c r="F206" s="202">
        <v>0</v>
      </c>
      <c r="G206" s="202">
        <v>0</v>
      </c>
      <c r="H206" s="202">
        <v>0</v>
      </c>
      <c r="J206" s="266" t="s">
        <v>2128</v>
      </c>
    </row>
    <row r="207" spans="1:10">
      <c r="A207" s="201">
        <v>206</v>
      </c>
      <c r="B207" s="263" t="s">
        <v>172</v>
      </c>
      <c r="C207" s="202">
        <v>2181.44</v>
      </c>
      <c r="D207" s="202">
        <v>1649.64</v>
      </c>
      <c r="E207" s="202">
        <v>0</v>
      </c>
      <c r="F207" s="202">
        <v>0</v>
      </c>
      <c r="G207" s="202">
        <v>22.06</v>
      </c>
      <c r="H207" s="202">
        <v>61.069999999999993</v>
      </c>
      <c r="J207" s="263" t="s">
        <v>172</v>
      </c>
    </row>
    <row r="208" spans="1:10">
      <c r="A208" s="201">
        <v>207</v>
      </c>
      <c r="B208" s="263" t="s">
        <v>2140</v>
      </c>
      <c r="C208" s="202">
        <v>2362.56</v>
      </c>
      <c r="D208" s="202">
        <v>2083.7399999999998</v>
      </c>
      <c r="E208" s="202">
        <v>0</v>
      </c>
      <c r="F208" s="202">
        <v>0</v>
      </c>
      <c r="G208" s="202">
        <v>0</v>
      </c>
      <c r="H208" s="202">
        <v>0</v>
      </c>
      <c r="J208" s="263" t="s">
        <v>2140</v>
      </c>
    </row>
    <row r="209" spans="1:10">
      <c r="A209" s="201">
        <v>208</v>
      </c>
      <c r="B209" s="263" t="s">
        <v>2142</v>
      </c>
      <c r="C209" s="202">
        <v>4730.0600000000004</v>
      </c>
      <c r="D209" s="202">
        <v>3330.3</v>
      </c>
      <c r="E209" s="202">
        <v>0</v>
      </c>
      <c r="F209" s="202">
        <v>0</v>
      </c>
      <c r="G209" s="202">
        <v>0</v>
      </c>
      <c r="H209" s="202">
        <v>0</v>
      </c>
      <c r="J209" s="263" t="s">
        <v>2142</v>
      </c>
    </row>
    <row r="210" spans="1:10">
      <c r="A210" s="201">
        <v>209</v>
      </c>
      <c r="B210" s="263" t="s">
        <v>2146</v>
      </c>
      <c r="C210" s="202">
        <v>8969.43</v>
      </c>
      <c r="D210" s="202">
        <v>6692.12</v>
      </c>
      <c r="E210" s="202">
        <v>0</v>
      </c>
      <c r="F210" s="202">
        <v>0</v>
      </c>
      <c r="G210" s="202">
        <v>0</v>
      </c>
      <c r="H210" s="202">
        <v>0</v>
      </c>
      <c r="J210" s="263" t="s">
        <v>2146</v>
      </c>
    </row>
    <row r="211" spans="1:10">
      <c r="A211" s="201">
        <v>210</v>
      </c>
      <c r="B211" s="275" t="s">
        <v>2150</v>
      </c>
      <c r="C211" s="202">
        <v>36955.129999999997</v>
      </c>
      <c r="D211" s="202">
        <v>9320.94</v>
      </c>
      <c r="E211" s="202">
        <v>0</v>
      </c>
      <c r="F211" s="202">
        <v>0</v>
      </c>
      <c r="G211" s="202">
        <v>0</v>
      </c>
      <c r="H211" s="202">
        <v>0</v>
      </c>
      <c r="J211" s="263" t="s">
        <v>2150</v>
      </c>
    </row>
    <row r="212" spans="1:10">
      <c r="A212" s="201">
        <v>211</v>
      </c>
      <c r="B212" s="286" t="s">
        <v>2395</v>
      </c>
      <c r="C212" s="202">
        <v>36955.129999999997</v>
      </c>
      <c r="D212" s="202">
        <v>9320.94</v>
      </c>
      <c r="E212" s="202">
        <v>0</v>
      </c>
      <c r="F212" s="202">
        <v>0</v>
      </c>
      <c r="G212" s="202">
        <v>0</v>
      </c>
      <c r="H212" s="202">
        <v>0</v>
      </c>
      <c r="J212" s="263"/>
    </row>
    <row r="213" spans="1:10">
      <c r="A213" s="201">
        <v>212</v>
      </c>
      <c r="B213" s="284" t="s">
        <v>2170</v>
      </c>
      <c r="C213" s="202">
        <v>7462.18</v>
      </c>
      <c r="D213" s="202">
        <v>3935.93</v>
      </c>
      <c r="E213" s="202">
        <v>0</v>
      </c>
      <c r="F213" s="202">
        <v>0</v>
      </c>
      <c r="G213" s="202">
        <v>0</v>
      </c>
      <c r="H213" s="202">
        <v>0</v>
      </c>
      <c r="J213" s="7" t="s">
        <v>2170</v>
      </c>
    </row>
    <row r="214" spans="1:10">
      <c r="A214" s="201">
        <v>213</v>
      </c>
      <c r="B214" s="284" t="s">
        <v>2397</v>
      </c>
      <c r="C214" s="202">
        <v>7462.18</v>
      </c>
      <c r="D214" s="202">
        <v>3935.93</v>
      </c>
      <c r="E214" s="202">
        <v>0</v>
      </c>
      <c r="F214" s="202">
        <v>0</v>
      </c>
      <c r="G214" s="202">
        <v>0</v>
      </c>
      <c r="H214" s="202">
        <v>0</v>
      </c>
      <c r="J214" s="7"/>
    </row>
    <row r="215" spans="1:10">
      <c r="A215" s="201">
        <v>214</v>
      </c>
      <c r="B215" s="7" t="s">
        <v>2176</v>
      </c>
      <c r="C215" s="202">
        <v>3115.15</v>
      </c>
      <c r="D215" s="202">
        <v>5250.9</v>
      </c>
      <c r="E215" s="202">
        <v>0</v>
      </c>
      <c r="F215" s="202">
        <v>0</v>
      </c>
      <c r="G215" s="202">
        <v>0</v>
      </c>
      <c r="H215" s="202">
        <v>0</v>
      </c>
      <c r="J215" s="7" t="s">
        <v>2176</v>
      </c>
    </row>
    <row r="216" spans="1:10">
      <c r="A216" s="201">
        <v>215</v>
      </c>
      <c r="B216" s="7" t="s">
        <v>2177</v>
      </c>
      <c r="C216" s="202">
        <v>1326.66</v>
      </c>
      <c r="D216" s="202">
        <v>2390.16</v>
      </c>
      <c r="E216" s="202">
        <v>0</v>
      </c>
      <c r="F216" s="202">
        <v>0</v>
      </c>
      <c r="G216" s="202">
        <v>0</v>
      </c>
      <c r="H216" s="202">
        <v>0</v>
      </c>
      <c r="J216" s="7" t="s">
        <v>2177</v>
      </c>
    </row>
    <row r="217" spans="1:10">
      <c r="A217" s="201">
        <v>216</v>
      </c>
      <c r="B217" s="7" t="s">
        <v>2186</v>
      </c>
      <c r="C217" s="202">
        <v>1788.49</v>
      </c>
      <c r="D217" s="202">
        <v>2860.74</v>
      </c>
      <c r="E217" s="202">
        <v>0</v>
      </c>
      <c r="F217" s="202">
        <v>0</v>
      </c>
      <c r="G217" s="202">
        <v>0</v>
      </c>
      <c r="H217" s="202">
        <v>0</v>
      </c>
      <c r="J217" s="7" t="s">
        <v>2186</v>
      </c>
    </row>
    <row r="218" spans="1:10">
      <c r="A218" s="201">
        <v>217</v>
      </c>
      <c r="B218" s="7" t="s">
        <v>2196</v>
      </c>
      <c r="C218" s="202">
        <v>71495.94</v>
      </c>
      <c r="D218" s="202">
        <v>17226.39</v>
      </c>
      <c r="E218" s="202">
        <v>0</v>
      </c>
      <c r="F218" s="202">
        <v>0</v>
      </c>
      <c r="G218" s="202">
        <v>31.240000000000002</v>
      </c>
      <c r="H218" s="202">
        <v>39.96</v>
      </c>
      <c r="J218" s="7" t="s">
        <v>2196</v>
      </c>
    </row>
    <row r="219" spans="1:10">
      <c r="A219" s="201">
        <v>218</v>
      </c>
      <c r="B219" s="7" t="s">
        <v>2197</v>
      </c>
      <c r="C219" s="202">
        <v>2664.37</v>
      </c>
      <c r="D219" s="202">
        <v>2511.12</v>
      </c>
      <c r="E219" s="202">
        <v>0</v>
      </c>
      <c r="F219" s="202">
        <v>0</v>
      </c>
      <c r="G219" s="202">
        <v>15.4</v>
      </c>
      <c r="H219" s="202">
        <v>27.68</v>
      </c>
      <c r="J219" s="7" t="s">
        <v>2197</v>
      </c>
    </row>
    <row r="220" spans="1:10">
      <c r="A220" s="201">
        <v>219</v>
      </c>
      <c r="B220" s="7" t="s">
        <v>2204</v>
      </c>
      <c r="C220" s="202">
        <v>2234.7600000000002</v>
      </c>
      <c r="D220" s="202">
        <v>2960.9</v>
      </c>
      <c r="E220" s="202">
        <v>0</v>
      </c>
      <c r="F220" s="202">
        <v>0</v>
      </c>
      <c r="G220" s="202">
        <v>15.84</v>
      </c>
      <c r="H220" s="202">
        <v>12.28</v>
      </c>
      <c r="J220" s="7" t="s">
        <v>2204</v>
      </c>
    </row>
    <row r="221" spans="1:10">
      <c r="A221" s="201">
        <v>220</v>
      </c>
      <c r="B221" s="7" t="s">
        <v>2213</v>
      </c>
      <c r="C221" s="202">
        <v>50546.77</v>
      </c>
      <c r="D221" s="202">
        <v>6151.93</v>
      </c>
      <c r="E221" s="202">
        <v>0</v>
      </c>
      <c r="F221" s="202">
        <v>0</v>
      </c>
      <c r="G221" s="202">
        <v>0</v>
      </c>
      <c r="H221" s="202">
        <v>0</v>
      </c>
      <c r="J221" s="7" t="s">
        <v>2213</v>
      </c>
    </row>
    <row r="222" spans="1:10">
      <c r="A222" s="201">
        <v>221</v>
      </c>
      <c r="B222" s="7" t="s">
        <v>2229</v>
      </c>
      <c r="C222" s="202">
        <v>16050.04</v>
      </c>
      <c r="D222" s="202">
        <v>5602.44</v>
      </c>
      <c r="E222" s="202">
        <v>0</v>
      </c>
      <c r="F222" s="202">
        <v>0</v>
      </c>
      <c r="G222" s="202">
        <v>0</v>
      </c>
      <c r="H222" s="202">
        <v>0</v>
      </c>
      <c r="J222" s="7" t="s">
        <v>2229</v>
      </c>
    </row>
    <row r="223" spans="1:10">
      <c r="A223" s="201">
        <v>222</v>
      </c>
      <c r="B223" s="7" t="s">
        <v>2248</v>
      </c>
      <c r="C223" s="202">
        <v>41.77</v>
      </c>
      <c r="D223" s="202">
        <v>2219.33</v>
      </c>
      <c r="E223" s="202">
        <v>312.8</v>
      </c>
      <c r="F223" s="202">
        <v>2257.5300000000002</v>
      </c>
      <c r="G223" s="202">
        <v>15.61</v>
      </c>
      <c r="H223" s="202">
        <v>72.47</v>
      </c>
      <c r="J223" s="7" t="s">
        <v>2248</v>
      </c>
    </row>
    <row r="224" spans="1:10">
      <c r="A224" s="201">
        <v>223</v>
      </c>
      <c r="B224" s="7" t="s">
        <v>2249</v>
      </c>
      <c r="C224" s="202">
        <v>23.6</v>
      </c>
      <c r="D224" s="202">
        <v>845.24</v>
      </c>
      <c r="E224" s="202">
        <v>145.78</v>
      </c>
      <c r="F224" s="202">
        <v>870.29</v>
      </c>
      <c r="G224" s="202">
        <v>15.61</v>
      </c>
      <c r="H224" s="202">
        <v>8.26</v>
      </c>
      <c r="J224" s="7" t="s">
        <v>2249</v>
      </c>
    </row>
    <row r="225" spans="1:10">
      <c r="A225" s="201">
        <v>224</v>
      </c>
      <c r="B225" s="7" t="s">
        <v>2255</v>
      </c>
      <c r="C225" s="202">
        <v>17.16</v>
      </c>
      <c r="D225" s="202">
        <v>700.38</v>
      </c>
      <c r="E225" s="202">
        <v>61.23</v>
      </c>
      <c r="F225" s="202">
        <v>708.97</v>
      </c>
      <c r="G225" s="202">
        <v>0</v>
      </c>
      <c r="H225" s="202">
        <v>56.04</v>
      </c>
      <c r="J225" s="7" t="s">
        <v>2255</v>
      </c>
    </row>
    <row r="226" spans="1:10">
      <c r="A226" s="201">
        <v>225</v>
      </c>
      <c r="B226" s="7" t="s">
        <v>2263</v>
      </c>
      <c r="C226" s="202">
        <v>0.22</v>
      </c>
      <c r="D226" s="202">
        <v>457.76</v>
      </c>
      <c r="E226" s="202">
        <v>56.96</v>
      </c>
      <c r="F226" s="202">
        <v>461.81</v>
      </c>
      <c r="G226" s="202">
        <v>0</v>
      </c>
      <c r="H226" s="202">
        <v>8.17</v>
      </c>
      <c r="J226" s="7" t="s">
        <v>2263</v>
      </c>
    </row>
    <row r="227" spans="1:10">
      <c r="A227" s="201">
        <v>226</v>
      </c>
      <c r="B227" s="7" t="s">
        <v>2269</v>
      </c>
      <c r="C227" s="202">
        <v>0.78</v>
      </c>
      <c r="D227" s="202">
        <v>215.95</v>
      </c>
      <c r="E227" s="202">
        <v>48.84</v>
      </c>
      <c r="F227" s="202">
        <v>216.46</v>
      </c>
      <c r="G227" s="202">
        <v>0</v>
      </c>
      <c r="H227" s="202">
        <v>0</v>
      </c>
      <c r="J227" s="7" t="s">
        <v>2269</v>
      </c>
    </row>
    <row r="228" spans="1:10">
      <c r="A228" s="201">
        <v>227</v>
      </c>
      <c r="B228" s="7" t="s">
        <v>2272</v>
      </c>
      <c r="C228" s="202">
        <v>13.69</v>
      </c>
      <c r="D228" s="202">
        <v>3789.14</v>
      </c>
      <c r="E228" s="202">
        <v>388.39</v>
      </c>
      <c r="F228" s="202">
        <v>3796.41</v>
      </c>
      <c r="G228" s="202">
        <v>14.95</v>
      </c>
      <c r="H228" s="202">
        <v>105.37</v>
      </c>
      <c r="J228" s="7" t="s">
        <v>2272</v>
      </c>
    </row>
    <row r="229" spans="1:10">
      <c r="A229" s="201">
        <v>228</v>
      </c>
      <c r="B229" s="7" t="s">
        <v>2273</v>
      </c>
      <c r="C229" s="202">
        <v>3.05</v>
      </c>
      <c r="D229" s="202">
        <v>1058.22</v>
      </c>
      <c r="E229" s="202">
        <v>174.92</v>
      </c>
      <c r="F229" s="202">
        <v>1060.97</v>
      </c>
      <c r="G229" s="202">
        <v>3.15</v>
      </c>
      <c r="H229" s="202">
        <v>36.21</v>
      </c>
      <c r="J229" s="7" t="s">
        <v>2273</v>
      </c>
    </row>
    <row r="230" spans="1:10">
      <c r="A230" s="201">
        <v>229</v>
      </c>
      <c r="B230" s="7" t="s">
        <v>2284</v>
      </c>
      <c r="C230" s="202">
        <v>0.39</v>
      </c>
      <c r="D230" s="202">
        <v>1124.74</v>
      </c>
      <c r="E230" s="202">
        <v>0.31</v>
      </c>
      <c r="F230" s="202">
        <v>1124.68</v>
      </c>
      <c r="G230" s="202">
        <v>0</v>
      </c>
      <c r="H230" s="202">
        <v>0</v>
      </c>
      <c r="J230" s="7" t="s">
        <v>2284</v>
      </c>
    </row>
    <row r="231" spans="1:10">
      <c r="A231" s="201">
        <v>230</v>
      </c>
      <c r="B231" s="7" t="s">
        <v>2291</v>
      </c>
      <c r="C231" s="202">
        <v>9.01</v>
      </c>
      <c r="D231" s="202">
        <v>690.28</v>
      </c>
      <c r="E231" s="202">
        <v>213.15</v>
      </c>
      <c r="F231" s="202">
        <v>694.86</v>
      </c>
      <c r="G231" s="202">
        <v>11.809999999999999</v>
      </c>
      <c r="H231" s="202">
        <v>69.16</v>
      </c>
      <c r="J231" s="7" t="s">
        <v>2291</v>
      </c>
    </row>
    <row r="232" spans="1:10">
      <c r="A232" s="201">
        <v>231</v>
      </c>
      <c r="B232" s="7" t="s">
        <v>2298</v>
      </c>
      <c r="C232" s="202">
        <v>1.24</v>
      </c>
      <c r="D232" s="202">
        <v>915.91</v>
      </c>
      <c r="E232" s="202">
        <v>0</v>
      </c>
      <c r="F232" s="202">
        <v>915.91</v>
      </c>
      <c r="G232" s="202">
        <v>0</v>
      </c>
      <c r="H232" s="202">
        <v>0</v>
      </c>
      <c r="J232" s="7" t="s">
        <v>2298</v>
      </c>
    </row>
    <row r="233" spans="1:10">
      <c r="A233" s="201">
        <v>232</v>
      </c>
      <c r="B233" s="7" t="s">
        <v>2307</v>
      </c>
      <c r="C233" s="202">
        <v>5.3</v>
      </c>
      <c r="D233" s="202">
        <v>1756.01</v>
      </c>
      <c r="E233" s="202">
        <v>163.95</v>
      </c>
      <c r="F233" s="202">
        <v>1799.83</v>
      </c>
      <c r="G233" s="202">
        <v>0.66</v>
      </c>
      <c r="H233" s="202">
        <v>112.9</v>
      </c>
      <c r="J233" s="7" t="s">
        <v>2307</v>
      </c>
    </row>
    <row r="234" spans="1:10">
      <c r="A234" s="201">
        <v>233</v>
      </c>
      <c r="B234" s="7" t="s">
        <v>2308</v>
      </c>
      <c r="C234" s="202">
        <v>0</v>
      </c>
      <c r="D234" s="202">
        <v>452.18</v>
      </c>
      <c r="E234" s="202">
        <v>92.15</v>
      </c>
      <c r="F234" s="202">
        <v>456.54</v>
      </c>
      <c r="G234" s="202">
        <v>0.66</v>
      </c>
      <c r="H234" s="202">
        <v>7.61</v>
      </c>
      <c r="J234" s="7" t="s">
        <v>2308</v>
      </c>
    </row>
    <row r="235" spans="1:10">
      <c r="A235" s="201">
        <v>234</v>
      </c>
      <c r="B235" s="7" t="s">
        <v>2312</v>
      </c>
      <c r="C235" s="202">
        <v>5.3</v>
      </c>
      <c r="D235" s="202">
        <v>707.6</v>
      </c>
      <c r="E235" s="202">
        <v>0</v>
      </c>
      <c r="F235" s="202">
        <v>707.79</v>
      </c>
      <c r="G235" s="202">
        <v>0</v>
      </c>
      <c r="H235" s="202">
        <v>0</v>
      </c>
      <c r="J235" s="7" t="s">
        <v>2312</v>
      </c>
    </row>
    <row r="236" spans="1:10">
      <c r="A236" s="201">
        <v>235</v>
      </c>
      <c r="B236" s="7" t="s">
        <v>2318</v>
      </c>
      <c r="C236" s="202">
        <v>0</v>
      </c>
      <c r="D236" s="202">
        <v>596.23</v>
      </c>
      <c r="E236" s="202">
        <v>71.8</v>
      </c>
      <c r="F236" s="202">
        <v>635.5</v>
      </c>
      <c r="G236" s="202">
        <v>0</v>
      </c>
      <c r="H236" s="202">
        <v>105.29</v>
      </c>
      <c r="J236" s="7" t="s">
        <v>2318</v>
      </c>
    </row>
    <row r="237" spans="1:10">
      <c r="A237" s="201">
        <v>236</v>
      </c>
      <c r="B237" s="7" t="s">
        <v>2321</v>
      </c>
      <c r="C237" s="202">
        <v>38.43</v>
      </c>
      <c r="D237" s="202">
        <v>1903.76</v>
      </c>
      <c r="E237" s="202">
        <v>218.88</v>
      </c>
      <c r="F237" s="202">
        <v>1953.54</v>
      </c>
      <c r="G237" s="202">
        <v>21.89</v>
      </c>
      <c r="H237" s="202">
        <v>104.54</v>
      </c>
      <c r="J237" s="7" t="s">
        <v>2321</v>
      </c>
    </row>
    <row r="238" spans="1:10">
      <c r="A238" s="201">
        <v>237</v>
      </c>
      <c r="B238" s="7" t="s">
        <v>2322</v>
      </c>
      <c r="C238" s="202">
        <v>0</v>
      </c>
      <c r="D238" s="202">
        <v>783.84</v>
      </c>
      <c r="E238" s="202">
        <v>51.11</v>
      </c>
      <c r="F238" s="202">
        <v>825.95</v>
      </c>
      <c r="G238" s="202">
        <v>20.23</v>
      </c>
      <c r="H238" s="202">
        <v>52.550000000000004</v>
      </c>
      <c r="J238" s="7" t="s">
        <v>2322</v>
      </c>
    </row>
    <row r="239" spans="1:10">
      <c r="A239" s="201">
        <v>238</v>
      </c>
      <c r="B239" s="7" t="s">
        <v>2329</v>
      </c>
      <c r="C239" s="202">
        <v>38.43</v>
      </c>
      <c r="D239" s="202">
        <v>1119.9100000000001</v>
      </c>
      <c r="E239" s="202">
        <v>167.78</v>
      </c>
      <c r="F239" s="202">
        <v>1127.5899999999999</v>
      </c>
      <c r="G239" s="202">
        <v>1.66</v>
      </c>
      <c r="H239" s="202">
        <v>51.989999999999995</v>
      </c>
      <c r="J239" s="7" t="s">
        <v>2329</v>
      </c>
    </row>
    <row r="240" spans="1:10">
      <c r="A240" s="201">
        <v>239</v>
      </c>
      <c r="B240" s="7" t="s">
        <v>2335</v>
      </c>
      <c r="C240" s="202">
        <v>1.48</v>
      </c>
      <c r="D240" s="202">
        <v>466.41</v>
      </c>
      <c r="E240" s="202">
        <v>1249.4100000000001</v>
      </c>
      <c r="F240" s="202">
        <v>553.05999999999995</v>
      </c>
      <c r="G240" s="202">
        <v>111.88</v>
      </c>
      <c r="H240" s="202">
        <v>409.21999999999997</v>
      </c>
      <c r="J240" s="7" t="s">
        <v>2335</v>
      </c>
    </row>
    <row r="241" spans="1:10">
      <c r="A241" s="201">
        <v>240</v>
      </c>
      <c r="B241" s="7" t="s">
        <v>2336</v>
      </c>
      <c r="C241" s="202">
        <v>0</v>
      </c>
      <c r="D241" s="202">
        <v>139</v>
      </c>
      <c r="E241" s="202">
        <v>511.12</v>
      </c>
      <c r="F241" s="202">
        <v>144.03</v>
      </c>
      <c r="G241" s="202">
        <v>89.42</v>
      </c>
      <c r="H241" s="202">
        <v>119.27</v>
      </c>
      <c r="J241" s="7" t="s">
        <v>2336</v>
      </c>
    </row>
    <row r="242" spans="1:10">
      <c r="A242" s="201">
        <v>241</v>
      </c>
      <c r="B242" s="7" t="s">
        <v>2339</v>
      </c>
      <c r="C242" s="202">
        <v>1.48</v>
      </c>
      <c r="D242" s="202">
        <v>327.41000000000003</v>
      </c>
      <c r="E242" s="202">
        <v>738.29</v>
      </c>
      <c r="F242" s="202">
        <v>409.03</v>
      </c>
      <c r="G242" s="202">
        <v>22.46</v>
      </c>
      <c r="H242" s="202">
        <v>289.95</v>
      </c>
      <c r="J242" s="7" t="s">
        <v>2339</v>
      </c>
    </row>
    <row r="243" spans="1:10">
      <c r="A243" s="201">
        <v>242</v>
      </c>
      <c r="B243" s="7" t="s">
        <v>2349</v>
      </c>
      <c r="C243" s="202">
        <v>58.32</v>
      </c>
      <c r="D243" s="202">
        <v>2718.92</v>
      </c>
      <c r="E243" s="202">
        <v>390.29</v>
      </c>
      <c r="F243" s="202">
        <v>2719.69</v>
      </c>
      <c r="G243" s="202">
        <v>5.71</v>
      </c>
      <c r="H243" s="202">
        <v>146.76000000000002</v>
      </c>
      <c r="J243" s="7" t="s">
        <v>2349</v>
      </c>
    </row>
    <row r="244" spans="1:10">
      <c r="A244" s="201">
        <v>243</v>
      </c>
      <c r="B244" s="7" t="s">
        <v>2350</v>
      </c>
      <c r="C244" s="202">
        <v>20.260000000000002</v>
      </c>
      <c r="D244" s="202">
        <v>758.12</v>
      </c>
      <c r="E244" s="202">
        <v>263.74</v>
      </c>
      <c r="F244" s="202">
        <v>765.04</v>
      </c>
      <c r="G244" s="202">
        <v>5.71</v>
      </c>
      <c r="H244" s="202">
        <v>31.59</v>
      </c>
      <c r="J244" s="7" t="s">
        <v>2350</v>
      </c>
    </row>
    <row r="245" spans="1:10">
      <c r="A245" s="201">
        <v>244</v>
      </c>
      <c r="B245" s="7" t="s">
        <v>2364</v>
      </c>
      <c r="C245" s="202">
        <v>2.74</v>
      </c>
      <c r="D245" s="202">
        <v>627.29999999999995</v>
      </c>
      <c r="E245" s="202">
        <v>0</v>
      </c>
      <c r="F245" s="202">
        <v>627.29999999999995</v>
      </c>
      <c r="G245" s="202">
        <v>0</v>
      </c>
      <c r="H245" s="202">
        <v>0</v>
      </c>
      <c r="J245" s="7" t="s">
        <v>2364</v>
      </c>
    </row>
    <row r="246" spans="1:10">
      <c r="A246" s="201">
        <v>245</v>
      </c>
      <c r="B246" s="7" t="s">
        <v>2369</v>
      </c>
      <c r="C246" s="202">
        <v>35.32</v>
      </c>
      <c r="D246" s="202">
        <v>1333.5</v>
      </c>
      <c r="E246" s="202">
        <v>126.56</v>
      </c>
      <c r="F246" s="202">
        <v>1327.35</v>
      </c>
      <c r="G246" s="202">
        <v>0</v>
      </c>
      <c r="H246" s="202">
        <v>115.17999999999999</v>
      </c>
      <c r="J246" s="7" t="s">
        <v>2369</v>
      </c>
    </row>
    <row r="247" spans="1:10">
      <c r="A247" s="201">
        <v>246</v>
      </c>
    </row>
    <row r="248" spans="1:10">
      <c r="A248" s="201">
        <v>247</v>
      </c>
    </row>
    <row r="249" spans="1:10">
      <c r="A249" s="201">
        <v>248</v>
      </c>
    </row>
    <row r="250" spans="1:10">
      <c r="A250" s="201">
        <v>249</v>
      </c>
    </row>
    <row r="251" spans="1:10">
      <c r="A251" s="201">
        <v>250</v>
      </c>
    </row>
    <row r="252" spans="1:10">
      <c r="A252" s="201">
        <v>251</v>
      </c>
    </row>
    <row r="253" spans="1:10">
      <c r="A253" s="201">
        <v>252</v>
      </c>
    </row>
    <row r="254" spans="1:10">
      <c r="A254" s="201">
        <v>253</v>
      </c>
    </row>
    <row r="255" spans="1:10">
      <c r="A255" s="201">
        <v>254</v>
      </c>
    </row>
    <row r="256" spans="1:10">
      <c r="A256" s="201">
        <v>255</v>
      </c>
    </row>
    <row r="257" spans="1:1">
      <c r="A257" s="201">
        <v>256</v>
      </c>
    </row>
    <row r="258" spans="1:1">
      <c r="A258" s="201">
        <v>257</v>
      </c>
    </row>
    <row r="259" spans="1:1">
      <c r="A259" s="201">
        <v>258</v>
      </c>
    </row>
  </sheetData>
  <autoFilter ref="B1:F215"/>
  <phoneticPr fontId="9"/>
  <pageMargins left="0.7" right="0.7" top="0.75" bottom="0.75" header="0.3" footer="0.3"/>
  <pageSetup paperSize="9"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L246"/>
  <sheetViews>
    <sheetView topLeftCell="B121" workbookViewId="0">
      <selection activeCell="B6" sqref="B6"/>
    </sheetView>
  </sheetViews>
  <sheetFormatPr defaultRowHeight="13.5"/>
  <cols>
    <col min="2" max="2" width="18" customWidth="1"/>
    <col min="3" max="4" width="16.5" customWidth="1"/>
    <col min="5" max="5" width="15.125" customWidth="1"/>
    <col min="7" max="7" width="13.25" customWidth="1"/>
    <col min="10" max="10" width="14.625" customWidth="1"/>
  </cols>
  <sheetData>
    <row r="2" spans="1:11">
      <c r="A2">
        <v>1</v>
      </c>
      <c r="B2" s="263" t="s">
        <v>495</v>
      </c>
      <c r="C2" s="271" t="s">
        <v>2380</v>
      </c>
      <c r="D2" s="271" t="s">
        <v>416</v>
      </c>
      <c r="E2" s="263" t="s">
        <v>495</v>
      </c>
    </row>
    <row r="3" spans="1:11">
      <c r="A3">
        <v>2</v>
      </c>
      <c r="B3" s="263" t="s">
        <v>496</v>
      </c>
      <c r="C3" s="271" t="s">
        <v>417</v>
      </c>
      <c r="D3" s="271" t="s">
        <v>418</v>
      </c>
      <c r="E3" s="263" t="s">
        <v>496</v>
      </c>
      <c r="F3" s="291" t="s">
        <v>496</v>
      </c>
      <c r="G3" s="292"/>
      <c r="H3" s="293">
        <v>1</v>
      </c>
      <c r="I3" s="294">
        <v>2</v>
      </c>
      <c r="J3" s="295" t="s">
        <v>417</v>
      </c>
      <c r="K3" s="296" t="s">
        <v>418</v>
      </c>
    </row>
    <row r="4" spans="1:11">
      <c r="A4">
        <v>3</v>
      </c>
      <c r="B4" s="266" t="s">
        <v>497</v>
      </c>
      <c r="C4" s="271" t="s">
        <v>417</v>
      </c>
      <c r="D4" s="271" t="s">
        <v>418</v>
      </c>
      <c r="E4" s="266" t="s">
        <v>497</v>
      </c>
      <c r="F4" s="297" t="s">
        <v>496</v>
      </c>
      <c r="G4" s="292" t="s">
        <v>496</v>
      </c>
      <c r="H4" s="293">
        <v>1</v>
      </c>
      <c r="I4" s="298">
        <v>2</v>
      </c>
      <c r="J4" s="295" t="s">
        <v>417</v>
      </c>
      <c r="K4" s="299" t="s">
        <v>418</v>
      </c>
    </row>
    <row r="5" spans="1:11">
      <c r="A5">
        <v>4</v>
      </c>
      <c r="B5" s="263" t="s">
        <v>511</v>
      </c>
      <c r="C5" s="271" t="s">
        <v>417</v>
      </c>
      <c r="D5" s="271" t="s">
        <v>419</v>
      </c>
      <c r="E5" s="263" t="s">
        <v>511</v>
      </c>
      <c r="F5" s="297" t="s">
        <v>496</v>
      </c>
      <c r="G5" s="292" t="s">
        <v>511</v>
      </c>
      <c r="H5" s="293">
        <v>1</v>
      </c>
      <c r="I5" s="294">
        <v>1</v>
      </c>
      <c r="J5" s="295" t="s">
        <v>417</v>
      </c>
      <c r="K5" s="296" t="s">
        <v>419</v>
      </c>
    </row>
    <row r="6" spans="1:11">
      <c r="A6">
        <v>5</v>
      </c>
      <c r="B6" s="263" t="s">
        <v>519</v>
      </c>
      <c r="C6" s="271" t="s">
        <v>417</v>
      </c>
      <c r="D6" s="271" t="s">
        <v>418</v>
      </c>
      <c r="E6" s="263" t="s">
        <v>519</v>
      </c>
      <c r="F6" s="297" t="s">
        <v>496</v>
      </c>
      <c r="G6" s="292" t="s">
        <v>519</v>
      </c>
      <c r="H6" s="300">
        <v>1</v>
      </c>
      <c r="I6" s="298">
        <v>2</v>
      </c>
      <c r="J6" s="301" t="s">
        <v>417</v>
      </c>
      <c r="K6" s="299" t="s">
        <v>418</v>
      </c>
    </row>
    <row r="7" spans="1:11">
      <c r="A7">
        <v>6</v>
      </c>
      <c r="B7" s="263" t="s">
        <v>532</v>
      </c>
      <c r="C7" s="271" t="s">
        <v>417</v>
      </c>
      <c r="D7" s="271" t="s">
        <v>418</v>
      </c>
      <c r="E7" s="263" t="s">
        <v>532</v>
      </c>
      <c r="F7" s="297" t="s">
        <v>496</v>
      </c>
      <c r="G7" s="292" t="s">
        <v>532</v>
      </c>
      <c r="H7" s="293">
        <v>1</v>
      </c>
      <c r="I7" s="294">
        <v>2</v>
      </c>
      <c r="J7" s="295" t="s">
        <v>417</v>
      </c>
      <c r="K7" s="296" t="s">
        <v>418</v>
      </c>
    </row>
    <row r="8" spans="1:11">
      <c r="A8">
        <v>7</v>
      </c>
      <c r="B8" s="263" t="s">
        <v>544</v>
      </c>
      <c r="C8" s="271" t="s">
        <v>420</v>
      </c>
      <c r="D8" s="271" t="s">
        <v>423</v>
      </c>
      <c r="E8" s="263" t="s">
        <v>544</v>
      </c>
      <c r="F8" s="297" t="s">
        <v>496</v>
      </c>
      <c r="G8" s="292" t="s">
        <v>544</v>
      </c>
      <c r="H8" s="293">
        <v>2</v>
      </c>
      <c r="I8" s="298">
        <v>3</v>
      </c>
      <c r="J8" s="295" t="s">
        <v>420</v>
      </c>
      <c r="K8" s="299" t="s">
        <v>423</v>
      </c>
    </row>
    <row r="9" spans="1:11">
      <c r="A9">
        <v>8</v>
      </c>
      <c r="B9" s="263" t="s">
        <v>553</v>
      </c>
      <c r="C9" s="271" t="s">
        <v>417</v>
      </c>
      <c r="D9" s="271" t="s">
        <v>418</v>
      </c>
      <c r="E9" s="263" t="s">
        <v>553</v>
      </c>
      <c r="F9" s="297" t="s">
        <v>496</v>
      </c>
      <c r="G9" s="292" t="s">
        <v>553</v>
      </c>
      <c r="H9" s="293">
        <v>1</v>
      </c>
      <c r="I9" s="294">
        <v>2</v>
      </c>
      <c r="J9" s="295" t="s">
        <v>417</v>
      </c>
      <c r="K9" s="296" t="s">
        <v>418</v>
      </c>
    </row>
    <row r="10" spans="1:11">
      <c r="A10">
        <v>9</v>
      </c>
      <c r="B10" s="266" t="s">
        <v>567</v>
      </c>
      <c r="C10" s="271" t="s">
        <v>417</v>
      </c>
      <c r="D10" s="271" t="s">
        <v>418</v>
      </c>
      <c r="E10" s="266" t="s">
        <v>567</v>
      </c>
      <c r="F10" s="297" t="s">
        <v>496</v>
      </c>
      <c r="G10" s="292" t="s">
        <v>2401</v>
      </c>
      <c r="H10" s="293">
        <v>1</v>
      </c>
      <c r="I10" s="298">
        <v>2</v>
      </c>
      <c r="J10" s="295" t="s">
        <v>417</v>
      </c>
      <c r="K10" s="299" t="s">
        <v>418</v>
      </c>
    </row>
    <row r="11" spans="1:11">
      <c r="A11">
        <v>10</v>
      </c>
      <c r="B11" s="263" t="s">
        <v>576</v>
      </c>
      <c r="C11" s="271" t="s">
        <v>417</v>
      </c>
      <c r="D11" s="271" t="s">
        <v>423</v>
      </c>
      <c r="E11" s="263" t="s">
        <v>576</v>
      </c>
      <c r="F11" s="297" t="s">
        <v>496</v>
      </c>
      <c r="G11" s="292" t="s">
        <v>576</v>
      </c>
      <c r="H11" s="293">
        <v>1</v>
      </c>
      <c r="I11" s="298">
        <v>3</v>
      </c>
      <c r="J11" s="295" t="s">
        <v>417</v>
      </c>
      <c r="K11" s="299" t="s">
        <v>423</v>
      </c>
    </row>
    <row r="12" spans="1:11">
      <c r="A12">
        <v>11</v>
      </c>
      <c r="B12" s="263" t="s">
        <v>585</v>
      </c>
      <c r="C12" s="271" t="s">
        <v>417</v>
      </c>
      <c r="D12" s="271" t="s">
        <v>423</v>
      </c>
      <c r="E12" s="263" t="s">
        <v>585</v>
      </c>
      <c r="F12" s="297" t="s">
        <v>496</v>
      </c>
      <c r="G12" s="292" t="s">
        <v>585</v>
      </c>
      <c r="H12" s="293">
        <v>1</v>
      </c>
      <c r="I12" s="298">
        <v>3</v>
      </c>
      <c r="J12" s="295" t="s">
        <v>417</v>
      </c>
      <c r="K12" s="299" t="s">
        <v>423</v>
      </c>
    </row>
    <row r="13" spans="1:11">
      <c r="A13">
        <v>12</v>
      </c>
      <c r="B13" s="263" t="s">
        <v>592</v>
      </c>
      <c r="C13" s="271" t="s">
        <v>420</v>
      </c>
      <c r="D13" s="271" t="s">
        <v>423</v>
      </c>
      <c r="E13" s="263" t="s">
        <v>592</v>
      </c>
      <c r="F13" s="297" t="s">
        <v>496</v>
      </c>
      <c r="G13" s="292" t="s">
        <v>592</v>
      </c>
      <c r="H13" s="293">
        <v>2</v>
      </c>
      <c r="I13" s="294">
        <v>3</v>
      </c>
      <c r="J13" s="295" t="s">
        <v>420</v>
      </c>
      <c r="K13" s="296" t="s">
        <v>423</v>
      </c>
    </row>
    <row r="14" spans="1:11">
      <c r="A14">
        <v>13</v>
      </c>
      <c r="B14" s="263" t="s">
        <v>597</v>
      </c>
      <c r="C14" s="271" t="s">
        <v>417</v>
      </c>
      <c r="D14" s="271" t="s">
        <v>423</v>
      </c>
      <c r="E14" s="263" t="s">
        <v>597</v>
      </c>
      <c r="F14" s="297" t="s">
        <v>496</v>
      </c>
      <c r="G14" s="292" t="s">
        <v>597</v>
      </c>
      <c r="H14" s="293">
        <v>1</v>
      </c>
      <c r="I14" s="298">
        <v>3</v>
      </c>
      <c r="J14" s="295" t="s">
        <v>417</v>
      </c>
      <c r="K14" s="299" t="s">
        <v>423</v>
      </c>
    </row>
    <row r="15" spans="1:11">
      <c r="A15">
        <v>14</v>
      </c>
      <c r="B15" s="263" t="s">
        <v>599</v>
      </c>
      <c r="C15" s="271" t="s">
        <v>417</v>
      </c>
      <c r="D15" s="271" t="s">
        <v>418</v>
      </c>
      <c r="E15" s="263" t="s">
        <v>599</v>
      </c>
      <c r="F15" s="297" t="s">
        <v>496</v>
      </c>
      <c r="G15" s="292" t="s">
        <v>599</v>
      </c>
      <c r="H15" s="293">
        <v>1</v>
      </c>
      <c r="I15" s="294">
        <v>2</v>
      </c>
      <c r="J15" s="295" t="s">
        <v>417</v>
      </c>
      <c r="K15" s="296" t="s">
        <v>418</v>
      </c>
    </row>
    <row r="16" spans="1:11">
      <c r="A16">
        <v>15</v>
      </c>
      <c r="B16" s="263" t="s">
        <v>614</v>
      </c>
      <c r="C16" s="271" t="s">
        <v>417</v>
      </c>
      <c r="D16" s="271" t="s">
        <v>419</v>
      </c>
      <c r="E16" s="263" t="s">
        <v>614</v>
      </c>
      <c r="F16" s="297" t="s">
        <v>496</v>
      </c>
      <c r="G16" s="292" t="s">
        <v>614</v>
      </c>
      <c r="H16" s="293">
        <v>1</v>
      </c>
      <c r="I16" s="294">
        <v>1</v>
      </c>
      <c r="J16" s="295" t="s">
        <v>417</v>
      </c>
      <c r="K16" s="296" t="s">
        <v>419</v>
      </c>
    </row>
    <row r="17" spans="1:11">
      <c r="A17">
        <v>16</v>
      </c>
      <c r="B17" s="263" t="s">
        <v>620</v>
      </c>
      <c r="C17" s="271" t="s">
        <v>420</v>
      </c>
      <c r="D17" s="271" t="s">
        <v>418</v>
      </c>
      <c r="E17" s="263" t="s">
        <v>620</v>
      </c>
      <c r="F17" s="297" t="s">
        <v>496</v>
      </c>
      <c r="G17" s="292" t="s">
        <v>620</v>
      </c>
      <c r="H17" s="293">
        <v>2</v>
      </c>
      <c r="I17" s="294">
        <v>2</v>
      </c>
      <c r="J17" s="295" t="s">
        <v>420</v>
      </c>
      <c r="K17" s="296" t="s">
        <v>418</v>
      </c>
    </row>
    <row r="18" spans="1:11">
      <c r="A18">
        <v>17</v>
      </c>
      <c r="B18" s="263" t="s">
        <v>631</v>
      </c>
      <c r="C18" s="271" t="s">
        <v>420</v>
      </c>
      <c r="D18" s="271" t="s">
        <v>418</v>
      </c>
      <c r="E18" s="263" t="s">
        <v>631</v>
      </c>
      <c r="F18" s="297" t="s">
        <v>496</v>
      </c>
      <c r="G18" s="292" t="s">
        <v>631</v>
      </c>
      <c r="H18" s="293">
        <v>2</v>
      </c>
      <c r="I18" s="294">
        <v>2</v>
      </c>
      <c r="J18" s="295" t="s">
        <v>420</v>
      </c>
      <c r="K18" s="296" t="s">
        <v>418</v>
      </c>
    </row>
    <row r="19" spans="1:11">
      <c r="A19">
        <v>18</v>
      </c>
      <c r="B19" s="263" t="s">
        <v>641</v>
      </c>
      <c r="C19" s="271" t="s">
        <v>421</v>
      </c>
      <c r="D19" s="271" t="s">
        <v>418</v>
      </c>
      <c r="E19" s="263" t="s">
        <v>641</v>
      </c>
      <c r="F19" s="297" t="s">
        <v>496</v>
      </c>
      <c r="G19" s="292" t="s">
        <v>641</v>
      </c>
      <c r="H19" s="293">
        <v>3</v>
      </c>
      <c r="I19" s="294">
        <v>2</v>
      </c>
      <c r="J19" s="295" t="s">
        <v>421</v>
      </c>
      <c r="K19" s="296" t="s">
        <v>418</v>
      </c>
    </row>
    <row r="20" spans="1:11">
      <c r="A20">
        <v>19</v>
      </c>
      <c r="B20" s="263" t="s">
        <v>648</v>
      </c>
      <c r="C20" s="271" t="s">
        <v>420</v>
      </c>
      <c r="D20" s="271" t="s">
        <v>418</v>
      </c>
      <c r="E20" s="263" t="s">
        <v>648</v>
      </c>
      <c r="F20" s="297" t="s">
        <v>496</v>
      </c>
      <c r="G20" s="292" t="s">
        <v>648</v>
      </c>
      <c r="H20" s="293">
        <v>2</v>
      </c>
      <c r="I20" s="294">
        <v>2</v>
      </c>
      <c r="J20" s="295" t="s">
        <v>420</v>
      </c>
      <c r="K20" s="296" t="s">
        <v>418</v>
      </c>
    </row>
    <row r="21" spans="1:11">
      <c r="A21">
        <v>20</v>
      </c>
      <c r="B21" s="263" t="s">
        <v>659</v>
      </c>
      <c r="C21" s="271" t="s">
        <v>421</v>
      </c>
      <c r="D21" s="271" t="s">
        <v>418</v>
      </c>
      <c r="E21" s="263" t="s">
        <v>659</v>
      </c>
      <c r="F21" s="297" t="s">
        <v>496</v>
      </c>
      <c r="G21" s="292" t="s">
        <v>659</v>
      </c>
      <c r="H21" s="293">
        <v>3</v>
      </c>
      <c r="I21" s="294">
        <v>2</v>
      </c>
      <c r="J21" s="295" t="s">
        <v>421</v>
      </c>
      <c r="K21" s="296" t="s">
        <v>418</v>
      </c>
    </row>
    <row r="22" spans="1:11">
      <c r="A22">
        <v>21</v>
      </c>
      <c r="B22" s="263" t="s">
        <v>681</v>
      </c>
      <c r="C22" s="271" t="s">
        <v>417</v>
      </c>
      <c r="D22" s="271" t="s">
        <v>418</v>
      </c>
      <c r="E22" s="263" t="s">
        <v>681</v>
      </c>
      <c r="F22" s="291" t="s">
        <v>681</v>
      </c>
      <c r="G22" s="292"/>
      <c r="H22" s="293">
        <v>1</v>
      </c>
      <c r="I22" s="294">
        <v>2</v>
      </c>
      <c r="J22" s="295" t="s">
        <v>417</v>
      </c>
      <c r="K22" s="296" t="s">
        <v>418</v>
      </c>
    </row>
    <row r="23" spans="1:11">
      <c r="A23">
        <v>22</v>
      </c>
      <c r="B23" s="266" t="s">
        <v>682</v>
      </c>
      <c r="C23" s="271" t="s">
        <v>417</v>
      </c>
      <c r="D23" s="271" t="s">
        <v>418</v>
      </c>
      <c r="E23" s="266" t="s">
        <v>682</v>
      </c>
      <c r="F23" s="297" t="s">
        <v>681</v>
      </c>
      <c r="G23" s="292" t="s">
        <v>681</v>
      </c>
      <c r="H23" s="293">
        <v>1</v>
      </c>
      <c r="I23" s="294">
        <v>2</v>
      </c>
      <c r="J23" s="295" t="s">
        <v>417</v>
      </c>
      <c r="K23" s="296" t="s">
        <v>418</v>
      </c>
    </row>
    <row r="24" spans="1:11">
      <c r="A24">
        <v>23</v>
      </c>
      <c r="B24" s="263" t="s">
        <v>704</v>
      </c>
      <c r="C24" s="271" t="s">
        <v>417</v>
      </c>
      <c r="D24" s="271" t="s">
        <v>418</v>
      </c>
      <c r="E24" s="263" t="s">
        <v>704</v>
      </c>
      <c r="F24" s="297" t="s">
        <v>681</v>
      </c>
      <c r="G24" s="292" t="s">
        <v>704</v>
      </c>
      <c r="H24" s="293">
        <v>1</v>
      </c>
      <c r="I24" s="298">
        <v>2</v>
      </c>
      <c r="J24" s="295" t="s">
        <v>417</v>
      </c>
      <c r="K24" s="299" t="s">
        <v>418</v>
      </c>
    </row>
    <row r="25" spans="1:11">
      <c r="A25">
        <v>24</v>
      </c>
      <c r="B25" s="263" t="s">
        <v>711</v>
      </c>
      <c r="C25" s="271" t="s">
        <v>417</v>
      </c>
      <c r="D25" s="271" t="s">
        <v>419</v>
      </c>
      <c r="E25" s="263" t="s">
        <v>711</v>
      </c>
      <c r="F25" s="297" t="s">
        <v>681</v>
      </c>
      <c r="G25" s="292" t="s">
        <v>711</v>
      </c>
      <c r="H25" s="293">
        <v>1</v>
      </c>
      <c r="I25" s="294">
        <v>1</v>
      </c>
      <c r="J25" s="295" t="s">
        <v>417</v>
      </c>
      <c r="K25" s="296" t="s">
        <v>419</v>
      </c>
    </row>
    <row r="26" spans="1:11">
      <c r="A26">
        <v>25</v>
      </c>
      <c r="B26" s="263" t="s">
        <v>254</v>
      </c>
      <c r="C26" s="271" t="s">
        <v>417</v>
      </c>
      <c r="D26" s="271" t="s">
        <v>418</v>
      </c>
      <c r="E26" s="263" t="s">
        <v>254</v>
      </c>
      <c r="F26" s="297" t="s">
        <v>681</v>
      </c>
      <c r="G26" s="292" t="s">
        <v>254</v>
      </c>
      <c r="H26" s="293">
        <v>1</v>
      </c>
      <c r="I26" s="298">
        <v>2</v>
      </c>
      <c r="J26" s="295" t="s">
        <v>417</v>
      </c>
      <c r="K26" s="299" t="s">
        <v>418</v>
      </c>
    </row>
    <row r="27" spans="1:11">
      <c r="A27">
        <v>26</v>
      </c>
      <c r="B27" s="263" t="s">
        <v>721</v>
      </c>
      <c r="C27" s="271" t="s">
        <v>417</v>
      </c>
      <c r="D27" s="271" t="s">
        <v>418</v>
      </c>
      <c r="E27" s="263" t="s">
        <v>721</v>
      </c>
      <c r="F27" s="297" t="s">
        <v>681</v>
      </c>
      <c r="G27" s="292" t="s">
        <v>721</v>
      </c>
      <c r="H27" s="293">
        <v>1</v>
      </c>
      <c r="I27" s="294">
        <v>2</v>
      </c>
      <c r="J27" s="295" t="s">
        <v>417</v>
      </c>
      <c r="K27" s="296" t="s">
        <v>418</v>
      </c>
    </row>
    <row r="28" spans="1:11">
      <c r="A28">
        <v>27</v>
      </c>
      <c r="B28" s="263" t="s">
        <v>199</v>
      </c>
      <c r="C28" s="271" t="s">
        <v>417</v>
      </c>
      <c r="D28" s="271" t="s">
        <v>418</v>
      </c>
      <c r="E28" s="263" t="s">
        <v>199</v>
      </c>
      <c r="F28" s="297" t="s">
        <v>681</v>
      </c>
      <c r="G28" s="292" t="s">
        <v>199</v>
      </c>
      <c r="H28" s="293">
        <v>1</v>
      </c>
      <c r="I28" s="294">
        <v>2</v>
      </c>
      <c r="J28" s="295" t="s">
        <v>417</v>
      </c>
      <c r="K28" s="296" t="s">
        <v>418</v>
      </c>
    </row>
    <row r="29" spans="1:11">
      <c r="A29">
        <v>28</v>
      </c>
      <c r="B29" s="263" t="s">
        <v>729</v>
      </c>
      <c r="C29" s="271" t="s">
        <v>417</v>
      </c>
      <c r="D29" s="271" t="s">
        <v>419</v>
      </c>
      <c r="E29" s="263" t="s">
        <v>729</v>
      </c>
      <c r="F29" s="297" t="s">
        <v>681</v>
      </c>
      <c r="G29" s="292" t="s">
        <v>729</v>
      </c>
      <c r="H29" s="293">
        <v>1</v>
      </c>
      <c r="I29" s="294">
        <v>1</v>
      </c>
      <c r="J29" s="295" t="s">
        <v>417</v>
      </c>
      <c r="K29" s="296" t="s">
        <v>419</v>
      </c>
    </row>
    <row r="30" spans="1:11">
      <c r="A30">
        <v>29</v>
      </c>
      <c r="B30" s="263" t="s">
        <v>737</v>
      </c>
      <c r="C30" s="271" t="s">
        <v>417</v>
      </c>
      <c r="D30" s="271" t="s">
        <v>419</v>
      </c>
      <c r="E30" s="263" t="s">
        <v>737</v>
      </c>
      <c r="F30" s="297" t="s">
        <v>681</v>
      </c>
      <c r="G30" s="292" t="s">
        <v>737</v>
      </c>
      <c r="H30" s="293">
        <v>1</v>
      </c>
      <c r="I30" s="298">
        <v>1</v>
      </c>
      <c r="J30" s="295" t="s">
        <v>417</v>
      </c>
      <c r="K30" s="299" t="s">
        <v>419</v>
      </c>
    </row>
    <row r="31" spans="1:11">
      <c r="A31">
        <v>30</v>
      </c>
      <c r="B31" s="263" t="s">
        <v>744</v>
      </c>
      <c r="C31" s="271" t="s">
        <v>417</v>
      </c>
      <c r="D31" s="271" t="s">
        <v>418</v>
      </c>
      <c r="E31" s="263" t="s">
        <v>744</v>
      </c>
      <c r="F31" s="297" t="s">
        <v>681</v>
      </c>
      <c r="G31" s="292" t="s">
        <v>744</v>
      </c>
      <c r="H31" s="293">
        <v>1</v>
      </c>
      <c r="I31" s="294">
        <v>2</v>
      </c>
      <c r="J31" s="295" t="s">
        <v>417</v>
      </c>
      <c r="K31" s="296" t="s">
        <v>418</v>
      </c>
    </row>
    <row r="32" spans="1:11">
      <c r="A32">
        <v>31</v>
      </c>
      <c r="B32" s="263" t="s">
        <v>749</v>
      </c>
      <c r="C32" s="271" t="s">
        <v>417</v>
      </c>
      <c r="D32" s="271" t="s">
        <v>419</v>
      </c>
      <c r="E32" s="263" t="s">
        <v>749</v>
      </c>
      <c r="F32" s="297" t="s">
        <v>681</v>
      </c>
      <c r="G32" s="292" t="s">
        <v>749</v>
      </c>
      <c r="H32" s="293">
        <v>1</v>
      </c>
      <c r="I32" s="298">
        <v>1</v>
      </c>
      <c r="J32" s="295" t="s">
        <v>417</v>
      </c>
      <c r="K32" s="299" t="s">
        <v>419</v>
      </c>
    </row>
    <row r="33" spans="1:12">
      <c r="A33">
        <v>32</v>
      </c>
      <c r="B33" s="263" t="s">
        <v>755</v>
      </c>
      <c r="C33" s="271" t="s">
        <v>417</v>
      </c>
      <c r="D33" s="271" t="s">
        <v>418</v>
      </c>
      <c r="E33" s="263" t="s">
        <v>755</v>
      </c>
      <c r="F33" s="297" t="s">
        <v>681</v>
      </c>
      <c r="G33" s="292" t="s">
        <v>755</v>
      </c>
      <c r="H33" s="293">
        <v>1</v>
      </c>
      <c r="I33" s="294">
        <v>2</v>
      </c>
      <c r="J33" s="295" t="s">
        <v>417</v>
      </c>
      <c r="K33" s="296" t="s">
        <v>418</v>
      </c>
    </row>
    <row r="34" spans="1:12">
      <c r="A34">
        <v>33</v>
      </c>
      <c r="B34" s="263" t="s">
        <v>758</v>
      </c>
      <c r="C34" s="271" t="s">
        <v>417</v>
      </c>
      <c r="D34" s="271" t="s">
        <v>419</v>
      </c>
      <c r="E34" s="263" t="s">
        <v>758</v>
      </c>
      <c r="F34" s="297" t="s">
        <v>681</v>
      </c>
      <c r="G34" s="292" t="s">
        <v>758</v>
      </c>
      <c r="H34" s="293">
        <v>1</v>
      </c>
      <c r="I34" s="294">
        <v>1</v>
      </c>
      <c r="J34" s="295" t="s">
        <v>417</v>
      </c>
      <c r="K34" s="296" t="s">
        <v>419</v>
      </c>
    </row>
    <row r="35" spans="1:12">
      <c r="A35">
        <v>34</v>
      </c>
      <c r="B35" s="263" t="s">
        <v>765</v>
      </c>
      <c r="C35" s="271" t="s">
        <v>417</v>
      </c>
      <c r="D35" s="271" t="s">
        <v>418</v>
      </c>
      <c r="E35" s="263" t="s">
        <v>765</v>
      </c>
      <c r="F35" s="297" t="s">
        <v>681</v>
      </c>
      <c r="G35" s="292" t="s">
        <v>765</v>
      </c>
      <c r="H35" s="293">
        <v>1</v>
      </c>
      <c r="I35" s="294">
        <v>2</v>
      </c>
      <c r="J35" s="295" t="s">
        <v>417</v>
      </c>
      <c r="K35" s="296" t="s">
        <v>418</v>
      </c>
    </row>
    <row r="36" spans="1:12">
      <c r="A36">
        <v>35</v>
      </c>
      <c r="B36" s="263" t="s">
        <v>773</v>
      </c>
      <c r="C36" s="271" t="s">
        <v>421</v>
      </c>
      <c r="D36" s="271" t="s">
        <v>423</v>
      </c>
      <c r="E36" s="263" t="s">
        <v>773</v>
      </c>
      <c r="F36" s="297" t="s">
        <v>681</v>
      </c>
      <c r="G36" s="292" t="s">
        <v>773</v>
      </c>
      <c r="H36" s="293">
        <v>3</v>
      </c>
      <c r="I36" s="294">
        <v>3</v>
      </c>
      <c r="J36" s="295" t="s">
        <v>421</v>
      </c>
      <c r="K36" s="296" t="s">
        <v>423</v>
      </c>
    </row>
    <row r="37" spans="1:12">
      <c r="A37">
        <v>36</v>
      </c>
      <c r="B37" s="263" t="s">
        <v>784</v>
      </c>
      <c r="C37" s="271" t="s">
        <v>422</v>
      </c>
      <c r="D37" s="271" t="s">
        <v>418</v>
      </c>
      <c r="E37" s="263" t="s">
        <v>784</v>
      </c>
      <c r="F37" s="297" t="s">
        <v>681</v>
      </c>
      <c r="G37" s="292" t="s">
        <v>784</v>
      </c>
      <c r="H37" s="293">
        <v>4</v>
      </c>
      <c r="I37" s="294">
        <v>2</v>
      </c>
      <c r="J37" s="295" t="s">
        <v>422</v>
      </c>
      <c r="K37" s="296" t="s">
        <v>418</v>
      </c>
    </row>
    <row r="38" spans="1:12">
      <c r="A38">
        <v>37</v>
      </c>
      <c r="B38" s="263" t="s">
        <v>793</v>
      </c>
      <c r="C38" s="271" t="s">
        <v>417</v>
      </c>
      <c r="D38" s="271" t="s">
        <v>418</v>
      </c>
      <c r="E38" s="263" t="s">
        <v>793</v>
      </c>
      <c r="F38" s="297" t="s">
        <v>681</v>
      </c>
      <c r="G38" s="292" t="s">
        <v>793</v>
      </c>
      <c r="H38" s="293">
        <v>1</v>
      </c>
      <c r="I38" s="294">
        <v>2</v>
      </c>
      <c r="J38" s="295" t="s">
        <v>417</v>
      </c>
      <c r="K38" s="296" t="s">
        <v>418</v>
      </c>
    </row>
    <row r="39" spans="1:12">
      <c r="A39">
        <v>38</v>
      </c>
      <c r="B39" s="263" t="s">
        <v>802</v>
      </c>
      <c r="C39" s="271" t="s">
        <v>421</v>
      </c>
      <c r="D39" s="271" t="s">
        <v>418</v>
      </c>
      <c r="E39" s="263" t="s">
        <v>802</v>
      </c>
      <c r="F39" s="297" t="s">
        <v>681</v>
      </c>
      <c r="G39" s="292" t="s">
        <v>802</v>
      </c>
      <c r="H39" s="293">
        <v>3</v>
      </c>
      <c r="I39" s="294">
        <v>2</v>
      </c>
      <c r="J39" s="295" t="s">
        <v>421</v>
      </c>
      <c r="K39" s="296" t="s">
        <v>418</v>
      </c>
    </row>
    <row r="40" spans="1:12">
      <c r="A40">
        <v>39</v>
      </c>
      <c r="B40" s="263" t="s">
        <v>807</v>
      </c>
      <c r="C40" s="271" t="s">
        <v>420</v>
      </c>
      <c r="D40" s="271" t="s">
        <v>423</v>
      </c>
      <c r="E40" s="263" t="s">
        <v>807</v>
      </c>
      <c r="F40" s="297" t="s">
        <v>681</v>
      </c>
      <c r="G40" s="292" t="s">
        <v>807</v>
      </c>
      <c r="H40" s="293">
        <v>2</v>
      </c>
      <c r="I40" s="294">
        <v>3</v>
      </c>
      <c r="J40" s="295" t="s">
        <v>420</v>
      </c>
      <c r="K40" s="296" t="s">
        <v>423</v>
      </c>
    </row>
    <row r="41" spans="1:12">
      <c r="A41">
        <v>40</v>
      </c>
      <c r="B41" s="263" t="s">
        <v>810</v>
      </c>
      <c r="C41" s="271" t="s">
        <v>417</v>
      </c>
      <c r="D41" s="271" t="s">
        <v>418</v>
      </c>
      <c r="E41" s="263" t="s">
        <v>810</v>
      </c>
      <c r="F41" s="297" t="s">
        <v>681</v>
      </c>
      <c r="G41" s="292" t="s">
        <v>810</v>
      </c>
      <c r="H41" s="300">
        <v>1</v>
      </c>
      <c r="I41" s="294">
        <v>2</v>
      </c>
      <c r="J41" s="301" t="s">
        <v>417</v>
      </c>
      <c r="K41" s="296" t="s">
        <v>418</v>
      </c>
    </row>
    <row r="42" spans="1:12">
      <c r="A42">
        <v>41</v>
      </c>
      <c r="B42" s="263" t="s">
        <v>812</v>
      </c>
      <c r="C42" s="271" t="s">
        <v>417</v>
      </c>
      <c r="D42" s="271" t="s">
        <v>423</v>
      </c>
      <c r="E42" s="263" t="s">
        <v>812</v>
      </c>
      <c r="F42" s="297" t="s">
        <v>681</v>
      </c>
      <c r="G42" s="292" t="s">
        <v>812</v>
      </c>
      <c r="H42" s="293">
        <v>1</v>
      </c>
      <c r="I42" s="294">
        <v>3</v>
      </c>
      <c r="J42" s="295" t="s">
        <v>417</v>
      </c>
      <c r="K42" s="296" t="s">
        <v>423</v>
      </c>
      <c r="L42" s="8"/>
    </row>
    <row r="43" spans="1:12">
      <c r="A43">
        <v>42</v>
      </c>
      <c r="B43" s="263" t="s">
        <v>80</v>
      </c>
      <c r="C43" s="271" t="s">
        <v>420</v>
      </c>
      <c r="D43" s="271" t="s">
        <v>423</v>
      </c>
      <c r="E43" s="263" t="s">
        <v>80</v>
      </c>
      <c r="F43" s="297" t="s">
        <v>681</v>
      </c>
      <c r="G43" s="292" t="s">
        <v>80</v>
      </c>
      <c r="H43" s="293">
        <v>2</v>
      </c>
      <c r="I43" s="294">
        <v>3</v>
      </c>
      <c r="J43" s="295" t="s">
        <v>420</v>
      </c>
      <c r="K43" s="296" t="s">
        <v>423</v>
      </c>
      <c r="L43" s="8"/>
    </row>
    <row r="44" spans="1:12">
      <c r="A44">
        <v>43</v>
      </c>
      <c r="B44" s="263" t="s">
        <v>822</v>
      </c>
      <c r="C44" s="271" t="s">
        <v>417</v>
      </c>
      <c r="D44" s="271" t="s">
        <v>418</v>
      </c>
      <c r="E44" s="263" t="s">
        <v>822</v>
      </c>
      <c r="F44" s="297" t="s">
        <v>681</v>
      </c>
      <c r="G44" s="292" t="s">
        <v>822</v>
      </c>
      <c r="H44" s="293">
        <v>1</v>
      </c>
      <c r="I44" s="294">
        <v>2</v>
      </c>
      <c r="J44" s="295" t="s">
        <v>417</v>
      </c>
      <c r="K44" s="296" t="s">
        <v>418</v>
      </c>
      <c r="L44" s="8"/>
    </row>
    <row r="45" spans="1:12">
      <c r="A45">
        <v>44</v>
      </c>
      <c r="B45" s="263" t="s">
        <v>827</v>
      </c>
      <c r="C45" s="271" t="s">
        <v>420</v>
      </c>
      <c r="D45" s="271" t="s">
        <v>418</v>
      </c>
      <c r="E45" s="263" t="s">
        <v>827</v>
      </c>
      <c r="F45" s="297" t="s">
        <v>681</v>
      </c>
      <c r="G45" s="292" t="s">
        <v>827</v>
      </c>
      <c r="H45" s="293">
        <v>2</v>
      </c>
      <c r="I45" s="294">
        <v>2</v>
      </c>
      <c r="J45" s="295" t="s">
        <v>420</v>
      </c>
      <c r="K45" s="296" t="s">
        <v>418</v>
      </c>
      <c r="L45" s="8"/>
    </row>
    <row r="46" spans="1:12">
      <c r="A46">
        <v>45</v>
      </c>
      <c r="B46" s="263" t="s">
        <v>38</v>
      </c>
      <c r="C46" s="271" t="s">
        <v>417</v>
      </c>
      <c r="D46" s="271" t="s">
        <v>418</v>
      </c>
      <c r="E46" s="263" t="s">
        <v>38</v>
      </c>
      <c r="F46" s="297" t="s">
        <v>681</v>
      </c>
      <c r="G46" s="292" t="s">
        <v>38</v>
      </c>
      <c r="H46" s="293">
        <v>1</v>
      </c>
      <c r="I46" s="294">
        <v>2</v>
      </c>
      <c r="J46" s="295" t="s">
        <v>417</v>
      </c>
      <c r="K46" s="296" t="s">
        <v>418</v>
      </c>
      <c r="L46" s="8"/>
    </row>
    <row r="47" spans="1:12">
      <c r="A47">
        <v>46</v>
      </c>
      <c r="B47" s="263" t="s">
        <v>832</v>
      </c>
      <c r="C47" s="271" t="s">
        <v>421</v>
      </c>
      <c r="D47" s="271" t="s">
        <v>418</v>
      </c>
      <c r="E47" s="263" t="s">
        <v>832</v>
      </c>
      <c r="F47" s="297" t="s">
        <v>681</v>
      </c>
      <c r="G47" s="292" t="s">
        <v>832</v>
      </c>
      <c r="H47" s="293">
        <v>3</v>
      </c>
      <c r="I47" s="294">
        <v>2</v>
      </c>
      <c r="J47" s="295" t="s">
        <v>421</v>
      </c>
      <c r="K47" s="296" t="s">
        <v>418</v>
      </c>
      <c r="L47" s="8"/>
    </row>
    <row r="48" spans="1:12">
      <c r="A48">
        <v>47</v>
      </c>
      <c r="B48" s="263" t="s">
        <v>852</v>
      </c>
      <c r="C48" s="271" t="s">
        <v>421</v>
      </c>
      <c r="D48" s="271" t="s">
        <v>423</v>
      </c>
      <c r="E48" s="263" t="s">
        <v>852</v>
      </c>
      <c r="F48" s="297" t="s">
        <v>681</v>
      </c>
      <c r="G48" s="292" t="s">
        <v>852</v>
      </c>
      <c r="H48" s="293">
        <v>3</v>
      </c>
      <c r="I48" s="298">
        <v>3</v>
      </c>
      <c r="J48" s="295" t="s">
        <v>421</v>
      </c>
      <c r="K48" s="299" t="s">
        <v>423</v>
      </c>
      <c r="L48" s="8"/>
    </row>
    <row r="49" spans="1:12">
      <c r="A49">
        <v>48</v>
      </c>
      <c r="B49" s="263" t="s">
        <v>861</v>
      </c>
      <c r="C49" s="271" t="s">
        <v>420</v>
      </c>
      <c r="D49" s="271" t="s">
        <v>423</v>
      </c>
      <c r="E49" s="263" t="s">
        <v>861</v>
      </c>
      <c r="F49" s="297" t="s">
        <v>681</v>
      </c>
      <c r="G49" s="292" t="s">
        <v>861</v>
      </c>
      <c r="H49" s="293">
        <v>2</v>
      </c>
      <c r="I49" s="294">
        <v>3</v>
      </c>
      <c r="J49" s="295" t="s">
        <v>420</v>
      </c>
      <c r="K49" s="296" t="s">
        <v>423</v>
      </c>
      <c r="L49" s="8"/>
    </row>
    <row r="50" spans="1:12">
      <c r="A50">
        <v>49</v>
      </c>
      <c r="B50" s="263" t="s">
        <v>867</v>
      </c>
      <c r="C50" s="271" t="s">
        <v>417</v>
      </c>
      <c r="D50" s="271" t="s">
        <v>418</v>
      </c>
      <c r="E50" s="263" t="s">
        <v>867</v>
      </c>
      <c r="F50" s="297" t="s">
        <v>681</v>
      </c>
      <c r="G50" s="292" t="s">
        <v>867</v>
      </c>
      <c r="H50" s="293">
        <v>1</v>
      </c>
      <c r="I50" s="294">
        <v>2</v>
      </c>
      <c r="J50" s="295" t="s">
        <v>417</v>
      </c>
      <c r="K50" s="296" t="s">
        <v>418</v>
      </c>
      <c r="L50" s="8"/>
    </row>
    <row r="51" spans="1:12">
      <c r="A51">
        <v>50</v>
      </c>
      <c r="B51" s="263" t="s">
        <v>883</v>
      </c>
      <c r="C51" s="271" t="s">
        <v>421</v>
      </c>
      <c r="D51" s="271" t="s">
        <v>423</v>
      </c>
      <c r="E51" s="263" t="s">
        <v>883</v>
      </c>
      <c r="F51" s="297" t="s">
        <v>681</v>
      </c>
      <c r="G51" s="292" t="s">
        <v>883</v>
      </c>
      <c r="H51" s="293">
        <v>3</v>
      </c>
      <c r="I51" s="294">
        <v>3</v>
      </c>
      <c r="J51" s="295" t="s">
        <v>421</v>
      </c>
      <c r="K51" s="296" t="s">
        <v>423</v>
      </c>
    </row>
    <row r="52" spans="1:12">
      <c r="A52">
        <v>51</v>
      </c>
      <c r="B52" s="263" t="s">
        <v>892</v>
      </c>
      <c r="C52" s="271" t="s">
        <v>420</v>
      </c>
      <c r="D52" s="271" t="s">
        <v>418</v>
      </c>
      <c r="E52" s="263" t="s">
        <v>892</v>
      </c>
      <c r="F52" s="297" t="s">
        <v>681</v>
      </c>
      <c r="G52" s="292" t="s">
        <v>892</v>
      </c>
      <c r="H52" s="293">
        <v>2</v>
      </c>
      <c r="I52" s="294">
        <v>2</v>
      </c>
      <c r="J52" s="295" t="s">
        <v>420</v>
      </c>
      <c r="K52" s="296" t="s">
        <v>418</v>
      </c>
    </row>
    <row r="53" spans="1:12">
      <c r="A53">
        <v>52</v>
      </c>
      <c r="B53" s="263" t="s">
        <v>904</v>
      </c>
      <c r="C53" s="271" t="s">
        <v>421</v>
      </c>
      <c r="D53" s="271" t="s">
        <v>418</v>
      </c>
      <c r="E53" s="263" t="s">
        <v>904</v>
      </c>
      <c r="F53" s="297" t="s">
        <v>681</v>
      </c>
      <c r="G53" s="292" t="s">
        <v>904</v>
      </c>
      <c r="H53" s="293">
        <v>3</v>
      </c>
      <c r="I53" s="294">
        <v>2</v>
      </c>
      <c r="J53" s="295" t="s">
        <v>421</v>
      </c>
      <c r="K53" s="296" t="s">
        <v>418</v>
      </c>
    </row>
    <row r="54" spans="1:12">
      <c r="A54">
        <v>53</v>
      </c>
      <c r="B54" s="263" t="s">
        <v>912</v>
      </c>
      <c r="C54" s="271" t="s">
        <v>417</v>
      </c>
      <c r="D54" s="271" t="s">
        <v>418</v>
      </c>
      <c r="E54" s="263" t="s">
        <v>912</v>
      </c>
      <c r="F54" s="291" t="s">
        <v>912</v>
      </c>
      <c r="G54" s="292"/>
      <c r="H54" s="293">
        <v>1</v>
      </c>
      <c r="I54" s="294">
        <v>2</v>
      </c>
      <c r="J54" s="295" t="s">
        <v>417</v>
      </c>
      <c r="K54" s="296" t="s">
        <v>418</v>
      </c>
    </row>
    <row r="55" spans="1:12">
      <c r="A55">
        <v>54</v>
      </c>
      <c r="B55" s="266" t="s">
        <v>913</v>
      </c>
      <c r="C55" s="271" t="s">
        <v>417</v>
      </c>
      <c r="D55" s="271" t="s">
        <v>418</v>
      </c>
      <c r="E55" s="266" t="s">
        <v>913</v>
      </c>
      <c r="F55" s="297" t="s">
        <v>912</v>
      </c>
      <c r="G55" s="292" t="s">
        <v>912</v>
      </c>
      <c r="H55" s="293">
        <v>1</v>
      </c>
      <c r="I55" s="294">
        <v>2</v>
      </c>
      <c r="J55" s="295" t="s">
        <v>417</v>
      </c>
      <c r="K55" s="296" t="s">
        <v>418</v>
      </c>
    </row>
    <row r="56" spans="1:12">
      <c r="A56">
        <v>55</v>
      </c>
      <c r="B56" s="263" t="s">
        <v>930</v>
      </c>
      <c r="C56" s="271" t="s">
        <v>422</v>
      </c>
      <c r="D56" s="271" t="s">
        <v>418</v>
      </c>
      <c r="E56" s="263" t="s">
        <v>930</v>
      </c>
      <c r="F56" s="297" t="s">
        <v>912</v>
      </c>
      <c r="G56" s="292" t="s">
        <v>930</v>
      </c>
      <c r="H56" s="293">
        <v>4</v>
      </c>
      <c r="I56" s="298">
        <v>2</v>
      </c>
      <c r="J56" s="295" t="s">
        <v>422</v>
      </c>
      <c r="K56" s="299" t="s">
        <v>418</v>
      </c>
    </row>
    <row r="57" spans="1:12">
      <c r="A57">
        <v>56</v>
      </c>
      <c r="B57" s="263" t="s">
        <v>936</v>
      </c>
      <c r="C57" s="271" t="s">
        <v>421</v>
      </c>
      <c r="D57" s="271" t="s">
        <v>423</v>
      </c>
      <c r="E57" s="263" t="s">
        <v>936</v>
      </c>
      <c r="F57" s="297" t="s">
        <v>912</v>
      </c>
      <c r="G57" s="292" t="s">
        <v>936</v>
      </c>
      <c r="H57" s="293">
        <v>3</v>
      </c>
      <c r="I57" s="298">
        <v>3</v>
      </c>
      <c r="J57" s="295" t="s">
        <v>421</v>
      </c>
      <c r="K57" s="299" t="s">
        <v>423</v>
      </c>
    </row>
    <row r="58" spans="1:12">
      <c r="A58">
        <v>57</v>
      </c>
      <c r="B58" s="263" t="s">
        <v>945</v>
      </c>
      <c r="C58" s="272" t="s">
        <v>417</v>
      </c>
      <c r="D58" s="272" t="s">
        <v>423</v>
      </c>
      <c r="E58" s="263" t="s">
        <v>945</v>
      </c>
      <c r="F58" s="297" t="s">
        <v>912</v>
      </c>
      <c r="G58" s="292" t="s">
        <v>945</v>
      </c>
      <c r="H58" s="293">
        <v>1</v>
      </c>
      <c r="I58" s="294">
        <v>3</v>
      </c>
      <c r="J58" s="295" t="s">
        <v>417</v>
      </c>
      <c r="K58" s="296" t="s">
        <v>423</v>
      </c>
    </row>
    <row r="59" spans="1:12">
      <c r="A59">
        <v>58</v>
      </c>
      <c r="B59" s="263" t="s">
        <v>951</v>
      </c>
      <c r="C59" s="272" t="s">
        <v>422</v>
      </c>
      <c r="D59" s="272" t="s">
        <v>418</v>
      </c>
      <c r="E59" s="263" t="s">
        <v>951</v>
      </c>
      <c r="F59" s="297" t="s">
        <v>912</v>
      </c>
      <c r="G59" s="292" t="s">
        <v>951</v>
      </c>
      <c r="H59" s="293">
        <v>4</v>
      </c>
      <c r="I59" s="294">
        <v>2</v>
      </c>
      <c r="J59" s="295" t="s">
        <v>422</v>
      </c>
      <c r="K59" s="296" t="s">
        <v>418</v>
      </c>
    </row>
    <row r="60" spans="1:12">
      <c r="A60">
        <v>59</v>
      </c>
      <c r="B60" s="263" t="s">
        <v>957</v>
      </c>
      <c r="C60" s="272" t="s">
        <v>422</v>
      </c>
      <c r="D60" s="272" t="s">
        <v>423</v>
      </c>
      <c r="E60" s="263" t="s">
        <v>957</v>
      </c>
      <c r="F60" s="297" t="s">
        <v>912</v>
      </c>
      <c r="G60" s="292" t="s">
        <v>957</v>
      </c>
      <c r="H60" s="293">
        <v>4</v>
      </c>
      <c r="I60" s="294">
        <v>3</v>
      </c>
      <c r="J60" s="295" t="s">
        <v>422</v>
      </c>
      <c r="K60" s="296" t="s">
        <v>423</v>
      </c>
    </row>
    <row r="61" spans="1:12">
      <c r="A61">
        <v>60</v>
      </c>
      <c r="B61" s="263" t="s">
        <v>961</v>
      </c>
      <c r="C61" s="272" t="s">
        <v>420</v>
      </c>
      <c r="D61" s="272" t="s">
        <v>423</v>
      </c>
      <c r="E61" s="263" t="s">
        <v>961</v>
      </c>
      <c r="F61" s="297" t="s">
        <v>912</v>
      </c>
      <c r="G61" s="292" t="s">
        <v>961</v>
      </c>
      <c r="H61" s="293">
        <v>2</v>
      </c>
      <c r="I61" s="294">
        <v>3</v>
      </c>
      <c r="J61" s="295" t="s">
        <v>420</v>
      </c>
      <c r="K61" s="296" t="s">
        <v>423</v>
      </c>
    </row>
    <row r="62" spans="1:12">
      <c r="A62">
        <v>61</v>
      </c>
      <c r="B62" s="263" t="s">
        <v>982</v>
      </c>
      <c r="C62" s="273" t="s">
        <v>422</v>
      </c>
      <c r="D62" s="273" t="s">
        <v>418</v>
      </c>
      <c r="E62" s="263" t="s">
        <v>982</v>
      </c>
      <c r="F62" s="297" t="s">
        <v>912</v>
      </c>
      <c r="G62" s="292" t="s">
        <v>982</v>
      </c>
      <c r="H62" s="293">
        <v>4</v>
      </c>
      <c r="I62" s="294">
        <v>2</v>
      </c>
      <c r="J62" s="295" t="s">
        <v>422</v>
      </c>
      <c r="K62" s="296" t="s">
        <v>418</v>
      </c>
    </row>
    <row r="63" spans="1:12">
      <c r="A63">
        <v>62</v>
      </c>
      <c r="B63" s="266" t="s">
        <v>995</v>
      </c>
      <c r="C63" s="273" t="s">
        <v>417</v>
      </c>
      <c r="D63" s="273" t="s">
        <v>418</v>
      </c>
      <c r="E63" s="266" t="s">
        <v>995</v>
      </c>
      <c r="F63" s="291" t="s">
        <v>995</v>
      </c>
      <c r="G63" s="292"/>
      <c r="H63" s="293">
        <v>1</v>
      </c>
      <c r="I63" s="294">
        <v>2</v>
      </c>
      <c r="J63" s="295" t="s">
        <v>417</v>
      </c>
      <c r="K63" s="296" t="s">
        <v>418</v>
      </c>
    </row>
    <row r="64" spans="1:12">
      <c r="A64">
        <v>63</v>
      </c>
      <c r="B64" s="266" t="s">
        <v>996</v>
      </c>
      <c r="C64" s="271" t="s">
        <v>417</v>
      </c>
      <c r="D64" s="271" t="s">
        <v>418</v>
      </c>
      <c r="E64" s="266" t="s">
        <v>996</v>
      </c>
      <c r="F64" s="297" t="s">
        <v>995</v>
      </c>
      <c r="G64" s="292" t="s">
        <v>995</v>
      </c>
      <c r="H64" s="293">
        <v>1</v>
      </c>
      <c r="I64" s="294">
        <v>2</v>
      </c>
      <c r="J64" s="295" t="s">
        <v>417</v>
      </c>
      <c r="K64" s="296" t="s">
        <v>418</v>
      </c>
    </row>
    <row r="65" spans="1:11">
      <c r="A65">
        <v>64</v>
      </c>
      <c r="B65" s="263" t="s">
        <v>1026</v>
      </c>
      <c r="C65" s="271" t="s">
        <v>417</v>
      </c>
      <c r="D65" s="271" t="s">
        <v>418</v>
      </c>
      <c r="E65" s="263" t="s">
        <v>1026</v>
      </c>
      <c r="F65" s="297" t="s">
        <v>995</v>
      </c>
      <c r="G65" s="292" t="s">
        <v>1026</v>
      </c>
      <c r="H65" s="293">
        <v>1</v>
      </c>
      <c r="I65" s="294">
        <v>2</v>
      </c>
      <c r="J65" s="295" t="s">
        <v>417</v>
      </c>
      <c r="K65" s="296" t="s">
        <v>418</v>
      </c>
    </row>
    <row r="66" spans="1:11">
      <c r="A66">
        <v>65</v>
      </c>
      <c r="B66" s="263" t="s">
        <v>1042</v>
      </c>
      <c r="C66" s="271" t="s">
        <v>417</v>
      </c>
      <c r="D66" s="271" t="s">
        <v>418</v>
      </c>
      <c r="E66" s="263" t="s">
        <v>1042</v>
      </c>
      <c r="F66" s="297" t="s">
        <v>995</v>
      </c>
      <c r="G66" s="292" t="s">
        <v>1042</v>
      </c>
      <c r="H66" s="293">
        <v>1</v>
      </c>
      <c r="I66" s="294">
        <v>2</v>
      </c>
      <c r="J66" s="295" t="s">
        <v>417</v>
      </c>
      <c r="K66" s="296" t="s">
        <v>418</v>
      </c>
    </row>
    <row r="67" spans="1:11">
      <c r="A67">
        <v>66</v>
      </c>
      <c r="B67" s="263" t="s">
        <v>1051</v>
      </c>
      <c r="C67" s="271" t="s">
        <v>417</v>
      </c>
      <c r="D67" s="271" t="s">
        <v>418</v>
      </c>
      <c r="E67" s="263" t="s">
        <v>1051</v>
      </c>
      <c r="F67" s="297" t="s">
        <v>995</v>
      </c>
      <c r="G67" s="292" t="s">
        <v>1051</v>
      </c>
      <c r="H67" s="293">
        <v>1</v>
      </c>
      <c r="I67" s="294">
        <v>2</v>
      </c>
      <c r="J67" s="295" t="s">
        <v>417</v>
      </c>
      <c r="K67" s="296" t="s">
        <v>418</v>
      </c>
    </row>
    <row r="68" spans="1:11">
      <c r="A68">
        <v>67</v>
      </c>
      <c r="B68" s="263" t="s">
        <v>1058</v>
      </c>
      <c r="C68" s="271" t="s">
        <v>417</v>
      </c>
      <c r="D68" s="271" t="s">
        <v>418</v>
      </c>
      <c r="E68" s="263" t="s">
        <v>1058</v>
      </c>
      <c r="F68" s="297" t="s">
        <v>995</v>
      </c>
      <c r="G68" s="292" t="s">
        <v>1058</v>
      </c>
      <c r="H68" s="293">
        <v>1</v>
      </c>
      <c r="I68" s="294">
        <v>2</v>
      </c>
      <c r="J68" s="295" t="s">
        <v>417</v>
      </c>
      <c r="K68" s="296" t="s">
        <v>418</v>
      </c>
    </row>
    <row r="69" spans="1:11">
      <c r="A69">
        <v>68</v>
      </c>
      <c r="B69" s="263" t="s">
        <v>1070</v>
      </c>
      <c r="C69" s="271" t="s">
        <v>420</v>
      </c>
      <c r="D69" s="271" t="s">
        <v>423</v>
      </c>
      <c r="E69" s="263" t="s">
        <v>1070</v>
      </c>
      <c r="F69" s="297" t="s">
        <v>995</v>
      </c>
      <c r="G69" s="292" t="s">
        <v>1070</v>
      </c>
      <c r="H69" s="293">
        <v>2</v>
      </c>
      <c r="I69" s="294">
        <v>3</v>
      </c>
      <c r="J69" s="295" t="s">
        <v>420</v>
      </c>
      <c r="K69" s="296" t="s">
        <v>423</v>
      </c>
    </row>
    <row r="70" spans="1:11">
      <c r="A70">
        <v>69</v>
      </c>
      <c r="B70" s="266" t="s">
        <v>1088</v>
      </c>
      <c r="C70" s="271" t="s">
        <v>417</v>
      </c>
      <c r="D70" s="271" t="s">
        <v>418</v>
      </c>
      <c r="E70" s="266" t="s">
        <v>1088</v>
      </c>
      <c r="F70" s="297" t="s">
        <v>995</v>
      </c>
      <c r="G70" s="292" t="s">
        <v>2401</v>
      </c>
      <c r="H70" s="300">
        <v>1</v>
      </c>
      <c r="I70" s="294">
        <v>2</v>
      </c>
      <c r="J70" s="301" t="s">
        <v>417</v>
      </c>
      <c r="K70" s="296" t="s">
        <v>418</v>
      </c>
    </row>
    <row r="71" spans="1:11">
      <c r="A71">
        <v>70</v>
      </c>
      <c r="B71" s="263" t="s">
        <v>1099</v>
      </c>
      <c r="C71" s="271" t="s">
        <v>417</v>
      </c>
      <c r="D71" s="271" t="s">
        <v>423</v>
      </c>
      <c r="E71" s="263" t="s">
        <v>1099</v>
      </c>
      <c r="F71" s="297" t="s">
        <v>995</v>
      </c>
      <c r="G71" s="292" t="s">
        <v>1099</v>
      </c>
      <c r="H71" s="293">
        <v>1</v>
      </c>
      <c r="I71" s="294">
        <v>3</v>
      </c>
      <c r="J71" s="295" t="s">
        <v>417</v>
      </c>
      <c r="K71" s="296" t="s">
        <v>423</v>
      </c>
    </row>
    <row r="72" spans="1:11">
      <c r="A72">
        <v>71</v>
      </c>
      <c r="B72" s="263" t="s">
        <v>1100</v>
      </c>
      <c r="C72" s="271" t="s">
        <v>420</v>
      </c>
      <c r="D72" s="271" t="s">
        <v>418</v>
      </c>
      <c r="E72" s="263" t="s">
        <v>1100</v>
      </c>
      <c r="F72" s="297" t="s">
        <v>995</v>
      </c>
      <c r="G72" s="292" t="s">
        <v>1100</v>
      </c>
      <c r="H72" s="293">
        <v>2</v>
      </c>
      <c r="I72" s="294">
        <v>2</v>
      </c>
      <c r="J72" s="295" t="s">
        <v>420</v>
      </c>
      <c r="K72" s="296" t="s">
        <v>418</v>
      </c>
    </row>
    <row r="73" spans="1:11">
      <c r="A73">
        <v>72</v>
      </c>
      <c r="B73" s="263" t="s">
        <v>1108</v>
      </c>
      <c r="C73" s="271" t="s">
        <v>417</v>
      </c>
      <c r="D73" s="271" t="s">
        <v>423</v>
      </c>
      <c r="E73" s="263" t="s">
        <v>1108</v>
      </c>
      <c r="F73" s="297" t="s">
        <v>995</v>
      </c>
      <c r="G73" s="292" t="s">
        <v>1108</v>
      </c>
      <c r="H73" s="293">
        <v>1</v>
      </c>
      <c r="I73" s="294">
        <v>3</v>
      </c>
      <c r="J73" s="295" t="s">
        <v>417</v>
      </c>
      <c r="K73" s="296" t="s">
        <v>423</v>
      </c>
    </row>
    <row r="74" spans="1:11">
      <c r="A74">
        <v>73</v>
      </c>
      <c r="B74" s="263" t="s">
        <v>1113</v>
      </c>
      <c r="C74" s="271" t="s">
        <v>421</v>
      </c>
      <c r="D74" s="271" t="s">
        <v>423</v>
      </c>
      <c r="E74" s="263" t="s">
        <v>1113</v>
      </c>
      <c r="F74" s="297" t="s">
        <v>995</v>
      </c>
      <c r="G74" s="292" t="s">
        <v>1113</v>
      </c>
      <c r="H74" s="300">
        <v>3</v>
      </c>
      <c r="I74" s="294">
        <v>3</v>
      </c>
      <c r="J74" s="301" t="s">
        <v>421</v>
      </c>
      <c r="K74" s="296" t="s">
        <v>423</v>
      </c>
    </row>
    <row r="75" spans="1:11">
      <c r="A75">
        <v>74</v>
      </c>
      <c r="B75" s="263" t="s">
        <v>1117</v>
      </c>
      <c r="C75" s="271" t="s">
        <v>417</v>
      </c>
      <c r="D75" s="271" t="s">
        <v>423</v>
      </c>
      <c r="E75" s="263" t="s">
        <v>1117</v>
      </c>
      <c r="F75" s="297" t="s">
        <v>995</v>
      </c>
      <c r="G75" s="292" t="s">
        <v>1117</v>
      </c>
      <c r="H75" s="293">
        <v>1</v>
      </c>
      <c r="I75" s="294">
        <v>3</v>
      </c>
      <c r="J75" s="295" t="s">
        <v>417</v>
      </c>
      <c r="K75" s="296" t="s">
        <v>423</v>
      </c>
    </row>
    <row r="76" spans="1:11">
      <c r="A76">
        <v>75</v>
      </c>
      <c r="B76" s="266" t="s">
        <v>1124</v>
      </c>
      <c r="C76" s="271" t="s">
        <v>417</v>
      </c>
      <c r="D76" s="271" t="s">
        <v>418</v>
      </c>
      <c r="E76" s="266" t="s">
        <v>1124</v>
      </c>
      <c r="F76" s="291" t="s">
        <v>1124</v>
      </c>
      <c r="G76" s="292"/>
      <c r="H76" s="293">
        <v>1</v>
      </c>
      <c r="I76" s="294">
        <v>2</v>
      </c>
      <c r="J76" s="295" t="s">
        <v>417</v>
      </c>
      <c r="K76" s="296" t="s">
        <v>418</v>
      </c>
    </row>
    <row r="77" spans="1:11">
      <c r="A77">
        <v>76</v>
      </c>
      <c r="B77" s="266" t="s">
        <v>1125</v>
      </c>
      <c r="C77" s="271" t="s">
        <v>417</v>
      </c>
      <c r="D77" s="271" t="s">
        <v>418</v>
      </c>
      <c r="E77" s="266" t="s">
        <v>1125</v>
      </c>
      <c r="F77" s="297" t="s">
        <v>1124</v>
      </c>
      <c r="G77" s="292" t="s">
        <v>1124</v>
      </c>
      <c r="H77" s="293">
        <v>1</v>
      </c>
      <c r="I77" s="294">
        <v>2</v>
      </c>
      <c r="J77" s="295" t="s">
        <v>417</v>
      </c>
      <c r="K77" s="296" t="s">
        <v>418</v>
      </c>
    </row>
    <row r="78" spans="1:11">
      <c r="A78">
        <v>77</v>
      </c>
      <c r="B78" s="263" t="s">
        <v>1168</v>
      </c>
      <c r="C78" s="271" t="s">
        <v>417</v>
      </c>
      <c r="D78" s="271" t="s">
        <v>418</v>
      </c>
      <c r="E78" s="263" t="s">
        <v>1168</v>
      </c>
      <c r="F78" s="297" t="s">
        <v>1124</v>
      </c>
      <c r="G78" s="292" t="s">
        <v>1168</v>
      </c>
      <c r="H78" s="300">
        <v>1</v>
      </c>
      <c r="I78" s="294">
        <v>2</v>
      </c>
      <c r="J78" s="301" t="s">
        <v>417</v>
      </c>
      <c r="K78" s="296" t="s">
        <v>418</v>
      </c>
    </row>
    <row r="79" spans="1:11">
      <c r="A79">
        <v>78</v>
      </c>
      <c r="B79" s="263" t="s">
        <v>1179</v>
      </c>
      <c r="C79" s="271" t="s">
        <v>417</v>
      </c>
      <c r="D79" s="271" t="s">
        <v>419</v>
      </c>
      <c r="E79" s="263" t="s">
        <v>1179</v>
      </c>
      <c r="F79" s="297" t="s">
        <v>1124</v>
      </c>
      <c r="G79" s="292" t="s">
        <v>1179</v>
      </c>
      <c r="H79" s="293">
        <v>1</v>
      </c>
      <c r="I79" s="294">
        <v>1</v>
      </c>
      <c r="J79" s="295" t="s">
        <v>417</v>
      </c>
      <c r="K79" s="296" t="s">
        <v>419</v>
      </c>
    </row>
    <row r="80" spans="1:11">
      <c r="A80">
        <v>79</v>
      </c>
      <c r="B80" s="266" t="s">
        <v>1186</v>
      </c>
      <c r="C80" s="271" t="s">
        <v>420</v>
      </c>
      <c r="D80" s="271" t="s">
        <v>419</v>
      </c>
      <c r="E80" s="266" t="s">
        <v>1186</v>
      </c>
      <c r="F80" s="297" t="s">
        <v>1124</v>
      </c>
      <c r="G80" s="292" t="s">
        <v>1186</v>
      </c>
      <c r="H80" s="300">
        <v>2</v>
      </c>
      <c r="I80" s="294">
        <v>1</v>
      </c>
      <c r="J80" s="301" t="s">
        <v>420</v>
      </c>
      <c r="K80" s="296" t="s">
        <v>419</v>
      </c>
    </row>
    <row r="81" spans="1:11">
      <c r="A81">
        <v>80</v>
      </c>
      <c r="B81" s="266" t="s">
        <v>1189</v>
      </c>
      <c r="C81" s="271" t="s">
        <v>417</v>
      </c>
      <c r="D81" s="271" t="s">
        <v>418</v>
      </c>
      <c r="E81" s="266" t="s">
        <v>1189</v>
      </c>
      <c r="F81" s="297" t="s">
        <v>1124</v>
      </c>
      <c r="G81" s="292" t="s">
        <v>1189</v>
      </c>
      <c r="H81" s="293">
        <v>1</v>
      </c>
      <c r="I81" s="294">
        <v>2</v>
      </c>
      <c r="J81" s="295" t="s">
        <v>417</v>
      </c>
      <c r="K81" s="296" t="s">
        <v>418</v>
      </c>
    </row>
    <row r="82" spans="1:11">
      <c r="A82">
        <v>81</v>
      </c>
      <c r="B82" s="266" t="s">
        <v>1204</v>
      </c>
      <c r="C82" s="271" t="s">
        <v>417</v>
      </c>
      <c r="D82" s="271" t="s">
        <v>418</v>
      </c>
      <c r="E82" s="266" t="s">
        <v>1204</v>
      </c>
      <c r="F82" s="297" t="s">
        <v>1124</v>
      </c>
      <c r="G82" s="292" t="s">
        <v>1204</v>
      </c>
      <c r="H82" s="293">
        <v>1</v>
      </c>
      <c r="I82" s="294">
        <v>2</v>
      </c>
      <c r="J82" s="295" t="s">
        <v>417</v>
      </c>
      <c r="K82" s="296" t="s">
        <v>418</v>
      </c>
    </row>
    <row r="83" spans="1:11">
      <c r="A83">
        <v>82</v>
      </c>
      <c r="B83" s="266" t="s">
        <v>1216</v>
      </c>
      <c r="C83" s="271" t="s">
        <v>420</v>
      </c>
      <c r="D83" s="271" t="s">
        <v>423</v>
      </c>
      <c r="E83" s="266" t="s">
        <v>1216</v>
      </c>
      <c r="F83" s="297" t="s">
        <v>1124</v>
      </c>
      <c r="G83" s="292" t="s">
        <v>1216</v>
      </c>
      <c r="H83" s="293">
        <v>2</v>
      </c>
      <c r="I83" s="294">
        <v>3</v>
      </c>
      <c r="J83" s="295" t="s">
        <v>420</v>
      </c>
      <c r="K83" s="296" t="s">
        <v>423</v>
      </c>
    </row>
    <row r="84" spans="1:11">
      <c r="A84">
        <v>83</v>
      </c>
      <c r="B84" s="263" t="s">
        <v>1230</v>
      </c>
      <c r="C84" s="271" t="s">
        <v>420</v>
      </c>
      <c r="D84" s="271" t="s">
        <v>418</v>
      </c>
      <c r="E84" s="263" t="s">
        <v>1230</v>
      </c>
      <c r="F84" s="297" t="s">
        <v>1124</v>
      </c>
      <c r="G84" s="292" t="s">
        <v>1230</v>
      </c>
      <c r="H84" s="293">
        <v>2</v>
      </c>
      <c r="I84" s="298">
        <v>2</v>
      </c>
      <c r="J84" s="295" t="s">
        <v>420</v>
      </c>
      <c r="K84" s="299" t="s">
        <v>418</v>
      </c>
    </row>
    <row r="85" spans="1:11">
      <c r="A85">
        <v>84</v>
      </c>
      <c r="B85" s="263" t="s">
        <v>1238</v>
      </c>
      <c r="C85" s="271" t="s">
        <v>420</v>
      </c>
      <c r="D85" s="271" t="s">
        <v>418</v>
      </c>
      <c r="E85" s="263" t="s">
        <v>1238</v>
      </c>
      <c r="F85" s="297" t="s">
        <v>1124</v>
      </c>
      <c r="G85" s="292" t="s">
        <v>1238</v>
      </c>
      <c r="H85" s="293">
        <v>2</v>
      </c>
      <c r="I85" s="294">
        <v>2</v>
      </c>
      <c r="J85" s="295" t="s">
        <v>420</v>
      </c>
      <c r="K85" s="296" t="s">
        <v>418</v>
      </c>
    </row>
    <row r="86" spans="1:11">
      <c r="A86">
        <v>85</v>
      </c>
      <c r="B86" s="263" t="s">
        <v>1247</v>
      </c>
      <c r="C86" s="271" t="s">
        <v>420</v>
      </c>
      <c r="D86" s="271" t="s">
        <v>418</v>
      </c>
      <c r="E86" s="263" t="s">
        <v>1247</v>
      </c>
      <c r="F86" s="297" t="s">
        <v>1124</v>
      </c>
      <c r="G86" s="292" t="s">
        <v>1247</v>
      </c>
      <c r="H86" s="293">
        <v>2</v>
      </c>
      <c r="I86" s="294">
        <v>2</v>
      </c>
      <c r="J86" s="295" t="s">
        <v>420</v>
      </c>
      <c r="K86" s="296" t="s">
        <v>418</v>
      </c>
    </row>
    <row r="87" spans="1:11">
      <c r="A87">
        <v>86</v>
      </c>
      <c r="B87" s="263" t="s">
        <v>1266</v>
      </c>
      <c r="C87" s="271" t="s">
        <v>420</v>
      </c>
      <c r="D87" s="271" t="s">
        <v>423</v>
      </c>
      <c r="E87" s="263" t="s">
        <v>1266</v>
      </c>
      <c r="F87" s="297" t="s">
        <v>1124</v>
      </c>
      <c r="G87" s="292" t="s">
        <v>1266</v>
      </c>
      <c r="H87" s="293">
        <v>2</v>
      </c>
      <c r="I87" s="298">
        <v>3</v>
      </c>
      <c r="J87" s="295" t="s">
        <v>420</v>
      </c>
      <c r="K87" s="299" t="s">
        <v>423</v>
      </c>
    </row>
    <row r="88" spans="1:11">
      <c r="A88">
        <v>87</v>
      </c>
      <c r="B88" s="263" t="s">
        <v>1284</v>
      </c>
      <c r="C88" s="271" t="s">
        <v>420</v>
      </c>
      <c r="D88" s="271" t="s">
        <v>423</v>
      </c>
      <c r="E88" s="263" t="s">
        <v>1284</v>
      </c>
      <c r="F88" s="297" t="s">
        <v>1124</v>
      </c>
      <c r="G88" s="292" t="s">
        <v>1284</v>
      </c>
      <c r="H88" s="293">
        <v>2</v>
      </c>
      <c r="I88" s="294">
        <v>3</v>
      </c>
      <c r="J88" s="295" t="s">
        <v>420</v>
      </c>
      <c r="K88" s="296" t="s">
        <v>423</v>
      </c>
    </row>
    <row r="89" spans="1:11">
      <c r="A89">
        <v>88</v>
      </c>
      <c r="B89" s="263" t="s">
        <v>1303</v>
      </c>
      <c r="C89" s="271" t="s">
        <v>421</v>
      </c>
      <c r="D89" s="271" t="s">
        <v>423</v>
      </c>
      <c r="E89" s="263" t="s">
        <v>1303</v>
      </c>
      <c r="F89" s="297" t="s">
        <v>1124</v>
      </c>
      <c r="G89" s="292" t="s">
        <v>1303</v>
      </c>
      <c r="H89" s="300">
        <v>3</v>
      </c>
      <c r="I89" s="298">
        <v>3</v>
      </c>
      <c r="J89" s="301" t="s">
        <v>421</v>
      </c>
      <c r="K89" s="299" t="s">
        <v>423</v>
      </c>
    </row>
    <row r="90" spans="1:11">
      <c r="A90">
        <v>89</v>
      </c>
      <c r="B90" s="263" t="s">
        <v>1305</v>
      </c>
      <c r="C90" s="271" t="s">
        <v>421</v>
      </c>
      <c r="D90" s="271" t="s">
        <v>423</v>
      </c>
      <c r="E90" s="263" t="s">
        <v>1305</v>
      </c>
      <c r="F90" s="291" t="s">
        <v>1305</v>
      </c>
      <c r="G90" s="292"/>
      <c r="H90" s="300">
        <v>3</v>
      </c>
      <c r="I90" s="294">
        <v>3</v>
      </c>
      <c r="J90" s="301" t="s">
        <v>421</v>
      </c>
      <c r="K90" s="296" t="s">
        <v>423</v>
      </c>
    </row>
    <row r="91" spans="1:11">
      <c r="A91">
        <v>90</v>
      </c>
      <c r="B91" s="263" t="s">
        <v>1306</v>
      </c>
      <c r="C91" s="271" t="s">
        <v>417</v>
      </c>
      <c r="D91" s="271" t="s">
        <v>418</v>
      </c>
      <c r="E91" s="263" t="s">
        <v>1306</v>
      </c>
      <c r="F91" s="297" t="s">
        <v>1305</v>
      </c>
      <c r="G91" s="292" t="s">
        <v>1306</v>
      </c>
      <c r="H91" s="293">
        <v>1</v>
      </c>
      <c r="I91" s="294">
        <v>2</v>
      </c>
      <c r="J91" s="295" t="s">
        <v>417</v>
      </c>
      <c r="K91" s="296" t="s">
        <v>418</v>
      </c>
    </row>
    <row r="92" spans="1:11">
      <c r="A92">
        <v>91</v>
      </c>
      <c r="B92" s="263" t="s">
        <v>1319</v>
      </c>
      <c r="C92" s="271" t="s">
        <v>417</v>
      </c>
      <c r="D92" s="271" t="s">
        <v>423</v>
      </c>
      <c r="E92" s="263" t="s">
        <v>1319</v>
      </c>
      <c r="F92" s="297" t="s">
        <v>1305</v>
      </c>
      <c r="G92" s="292" t="s">
        <v>1319</v>
      </c>
      <c r="H92" s="293">
        <v>1</v>
      </c>
      <c r="I92" s="294">
        <v>3</v>
      </c>
      <c r="J92" s="295" t="s">
        <v>417</v>
      </c>
      <c r="K92" s="296" t="s">
        <v>423</v>
      </c>
    </row>
    <row r="93" spans="1:11">
      <c r="A93">
        <v>92</v>
      </c>
      <c r="B93" s="263" t="s">
        <v>1327</v>
      </c>
      <c r="C93" s="271" t="s">
        <v>421</v>
      </c>
      <c r="D93" s="271" t="s">
        <v>418</v>
      </c>
      <c r="E93" s="263" t="s">
        <v>1327</v>
      </c>
      <c r="F93" s="297" t="s">
        <v>1305</v>
      </c>
      <c r="G93" s="292" t="s">
        <v>1327</v>
      </c>
      <c r="H93" s="293">
        <v>3</v>
      </c>
      <c r="I93" s="294">
        <v>2</v>
      </c>
      <c r="J93" s="295" t="s">
        <v>421</v>
      </c>
      <c r="K93" s="296" t="s">
        <v>418</v>
      </c>
    </row>
    <row r="94" spans="1:11">
      <c r="A94">
        <v>93</v>
      </c>
      <c r="B94" s="263" t="s">
        <v>1341</v>
      </c>
      <c r="C94" s="271" t="s">
        <v>420</v>
      </c>
      <c r="D94" s="271" t="s">
        <v>418</v>
      </c>
      <c r="E94" s="263" t="s">
        <v>1341</v>
      </c>
      <c r="F94" s="297" t="s">
        <v>1305</v>
      </c>
      <c r="G94" s="292" t="s">
        <v>1341</v>
      </c>
      <c r="H94" s="293">
        <v>2</v>
      </c>
      <c r="I94" s="294">
        <v>2</v>
      </c>
      <c r="J94" s="295" t="s">
        <v>420</v>
      </c>
      <c r="K94" s="296" t="s">
        <v>418</v>
      </c>
    </row>
    <row r="95" spans="1:11">
      <c r="A95">
        <v>94</v>
      </c>
      <c r="B95" s="263" t="s">
        <v>1357</v>
      </c>
      <c r="C95" s="271" t="s">
        <v>421</v>
      </c>
      <c r="D95" s="271" t="s">
        <v>423</v>
      </c>
      <c r="E95" s="263" t="s">
        <v>1357</v>
      </c>
      <c r="F95" s="297" t="s">
        <v>1305</v>
      </c>
      <c r="G95" s="292" t="s">
        <v>1357</v>
      </c>
      <c r="H95" s="293">
        <v>3</v>
      </c>
      <c r="I95" s="294">
        <v>3</v>
      </c>
      <c r="J95" s="295" t="s">
        <v>421</v>
      </c>
      <c r="K95" s="296" t="s">
        <v>423</v>
      </c>
    </row>
    <row r="96" spans="1:11">
      <c r="A96">
        <v>95</v>
      </c>
      <c r="B96" s="263" t="s">
        <v>1371</v>
      </c>
      <c r="C96" s="271" t="s">
        <v>421</v>
      </c>
      <c r="D96" s="271" t="s">
        <v>423</v>
      </c>
      <c r="E96" s="263" t="s">
        <v>1371</v>
      </c>
      <c r="F96" s="297" t="s">
        <v>1305</v>
      </c>
      <c r="G96" s="292" t="s">
        <v>1371</v>
      </c>
      <c r="H96" s="293">
        <v>3</v>
      </c>
      <c r="I96" s="298">
        <v>3</v>
      </c>
      <c r="J96" s="295" t="s">
        <v>421</v>
      </c>
      <c r="K96" s="299" t="s">
        <v>423</v>
      </c>
    </row>
    <row r="97" spans="1:11">
      <c r="A97">
        <v>96</v>
      </c>
      <c r="B97" s="266" t="s">
        <v>1378</v>
      </c>
      <c r="C97" s="271" t="s">
        <v>422</v>
      </c>
      <c r="D97" s="271" t="s">
        <v>423</v>
      </c>
      <c r="E97" s="266" t="s">
        <v>1378</v>
      </c>
      <c r="F97" s="297" t="s">
        <v>1305</v>
      </c>
      <c r="G97" s="292" t="s">
        <v>2401</v>
      </c>
      <c r="H97" s="293">
        <v>4</v>
      </c>
      <c r="I97" s="294">
        <v>3</v>
      </c>
      <c r="J97" s="295" t="s">
        <v>422</v>
      </c>
      <c r="K97" s="296" t="s">
        <v>423</v>
      </c>
    </row>
    <row r="98" spans="1:11">
      <c r="A98">
        <v>97</v>
      </c>
      <c r="B98" s="263" t="s">
        <v>1385</v>
      </c>
      <c r="C98" s="271" t="s">
        <v>422</v>
      </c>
      <c r="D98" s="271" t="s">
        <v>423</v>
      </c>
      <c r="E98" s="263" t="s">
        <v>1385</v>
      </c>
      <c r="F98" s="297" t="s">
        <v>1305</v>
      </c>
      <c r="G98" s="292" t="s">
        <v>1385</v>
      </c>
      <c r="H98" s="293">
        <v>4</v>
      </c>
      <c r="I98" s="294">
        <v>3</v>
      </c>
      <c r="J98" s="295" t="s">
        <v>422</v>
      </c>
      <c r="K98" s="296" t="s">
        <v>423</v>
      </c>
    </row>
    <row r="99" spans="1:11">
      <c r="A99">
        <v>98</v>
      </c>
      <c r="B99" s="263" t="s">
        <v>1395</v>
      </c>
      <c r="C99" s="271" t="s">
        <v>417</v>
      </c>
      <c r="D99" s="271" t="s">
        <v>419</v>
      </c>
      <c r="E99" s="263" t="s">
        <v>1395</v>
      </c>
      <c r="F99" s="291" t="s">
        <v>1395</v>
      </c>
      <c r="G99" s="292"/>
      <c r="H99" s="293">
        <v>1</v>
      </c>
      <c r="I99" s="294">
        <v>1</v>
      </c>
      <c r="J99" s="295" t="s">
        <v>417</v>
      </c>
      <c r="K99" s="296" t="s">
        <v>419</v>
      </c>
    </row>
    <row r="100" spans="1:11">
      <c r="A100">
        <v>99</v>
      </c>
      <c r="B100" s="263" t="s">
        <v>1396</v>
      </c>
      <c r="C100" s="271" t="s">
        <v>417</v>
      </c>
      <c r="D100" s="271" t="s">
        <v>418</v>
      </c>
      <c r="E100" s="263" t="s">
        <v>1396</v>
      </c>
      <c r="F100" s="297" t="s">
        <v>1395</v>
      </c>
      <c r="G100" s="292" t="s">
        <v>1396</v>
      </c>
      <c r="H100" s="293">
        <v>1</v>
      </c>
      <c r="I100" s="298">
        <v>2</v>
      </c>
      <c r="J100" s="295" t="s">
        <v>417</v>
      </c>
      <c r="K100" s="299" t="s">
        <v>418</v>
      </c>
    </row>
    <row r="101" spans="1:11">
      <c r="A101">
        <v>100</v>
      </c>
      <c r="B101" s="263" t="s">
        <v>1409</v>
      </c>
      <c r="C101" s="271" t="s">
        <v>417</v>
      </c>
      <c r="D101" s="271" t="s">
        <v>419</v>
      </c>
      <c r="E101" s="263" t="s">
        <v>1409</v>
      </c>
      <c r="F101" s="297" t="s">
        <v>1395</v>
      </c>
      <c r="G101" s="292" t="s">
        <v>1409</v>
      </c>
      <c r="H101" s="293">
        <v>1</v>
      </c>
      <c r="I101" s="294">
        <v>1</v>
      </c>
      <c r="J101" s="295" t="s">
        <v>417</v>
      </c>
      <c r="K101" s="296" t="s">
        <v>419</v>
      </c>
    </row>
    <row r="102" spans="1:11">
      <c r="A102">
        <v>101</v>
      </c>
      <c r="B102" s="263" t="s">
        <v>1413</v>
      </c>
      <c r="C102" s="271" t="s">
        <v>420</v>
      </c>
      <c r="D102" s="271" t="s">
        <v>419</v>
      </c>
      <c r="E102" s="263" t="s">
        <v>1413</v>
      </c>
      <c r="F102" s="297" t="s">
        <v>1395</v>
      </c>
      <c r="G102" s="292" t="s">
        <v>1413</v>
      </c>
      <c r="H102" s="293">
        <v>2</v>
      </c>
      <c r="I102" s="294">
        <v>1</v>
      </c>
      <c r="J102" s="295" t="s">
        <v>420</v>
      </c>
      <c r="K102" s="296" t="s">
        <v>419</v>
      </c>
    </row>
    <row r="103" spans="1:11">
      <c r="A103">
        <v>102</v>
      </c>
      <c r="B103" s="263" t="s">
        <v>1418</v>
      </c>
      <c r="C103" s="271" t="s">
        <v>417</v>
      </c>
      <c r="D103" s="271" t="s">
        <v>419</v>
      </c>
      <c r="E103" s="263" t="s">
        <v>1418</v>
      </c>
      <c r="F103" s="297" t="s">
        <v>1395</v>
      </c>
      <c r="G103" s="292" t="s">
        <v>1418</v>
      </c>
      <c r="H103" s="300">
        <v>1</v>
      </c>
      <c r="I103" s="294">
        <v>1</v>
      </c>
      <c r="J103" s="301" t="s">
        <v>417</v>
      </c>
      <c r="K103" s="296" t="s">
        <v>419</v>
      </c>
    </row>
    <row r="104" spans="1:11">
      <c r="A104">
        <v>103</v>
      </c>
      <c r="B104" s="263" t="s">
        <v>704</v>
      </c>
      <c r="C104" s="271" t="s">
        <v>417</v>
      </c>
      <c r="D104" s="271" t="s">
        <v>419</v>
      </c>
      <c r="E104" s="263" t="s">
        <v>704</v>
      </c>
      <c r="F104" s="297" t="s">
        <v>1395</v>
      </c>
      <c r="G104" s="292" t="s">
        <v>704</v>
      </c>
      <c r="H104" s="293">
        <v>1</v>
      </c>
      <c r="I104" s="294">
        <v>1</v>
      </c>
      <c r="J104" s="295" t="s">
        <v>417</v>
      </c>
      <c r="K104" s="296" t="s">
        <v>419</v>
      </c>
    </row>
    <row r="105" spans="1:11">
      <c r="A105">
        <v>104</v>
      </c>
      <c r="B105" s="263" t="s">
        <v>1429</v>
      </c>
      <c r="C105" s="271" t="s">
        <v>420</v>
      </c>
      <c r="D105" s="271" t="s">
        <v>419</v>
      </c>
      <c r="E105" s="263" t="s">
        <v>1429</v>
      </c>
      <c r="F105" s="297" t="s">
        <v>1395</v>
      </c>
      <c r="G105" s="292" t="s">
        <v>1429</v>
      </c>
      <c r="H105" s="293">
        <v>2</v>
      </c>
      <c r="I105" s="294">
        <v>1</v>
      </c>
      <c r="J105" s="295" t="s">
        <v>420</v>
      </c>
      <c r="K105" s="296" t="s">
        <v>419</v>
      </c>
    </row>
    <row r="106" spans="1:11">
      <c r="A106">
        <v>105</v>
      </c>
      <c r="B106" s="263" t="s">
        <v>1434</v>
      </c>
      <c r="C106" s="271" t="s">
        <v>417</v>
      </c>
      <c r="D106" s="271" t="s">
        <v>419</v>
      </c>
      <c r="E106" s="263" t="s">
        <v>1434</v>
      </c>
      <c r="F106" s="297" t="s">
        <v>1395</v>
      </c>
      <c r="G106" s="292" t="s">
        <v>1434</v>
      </c>
      <c r="H106" s="293">
        <v>1</v>
      </c>
      <c r="I106" s="294">
        <v>1</v>
      </c>
      <c r="J106" s="295" t="s">
        <v>417</v>
      </c>
      <c r="K106" s="296" t="s">
        <v>419</v>
      </c>
    </row>
    <row r="107" spans="1:11">
      <c r="A107">
        <v>106</v>
      </c>
      <c r="B107" s="263" t="s">
        <v>1442</v>
      </c>
      <c r="C107" s="271" t="s">
        <v>420</v>
      </c>
      <c r="D107" s="271" t="s">
        <v>419</v>
      </c>
      <c r="E107" s="263" t="s">
        <v>1442</v>
      </c>
      <c r="F107" s="297" t="s">
        <v>1395</v>
      </c>
      <c r="G107" s="292" t="s">
        <v>1442</v>
      </c>
      <c r="H107" s="293">
        <v>2</v>
      </c>
      <c r="I107" s="294">
        <v>1</v>
      </c>
      <c r="J107" s="295" t="s">
        <v>420</v>
      </c>
      <c r="K107" s="296" t="s">
        <v>419</v>
      </c>
    </row>
    <row r="108" spans="1:11">
      <c r="A108">
        <v>107</v>
      </c>
      <c r="B108" s="263" t="s">
        <v>1448</v>
      </c>
      <c r="C108" s="271" t="s">
        <v>421</v>
      </c>
      <c r="D108" s="271" t="s">
        <v>423</v>
      </c>
      <c r="E108" s="263" t="s">
        <v>1448</v>
      </c>
      <c r="F108" s="291" t="s">
        <v>1448</v>
      </c>
      <c r="G108" s="292"/>
      <c r="H108" s="293">
        <v>3</v>
      </c>
      <c r="I108" s="294">
        <v>3</v>
      </c>
      <c r="J108" s="295" t="s">
        <v>421</v>
      </c>
      <c r="K108" s="296" t="s">
        <v>423</v>
      </c>
    </row>
    <row r="109" spans="1:11">
      <c r="A109">
        <v>108</v>
      </c>
      <c r="B109" s="263" t="s">
        <v>1449</v>
      </c>
      <c r="C109" s="271" t="s">
        <v>417</v>
      </c>
      <c r="D109" s="271" t="s">
        <v>423</v>
      </c>
      <c r="E109" s="263" t="s">
        <v>1449</v>
      </c>
      <c r="F109" s="297" t="s">
        <v>1448</v>
      </c>
      <c r="G109" s="292" t="s">
        <v>1449</v>
      </c>
      <c r="H109" s="293">
        <v>1</v>
      </c>
      <c r="I109" s="294">
        <v>3</v>
      </c>
      <c r="J109" s="295" t="s">
        <v>417</v>
      </c>
      <c r="K109" s="296" t="s">
        <v>423</v>
      </c>
    </row>
    <row r="110" spans="1:11">
      <c r="A110">
        <v>109</v>
      </c>
      <c r="B110" s="263" t="s">
        <v>1455</v>
      </c>
      <c r="C110" s="271" t="s">
        <v>417</v>
      </c>
      <c r="D110" s="271" t="s">
        <v>423</v>
      </c>
      <c r="E110" s="263" t="s">
        <v>1455</v>
      </c>
      <c r="F110" s="297" t="s">
        <v>1448</v>
      </c>
      <c r="G110" s="292" t="s">
        <v>1455</v>
      </c>
      <c r="H110" s="293">
        <v>1</v>
      </c>
      <c r="I110" s="294">
        <v>3</v>
      </c>
      <c r="J110" s="295" t="s">
        <v>417</v>
      </c>
      <c r="K110" s="296" t="s">
        <v>423</v>
      </c>
    </row>
    <row r="111" spans="1:11">
      <c r="A111">
        <v>110</v>
      </c>
      <c r="B111" s="263" t="s">
        <v>1461</v>
      </c>
      <c r="C111" s="271" t="s">
        <v>417</v>
      </c>
      <c r="D111" s="271" t="s">
        <v>418</v>
      </c>
      <c r="E111" s="263" t="s">
        <v>1461</v>
      </c>
      <c r="F111" s="297" t="s">
        <v>1448</v>
      </c>
      <c r="G111" s="292" t="s">
        <v>1461</v>
      </c>
      <c r="H111" s="293">
        <v>1</v>
      </c>
      <c r="I111" s="294">
        <v>2</v>
      </c>
      <c r="J111" s="295" t="s">
        <v>417</v>
      </c>
      <c r="K111" s="296" t="s">
        <v>418</v>
      </c>
    </row>
    <row r="112" spans="1:11">
      <c r="A112">
        <v>111</v>
      </c>
      <c r="B112" s="263" t="s">
        <v>1466</v>
      </c>
      <c r="C112" s="271" t="s">
        <v>417</v>
      </c>
      <c r="D112" s="271" t="s">
        <v>418</v>
      </c>
      <c r="E112" s="263" t="s">
        <v>1466</v>
      </c>
      <c r="F112" s="297" t="s">
        <v>1448</v>
      </c>
      <c r="G112" s="292" t="s">
        <v>1466</v>
      </c>
      <c r="H112" s="293">
        <v>1</v>
      </c>
      <c r="I112" s="294">
        <v>2</v>
      </c>
      <c r="J112" s="295" t="s">
        <v>417</v>
      </c>
      <c r="K112" s="296" t="s">
        <v>418</v>
      </c>
    </row>
    <row r="113" spans="1:11">
      <c r="A113">
        <v>112</v>
      </c>
      <c r="B113" s="263" t="s">
        <v>1469</v>
      </c>
      <c r="C113" s="271" t="s">
        <v>420</v>
      </c>
      <c r="D113" s="271" t="s">
        <v>423</v>
      </c>
      <c r="E113" s="263" t="s">
        <v>1469</v>
      </c>
      <c r="F113" s="297" t="s">
        <v>1448</v>
      </c>
      <c r="G113" s="292" t="s">
        <v>1469</v>
      </c>
      <c r="H113" s="293">
        <v>2</v>
      </c>
      <c r="I113" s="294">
        <v>3</v>
      </c>
      <c r="J113" s="295" t="s">
        <v>420</v>
      </c>
      <c r="K113" s="296" t="s">
        <v>423</v>
      </c>
    </row>
    <row r="114" spans="1:11">
      <c r="A114">
        <v>113</v>
      </c>
      <c r="B114" s="263" t="s">
        <v>1479</v>
      </c>
      <c r="C114" s="271" t="s">
        <v>421</v>
      </c>
      <c r="D114" s="271" t="s">
        <v>423</v>
      </c>
      <c r="E114" s="263" t="s">
        <v>1479</v>
      </c>
      <c r="F114" s="297" t="s">
        <v>1448</v>
      </c>
      <c r="G114" s="292" t="s">
        <v>1479</v>
      </c>
      <c r="H114" s="293">
        <v>3</v>
      </c>
      <c r="I114" s="294">
        <v>3</v>
      </c>
      <c r="J114" s="295" t="s">
        <v>421</v>
      </c>
      <c r="K114" s="296" t="s">
        <v>423</v>
      </c>
    </row>
    <row r="115" spans="1:11">
      <c r="A115">
        <v>114</v>
      </c>
      <c r="B115" s="263" t="s">
        <v>1485</v>
      </c>
      <c r="C115" s="271" t="s">
        <v>420</v>
      </c>
      <c r="D115" s="271" t="s">
        <v>423</v>
      </c>
      <c r="E115" s="263" t="s">
        <v>1485</v>
      </c>
      <c r="F115" s="297" t="s">
        <v>1448</v>
      </c>
      <c r="G115" s="292" t="s">
        <v>1485</v>
      </c>
      <c r="H115" s="300">
        <v>2</v>
      </c>
      <c r="I115" s="294">
        <v>3</v>
      </c>
      <c r="J115" s="301" t="s">
        <v>420</v>
      </c>
      <c r="K115" s="296" t="s">
        <v>423</v>
      </c>
    </row>
    <row r="116" spans="1:11">
      <c r="A116">
        <v>115</v>
      </c>
      <c r="B116" s="263" t="s">
        <v>1497</v>
      </c>
      <c r="C116" s="271" t="s">
        <v>420</v>
      </c>
      <c r="D116" s="271" t="s">
        <v>423</v>
      </c>
      <c r="E116" s="263" t="s">
        <v>1497</v>
      </c>
      <c r="F116" s="297" t="s">
        <v>1448</v>
      </c>
      <c r="G116" s="292" t="s">
        <v>1497</v>
      </c>
      <c r="H116" s="293">
        <v>2</v>
      </c>
      <c r="I116" s="294">
        <v>3</v>
      </c>
      <c r="J116" s="295" t="s">
        <v>420</v>
      </c>
      <c r="K116" s="296" t="s">
        <v>423</v>
      </c>
    </row>
    <row r="117" spans="1:11">
      <c r="A117">
        <v>116</v>
      </c>
      <c r="B117" s="263" t="s">
        <v>1504</v>
      </c>
      <c r="C117" s="271" t="s">
        <v>421</v>
      </c>
      <c r="D117" s="271" t="s">
        <v>423</v>
      </c>
      <c r="E117" s="263" t="s">
        <v>1504</v>
      </c>
      <c r="F117" s="297" t="s">
        <v>1448</v>
      </c>
      <c r="G117" s="292" t="s">
        <v>1504</v>
      </c>
      <c r="H117" s="293">
        <v>3</v>
      </c>
      <c r="I117" s="294">
        <v>3</v>
      </c>
      <c r="J117" s="295" t="s">
        <v>421</v>
      </c>
      <c r="K117" s="296" t="s">
        <v>423</v>
      </c>
    </row>
    <row r="118" spans="1:11">
      <c r="A118">
        <v>117</v>
      </c>
      <c r="B118" s="263" t="s">
        <v>1516</v>
      </c>
      <c r="C118" s="271" t="s">
        <v>421</v>
      </c>
      <c r="D118" s="271" t="s">
        <v>423</v>
      </c>
      <c r="E118" s="263" t="s">
        <v>1516</v>
      </c>
      <c r="F118" s="297" t="s">
        <v>1448</v>
      </c>
      <c r="G118" s="292" t="s">
        <v>1516</v>
      </c>
      <c r="H118" s="293">
        <v>3</v>
      </c>
      <c r="I118" s="294">
        <v>3</v>
      </c>
      <c r="J118" s="295" t="s">
        <v>421</v>
      </c>
      <c r="K118" s="296" t="s">
        <v>423</v>
      </c>
    </row>
    <row r="119" spans="1:11">
      <c r="A119">
        <v>118</v>
      </c>
      <c r="B119" s="263" t="s">
        <v>1527</v>
      </c>
      <c r="C119" s="271" t="s">
        <v>422</v>
      </c>
      <c r="D119" s="271" t="s">
        <v>423</v>
      </c>
      <c r="E119" s="263" t="s">
        <v>1527</v>
      </c>
      <c r="F119" s="297" t="s">
        <v>1448</v>
      </c>
      <c r="G119" s="292" t="s">
        <v>1527</v>
      </c>
      <c r="H119" s="300">
        <v>4</v>
      </c>
      <c r="I119" s="294">
        <v>3</v>
      </c>
      <c r="J119" s="301" t="s">
        <v>422</v>
      </c>
      <c r="K119" s="296" t="s">
        <v>423</v>
      </c>
    </row>
    <row r="120" spans="1:11">
      <c r="A120">
        <v>119</v>
      </c>
      <c r="B120" s="263" t="s">
        <v>1531</v>
      </c>
      <c r="C120" s="272" t="s">
        <v>421</v>
      </c>
      <c r="D120" s="272" t="s">
        <v>418</v>
      </c>
      <c r="E120" s="263" t="s">
        <v>1531</v>
      </c>
      <c r="F120" s="291" t="s">
        <v>1531</v>
      </c>
      <c r="G120" s="292"/>
      <c r="H120" s="293">
        <v>3</v>
      </c>
      <c r="I120" s="294">
        <v>2</v>
      </c>
      <c r="J120" s="295" t="s">
        <v>421</v>
      </c>
      <c r="K120" s="296" t="s">
        <v>418</v>
      </c>
    </row>
    <row r="121" spans="1:11">
      <c r="A121">
        <v>120</v>
      </c>
      <c r="B121" s="263" t="s">
        <v>163</v>
      </c>
      <c r="C121" s="272" t="s">
        <v>417</v>
      </c>
      <c r="D121" s="272" t="s">
        <v>418</v>
      </c>
      <c r="E121" s="263" t="s">
        <v>163</v>
      </c>
      <c r="F121" s="297" t="s">
        <v>1531</v>
      </c>
      <c r="G121" s="292" t="s">
        <v>163</v>
      </c>
      <c r="H121" s="293">
        <v>1</v>
      </c>
      <c r="I121" s="294">
        <v>2</v>
      </c>
      <c r="J121" s="295" t="s">
        <v>417</v>
      </c>
      <c r="K121" s="296" t="s">
        <v>418</v>
      </c>
    </row>
    <row r="122" spans="1:11">
      <c r="A122">
        <v>121</v>
      </c>
      <c r="B122" s="263" t="s">
        <v>1535</v>
      </c>
      <c r="C122" s="272" t="s">
        <v>417</v>
      </c>
      <c r="D122" s="272" t="s">
        <v>418</v>
      </c>
      <c r="E122" s="263" t="s">
        <v>1535</v>
      </c>
      <c r="F122" s="297" t="s">
        <v>1531</v>
      </c>
      <c r="G122" s="292" t="s">
        <v>1535</v>
      </c>
      <c r="H122" s="293">
        <v>1</v>
      </c>
      <c r="I122" s="294">
        <v>2</v>
      </c>
      <c r="J122" s="295" t="s">
        <v>417</v>
      </c>
      <c r="K122" s="296" t="s">
        <v>418</v>
      </c>
    </row>
    <row r="123" spans="1:11">
      <c r="A123">
        <v>122</v>
      </c>
      <c r="B123" s="263" t="s">
        <v>1540</v>
      </c>
      <c r="C123" s="272" t="s">
        <v>417</v>
      </c>
      <c r="D123" s="272" t="s">
        <v>418</v>
      </c>
      <c r="E123" s="263" t="s">
        <v>1540</v>
      </c>
      <c r="F123" s="297" t="s">
        <v>1531</v>
      </c>
      <c r="G123" s="292" t="s">
        <v>1540</v>
      </c>
      <c r="H123" s="293">
        <v>1</v>
      </c>
      <c r="I123" s="294">
        <v>2</v>
      </c>
      <c r="J123" s="295" t="s">
        <v>417</v>
      </c>
      <c r="K123" s="296" t="s">
        <v>418</v>
      </c>
    </row>
    <row r="124" spans="1:11">
      <c r="A124">
        <v>123</v>
      </c>
      <c r="B124" s="263" t="s">
        <v>1548</v>
      </c>
      <c r="C124" s="273" t="s">
        <v>417</v>
      </c>
      <c r="D124" s="273" t="s">
        <v>418</v>
      </c>
      <c r="E124" s="263" t="s">
        <v>1548</v>
      </c>
      <c r="F124" s="297" t="s">
        <v>1531</v>
      </c>
      <c r="G124" s="292" t="s">
        <v>1548</v>
      </c>
      <c r="H124" s="293">
        <v>1</v>
      </c>
      <c r="I124" s="294">
        <v>2</v>
      </c>
      <c r="J124" s="295" t="s">
        <v>417</v>
      </c>
      <c r="K124" s="296" t="s">
        <v>418</v>
      </c>
    </row>
    <row r="125" spans="1:11">
      <c r="A125">
        <v>124</v>
      </c>
      <c r="B125" s="263" t="s">
        <v>1556</v>
      </c>
      <c r="C125" s="273" t="s">
        <v>421</v>
      </c>
      <c r="D125" s="273" t="s">
        <v>418</v>
      </c>
      <c r="E125" s="263" t="s">
        <v>1556</v>
      </c>
      <c r="F125" s="297" t="s">
        <v>1531</v>
      </c>
      <c r="G125" s="292" t="s">
        <v>1556</v>
      </c>
      <c r="H125" s="300">
        <v>3</v>
      </c>
      <c r="I125" s="294">
        <v>2</v>
      </c>
      <c r="J125" s="301" t="s">
        <v>421</v>
      </c>
      <c r="K125" s="296" t="s">
        <v>418</v>
      </c>
    </row>
    <row r="126" spans="1:11">
      <c r="A126">
        <v>125</v>
      </c>
      <c r="B126" s="263" t="s">
        <v>1566</v>
      </c>
      <c r="C126" s="271" t="s">
        <v>420</v>
      </c>
      <c r="D126" s="271" t="s">
        <v>418</v>
      </c>
      <c r="E126" s="263" t="s">
        <v>1566</v>
      </c>
      <c r="F126" s="297" t="s">
        <v>1531</v>
      </c>
      <c r="G126" s="292" t="s">
        <v>1566</v>
      </c>
      <c r="H126" s="293">
        <v>2</v>
      </c>
      <c r="I126" s="294">
        <v>2</v>
      </c>
      <c r="J126" s="295" t="s">
        <v>420</v>
      </c>
      <c r="K126" s="296" t="s">
        <v>418</v>
      </c>
    </row>
    <row r="127" spans="1:11">
      <c r="A127">
        <v>126</v>
      </c>
      <c r="B127" s="263" t="s">
        <v>1572</v>
      </c>
      <c r="C127" s="271" t="s">
        <v>422</v>
      </c>
      <c r="D127" s="271" t="s">
        <v>418</v>
      </c>
      <c r="E127" s="263" t="s">
        <v>1572</v>
      </c>
      <c r="F127" s="297" t="s">
        <v>1531</v>
      </c>
      <c r="G127" s="292" t="s">
        <v>1572</v>
      </c>
      <c r="H127" s="293">
        <v>4</v>
      </c>
      <c r="I127" s="298">
        <v>2</v>
      </c>
      <c r="J127" s="295" t="s">
        <v>422</v>
      </c>
      <c r="K127" s="299" t="s">
        <v>418</v>
      </c>
    </row>
    <row r="128" spans="1:11">
      <c r="A128">
        <v>127</v>
      </c>
      <c r="B128" s="263" t="s">
        <v>1590</v>
      </c>
      <c r="C128" s="271" t="s">
        <v>421</v>
      </c>
      <c r="D128" s="271" t="s">
        <v>423</v>
      </c>
      <c r="E128" s="263" t="s">
        <v>1590</v>
      </c>
      <c r="F128" s="297" t="s">
        <v>1531</v>
      </c>
      <c r="G128" s="292" t="s">
        <v>1590</v>
      </c>
      <c r="H128" s="300">
        <v>3</v>
      </c>
      <c r="I128" s="298">
        <v>3</v>
      </c>
      <c r="J128" s="301" t="s">
        <v>421</v>
      </c>
      <c r="K128" s="299" t="s">
        <v>423</v>
      </c>
    </row>
    <row r="129" spans="1:11">
      <c r="A129">
        <v>128</v>
      </c>
      <c r="B129" s="263" t="s">
        <v>1595</v>
      </c>
      <c r="C129" s="271" t="s">
        <v>422</v>
      </c>
      <c r="D129" s="271" t="s">
        <v>423</v>
      </c>
      <c r="E129" s="263" t="s">
        <v>1595</v>
      </c>
      <c r="F129" s="297" t="s">
        <v>1531</v>
      </c>
      <c r="G129" s="292" t="s">
        <v>1595</v>
      </c>
      <c r="H129" s="293">
        <v>4</v>
      </c>
      <c r="I129" s="294">
        <v>3</v>
      </c>
      <c r="J129" s="295" t="s">
        <v>422</v>
      </c>
      <c r="K129" s="296" t="s">
        <v>423</v>
      </c>
    </row>
    <row r="130" spans="1:11">
      <c r="A130">
        <v>129</v>
      </c>
      <c r="B130" s="263" t="s">
        <v>1610</v>
      </c>
      <c r="C130" s="271" t="s">
        <v>421</v>
      </c>
      <c r="D130" s="271" t="s">
        <v>423</v>
      </c>
      <c r="E130" s="263" t="s">
        <v>1610</v>
      </c>
      <c r="F130" s="297" t="s">
        <v>1531</v>
      </c>
      <c r="G130" s="292" t="s">
        <v>1610</v>
      </c>
      <c r="H130" s="293">
        <v>3</v>
      </c>
      <c r="I130" s="294">
        <v>3</v>
      </c>
      <c r="J130" s="295" t="s">
        <v>421</v>
      </c>
      <c r="K130" s="296" t="s">
        <v>423</v>
      </c>
    </row>
    <row r="131" spans="1:11">
      <c r="A131">
        <v>130</v>
      </c>
      <c r="B131" s="263" t="s">
        <v>1619</v>
      </c>
      <c r="C131" s="271" t="s">
        <v>421</v>
      </c>
      <c r="D131" s="271" t="s">
        <v>423</v>
      </c>
      <c r="E131" s="263" t="s">
        <v>1619</v>
      </c>
      <c r="F131" s="291" t="s">
        <v>1619</v>
      </c>
      <c r="G131" s="292"/>
      <c r="H131" s="300">
        <v>3</v>
      </c>
      <c r="I131" s="294">
        <v>3</v>
      </c>
      <c r="J131" s="301" t="s">
        <v>421</v>
      </c>
      <c r="K131" s="296" t="s">
        <v>423</v>
      </c>
    </row>
    <row r="132" spans="1:11">
      <c r="A132">
        <v>131</v>
      </c>
      <c r="B132" s="263" t="s">
        <v>1620</v>
      </c>
      <c r="C132" s="271" t="s">
        <v>417</v>
      </c>
      <c r="D132" s="271" t="s">
        <v>423</v>
      </c>
      <c r="E132" s="263" t="s">
        <v>1620</v>
      </c>
      <c r="F132" s="297" t="s">
        <v>1619</v>
      </c>
      <c r="G132" s="292" t="s">
        <v>1620</v>
      </c>
      <c r="H132" s="293">
        <v>1</v>
      </c>
      <c r="I132" s="298">
        <v>3</v>
      </c>
      <c r="J132" s="295" t="s">
        <v>417</v>
      </c>
      <c r="K132" s="299" t="s">
        <v>423</v>
      </c>
    </row>
    <row r="133" spans="1:11">
      <c r="A133">
        <v>132</v>
      </c>
      <c r="B133" s="263" t="s">
        <v>1628</v>
      </c>
      <c r="C133" s="271" t="s">
        <v>421</v>
      </c>
      <c r="D133" s="271" t="s">
        <v>423</v>
      </c>
      <c r="E133" s="263" t="s">
        <v>1628</v>
      </c>
      <c r="F133" s="297" t="s">
        <v>1619</v>
      </c>
      <c r="G133" s="292" t="s">
        <v>1628</v>
      </c>
      <c r="H133" s="300">
        <v>3</v>
      </c>
      <c r="I133" s="298">
        <v>3</v>
      </c>
      <c r="J133" s="301" t="s">
        <v>421</v>
      </c>
      <c r="K133" s="299" t="s">
        <v>423</v>
      </c>
    </row>
    <row r="134" spans="1:11">
      <c r="A134">
        <v>133</v>
      </c>
      <c r="B134" s="263" t="s">
        <v>1638</v>
      </c>
      <c r="C134" s="271" t="s">
        <v>417</v>
      </c>
      <c r="D134" s="271" t="s">
        <v>423</v>
      </c>
      <c r="E134" s="263" t="s">
        <v>1638</v>
      </c>
      <c r="F134" s="297" t="s">
        <v>1619</v>
      </c>
      <c r="G134" s="292" t="s">
        <v>1638</v>
      </c>
      <c r="H134" s="300">
        <v>1</v>
      </c>
      <c r="I134" s="294">
        <v>3</v>
      </c>
      <c r="J134" s="301" t="s">
        <v>417</v>
      </c>
      <c r="K134" s="296" t="s">
        <v>423</v>
      </c>
    </row>
    <row r="135" spans="1:11">
      <c r="A135">
        <v>134</v>
      </c>
      <c r="B135" s="263" t="s">
        <v>1645</v>
      </c>
      <c r="C135" s="271" t="s">
        <v>417</v>
      </c>
      <c r="D135" s="271" t="s">
        <v>418</v>
      </c>
      <c r="E135" s="263" t="s">
        <v>1645</v>
      </c>
      <c r="F135" s="297" t="s">
        <v>1619</v>
      </c>
      <c r="G135" s="292" t="s">
        <v>1645</v>
      </c>
      <c r="H135" s="293">
        <v>1</v>
      </c>
      <c r="I135" s="294">
        <v>2</v>
      </c>
      <c r="J135" s="295" t="s">
        <v>417</v>
      </c>
      <c r="K135" s="296" t="s">
        <v>418</v>
      </c>
    </row>
    <row r="136" spans="1:11">
      <c r="A136">
        <v>135</v>
      </c>
      <c r="B136" s="263" t="s">
        <v>1652</v>
      </c>
      <c r="C136" s="271" t="s">
        <v>421</v>
      </c>
      <c r="D136" s="271" t="s">
        <v>423</v>
      </c>
      <c r="E136" s="263" t="s">
        <v>1652</v>
      </c>
      <c r="F136" s="297" t="s">
        <v>1619</v>
      </c>
      <c r="G136" s="292" t="s">
        <v>1652</v>
      </c>
      <c r="H136" s="293">
        <v>3</v>
      </c>
      <c r="I136" s="294">
        <v>3</v>
      </c>
      <c r="J136" s="295" t="s">
        <v>421</v>
      </c>
      <c r="K136" s="296" t="s">
        <v>423</v>
      </c>
    </row>
    <row r="137" spans="1:11">
      <c r="A137">
        <v>136</v>
      </c>
      <c r="B137" s="502" t="s">
        <v>2402</v>
      </c>
      <c r="C137" s="271" t="s">
        <v>421</v>
      </c>
      <c r="D137" s="271" t="s">
        <v>418</v>
      </c>
      <c r="E137" s="263" t="s">
        <v>1540</v>
      </c>
      <c r="F137" s="297" t="s">
        <v>1619</v>
      </c>
      <c r="G137" s="292" t="s">
        <v>1540</v>
      </c>
      <c r="H137" s="300">
        <v>3</v>
      </c>
      <c r="I137" s="294">
        <v>2</v>
      </c>
      <c r="J137" s="301" t="s">
        <v>421</v>
      </c>
      <c r="K137" s="296" t="s">
        <v>418</v>
      </c>
    </row>
    <row r="138" spans="1:11">
      <c r="A138">
        <v>137</v>
      </c>
      <c r="B138" s="263" t="s">
        <v>243</v>
      </c>
      <c r="C138" s="271" t="s">
        <v>421</v>
      </c>
      <c r="D138" s="271" t="s">
        <v>423</v>
      </c>
      <c r="E138" s="263" t="s">
        <v>243</v>
      </c>
      <c r="F138" s="297" t="s">
        <v>1619</v>
      </c>
      <c r="G138" s="292" t="s">
        <v>243</v>
      </c>
      <c r="H138" s="300">
        <v>3</v>
      </c>
      <c r="I138" s="294">
        <v>3</v>
      </c>
      <c r="J138" s="301" t="s">
        <v>421</v>
      </c>
      <c r="K138" s="296" t="s">
        <v>423</v>
      </c>
    </row>
    <row r="139" spans="1:11">
      <c r="A139">
        <v>138</v>
      </c>
      <c r="B139" s="263" t="s">
        <v>1679</v>
      </c>
      <c r="C139" s="271" t="s">
        <v>417</v>
      </c>
      <c r="D139" s="271" t="s">
        <v>423</v>
      </c>
      <c r="E139" s="263" t="s">
        <v>1679</v>
      </c>
      <c r="F139" s="297" t="s">
        <v>1619</v>
      </c>
      <c r="G139" s="292" t="s">
        <v>1679</v>
      </c>
      <c r="H139" s="293">
        <v>1</v>
      </c>
      <c r="I139" s="294">
        <v>3</v>
      </c>
      <c r="J139" s="295" t="s">
        <v>417</v>
      </c>
      <c r="K139" s="296" t="s">
        <v>423</v>
      </c>
    </row>
    <row r="140" spans="1:11">
      <c r="A140">
        <v>139</v>
      </c>
      <c r="B140" s="263" t="s">
        <v>1684</v>
      </c>
      <c r="C140" s="271" t="s">
        <v>421</v>
      </c>
      <c r="D140" s="271" t="s">
        <v>423</v>
      </c>
      <c r="E140" s="263" t="s">
        <v>1684</v>
      </c>
      <c r="F140" s="297" t="s">
        <v>1619</v>
      </c>
      <c r="G140" s="292" t="s">
        <v>1684</v>
      </c>
      <c r="H140" s="293">
        <v>3</v>
      </c>
      <c r="I140" s="294">
        <v>3</v>
      </c>
      <c r="J140" s="295" t="s">
        <v>421</v>
      </c>
      <c r="K140" s="296" t="s">
        <v>423</v>
      </c>
    </row>
    <row r="141" spans="1:11">
      <c r="A141">
        <v>140</v>
      </c>
      <c r="B141" s="263" t="s">
        <v>1688</v>
      </c>
      <c r="C141" s="271" t="s">
        <v>420</v>
      </c>
      <c r="D141" s="271" t="s">
        <v>418</v>
      </c>
      <c r="E141" s="263" t="s">
        <v>1688</v>
      </c>
      <c r="F141" s="297" t="s">
        <v>1619</v>
      </c>
      <c r="G141" s="292" t="s">
        <v>1688</v>
      </c>
      <c r="H141" s="293">
        <v>2</v>
      </c>
      <c r="I141" s="294">
        <v>2</v>
      </c>
      <c r="J141" s="295" t="s">
        <v>420</v>
      </c>
      <c r="K141" s="296" t="s">
        <v>418</v>
      </c>
    </row>
    <row r="142" spans="1:11">
      <c r="A142">
        <v>141</v>
      </c>
      <c r="B142" s="263" t="s">
        <v>1694</v>
      </c>
      <c r="C142" s="274" t="s">
        <v>421</v>
      </c>
      <c r="D142" s="274" t="s">
        <v>423</v>
      </c>
      <c r="E142" s="263" t="s">
        <v>1694</v>
      </c>
      <c r="F142" s="297" t="s">
        <v>1619</v>
      </c>
      <c r="G142" s="292" t="s">
        <v>1694</v>
      </c>
      <c r="H142" s="293">
        <v>3</v>
      </c>
      <c r="I142" s="298">
        <v>3</v>
      </c>
      <c r="J142" s="295" t="s">
        <v>421</v>
      </c>
      <c r="K142" s="299" t="s">
        <v>423</v>
      </c>
    </row>
    <row r="143" spans="1:11">
      <c r="A143">
        <v>142</v>
      </c>
      <c r="B143" s="263" t="s">
        <v>1704</v>
      </c>
      <c r="C143" s="274" t="s">
        <v>421</v>
      </c>
      <c r="D143" s="274" t="s">
        <v>423</v>
      </c>
      <c r="E143" s="263" t="s">
        <v>1704</v>
      </c>
      <c r="F143" s="291" t="s">
        <v>1704</v>
      </c>
      <c r="G143" s="292"/>
      <c r="H143" s="293">
        <v>3</v>
      </c>
      <c r="I143" s="294">
        <v>3</v>
      </c>
      <c r="J143" s="295" t="s">
        <v>421</v>
      </c>
      <c r="K143" s="296" t="s">
        <v>423</v>
      </c>
    </row>
    <row r="144" spans="1:11">
      <c r="A144">
        <v>143</v>
      </c>
      <c r="B144" s="263" t="s">
        <v>1705</v>
      </c>
      <c r="C144" s="274" t="s">
        <v>417</v>
      </c>
      <c r="D144" s="274" t="s">
        <v>418</v>
      </c>
      <c r="E144" s="263" t="s">
        <v>1705</v>
      </c>
      <c r="F144" s="297" t="s">
        <v>1704</v>
      </c>
      <c r="G144" s="292" t="s">
        <v>1705</v>
      </c>
      <c r="H144" s="293">
        <v>1</v>
      </c>
      <c r="I144" s="294">
        <v>2</v>
      </c>
      <c r="J144" s="295" t="s">
        <v>417</v>
      </c>
      <c r="K144" s="296" t="s">
        <v>418</v>
      </c>
    </row>
    <row r="145" spans="1:11">
      <c r="A145">
        <v>144</v>
      </c>
      <c r="B145" s="263" t="s">
        <v>1713</v>
      </c>
      <c r="C145" s="274" t="s">
        <v>417</v>
      </c>
      <c r="D145" s="274" t="s">
        <v>423</v>
      </c>
      <c r="E145" s="263" t="s">
        <v>1713</v>
      </c>
      <c r="F145" s="297" t="s">
        <v>1704</v>
      </c>
      <c r="G145" s="292" t="s">
        <v>1713</v>
      </c>
      <c r="H145" s="293">
        <v>1</v>
      </c>
      <c r="I145" s="294">
        <v>3</v>
      </c>
      <c r="J145" s="295" t="s">
        <v>417</v>
      </c>
      <c r="K145" s="296" t="s">
        <v>423</v>
      </c>
    </row>
    <row r="146" spans="1:11">
      <c r="A146">
        <v>145</v>
      </c>
      <c r="B146" s="263" t="s">
        <v>1716</v>
      </c>
      <c r="C146" s="274" t="s">
        <v>420</v>
      </c>
      <c r="D146" s="274" t="s">
        <v>418</v>
      </c>
      <c r="E146" s="263" t="s">
        <v>1716</v>
      </c>
      <c r="F146" s="297" t="s">
        <v>1704</v>
      </c>
      <c r="G146" s="292" t="s">
        <v>1716</v>
      </c>
      <c r="H146" s="293">
        <v>2</v>
      </c>
      <c r="I146" s="294">
        <v>2</v>
      </c>
      <c r="J146" s="295" t="s">
        <v>420</v>
      </c>
      <c r="K146" s="296" t="s">
        <v>418</v>
      </c>
    </row>
    <row r="147" spans="1:11">
      <c r="A147">
        <v>146</v>
      </c>
      <c r="B147" s="263" t="s">
        <v>1722</v>
      </c>
      <c r="C147" s="274" t="s">
        <v>420</v>
      </c>
      <c r="D147" s="274" t="s">
        <v>423</v>
      </c>
      <c r="E147" s="263" t="s">
        <v>1722</v>
      </c>
      <c r="F147" s="297" t="s">
        <v>1704</v>
      </c>
      <c r="G147" s="292" t="s">
        <v>1722</v>
      </c>
      <c r="H147" s="293">
        <v>2</v>
      </c>
      <c r="I147" s="294">
        <v>3</v>
      </c>
      <c r="J147" s="295" t="s">
        <v>420</v>
      </c>
      <c r="K147" s="296" t="s">
        <v>423</v>
      </c>
    </row>
    <row r="148" spans="1:11">
      <c r="A148">
        <v>147</v>
      </c>
      <c r="B148" s="263" t="s">
        <v>1727</v>
      </c>
      <c r="C148" s="274" t="s">
        <v>420</v>
      </c>
      <c r="D148" s="274" t="s">
        <v>423</v>
      </c>
      <c r="E148" s="263" t="s">
        <v>1727</v>
      </c>
      <c r="F148" s="297" t="s">
        <v>1704</v>
      </c>
      <c r="G148" s="292" t="s">
        <v>1727</v>
      </c>
      <c r="H148" s="293">
        <v>2</v>
      </c>
      <c r="I148" s="298">
        <v>3</v>
      </c>
      <c r="J148" s="295" t="s">
        <v>420</v>
      </c>
      <c r="K148" s="299" t="s">
        <v>423</v>
      </c>
    </row>
    <row r="149" spans="1:11">
      <c r="A149">
        <v>148</v>
      </c>
      <c r="B149" s="263" t="s">
        <v>1730</v>
      </c>
      <c r="C149" s="274" t="s">
        <v>417</v>
      </c>
      <c r="D149" s="274" t="s">
        <v>423</v>
      </c>
      <c r="E149" s="263" t="s">
        <v>1730</v>
      </c>
      <c r="F149" s="297" t="s">
        <v>1704</v>
      </c>
      <c r="G149" s="292" t="s">
        <v>1730</v>
      </c>
      <c r="H149" s="293">
        <v>1</v>
      </c>
      <c r="I149" s="298">
        <v>3</v>
      </c>
      <c r="J149" s="295" t="s">
        <v>417</v>
      </c>
      <c r="K149" s="299" t="s">
        <v>423</v>
      </c>
    </row>
    <row r="150" spans="1:11">
      <c r="A150">
        <v>149</v>
      </c>
      <c r="B150" s="263" t="s">
        <v>1732</v>
      </c>
      <c r="C150" s="274" t="s">
        <v>421</v>
      </c>
      <c r="D150" s="274" t="s">
        <v>423</v>
      </c>
      <c r="E150" s="263" t="s">
        <v>1732</v>
      </c>
      <c r="F150" s="297" t="s">
        <v>1704</v>
      </c>
      <c r="G150" s="292" t="s">
        <v>1732</v>
      </c>
      <c r="H150" s="293">
        <v>3</v>
      </c>
      <c r="I150" s="294">
        <v>3</v>
      </c>
      <c r="J150" s="295" t="s">
        <v>421</v>
      </c>
      <c r="K150" s="296" t="s">
        <v>423</v>
      </c>
    </row>
    <row r="151" spans="1:11">
      <c r="A151">
        <v>150</v>
      </c>
      <c r="B151" s="263" t="s">
        <v>1739</v>
      </c>
      <c r="C151" s="274" t="s">
        <v>421</v>
      </c>
      <c r="D151" s="274" t="s">
        <v>418</v>
      </c>
      <c r="E151" s="263" t="s">
        <v>1739</v>
      </c>
      <c r="F151" s="297" t="s">
        <v>1704</v>
      </c>
      <c r="G151" s="292" t="s">
        <v>1739</v>
      </c>
      <c r="H151" s="293">
        <v>3</v>
      </c>
      <c r="I151" s="294">
        <v>2</v>
      </c>
      <c r="J151" s="295" t="s">
        <v>421</v>
      </c>
      <c r="K151" s="296" t="s">
        <v>418</v>
      </c>
    </row>
    <row r="152" spans="1:11">
      <c r="A152">
        <v>151</v>
      </c>
      <c r="B152" s="263" t="s">
        <v>1743</v>
      </c>
      <c r="C152" s="274" t="s">
        <v>417</v>
      </c>
      <c r="D152" s="274" t="s">
        <v>423</v>
      </c>
      <c r="E152" s="263" t="s">
        <v>1743</v>
      </c>
      <c r="F152" s="297" t="s">
        <v>1704</v>
      </c>
      <c r="G152" s="292" t="s">
        <v>1743</v>
      </c>
      <c r="H152" s="293">
        <v>1</v>
      </c>
      <c r="I152" s="294">
        <v>3</v>
      </c>
      <c r="J152" s="295" t="s">
        <v>417</v>
      </c>
      <c r="K152" s="296" t="s">
        <v>423</v>
      </c>
    </row>
    <row r="153" spans="1:11">
      <c r="A153">
        <v>152</v>
      </c>
      <c r="B153" s="263" t="s">
        <v>1747</v>
      </c>
      <c r="C153" s="274" t="s">
        <v>421</v>
      </c>
      <c r="D153" s="274" t="s">
        <v>423</v>
      </c>
      <c r="E153" s="263" t="s">
        <v>1747</v>
      </c>
      <c r="F153" s="297" t="s">
        <v>1704</v>
      </c>
      <c r="G153" s="292" t="s">
        <v>1747</v>
      </c>
      <c r="H153" s="293">
        <v>3</v>
      </c>
      <c r="I153" s="294">
        <v>3</v>
      </c>
      <c r="J153" s="295" t="s">
        <v>421</v>
      </c>
      <c r="K153" s="296" t="s">
        <v>423</v>
      </c>
    </row>
    <row r="154" spans="1:11">
      <c r="A154">
        <v>153</v>
      </c>
      <c r="B154" s="263" t="s">
        <v>1751</v>
      </c>
      <c r="C154" s="274" t="s">
        <v>422</v>
      </c>
      <c r="D154" s="274" t="s">
        <v>423</v>
      </c>
      <c r="E154" s="263" t="s">
        <v>1751</v>
      </c>
      <c r="F154" s="297" t="s">
        <v>1704</v>
      </c>
      <c r="G154" s="292" t="s">
        <v>1751</v>
      </c>
      <c r="H154" s="293">
        <v>4</v>
      </c>
      <c r="I154" s="298">
        <v>3</v>
      </c>
      <c r="J154" s="295" t="s">
        <v>422</v>
      </c>
      <c r="K154" s="299" t="s">
        <v>423</v>
      </c>
    </row>
    <row r="155" spans="1:11">
      <c r="A155">
        <v>154</v>
      </c>
      <c r="B155" s="263" t="s">
        <v>1755</v>
      </c>
      <c r="C155" s="274" t="s">
        <v>420</v>
      </c>
      <c r="D155" s="274" t="s">
        <v>423</v>
      </c>
      <c r="E155" s="263" t="s">
        <v>1755</v>
      </c>
      <c r="F155" s="297" t="s">
        <v>1704</v>
      </c>
      <c r="G155" s="292" t="s">
        <v>1755</v>
      </c>
      <c r="H155" s="293">
        <v>2</v>
      </c>
      <c r="I155" s="294">
        <v>3</v>
      </c>
      <c r="J155" s="295" t="s">
        <v>420</v>
      </c>
      <c r="K155" s="296" t="s">
        <v>423</v>
      </c>
    </row>
    <row r="156" spans="1:11">
      <c r="A156">
        <v>155</v>
      </c>
      <c r="B156" s="263" t="s">
        <v>1760</v>
      </c>
      <c r="C156" s="274" t="s">
        <v>420</v>
      </c>
      <c r="D156" s="274" t="s">
        <v>418</v>
      </c>
      <c r="E156" s="263" t="s">
        <v>1760</v>
      </c>
      <c r="F156" s="297" t="s">
        <v>1704</v>
      </c>
      <c r="G156" s="292" t="s">
        <v>1760</v>
      </c>
      <c r="H156" s="293">
        <v>2</v>
      </c>
      <c r="I156" s="294">
        <v>2</v>
      </c>
      <c r="J156" s="295" t="s">
        <v>420</v>
      </c>
      <c r="K156" s="296" t="s">
        <v>418</v>
      </c>
    </row>
    <row r="157" spans="1:11">
      <c r="A157">
        <v>156</v>
      </c>
      <c r="B157" s="263" t="s">
        <v>1764</v>
      </c>
      <c r="C157" s="274" t="s">
        <v>421</v>
      </c>
      <c r="D157" s="274" t="s">
        <v>423</v>
      </c>
      <c r="E157" s="263" t="s">
        <v>1764</v>
      </c>
      <c r="F157" s="297" t="s">
        <v>1704</v>
      </c>
      <c r="G157" s="292" t="s">
        <v>1764</v>
      </c>
      <c r="H157" s="293">
        <v>3</v>
      </c>
      <c r="I157" s="294">
        <v>3</v>
      </c>
      <c r="J157" s="295" t="s">
        <v>421</v>
      </c>
      <c r="K157" s="296" t="s">
        <v>423</v>
      </c>
    </row>
    <row r="158" spans="1:11">
      <c r="A158">
        <v>157</v>
      </c>
      <c r="B158" s="263" t="s">
        <v>1768</v>
      </c>
      <c r="C158" s="274" t="s">
        <v>421</v>
      </c>
      <c r="D158" s="274" t="s">
        <v>423</v>
      </c>
      <c r="E158" s="263" t="s">
        <v>1768</v>
      </c>
      <c r="F158" s="291" t="s">
        <v>1768</v>
      </c>
      <c r="G158" s="292"/>
      <c r="H158" s="293">
        <v>3</v>
      </c>
      <c r="I158" s="294">
        <v>3</v>
      </c>
      <c r="J158" s="295" t="s">
        <v>421</v>
      </c>
      <c r="K158" s="296" t="s">
        <v>423</v>
      </c>
    </row>
    <row r="159" spans="1:11">
      <c r="A159">
        <v>158</v>
      </c>
      <c r="B159" s="266" t="s">
        <v>1769</v>
      </c>
      <c r="C159" s="274" t="s">
        <v>422</v>
      </c>
      <c r="D159" s="274" t="s">
        <v>418</v>
      </c>
      <c r="E159" s="266" t="s">
        <v>1769</v>
      </c>
      <c r="F159" s="297" t="s">
        <v>1768</v>
      </c>
      <c r="G159" s="292" t="s">
        <v>2401</v>
      </c>
      <c r="H159" s="293">
        <v>4</v>
      </c>
      <c r="I159" s="294">
        <v>2</v>
      </c>
      <c r="J159" s="295" t="s">
        <v>422</v>
      </c>
      <c r="K159" s="296" t="s">
        <v>418</v>
      </c>
    </row>
    <row r="160" spans="1:11">
      <c r="A160">
        <v>159</v>
      </c>
      <c r="B160" s="263" t="s">
        <v>1777</v>
      </c>
      <c r="C160" s="274" t="s">
        <v>420</v>
      </c>
      <c r="D160" s="274" t="s">
        <v>423</v>
      </c>
      <c r="E160" s="263" t="s">
        <v>1777</v>
      </c>
      <c r="F160" s="297" t="s">
        <v>1768</v>
      </c>
      <c r="G160" s="292" t="s">
        <v>1777</v>
      </c>
      <c r="H160" s="300">
        <v>2</v>
      </c>
      <c r="I160" s="294">
        <v>3</v>
      </c>
      <c r="J160" s="301" t="s">
        <v>420</v>
      </c>
      <c r="K160" s="296" t="s">
        <v>423</v>
      </c>
    </row>
    <row r="161" spans="1:11">
      <c r="A161">
        <v>160</v>
      </c>
      <c r="B161" s="263" t="s">
        <v>1787</v>
      </c>
      <c r="C161" s="274" t="s">
        <v>417</v>
      </c>
      <c r="D161" s="274" t="s">
        <v>423</v>
      </c>
      <c r="E161" s="263" t="s">
        <v>1787</v>
      </c>
      <c r="F161" s="297" t="s">
        <v>1768</v>
      </c>
      <c r="G161" s="292" t="s">
        <v>1787</v>
      </c>
      <c r="H161" s="293">
        <v>1</v>
      </c>
      <c r="I161" s="294">
        <v>3</v>
      </c>
      <c r="J161" s="295" t="s">
        <v>417</v>
      </c>
      <c r="K161" s="296" t="s">
        <v>423</v>
      </c>
    </row>
    <row r="162" spans="1:11">
      <c r="A162">
        <v>161</v>
      </c>
      <c r="B162" s="263" t="s">
        <v>1794</v>
      </c>
      <c r="C162" s="274" t="s">
        <v>422</v>
      </c>
      <c r="D162" s="274" t="s">
        <v>418</v>
      </c>
      <c r="E162" s="263" t="s">
        <v>1794</v>
      </c>
      <c r="F162" s="297" t="s">
        <v>1768</v>
      </c>
      <c r="G162" s="292" t="s">
        <v>1794</v>
      </c>
      <c r="H162" s="293">
        <v>4</v>
      </c>
      <c r="I162" s="294">
        <v>2</v>
      </c>
      <c r="J162" s="295" t="s">
        <v>422</v>
      </c>
      <c r="K162" s="296" t="s">
        <v>418</v>
      </c>
    </row>
    <row r="163" spans="1:11">
      <c r="A163">
        <v>162</v>
      </c>
      <c r="B163" s="263" t="s">
        <v>1807</v>
      </c>
      <c r="C163" s="274" t="s">
        <v>421</v>
      </c>
      <c r="D163" s="274" t="s">
        <v>418</v>
      </c>
      <c r="E163" s="263" t="s">
        <v>1807</v>
      </c>
      <c r="F163" s="297" t="s">
        <v>1768</v>
      </c>
      <c r="G163" s="292" t="s">
        <v>1807</v>
      </c>
      <c r="H163" s="293">
        <v>3</v>
      </c>
      <c r="I163" s="294">
        <v>2</v>
      </c>
      <c r="J163" s="295" t="s">
        <v>421</v>
      </c>
      <c r="K163" s="296" t="s">
        <v>418</v>
      </c>
    </row>
    <row r="164" spans="1:11">
      <c r="A164">
        <v>163</v>
      </c>
      <c r="B164" s="263" t="s">
        <v>1809</v>
      </c>
      <c r="C164" s="274" t="s">
        <v>421</v>
      </c>
      <c r="D164" s="274" t="s">
        <v>418</v>
      </c>
      <c r="E164" s="263" t="s">
        <v>1809</v>
      </c>
      <c r="F164" s="297" t="s">
        <v>1768</v>
      </c>
      <c r="G164" s="292" t="s">
        <v>1809</v>
      </c>
      <c r="H164" s="293">
        <v>3</v>
      </c>
      <c r="I164" s="298">
        <v>2</v>
      </c>
      <c r="J164" s="295" t="s">
        <v>421</v>
      </c>
      <c r="K164" s="299" t="s">
        <v>418</v>
      </c>
    </row>
    <row r="165" spans="1:11">
      <c r="A165">
        <v>164</v>
      </c>
      <c r="B165" s="263" t="s">
        <v>1811</v>
      </c>
      <c r="C165" s="274" t="s">
        <v>420</v>
      </c>
      <c r="D165" s="274" t="s">
        <v>423</v>
      </c>
      <c r="E165" s="263" t="s">
        <v>1811</v>
      </c>
      <c r="F165" s="291" t="s">
        <v>1811</v>
      </c>
      <c r="G165" s="292"/>
      <c r="H165" s="293">
        <v>2</v>
      </c>
      <c r="I165" s="294">
        <v>3</v>
      </c>
      <c r="J165" s="295" t="s">
        <v>420</v>
      </c>
      <c r="K165" s="296" t="s">
        <v>423</v>
      </c>
    </row>
    <row r="166" spans="1:11">
      <c r="A166">
        <v>165</v>
      </c>
      <c r="B166" s="263" t="s">
        <v>1812</v>
      </c>
      <c r="C166" s="274" t="s">
        <v>417</v>
      </c>
      <c r="D166" s="274" t="s">
        <v>423</v>
      </c>
      <c r="E166" s="263" t="s">
        <v>1812</v>
      </c>
      <c r="F166" s="297" t="s">
        <v>1811</v>
      </c>
      <c r="G166" s="292" t="s">
        <v>1812</v>
      </c>
      <c r="H166" s="293">
        <v>1</v>
      </c>
      <c r="I166" s="294">
        <v>3</v>
      </c>
      <c r="J166" s="295" t="s">
        <v>417</v>
      </c>
      <c r="K166" s="296" t="s">
        <v>423</v>
      </c>
    </row>
    <row r="167" spans="1:11">
      <c r="A167">
        <v>166</v>
      </c>
      <c r="B167" s="263" t="s">
        <v>1825</v>
      </c>
      <c r="C167" s="274" t="s">
        <v>420</v>
      </c>
      <c r="D167" s="274" t="s">
        <v>418</v>
      </c>
      <c r="E167" s="263" t="s">
        <v>1825</v>
      </c>
      <c r="F167" s="297" t="s">
        <v>1811</v>
      </c>
      <c r="G167" s="292" t="s">
        <v>1825</v>
      </c>
      <c r="H167" s="293">
        <v>2</v>
      </c>
      <c r="I167" s="294">
        <v>2</v>
      </c>
      <c r="J167" s="295" t="s">
        <v>420</v>
      </c>
      <c r="K167" s="296" t="s">
        <v>418</v>
      </c>
    </row>
    <row r="168" spans="1:11">
      <c r="A168">
        <v>167</v>
      </c>
      <c r="B168" s="263" t="s">
        <v>1833</v>
      </c>
      <c r="C168" s="274" t="s">
        <v>417</v>
      </c>
      <c r="D168" s="274" t="s">
        <v>418</v>
      </c>
      <c r="E168" s="263" t="s">
        <v>1833</v>
      </c>
      <c r="F168" s="291" t="s">
        <v>1833</v>
      </c>
      <c r="G168" s="292"/>
      <c r="H168" s="293">
        <v>1</v>
      </c>
      <c r="I168" s="294">
        <v>2</v>
      </c>
      <c r="J168" s="295" t="s">
        <v>417</v>
      </c>
      <c r="K168" s="296" t="s">
        <v>418</v>
      </c>
    </row>
    <row r="169" spans="1:11">
      <c r="A169">
        <v>168</v>
      </c>
      <c r="B169" s="263" t="s">
        <v>248</v>
      </c>
      <c r="C169" s="274" t="s">
        <v>417</v>
      </c>
      <c r="D169" s="274" t="s">
        <v>418</v>
      </c>
      <c r="E169" s="263" t="s">
        <v>248</v>
      </c>
      <c r="F169" s="297" t="s">
        <v>1833</v>
      </c>
      <c r="G169" s="292" t="s">
        <v>248</v>
      </c>
      <c r="H169" s="293">
        <v>1</v>
      </c>
      <c r="I169" s="294">
        <v>2</v>
      </c>
      <c r="J169" s="295" t="s">
        <v>417</v>
      </c>
      <c r="K169" s="296" t="s">
        <v>418</v>
      </c>
    </row>
    <row r="170" spans="1:11">
      <c r="A170">
        <v>169</v>
      </c>
      <c r="B170" s="263" t="s">
        <v>1839</v>
      </c>
      <c r="C170" s="274" t="s">
        <v>417</v>
      </c>
      <c r="D170" s="274" t="s">
        <v>418</v>
      </c>
      <c r="E170" s="263" t="s">
        <v>1839</v>
      </c>
      <c r="F170" s="297" t="s">
        <v>1833</v>
      </c>
      <c r="G170" s="292" t="s">
        <v>1839</v>
      </c>
      <c r="H170" s="293">
        <v>1</v>
      </c>
      <c r="I170" s="294">
        <v>2</v>
      </c>
      <c r="J170" s="295" t="s">
        <v>417</v>
      </c>
      <c r="K170" s="296" t="s">
        <v>418</v>
      </c>
    </row>
    <row r="171" spans="1:11">
      <c r="A171">
        <v>170</v>
      </c>
      <c r="B171" s="263" t="s">
        <v>1843</v>
      </c>
      <c r="C171" s="274" t="s">
        <v>422</v>
      </c>
      <c r="D171" s="274" t="s">
        <v>423</v>
      </c>
      <c r="E171" s="263" t="s">
        <v>1843</v>
      </c>
      <c r="F171" s="297" t="s">
        <v>1843</v>
      </c>
      <c r="G171" s="292"/>
      <c r="H171" s="293">
        <v>4</v>
      </c>
      <c r="I171" s="294">
        <v>3</v>
      </c>
      <c r="J171" s="295" t="s">
        <v>422</v>
      </c>
      <c r="K171" s="296" t="s">
        <v>423</v>
      </c>
    </row>
    <row r="172" spans="1:11">
      <c r="A172">
        <v>171</v>
      </c>
      <c r="B172" s="285" t="s">
        <v>2387</v>
      </c>
      <c r="C172" s="274" t="s">
        <v>422</v>
      </c>
      <c r="D172" s="274" t="s">
        <v>423</v>
      </c>
      <c r="E172" s="285" t="s">
        <v>2387</v>
      </c>
      <c r="F172" s="297" t="s">
        <v>1843</v>
      </c>
      <c r="G172" s="292"/>
      <c r="H172" s="293">
        <v>4</v>
      </c>
      <c r="I172" s="294">
        <v>3</v>
      </c>
      <c r="J172" s="295" t="s">
        <v>422</v>
      </c>
      <c r="K172" s="296" t="s">
        <v>423</v>
      </c>
    </row>
    <row r="173" spans="1:11">
      <c r="A173">
        <v>172</v>
      </c>
      <c r="B173" s="263" t="s">
        <v>1854</v>
      </c>
      <c r="C173" s="274" t="s">
        <v>422</v>
      </c>
      <c r="D173" s="274" t="s">
        <v>423</v>
      </c>
      <c r="E173" s="263" t="s">
        <v>1854</v>
      </c>
      <c r="F173" s="291" t="s">
        <v>1854</v>
      </c>
      <c r="G173" s="292"/>
      <c r="H173" s="293">
        <v>4</v>
      </c>
      <c r="I173" s="294">
        <v>3</v>
      </c>
      <c r="J173" s="295" t="s">
        <v>422</v>
      </c>
      <c r="K173" s="296" t="s">
        <v>423</v>
      </c>
    </row>
    <row r="174" spans="1:11">
      <c r="A174">
        <v>173</v>
      </c>
      <c r="B174" s="263" t="s">
        <v>1855</v>
      </c>
      <c r="C174" s="274" t="s">
        <v>422</v>
      </c>
      <c r="D174" s="274" t="s">
        <v>423</v>
      </c>
      <c r="E174" s="263" t="s">
        <v>1855</v>
      </c>
      <c r="F174" s="297" t="s">
        <v>1854</v>
      </c>
      <c r="G174" s="292" t="s">
        <v>1855</v>
      </c>
      <c r="H174" s="293">
        <v>4</v>
      </c>
      <c r="I174" s="294">
        <v>3</v>
      </c>
      <c r="J174" s="295" t="s">
        <v>422</v>
      </c>
      <c r="K174" s="296" t="s">
        <v>423</v>
      </c>
    </row>
    <row r="175" spans="1:11">
      <c r="A175">
        <v>174</v>
      </c>
      <c r="B175" s="263" t="s">
        <v>1869</v>
      </c>
      <c r="C175" s="274" t="s">
        <v>422</v>
      </c>
      <c r="D175" s="274" t="s">
        <v>423</v>
      </c>
      <c r="E175" s="263" t="s">
        <v>1869</v>
      </c>
      <c r="F175" s="297" t="s">
        <v>1854</v>
      </c>
      <c r="G175" s="292" t="s">
        <v>1869</v>
      </c>
      <c r="H175" s="293">
        <v>4</v>
      </c>
      <c r="I175" s="294">
        <v>3</v>
      </c>
      <c r="J175" s="295" t="s">
        <v>422</v>
      </c>
      <c r="K175" s="296" t="s">
        <v>423</v>
      </c>
    </row>
    <row r="176" spans="1:11">
      <c r="A176">
        <v>175</v>
      </c>
      <c r="B176" s="263" t="s">
        <v>1885</v>
      </c>
      <c r="C176" s="274" t="s">
        <v>422</v>
      </c>
      <c r="D176" s="274" t="s">
        <v>423</v>
      </c>
      <c r="E176" s="263" t="s">
        <v>1885</v>
      </c>
      <c r="F176" s="291" t="s">
        <v>1885</v>
      </c>
      <c r="G176" s="292"/>
      <c r="H176" s="293">
        <v>4</v>
      </c>
      <c r="I176" s="294">
        <v>3</v>
      </c>
      <c r="J176" s="295" t="s">
        <v>422</v>
      </c>
      <c r="K176" s="296" t="s">
        <v>423</v>
      </c>
    </row>
    <row r="177" spans="1:11">
      <c r="A177">
        <v>176</v>
      </c>
      <c r="B177" s="266" t="s">
        <v>1886</v>
      </c>
      <c r="C177" s="274" t="s">
        <v>422</v>
      </c>
      <c r="D177" s="274" t="s">
        <v>423</v>
      </c>
      <c r="E177" s="266" t="s">
        <v>1886</v>
      </c>
      <c r="F177" s="297" t="s">
        <v>1885</v>
      </c>
      <c r="G177" s="292" t="s">
        <v>1885</v>
      </c>
      <c r="H177" s="293">
        <v>4</v>
      </c>
      <c r="I177" s="294">
        <v>3</v>
      </c>
      <c r="J177" s="295" t="s">
        <v>422</v>
      </c>
      <c r="K177" s="296" t="s">
        <v>423</v>
      </c>
    </row>
    <row r="178" spans="1:11">
      <c r="A178">
        <v>177</v>
      </c>
      <c r="B178" s="263" t="s">
        <v>1892</v>
      </c>
      <c r="C178" s="274" t="s">
        <v>421</v>
      </c>
      <c r="D178" s="274" t="s">
        <v>423</v>
      </c>
      <c r="E178" s="263" t="s">
        <v>1892</v>
      </c>
      <c r="F178" s="297" t="s">
        <v>1885</v>
      </c>
      <c r="G178" s="292" t="s">
        <v>1892</v>
      </c>
      <c r="H178" s="293">
        <v>3</v>
      </c>
      <c r="I178" s="294">
        <v>3</v>
      </c>
      <c r="J178" s="295" t="s">
        <v>421</v>
      </c>
      <c r="K178" s="296" t="s">
        <v>423</v>
      </c>
    </row>
    <row r="179" spans="1:11">
      <c r="A179">
        <v>178</v>
      </c>
      <c r="B179" s="263" t="s">
        <v>1902</v>
      </c>
      <c r="C179" s="274" t="s">
        <v>422</v>
      </c>
      <c r="D179" s="274" t="s">
        <v>423</v>
      </c>
      <c r="E179" s="263" t="s">
        <v>1902</v>
      </c>
      <c r="F179" s="297" t="s">
        <v>1885</v>
      </c>
      <c r="G179" s="292" t="s">
        <v>1902</v>
      </c>
      <c r="H179" s="293">
        <v>4</v>
      </c>
      <c r="I179" s="294">
        <v>3</v>
      </c>
      <c r="J179" s="295" t="s">
        <v>422</v>
      </c>
      <c r="K179" s="296" t="s">
        <v>423</v>
      </c>
    </row>
    <row r="180" spans="1:11">
      <c r="A180">
        <v>179</v>
      </c>
      <c r="B180" s="263" t="s">
        <v>1910</v>
      </c>
      <c r="C180" s="274" t="s">
        <v>422</v>
      </c>
      <c r="D180" s="274" t="s">
        <v>423</v>
      </c>
      <c r="E180" s="263" t="s">
        <v>1910</v>
      </c>
      <c r="F180" s="297" t="s">
        <v>1885</v>
      </c>
      <c r="G180" s="292" t="s">
        <v>1910</v>
      </c>
      <c r="H180" s="293">
        <v>4</v>
      </c>
      <c r="I180" s="294">
        <v>3</v>
      </c>
      <c r="J180" s="295" t="s">
        <v>422</v>
      </c>
      <c r="K180" s="296" t="s">
        <v>423</v>
      </c>
    </row>
    <row r="181" spans="1:11">
      <c r="A181">
        <v>180</v>
      </c>
      <c r="B181" s="263" t="s">
        <v>1923</v>
      </c>
      <c r="C181" s="274" t="s">
        <v>422</v>
      </c>
      <c r="D181" s="274" t="s">
        <v>423</v>
      </c>
      <c r="E181" s="263" t="s">
        <v>1923</v>
      </c>
      <c r="F181" s="297" t="s">
        <v>1885</v>
      </c>
      <c r="G181" s="292" t="s">
        <v>1923</v>
      </c>
      <c r="H181" s="293">
        <v>4</v>
      </c>
      <c r="I181" s="294">
        <v>3</v>
      </c>
      <c r="J181" s="295" t="s">
        <v>422</v>
      </c>
      <c r="K181" s="296" t="s">
        <v>423</v>
      </c>
    </row>
    <row r="182" spans="1:11">
      <c r="A182">
        <v>181</v>
      </c>
      <c r="B182" s="263" t="s">
        <v>1932</v>
      </c>
      <c r="C182" s="272" t="s">
        <v>422</v>
      </c>
      <c r="D182" s="272" t="s">
        <v>423</v>
      </c>
      <c r="E182" s="263" t="s">
        <v>1932</v>
      </c>
      <c r="F182" s="291" t="s">
        <v>1932</v>
      </c>
      <c r="G182" s="292"/>
      <c r="H182" s="293">
        <v>4</v>
      </c>
      <c r="I182" s="294">
        <v>3</v>
      </c>
      <c r="J182" s="295" t="s">
        <v>422</v>
      </c>
      <c r="K182" s="296" t="s">
        <v>423</v>
      </c>
    </row>
    <row r="183" spans="1:11">
      <c r="A183">
        <v>182</v>
      </c>
      <c r="B183" s="263" t="s">
        <v>1933</v>
      </c>
      <c r="C183" s="272" t="s">
        <v>422</v>
      </c>
      <c r="D183" s="272" t="s">
        <v>423</v>
      </c>
      <c r="E183" s="263" t="s">
        <v>1933</v>
      </c>
      <c r="F183" s="297" t="s">
        <v>1932</v>
      </c>
      <c r="G183" s="292" t="s">
        <v>1933</v>
      </c>
      <c r="H183" s="293">
        <v>4</v>
      </c>
      <c r="I183" s="294">
        <v>3</v>
      </c>
      <c r="J183" s="295" t="s">
        <v>422</v>
      </c>
      <c r="K183" s="296" t="s">
        <v>423</v>
      </c>
    </row>
    <row r="184" spans="1:11">
      <c r="A184">
        <v>183</v>
      </c>
      <c r="B184" s="263" t="s">
        <v>1939</v>
      </c>
      <c r="C184" s="272" t="s">
        <v>422</v>
      </c>
      <c r="D184" s="272" t="s">
        <v>423</v>
      </c>
      <c r="E184" s="263" t="s">
        <v>1939</v>
      </c>
      <c r="F184" s="297" t="s">
        <v>1932</v>
      </c>
      <c r="G184" s="292" t="s">
        <v>1939</v>
      </c>
      <c r="H184" s="293">
        <v>4</v>
      </c>
      <c r="I184" s="294">
        <v>3</v>
      </c>
      <c r="J184" s="295" t="s">
        <v>422</v>
      </c>
      <c r="K184" s="296" t="s">
        <v>423</v>
      </c>
    </row>
    <row r="185" spans="1:11">
      <c r="A185">
        <v>184</v>
      </c>
      <c r="B185" s="263" t="s">
        <v>1945</v>
      </c>
      <c r="C185" s="272" t="s">
        <v>422</v>
      </c>
      <c r="D185" s="272" t="s">
        <v>423</v>
      </c>
      <c r="E185" s="263" t="s">
        <v>1945</v>
      </c>
      <c r="F185" s="297" t="s">
        <v>1932</v>
      </c>
      <c r="G185" s="292" t="s">
        <v>1945</v>
      </c>
      <c r="H185" s="293">
        <v>4</v>
      </c>
      <c r="I185" s="294">
        <v>3</v>
      </c>
      <c r="J185" s="295" t="s">
        <v>422</v>
      </c>
      <c r="K185" s="296" t="s">
        <v>423</v>
      </c>
    </row>
    <row r="186" spans="1:11">
      <c r="A186">
        <v>185</v>
      </c>
      <c r="B186" s="263" t="s">
        <v>1957</v>
      </c>
      <c r="C186" s="272" t="s">
        <v>421</v>
      </c>
      <c r="D186" s="272" t="s">
        <v>423</v>
      </c>
      <c r="E186" s="263" t="s">
        <v>1957</v>
      </c>
      <c r="F186" s="291" t="s">
        <v>1957</v>
      </c>
      <c r="G186" s="292"/>
      <c r="H186" s="293">
        <v>3</v>
      </c>
      <c r="I186" s="294">
        <v>3</v>
      </c>
      <c r="J186" s="295" t="s">
        <v>421</v>
      </c>
      <c r="K186" s="296" t="s">
        <v>423</v>
      </c>
    </row>
    <row r="187" spans="1:11">
      <c r="A187">
        <v>186</v>
      </c>
      <c r="B187" s="263" t="s">
        <v>1958</v>
      </c>
      <c r="C187" s="272" t="s">
        <v>420</v>
      </c>
      <c r="D187" s="272" t="s">
        <v>423</v>
      </c>
      <c r="E187" s="263" t="s">
        <v>1958</v>
      </c>
      <c r="F187" s="297" t="s">
        <v>1957</v>
      </c>
      <c r="G187" s="292" t="s">
        <v>1958</v>
      </c>
      <c r="H187" s="293">
        <v>2</v>
      </c>
      <c r="I187" s="294">
        <v>3</v>
      </c>
      <c r="J187" s="295" t="s">
        <v>420</v>
      </c>
      <c r="K187" s="296" t="s">
        <v>423</v>
      </c>
    </row>
    <row r="188" spans="1:11">
      <c r="A188">
        <v>187</v>
      </c>
      <c r="B188" s="263" t="s">
        <v>1967</v>
      </c>
      <c r="C188" s="272" t="s">
        <v>421</v>
      </c>
      <c r="D188" s="272" t="s">
        <v>423</v>
      </c>
      <c r="E188" s="263" t="s">
        <v>1967</v>
      </c>
      <c r="F188" s="297" t="s">
        <v>1957</v>
      </c>
      <c r="G188" s="292" t="s">
        <v>1967</v>
      </c>
      <c r="H188" s="293">
        <v>3</v>
      </c>
      <c r="I188" s="294">
        <v>3</v>
      </c>
      <c r="J188" s="295" t="s">
        <v>421</v>
      </c>
      <c r="K188" s="296" t="s">
        <v>423</v>
      </c>
    </row>
    <row r="189" spans="1:11">
      <c r="A189">
        <v>188</v>
      </c>
      <c r="B189" s="263" t="s">
        <v>1975</v>
      </c>
      <c r="C189" s="272" t="s">
        <v>420</v>
      </c>
      <c r="D189" s="272" t="s">
        <v>423</v>
      </c>
      <c r="E189" s="263" t="s">
        <v>1975</v>
      </c>
      <c r="F189" s="297" t="s">
        <v>1957</v>
      </c>
      <c r="G189" s="292" t="s">
        <v>1975</v>
      </c>
      <c r="H189" s="293">
        <v>2</v>
      </c>
      <c r="I189" s="298">
        <v>3</v>
      </c>
      <c r="J189" s="295" t="s">
        <v>420</v>
      </c>
      <c r="K189" s="299" t="s">
        <v>423</v>
      </c>
    </row>
    <row r="190" spans="1:11">
      <c r="A190">
        <v>189</v>
      </c>
      <c r="B190" s="263" t="s">
        <v>1982</v>
      </c>
      <c r="C190" s="272" t="s">
        <v>420</v>
      </c>
      <c r="D190" s="272" t="s">
        <v>423</v>
      </c>
      <c r="E190" s="263" t="s">
        <v>1982</v>
      </c>
      <c r="F190" s="297" t="s">
        <v>1957</v>
      </c>
      <c r="G190" s="292" t="s">
        <v>1982</v>
      </c>
      <c r="H190" s="300">
        <v>2</v>
      </c>
      <c r="I190" s="298">
        <v>3</v>
      </c>
      <c r="J190" s="301" t="s">
        <v>420</v>
      </c>
      <c r="K190" s="299" t="s">
        <v>423</v>
      </c>
    </row>
    <row r="191" spans="1:11">
      <c r="A191">
        <v>190</v>
      </c>
      <c r="B191" s="263" t="s">
        <v>1987</v>
      </c>
      <c r="C191" s="272" t="s">
        <v>422</v>
      </c>
      <c r="D191" s="272" t="s">
        <v>423</v>
      </c>
      <c r="E191" s="263" t="s">
        <v>1987</v>
      </c>
      <c r="F191" s="291" t="s">
        <v>1987</v>
      </c>
      <c r="G191" s="292"/>
      <c r="H191" s="300">
        <v>4</v>
      </c>
      <c r="I191" s="298">
        <v>3</v>
      </c>
      <c r="J191" s="301" t="s">
        <v>422</v>
      </c>
      <c r="K191" s="299" t="s">
        <v>423</v>
      </c>
    </row>
    <row r="192" spans="1:11">
      <c r="A192">
        <v>191</v>
      </c>
      <c r="B192" s="266" t="s">
        <v>1988</v>
      </c>
      <c r="C192" s="272" t="s">
        <v>417</v>
      </c>
      <c r="D192" s="272" t="s">
        <v>418</v>
      </c>
      <c r="E192" s="266" t="s">
        <v>1988</v>
      </c>
      <c r="F192" s="297" t="s">
        <v>1987</v>
      </c>
      <c r="G192" s="292" t="s">
        <v>1987</v>
      </c>
      <c r="H192" s="293">
        <v>1</v>
      </c>
      <c r="I192" s="294">
        <v>2</v>
      </c>
      <c r="J192" s="295" t="s">
        <v>417</v>
      </c>
      <c r="K192" s="296" t="s">
        <v>418</v>
      </c>
    </row>
    <row r="193" spans="1:11">
      <c r="A193">
        <v>192</v>
      </c>
      <c r="B193" s="263" t="s">
        <v>2004</v>
      </c>
      <c r="C193" s="272" t="s">
        <v>422</v>
      </c>
      <c r="D193" s="272" t="s">
        <v>418</v>
      </c>
      <c r="E193" s="263" t="s">
        <v>2004</v>
      </c>
      <c r="F193" s="297" t="s">
        <v>1987</v>
      </c>
      <c r="G193" s="292" t="s">
        <v>2004</v>
      </c>
      <c r="H193" s="293">
        <v>4</v>
      </c>
      <c r="I193" s="298">
        <v>2</v>
      </c>
      <c r="J193" s="295" t="s">
        <v>422</v>
      </c>
      <c r="K193" s="299" t="s">
        <v>418</v>
      </c>
    </row>
    <row r="194" spans="1:11">
      <c r="A194">
        <v>193</v>
      </c>
      <c r="B194" s="263" t="s">
        <v>2026</v>
      </c>
      <c r="C194" s="272" t="s">
        <v>421</v>
      </c>
      <c r="D194" s="272" t="s">
        <v>418</v>
      </c>
      <c r="E194" s="263" t="s">
        <v>2026</v>
      </c>
      <c r="F194" s="297" t="s">
        <v>1987</v>
      </c>
      <c r="G194" s="292" t="s">
        <v>2026</v>
      </c>
      <c r="H194" s="293">
        <v>3</v>
      </c>
      <c r="I194" s="294">
        <v>2</v>
      </c>
      <c r="J194" s="295" t="s">
        <v>421</v>
      </c>
      <c r="K194" s="296" t="s">
        <v>418</v>
      </c>
    </row>
    <row r="195" spans="1:11">
      <c r="A195">
        <v>194</v>
      </c>
      <c r="B195" s="263" t="s">
        <v>2035</v>
      </c>
      <c r="C195" s="272" t="s">
        <v>421</v>
      </c>
      <c r="D195" s="272" t="s">
        <v>418</v>
      </c>
      <c r="E195" s="263" t="s">
        <v>2035</v>
      </c>
      <c r="F195" s="297" t="s">
        <v>1987</v>
      </c>
      <c r="G195" s="292" t="s">
        <v>2035</v>
      </c>
      <c r="H195" s="293">
        <v>3</v>
      </c>
      <c r="I195" s="294">
        <v>2</v>
      </c>
      <c r="J195" s="295" t="s">
        <v>421</v>
      </c>
      <c r="K195" s="296" t="s">
        <v>418</v>
      </c>
    </row>
    <row r="196" spans="1:11">
      <c r="A196">
        <v>195</v>
      </c>
      <c r="B196" s="263" t="s">
        <v>2046</v>
      </c>
      <c r="C196" s="272" t="s">
        <v>422</v>
      </c>
      <c r="D196" s="272" t="s">
        <v>423</v>
      </c>
      <c r="E196" s="263" t="s">
        <v>2046</v>
      </c>
      <c r="F196" s="297" t="s">
        <v>1987</v>
      </c>
      <c r="G196" s="292" t="s">
        <v>2046</v>
      </c>
      <c r="H196" s="293">
        <v>4</v>
      </c>
      <c r="I196" s="294">
        <v>3</v>
      </c>
      <c r="J196" s="295" t="s">
        <v>422</v>
      </c>
      <c r="K196" s="296" t="s">
        <v>423</v>
      </c>
    </row>
    <row r="197" spans="1:11">
      <c r="A197">
        <v>196</v>
      </c>
      <c r="B197" s="263" t="s">
        <v>2066</v>
      </c>
      <c r="C197" s="272" t="s">
        <v>421</v>
      </c>
      <c r="D197" s="272" t="s">
        <v>423</v>
      </c>
      <c r="E197" s="263" t="s">
        <v>2066</v>
      </c>
      <c r="F197" s="297" t="s">
        <v>2066</v>
      </c>
      <c r="G197" s="292"/>
      <c r="H197" s="293">
        <v>3</v>
      </c>
      <c r="I197" s="294">
        <v>3</v>
      </c>
      <c r="J197" s="295" t="s">
        <v>421</v>
      </c>
      <c r="K197" s="296" t="s">
        <v>423</v>
      </c>
    </row>
    <row r="198" spans="1:11">
      <c r="A198">
        <v>197</v>
      </c>
      <c r="B198" s="285" t="s">
        <v>2399</v>
      </c>
      <c r="C198" s="272" t="s">
        <v>421</v>
      </c>
      <c r="D198" s="272" t="s">
        <v>423</v>
      </c>
      <c r="E198" s="285" t="s">
        <v>2399</v>
      </c>
      <c r="F198" s="297" t="s">
        <v>2066</v>
      </c>
      <c r="G198" s="292"/>
      <c r="H198" s="293">
        <v>3</v>
      </c>
      <c r="I198" s="294">
        <v>3</v>
      </c>
      <c r="J198" s="295" t="s">
        <v>421</v>
      </c>
      <c r="K198" s="296" t="s">
        <v>423</v>
      </c>
    </row>
    <row r="199" spans="1:11">
      <c r="A199">
        <v>198</v>
      </c>
      <c r="B199" s="263" t="s">
        <v>2092</v>
      </c>
      <c r="C199" s="272" t="s">
        <v>421</v>
      </c>
      <c r="D199" s="272" t="s">
        <v>423</v>
      </c>
      <c r="E199" s="263" t="s">
        <v>2092</v>
      </c>
      <c r="F199" s="297" t="s">
        <v>2092</v>
      </c>
      <c r="G199" s="292"/>
      <c r="H199" s="293">
        <v>3</v>
      </c>
      <c r="I199" s="294">
        <v>3</v>
      </c>
      <c r="J199" s="295" t="s">
        <v>421</v>
      </c>
      <c r="K199" s="296" t="s">
        <v>423</v>
      </c>
    </row>
    <row r="200" spans="1:11">
      <c r="A200">
        <v>199</v>
      </c>
      <c r="B200" s="285" t="s">
        <v>2389</v>
      </c>
      <c r="C200" s="272" t="s">
        <v>421</v>
      </c>
      <c r="D200" s="272" t="s">
        <v>423</v>
      </c>
      <c r="E200" s="285" t="s">
        <v>2389</v>
      </c>
      <c r="F200" s="297" t="s">
        <v>2092</v>
      </c>
      <c r="G200" s="292"/>
      <c r="H200" s="293">
        <v>3</v>
      </c>
      <c r="I200" s="294">
        <v>3</v>
      </c>
      <c r="J200" s="295" t="s">
        <v>421</v>
      </c>
      <c r="K200" s="296" t="s">
        <v>423</v>
      </c>
    </row>
    <row r="201" spans="1:11">
      <c r="A201">
        <v>200</v>
      </c>
      <c r="B201" s="263" t="s">
        <v>2113</v>
      </c>
      <c r="C201" s="272" t="s">
        <v>421</v>
      </c>
      <c r="D201" s="272" t="s">
        <v>423</v>
      </c>
      <c r="E201" s="263" t="s">
        <v>2113</v>
      </c>
      <c r="F201" s="297" t="s">
        <v>2113</v>
      </c>
      <c r="G201" s="292"/>
      <c r="H201" s="293">
        <v>3</v>
      </c>
      <c r="I201" s="294">
        <v>3</v>
      </c>
      <c r="J201" s="295" t="s">
        <v>421</v>
      </c>
      <c r="K201" s="296" t="s">
        <v>423</v>
      </c>
    </row>
    <row r="202" spans="1:11">
      <c r="A202">
        <v>201</v>
      </c>
      <c r="B202" s="285" t="s">
        <v>2391</v>
      </c>
      <c r="C202" s="272" t="s">
        <v>421</v>
      </c>
      <c r="D202" s="272" t="s">
        <v>423</v>
      </c>
      <c r="E202" s="285" t="s">
        <v>2391</v>
      </c>
      <c r="F202" s="297" t="s">
        <v>2113</v>
      </c>
      <c r="G202" s="292"/>
      <c r="H202" s="293">
        <v>3</v>
      </c>
      <c r="I202" s="294">
        <v>3</v>
      </c>
      <c r="J202" s="295" t="s">
        <v>421</v>
      </c>
      <c r="K202" s="296" t="s">
        <v>423</v>
      </c>
    </row>
    <row r="203" spans="1:11">
      <c r="A203">
        <v>202</v>
      </c>
      <c r="B203" s="263" t="s">
        <v>2118</v>
      </c>
      <c r="C203" s="272" t="s">
        <v>421</v>
      </c>
      <c r="D203" s="272" t="s">
        <v>423</v>
      </c>
      <c r="E203" s="263" t="s">
        <v>2118</v>
      </c>
      <c r="F203" s="297" t="s">
        <v>2118</v>
      </c>
      <c r="G203" s="292"/>
      <c r="H203" s="293">
        <v>3</v>
      </c>
      <c r="I203" s="298">
        <v>3</v>
      </c>
      <c r="J203" s="295" t="s">
        <v>421</v>
      </c>
      <c r="K203" s="299" t="s">
        <v>423</v>
      </c>
    </row>
    <row r="204" spans="1:11">
      <c r="A204">
        <v>203</v>
      </c>
      <c r="B204" s="285" t="s">
        <v>2393</v>
      </c>
      <c r="C204" s="272" t="s">
        <v>421</v>
      </c>
      <c r="D204" s="272" t="s">
        <v>423</v>
      </c>
      <c r="E204" s="285" t="s">
        <v>2393</v>
      </c>
      <c r="F204" s="297" t="s">
        <v>2118</v>
      </c>
      <c r="G204" s="292"/>
      <c r="H204" s="293">
        <v>3</v>
      </c>
      <c r="I204" s="298">
        <v>3</v>
      </c>
      <c r="J204" s="295" t="s">
        <v>421</v>
      </c>
      <c r="K204" s="299" t="s">
        <v>423</v>
      </c>
    </row>
    <row r="205" spans="1:11">
      <c r="A205">
        <v>204</v>
      </c>
      <c r="B205" s="263" t="s">
        <v>2127</v>
      </c>
      <c r="C205" s="272" t="s">
        <v>421</v>
      </c>
      <c r="D205" s="272" t="s">
        <v>423</v>
      </c>
      <c r="E205" s="263" t="s">
        <v>2127</v>
      </c>
      <c r="F205" s="291" t="s">
        <v>2127</v>
      </c>
      <c r="G205" s="292"/>
      <c r="H205" s="293">
        <v>3</v>
      </c>
      <c r="I205" s="294">
        <v>3</v>
      </c>
      <c r="J205" s="295" t="s">
        <v>421</v>
      </c>
      <c r="K205" s="296" t="s">
        <v>423</v>
      </c>
    </row>
    <row r="206" spans="1:11">
      <c r="A206">
        <v>205</v>
      </c>
      <c r="B206" s="266" t="s">
        <v>2128</v>
      </c>
      <c r="C206" s="272" t="s">
        <v>421</v>
      </c>
      <c r="D206" s="272" t="s">
        <v>418</v>
      </c>
      <c r="E206" s="266" t="s">
        <v>2128</v>
      </c>
      <c r="F206" s="297" t="s">
        <v>2127</v>
      </c>
      <c r="G206" s="292" t="s">
        <v>2401</v>
      </c>
      <c r="H206" s="293">
        <v>3</v>
      </c>
      <c r="I206" s="294">
        <v>2</v>
      </c>
      <c r="J206" s="295" t="s">
        <v>421</v>
      </c>
      <c r="K206" s="296" t="s">
        <v>418</v>
      </c>
    </row>
    <row r="207" spans="1:11">
      <c r="A207">
        <v>206</v>
      </c>
      <c r="B207" s="263" t="s">
        <v>172</v>
      </c>
      <c r="C207" s="272" t="s">
        <v>421</v>
      </c>
      <c r="D207" s="272" t="s">
        <v>423</v>
      </c>
      <c r="E207" s="263" t="s">
        <v>172</v>
      </c>
      <c r="F207" s="297" t="s">
        <v>2127</v>
      </c>
      <c r="G207" s="292" t="s">
        <v>172</v>
      </c>
      <c r="H207" s="293">
        <v>3</v>
      </c>
      <c r="I207" s="298">
        <v>3</v>
      </c>
      <c r="J207" s="295" t="s">
        <v>421</v>
      </c>
      <c r="K207" s="299" t="s">
        <v>423</v>
      </c>
    </row>
    <row r="208" spans="1:11">
      <c r="A208">
        <v>207</v>
      </c>
      <c r="B208" s="263" t="s">
        <v>2140</v>
      </c>
      <c r="C208" s="272" t="s">
        <v>421</v>
      </c>
      <c r="D208" s="272" t="s">
        <v>423</v>
      </c>
      <c r="E208" s="263" t="s">
        <v>2140</v>
      </c>
      <c r="F208" s="297" t="s">
        <v>2127</v>
      </c>
      <c r="G208" s="292" t="s">
        <v>2140</v>
      </c>
      <c r="H208" s="293">
        <v>3</v>
      </c>
      <c r="I208" s="298">
        <v>3</v>
      </c>
      <c r="J208" s="295" t="s">
        <v>421</v>
      </c>
      <c r="K208" s="299" t="s">
        <v>423</v>
      </c>
    </row>
    <row r="209" spans="1:11">
      <c r="A209">
        <v>208</v>
      </c>
      <c r="B209" s="263" t="s">
        <v>2142</v>
      </c>
      <c r="C209" s="272" t="s">
        <v>421</v>
      </c>
      <c r="D209" s="272" t="s">
        <v>423</v>
      </c>
      <c r="E209" s="263" t="s">
        <v>2142</v>
      </c>
      <c r="F209" s="297" t="s">
        <v>2127</v>
      </c>
      <c r="G209" s="292" t="s">
        <v>2142</v>
      </c>
      <c r="H209" s="293">
        <v>3</v>
      </c>
      <c r="I209" s="294">
        <v>3</v>
      </c>
      <c r="J209" s="295" t="s">
        <v>421</v>
      </c>
      <c r="K209" s="296" t="s">
        <v>423</v>
      </c>
    </row>
    <row r="210" spans="1:11">
      <c r="A210">
        <v>209</v>
      </c>
      <c r="B210" s="263" t="s">
        <v>2146</v>
      </c>
      <c r="C210" s="272" t="s">
        <v>421</v>
      </c>
      <c r="D210" s="272" t="s">
        <v>423</v>
      </c>
      <c r="E210" s="263" t="s">
        <v>2146</v>
      </c>
      <c r="F210" s="297" t="s">
        <v>2127</v>
      </c>
      <c r="G210" s="292" t="s">
        <v>2146</v>
      </c>
      <c r="H210" s="293">
        <v>3</v>
      </c>
      <c r="I210" s="294">
        <v>3</v>
      </c>
      <c r="J210" s="295" t="s">
        <v>421</v>
      </c>
      <c r="K210" s="296" t="s">
        <v>423</v>
      </c>
    </row>
    <row r="211" spans="1:11">
      <c r="A211">
        <v>210</v>
      </c>
      <c r="B211" s="263" t="s">
        <v>2150</v>
      </c>
      <c r="C211" s="272" t="s">
        <v>422</v>
      </c>
      <c r="D211" s="272" t="s">
        <v>423</v>
      </c>
      <c r="E211" s="263" t="s">
        <v>2150</v>
      </c>
      <c r="F211" s="297" t="s">
        <v>2150</v>
      </c>
      <c r="G211" s="292"/>
      <c r="H211" s="293">
        <v>4</v>
      </c>
      <c r="I211" s="294">
        <v>3</v>
      </c>
      <c r="J211" s="295" t="s">
        <v>422</v>
      </c>
      <c r="K211" s="296" t="s">
        <v>423</v>
      </c>
    </row>
    <row r="212" spans="1:11">
      <c r="A212">
        <v>211</v>
      </c>
      <c r="B212" s="285" t="s">
        <v>2395</v>
      </c>
      <c r="C212" s="272" t="s">
        <v>422</v>
      </c>
      <c r="D212" s="272" t="s">
        <v>423</v>
      </c>
      <c r="E212" s="285" t="s">
        <v>2395</v>
      </c>
      <c r="F212" s="297" t="s">
        <v>2150</v>
      </c>
      <c r="G212" s="292"/>
      <c r="H212" s="293">
        <v>4</v>
      </c>
      <c r="I212" s="294">
        <v>3</v>
      </c>
      <c r="J212" s="295" t="s">
        <v>422</v>
      </c>
      <c r="K212" s="296" t="s">
        <v>423</v>
      </c>
    </row>
    <row r="213" spans="1:11">
      <c r="A213">
        <v>212</v>
      </c>
      <c r="B213" s="7" t="s">
        <v>2170</v>
      </c>
      <c r="C213" s="272" t="s">
        <v>422</v>
      </c>
      <c r="D213" s="272" t="s">
        <v>418</v>
      </c>
      <c r="E213" s="7" t="s">
        <v>2170</v>
      </c>
      <c r="F213" s="297" t="s">
        <v>2170</v>
      </c>
      <c r="G213" s="292"/>
      <c r="H213" s="293">
        <v>4</v>
      </c>
      <c r="I213" s="294">
        <v>2</v>
      </c>
      <c r="J213" s="295" t="s">
        <v>422</v>
      </c>
      <c r="K213" s="296" t="s">
        <v>418</v>
      </c>
    </row>
    <row r="214" spans="1:11">
      <c r="A214">
        <v>212</v>
      </c>
      <c r="B214" s="7" t="s">
        <v>2397</v>
      </c>
      <c r="C214" s="272" t="s">
        <v>422</v>
      </c>
      <c r="D214" s="272" t="s">
        <v>418</v>
      </c>
      <c r="E214" s="7" t="s">
        <v>2397</v>
      </c>
      <c r="F214" s="297" t="s">
        <v>2170</v>
      </c>
      <c r="G214" s="292"/>
      <c r="H214" s="293">
        <v>4</v>
      </c>
      <c r="I214" s="294">
        <v>2</v>
      </c>
      <c r="J214" s="295" t="s">
        <v>422</v>
      </c>
      <c r="K214" s="296" t="s">
        <v>418</v>
      </c>
    </row>
    <row r="215" spans="1:11">
      <c r="A215">
        <v>212</v>
      </c>
      <c r="B215" s="7" t="s">
        <v>2176</v>
      </c>
      <c r="C215" s="272" t="s">
        <v>420</v>
      </c>
      <c r="D215" s="272" t="s">
        <v>423</v>
      </c>
      <c r="E215" s="7" t="s">
        <v>2176</v>
      </c>
      <c r="F215" s="291" t="s">
        <v>2176</v>
      </c>
      <c r="G215" s="292"/>
      <c r="H215" s="293">
        <v>2</v>
      </c>
      <c r="I215" s="294">
        <v>3</v>
      </c>
      <c r="J215" s="295" t="s">
        <v>420</v>
      </c>
      <c r="K215" s="296" t="s">
        <v>423</v>
      </c>
    </row>
    <row r="216" spans="1:11">
      <c r="A216">
        <v>212</v>
      </c>
      <c r="B216" s="7" t="s">
        <v>2177</v>
      </c>
      <c r="C216" s="272" t="s">
        <v>420</v>
      </c>
      <c r="D216" s="272" t="s">
        <v>423</v>
      </c>
      <c r="E216" s="7" t="s">
        <v>2177</v>
      </c>
      <c r="F216" s="297" t="s">
        <v>2176</v>
      </c>
      <c r="G216" s="292" t="s">
        <v>2177</v>
      </c>
      <c r="H216" s="293">
        <v>2</v>
      </c>
      <c r="I216" s="294">
        <v>3</v>
      </c>
      <c r="J216" s="295" t="s">
        <v>420</v>
      </c>
      <c r="K216" s="296" t="s">
        <v>423</v>
      </c>
    </row>
    <row r="217" spans="1:11">
      <c r="A217">
        <v>212</v>
      </c>
      <c r="B217" s="7" t="s">
        <v>2186</v>
      </c>
      <c r="C217" s="272" t="s">
        <v>420</v>
      </c>
      <c r="D217" s="272" t="s">
        <v>423</v>
      </c>
      <c r="E217" s="7" t="s">
        <v>2186</v>
      </c>
      <c r="F217" s="297" t="s">
        <v>2176</v>
      </c>
      <c r="G217" s="292" t="s">
        <v>2186</v>
      </c>
      <c r="H217" s="293">
        <v>2</v>
      </c>
      <c r="I217" s="294">
        <v>3</v>
      </c>
      <c r="J217" s="295" t="s">
        <v>420</v>
      </c>
      <c r="K217" s="296" t="s">
        <v>423</v>
      </c>
    </row>
    <row r="218" spans="1:11">
      <c r="A218">
        <v>212</v>
      </c>
      <c r="B218" s="7" t="s">
        <v>2196</v>
      </c>
      <c r="C218" s="272" t="s">
        <v>421</v>
      </c>
      <c r="D218" s="272" t="s">
        <v>418</v>
      </c>
      <c r="E218" s="7" t="s">
        <v>2196</v>
      </c>
      <c r="F218" s="291" t="s">
        <v>2196</v>
      </c>
      <c r="G218" s="292"/>
      <c r="H218" s="293">
        <v>3</v>
      </c>
      <c r="I218" s="294">
        <v>2</v>
      </c>
      <c r="J218" s="295" t="s">
        <v>421</v>
      </c>
      <c r="K218" s="296" t="s">
        <v>418</v>
      </c>
    </row>
    <row r="219" spans="1:11">
      <c r="A219">
        <v>212</v>
      </c>
      <c r="B219" s="7" t="s">
        <v>2197</v>
      </c>
      <c r="C219" s="272" t="s">
        <v>421</v>
      </c>
      <c r="D219" s="272" t="s">
        <v>418</v>
      </c>
      <c r="E219" s="7" t="s">
        <v>2197</v>
      </c>
      <c r="F219" s="297" t="s">
        <v>2196</v>
      </c>
      <c r="G219" s="292" t="s">
        <v>2197</v>
      </c>
      <c r="H219" s="293">
        <v>3</v>
      </c>
      <c r="I219" s="294">
        <v>2</v>
      </c>
      <c r="J219" s="295" t="s">
        <v>421</v>
      </c>
      <c r="K219" s="296" t="s">
        <v>418</v>
      </c>
    </row>
    <row r="220" spans="1:11">
      <c r="A220">
        <v>212</v>
      </c>
      <c r="B220" s="7" t="s">
        <v>2204</v>
      </c>
      <c r="C220" s="272" t="s">
        <v>421</v>
      </c>
      <c r="D220" s="272" t="s">
        <v>418</v>
      </c>
      <c r="E220" s="7" t="s">
        <v>2204</v>
      </c>
      <c r="F220" s="297" t="s">
        <v>2196</v>
      </c>
      <c r="G220" s="292" t="s">
        <v>2204</v>
      </c>
      <c r="H220" s="293">
        <v>3</v>
      </c>
      <c r="I220" s="294">
        <v>2</v>
      </c>
      <c r="J220" s="295" t="s">
        <v>421</v>
      </c>
      <c r="K220" s="296" t="s">
        <v>418</v>
      </c>
    </row>
    <row r="221" spans="1:11">
      <c r="A221">
        <v>212</v>
      </c>
      <c r="B221" s="7" t="s">
        <v>2213</v>
      </c>
      <c r="C221" s="272" t="s">
        <v>422</v>
      </c>
      <c r="D221" s="272" t="s">
        <v>418</v>
      </c>
      <c r="E221" s="7" t="s">
        <v>2213</v>
      </c>
      <c r="F221" s="297" t="s">
        <v>2196</v>
      </c>
      <c r="G221" s="292" t="s">
        <v>2213</v>
      </c>
      <c r="H221" s="293">
        <v>4</v>
      </c>
      <c r="I221" s="298">
        <v>2</v>
      </c>
      <c r="J221" s="295" t="s">
        <v>422</v>
      </c>
      <c r="K221" s="299" t="s">
        <v>418</v>
      </c>
    </row>
    <row r="222" spans="1:11">
      <c r="A222">
        <v>212</v>
      </c>
      <c r="B222" s="7" t="s">
        <v>2229</v>
      </c>
      <c r="C222" s="272" t="s">
        <v>421</v>
      </c>
      <c r="D222" s="272" t="s">
        <v>418</v>
      </c>
      <c r="E222" s="7" t="s">
        <v>2229</v>
      </c>
      <c r="F222" s="297" t="s">
        <v>2196</v>
      </c>
      <c r="G222" s="292" t="s">
        <v>2229</v>
      </c>
      <c r="H222" s="293">
        <v>3</v>
      </c>
      <c r="I222" s="294">
        <v>2</v>
      </c>
      <c r="J222" s="295" t="s">
        <v>421</v>
      </c>
      <c r="K222" s="296" t="s">
        <v>418</v>
      </c>
    </row>
    <row r="223" spans="1:11">
      <c r="A223">
        <v>212</v>
      </c>
      <c r="B223" s="7" t="s">
        <v>2248</v>
      </c>
      <c r="C223" s="272" t="s">
        <v>417</v>
      </c>
      <c r="D223" s="272" t="s">
        <v>419</v>
      </c>
      <c r="E223" s="7" t="s">
        <v>2248</v>
      </c>
      <c r="F223" s="291" t="s">
        <v>2248</v>
      </c>
      <c r="G223" s="292"/>
      <c r="H223" s="293">
        <v>1</v>
      </c>
      <c r="I223" s="298">
        <v>1</v>
      </c>
      <c r="J223" s="295" t="s">
        <v>417</v>
      </c>
      <c r="K223" s="299" t="s">
        <v>419</v>
      </c>
    </row>
    <row r="224" spans="1:11">
      <c r="A224">
        <v>212</v>
      </c>
      <c r="B224" s="7" t="s">
        <v>2249</v>
      </c>
      <c r="C224" s="272" t="s">
        <v>417</v>
      </c>
      <c r="D224" s="272" t="s">
        <v>419</v>
      </c>
      <c r="E224" s="7" t="s">
        <v>2249</v>
      </c>
      <c r="F224" s="297" t="s">
        <v>2248</v>
      </c>
      <c r="G224" s="292" t="s">
        <v>2248</v>
      </c>
      <c r="H224" s="293">
        <v>1</v>
      </c>
      <c r="I224" s="294">
        <v>1</v>
      </c>
      <c r="J224" s="295" t="s">
        <v>417</v>
      </c>
      <c r="K224" s="296" t="s">
        <v>419</v>
      </c>
    </row>
    <row r="225" spans="1:11">
      <c r="A225">
        <v>212</v>
      </c>
      <c r="B225" s="7" t="s">
        <v>2255</v>
      </c>
      <c r="C225" s="272" t="s">
        <v>417</v>
      </c>
      <c r="D225" s="272" t="s">
        <v>418</v>
      </c>
      <c r="E225" s="7" t="s">
        <v>2255</v>
      </c>
      <c r="F225" s="297" t="s">
        <v>2248</v>
      </c>
      <c r="G225" s="292" t="s">
        <v>2255</v>
      </c>
      <c r="H225" s="293">
        <v>1</v>
      </c>
      <c r="I225" s="294">
        <v>2</v>
      </c>
      <c r="J225" s="295" t="s">
        <v>417</v>
      </c>
      <c r="K225" s="296" t="s">
        <v>418</v>
      </c>
    </row>
    <row r="226" spans="1:11">
      <c r="A226">
        <v>212</v>
      </c>
      <c r="B226" s="7" t="s">
        <v>2263</v>
      </c>
      <c r="C226" s="272" t="s">
        <v>420</v>
      </c>
      <c r="D226" s="272" t="s">
        <v>419</v>
      </c>
      <c r="E226" s="7" t="s">
        <v>2263</v>
      </c>
      <c r="F226" s="297" t="s">
        <v>2248</v>
      </c>
      <c r="G226" s="292" t="s">
        <v>2263</v>
      </c>
      <c r="H226" s="293">
        <v>2</v>
      </c>
      <c r="I226" s="298">
        <v>1</v>
      </c>
      <c r="J226" s="295" t="s">
        <v>420</v>
      </c>
      <c r="K226" s="299" t="s">
        <v>419</v>
      </c>
    </row>
    <row r="227" spans="1:11">
      <c r="A227">
        <v>212</v>
      </c>
      <c r="B227" s="7" t="s">
        <v>2269</v>
      </c>
      <c r="C227" s="272" t="s">
        <v>417</v>
      </c>
      <c r="D227" s="272" t="s">
        <v>419</v>
      </c>
      <c r="E227" s="7" t="s">
        <v>2269</v>
      </c>
      <c r="F227" s="297" t="s">
        <v>2248</v>
      </c>
      <c r="G227" s="292" t="s">
        <v>2269</v>
      </c>
      <c r="H227" s="293">
        <v>1</v>
      </c>
      <c r="I227" s="294">
        <v>1</v>
      </c>
      <c r="J227" s="295" t="s">
        <v>417</v>
      </c>
      <c r="K227" s="296" t="s">
        <v>419</v>
      </c>
    </row>
    <row r="228" spans="1:11">
      <c r="A228">
        <v>212</v>
      </c>
      <c r="B228" s="7" t="s">
        <v>2272</v>
      </c>
      <c r="C228" s="272" t="s">
        <v>420</v>
      </c>
      <c r="D228" s="272" t="s">
        <v>419</v>
      </c>
      <c r="E228" s="7" t="s">
        <v>2272</v>
      </c>
      <c r="F228" s="291" t="s">
        <v>2272</v>
      </c>
      <c r="G228" s="292"/>
      <c r="H228" s="293">
        <v>2</v>
      </c>
      <c r="I228" s="294">
        <v>1</v>
      </c>
      <c r="J228" s="295" t="s">
        <v>420</v>
      </c>
      <c r="K228" s="296" t="s">
        <v>419</v>
      </c>
    </row>
    <row r="229" spans="1:11">
      <c r="A229">
        <v>212</v>
      </c>
      <c r="B229" s="7" t="s">
        <v>2273</v>
      </c>
      <c r="C229" s="272" t="s">
        <v>420</v>
      </c>
      <c r="D229" s="272" t="s">
        <v>419</v>
      </c>
      <c r="E229" s="7" t="s">
        <v>2273</v>
      </c>
      <c r="F229" s="297" t="s">
        <v>2272</v>
      </c>
      <c r="G229" s="292" t="s">
        <v>2273</v>
      </c>
      <c r="H229" s="293">
        <v>2</v>
      </c>
      <c r="I229" s="294">
        <v>1</v>
      </c>
      <c r="J229" s="295" t="s">
        <v>420</v>
      </c>
      <c r="K229" s="296" t="s">
        <v>419</v>
      </c>
    </row>
    <row r="230" spans="1:11">
      <c r="A230">
        <v>212</v>
      </c>
      <c r="B230" s="7" t="s">
        <v>2284</v>
      </c>
      <c r="C230" s="272" t="s">
        <v>420</v>
      </c>
      <c r="D230" s="272" t="s">
        <v>419</v>
      </c>
      <c r="E230" s="7" t="s">
        <v>2284</v>
      </c>
      <c r="F230" s="297" t="s">
        <v>2272</v>
      </c>
      <c r="G230" s="292" t="s">
        <v>2284</v>
      </c>
      <c r="H230" s="293">
        <v>2</v>
      </c>
      <c r="I230" s="294">
        <v>1</v>
      </c>
      <c r="J230" s="295" t="s">
        <v>420</v>
      </c>
      <c r="K230" s="296" t="s">
        <v>419</v>
      </c>
    </row>
    <row r="231" spans="1:11">
      <c r="A231">
        <v>212</v>
      </c>
      <c r="B231" s="7" t="s">
        <v>2291</v>
      </c>
      <c r="C231" s="272" t="s">
        <v>420</v>
      </c>
      <c r="D231" s="272" t="s">
        <v>419</v>
      </c>
      <c r="E231" s="7" t="s">
        <v>2291</v>
      </c>
      <c r="F231" s="297" t="s">
        <v>2272</v>
      </c>
      <c r="G231" s="292" t="s">
        <v>2291</v>
      </c>
      <c r="H231" s="300">
        <v>2</v>
      </c>
      <c r="I231" s="294">
        <v>1</v>
      </c>
      <c r="J231" s="301" t="s">
        <v>420</v>
      </c>
      <c r="K231" s="296" t="s">
        <v>419</v>
      </c>
    </row>
    <row r="232" spans="1:11">
      <c r="A232">
        <v>212</v>
      </c>
      <c r="B232" s="7" t="s">
        <v>2298</v>
      </c>
      <c r="C232" s="272" t="s">
        <v>420</v>
      </c>
      <c r="D232" s="272" t="s">
        <v>419</v>
      </c>
      <c r="E232" s="7" t="s">
        <v>2298</v>
      </c>
      <c r="F232" s="297" t="s">
        <v>2272</v>
      </c>
      <c r="G232" s="292" t="s">
        <v>2298</v>
      </c>
      <c r="H232" s="293">
        <v>2</v>
      </c>
      <c r="I232" s="294">
        <v>1</v>
      </c>
      <c r="J232" s="295" t="s">
        <v>420</v>
      </c>
      <c r="K232" s="296" t="s">
        <v>419</v>
      </c>
    </row>
    <row r="233" spans="1:11">
      <c r="A233">
        <v>212</v>
      </c>
      <c r="B233" s="7" t="s">
        <v>2307</v>
      </c>
      <c r="C233" s="272" t="s">
        <v>420</v>
      </c>
      <c r="D233" s="272" t="s">
        <v>419</v>
      </c>
      <c r="E233" s="7" t="s">
        <v>2307</v>
      </c>
      <c r="F233" s="291" t="s">
        <v>2307</v>
      </c>
      <c r="G233" s="292"/>
      <c r="H233" s="293">
        <v>2</v>
      </c>
      <c r="I233" s="294">
        <v>1</v>
      </c>
      <c r="J233" s="295" t="s">
        <v>420</v>
      </c>
      <c r="K233" s="296" t="s">
        <v>419</v>
      </c>
    </row>
    <row r="234" spans="1:11">
      <c r="A234">
        <v>212</v>
      </c>
      <c r="B234" s="7" t="s">
        <v>2308</v>
      </c>
      <c r="C234" s="272" t="s">
        <v>420</v>
      </c>
      <c r="D234" s="272" t="s">
        <v>419</v>
      </c>
      <c r="E234" s="7" t="s">
        <v>2308</v>
      </c>
      <c r="F234" s="297" t="s">
        <v>2307</v>
      </c>
      <c r="G234" s="292" t="s">
        <v>2308</v>
      </c>
      <c r="H234" s="293">
        <v>2</v>
      </c>
      <c r="I234" s="294">
        <v>1</v>
      </c>
      <c r="J234" s="295" t="s">
        <v>420</v>
      </c>
      <c r="K234" s="296" t="s">
        <v>419</v>
      </c>
    </row>
    <row r="235" spans="1:11">
      <c r="A235">
        <v>212</v>
      </c>
      <c r="B235" s="7" t="s">
        <v>2312</v>
      </c>
      <c r="C235" s="272" t="s">
        <v>420</v>
      </c>
      <c r="D235" s="272" t="s">
        <v>419</v>
      </c>
      <c r="E235" s="7" t="s">
        <v>2312</v>
      </c>
      <c r="F235" s="297" t="s">
        <v>2307</v>
      </c>
      <c r="G235" s="292" t="s">
        <v>2312</v>
      </c>
      <c r="H235" s="293">
        <v>2</v>
      </c>
      <c r="I235" s="298">
        <v>1</v>
      </c>
      <c r="J235" s="295" t="s">
        <v>420</v>
      </c>
      <c r="K235" s="299" t="s">
        <v>419</v>
      </c>
    </row>
    <row r="236" spans="1:11">
      <c r="A236">
        <v>212</v>
      </c>
      <c r="B236" s="7" t="s">
        <v>2318</v>
      </c>
      <c r="C236" s="272" t="s">
        <v>420</v>
      </c>
      <c r="D236" s="272" t="s">
        <v>419</v>
      </c>
      <c r="E236" s="7" t="s">
        <v>2318</v>
      </c>
      <c r="F236" s="297" t="s">
        <v>2307</v>
      </c>
      <c r="G236" s="292" t="s">
        <v>2318</v>
      </c>
      <c r="H236" s="293">
        <v>2</v>
      </c>
      <c r="I236" s="294">
        <v>1</v>
      </c>
      <c r="J236" s="295" t="s">
        <v>420</v>
      </c>
      <c r="K236" s="296" t="s">
        <v>419</v>
      </c>
    </row>
    <row r="237" spans="1:11">
      <c r="A237">
        <v>212</v>
      </c>
      <c r="B237" s="7" t="s">
        <v>2321</v>
      </c>
      <c r="C237" s="272" t="s">
        <v>420</v>
      </c>
      <c r="D237" s="272" t="s">
        <v>419</v>
      </c>
      <c r="E237" s="7" t="s">
        <v>2321</v>
      </c>
      <c r="F237" s="291" t="s">
        <v>2321</v>
      </c>
      <c r="G237" s="292"/>
      <c r="H237" s="293">
        <v>2</v>
      </c>
      <c r="I237" s="294">
        <v>1</v>
      </c>
      <c r="J237" s="295" t="s">
        <v>420</v>
      </c>
      <c r="K237" s="296" t="s">
        <v>419</v>
      </c>
    </row>
    <row r="238" spans="1:11">
      <c r="A238">
        <v>212</v>
      </c>
      <c r="B238" s="7" t="s">
        <v>2322</v>
      </c>
      <c r="C238" s="272" t="s">
        <v>420</v>
      </c>
      <c r="D238" s="272" t="s">
        <v>419</v>
      </c>
      <c r="E238" s="7" t="s">
        <v>2322</v>
      </c>
      <c r="F238" s="297" t="s">
        <v>2321</v>
      </c>
      <c r="G238" s="292" t="s">
        <v>2322</v>
      </c>
      <c r="H238" s="293">
        <v>2</v>
      </c>
      <c r="I238" s="294">
        <v>1</v>
      </c>
      <c r="J238" s="295" t="s">
        <v>420</v>
      </c>
      <c r="K238" s="296" t="s">
        <v>419</v>
      </c>
    </row>
    <row r="239" spans="1:11">
      <c r="A239">
        <v>212</v>
      </c>
      <c r="B239" s="7" t="s">
        <v>2329</v>
      </c>
      <c r="C239" s="272" t="s">
        <v>420</v>
      </c>
      <c r="D239" s="272" t="s">
        <v>419</v>
      </c>
      <c r="E239" s="7" t="s">
        <v>2329</v>
      </c>
      <c r="F239" s="297" t="s">
        <v>2321</v>
      </c>
      <c r="G239" s="292" t="s">
        <v>2329</v>
      </c>
      <c r="H239" s="293">
        <v>2</v>
      </c>
      <c r="I239" s="298">
        <v>1</v>
      </c>
      <c r="J239" s="295" t="s">
        <v>420</v>
      </c>
      <c r="K239" s="299" t="s">
        <v>419</v>
      </c>
    </row>
    <row r="240" spans="1:11">
      <c r="A240">
        <v>212</v>
      </c>
      <c r="B240" s="7" t="s">
        <v>2335</v>
      </c>
      <c r="C240" s="272" t="s">
        <v>417</v>
      </c>
      <c r="D240" s="272" t="s">
        <v>419</v>
      </c>
      <c r="E240" s="7" t="s">
        <v>2335</v>
      </c>
      <c r="F240" s="291" t="s">
        <v>2335</v>
      </c>
      <c r="G240" s="292"/>
      <c r="H240" s="293">
        <v>1</v>
      </c>
      <c r="I240" s="294">
        <v>1</v>
      </c>
      <c r="J240" s="295" t="s">
        <v>417</v>
      </c>
      <c r="K240" s="296" t="s">
        <v>419</v>
      </c>
    </row>
    <row r="241" spans="1:11">
      <c r="A241">
        <v>212</v>
      </c>
      <c r="B241" s="7" t="s">
        <v>2336</v>
      </c>
      <c r="C241" s="272" t="s">
        <v>417</v>
      </c>
      <c r="D241" s="272" t="s">
        <v>419</v>
      </c>
      <c r="E241" s="7" t="s">
        <v>2336</v>
      </c>
      <c r="F241" s="297" t="s">
        <v>2335</v>
      </c>
      <c r="G241" s="292" t="s">
        <v>2336</v>
      </c>
      <c r="H241" s="293">
        <v>1</v>
      </c>
      <c r="I241" s="294">
        <v>1</v>
      </c>
      <c r="J241" s="295" t="s">
        <v>417</v>
      </c>
      <c r="K241" s="296" t="s">
        <v>419</v>
      </c>
    </row>
    <row r="242" spans="1:11">
      <c r="A242">
        <v>212</v>
      </c>
      <c r="B242" s="7" t="s">
        <v>2339</v>
      </c>
      <c r="C242" s="272" t="s">
        <v>417</v>
      </c>
      <c r="D242" s="272" t="s">
        <v>418</v>
      </c>
      <c r="E242" s="7" t="s">
        <v>2339</v>
      </c>
      <c r="F242" s="297" t="s">
        <v>2335</v>
      </c>
      <c r="G242" s="292" t="s">
        <v>2339</v>
      </c>
      <c r="H242" s="293">
        <v>1</v>
      </c>
      <c r="I242" s="294">
        <v>2</v>
      </c>
      <c r="J242" s="295" t="s">
        <v>417</v>
      </c>
      <c r="K242" s="296" t="s">
        <v>418</v>
      </c>
    </row>
    <row r="243" spans="1:11">
      <c r="A243">
        <v>212</v>
      </c>
      <c r="B243" s="7" t="s">
        <v>2349</v>
      </c>
      <c r="C243" s="272" t="s">
        <v>420</v>
      </c>
      <c r="D243" s="272" t="s">
        <v>419</v>
      </c>
      <c r="E243" s="7" t="s">
        <v>2349</v>
      </c>
      <c r="F243" s="291" t="s">
        <v>2349</v>
      </c>
      <c r="G243" s="292"/>
      <c r="H243" s="293">
        <v>2</v>
      </c>
      <c r="I243" s="294">
        <v>1</v>
      </c>
      <c r="J243" s="295" t="s">
        <v>420</v>
      </c>
      <c r="K243" s="296" t="s">
        <v>419</v>
      </c>
    </row>
    <row r="244" spans="1:11">
      <c r="A244">
        <v>212</v>
      </c>
      <c r="B244" s="7" t="s">
        <v>2350</v>
      </c>
      <c r="C244" s="272" t="s">
        <v>417</v>
      </c>
      <c r="D244" s="272" t="s">
        <v>419</v>
      </c>
      <c r="E244" s="7" t="s">
        <v>2350</v>
      </c>
      <c r="F244" s="297" t="s">
        <v>2349</v>
      </c>
      <c r="G244" s="292" t="s">
        <v>2350</v>
      </c>
      <c r="H244" s="293">
        <v>1</v>
      </c>
      <c r="I244" s="294">
        <v>1</v>
      </c>
      <c r="J244" s="295" t="s">
        <v>417</v>
      </c>
      <c r="K244" s="296" t="s">
        <v>419</v>
      </c>
    </row>
    <row r="245" spans="1:11">
      <c r="A245">
        <v>212</v>
      </c>
      <c r="B245" s="7" t="s">
        <v>2364</v>
      </c>
      <c r="C245" s="272" t="s">
        <v>420</v>
      </c>
      <c r="D245" s="272" t="s">
        <v>419</v>
      </c>
      <c r="E245" s="7" t="s">
        <v>2364</v>
      </c>
      <c r="F245" s="297" t="s">
        <v>2349</v>
      </c>
      <c r="G245" s="292" t="s">
        <v>2364</v>
      </c>
      <c r="H245" s="293">
        <v>2</v>
      </c>
      <c r="I245" s="294">
        <v>1</v>
      </c>
      <c r="J245" s="295" t="s">
        <v>420</v>
      </c>
      <c r="K245" s="296" t="s">
        <v>419</v>
      </c>
    </row>
    <row r="246" spans="1:11">
      <c r="B246" s="7" t="s">
        <v>2369</v>
      </c>
      <c r="C246" s="272" t="s">
        <v>420</v>
      </c>
      <c r="D246" s="272" t="s">
        <v>419</v>
      </c>
      <c r="E246" s="7" t="s">
        <v>2369</v>
      </c>
      <c r="F246" s="297" t="s">
        <v>2349</v>
      </c>
      <c r="G246" s="292" t="s">
        <v>2369</v>
      </c>
      <c r="H246" s="293">
        <v>2</v>
      </c>
      <c r="I246" s="294">
        <v>1</v>
      </c>
      <c r="J246" s="295" t="s">
        <v>420</v>
      </c>
      <c r="K246" s="296" t="s">
        <v>419</v>
      </c>
    </row>
  </sheetData>
  <phoneticPr fontId="9"/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AD3715"/>
  <sheetViews>
    <sheetView topLeftCell="A1454" zoomScaleNormal="100" zoomScaleSheetLayoutView="100" workbookViewId="0">
      <selection activeCell="B6" sqref="B6"/>
    </sheetView>
  </sheetViews>
  <sheetFormatPr defaultColWidth="10.625" defaultRowHeight="13.5"/>
  <cols>
    <col min="1" max="5" width="10.625" style="4"/>
    <col min="6" max="6" width="10.625" style="7"/>
    <col min="7" max="7" width="17.375" style="7" customWidth="1"/>
    <col min="8" max="8" width="38" style="7" customWidth="1"/>
    <col min="9" max="9" width="10.625" style="7"/>
    <col min="10" max="10" width="10.625" style="61"/>
    <col min="11" max="24" width="10.625" style="62"/>
    <col min="26" max="26" width="10.625" style="23"/>
    <col min="27" max="27" width="10.625" style="12"/>
    <col min="28" max="30" width="10.625" style="1"/>
  </cols>
  <sheetData>
    <row r="1" spans="1:30" ht="22.5" customHeight="1" thickBot="1">
      <c r="A1" s="2" t="s">
        <v>107</v>
      </c>
      <c r="B1" s="3"/>
      <c r="C1" s="4" t="s">
        <v>108</v>
      </c>
      <c r="D1" s="5" t="s">
        <v>109</v>
      </c>
      <c r="F1" s="6"/>
      <c r="J1" s="8"/>
      <c r="K1" s="484"/>
      <c r="L1" s="484"/>
      <c r="M1" s="9"/>
      <c r="N1" s="9"/>
      <c r="O1"/>
      <c r="P1"/>
      <c r="Q1"/>
      <c r="R1"/>
      <c r="S1" s="485"/>
      <c r="T1" s="485"/>
      <c r="U1" s="10"/>
      <c r="V1" s="486"/>
      <c r="W1" s="486"/>
      <c r="X1" s="10"/>
      <c r="Z1" s="11" t="s">
        <v>87</v>
      </c>
      <c r="AB1" s="13" t="s">
        <v>88</v>
      </c>
      <c r="AC1" s="14" t="s">
        <v>89</v>
      </c>
      <c r="AD1" s="14" t="s">
        <v>90</v>
      </c>
    </row>
    <row r="2" spans="1:30" ht="21" customHeight="1" thickTop="1" thickBot="1">
      <c r="B2" s="15"/>
      <c r="C2" s="4" t="s">
        <v>110</v>
      </c>
      <c r="D2" s="5" t="s">
        <v>111</v>
      </c>
      <c r="F2" s="4"/>
      <c r="G2" s="4"/>
      <c r="H2" s="4"/>
      <c r="J2" s="16"/>
      <c r="K2" s="487" t="str">
        <f>IF(AB2=0,"",AB2)</f>
        <v/>
      </c>
      <c r="L2" s="488"/>
      <c r="M2" s="17"/>
      <c r="N2" s="18"/>
      <c r="O2" s="19"/>
      <c r="P2" s="19"/>
      <c r="Q2" s="19"/>
      <c r="R2" s="19"/>
      <c r="S2" s="487" t="str">
        <f>IF(AC2=0,"",AC2)</f>
        <v xml:space="preserve">    </v>
      </c>
      <c r="T2" s="488"/>
      <c r="U2" s="20"/>
      <c r="V2" s="487"/>
      <c r="W2" s="488"/>
      <c r="X2" s="21"/>
      <c r="Y2" s="22"/>
      <c r="AA2" s="11" t="s">
        <v>275</v>
      </c>
      <c r="AB2" s="199">
        <f>kadft!F5</f>
        <v>0</v>
      </c>
      <c r="AC2" s="199" t="str">
        <f>kadft!J5</f>
        <v xml:space="preserve">    </v>
      </c>
      <c r="AD2" s="24" t="e">
        <f>#REF!</f>
        <v>#REF!</v>
      </c>
    </row>
    <row r="3" spans="1:30" ht="15" thickTop="1">
      <c r="B3" s="25"/>
      <c r="C3" s="25"/>
      <c r="D3" s="25"/>
      <c r="E3" s="25"/>
      <c r="F3" s="26"/>
      <c r="G3" s="26"/>
      <c r="J3" s="16"/>
      <c r="K3" s="489" t="s">
        <v>112</v>
      </c>
      <c r="L3" s="490"/>
      <c r="M3" s="490"/>
      <c r="N3" s="490"/>
      <c r="O3" s="491"/>
      <c r="P3" s="492"/>
      <c r="Q3" s="493" t="s">
        <v>113</v>
      </c>
      <c r="R3" s="491"/>
      <c r="S3" s="490"/>
      <c r="T3" s="490"/>
      <c r="U3" s="492"/>
      <c r="V3" s="489" t="s">
        <v>114</v>
      </c>
      <c r="W3" s="490"/>
      <c r="X3" s="492"/>
      <c r="AA3" s="1"/>
    </row>
    <row r="4" spans="1:30">
      <c r="A4" s="27" t="s">
        <v>114</v>
      </c>
      <c r="B4" s="28" t="s">
        <v>115</v>
      </c>
      <c r="C4" s="29" t="s">
        <v>116</v>
      </c>
      <c r="D4" s="29" t="s">
        <v>113</v>
      </c>
      <c r="E4" s="29" t="s">
        <v>114</v>
      </c>
      <c r="F4" s="30" t="s">
        <v>91</v>
      </c>
      <c r="G4" s="30" t="s">
        <v>92</v>
      </c>
      <c r="H4" s="31" t="s">
        <v>93</v>
      </c>
      <c r="I4" s="30" t="s">
        <v>94</v>
      </c>
      <c r="J4" s="32"/>
      <c r="K4" s="494" t="s">
        <v>95</v>
      </c>
      <c r="L4" s="495"/>
      <c r="M4" s="496"/>
      <c r="N4" s="497"/>
      <c r="O4" s="494" t="s">
        <v>96</v>
      </c>
      <c r="P4" s="498"/>
      <c r="Q4" s="494" t="s">
        <v>97</v>
      </c>
      <c r="R4" s="499"/>
      <c r="S4" s="500" t="s">
        <v>98</v>
      </c>
      <c r="T4" s="495"/>
      <c r="U4" s="501"/>
      <c r="V4" s="500" t="s">
        <v>99</v>
      </c>
      <c r="W4" s="495"/>
      <c r="X4" s="501"/>
      <c r="Z4" s="33" t="s">
        <v>117</v>
      </c>
      <c r="AA4" s="34" t="s">
        <v>100</v>
      </c>
      <c r="AB4" s="35" t="s">
        <v>118</v>
      </c>
      <c r="AC4" s="35" t="s">
        <v>119</v>
      </c>
      <c r="AD4" s="36" t="s">
        <v>94</v>
      </c>
    </row>
    <row r="5" spans="1:30" ht="13.5" customHeight="1">
      <c r="A5" s="37" t="s">
        <v>120</v>
      </c>
      <c r="B5" s="38" t="s">
        <v>121</v>
      </c>
      <c r="C5" s="39" t="s">
        <v>121</v>
      </c>
      <c r="D5" s="39" t="s">
        <v>121</v>
      </c>
      <c r="E5" s="39" t="s">
        <v>121</v>
      </c>
      <c r="F5" s="40"/>
      <c r="G5" s="40"/>
      <c r="H5" s="41"/>
      <c r="I5" s="42"/>
      <c r="J5" s="43"/>
      <c r="K5" s="44" t="s">
        <v>101</v>
      </c>
      <c r="L5" s="80" t="s">
        <v>0</v>
      </c>
      <c r="M5" s="79" t="s">
        <v>102</v>
      </c>
      <c r="N5" s="45" t="s">
        <v>103</v>
      </c>
      <c r="O5" s="44" t="s">
        <v>104</v>
      </c>
      <c r="P5" s="46" t="s">
        <v>105</v>
      </c>
      <c r="Q5" s="45" t="s">
        <v>101</v>
      </c>
      <c r="R5" s="44" t="s">
        <v>105</v>
      </c>
      <c r="S5" s="44" t="s">
        <v>104</v>
      </c>
      <c r="T5" s="80" t="s">
        <v>106</v>
      </c>
      <c r="U5" s="79" t="s">
        <v>102</v>
      </c>
      <c r="V5" s="44" t="s">
        <v>104</v>
      </c>
      <c r="W5" s="80" t="s">
        <v>94</v>
      </c>
      <c r="X5" s="79" t="s">
        <v>102</v>
      </c>
      <c r="Z5" s="47" t="s">
        <v>122</v>
      </c>
      <c r="AA5" s="48"/>
      <c r="AB5" s="49"/>
      <c r="AC5" s="49"/>
      <c r="AD5" s="50"/>
    </row>
    <row r="6" spans="1:30" ht="13.5" customHeight="1">
      <c r="A6" s="63"/>
      <c r="B6" s="64"/>
      <c r="C6" s="64"/>
      <c r="D6" s="64"/>
      <c r="E6" s="65"/>
      <c r="F6" s="66"/>
      <c r="G6" s="66"/>
      <c r="H6" s="67"/>
      <c r="I6" s="68"/>
      <c r="J6" s="43"/>
      <c r="K6" s="70"/>
      <c r="L6" s="82"/>
      <c r="M6" s="73"/>
      <c r="N6" s="71"/>
      <c r="O6" s="70"/>
      <c r="P6" s="72"/>
      <c r="Q6" s="71"/>
      <c r="R6" s="70"/>
      <c r="S6" s="70"/>
      <c r="T6" s="82"/>
      <c r="U6" s="73"/>
      <c r="V6" s="71"/>
      <c r="W6" s="81"/>
      <c r="X6" s="73"/>
      <c r="Z6" s="74">
        <v>0</v>
      </c>
      <c r="AA6" s="69"/>
      <c r="AB6" s="75"/>
      <c r="AC6" s="200" t="s">
        <v>415</v>
      </c>
      <c r="AD6" s="76"/>
    </row>
    <row r="7" spans="1:30">
      <c r="A7" s="263">
        <v>1000000000</v>
      </c>
      <c r="B7" s="263">
        <v>10</v>
      </c>
      <c r="C7" s="264">
        <v>0</v>
      </c>
      <c r="D7" s="265">
        <v>0</v>
      </c>
      <c r="E7" s="264">
        <v>0</v>
      </c>
      <c r="F7" s="263" t="s">
        <v>495</v>
      </c>
      <c r="G7" s="263" t="s">
        <v>495</v>
      </c>
      <c r="H7" s="263"/>
      <c r="I7" s="263"/>
      <c r="J7" s="51"/>
      <c r="K7" s="52" t="str">
        <f t="shared" ref="K7:K72" si="0">IF(AND($C7&gt;0,$H7=""),"ﾘｽﾄ１","")</f>
        <v/>
      </c>
      <c r="L7" s="83" t="str">
        <f t="shared" ref="L7:L72" si="1">IF(K7="ﾘｽﾄ１",G7,"")</f>
        <v/>
      </c>
      <c r="M7" s="53" t="str">
        <f>IF(K7="","",COUNTIF($K7:K$7,"ﾘｽﾄ１"))</f>
        <v/>
      </c>
      <c r="N7" s="53" t="str">
        <f t="shared" ref="N7:N72" si="2">IF(AND(D7=0,E7&gt;0),"同一区","")</f>
        <v/>
      </c>
      <c r="O7" s="54" t="str">
        <f>IF(AND(EXACT($K$2,G7),H7&gt;0),"該当１","")</f>
        <v/>
      </c>
      <c r="P7" s="53" t="str">
        <f t="shared" ref="P7:P71" si="3">IF(O7="該当１",G7,"")</f>
        <v/>
      </c>
      <c r="Q7" s="52" t="str">
        <f t="shared" ref="Q7:Q71" si="4">IF(O7="該当１","ﾘｽﾄ2","")</f>
        <v/>
      </c>
      <c r="R7" s="55" t="str">
        <f t="shared" ref="R7:R71" si="5">IF(Q7="ﾘｽﾄ2",H7,"")</f>
        <v/>
      </c>
      <c r="S7" s="52" t="str">
        <f t="shared" ref="S7:S72" si="6">IF(AND(Q7="ﾘｽﾄ2",OR(I7=0,AND(N7="同一区",E7=1))),"該当２","")</f>
        <v/>
      </c>
      <c r="T7" s="83" t="str">
        <f t="shared" ref="T7:T71" si="7">IF(S7="該当２",H7,"")</f>
        <v/>
      </c>
      <c r="U7" s="53" t="str">
        <f>IF(S7="","",COUNTIF($S$7:S7,"該当２"))</f>
        <v/>
      </c>
      <c r="V7" s="56" t="str">
        <f t="shared" ref="V7:V71" si="8">IF(AND($S$2=H7,E7&gt;0,E7&lt;998),"該当３","")</f>
        <v/>
      </c>
      <c r="W7" s="83" t="str">
        <f t="shared" ref="W7:W71" si="9">IF(V7="該当３",I7,"")</f>
        <v/>
      </c>
      <c r="X7" s="53" t="str">
        <f>IF(V7="","",COUNTIF($V7:V$7,"該当３"))</f>
        <v/>
      </c>
      <c r="Z7" s="86">
        <v>1</v>
      </c>
      <c r="AA7" s="87" t="s">
        <v>495</v>
      </c>
      <c r="AB7" s="88" t="s">
        <v>496</v>
      </c>
      <c r="AC7" s="58" t="str">
        <f>IF($Z7&gt;MAX($U$7:$U$3715),"",INDEX($T$7:$T$3715,MATCH($Z7,$U$7:$U$3715,0),MATCH($AC$4,$T$5:$U$5,0)))</f>
        <v/>
      </c>
      <c r="AD7" s="58" t="str">
        <f>IF($Z7&gt;MAX($X$7:$X$3715),"",INDEX($W$7:$W$3715,MATCH($Z7,$X$7:$X$3715,0),MATCH($AD$4,$W$5:$X$5,0)))</f>
        <v/>
      </c>
    </row>
    <row r="8" spans="1:30">
      <c r="A8" s="263">
        <v>1020100000</v>
      </c>
      <c r="B8" s="263">
        <v>10</v>
      </c>
      <c r="C8" s="264">
        <v>201</v>
      </c>
      <c r="D8" s="265">
        <v>0</v>
      </c>
      <c r="E8" s="264">
        <v>0</v>
      </c>
      <c r="F8" s="263" t="s">
        <v>495</v>
      </c>
      <c r="G8" s="263" t="s">
        <v>496</v>
      </c>
      <c r="H8" s="263"/>
      <c r="I8" s="263"/>
      <c r="J8" s="51"/>
      <c r="K8" s="52" t="str">
        <f t="shared" si="0"/>
        <v>ﾘｽﾄ１</v>
      </c>
      <c r="L8" s="83" t="str">
        <f t="shared" si="1"/>
        <v>前橋市</v>
      </c>
      <c r="M8" s="53">
        <f>IF(K8="","",COUNTIF($K$7:K8,"ﾘｽﾄ１"))</f>
        <v>1</v>
      </c>
      <c r="N8" s="53" t="str">
        <f t="shared" si="2"/>
        <v/>
      </c>
      <c r="O8" s="54" t="str">
        <f>IF(AND(EXACT($K$2,G8),H8&gt;0),"該当１","")</f>
        <v/>
      </c>
      <c r="P8" s="53" t="str">
        <f t="shared" si="3"/>
        <v/>
      </c>
      <c r="Q8" s="52" t="str">
        <f t="shared" si="4"/>
        <v/>
      </c>
      <c r="R8" s="55" t="str">
        <f t="shared" si="5"/>
        <v/>
      </c>
      <c r="S8" s="52" t="str">
        <f t="shared" si="6"/>
        <v/>
      </c>
      <c r="T8" s="83" t="str">
        <f t="shared" si="7"/>
        <v/>
      </c>
      <c r="U8" s="53" t="str">
        <f>IF(S8="","",COUNTIF($S$7:S8,"該当２"))</f>
        <v/>
      </c>
      <c r="V8" s="56" t="str">
        <f t="shared" si="8"/>
        <v/>
      </c>
      <c r="W8" s="83" t="str">
        <f t="shared" si="9"/>
        <v/>
      </c>
      <c r="X8" s="53" t="str">
        <f>IF(V8="","",COUNTIF($V$7:V8,"該当３"))</f>
        <v/>
      </c>
      <c r="Z8" s="86">
        <v>2</v>
      </c>
      <c r="AA8" s="87"/>
      <c r="AB8" s="88" t="s">
        <v>681</v>
      </c>
      <c r="AC8" s="58" t="str">
        <f t="shared" ref="AC8:AC41" si="10">IF($Z8&gt;MAX($U$7:$U$3715),"",INDEX($T$7:$T$3715,MATCH($Z8,$U$7:$U$3715,0),MATCH($AC$4,$T$5:$U$5,0)))</f>
        <v/>
      </c>
      <c r="AD8" s="58" t="str">
        <f t="shared" ref="AD8:AD71" si="11">IF($Z8&gt;MAX($X$7:$X$3715),"",INDEX($W$7:$W$3715,MATCH($Z8,$X$7:$X$3715,0),MATCH($AD$4,$W$5:$X$5,0)))</f>
        <v/>
      </c>
    </row>
    <row r="9" spans="1:30">
      <c r="A9" s="263">
        <v>1020101000</v>
      </c>
      <c r="B9" s="263">
        <v>10</v>
      </c>
      <c r="C9" s="264">
        <v>201</v>
      </c>
      <c r="D9" s="265">
        <v>1</v>
      </c>
      <c r="E9" s="264">
        <v>0</v>
      </c>
      <c r="F9" s="263" t="s">
        <v>495</v>
      </c>
      <c r="G9" s="266" t="s">
        <v>496</v>
      </c>
      <c r="H9" s="266" t="s">
        <v>497</v>
      </c>
      <c r="I9" s="263"/>
      <c r="J9" s="51"/>
      <c r="K9" s="52" t="str">
        <f t="shared" si="0"/>
        <v/>
      </c>
      <c r="L9" s="83" t="str">
        <f t="shared" si="1"/>
        <v/>
      </c>
      <c r="M9" s="53" t="str">
        <f>IF(K9="","",COUNTIF($K$7:K9,"ﾘｽﾄ１"))</f>
        <v/>
      </c>
      <c r="N9" s="53" t="str">
        <f t="shared" si="2"/>
        <v/>
      </c>
      <c r="O9" s="54" t="str">
        <f t="shared" ref="O9:O72" si="12">IF(AND(EXACT($K$2,G9),H9&gt;0),"該当１","")</f>
        <v/>
      </c>
      <c r="P9" s="53" t="str">
        <f t="shared" si="3"/>
        <v/>
      </c>
      <c r="Q9" s="52" t="str">
        <f t="shared" si="4"/>
        <v/>
      </c>
      <c r="R9" s="55" t="str">
        <f t="shared" si="5"/>
        <v/>
      </c>
      <c r="S9" s="52" t="str">
        <f t="shared" si="6"/>
        <v/>
      </c>
      <c r="T9" s="83" t="str">
        <f t="shared" si="7"/>
        <v/>
      </c>
      <c r="U9" s="53" t="str">
        <f>IF(S9="","",COUNTIF($S$7:S9,"該当２"))</f>
        <v/>
      </c>
      <c r="V9" s="56" t="str">
        <f t="shared" si="8"/>
        <v/>
      </c>
      <c r="W9" s="83" t="str">
        <f t="shared" si="9"/>
        <v/>
      </c>
      <c r="X9" s="53" t="str">
        <f>IF(V9="","",COUNTIF($V$7:V9,"該当３"))</f>
        <v/>
      </c>
      <c r="Z9" s="86">
        <v>3</v>
      </c>
      <c r="AA9" s="87"/>
      <c r="AB9" s="88" t="s">
        <v>912</v>
      </c>
      <c r="AC9" s="58" t="str">
        <f t="shared" si="10"/>
        <v/>
      </c>
      <c r="AD9" s="58" t="str">
        <f t="shared" si="11"/>
        <v/>
      </c>
    </row>
    <row r="10" spans="1:30">
      <c r="A10" s="263">
        <v>1020101001</v>
      </c>
      <c r="B10" s="263">
        <v>10</v>
      </c>
      <c r="C10" s="264">
        <v>201</v>
      </c>
      <c r="D10" s="265">
        <v>1</v>
      </c>
      <c r="E10" s="264">
        <v>1</v>
      </c>
      <c r="F10" s="263" t="s">
        <v>495</v>
      </c>
      <c r="G10" s="263" t="s">
        <v>496</v>
      </c>
      <c r="H10" s="263" t="s">
        <v>496</v>
      </c>
      <c r="I10" s="263" t="s">
        <v>498</v>
      </c>
      <c r="J10" s="51"/>
      <c r="K10" s="52" t="str">
        <f t="shared" si="0"/>
        <v/>
      </c>
      <c r="L10" s="83" t="str">
        <f t="shared" si="1"/>
        <v/>
      </c>
      <c r="M10" s="53" t="str">
        <f>IF(K10="","",COUNTIF($K$7:K10,"ﾘｽﾄ１"))</f>
        <v/>
      </c>
      <c r="N10" s="53" t="str">
        <f t="shared" si="2"/>
        <v/>
      </c>
      <c r="O10" s="54" t="str">
        <f t="shared" si="12"/>
        <v/>
      </c>
      <c r="P10" s="53" t="str">
        <f t="shared" si="3"/>
        <v/>
      </c>
      <c r="Q10" s="52" t="str">
        <f t="shared" si="4"/>
        <v/>
      </c>
      <c r="R10" s="55" t="str">
        <f t="shared" si="5"/>
        <v/>
      </c>
      <c r="S10" s="52" t="str">
        <f t="shared" si="6"/>
        <v/>
      </c>
      <c r="T10" s="83" t="str">
        <f t="shared" si="7"/>
        <v/>
      </c>
      <c r="U10" s="53" t="str">
        <f>IF(S10="","",COUNTIF($S$7:S10,"該当２"))</f>
        <v/>
      </c>
      <c r="V10" s="56" t="str">
        <f t="shared" si="8"/>
        <v/>
      </c>
      <c r="W10" s="83" t="str">
        <f t="shared" si="9"/>
        <v/>
      </c>
      <c r="X10" s="53" t="str">
        <f>IF(V10="","",COUNTIF($V$7:V10,"該当３"))</f>
        <v/>
      </c>
      <c r="Z10" s="86">
        <v>4</v>
      </c>
      <c r="AA10" s="59"/>
      <c r="AB10" s="88" t="s">
        <v>995</v>
      </c>
      <c r="AC10" s="58" t="str">
        <f t="shared" si="10"/>
        <v/>
      </c>
      <c r="AD10" s="58" t="str">
        <f t="shared" si="11"/>
        <v/>
      </c>
    </row>
    <row r="11" spans="1:30">
      <c r="A11" s="263">
        <v>1020101002</v>
      </c>
      <c r="B11" s="263">
        <v>10</v>
      </c>
      <c r="C11" s="264">
        <v>201</v>
      </c>
      <c r="D11" s="265">
        <v>1</v>
      </c>
      <c r="E11" s="264">
        <v>2</v>
      </c>
      <c r="F11" s="263" t="s">
        <v>495</v>
      </c>
      <c r="G11" s="263" t="s">
        <v>496</v>
      </c>
      <c r="H11" s="263" t="s">
        <v>496</v>
      </c>
      <c r="I11" s="263" t="s">
        <v>499</v>
      </c>
      <c r="J11" s="51"/>
      <c r="K11" s="52" t="str">
        <f t="shared" si="0"/>
        <v/>
      </c>
      <c r="L11" s="83" t="str">
        <f t="shared" si="1"/>
        <v/>
      </c>
      <c r="M11" s="53" t="str">
        <f>IF(K11="","",COUNTIF($K$7:K11,"ﾘｽﾄ１"))</f>
        <v/>
      </c>
      <c r="N11" s="53" t="str">
        <f t="shared" si="2"/>
        <v/>
      </c>
      <c r="O11" s="54" t="str">
        <f t="shared" si="12"/>
        <v/>
      </c>
      <c r="P11" s="53" t="str">
        <f t="shared" si="3"/>
        <v/>
      </c>
      <c r="Q11" s="52" t="str">
        <f t="shared" si="4"/>
        <v/>
      </c>
      <c r="R11" s="55" t="str">
        <f t="shared" si="5"/>
        <v/>
      </c>
      <c r="S11" s="52" t="str">
        <f t="shared" si="6"/>
        <v/>
      </c>
      <c r="T11" s="83" t="str">
        <f t="shared" si="7"/>
        <v/>
      </c>
      <c r="U11" s="53" t="str">
        <f>IF(S11="","",COUNTIF($S$7:S11,"該当２"))</f>
        <v/>
      </c>
      <c r="V11" s="56" t="str">
        <f t="shared" si="8"/>
        <v/>
      </c>
      <c r="W11" s="83" t="str">
        <f t="shared" si="9"/>
        <v/>
      </c>
      <c r="X11" s="53" t="str">
        <f>IF(V11="","",COUNTIF($V$7:V11,"該当３"))</f>
        <v/>
      </c>
      <c r="Z11" s="86">
        <v>5</v>
      </c>
      <c r="AA11" s="59"/>
      <c r="AB11" s="88" t="s">
        <v>1124</v>
      </c>
      <c r="AC11" s="58" t="str">
        <f t="shared" si="10"/>
        <v/>
      </c>
      <c r="AD11" s="58" t="str">
        <f t="shared" si="11"/>
        <v/>
      </c>
    </row>
    <row r="12" spans="1:30">
      <c r="A12" s="263">
        <v>1020101003</v>
      </c>
      <c r="B12" s="263">
        <v>10</v>
      </c>
      <c r="C12" s="264">
        <v>201</v>
      </c>
      <c r="D12" s="265">
        <v>1</v>
      </c>
      <c r="E12" s="264">
        <v>3</v>
      </c>
      <c r="F12" s="263" t="s">
        <v>495</v>
      </c>
      <c r="G12" s="263" t="s">
        <v>496</v>
      </c>
      <c r="H12" s="263" t="s">
        <v>496</v>
      </c>
      <c r="I12" s="263" t="s">
        <v>500</v>
      </c>
      <c r="J12" s="51"/>
      <c r="K12" s="52" t="str">
        <f t="shared" si="0"/>
        <v/>
      </c>
      <c r="L12" s="83" t="str">
        <f t="shared" si="1"/>
        <v/>
      </c>
      <c r="M12" s="53" t="str">
        <f>IF(K12="","",COUNTIF($K$7:K12,"ﾘｽﾄ１"))</f>
        <v/>
      </c>
      <c r="N12" s="53" t="str">
        <f t="shared" si="2"/>
        <v/>
      </c>
      <c r="O12" s="54" t="str">
        <f t="shared" si="12"/>
        <v/>
      </c>
      <c r="P12" s="53" t="str">
        <f t="shared" si="3"/>
        <v/>
      </c>
      <c r="Q12" s="52" t="str">
        <f t="shared" si="4"/>
        <v/>
      </c>
      <c r="R12" s="55" t="str">
        <f t="shared" si="5"/>
        <v/>
      </c>
      <c r="S12" s="52" t="str">
        <f t="shared" si="6"/>
        <v/>
      </c>
      <c r="T12" s="83" t="str">
        <f t="shared" si="7"/>
        <v/>
      </c>
      <c r="U12" s="53" t="str">
        <f>IF(S12="","",COUNTIF($S$7:S12,"該当２"))</f>
        <v/>
      </c>
      <c r="V12" s="56" t="str">
        <f t="shared" si="8"/>
        <v/>
      </c>
      <c r="W12" s="83" t="str">
        <f t="shared" si="9"/>
        <v/>
      </c>
      <c r="X12" s="53" t="str">
        <f>IF(V12="","",COUNTIF($V$7:V12,"該当３"))</f>
        <v/>
      </c>
      <c r="Z12" s="86">
        <v>6</v>
      </c>
      <c r="AA12" s="59"/>
      <c r="AB12" s="88" t="s">
        <v>1305</v>
      </c>
      <c r="AC12" s="58" t="str">
        <f t="shared" si="10"/>
        <v/>
      </c>
      <c r="AD12" s="58" t="str">
        <f t="shared" si="11"/>
        <v/>
      </c>
    </row>
    <row r="13" spans="1:30">
      <c r="A13" s="263">
        <v>1020101004</v>
      </c>
      <c r="B13" s="263">
        <v>10</v>
      </c>
      <c r="C13" s="264">
        <v>201</v>
      </c>
      <c r="D13" s="265">
        <v>1</v>
      </c>
      <c r="E13" s="264">
        <v>4</v>
      </c>
      <c r="F13" s="263" t="s">
        <v>495</v>
      </c>
      <c r="G13" s="263" t="s">
        <v>496</v>
      </c>
      <c r="H13" s="263" t="s">
        <v>496</v>
      </c>
      <c r="I13" s="263" t="s">
        <v>501</v>
      </c>
      <c r="J13" s="51"/>
      <c r="K13" s="52" t="str">
        <f t="shared" si="0"/>
        <v/>
      </c>
      <c r="L13" s="83" t="str">
        <f t="shared" si="1"/>
        <v/>
      </c>
      <c r="M13" s="53" t="str">
        <f>IF(K13="","",COUNTIF($K$7:K13,"ﾘｽﾄ１"))</f>
        <v/>
      </c>
      <c r="N13" s="53" t="str">
        <f t="shared" si="2"/>
        <v/>
      </c>
      <c r="O13" s="54" t="str">
        <f t="shared" si="12"/>
        <v/>
      </c>
      <c r="P13" s="53" t="str">
        <f t="shared" si="3"/>
        <v/>
      </c>
      <c r="Q13" s="52" t="str">
        <f t="shared" si="4"/>
        <v/>
      </c>
      <c r="R13" s="55" t="str">
        <f t="shared" si="5"/>
        <v/>
      </c>
      <c r="S13" s="52" t="str">
        <f t="shared" si="6"/>
        <v/>
      </c>
      <c r="T13" s="83" t="str">
        <f t="shared" si="7"/>
        <v/>
      </c>
      <c r="U13" s="53" t="str">
        <f>IF(S13="","",COUNTIF($S$7:S13,"該当２"))</f>
        <v/>
      </c>
      <c r="V13" s="56" t="str">
        <f t="shared" si="8"/>
        <v/>
      </c>
      <c r="W13" s="83" t="str">
        <f t="shared" si="9"/>
        <v/>
      </c>
      <c r="X13" s="53" t="str">
        <f>IF(V13="","",COUNTIF($V$7:V13,"該当３"))</f>
        <v/>
      </c>
      <c r="Z13" s="86">
        <v>7</v>
      </c>
      <c r="AA13" s="59"/>
      <c r="AB13" s="88" t="s">
        <v>1395</v>
      </c>
      <c r="AC13" s="58" t="str">
        <f t="shared" si="10"/>
        <v/>
      </c>
      <c r="AD13" s="58" t="str">
        <f t="shared" si="11"/>
        <v/>
      </c>
    </row>
    <row r="14" spans="1:30">
      <c r="A14" s="263">
        <v>1020101005</v>
      </c>
      <c r="B14" s="263">
        <v>10</v>
      </c>
      <c r="C14" s="264">
        <v>201</v>
      </c>
      <c r="D14" s="265">
        <v>1</v>
      </c>
      <c r="E14" s="264">
        <v>5</v>
      </c>
      <c r="F14" s="263" t="s">
        <v>495</v>
      </c>
      <c r="G14" s="263" t="s">
        <v>496</v>
      </c>
      <c r="H14" s="263" t="s">
        <v>496</v>
      </c>
      <c r="I14" s="263" t="s">
        <v>502</v>
      </c>
      <c r="J14" s="51"/>
      <c r="K14" s="52" t="str">
        <f t="shared" si="0"/>
        <v/>
      </c>
      <c r="L14" s="83" t="str">
        <f t="shared" si="1"/>
        <v/>
      </c>
      <c r="M14" s="53" t="str">
        <f>IF(K14="","",COUNTIF($K$7:K14,"ﾘｽﾄ１"))</f>
        <v/>
      </c>
      <c r="N14" s="53" t="str">
        <f t="shared" si="2"/>
        <v/>
      </c>
      <c r="O14" s="54" t="str">
        <f t="shared" si="12"/>
        <v/>
      </c>
      <c r="P14" s="53" t="str">
        <f t="shared" si="3"/>
        <v/>
      </c>
      <c r="Q14" s="52" t="str">
        <f t="shared" si="4"/>
        <v/>
      </c>
      <c r="R14" s="55" t="str">
        <f t="shared" si="5"/>
        <v/>
      </c>
      <c r="S14" s="52" t="str">
        <f t="shared" si="6"/>
        <v/>
      </c>
      <c r="T14" s="83" t="str">
        <f t="shared" si="7"/>
        <v/>
      </c>
      <c r="U14" s="53" t="str">
        <f>IF(S14="","",COUNTIF($S$7:S14,"該当２"))</f>
        <v/>
      </c>
      <c r="V14" s="56" t="str">
        <f t="shared" si="8"/>
        <v/>
      </c>
      <c r="W14" s="83" t="str">
        <f t="shared" si="9"/>
        <v/>
      </c>
      <c r="X14" s="53" t="str">
        <f>IF(V14="","",COUNTIF($V$7:V14,"該当３"))</f>
        <v/>
      </c>
      <c r="Z14" s="86">
        <v>8</v>
      </c>
      <c r="AA14" s="59"/>
      <c r="AB14" s="88" t="s">
        <v>1448</v>
      </c>
      <c r="AC14" s="58" t="str">
        <f t="shared" si="10"/>
        <v/>
      </c>
      <c r="AD14" s="58" t="str">
        <f t="shared" si="11"/>
        <v/>
      </c>
    </row>
    <row r="15" spans="1:30">
      <c r="A15" s="263">
        <v>1020101006</v>
      </c>
      <c r="B15" s="263">
        <v>10</v>
      </c>
      <c r="C15" s="264">
        <v>201</v>
      </c>
      <c r="D15" s="265">
        <v>1</v>
      </c>
      <c r="E15" s="264">
        <v>6</v>
      </c>
      <c r="F15" s="263" t="s">
        <v>495</v>
      </c>
      <c r="G15" s="263" t="s">
        <v>496</v>
      </c>
      <c r="H15" s="263" t="s">
        <v>496</v>
      </c>
      <c r="I15" s="263" t="s">
        <v>503</v>
      </c>
      <c r="J15" s="51"/>
      <c r="K15" s="52" t="str">
        <f t="shared" si="0"/>
        <v/>
      </c>
      <c r="L15" s="83" t="str">
        <f t="shared" si="1"/>
        <v/>
      </c>
      <c r="M15" s="53" t="str">
        <f>IF(K15="","",COUNTIF($K$7:K15,"ﾘｽﾄ１"))</f>
        <v/>
      </c>
      <c r="N15" s="53" t="str">
        <f t="shared" si="2"/>
        <v/>
      </c>
      <c r="O15" s="54" t="str">
        <f t="shared" si="12"/>
        <v/>
      </c>
      <c r="P15" s="53" t="str">
        <f t="shared" si="3"/>
        <v/>
      </c>
      <c r="Q15" s="52" t="str">
        <f t="shared" si="4"/>
        <v/>
      </c>
      <c r="R15" s="55" t="str">
        <f t="shared" si="5"/>
        <v/>
      </c>
      <c r="S15" s="52" t="str">
        <f t="shared" si="6"/>
        <v/>
      </c>
      <c r="T15" s="83" t="str">
        <f t="shared" si="7"/>
        <v/>
      </c>
      <c r="U15" s="53" t="str">
        <f>IF(S15="","",COUNTIF($S$7:S15,"該当２"))</f>
        <v/>
      </c>
      <c r="V15" s="56" t="str">
        <f t="shared" si="8"/>
        <v/>
      </c>
      <c r="W15" s="83" t="str">
        <f t="shared" si="9"/>
        <v/>
      </c>
      <c r="X15" s="53" t="str">
        <f>IF(V15="","",COUNTIF($V$7:V15,"該当３"))</f>
        <v/>
      </c>
      <c r="Z15" s="86">
        <v>9</v>
      </c>
      <c r="AA15" s="59"/>
      <c r="AB15" s="88" t="s">
        <v>1531</v>
      </c>
      <c r="AC15" s="58" t="str">
        <f t="shared" si="10"/>
        <v/>
      </c>
      <c r="AD15" s="58" t="str">
        <f t="shared" si="11"/>
        <v/>
      </c>
    </row>
    <row r="16" spans="1:30">
      <c r="A16" s="263">
        <v>1020101007</v>
      </c>
      <c r="B16" s="263">
        <v>10</v>
      </c>
      <c r="C16" s="264">
        <v>201</v>
      </c>
      <c r="D16" s="265">
        <v>1</v>
      </c>
      <c r="E16" s="264">
        <v>7</v>
      </c>
      <c r="F16" s="263" t="s">
        <v>495</v>
      </c>
      <c r="G16" s="263" t="s">
        <v>496</v>
      </c>
      <c r="H16" s="263" t="s">
        <v>496</v>
      </c>
      <c r="I16" s="263" t="s">
        <v>504</v>
      </c>
      <c r="J16" s="51"/>
      <c r="K16" s="52" t="str">
        <f t="shared" si="0"/>
        <v/>
      </c>
      <c r="L16" s="83" t="str">
        <f t="shared" si="1"/>
        <v/>
      </c>
      <c r="M16" s="53" t="str">
        <f>IF(K16="","",COUNTIF($K$7:K16,"ﾘｽﾄ１"))</f>
        <v/>
      </c>
      <c r="N16" s="53" t="str">
        <f t="shared" si="2"/>
        <v/>
      </c>
      <c r="O16" s="54" t="str">
        <f t="shared" si="12"/>
        <v/>
      </c>
      <c r="P16" s="53" t="str">
        <f t="shared" si="3"/>
        <v/>
      </c>
      <c r="Q16" s="52" t="str">
        <f t="shared" si="4"/>
        <v/>
      </c>
      <c r="R16" s="55" t="str">
        <f t="shared" si="5"/>
        <v/>
      </c>
      <c r="S16" s="52" t="str">
        <f t="shared" si="6"/>
        <v/>
      </c>
      <c r="T16" s="83" t="str">
        <f t="shared" si="7"/>
        <v/>
      </c>
      <c r="U16" s="53" t="str">
        <f>IF(S16="","",COUNTIF($S$7:S16,"該当２"))</f>
        <v/>
      </c>
      <c r="V16" s="56" t="str">
        <f t="shared" si="8"/>
        <v/>
      </c>
      <c r="W16" s="83" t="str">
        <f t="shared" si="9"/>
        <v/>
      </c>
      <c r="X16" s="53" t="str">
        <f>IF(V16="","",COUNTIF($V$7:V16,"該当３"))</f>
        <v/>
      </c>
      <c r="Z16" s="86">
        <v>10</v>
      </c>
      <c r="AA16" s="59"/>
      <c r="AB16" s="88" t="s">
        <v>1619</v>
      </c>
      <c r="AC16" s="58" t="str">
        <f t="shared" si="10"/>
        <v/>
      </c>
      <c r="AD16" s="58" t="str">
        <f t="shared" si="11"/>
        <v/>
      </c>
    </row>
    <row r="17" spans="1:30">
      <c r="A17" s="263">
        <v>1020101008</v>
      </c>
      <c r="B17" s="263">
        <v>10</v>
      </c>
      <c r="C17" s="264">
        <v>201</v>
      </c>
      <c r="D17" s="265">
        <v>1</v>
      </c>
      <c r="E17" s="264">
        <v>8</v>
      </c>
      <c r="F17" s="263" t="s">
        <v>495</v>
      </c>
      <c r="G17" s="263" t="s">
        <v>496</v>
      </c>
      <c r="H17" s="263" t="s">
        <v>496</v>
      </c>
      <c r="I17" s="263" t="s">
        <v>505</v>
      </c>
      <c r="J17" s="51"/>
      <c r="K17" s="52" t="str">
        <f t="shared" si="0"/>
        <v/>
      </c>
      <c r="L17" s="83" t="str">
        <f t="shared" si="1"/>
        <v/>
      </c>
      <c r="M17" s="53" t="str">
        <f>IF(K17="","",COUNTIF($K$7:K17,"ﾘｽﾄ１"))</f>
        <v/>
      </c>
      <c r="N17" s="53" t="str">
        <f t="shared" si="2"/>
        <v/>
      </c>
      <c r="O17" s="54" t="str">
        <f t="shared" si="12"/>
        <v/>
      </c>
      <c r="P17" s="53" t="str">
        <f t="shared" si="3"/>
        <v/>
      </c>
      <c r="Q17" s="52" t="str">
        <f t="shared" si="4"/>
        <v/>
      </c>
      <c r="R17" s="55" t="str">
        <f t="shared" si="5"/>
        <v/>
      </c>
      <c r="S17" s="52" t="str">
        <f t="shared" si="6"/>
        <v/>
      </c>
      <c r="T17" s="83" t="str">
        <f t="shared" si="7"/>
        <v/>
      </c>
      <c r="U17" s="53" t="str">
        <f>IF(S17="","",COUNTIF($S$7:S17,"該当２"))</f>
        <v/>
      </c>
      <c r="V17" s="56" t="str">
        <f t="shared" si="8"/>
        <v/>
      </c>
      <c r="W17" s="83" t="str">
        <f t="shared" si="9"/>
        <v/>
      </c>
      <c r="X17" s="53" t="str">
        <f>IF(V17="","",COUNTIF($V$7:V17,"該当３"))</f>
        <v/>
      </c>
      <c r="Z17" s="86">
        <v>11</v>
      </c>
      <c r="AA17" s="59"/>
      <c r="AB17" s="88" t="s">
        <v>1704</v>
      </c>
      <c r="AC17" s="58" t="str">
        <f t="shared" si="10"/>
        <v/>
      </c>
      <c r="AD17" s="58" t="str">
        <f t="shared" si="11"/>
        <v/>
      </c>
    </row>
    <row r="18" spans="1:30">
      <c r="A18" s="263">
        <v>1020101009</v>
      </c>
      <c r="B18" s="263">
        <v>10</v>
      </c>
      <c r="C18" s="264">
        <v>201</v>
      </c>
      <c r="D18" s="265">
        <v>1</v>
      </c>
      <c r="E18" s="264">
        <v>9</v>
      </c>
      <c r="F18" s="263" t="s">
        <v>495</v>
      </c>
      <c r="G18" s="263" t="s">
        <v>496</v>
      </c>
      <c r="H18" s="263" t="s">
        <v>496</v>
      </c>
      <c r="I18" s="263" t="s">
        <v>506</v>
      </c>
      <c r="J18" s="51"/>
      <c r="K18" s="52" t="str">
        <f t="shared" si="0"/>
        <v/>
      </c>
      <c r="L18" s="83" t="str">
        <f t="shared" si="1"/>
        <v/>
      </c>
      <c r="M18" s="53" t="str">
        <f>IF(K18="","",COUNTIF($K$7:K18,"ﾘｽﾄ１"))</f>
        <v/>
      </c>
      <c r="N18" s="53" t="str">
        <f t="shared" si="2"/>
        <v/>
      </c>
      <c r="O18" s="54" t="str">
        <f t="shared" si="12"/>
        <v/>
      </c>
      <c r="P18" s="53" t="str">
        <f t="shared" si="3"/>
        <v/>
      </c>
      <c r="Q18" s="52" t="str">
        <f t="shared" si="4"/>
        <v/>
      </c>
      <c r="R18" s="55" t="str">
        <f t="shared" si="5"/>
        <v/>
      </c>
      <c r="S18" s="52" t="str">
        <f t="shared" si="6"/>
        <v/>
      </c>
      <c r="T18" s="83" t="str">
        <f t="shared" si="7"/>
        <v/>
      </c>
      <c r="U18" s="53" t="str">
        <f>IF(S18="","",COUNTIF($S$7:S18,"該当２"))</f>
        <v/>
      </c>
      <c r="V18" s="56" t="str">
        <f t="shared" si="8"/>
        <v/>
      </c>
      <c r="W18" s="83" t="str">
        <f t="shared" si="9"/>
        <v/>
      </c>
      <c r="X18" s="53" t="str">
        <f>IF(V18="","",COUNTIF($V$7:V18,"該当３"))</f>
        <v/>
      </c>
      <c r="Z18" s="86">
        <v>12</v>
      </c>
      <c r="AA18" s="59"/>
      <c r="AB18" s="88" t="s">
        <v>1768</v>
      </c>
      <c r="AC18" s="58" t="str">
        <f t="shared" si="10"/>
        <v/>
      </c>
      <c r="AD18" s="58" t="str">
        <f t="shared" si="11"/>
        <v/>
      </c>
    </row>
    <row r="19" spans="1:30">
      <c r="A19" s="263">
        <v>1020101010</v>
      </c>
      <c r="B19" s="263">
        <v>10</v>
      </c>
      <c r="C19" s="264">
        <v>201</v>
      </c>
      <c r="D19" s="265">
        <v>1</v>
      </c>
      <c r="E19" s="264">
        <v>10</v>
      </c>
      <c r="F19" s="263" t="s">
        <v>495</v>
      </c>
      <c r="G19" s="263" t="s">
        <v>496</v>
      </c>
      <c r="H19" s="263" t="s">
        <v>496</v>
      </c>
      <c r="I19" s="263" t="s">
        <v>507</v>
      </c>
      <c r="J19" s="51"/>
      <c r="K19" s="52" t="str">
        <f t="shared" si="0"/>
        <v/>
      </c>
      <c r="L19" s="83" t="str">
        <f t="shared" si="1"/>
        <v/>
      </c>
      <c r="M19" s="53" t="str">
        <f>IF(K19="","",COUNTIF($K$7:K19,"ﾘｽﾄ１"))</f>
        <v/>
      </c>
      <c r="N19" s="53" t="str">
        <f t="shared" si="2"/>
        <v/>
      </c>
      <c r="O19" s="54" t="str">
        <f t="shared" si="12"/>
        <v/>
      </c>
      <c r="P19" s="53" t="str">
        <f t="shared" si="3"/>
        <v/>
      </c>
      <c r="Q19" s="52" t="str">
        <f t="shared" si="4"/>
        <v/>
      </c>
      <c r="R19" s="55" t="str">
        <f t="shared" si="5"/>
        <v/>
      </c>
      <c r="S19" s="52" t="str">
        <f t="shared" si="6"/>
        <v/>
      </c>
      <c r="T19" s="83" t="str">
        <f t="shared" si="7"/>
        <v/>
      </c>
      <c r="U19" s="53" t="str">
        <f>IF(S19="","",COUNTIF($S$7:S19,"該当２"))</f>
        <v/>
      </c>
      <c r="V19" s="56" t="str">
        <f t="shared" si="8"/>
        <v/>
      </c>
      <c r="W19" s="83" t="str">
        <f t="shared" si="9"/>
        <v/>
      </c>
      <c r="X19" s="53" t="str">
        <f>IF(V19="","",COUNTIF($V$7:V19,"該当３"))</f>
        <v/>
      </c>
      <c r="Z19" s="86">
        <v>13</v>
      </c>
      <c r="AA19" s="59"/>
      <c r="AB19" s="88" t="s">
        <v>1811</v>
      </c>
      <c r="AC19" s="58" t="str">
        <f t="shared" si="10"/>
        <v/>
      </c>
      <c r="AD19" s="58" t="str">
        <f t="shared" si="11"/>
        <v/>
      </c>
    </row>
    <row r="20" spans="1:30">
      <c r="A20" s="263">
        <v>1020101011</v>
      </c>
      <c r="B20" s="263">
        <v>10</v>
      </c>
      <c r="C20" s="264">
        <v>201</v>
      </c>
      <c r="D20" s="265">
        <v>1</v>
      </c>
      <c r="E20" s="264">
        <v>11</v>
      </c>
      <c r="F20" s="263" t="s">
        <v>495</v>
      </c>
      <c r="G20" s="263" t="s">
        <v>496</v>
      </c>
      <c r="H20" s="263" t="s">
        <v>496</v>
      </c>
      <c r="I20" s="263" t="s">
        <v>508</v>
      </c>
      <c r="J20" s="51"/>
      <c r="K20" s="52" t="str">
        <f t="shared" si="0"/>
        <v/>
      </c>
      <c r="L20" s="83" t="str">
        <f t="shared" si="1"/>
        <v/>
      </c>
      <c r="M20" s="53" t="str">
        <f>IF(K20="","",COUNTIF($K$7:K20,"ﾘｽﾄ１"))</f>
        <v/>
      </c>
      <c r="N20" s="53" t="str">
        <f t="shared" si="2"/>
        <v/>
      </c>
      <c r="O20" s="54" t="str">
        <f t="shared" si="12"/>
        <v/>
      </c>
      <c r="P20" s="53" t="str">
        <f t="shared" si="3"/>
        <v/>
      </c>
      <c r="Q20" s="52" t="str">
        <f t="shared" si="4"/>
        <v/>
      </c>
      <c r="R20" s="55" t="str">
        <f t="shared" si="5"/>
        <v/>
      </c>
      <c r="S20" s="52" t="str">
        <f t="shared" si="6"/>
        <v/>
      </c>
      <c r="T20" s="83" t="str">
        <f t="shared" si="7"/>
        <v/>
      </c>
      <c r="U20" s="53" t="str">
        <f>IF(S20="","",COUNTIF($S$7:S20,"該当２"))</f>
        <v/>
      </c>
      <c r="V20" s="56" t="str">
        <f t="shared" si="8"/>
        <v/>
      </c>
      <c r="W20" s="83" t="str">
        <f t="shared" si="9"/>
        <v/>
      </c>
      <c r="X20" s="53" t="str">
        <f>IF(V20="","",COUNTIF($V$7:V20,"該当３"))</f>
        <v/>
      </c>
      <c r="Z20" s="86">
        <v>14</v>
      </c>
      <c r="AA20" s="59"/>
      <c r="AB20" s="88" t="s">
        <v>1833</v>
      </c>
      <c r="AC20" s="58" t="str">
        <f t="shared" si="10"/>
        <v/>
      </c>
      <c r="AD20" s="58" t="str">
        <f t="shared" si="11"/>
        <v/>
      </c>
    </row>
    <row r="21" spans="1:30">
      <c r="A21" s="263">
        <v>1020101012</v>
      </c>
      <c r="B21" s="263">
        <v>10</v>
      </c>
      <c r="C21" s="264">
        <v>201</v>
      </c>
      <c r="D21" s="265">
        <v>1</v>
      </c>
      <c r="E21" s="264">
        <v>12</v>
      </c>
      <c r="F21" s="263" t="s">
        <v>495</v>
      </c>
      <c r="G21" s="263" t="s">
        <v>496</v>
      </c>
      <c r="H21" s="263" t="s">
        <v>496</v>
      </c>
      <c r="I21" s="263" t="s">
        <v>509</v>
      </c>
      <c r="J21" s="51"/>
      <c r="K21" s="52" t="str">
        <f t="shared" si="0"/>
        <v/>
      </c>
      <c r="L21" s="83" t="str">
        <f t="shared" si="1"/>
        <v/>
      </c>
      <c r="M21" s="53" t="str">
        <f>IF(K21="","",COUNTIF($K$7:K21,"ﾘｽﾄ１"))</f>
        <v/>
      </c>
      <c r="N21" s="53" t="str">
        <f t="shared" si="2"/>
        <v/>
      </c>
      <c r="O21" s="54" t="str">
        <f t="shared" si="12"/>
        <v/>
      </c>
      <c r="P21" s="53" t="str">
        <f t="shared" si="3"/>
        <v/>
      </c>
      <c r="Q21" s="52" t="str">
        <f t="shared" si="4"/>
        <v/>
      </c>
      <c r="R21" s="55" t="str">
        <f t="shared" si="5"/>
        <v/>
      </c>
      <c r="S21" s="52" t="str">
        <f t="shared" si="6"/>
        <v/>
      </c>
      <c r="T21" s="83" t="str">
        <f t="shared" si="7"/>
        <v/>
      </c>
      <c r="U21" s="53" t="str">
        <f>IF(S21="","",COUNTIF($S$7:S21,"該当２"))</f>
        <v/>
      </c>
      <c r="V21" s="56" t="str">
        <f t="shared" si="8"/>
        <v/>
      </c>
      <c r="W21" s="83" t="str">
        <f t="shared" si="9"/>
        <v/>
      </c>
      <c r="X21" s="53" t="str">
        <f>IF(V21="","",COUNTIF($V$7:V21,"該当３"))</f>
        <v/>
      </c>
      <c r="Z21" s="86">
        <v>15</v>
      </c>
      <c r="AA21" s="59"/>
      <c r="AB21" s="88" t="s">
        <v>1843</v>
      </c>
      <c r="AC21" s="58" t="str">
        <f t="shared" si="10"/>
        <v/>
      </c>
      <c r="AD21" s="58" t="str">
        <f t="shared" si="11"/>
        <v/>
      </c>
    </row>
    <row r="22" spans="1:30">
      <c r="A22" s="263">
        <v>1020101013</v>
      </c>
      <c r="B22" s="263">
        <v>10</v>
      </c>
      <c r="C22" s="264">
        <v>201</v>
      </c>
      <c r="D22" s="265">
        <v>1</v>
      </c>
      <c r="E22" s="264">
        <v>13</v>
      </c>
      <c r="F22" s="263" t="s">
        <v>495</v>
      </c>
      <c r="G22" s="263" t="s">
        <v>496</v>
      </c>
      <c r="H22" s="263" t="s">
        <v>496</v>
      </c>
      <c r="I22" s="263" t="s">
        <v>37</v>
      </c>
      <c r="J22" s="51"/>
      <c r="K22" s="52" t="str">
        <f t="shared" si="0"/>
        <v/>
      </c>
      <c r="L22" s="83" t="str">
        <f t="shared" si="1"/>
        <v/>
      </c>
      <c r="M22" s="53" t="str">
        <f>IF(K22="","",COUNTIF($K$7:K22,"ﾘｽﾄ１"))</f>
        <v/>
      </c>
      <c r="N22" s="53" t="str">
        <f t="shared" si="2"/>
        <v/>
      </c>
      <c r="O22" s="54" t="str">
        <f t="shared" si="12"/>
        <v/>
      </c>
      <c r="P22" s="53" t="str">
        <f t="shared" si="3"/>
        <v/>
      </c>
      <c r="Q22" s="52" t="str">
        <f t="shared" si="4"/>
        <v/>
      </c>
      <c r="R22" s="55" t="str">
        <f t="shared" si="5"/>
        <v/>
      </c>
      <c r="S22" s="52" t="str">
        <f t="shared" si="6"/>
        <v/>
      </c>
      <c r="T22" s="83" t="str">
        <f t="shared" si="7"/>
        <v/>
      </c>
      <c r="U22" s="53" t="str">
        <f>IF(S22="","",COUNTIF($S$7:S22,"該当２"))</f>
        <v/>
      </c>
      <c r="V22" s="56" t="str">
        <f t="shared" si="8"/>
        <v/>
      </c>
      <c r="W22" s="83" t="str">
        <f t="shared" si="9"/>
        <v/>
      </c>
      <c r="X22" s="53" t="str">
        <f>IF(V22="","",COUNTIF($V$7:V22,"該当３"))</f>
        <v/>
      </c>
      <c r="Z22" s="86">
        <v>16</v>
      </c>
      <c r="AA22" s="59"/>
      <c r="AB22" s="88" t="s">
        <v>1854</v>
      </c>
      <c r="AC22" s="58" t="str">
        <f t="shared" si="10"/>
        <v/>
      </c>
      <c r="AD22" s="58" t="str">
        <f t="shared" si="11"/>
        <v/>
      </c>
    </row>
    <row r="23" spans="1:30">
      <c r="A23" s="263">
        <v>1020101014</v>
      </c>
      <c r="B23" s="263">
        <v>10</v>
      </c>
      <c r="C23" s="264">
        <v>201</v>
      </c>
      <c r="D23" s="265">
        <v>1</v>
      </c>
      <c r="E23" s="264">
        <v>14</v>
      </c>
      <c r="F23" s="263" t="s">
        <v>495</v>
      </c>
      <c r="G23" s="263" t="s">
        <v>496</v>
      </c>
      <c r="H23" s="263" t="s">
        <v>496</v>
      </c>
      <c r="I23" s="263" t="s">
        <v>510</v>
      </c>
      <c r="J23" s="51"/>
      <c r="K23" s="52" t="str">
        <f t="shared" si="0"/>
        <v/>
      </c>
      <c r="L23" s="83" t="str">
        <f t="shared" si="1"/>
        <v/>
      </c>
      <c r="M23" s="53" t="str">
        <f>IF(K23="","",COUNTIF($K$7:K23,"ﾘｽﾄ１"))</f>
        <v/>
      </c>
      <c r="N23" s="53" t="str">
        <f t="shared" si="2"/>
        <v/>
      </c>
      <c r="O23" s="54" t="str">
        <f t="shared" si="12"/>
        <v/>
      </c>
      <c r="P23" s="53" t="str">
        <f t="shared" si="3"/>
        <v/>
      </c>
      <c r="Q23" s="52" t="str">
        <f t="shared" si="4"/>
        <v/>
      </c>
      <c r="R23" s="55" t="str">
        <f t="shared" si="5"/>
        <v/>
      </c>
      <c r="S23" s="52" t="str">
        <f t="shared" si="6"/>
        <v/>
      </c>
      <c r="T23" s="83" t="str">
        <f t="shared" si="7"/>
        <v/>
      </c>
      <c r="U23" s="53" t="str">
        <f>IF(S23="","",COUNTIF($S$7:S23,"該当２"))</f>
        <v/>
      </c>
      <c r="V23" s="56" t="str">
        <f t="shared" si="8"/>
        <v/>
      </c>
      <c r="W23" s="83" t="str">
        <f t="shared" si="9"/>
        <v/>
      </c>
      <c r="X23" s="53" t="str">
        <f>IF(V23="","",COUNTIF($V$7:V23,"該当３"))</f>
        <v/>
      </c>
      <c r="Z23" s="86">
        <v>17</v>
      </c>
      <c r="AA23" s="59"/>
      <c r="AB23" s="88" t="s">
        <v>1885</v>
      </c>
      <c r="AC23" s="58" t="str">
        <f t="shared" si="10"/>
        <v/>
      </c>
      <c r="AD23" s="58" t="str">
        <f t="shared" si="11"/>
        <v/>
      </c>
    </row>
    <row r="24" spans="1:30">
      <c r="A24" s="263">
        <v>1020102000</v>
      </c>
      <c r="B24" s="263">
        <v>10</v>
      </c>
      <c r="C24" s="264">
        <v>201</v>
      </c>
      <c r="D24" s="265">
        <v>2</v>
      </c>
      <c r="E24" s="264">
        <v>0</v>
      </c>
      <c r="F24" s="263" t="s">
        <v>495</v>
      </c>
      <c r="G24" s="263" t="s">
        <v>496</v>
      </c>
      <c r="H24" s="263" t="s">
        <v>511</v>
      </c>
      <c r="I24" s="263"/>
      <c r="J24" s="51"/>
      <c r="K24" s="52" t="str">
        <f t="shared" si="0"/>
        <v/>
      </c>
      <c r="L24" s="83" t="str">
        <f t="shared" si="1"/>
        <v/>
      </c>
      <c r="M24" s="53" t="str">
        <f>IF(K24="","",COUNTIF($K$7:K24,"ﾘｽﾄ１"))</f>
        <v/>
      </c>
      <c r="N24" s="53" t="str">
        <f t="shared" si="2"/>
        <v/>
      </c>
      <c r="O24" s="54" t="str">
        <f t="shared" si="12"/>
        <v/>
      </c>
      <c r="P24" s="53" t="str">
        <f t="shared" si="3"/>
        <v/>
      </c>
      <c r="Q24" s="52" t="str">
        <f t="shared" si="4"/>
        <v/>
      </c>
      <c r="R24" s="55" t="str">
        <f t="shared" si="5"/>
        <v/>
      </c>
      <c r="S24" s="52" t="str">
        <f t="shared" si="6"/>
        <v/>
      </c>
      <c r="T24" s="83" t="str">
        <f t="shared" si="7"/>
        <v/>
      </c>
      <c r="U24" s="53" t="str">
        <f>IF(S24="","",COUNTIF($S$7:S24,"該当２"))</f>
        <v/>
      </c>
      <c r="V24" s="56" t="str">
        <f t="shared" si="8"/>
        <v/>
      </c>
      <c r="W24" s="83" t="str">
        <f t="shared" si="9"/>
        <v/>
      </c>
      <c r="X24" s="53" t="str">
        <f>IF(V24="","",COUNTIF($V$7:V24,"該当３"))</f>
        <v/>
      </c>
      <c r="Z24" s="86">
        <v>18</v>
      </c>
      <c r="AA24" s="59"/>
      <c r="AB24" s="88" t="s">
        <v>1932</v>
      </c>
      <c r="AC24" s="58" t="str">
        <f t="shared" si="10"/>
        <v/>
      </c>
      <c r="AD24" s="58" t="str">
        <f t="shared" si="11"/>
        <v/>
      </c>
    </row>
    <row r="25" spans="1:30">
      <c r="A25" s="263">
        <v>1020102001</v>
      </c>
      <c r="B25" s="263">
        <v>10</v>
      </c>
      <c r="C25" s="264">
        <v>201</v>
      </c>
      <c r="D25" s="265">
        <v>2</v>
      </c>
      <c r="E25" s="264">
        <v>1</v>
      </c>
      <c r="F25" s="263" t="s">
        <v>495</v>
      </c>
      <c r="G25" s="263" t="s">
        <v>496</v>
      </c>
      <c r="H25" s="263" t="s">
        <v>511</v>
      </c>
      <c r="I25" s="263" t="s">
        <v>512</v>
      </c>
      <c r="J25" s="51"/>
      <c r="K25" s="52" t="str">
        <f t="shared" si="0"/>
        <v/>
      </c>
      <c r="L25" s="83" t="str">
        <f t="shared" si="1"/>
        <v/>
      </c>
      <c r="M25" s="53" t="str">
        <f>IF(K25="","",COUNTIF($K$7:K25,"ﾘｽﾄ１"))</f>
        <v/>
      </c>
      <c r="N25" s="53" t="str">
        <f t="shared" si="2"/>
        <v/>
      </c>
      <c r="O25" s="54" t="str">
        <f t="shared" si="12"/>
        <v/>
      </c>
      <c r="P25" s="53" t="str">
        <f t="shared" si="3"/>
        <v/>
      </c>
      <c r="Q25" s="52" t="str">
        <f t="shared" si="4"/>
        <v/>
      </c>
      <c r="R25" s="55" t="str">
        <f t="shared" si="5"/>
        <v/>
      </c>
      <c r="S25" s="52" t="str">
        <f t="shared" si="6"/>
        <v/>
      </c>
      <c r="T25" s="83" t="str">
        <f t="shared" si="7"/>
        <v/>
      </c>
      <c r="U25" s="53" t="str">
        <f>IF(S25="","",COUNTIF($S$7:S25,"該当２"))</f>
        <v/>
      </c>
      <c r="V25" s="56" t="str">
        <f t="shared" si="8"/>
        <v/>
      </c>
      <c r="W25" s="83" t="str">
        <f t="shared" si="9"/>
        <v/>
      </c>
      <c r="X25" s="53" t="str">
        <f>IF(V25="","",COUNTIF($V$7:V25,"該当３"))</f>
        <v/>
      </c>
      <c r="Z25" s="86">
        <v>19</v>
      </c>
      <c r="AA25" s="59"/>
      <c r="AB25" s="88" t="s">
        <v>1957</v>
      </c>
      <c r="AC25" s="58" t="str">
        <f t="shared" si="10"/>
        <v/>
      </c>
      <c r="AD25" s="58" t="str">
        <f t="shared" si="11"/>
        <v/>
      </c>
    </row>
    <row r="26" spans="1:30">
      <c r="A26" s="263">
        <v>1020102002</v>
      </c>
      <c r="B26" s="263">
        <v>10</v>
      </c>
      <c r="C26" s="264">
        <v>201</v>
      </c>
      <c r="D26" s="265">
        <v>2</v>
      </c>
      <c r="E26" s="264">
        <v>2</v>
      </c>
      <c r="F26" s="263" t="s">
        <v>495</v>
      </c>
      <c r="G26" s="263" t="s">
        <v>496</v>
      </c>
      <c r="H26" s="263" t="s">
        <v>511</v>
      </c>
      <c r="I26" s="263" t="s">
        <v>513</v>
      </c>
      <c r="J26" s="51"/>
      <c r="K26" s="52" t="str">
        <f t="shared" si="0"/>
        <v/>
      </c>
      <c r="L26" s="83" t="str">
        <f t="shared" si="1"/>
        <v/>
      </c>
      <c r="M26" s="53" t="str">
        <f>IF(K26="","",COUNTIF($K$7:K26,"ﾘｽﾄ１"))</f>
        <v/>
      </c>
      <c r="N26" s="53" t="str">
        <f t="shared" si="2"/>
        <v/>
      </c>
      <c r="O26" s="54" t="str">
        <f t="shared" si="12"/>
        <v/>
      </c>
      <c r="P26" s="53" t="str">
        <f t="shared" si="3"/>
        <v/>
      </c>
      <c r="Q26" s="52" t="str">
        <f t="shared" si="4"/>
        <v/>
      </c>
      <c r="R26" s="55" t="str">
        <f t="shared" si="5"/>
        <v/>
      </c>
      <c r="S26" s="52" t="str">
        <f t="shared" si="6"/>
        <v/>
      </c>
      <c r="T26" s="83" t="str">
        <f t="shared" si="7"/>
        <v/>
      </c>
      <c r="U26" s="53" t="str">
        <f>IF(S26="","",COUNTIF($S$7:S26,"該当２"))</f>
        <v/>
      </c>
      <c r="V26" s="56" t="str">
        <f t="shared" si="8"/>
        <v/>
      </c>
      <c r="W26" s="83" t="str">
        <f t="shared" si="9"/>
        <v/>
      </c>
      <c r="X26" s="53" t="str">
        <f>IF(V26="","",COUNTIF($V$7:V26,"該当３"))</f>
        <v/>
      </c>
      <c r="Z26" s="86">
        <v>20</v>
      </c>
      <c r="AA26" s="59"/>
      <c r="AB26" s="88" t="s">
        <v>1987</v>
      </c>
      <c r="AC26" s="58" t="str">
        <f t="shared" si="10"/>
        <v/>
      </c>
      <c r="AD26" s="58" t="str">
        <f t="shared" si="11"/>
        <v/>
      </c>
    </row>
    <row r="27" spans="1:30">
      <c r="A27" s="263">
        <v>1020102003</v>
      </c>
      <c r="B27" s="263">
        <v>10</v>
      </c>
      <c r="C27" s="264">
        <v>201</v>
      </c>
      <c r="D27" s="265">
        <v>2</v>
      </c>
      <c r="E27" s="264">
        <v>3</v>
      </c>
      <c r="F27" s="263" t="s">
        <v>495</v>
      </c>
      <c r="G27" s="263" t="s">
        <v>496</v>
      </c>
      <c r="H27" s="263" t="s">
        <v>511</v>
      </c>
      <c r="I27" s="263" t="s">
        <v>514</v>
      </c>
      <c r="J27" s="51"/>
      <c r="K27" s="52" t="str">
        <f t="shared" si="0"/>
        <v/>
      </c>
      <c r="L27" s="83" t="str">
        <f t="shared" si="1"/>
        <v/>
      </c>
      <c r="M27" s="53" t="str">
        <f>IF(K27="","",COUNTIF($K$7:K27,"ﾘｽﾄ１"))</f>
        <v/>
      </c>
      <c r="N27" s="53" t="str">
        <f t="shared" si="2"/>
        <v/>
      </c>
      <c r="O27" s="54" t="str">
        <f t="shared" si="12"/>
        <v/>
      </c>
      <c r="P27" s="53" t="str">
        <f t="shared" si="3"/>
        <v/>
      </c>
      <c r="Q27" s="52" t="str">
        <f t="shared" si="4"/>
        <v/>
      </c>
      <c r="R27" s="55" t="str">
        <f t="shared" si="5"/>
        <v/>
      </c>
      <c r="S27" s="52" t="str">
        <f t="shared" si="6"/>
        <v/>
      </c>
      <c r="T27" s="83" t="str">
        <f t="shared" si="7"/>
        <v/>
      </c>
      <c r="U27" s="53" t="str">
        <f>IF(S27="","",COUNTIF($S$7:S27,"該当２"))</f>
        <v/>
      </c>
      <c r="V27" s="56" t="str">
        <f t="shared" si="8"/>
        <v/>
      </c>
      <c r="W27" s="83" t="str">
        <f t="shared" si="9"/>
        <v/>
      </c>
      <c r="X27" s="53" t="str">
        <f>IF(V27="","",COUNTIF($V$7:V27,"該当３"))</f>
        <v/>
      </c>
      <c r="Z27" s="86">
        <v>21</v>
      </c>
      <c r="AA27" s="59"/>
      <c r="AB27" s="88" t="s">
        <v>2066</v>
      </c>
      <c r="AC27" s="58" t="str">
        <f t="shared" si="10"/>
        <v/>
      </c>
      <c r="AD27" s="58" t="str">
        <f t="shared" si="11"/>
        <v/>
      </c>
    </row>
    <row r="28" spans="1:30">
      <c r="A28" s="263">
        <v>1020102004</v>
      </c>
      <c r="B28" s="263">
        <v>10</v>
      </c>
      <c r="C28" s="264">
        <v>201</v>
      </c>
      <c r="D28" s="265">
        <v>2</v>
      </c>
      <c r="E28" s="264">
        <v>4</v>
      </c>
      <c r="F28" s="263" t="s">
        <v>495</v>
      </c>
      <c r="G28" s="263" t="s">
        <v>496</v>
      </c>
      <c r="H28" s="263" t="s">
        <v>511</v>
      </c>
      <c r="I28" s="263" t="s">
        <v>515</v>
      </c>
      <c r="J28" s="51"/>
      <c r="K28" s="52" t="str">
        <f t="shared" si="0"/>
        <v/>
      </c>
      <c r="L28" s="83" t="str">
        <f t="shared" si="1"/>
        <v/>
      </c>
      <c r="M28" s="53" t="str">
        <f>IF(K28="","",COUNTIF($K$7:K28,"ﾘｽﾄ１"))</f>
        <v/>
      </c>
      <c r="N28" s="53" t="str">
        <f t="shared" si="2"/>
        <v/>
      </c>
      <c r="O28" s="54" t="str">
        <f t="shared" si="12"/>
        <v/>
      </c>
      <c r="P28" s="53" t="str">
        <f t="shared" si="3"/>
        <v/>
      </c>
      <c r="Q28" s="52" t="str">
        <f t="shared" si="4"/>
        <v/>
      </c>
      <c r="R28" s="55" t="str">
        <f t="shared" si="5"/>
        <v/>
      </c>
      <c r="S28" s="52" t="str">
        <f t="shared" si="6"/>
        <v/>
      </c>
      <c r="T28" s="83" t="str">
        <f t="shared" si="7"/>
        <v/>
      </c>
      <c r="U28" s="53" t="str">
        <f>IF(S28="","",COUNTIF($S$7:S28,"該当２"))</f>
        <v/>
      </c>
      <c r="V28" s="56" t="str">
        <f t="shared" si="8"/>
        <v/>
      </c>
      <c r="W28" s="83" t="str">
        <f t="shared" si="9"/>
        <v/>
      </c>
      <c r="X28" s="53" t="str">
        <f>IF(V28="","",COUNTIF($V$7:V28,"該当３"))</f>
        <v/>
      </c>
      <c r="Z28" s="86">
        <v>22</v>
      </c>
      <c r="AA28" s="59"/>
      <c r="AB28" s="88" t="s">
        <v>2092</v>
      </c>
      <c r="AC28" s="58" t="str">
        <f t="shared" si="10"/>
        <v/>
      </c>
      <c r="AD28" s="58" t="str">
        <f t="shared" si="11"/>
        <v/>
      </c>
    </row>
    <row r="29" spans="1:30">
      <c r="A29" s="263">
        <v>1020102005</v>
      </c>
      <c r="B29" s="263">
        <v>10</v>
      </c>
      <c r="C29" s="264">
        <v>201</v>
      </c>
      <c r="D29" s="265">
        <v>2</v>
      </c>
      <c r="E29" s="264">
        <v>5</v>
      </c>
      <c r="F29" s="263" t="s">
        <v>495</v>
      </c>
      <c r="G29" s="263" t="s">
        <v>496</v>
      </c>
      <c r="H29" s="263" t="s">
        <v>511</v>
      </c>
      <c r="I29" s="263" t="s">
        <v>516</v>
      </c>
      <c r="J29" s="51"/>
      <c r="K29" s="52" t="str">
        <f t="shared" si="0"/>
        <v/>
      </c>
      <c r="L29" s="83" t="str">
        <f t="shared" si="1"/>
        <v/>
      </c>
      <c r="M29" s="53" t="str">
        <f>IF(K29="","",COUNTIF($K$7:K29,"ﾘｽﾄ１"))</f>
        <v/>
      </c>
      <c r="N29" s="53" t="str">
        <f t="shared" si="2"/>
        <v/>
      </c>
      <c r="O29" s="54" t="str">
        <f t="shared" si="12"/>
        <v/>
      </c>
      <c r="P29" s="53" t="str">
        <f t="shared" si="3"/>
        <v/>
      </c>
      <c r="Q29" s="52" t="str">
        <f t="shared" si="4"/>
        <v/>
      </c>
      <c r="R29" s="55" t="str">
        <f t="shared" si="5"/>
        <v/>
      </c>
      <c r="S29" s="52" t="str">
        <f t="shared" si="6"/>
        <v/>
      </c>
      <c r="T29" s="83" t="str">
        <f t="shared" si="7"/>
        <v/>
      </c>
      <c r="U29" s="53" t="str">
        <f>IF(S29="","",COUNTIF($S$7:S29,"該当２"))</f>
        <v/>
      </c>
      <c r="V29" s="56" t="str">
        <f t="shared" si="8"/>
        <v/>
      </c>
      <c r="W29" s="83" t="str">
        <f t="shared" si="9"/>
        <v/>
      </c>
      <c r="X29" s="53" t="str">
        <f>IF(V29="","",COUNTIF($V$7:V29,"該当３"))</f>
        <v/>
      </c>
      <c r="Z29" s="86">
        <v>23</v>
      </c>
      <c r="AA29" s="59"/>
      <c r="AB29" s="88" t="s">
        <v>2113</v>
      </c>
      <c r="AC29" s="58" t="str">
        <f t="shared" si="10"/>
        <v/>
      </c>
      <c r="AD29" s="58" t="str">
        <f t="shared" si="11"/>
        <v/>
      </c>
    </row>
    <row r="30" spans="1:30">
      <c r="A30" s="263">
        <v>1020102006</v>
      </c>
      <c r="B30" s="263">
        <v>10</v>
      </c>
      <c r="C30" s="264">
        <v>201</v>
      </c>
      <c r="D30" s="265">
        <v>2</v>
      </c>
      <c r="E30" s="264">
        <v>6</v>
      </c>
      <c r="F30" s="263" t="s">
        <v>495</v>
      </c>
      <c r="G30" s="263" t="s">
        <v>496</v>
      </c>
      <c r="H30" s="263" t="s">
        <v>511</v>
      </c>
      <c r="I30" s="263" t="s">
        <v>517</v>
      </c>
      <c r="J30" s="51"/>
      <c r="K30" s="52" t="str">
        <f t="shared" si="0"/>
        <v/>
      </c>
      <c r="L30" s="83" t="str">
        <f t="shared" si="1"/>
        <v/>
      </c>
      <c r="M30" s="53" t="str">
        <f>IF(K30="","",COUNTIF($K$7:K30,"ﾘｽﾄ１"))</f>
        <v/>
      </c>
      <c r="N30" s="53" t="str">
        <f t="shared" si="2"/>
        <v/>
      </c>
      <c r="O30" s="54" t="str">
        <f t="shared" si="12"/>
        <v/>
      </c>
      <c r="P30" s="53" t="str">
        <f t="shared" si="3"/>
        <v/>
      </c>
      <c r="Q30" s="52" t="str">
        <f t="shared" si="4"/>
        <v/>
      </c>
      <c r="R30" s="55" t="str">
        <f t="shared" si="5"/>
        <v/>
      </c>
      <c r="S30" s="52" t="str">
        <f t="shared" si="6"/>
        <v/>
      </c>
      <c r="T30" s="83" t="str">
        <f t="shared" si="7"/>
        <v/>
      </c>
      <c r="U30" s="53" t="str">
        <f>IF(S30="","",COUNTIF($S$7:S30,"該当２"))</f>
        <v/>
      </c>
      <c r="V30" s="56" t="str">
        <f t="shared" si="8"/>
        <v/>
      </c>
      <c r="W30" s="83" t="str">
        <f t="shared" si="9"/>
        <v/>
      </c>
      <c r="X30" s="53" t="str">
        <f>IF(V30="","",COUNTIF($V$7:V30,"該当３"))</f>
        <v/>
      </c>
      <c r="Z30" s="86">
        <v>24</v>
      </c>
      <c r="AA30" s="59"/>
      <c r="AB30" s="88" t="s">
        <v>2118</v>
      </c>
      <c r="AC30" s="58" t="str">
        <f t="shared" si="10"/>
        <v/>
      </c>
      <c r="AD30" s="58" t="str">
        <f t="shared" si="11"/>
        <v/>
      </c>
    </row>
    <row r="31" spans="1:30">
      <c r="A31" s="263">
        <v>1020102007</v>
      </c>
      <c r="B31" s="263">
        <v>10</v>
      </c>
      <c r="C31" s="264">
        <v>201</v>
      </c>
      <c r="D31" s="265">
        <v>2</v>
      </c>
      <c r="E31" s="264">
        <v>7</v>
      </c>
      <c r="F31" s="263" t="s">
        <v>495</v>
      </c>
      <c r="G31" s="263" t="s">
        <v>496</v>
      </c>
      <c r="H31" s="263" t="s">
        <v>511</v>
      </c>
      <c r="I31" s="263" t="s">
        <v>518</v>
      </c>
      <c r="J31" s="51"/>
      <c r="K31" s="52" t="str">
        <f t="shared" si="0"/>
        <v/>
      </c>
      <c r="L31" s="83" t="str">
        <f t="shared" si="1"/>
        <v/>
      </c>
      <c r="M31" s="53" t="str">
        <f>IF(K31="","",COUNTIF($K$7:K31,"ﾘｽﾄ１"))</f>
        <v/>
      </c>
      <c r="N31" s="53" t="str">
        <f t="shared" si="2"/>
        <v/>
      </c>
      <c r="O31" s="54" t="str">
        <f t="shared" si="12"/>
        <v/>
      </c>
      <c r="P31" s="53" t="str">
        <f t="shared" si="3"/>
        <v/>
      </c>
      <c r="Q31" s="52" t="str">
        <f t="shared" si="4"/>
        <v/>
      </c>
      <c r="R31" s="55" t="str">
        <f t="shared" si="5"/>
        <v/>
      </c>
      <c r="S31" s="52" t="str">
        <f t="shared" si="6"/>
        <v/>
      </c>
      <c r="T31" s="83" t="str">
        <f t="shared" si="7"/>
        <v/>
      </c>
      <c r="U31" s="53" t="str">
        <f>IF(S31="","",COUNTIF($S$7:S31,"該当２"))</f>
        <v/>
      </c>
      <c r="V31" s="56" t="str">
        <f t="shared" si="8"/>
        <v/>
      </c>
      <c r="W31" s="83" t="str">
        <f t="shared" si="9"/>
        <v/>
      </c>
      <c r="X31" s="53" t="str">
        <f>IF(V31="","",COUNTIF($V$7:V31,"該当３"))</f>
        <v/>
      </c>
      <c r="Z31" s="86">
        <v>25</v>
      </c>
      <c r="AA31" s="59"/>
      <c r="AB31" s="88" t="s">
        <v>2127</v>
      </c>
      <c r="AC31" s="58" t="str">
        <f t="shared" si="10"/>
        <v/>
      </c>
      <c r="AD31" s="58" t="str">
        <f t="shared" si="11"/>
        <v/>
      </c>
    </row>
    <row r="32" spans="1:30">
      <c r="A32" s="263">
        <v>1020103000</v>
      </c>
      <c r="B32" s="263">
        <v>10</v>
      </c>
      <c r="C32" s="264">
        <v>201</v>
      </c>
      <c r="D32" s="265">
        <v>3</v>
      </c>
      <c r="E32" s="264">
        <v>0</v>
      </c>
      <c r="F32" s="263" t="s">
        <v>495</v>
      </c>
      <c r="G32" s="263" t="s">
        <v>496</v>
      </c>
      <c r="H32" s="263" t="s">
        <v>519</v>
      </c>
      <c r="I32" s="263"/>
      <c r="J32" s="51"/>
      <c r="K32" s="52" t="str">
        <f t="shared" si="0"/>
        <v/>
      </c>
      <c r="L32" s="83" t="str">
        <f t="shared" si="1"/>
        <v/>
      </c>
      <c r="M32" s="53" t="str">
        <f>IF(K32="","",COUNTIF($K$7:K32,"ﾘｽﾄ１"))</f>
        <v/>
      </c>
      <c r="N32" s="53" t="str">
        <f t="shared" si="2"/>
        <v/>
      </c>
      <c r="O32" s="54" t="str">
        <f t="shared" si="12"/>
        <v/>
      </c>
      <c r="P32" s="53" t="str">
        <f t="shared" si="3"/>
        <v/>
      </c>
      <c r="Q32" s="52" t="str">
        <f t="shared" si="4"/>
        <v/>
      </c>
      <c r="R32" s="55" t="str">
        <f t="shared" si="5"/>
        <v/>
      </c>
      <c r="S32" s="52" t="str">
        <f t="shared" si="6"/>
        <v/>
      </c>
      <c r="T32" s="83" t="str">
        <f t="shared" si="7"/>
        <v/>
      </c>
      <c r="U32" s="53" t="str">
        <f>IF(S32="","",COUNTIF($S$7:S32,"該当２"))</f>
        <v/>
      </c>
      <c r="V32" s="56" t="str">
        <f t="shared" si="8"/>
        <v/>
      </c>
      <c r="W32" s="83" t="str">
        <f t="shared" si="9"/>
        <v/>
      </c>
      <c r="X32" s="53" t="str">
        <f>IF(V32="","",COUNTIF($V$7:V32,"該当３"))</f>
        <v/>
      </c>
      <c r="Z32" s="86">
        <v>26</v>
      </c>
      <c r="AA32" s="59"/>
      <c r="AB32" s="88" t="s">
        <v>2150</v>
      </c>
      <c r="AC32" s="58" t="str">
        <f t="shared" si="10"/>
        <v/>
      </c>
      <c r="AD32" s="58" t="str">
        <f t="shared" si="11"/>
        <v/>
      </c>
    </row>
    <row r="33" spans="1:30">
      <c r="A33" s="263">
        <v>1020103001</v>
      </c>
      <c r="B33" s="263">
        <v>10</v>
      </c>
      <c r="C33" s="264">
        <v>201</v>
      </c>
      <c r="D33" s="265">
        <v>3</v>
      </c>
      <c r="E33" s="264">
        <v>1</v>
      </c>
      <c r="F33" s="263" t="s">
        <v>495</v>
      </c>
      <c r="G33" s="263" t="s">
        <v>496</v>
      </c>
      <c r="H33" s="263" t="s">
        <v>519</v>
      </c>
      <c r="I33" s="263" t="s">
        <v>520</v>
      </c>
      <c r="J33" s="51"/>
      <c r="K33" s="52" t="str">
        <f t="shared" si="0"/>
        <v/>
      </c>
      <c r="L33" s="83" t="str">
        <f t="shared" si="1"/>
        <v/>
      </c>
      <c r="M33" s="53" t="str">
        <f>IF(K33="","",COUNTIF($K$7:K33,"ﾘｽﾄ１"))</f>
        <v/>
      </c>
      <c r="N33" s="53" t="str">
        <f t="shared" si="2"/>
        <v/>
      </c>
      <c r="O33" s="54" t="str">
        <f t="shared" si="12"/>
        <v/>
      </c>
      <c r="P33" s="53" t="str">
        <f t="shared" si="3"/>
        <v/>
      </c>
      <c r="Q33" s="52" t="str">
        <f t="shared" si="4"/>
        <v/>
      </c>
      <c r="R33" s="55" t="str">
        <f t="shared" si="5"/>
        <v/>
      </c>
      <c r="S33" s="52" t="str">
        <f t="shared" si="6"/>
        <v/>
      </c>
      <c r="T33" s="83" t="str">
        <f t="shared" si="7"/>
        <v/>
      </c>
      <c r="U33" s="53" t="str">
        <f>IF(S33="","",COUNTIF($S$7:S33,"該当２"))</f>
        <v/>
      </c>
      <c r="V33" s="56" t="str">
        <f t="shared" si="8"/>
        <v/>
      </c>
      <c r="W33" s="83" t="str">
        <f t="shared" si="9"/>
        <v/>
      </c>
      <c r="X33" s="53" t="str">
        <f>IF(V33="","",COUNTIF($V$7:V33,"該当３"))</f>
        <v/>
      </c>
      <c r="Z33" s="57">
        <v>27</v>
      </c>
      <c r="AA33" s="59"/>
      <c r="AB33" s="88" t="s">
        <v>2170</v>
      </c>
      <c r="AC33" s="58" t="str">
        <f t="shared" si="10"/>
        <v/>
      </c>
      <c r="AD33" s="58" t="str">
        <f t="shared" si="11"/>
        <v/>
      </c>
    </row>
    <row r="34" spans="1:30">
      <c r="A34" s="263">
        <v>1020103002</v>
      </c>
      <c r="B34" s="263">
        <v>10</v>
      </c>
      <c r="C34" s="264">
        <v>201</v>
      </c>
      <c r="D34" s="265">
        <v>3</v>
      </c>
      <c r="E34" s="264">
        <v>2</v>
      </c>
      <c r="F34" s="263" t="s">
        <v>495</v>
      </c>
      <c r="G34" s="263" t="s">
        <v>496</v>
      </c>
      <c r="H34" s="263" t="s">
        <v>519</v>
      </c>
      <c r="I34" s="263" t="s">
        <v>521</v>
      </c>
      <c r="J34" s="51"/>
      <c r="K34" s="52" t="str">
        <f t="shared" si="0"/>
        <v/>
      </c>
      <c r="L34" s="83" t="str">
        <f t="shared" si="1"/>
        <v/>
      </c>
      <c r="M34" s="53" t="str">
        <f>IF(K34="","",COUNTIF($K$7:K34,"ﾘｽﾄ１"))</f>
        <v/>
      </c>
      <c r="N34" s="53" t="str">
        <f t="shared" si="2"/>
        <v/>
      </c>
      <c r="O34" s="54" t="str">
        <f t="shared" si="12"/>
        <v/>
      </c>
      <c r="P34" s="53" t="str">
        <f t="shared" si="3"/>
        <v/>
      </c>
      <c r="Q34" s="52" t="str">
        <f t="shared" si="4"/>
        <v/>
      </c>
      <c r="R34" s="55" t="str">
        <f t="shared" si="5"/>
        <v/>
      </c>
      <c r="S34" s="52" t="str">
        <f t="shared" si="6"/>
        <v/>
      </c>
      <c r="T34" s="83" t="str">
        <f t="shared" si="7"/>
        <v/>
      </c>
      <c r="U34" s="53" t="str">
        <f>IF(S34="","",COUNTIF($S$7:S34,"該当２"))</f>
        <v/>
      </c>
      <c r="V34" s="56" t="str">
        <f t="shared" si="8"/>
        <v/>
      </c>
      <c r="W34" s="83" t="str">
        <f t="shared" si="9"/>
        <v/>
      </c>
      <c r="X34" s="53" t="str">
        <f>IF(V34="","",COUNTIF($V$7:V34,"該当３"))</f>
        <v/>
      </c>
      <c r="Z34" s="57">
        <v>28</v>
      </c>
      <c r="AA34" s="59"/>
      <c r="AB34" s="88" t="s">
        <v>2176</v>
      </c>
      <c r="AC34" s="58" t="str">
        <f t="shared" si="10"/>
        <v/>
      </c>
      <c r="AD34" s="58" t="str">
        <f t="shared" si="11"/>
        <v/>
      </c>
    </row>
    <row r="35" spans="1:30">
      <c r="A35" s="263">
        <v>1020103003</v>
      </c>
      <c r="B35" s="263">
        <v>10</v>
      </c>
      <c r="C35" s="264">
        <v>201</v>
      </c>
      <c r="D35" s="265">
        <v>3</v>
      </c>
      <c r="E35" s="264">
        <v>3</v>
      </c>
      <c r="F35" s="263" t="s">
        <v>495</v>
      </c>
      <c r="G35" s="263" t="s">
        <v>496</v>
      </c>
      <c r="H35" s="263" t="s">
        <v>519</v>
      </c>
      <c r="I35" s="267" t="s">
        <v>522</v>
      </c>
      <c r="J35" s="60"/>
      <c r="K35" s="52" t="str">
        <f t="shared" si="0"/>
        <v/>
      </c>
      <c r="L35" s="83" t="str">
        <f t="shared" si="1"/>
        <v/>
      </c>
      <c r="M35" s="53" t="str">
        <f>IF(K35="","",COUNTIF($K$7:K35,"ﾘｽﾄ１"))</f>
        <v/>
      </c>
      <c r="N35" s="53" t="str">
        <f t="shared" si="2"/>
        <v/>
      </c>
      <c r="O35" s="54" t="str">
        <f t="shared" si="12"/>
        <v/>
      </c>
      <c r="P35" s="53" t="str">
        <f t="shared" si="3"/>
        <v/>
      </c>
      <c r="Q35" s="52" t="str">
        <f t="shared" si="4"/>
        <v/>
      </c>
      <c r="R35" s="55" t="str">
        <f t="shared" si="5"/>
        <v/>
      </c>
      <c r="S35" s="52" t="str">
        <f t="shared" si="6"/>
        <v/>
      </c>
      <c r="T35" s="83" t="str">
        <f t="shared" si="7"/>
        <v/>
      </c>
      <c r="U35" s="53" t="str">
        <f>IF(S35="","",COUNTIF($S$7:S35,"該当２"))</f>
        <v/>
      </c>
      <c r="V35" s="56" t="str">
        <f t="shared" si="8"/>
        <v/>
      </c>
      <c r="W35" s="83" t="str">
        <f t="shared" si="9"/>
        <v/>
      </c>
      <c r="X35" s="53" t="str">
        <f>IF(V35="","",COUNTIF($V$7:V35,"該当３"))</f>
        <v/>
      </c>
      <c r="Z35" s="57">
        <v>29</v>
      </c>
      <c r="AA35" s="59"/>
      <c r="AB35" s="88" t="s">
        <v>2196</v>
      </c>
      <c r="AC35" s="58" t="str">
        <f t="shared" si="10"/>
        <v/>
      </c>
      <c r="AD35" s="58" t="str">
        <f t="shared" si="11"/>
        <v/>
      </c>
    </row>
    <row r="36" spans="1:30">
      <c r="A36" s="263">
        <v>1020103004</v>
      </c>
      <c r="B36" s="263">
        <v>10</v>
      </c>
      <c r="C36" s="264">
        <v>201</v>
      </c>
      <c r="D36" s="265">
        <v>3</v>
      </c>
      <c r="E36" s="264">
        <v>4</v>
      </c>
      <c r="F36" s="263" t="s">
        <v>495</v>
      </c>
      <c r="G36" s="263" t="s">
        <v>496</v>
      </c>
      <c r="H36" s="263" t="s">
        <v>519</v>
      </c>
      <c r="I36" s="268" t="s">
        <v>523</v>
      </c>
      <c r="J36" s="60"/>
      <c r="K36" s="52" t="str">
        <f t="shared" si="0"/>
        <v/>
      </c>
      <c r="L36" s="83" t="str">
        <f t="shared" si="1"/>
        <v/>
      </c>
      <c r="M36" s="53" t="str">
        <f>IF(K36="","",COUNTIF($K$7:K36,"ﾘｽﾄ１"))</f>
        <v/>
      </c>
      <c r="N36" s="53" t="str">
        <f t="shared" si="2"/>
        <v/>
      </c>
      <c r="O36" s="54" t="str">
        <f t="shared" si="12"/>
        <v/>
      </c>
      <c r="P36" s="53" t="str">
        <f t="shared" si="3"/>
        <v/>
      </c>
      <c r="Q36" s="52" t="str">
        <f t="shared" si="4"/>
        <v/>
      </c>
      <c r="R36" s="55" t="str">
        <f t="shared" si="5"/>
        <v/>
      </c>
      <c r="S36" s="52" t="str">
        <f t="shared" si="6"/>
        <v/>
      </c>
      <c r="T36" s="83" t="str">
        <f t="shared" si="7"/>
        <v/>
      </c>
      <c r="U36" s="53" t="str">
        <f>IF(S36="","",COUNTIF($S$7:S36,"該当２"))</f>
        <v/>
      </c>
      <c r="V36" s="56" t="str">
        <f t="shared" si="8"/>
        <v/>
      </c>
      <c r="W36" s="83" t="str">
        <f t="shared" si="9"/>
        <v/>
      </c>
      <c r="X36" s="53" t="str">
        <f>IF(V36="","",COUNTIF($V$7:V36,"該当３"))</f>
        <v/>
      </c>
      <c r="Z36" s="57">
        <v>30</v>
      </c>
      <c r="AA36" s="59"/>
      <c r="AB36" s="88" t="s">
        <v>2248</v>
      </c>
      <c r="AC36" s="58" t="str">
        <f t="shared" si="10"/>
        <v/>
      </c>
      <c r="AD36" s="58" t="str">
        <f t="shared" si="11"/>
        <v/>
      </c>
    </row>
    <row r="37" spans="1:30">
      <c r="A37" s="263">
        <v>1020103005</v>
      </c>
      <c r="B37" s="263">
        <v>10</v>
      </c>
      <c r="C37" s="264">
        <v>201</v>
      </c>
      <c r="D37" s="265">
        <v>3</v>
      </c>
      <c r="E37" s="264">
        <v>5</v>
      </c>
      <c r="F37" s="263" t="s">
        <v>495</v>
      </c>
      <c r="G37" s="263" t="s">
        <v>496</v>
      </c>
      <c r="H37" s="263" t="s">
        <v>519</v>
      </c>
      <c r="I37" s="263" t="s">
        <v>524</v>
      </c>
      <c r="J37" s="51"/>
      <c r="K37" s="52" t="str">
        <f t="shared" si="0"/>
        <v/>
      </c>
      <c r="L37" s="83" t="str">
        <f t="shared" si="1"/>
        <v/>
      </c>
      <c r="M37" s="53" t="str">
        <f>IF(K37="","",COUNTIF($K$7:K37,"ﾘｽﾄ１"))</f>
        <v/>
      </c>
      <c r="N37" s="53" t="str">
        <f t="shared" si="2"/>
        <v/>
      </c>
      <c r="O37" s="54" t="str">
        <f t="shared" si="12"/>
        <v/>
      </c>
      <c r="P37" s="53" t="str">
        <f t="shared" si="3"/>
        <v/>
      </c>
      <c r="Q37" s="52" t="str">
        <f t="shared" si="4"/>
        <v/>
      </c>
      <c r="R37" s="55" t="str">
        <f t="shared" si="5"/>
        <v/>
      </c>
      <c r="S37" s="52" t="str">
        <f t="shared" si="6"/>
        <v/>
      </c>
      <c r="T37" s="83" t="str">
        <f t="shared" si="7"/>
        <v/>
      </c>
      <c r="U37" s="53" t="str">
        <f>IF(S37="","",COUNTIF($S$7:S37,"該当２"))</f>
        <v/>
      </c>
      <c r="V37" s="56" t="str">
        <f t="shared" si="8"/>
        <v/>
      </c>
      <c r="W37" s="83" t="str">
        <f t="shared" si="9"/>
        <v/>
      </c>
      <c r="X37" s="53" t="str">
        <f>IF(V37="","",COUNTIF($V$7:V37,"該当３"))</f>
        <v/>
      </c>
      <c r="Z37" s="57">
        <v>31</v>
      </c>
      <c r="AA37" s="59"/>
      <c r="AB37" s="88" t="s">
        <v>2272</v>
      </c>
      <c r="AC37" s="58" t="str">
        <f t="shared" si="10"/>
        <v/>
      </c>
      <c r="AD37" s="58" t="str">
        <f t="shared" si="11"/>
        <v/>
      </c>
    </row>
    <row r="38" spans="1:30">
      <c r="A38" s="263">
        <v>1020103006</v>
      </c>
      <c r="B38" s="263">
        <v>10</v>
      </c>
      <c r="C38" s="264">
        <v>201</v>
      </c>
      <c r="D38" s="265">
        <v>3</v>
      </c>
      <c r="E38" s="264">
        <v>6</v>
      </c>
      <c r="F38" s="263" t="s">
        <v>495</v>
      </c>
      <c r="G38" s="263" t="s">
        <v>496</v>
      </c>
      <c r="H38" s="263" t="s">
        <v>519</v>
      </c>
      <c r="I38" s="263" t="s">
        <v>525</v>
      </c>
      <c r="J38" s="51"/>
      <c r="K38" s="52" t="str">
        <f t="shared" si="0"/>
        <v/>
      </c>
      <c r="L38" s="83" t="str">
        <f t="shared" si="1"/>
        <v/>
      </c>
      <c r="M38" s="53" t="str">
        <f>IF(K38="","",COUNTIF($K$7:K38,"ﾘｽﾄ１"))</f>
        <v/>
      </c>
      <c r="N38" s="53" t="str">
        <f t="shared" si="2"/>
        <v/>
      </c>
      <c r="O38" s="54" t="str">
        <f t="shared" si="12"/>
        <v/>
      </c>
      <c r="P38" s="53" t="str">
        <f t="shared" si="3"/>
        <v/>
      </c>
      <c r="Q38" s="52" t="str">
        <f t="shared" si="4"/>
        <v/>
      </c>
      <c r="R38" s="55" t="str">
        <f t="shared" si="5"/>
        <v/>
      </c>
      <c r="S38" s="52" t="str">
        <f t="shared" si="6"/>
        <v/>
      </c>
      <c r="T38" s="83" t="str">
        <f t="shared" si="7"/>
        <v/>
      </c>
      <c r="U38" s="53" t="str">
        <f>IF(S38="","",COUNTIF($S$7:S38,"該当２"))</f>
        <v/>
      </c>
      <c r="V38" s="56" t="str">
        <f t="shared" si="8"/>
        <v/>
      </c>
      <c r="W38" s="83" t="str">
        <f t="shared" si="9"/>
        <v/>
      </c>
      <c r="X38" s="53" t="str">
        <f>IF(V38="","",COUNTIF($V$7:V38,"該当３"))</f>
        <v/>
      </c>
      <c r="Z38" s="57">
        <v>32</v>
      </c>
      <c r="AA38" s="59"/>
      <c r="AB38" s="88" t="s">
        <v>2307</v>
      </c>
      <c r="AC38" s="58" t="str">
        <f t="shared" si="10"/>
        <v/>
      </c>
      <c r="AD38" s="58" t="str">
        <f t="shared" si="11"/>
        <v/>
      </c>
    </row>
    <row r="39" spans="1:30">
      <c r="A39" s="263">
        <v>1020103007</v>
      </c>
      <c r="B39" s="263">
        <v>10</v>
      </c>
      <c r="C39" s="264">
        <v>201</v>
      </c>
      <c r="D39" s="265">
        <v>3</v>
      </c>
      <c r="E39" s="264">
        <v>7</v>
      </c>
      <c r="F39" s="263" t="s">
        <v>495</v>
      </c>
      <c r="G39" s="263" t="s">
        <v>496</v>
      </c>
      <c r="H39" s="263" t="s">
        <v>519</v>
      </c>
      <c r="I39" s="263" t="s">
        <v>526</v>
      </c>
      <c r="J39" s="51"/>
      <c r="K39" s="52" t="str">
        <f t="shared" si="0"/>
        <v/>
      </c>
      <c r="L39" s="83" t="str">
        <f t="shared" si="1"/>
        <v/>
      </c>
      <c r="M39" s="53" t="str">
        <f>IF(K39="","",COUNTIF($K$7:K39,"ﾘｽﾄ１"))</f>
        <v/>
      </c>
      <c r="N39" s="53" t="str">
        <f t="shared" si="2"/>
        <v/>
      </c>
      <c r="O39" s="54" t="str">
        <f t="shared" si="12"/>
        <v/>
      </c>
      <c r="P39" s="53" t="str">
        <f t="shared" si="3"/>
        <v/>
      </c>
      <c r="Q39" s="52" t="str">
        <f t="shared" si="4"/>
        <v/>
      </c>
      <c r="R39" s="55" t="str">
        <f t="shared" si="5"/>
        <v/>
      </c>
      <c r="S39" s="52" t="str">
        <f t="shared" si="6"/>
        <v/>
      </c>
      <c r="T39" s="83" t="str">
        <f t="shared" si="7"/>
        <v/>
      </c>
      <c r="U39" s="53" t="str">
        <f>IF(S39="","",COUNTIF($S$7:S39,"該当２"))</f>
        <v/>
      </c>
      <c r="V39" s="56" t="str">
        <f t="shared" si="8"/>
        <v/>
      </c>
      <c r="W39" s="83" t="str">
        <f t="shared" si="9"/>
        <v/>
      </c>
      <c r="X39" s="53" t="str">
        <f>IF(V39="","",COUNTIF($V$7:V39,"該当３"))</f>
        <v/>
      </c>
      <c r="Z39" s="57">
        <v>33</v>
      </c>
      <c r="AA39" s="59"/>
      <c r="AB39" s="88" t="s">
        <v>2321</v>
      </c>
      <c r="AC39" s="58" t="str">
        <f t="shared" si="10"/>
        <v/>
      </c>
      <c r="AD39" s="58" t="str">
        <f t="shared" si="11"/>
        <v/>
      </c>
    </row>
    <row r="40" spans="1:30">
      <c r="A40" s="263">
        <v>1020103008</v>
      </c>
      <c r="B40" s="263">
        <v>10</v>
      </c>
      <c r="C40" s="264">
        <v>201</v>
      </c>
      <c r="D40" s="265">
        <v>3</v>
      </c>
      <c r="E40" s="264">
        <v>8</v>
      </c>
      <c r="F40" s="263" t="s">
        <v>495</v>
      </c>
      <c r="G40" s="263" t="s">
        <v>496</v>
      </c>
      <c r="H40" s="263" t="s">
        <v>519</v>
      </c>
      <c r="I40" s="263" t="s">
        <v>527</v>
      </c>
      <c r="J40" s="51"/>
      <c r="K40" s="52" t="str">
        <f t="shared" si="0"/>
        <v/>
      </c>
      <c r="L40" s="83" t="str">
        <f t="shared" si="1"/>
        <v/>
      </c>
      <c r="M40" s="53" t="str">
        <f>IF(K40="","",COUNTIF($K$7:K40,"ﾘｽﾄ１"))</f>
        <v/>
      </c>
      <c r="N40" s="53" t="str">
        <f t="shared" si="2"/>
        <v/>
      </c>
      <c r="O40" s="54" t="str">
        <f t="shared" si="12"/>
        <v/>
      </c>
      <c r="P40" s="53" t="str">
        <f t="shared" si="3"/>
        <v/>
      </c>
      <c r="Q40" s="52" t="str">
        <f t="shared" si="4"/>
        <v/>
      </c>
      <c r="R40" s="55" t="str">
        <f t="shared" si="5"/>
        <v/>
      </c>
      <c r="S40" s="52" t="str">
        <f t="shared" si="6"/>
        <v/>
      </c>
      <c r="T40" s="83" t="str">
        <f t="shared" si="7"/>
        <v/>
      </c>
      <c r="U40" s="53" t="str">
        <f>IF(S40="","",COUNTIF($S$7:S40,"該当２"))</f>
        <v/>
      </c>
      <c r="V40" s="56" t="str">
        <f t="shared" si="8"/>
        <v/>
      </c>
      <c r="W40" s="83" t="str">
        <f t="shared" si="9"/>
        <v/>
      </c>
      <c r="X40" s="53" t="str">
        <f>IF(V40="","",COUNTIF($V$7:V40,"該当３"))</f>
        <v/>
      </c>
      <c r="Z40" s="57">
        <v>34</v>
      </c>
      <c r="AA40" s="59"/>
      <c r="AB40" s="88" t="s">
        <v>2335</v>
      </c>
      <c r="AC40" s="58" t="str">
        <f t="shared" si="10"/>
        <v/>
      </c>
      <c r="AD40" s="58" t="str">
        <f t="shared" si="11"/>
        <v/>
      </c>
    </row>
    <row r="41" spans="1:30">
      <c r="A41" s="263">
        <v>1020103009</v>
      </c>
      <c r="B41" s="263">
        <v>10</v>
      </c>
      <c r="C41" s="264">
        <v>201</v>
      </c>
      <c r="D41" s="265">
        <v>3</v>
      </c>
      <c r="E41" s="264">
        <v>9</v>
      </c>
      <c r="F41" s="263" t="s">
        <v>495</v>
      </c>
      <c r="G41" s="263" t="s">
        <v>496</v>
      </c>
      <c r="H41" s="263" t="s">
        <v>519</v>
      </c>
      <c r="I41" s="263" t="s">
        <v>528</v>
      </c>
      <c r="J41" s="51"/>
      <c r="K41" s="52" t="str">
        <f t="shared" si="0"/>
        <v/>
      </c>
      <c r="L41" s="83" t="str">
        <f t="shared" si="1"/>
        <v/>
      </c>
      <c r="M41" s="53" t="str">
        <f>IF(K41="","",COUNTIF($K$7:K41,"ﾘｽﾄ１"))</f>
        <v/>
      </c>
      <c r="N41" s="53" t="str">
        <f t="shared" si="2"/>
        <v/>
      </c>
      <c r="O41" s="54" t="str">
        <f t="shared" si="12"/>
        <v/>
      </c>
      <c r="P41" s="53" t="str">
        <f t="shared" si="3"/>
        <v/>
      </c>
      <c r="Q41" s="52" t="str">
        <f t="shared" si="4"/>
        <v/>
      </c>
      <c r="R41" s="55" t="str">
        <f t="shared" si="5"/>
        <v/>
      </c>
      <c r="S41" s="52" t="str">
        <f t="shared" si="6"/>
        <v/>
      </c>
      <c r="T41" s="83" t="str">
        <f t="shared" si="7"/>
        <v/>
      </c>
      <c r="U41" s="53" t="str">
        <f>IF(S41="","",COUNTIF($S$7:S41,"該当２"))</f>
        <v/>
      </c>
      <c r="V41" s="56" t="str">
        <f t="shared" si="8"/>
        <v/>
      </c>
      <c r="W41" s="83" t="str">
        <f t="shared" si="9"/>
        <v/>
      </c>
      <c r="X41" s="53" t="str">
        <f>IF(V41="","",COUNTIF($V$7:V41,"該当３"))</f>
        <v/>
      </c>
      <c r="Z41" s="57">
        <v>35</v>
      </c>
      <c r="AA41" s="59"/>
      <c r="AB41" s="88" t="s">
        <v>2349</v>
      </c>
      <c r="AC41" s="58" t="str">
        <f t="shared" si="10"/>
        <v/>
      </c>
      <c r="AD41" s="58" t="str">
        <f t="shared" si="11"/>
        <v/>
      </c>
    </row>
    <row r="42" spans="1:30">
      <c r="A42" s="263">
        <v>1020103010</v>
      </c>
      <c r="B42" s="263">
        <v>10</v>
      </c>
      <c r="C42" s="264">
        <v>201</v>
      </c>
      <c r="D42" s="265">
        <v>3</v>
      </c>
      <c r="E42" s="264">
        <v>10</v>
      </c>
      <c r="F42" s="263" t="s">
        <v>495</v>
      </c>
      <c r="G42" s="263" t="s">
        <v>496</v>
      </c>
      <c r="H42" s="263" t="s">
        <v>519</v>
      </c>
      <c r="I42" s="267" t="s">
        <v>529</v>
      </c>
      <c r="J42" s="51"/>
      <c r="K42" s="52" t="str">
        <f t="shared" si="0"/>
        <v/>
      </c>
      <c r="L42" s="83" t="str">
        <f t="shared" si="1"/>
        <v/>
      </c>
      <c r="M42" s="53" t="str">
        <f>IF(K42="","",COUNTIF($K$7:K42,"ﾘｽﾄ１"))</f>
        <v/>
      </c>
      <c r="N42" s="53" t="str">
        <f t="shared" si="2"/>
        <v/>
      </c>
      <c r="O42" s="54" t="str">
        <f t="shared" si="12"/>
        <v/>
      </c>
      <c r="P42" s="53" t="str">
        <f t="shared" si="3"/>
        <v/>
      </c>
      <c r="Q42" s="52" t="str">
        <f t="shared" si="4"/>
        <v/>
      </c>
      <c r="R42" s="55" t="str">
        <f t="shared" si="5"/>
        <v/>
      </c>
      <c r="S42" s="52" t="str">
        <f t="shared" si="6"/>
        <v/>
      </c>
      <c r="T42" s="83" t="str">
        <f t="shared" si="7"/>
        <v/>
      </c>
      <c r="U42" s="53" t="str">
        <f>IF(S42="","",COUNTIF($S$7:S42,"該当２"))</f>
        <v/>
      </c>
      <c r="V42" s="56" t="str">
        <f t="shared" si="8"/>
        <v/>
      </c>
      <c r="W42" s="83" t="str">
        <f t="shared" si="9"/>
        <v/>
      </c>
      <c r="X42" s="53" t="str">
        <f>IF(V42="","",COUNTIF($V$7:V42,"該当３"))</f>
        <v/>
      </c>
      <c r="Z42" s="57">
        <v>36</v>
      </c>
      <c r="AA42" s="59"/>
      <c r="AD42" s="58" t="str">
        <f t="shared" si="11"/>
        <v/>
      </c>
    </row>
    <row r="43" spans="1:30">
      <c r="A43" s="263">
        <v>1020103011</v>
      </c>
      <c r="B43" s="263">
        <v>10</v>
      </c>
      <c r="C43" s="264">
        <v>201</v>
      </c>
      <c r="D43" s="265">
        <v>3</v>
      </c>
      <c r="E43" s="264">
        <v>11</v>
      </c>
      <c r="F43" s="263" t="s">
        <v>495</v>
      </c>
      <c r="G43" s="263" t="s">
        <v>496</v>
      </c>
      <c r="H43" s="263" t="s">
        <v>519</v>
      </c>
      <c r="I43" s="268" t="s">
        <v>530</v>
      </c>
      <c r="J43" s="51"/>
      <c r="K43" s="52" t="str">
        <f t="shared" si="0"/>
        <v/>
      </c>
      <c r="L43" s="83" t="str">
        <f t="shared" si="1"/>
        <v/>
      </c>
      <c r="M43" s="53" t="str">
        <f>IF(K43="","",COUNTIF($K$7:K43,"ﾘｽﾄ１"))</f>
        <v/>
      </c>
      <c r="N43" s="53" t="str">
        <f t="shared" si="2"/>
        <v/>
      </c>
      <c r="O43" s="54" t="str">
        <f t="shared" si="12"/>
        <v/>
      </c>
      <c r="P43" s="53" t="str">
        <f t="shared" si="3"/>
        <v/>
      </c>
      <c r="Q43" s="52" t="str">
        <f t="shared" si="4"/>
        <v/>
      </c>
      <c r="R43" s="55" t="str">
        <f t="shared" si="5"/>
        <v/>
      </c>
      <c r="S43" s="52" t="str">
        <f t="shared" si="6"/>
        <v/>
      </c>
      <c r="T43" s="83" t="str">
        <f t="shared" si="7"/>
        <v/>
      </c>
      <c r="U43" s="53" t="str">
        <f>IF(S43="","",COUNTIF($S$7:S43,"該当２"))</f>
        <v/>
      </c>
      <c r="V43" s="56" t="str">
        <f t="shared" si="8"/>
        <v/>
      </c>
      <c r="W43" s="83" t="str">
        <f t="shared" si="9"/>
        <v/>
      </c>
      <c r="X43" s="53" t="str">
        <f>IF(V43="","",COUNTIF($V$7:V43,"該当３"))</f>
        <v/>
      </c>
      <c r="Z43" s="57">
        <v>37</v>
      </c>
      <c r="AA43" s="59"/>
      <c r="AD43" s="58" t="str">
        <f t="shared" si="11"/>
        <v/>
      </c>
    </row>
    <row r="44" spans="1:30">
      <c r="A44" s="263">
        <v>1020103012</v>
      </c>
      <c r="B44" s="263">
        <v>10</v>
      </c>
      <c r="C44" s="264">
        <v>201</v>
      </c>
      <c r="D44" s="265">
        <v>3</v>
      </c>
      <c r="E44" s="264">
        <v>12</v>
      </c>
      <c r="F44" s="263" t="s">
        <v>495</v>
      </c>
      <c r="G44" s="263" t="s">
        <v>496</v>
      </c>
      <c r="H44" s="263" t="s">
        <v>519</v>
      </c>
      <c r="I44" s="263" t="s">
        <v>531</v>
      </c>
      <c r="J44" s="51"/>
      <c r="K44" s="52" t="str">
        <f t="shared" si="0"/>
        <v/>
      </c>
      <c r="L44" s="83" t="str">
        <f t="shared" si="1"/>
        <v/>
      </c>
      <c r="M44" s="53" t="str">
        <f>IF(K44="","",COUNTIF($K$7:K44,"ﾘｽﾄ１"))</f>
        <v/>
      </c>
      <c r="N44" s="53" t="str">
        <f t="shared" si="2"/>
        <v/>
      </c>
      <c r="O44" s="54" t="str">
        <f t="shared" si="12"/>
        <v/>
      </c>
      <c r="P44" s="53" t="str">
        <f t="shared" si="3"/>
        <v/>
      </c>
      <c r="Q44" s="52" t="str">
        <f t="shared" si="4"/>
        <v/>
      </c>
      <c r="R44" s="55" t="str">
        <f t="shared" si="5"/>
        <v/>
      </c>
      <c r="S44" s="52" t="str">
        <f t="shared" si="6"/>
        <v/>
      </c>
      <c r="T44" s="83" t="str">
        <f t="shared" si="7"/>
        <v/>
      </c>
      <c r="U44" s="53" t="str">
        <f>IF(S44="","",COUNTIF($S$7:S44,"該当２"))</f>
        <v/>
      </c>
      <c r="V44" s="56" t="str">
        <f t="shared" si="8"/>
        <v/>
      </c>
      <c r="W44" s="83" t="str">
        <f t="shared" si="9"/>
        <v/>
      </c>
      <c r="X44" s="53" t="str">
        <f>IF(V44="","",COUNTIF($V$7:V44,"該当３"))</f>
        <v/>
      </c>
      <c r="Z44" s="57">
        <v>38</v>
      </c>
      <c r="AA44" s="59"/>
      <c r="AD44" s="58" t="str">
        <f t="shared" si="11"/>
        <v/>
      </c>
    </row>
    <row r="45" spans="1:30">
      <c r="A45" s="263">
        <v>1020104000</v>
      </c>
      <c r="B45" s="263">
        <v>10</v>
      </c>
      <c r="C45" s="264">
        <v>201</v>
      </c>
      <c r="D45" s="265">
        <v>4</v>
      </c>
      <c r="E45" s="264">
        <v>0</v>
      </c>
      <c r="F45" s="263" t="s">
        <v>495</v>
      </c>
      <c r="G45" s="263" t="s">
        <v>496</v>
      </c>
      <c r="H45" s="263" t="s">
        <v>532</v>
      </c>
      <c r="I45" s="263"/>
      <c r="J45" s="51"/>
      <c r="K45" s="52" t="str">
        <f t="shared" si="0"/>
        <v/>
      </c>
      <c r="L45" s="83" t="str">
        <f t="shared" si="1"/>
        <v/>
      </c>
      <c r="M45" s="53" t="str">
        <f>IF(K45="","",COUNTIF($K$7:K45,"ﾘｽﾄ１"))</f>
        <v/>
      </c>
      <c r="N45" s="53" t="str">
        <f t="shared" si="2"/>
        <v/>
      </c>
      <c r="O45" s="54" t="str">
        <f t="shared" si="12"/>
        <v/>
      </c>
      <c r="P45" s="53" t="str">
        <f t="shared" si="3"/>
        <v/>
      </c>
      <c r="Q45" s="52" t="str">
        <f t="shared" si="4"/>
        <v/>
      </c>
      <c r="R45" s="55" t="str">
        <f t="shared" si="5"/>
        <v/>
      </c>
      <c r="S45" s="52" t="str">
        <f t="shared" si="6"/>
        <v/>
      </c>
      <c r="T45" s="83" t="str">
        <f t="shared" si="7"/>
        <v/>
      </c>
      <c r="U45" s="53" t="str">
        <f>IF(S45="","",COUNTIF($S$7:S45,"該当２"))</f>
        <v/>
      </c>
      <c r="V45" s="56" t="str">
        <f t="shared" si="8"/>
        <v/>
      </c>
      <c r="W45" s="83" t="str">
        <f t="shared" si="9"/>
        <v/>
      </c>
      <c r="X45" s="53" t="str">
        <f>IF(V45="","",COUNTIF($V$7:V45,"該当３"))</f>
        <v/>
      </c>
      <c r="Z45" s="57">
        <v>39</v>
      </c>
      <c r="AA45" s="59"/>
      <c r="AD45" s="58" t="str">
        <f t="shared" si="11"/>
        <v/>
      </c>
    </row>
    <row r="46" spans="1:30">
      <c r="A46" s="263">
        <v>1020104001</v>
      </c>
      <c r="B46" s="263">
        <v>10</v>
      </c>
      <c r="C46" s="264">
        <v>201</v>
      </c>
      <c r="D46" s="265">
        <v>4</v>
      </c>
      <c r="E46" s="264">
        <v>1</v>
      </c>
      <c r="F46" s="263" t="s">
        <v>495</v>
      </c>
      <c r="G46" s="263" t="s">
        <v>496</v>
      </c>
      <c r="H46" s="263" t="s">
        <v>532</v>
      </c>
      <c r="I46" s="263" t="s">
        <v>533</v>
      </c>
      <c r="J46" s="51"/>
      <c r="K46" s="52" t="str">
        <f t="shared" si="0"/>
        <v/>
      </c>
      <c r="L46" s="83" t="str">
        <f t="shared" si="1"/>
        <v/>
      </c>
      <c r="M46" s="53" t="str">
        <f>IF(K46="","",COUNTIF($K$7:K46,"ﾘｽﾄ１"))</f>
        <v/>
      </c>
      <c r="N46" s="53" t="str">
        <f t="shared" si="2"/>
        <v/>
      </c>
      <c r="O46" s="54" t="str">
        <f t="shared" si="12"/>
        <v/>
      </c>
      <c r="P46" s="53" t="str">
        <f t="shared" si="3"/>
        <v/>
      </c>
      <c r="Q46" s="52" t="str">
        <f t="shared" si="4"/>
        <v/>
      </c>
      <c r="R46" s="55" t="str">
        <f t="shared" si="5"/>
        <v/>
      </c>
      <c r="S46" s="52" t="str">
        <f t="shared" si="6"/>
        <v/>
      </c>
      <c r="T46" s="83" t="str">
        <f t="shared" si="7"/>
        <v/>
      </c>
      <c r="U46" s="53" t="str">
        <f>IF(S46="","",COUNTIF($S$7:S46,"該当２"))</f>
        <v/>
      </c>
      <c r="V46" s="56" t="str">
        <f t="shared" si="8"/>
        <v/>
      </c>
      <c r="W46" s="83" t="str">
        <f t="shared" si="9"/>
        <v/>
      </c>
      <c r="X46" s="53" t="str">
        <f>IF(V46="","",COUNTIF($V$7:V46,"該当３"))</f>
        <v/>
      </c>
      <c r="Z46" s="57">
        <v>40</v>
      </c>
      <c r="AA46" s="59"/>
      <c r="AD46" s="58" t="str">
        <f t="shared" si="11"/>
        <v/>
      </c>
    </row>
    <row r="47" spans="1:30">
      <c r="A47" s="263">
        <v>1020104002</v>
      </c>
      <c r="B47" s="263">
        <v>10</v>
      </c>
      <c r="C47" s="264">
        <v>201</v>
      </c>
      <c r="D47" s="265">
        <v>4</v>
      </c>
      <c r="E47" s="264">
        <v>2</v>
      </c>
      <c r="F47" s="263" t="s">
        <v>495</v>
      </c>
      <c r="G47" s="263" t="s">
        <v>496</v>
      </c>
      <c r="H47" s="263" t="s">
        <v>532</v>
      </c>
      <c r="I47" s="263" t="s">
        <v>534</v>
      </c>
      <c r="J47" s="51"/>
      <c r="K47" s="52" t="str">
        <f t="shared" si="0"/>
        <v/>
      </c>
      <c r="L47" s="83" t="str">
        <f t="shared" si="1"/>
        <v/>
      </c>
      <c r="M47" s="53" t="str">
        <f>IF(K47="","",COUNTIF($K$7:K47,"ﾘｽﾄ１"))</f>
        <v/>
      </c>
      <c r="N47" s="53" t="str">
        <f t="shared" si="2"/>
        <v/>
      </c>
      <c r="O47" s="54" t="str">
        <f t="shared" si="12"/>
        <v/>
      </c>
      <c r="P47" s="53" t="str">
        <f t="shared" si="3"/>
        <v/>
      </c>
      <c r="Q47" s="52" t="str">
        <f t="shared" si="4"/>
        <v/>
      </c>
      <c r="R47" s="55" t="str">
        <f t="shared" si="5"/>
        <v/>
      </c>
      <c r="S47" s="52" t="str">
        <f t="shared" si="6"/>
        <v/>
      </c>
      <c r="T47" s="83" t="str">
        <f t="shared" si="7"/>
        <v/>
      </c>
      <c r="U47" s="53" t="str">
        <f>IF(S47="","",COUNTIF($S$7:S47,"該当２"))</f>
        <v/>
      </c>
      <c r="V47" s="56" t="str">
        <f t="shared" si="8"/>
        <v/>
      </c>
      <c r="W47" s="83" t="str">
        <f t="shared" si="9"/>
        <v/>
      </c>
      <c r="X47" s="53" t="str">
        <f>IF(V47="","",COUNTIF($V$7:V47,"該当３"))</f>
        <v/>
      </c>
      <c r="Z47" s="57">
        <v>41</v>
      </c>
      <c r="AA47" s="59"/>
      <c r="AD47" s="58" t="str">
        <f t="shared" si="11"/>
        <v/>
      </c>
    </row>
    <row r="48" spans="1:30">
      <c r="A48" s="263">
        <v>1020104003</v>
      </c>
      <c r="B48" s="263">
        <v>10</v>
      </c>
      <c r="C48" s="264">
        <v>201</v>
      </c>
      <c r="D48" s="265">
        <v>4</v>
      </c>
      <c r="E48" s="264">
        <v>3</v>
      </c>
      <c r="F48" s="263" t="s">
        <v>495</v>
      </c>
      <c r="G48" s="263" t="s">
        <v>496</v>
      </c>
      <c r="H48" s="263" t="s">
        <v>532</v>
      </c>
      <c r="I48" s="263" t="s">
        <v>535</v>
      </c>
      <c r="J48" s="51"/>
      <c r="K48" s="52" t="str">
        <f t="shared" si="0"/>
        <v/>
      </c>
      <c r="L48" s="83" t="str">
        <f t="shared" si="1"/>
        <v/>
      </c>
      <c r="M48" s="53" t="str">
        <f>IF(K48="","",COUNTIF($K$7:K48,"ﾘｽﾄ１"))</f>
        <v/>
      </c>
      <c r="N48" s="53" t="str">
        <f t="shared" si="2"/>
        <v/>
      </c>
      <c r="O48" s="54" t="str">
        <f t="shared" si="12"/>
        <v/>
      </c>
      <c r="P48" s="53" t="str">
        <f t="shared" si="3"/>
        <v/>
      </c>
      <c r="Q48" s="52" t="str">
        <f t="shared" si="4"/>
        <v/>
      </c>
      <c r="R48" s="55" t="str">
        <f t="shared" si="5"/>
        <v/>
      </c>
      <c r="S48" s="52" t="str">
        <f t="shared" si="6"/>
        <v/>
      </c>
      <c r="T48" s="83" t="str">
        <f t="shared" si="7"/>
        <v/>
      </c>
      <c r="U48" s="53" t="str">
        <f>IF(S48="","",COUNTIF($S$7:S48,"該当２"))</f>
        <v/>
      </c>
      <c r="V48" s="56" t="str">
        <f t="shared" si="8"/>
        <v/>
      </c>
      <c r="W48" s="83" t="str">
        <f t="shared" si="9"/>
        <v/>
      </c>
      <c r="X48" s="53" t="str">
        <f>IF(V48="","",COUNTIF($V$7:V48,"該当３"))</f>
        <v/>
      </c>
      <c r="Z48" s="57">
        <v>42</v>
      </c>
      <c r="AA48" s="59"/>
      <c r="AD48" s="58" t="str">
        <f t="shared" si="11"/>
        <v/>
      </c>
    </row>
    <row r="49" spans="1:30">
      <c r="A49" s="263">
        <v>1020104004</v>
      </c>
      <c r="B49" s="263">
        <v>10</v>
      </c>
      <c r="C49" s="264">
        <v>201</v>
      </c>
      <c r="D49" s="265">
        <v>4</v>
      </c>
      <c r="E49" s="264">
        <v>4</v>
      </c>
      <c r="F49" s="263" t="s">
        <v>495</v>
      </c>
      <c r="G49" s="263" t="s">
        <v>496</v>
      </c>
      <c r="H49" s="263" t="s">
        <v>532</v>
      </c>
      <c r="I49" s="263" t="s">
        <v>536</v>
      </c>
      <c r="J49" s="51"/>
      <c r="K49" s="52" t="str">
        <f t="shared" si="0"/>
        <v/>
      </c>
      <c r="L49" s="83" t="str">
        <f t="shared" si="1"/>
        <v/>
      </c>
      <c r="M49" s="53" t="str">
        <f>IF(K49="","",COUNTIF($K$7:K49,"ﾘｽﾄ１"))</f>
        <v/>
      </c>
      <c r="N49" s="53" t="str">
        <f t="shared" si="2"/>
        <v/>
      </c>
      <c r="O49" s="54" t="str">
        <f t="shared" si="12"/>
        <v/>
      </c>
      <c r="P49" s="53" t="str">
        <f t="shared" si="3"/>
        <v/>
      </c>
      <c r="Q49" s="52" t="str">
        <f t="shared" si="4"/>
        <v/>
      </c>
      <c r="R49" s="55" t="str">
        <f t="shared" si="5"/>
        <v/>
      </c>
      <c r="S49" s="52" t="str">
        <f t="shared" si="6"/>
        <v/>
      </c>
      <c r="T49" s="83" t="str">
        <f t="shared" si="7"/>
        <v/>
      </c>
      <c r="U49" s="53" t="str">
        <f>IF(S49="","",COUNTIF($S$7:S49,"該当２"))</f>
        <v/>
      </c>
      <c r="V49" s="56" t="str">
        <f t="shared" si="8"/>
        <v/>
      </c>
      <c r="W49" s="83" t="str">
        <f t="shared" si="9"/>
        <v/>
      </c>
      <c r="X49" s="53" t="str">
        <f>IF(V49="","",COUNTIF($V$7:V49,"該当３"))</f>
        <v/>
      </c>
      <c r="Z49" s="57">
        <v>43</v>
      </c>
      <c r="AA49" s="59"/>
      <c r="AD49" s="58" t="str">
        <f t="shared" si="11"/>
        <v/>
      </c>
    </row>
    <row r="50" spans="1:30">
      <c r="A50" s="263">
        <v>1020104005</v>
      </c>
      <c r="B50" s="263">
        <v>10</v>
      </c>
      <c r="C50" s="264">
        <v>201</v>
      </c>
      <c r="D50" s="265">
        <v>4</v>
      </c>
      <c r="E50" s="264">
        <v>5</v>
      </c>
      <c r="F50" s="263" t="s">
        <v>495</v>
      </c>
      <c r="G50" s="263" t="s">
        <v>496</v>
      </c>
      <c r="H50" s="263" t="s">
        <v>532</v>
      </c>
      <c r="I50" s="263" t="s">
        <v>537</v>
      </c>
      <c r="J50" s="51"/>
      <c r="K50" s="52" t="str">
        <f t="shared" si="0"/>
        <v/>
      </c>
      <c r="L50" s="83" t="str">
        <f t="shared" si="1"/>
        <v/>
      </c>
      <c r="M50" s="53" t="str">
        <f>IF(K50="","",COUNTIF($K$7:K50,"ﾘｽﾄ１"))</f>
        <v/>
      </c>
      <c r="N50" s="53" t="str">
        <f t="shared" si="2"/>
        <v/>
      </c>
      <c r="O50" s="54" t="str">
        <f t="shared" si="12"/>
        <v/>
      </c>
      <c r="P50" s="53" t="str">
        <f t="shared" si="3"/>
        <v/>
      </c>
      <c r="Q50" s="52" t="str">
        <f t="shared" si="4"/>
        <v/>
      </c>
      <c r="R50" s="55" t="str">
        <f t="shared" si="5"/>
        <v/>
      </c>
      <c r="S50" s="52" t="str">
        <f t="shared" si="6"/>
        <v/>
      </c>
      <c r="T50" s="83" t="str">
        <f t="shared" si="7"/>
        <v/>
      </c>
      <c r="U50" s="53" t="str">
        <f>IF(S50="","",COUNTIF($S$7:S50,"該当２"))</f>
        <v/>
      </c>
      <c r="V50" s="56" t="str">
        <f t="shared" si="8"/>
        <v/>
      </c>
      <c r="W50" s="83" t="str">
        <f t="shared" si="9"/>
        <v/>
      </c>
      <c r="X50" s="53" t="str">
        <f>IF(V50="","",COUNTIF($V$7:V50,"該当３"))</f>
        <v/>
      </c>
      <c r="Z50" s="57">
        <v>44</v>
      </c>
      <c r="AA50" s="59"/>
      <c r="AD50" s="58" t="str">
        <f t="shared" si="11"/>
        <v/>
      </c>
    </row>
    <row r="51" spans="1:30">
      <c r="A51" s="263">
        <v>1020104006</v>
      </c>
      <c r="B51" s="263">
        <v>10</v>
      </c>
      <c r="C51" s="264">
        <v>201</v>
      </c>
      <c r="D51" s="265">
        <v>4</v>
      </c>
      <c r="E51" s="264">
        <v>6</v>
      </c>
      <c r="F51" s="263" t="s">
        <v>495</v>
      </c>
      <c r="G51" s="263" t="s">
        <v>496</v>
      </c>
      <c r="H51" s="263" t="s">
        <v>532</v>
      </c>
      <c r="I51" s="263" t="s">
        <v>538</v>
      </c>
      <c r="J51" s="51"/>
      <c r="K51" s="52" t="str">
        <f t="shared" si="0"/>
        <v/>
      </c>
      <c r="L51" s="83" t="str">
        <f t="shared" si="1"/>
        <v/>
      </c>
      <c r="M51" s="53" t="str">
        <f>IF(K51="","",COUNTIF($K$7:K51,"ﾘｽﾄ１"))</f>
        <v/>
      </c>
      <c r="N51" s="53" t="str">
        <f t="shared" si="2"/>
        <v/>
      </c>
      <c r="O51" s="54" t="str">
        <f t="shared" si="12"/>
        <v/>
      </c>
      <c r="P51" s="53" t="str">
        <f t="shared" si="3"/>
        <v/>
      </c>
      <c r="Q51" s="52" t="str">
        <f t="shared" si="4"/>
        <v/>
      </c>
      <c r="R51" s="55" t="str">
        <f t="shared" si="5"/>
        <v/>
      </c>
      <c r="S51" s="52" t="str">
        <f t="shared" si="6"/>
        <v/>
      </c>
      <c r="T51" s="83" t="str">
        <f t="shared" si="7"/>
        <v/>
      </c>
      <c r="U51" s="53" t="str">
        <f>IF(S51="","",COUNTIF($S$7:S51,"該当２"))</f>
        <v/>
      </c>
      <c r="V51" s="56" t="str">
        <f t="shared" si="8"/>
        <v/>
      </c>
      <c r="W51" s="83" t="str">
        <f t="shared" si="9"/>
        <v/>
      </c>
      <c r="X51" s="53" t="str">
        <f>IF(V51="","",COUNTIF($V$7:V51,"該当３"))</f>
        <v/>
      </c>
      <c r="Z51" s="57">
        <v>45</v>
      </c>
      <c r="AA51" s="59"/>
      <c r="AD51" s="58" t="str">
        <f t="shared" si="11"/>
        <v/>
      </c>
    </row>
    <row r="52" spans="1:30">
      <c r="A52" s="263">
        <v>1020104007</v>
      </c>
      <c r="B52" s="263">
        <v>10</v>
      </c>
      <c r="C52" s="264">
        <v>201</v>
      </c>
      <c r="D52" s="265">
        <v>4</v>
      </c>
      <c r="E52" s="264">
        <v>7</v>
      </c>
      <c r="F52" s="263" t="s">
        <v>495</v>
      </c>
      <c r="G52" s="263" t="s">
        <v>496</v>
      </c>
      <c r="H52" s="263" t="s">
        <v>532</v>
      </c>
      <c r="I52" s="263" t="s">
        <v>539</v>
      </c>
      <c r="J52" s="51"/>
      <c r="K52" s="52" t="str">
        <f t="shared" si="0"/>
        <v/>
      </c>
      <c r="L52" s="83" t="str">
        <f t="shared" si="1"/>
        <v/>
      </c>
      <c r="M52" s="53" t="str">
        <f>IF(K52="","",COUNTIF($K$7:K52,"ﾘｽﾄ１"))</f>
        <v/>
      </c>
      <c r="N52" s="53" t="str">
        <f t="shared" si="2"/>
        <v/>
      </c>
      <c r="O52" s="54" t="str">
        <f t="shared" si="12"/>
        <v/>
      </c>
      <c r="P52" s="53" t="str">
        <f t="shared" si="3"/>
        <v/>
      </c>
      <c r="Q52" s="52" t="str">
        <f t="shared" si="4"/>
        <v/>
      </c>
      <c r="R52" s="55" t="str">
        <f t="shared" si="5"/>
        <v/>
      </c>
      <c r="S52" s="52" t="str">
        <f t="shared" si="6"/>
        <v/>
      </c>
      <c r="T52" s="83" t="str">
        <f t="shared" si="7"/>
        <v/>
      </c>
      <c r="U52" s="53" t="str">
        <f>IF(S52="","",COUNTIF($S$7:S52,"該当２"))</f>
        <v/>
      </c>
      <c r="V52" s="56" t="str">
        <f t="shared" si="8"/>
        <v/>
      </c>
      <c r="W52" s="83" t="str">
        <f t="shared" si="9"/>
        <v/>
      </c>
      <c r="X52" s="53" t="str">
        <f>IF(V52="","",COUNTIF($V$7:V52,"該当３"))</f>
        <v/>
      </c>
      <c r="Z52" s="57">
        <v>46</v>
      </c>
      <c r="AA52" s="59"/>
      <c r="AD52" s="58" t="str">
        <f t="shared" si="11"/>
        <v/>
      </c>
    </row>
    <row r="53" spans="1:30">
      <c r="A53" s="263">
        <v>1020104008</v>
      </c>
      <c r="B53" s="263">
        <v>10</v>
      </c>
      <c r="C53" s="264">
        <v>201</v>
      </c>
      <c r="D53" s="265">
        <v>4</v>
      </c>
      <c r="E53" s="264">
        <v>8</v>
      </c>
      <c r="F53" s="263" t="s">
        <v>495</v>
      </c>
      <c r="G53" s="263" t="s">
        <v>496</v>
      </c>
      <c r="H53" s="263" t="s">
        <v>532</v>
      </c>
      <c r="I53" s="263" t="s">
        <v>146</v>
      </c>
      <c r="J53" s="51"/>
      <c r="K53" s="52" t="str">
        <f t="shared" si="0"/>
        <v/>
      </c>
      <c r="L53" s="83" t="str">
        <f t="shared" si="1"/>
        <v/>
      </c>
      <c r="M53" s="53" t="str">
        <f>IF(K53="","",COUNTIF($K$7:K53,"ﾘｽﾄ１"))</f>
        <v/>
      </c>
      <c r="N53" s="53" t="str">
        <f t="shared" si="2"/>
        <v/>
      </c>
      <c r="O53" s="54" t="str">
        <f t="shared" si="12"/>
        <v/>
      </c>
      <c r="P53" s="53" t="str">
        <f t="shared" si="3"/>
        <v/>
      </c>
      <c r="Q53" s="52" t="str">
        <f t="shared" si="4"/>
        <v/>
      </c>
      <c r="R53" s="55" t="str">
        <f t="shared" si="5"/>
        <v/>
      </c>
      <c r="S53" s="52" t="str">
        <f t="shared" si="6"/>
        <v/>
      </c>
      <c r="T53" s="83" t="str">
        <f t="shared" si="7"/>
        <v/>
      </c>
      <c r="U53" s="53" t="str">
        <f>IF(S53="","",COUNTIF($S$7:S53,"該当２"))</f>
        <v/>
      </c>
      <c r="V53" s="56" t="str">
        <f t="shared" si="8"/>
        <v/>
      </c>
      <c r="W53" s="83" t="str">
        <f t="shared" si="9"/>
        <v/>
      </c>
      <c r="X53" s="53" t="str">
        <f>IF(V53="","",COUNTIF($V$7:V53,"該当３"))</f>
        <v/>
      </c>
      <c r="Z53" s="57">
        <v>47</v>
      </c>
      <c r="AA53" s="59"/>
      <c r="AD53" s="58" t="str">
        <f t="shared" si="11"/>
        <v/>
      </c>
    </row>
    <row r="54" spans="1:30">
      <c r="A54" s="263">
        <v>1020104009</v>
      </c>
      <c r="B54" s="263">
        <v>10</v>
      </c>
      <c r="C54" s="264">
        <v>201</v>
      </c>
      <c r="D54" s="265">
        <v>4</v>
      </c>
      <c r="E54" s="264">
        <v>9</v>
      </c>
      <c r="F54" s="263" t="s">
        <v>495</v>
      </c>
      <c r="G54" s="263" t="s">
        <v>496</v>
      </c>
      <c r="H54" s="263" t="s">
        <v>532</v>
      </c>
      <c r="I54" s="263" t="s">
        <v>540</v>
      </c>
      <c r="J54" s="51"/>
      <c r="K54" s="52" t="str">
        <f t="shared" si="0"/>
        <v/>
      </c>
      <c r="L54" s="83" t="str">
        <f t="shared" si="1"/>
        <v/>
      </c>
      <c r="M54" s="53" t="str">
        <f>IF(K54="","",COUNTIF($K$7:K54,"ﾘｽﾄ１"))</f>
        <v/>
      </c>
      <c r="N54" s="53" t="str">
        <f t="shared" si="2"/>
        <v/>
      </c>
      <c r="O54" s="54" t="str">
        <f t="shared" si="12"/>
        <v/>
      </c>
      <c r="P54" s="53" t="str">
        <f t="shared" si="3"/>
        <v/>
      </c>
      <c r="Q54" s="52" t="str">
        <f t="shared" si="4"/>
        <v/>
      </c>
      <c r="R54" s="55" t="str">
        <f t="shared" si="5"/>
        <v/>
      </c>
      <c r="S54" s="52" t="str">
        <f t="shared" si="6"/>
        <v/>
      </c>
      <c r="T54" s="83" t="str">
        <f t="shared" si="7"/>
        <v/>
      </c>
      <c r="U54" s="53" t="str">
        <f>IF(S54="","",COUNTIF($S$7:S54,"該当２"))</f>
        <v/>
      </c>
      <c r="V54" s="56" t="str">
        <f t="shared" si="8"/>
        <v/>
      </c>
      <c r="W54" s="83" t="str">
        <f t="shared" si="9"/>
        <v/>
      </c>
      <c r="X54" s="53" t="str">
        <f>IF(V54="","",COUNTIF($V$7:V54,"該当３"))</f>
        <v/>
      </c>
      <c r="Z54" s="57">
        <v>48</v>
      </c>
      <c r="AA54" s="59"/>
      <c r="AD54" s="58" t="str">
        <f t="shared" si="11"/>
        <v/>
      </c>
    </row>
    <row r="55" spans="1:30">
      <c r="A55" s="263">
        <v>1020104010</v>
      </c>
      <c r="B55" s="263">
        <v>10</v>
      </c>
      <c r="C55" s="264">
        <v>201</v>
      </c>
      <c r="D55" s="265">
        <v>4</v>
      </c>
      <c r="E55" s="264">
        <v>10</v>
      </c>
      <c r="F55" s="263" t="s">
        <v>495</v>
      </c>
      <c r="G55" s="263" t="s">
        <v>496</v>
      </c>
      <c r="H55" s="263" t="s">
        <v>532</v>
      </c>
      <c r="I55" s="263" t="s">
        <v>234</v>
      </c>
      <c r="J55" s="51"/>
      <c r="K55" s="52" t="str">
        <f t="shared" si="0"/>
        <v/>
      </c>
      <c r="L55" s="83" t="str">
        <f t="shared" si="1"/>
        <v/>
      </c>
      <c r="M55" s="53" t="str">
        <f>IF(K55="","",COUNTIF($K$7:K55,"ﾘｽﾄ１"))</f>
        <v/>
      </c>
      <c r="N55" s="53" t="str">
        <f t="shared" si="2"/>
        <v/>
      </c>
      <c r="O55" s="54" t="str">
        <f t="shared" si="12"/>
        <v/>
      </c>
      <c r="P55" s="53" t="str">
        <f t="shared" si="3"/>
        <v/>
      </c>
      <c r="Q55" s="52" t="str">
        <f t="shared" si="4"/>
        <v/>
      </c>
      <c r="R55" s="55" t="str">
        <f t="shared" si="5"/>
        <v/>
      </c>
      <c r="S55" s="52" t="str">
        <f t="shared" si="6"/>
        <v/>
      </c>
      <c r="T55" s="83" t="str">
        <f t="shared" si="7"/>
        <v/>
      </c>
      <c r="U55" s="53" t="str">
        <f>IF(S55="","",COUNTIF($S$7:S55,"該当２"))</f>
        <v/>
      </c>
      <c r="V55" s="56" t="str">
        <f t="shared" si="8"/>
        <v/>
      </c>
      <c r="W55" s="83" t="str">
        <f t="shared" si="9"/>
        <v/>
      </c>
      <c r="X55" s="53" t="str">
        <f>IF(V55="","",COUNTIF($V$7:V55,"該当３"))</f>
        <v/>
      </c>
      <c r="Z55" s="57">
        <v>49</v>
      </c>
      <c r="AA55" s="59"/>
      <c r="AD55" s="58" t="str">
        <f t="shared" si="11"/>
        <v/>
      </c>
    </row>
    <row r="56" spans="1:30">
      <c r="A56" s="263">
        <v>1020104011</v>
      </c>
      <c r="B56" s="263">
        <v>10</v>
      </c>
      <c r="C56" s="264">
        <v>201</v>
      </c>
      <c r="D56" s="265">
        <v>4</v>
      </c>
      <c r="E56" s="264">
        <v>11</v>
      </c>
      <c r="F56" s="263" t="s">
        <v>495</v>
      </c>
      <c r="G56" s="263" t="s">
        <v>496</v>
      </c>
      <c r="H56" s="263" t="s">
        <v>532</v>
      </c>
      <c r="I56" s="263" t="s">
        <v>541</v>
      </c>
      <c r="J56" s="51"/>
      <c r="K56" s="52" t="str">
        <f t="shared" si="0"/>
        <v/>
      </c>
      <c r="L56" s="83" t="str">
        <f t="shared" si="1"/>
        <v/>
      </c>
      <c r="M56" s="53" t="str">
        <f>IF(K56="","",COUNTIF($K$7:K56,"ﾘｽﾄ１"))</f>
        <v/>
      </c>
      <c r="N56" s="53" t="str">
        <f t="shared" si="2"/>
        <v/>
      </c>
      <c r="O56" s="54" t="str">
        <f t="shared" si="12"/>
        <v/>
      </c>
      <c r="P56" s="53" t="str">
        <f t="shared" si="3"/>
        <v/>
      </c>
      <c r="Q56" s="52" t="str">
        <f t="shared" si="4"/>
        <v/>
      </c>
      <c r="R56" s="55" t="str">
        <f t="shared" si="5"/>
        <v/>
      </c>
      <c r="S56" s="52" t="str">
        <f t="shared" si="6"/>
        <v/>
      </c>
      <c r="T56" s="83" t="str">
        <f t="shared" si="7"/>
        <v/>
      </c>
      <c r="U56" s="53" t="str">
        <f>IF(S56="","",COUNTIF($S$7:S56,"該当２"))</f>
        <v/>
      </c>
      <c r="V56" s="56" t="str">
        <f t="shared" si="8"/>
        <v/>
      </c>
      <c r="W56" s="83" t="str">
        <f t="shared" si="9"/>
        <v/>
      </c>
      <c r="X56" s="53" t="str">
        <f>IF(V56="","",COUNTIF($V$7:V56,"該当３"))</f>
        <v/>
      </c>
      <c r="Z56" s="57">
        <v>50</v>
      </c>
      <c r="AA56" s="59"/>
      <c r="AD56" s="58" t="str">
        <f t="shared" si="11"/>
        <v/>
      </c>
    </row>
    <row r="57" spans="1:30">
      <c r="A57" s="263">
        <v>1020104012</v>
      </c>
      <c r="B57" s="263">
        <v>10</v>
      </c>
      <c r="C57" s="264">
        <v>201</v>
      </c>
      <c r="D57" s="265">
        <v>4</v>
      </c>
      <c r="E57" s="264">
        <v>12</v>
      </c>
      <c r="F57" s="263" t="s">
        <v>495</v>
      </c>
      <c r="G57" s="263" t="s">
        <v>496</v>
      </c>
      <c r="H57" s="263" t="s">
        <v>532</v>
      </c>
      <c r="I57" s="263" t="s">
        <v>542</v>
      </c>
      <c r="J57" s="51"/>
      <c r="K57" s="52" t="str">
        <f t="shared" si="0"/>
        <v/>
      </c>
      <c r="L57" s="83" t="str">
        <f t="shared" si="1"/>
        <v/>
      </c>
      <c r="M57" s="53" t="str">
        <f>IF(K57="","",COUNTIF($K$7:K57,"ﾘｽﾄ１"))</f>
        <v/>
      </c>
      <c r="N57" s="53" t="str">
        <f t="shared" si="2"/>
        <v/>
      </c>
      <c r="O57" s="54" t="str">
        <f t="shared" si="12"/>
        <v/>
      </c>
      <c r="P57" s="53" t="str">
        <f t="shared" si="3"/>
        <v/>
      </c>
      <c r="Q57" s="52" t="str">
        <f t="shared" si="4"/>
        <v/>
      </c>
      <c r="R57" s="55" t="str">
        <f t="shared" si="5"/>
        <v/>
      </c>
      <c r="S57" s="52" t="str">
        <f t="shared" si="6"/>
        <v/>
      </c>
      <c r="T57" s="83" t="str">
        <f t="shared" si="7"/>
        <v/>
      </c>
      <c r="U57" s="53" t="str">
        <f>IF(S57="","",COUNTIF($S$7:S57,"該当２"))</f>
        <v/>
      </c>
      <c r="V57" s="56" t="str">
        <f t="shared" si="8"/>
        <v/>
      </c>
      <c r="W57" s="83" t="str">
        <f t="shared" si="9"/>
        <v/>
      </c>
      <c r="X57" s="53" t="str">
        <f>IF(V57="","",COUNTIF($V$7:V57,"該当３"))</f>
        <v/>
      </c>
      <c r="Z57" s="57">
        <v>51</v>
      </c>
      <c r="AA57" s="59"/>
      <c r="AD57" s="58" t="str">
        <f t="shared" si="11"/>
        <v/>
      </c>
    </row>
    <row r="58" spans="1:30">
      <c r="A58" s="263">
        <v>1020104013</v>
      </c>
      <c r="B58" s="263">
        <v>10</v>
      </c>
      <c r="C58" s="264">
        <v>201</v>
      </c>
      <c r="D58" s="265">
        <v>4</v>
      </c>
      <c r="E58" s="264">
        <v>13</v>
      </c>
      <c r="F58" s="263" t="s">
        <v>495</v>
      </c>
      <c r="G58" s="263" t="s">
        <v>496</v>
      </c>
      <c r="H58" s="263" t="s">
        <v>532</v>
      </c>
      <c r="I58" s="263" t="s">
        <v>543</v>
      </c>
      <c r="J58" s="51"/>
      <c r="K58" s="52" t="str">
        <f t="shared" si="0"/>
        <v/>
      </c>
      <c r="L58" s="83" t="str">
        <f t="shared" si="1"/>
        <v/>
      </c>
      <c r="M58" s="53" t="str">
        <f>IF(K58="","",COUNTIF($K$7:K58,"ﾘｽﾄ１"))</f>
        <v/>
      </c>
      <c r="N58" s="53" t="str">
        <f t="shared" si="2"/>
        <v/>
      </c>
      <c r="O58" s="54" t="str">
        <f t="shared" si="12"/>
        <v/>
      </c>
      <c r="P58" s="53" t="str">
        <f t="shared" si="3"/>
        <v/>
      </c>
      <c r="Q58" s="52" t="str">
        <f t="shared" si="4"/>
        <v/>
      </c>
      <c r="R58" s="55" t="str">
        <f t="shared" si="5"/>
        <v/>
      </c>
      <c r="S58" s="52" t="str">
        <f t="shared" si="6"/>
        <v/>
      </c>
      <c r="T58" s="83" t="str">
        <f t="shared" si="7"/>
        <v/>
      </c>
      <c r="U58" s="53" t="str">
        <f>IF(S58="","",COUNTIF($S$7:S58,"該当２"))</f>
        <v/>
      </c>
      <c r="V58" s="56" t="str">
        <f t="shared" si="8"/>
        <v/>
      </c>
      <c r="W58" s="83" t="str">
        <f t="shared" si="9"/>
        <v/>
      </c>
      <c r="X58" s="53" t="str">
        <f>IF(V58="","",COUNTIF($V$7:V58,"該当３"))</f>
        <v/>
      </c>
      <c r="Z58" s="57">
        <v>52</v>
      </c>
      <c r="AA58" s="59"/>
      <c r="AD58" s="58" t="str">
        <f t="shared" si="11"/>
        <v/>
      </c>
    </row>
    <row r="59" spans="1:30">
      <c r="A59" s="263">
        <v>1020105000</v>
      </c>
      <c r="B59" s="263">
        <v>10</v>
      </c>
      <c r="C59" s="264">
        <v>201</v>
      </c>
      <c r="D59" s="265">
        <v>5</v>
      </c>
      <c r="E59" s="264">
        <v>0</v>
      </c>
      <c r="F59" s="263" t="s">
        <v>495</v>
      </c>
      <c r="G59" s="263" t="s">
        <v>496</v>
      </c>
      <c r="H59" s="263" t="s">
        <v>544</v>
      </c>
      <c r="I59" s="263"/>
      <c r="J59" s="51"/>
      <c r="K59" s="52" t="str">
        <f t="shared" si="0"/>
        <v/>
      </c>
      <c r="L59" s="83" t="str">
        <f t="shared" si="1"/>
        <v/>
      </c>
      <c r="M59" s="53" t="str">
        <f>IF(K59="","",COUNTIF($K$7:K59,"ﾘｽﾄ１"))</f>
        <v/>
      </c>
      <c r="N59" s="53" t="str">
        <f t="shared" si="2"/>
        <v/>
      </c>
      <c r="O59" s="54" t="str">
        <f t="shared" si="12"/>
        <v/>
      </c>
      <c r="P59" s="53" t="str">
        <f t="shared" si="3"/>
        <v/>
      </c>
      <c r="Q59" s="52" t="str">
        <f t="shared" si="4"/>
        <v/>
      </c>
      <c r="R59" s="55" t="str">
        <f t="shared" si="5"/>
        <v/>
      </c>
      <c r="S59" s="52" t="str">
        <f t="shared" si="6"/>
        <v/>
      </c>
      <c r="T59" s="83" t="str">
        <f t="shared" si="7"/>
        <v/>
      </c>
      <c r="U59" s="53" t="str">
        <f>IF(S59="","",COUNTIF($S$7:S59,"該当２"))</f>
        <v/>
      </c>
      <c r="V59" s="56" t="str">
        <f t="shared" si="8"/>
        <v/>
      </c>
      <c r="W59" s="83" t="str">
        <f t="shared" si="9"/>
        <v/>
      </c>
      <c r="X59" s="53" t="str">
        <f>IF(V59="","",COUNTIF($V$7:V59,"該当３"))</f>
        <v/>
      </c>
      <c r="Z59" s="57">
        <v>53</v>
      </c>
      <c r="AA59" s="59"/>
      <c r="AD59" s="58" t="str">
        <f t="shared" si="11"/>
        <v/>
      </c>
    </row>
    <row r="60" spans="1:30">
      <c r="A60" s="263">
        <v>1020105001</v>
      </c>
      <c r="B60" s="263">
        <v>10</v>
      </c>
      <c r="C60" s="264">
        <v>201</v>
      </c>
      <c r="D60" s="265">
        <v>5</v>
      </c>
      <c r="E60" s="264">
        <v>1</v>
      </c>
      <c r="F60" s="263" t="s">
        <v>495</v>
      </c>
      <c r="G60" s="263" t="s">
        <v>496</v>
      </c>
      <c r="H60" s="263" t="s">
        <v>544</v>
      </c>
      <c r="I60" s="263" t="s">
        <v>545</v>
      </c>
      <c r="J60" s="51"/>
      <c r="K60" s="52" t="str">
        <f t="shared" si="0"/>
        <v/>
      </c>
      <c r="L60" s="83" t="str">
        <f t="shared" si="1"/>
        <v/>
      </c>
      <c r="M60" s="53" t="str">
        <f>IF(K60="","",COUNTIF($K$7:K60,"ﾘｽﾄ１"))</f>
        <v/>
      </c>
      <c r="N60" s="53" t="str">
        <f t="shared" si="2"/>
        <v/>
      </c>
      <c r="O60" s="54" t="str">
        <f t="shared" si="12"/>
        <v/>
      </c>
      <c r="P60" s="53" t="str">
        <f t="shared" si="3"/>
        <v/>
      </c>
      <c r="Q60" s="52" t="str">
        <f t="shared" si="4"/>
        <v/>
      </c>
      <c r="R60" s="55" t="str">
        <f t="shared" si="5"/>
        <v/>
      </c>
      <c r="S60" s="52" t="str">
        <f t="shared" si="6"/>
        <v/>
      </c>
      <c r="T60" s="83" t="str">
        <f t="shared" si="7"/>
        <v/>
      </c>
      <c r="U60" s="53" t="str">
        <f>IF(S60="","",COUNTIF($S$7:S60,"該当２"))</f>
        <v/>
      </c>
      <c r="V60" s="56" t="str">
        <f t="shared" si="8"/>
        <v/>
      </c>
      <c r="W60" s="83" t="str">
        <f t="shared" si="9"/>
        <v/>
      </c>
      <c r="X60" s="53" t="str">
        <f>IF(V60="","",COUNTIF($V$7:V60,"該当３"))</f>
        <v/>
      </c>
      <c r="Z60" s="57">
        <v>54</v>
      </c>
      <c r="AA60" s="59"/>
      <c r="AD60" s="58" t="str">
        <f t="shared" si="11"/>
        <v/>
      </c>
    </row>
    <row r="61" spans="1:30">
      <c r="A61" s="263">
        <v>1020105002</v>
      </c>
      <c r="B61" s="263">
        <v>10</v>
      </c>
      <c r="C61" s="264">
        <v>201</v>
      </c>
      <c r="D61" s="265">
        <v>5</v>
      </c>
      <c r="E61" s="264">
        <v>2</v>
      </c>
      <c r="F61" s="263" t="s">
        <v>495</v>
      </c>
      <c r="G61" s="263" t="s">
        <v>496</v>
      </c>
      <c r="H61" s="263" t="s">
        <v>544</v>
      </c>
      <c r="I61" s="263" t="s">
        <v>546</v>
      </c>
      <c r="J61" s="51"/>
      <c r="K61" s="52" t="str">
        <f t="shared" si="0"/>
        <v/>
      </c>
      <c r="L61" s="83" t="str">
        <f t="shared" si="1"/>
        <v/>
      </c>
      <c r="M61" s="53" t="str">
        <f>IF(K61="","",COUNTIF($K$7:K61,"ﾘｽﾄ１"))</f>
        <v/>
      </c>
      <c r="N61" s="53" t="str">
        <f t="shared" si="2"/>
        <v/>
      </c>
      <c r="O61" s="54" t="str">
        <f t="shared" si="12"/>
        <v/>
      </c>
      <c r="P61" s="53" t="str">
        <f t="shared" si="3"/>
        <v/>
      </c>
      <c r="Q61" s="52" t="str">
        <f t="shared" si="4"/>
        <v/>
      </c>
      <c r="R61" s="55" t="str">
        <f t="shared" si="5"/>
        <v/>
      </c>
      <c r="S61" s="52" t="str">
        <f t="shared" si="6"/>
        <v/>
      </c>
      <c r="T61" s="83" t="str">
        <f t="shared" si="7"/>
        <v/>
      </c>
      <c r="U61" s="53" t="str">
        <f>IF(S61="","",COUNTIF($S$7:S61,"該当２"))</f>
        <v/>
      </c>
      <c r="V61" s="56" t="str">
        <f t="shared" si="8"/>
        <v/>
      </c>
      <c r="W61" s="83" t="str">
        <f t="shared" si="9"/>
        <v/>
      </c>
      <c r="X61" s="53" t="str">
        <f>IF(V61="","",COUNTIF($V$7:V61,"該当３"))</f>
        <v/>
      </c>
      <c r="Z61" s="57">
        <v>55</v>
      </c>
      <c r="AA61" s="59"/>
      <c r="AD61" s="58" t="str">
        <f t="shared" si="11"/>
        <v/>
      </c>
    </row>
    <row r="62" spans="1:30">
      <c r="A62" s="263">
        <v>1020105003</v>
      </c>
      <c r="B62" s="263">
        <v>10</v>
      </c>
      <c r="C62" s="264">
        <v>201</v>
      </c>
      <c r="D62" s="265">
        <v>5</v>
      </c>
      <c r="E62" s="264">
        <v>3</v>
      </c>
      <c r="F62" s="263" t="s">
        <v>495</v>
      </c>
      <c r="G62" s="263" t="s">
        <v>496</v>
      </c>
      <c r="H62" s="263" t="s">
        <v>544</v>
      </c>
      <c r="I62" s="263" t="s">
        <v>547</v>
      </c>
      <c r="J62" s="51"/>
      <c r="K62" s="52" t="str">
        <f t="shared" si="0"/>
        <v/>
      </c>
      <c r="L62" s="83" t="str">
        <f t="shared" si="1"/>
        <v/>
      </c>
      <c r="M62" s="53" t="str">
        <f>IF(K62="","",COUNTIF($K$7:K62,"ﾘｽﾄ１"))</f>
        <v/>
      </c>
      <c r="N62" s="53" t="str">
        <f t="shared" si="2"/>
        <v/>
      </c>
      <c r="O62" s="54" t="str">
        <f t="shared" si="12"/>
        <v/>
      </c>
      <c r="P62" s="53" t="str">
        <f t="shared" si="3"/>
        <v/>
      </c>
      <c r="Q62" s="52" t="str">
        <f t="shared" si="4"/>
        <v/>
      </c>
      <c r="R62" s="55" t="str">
        <f t="shared" si="5"/>
        <v/>
      </c>
      <c r="S62" s="52" t="str">
        <f t="shared" si="6"/>
        <v/>
      </c>
      <c r="T62" s="83" t="str">
        <f t="shared" si="7"/>
        <v/>
      </c>
      <c r="U62" s="53" t="str">
        <f>IF(S62="","",COUNTIF($S$7:S62,"該当２"))</f>
        <v/>
      </c>
      <c r="V62" s="56" t="str">
        <f t="shared" si="8"/>
        <v/>
      </c>
      <c r="W62" s="83" t="str">
        <f t="shared" si="9"/>
        <v/>
      </c>
      <c r="X62" s="53" t="str">
        <f>IF(V62="","",COUNTIF($V$7:V62,"該当３"))</f>
        <v/>
      </c>
      <c r="Z62" s="57">
        <v>56</v>
      </c>
      <c r="AA62" s="59"/>
      <c r="AD62" s="58" t="str">
        <f t="shared" si="11"/>
        <v/>
      </c>
    </row>
    <row r="63" spans="1:30">
      <c r="A63" s="263">
        <v>1020105004</v>
      </c>
      <c r="B63" s="263">
        <v>10</v>
      </c>
      <c r="C63" s="264">
        <v>201</v>
      </c>
      <c r="D63" s="265">
        <v>5</v>
      </c>
      <c r="E63" s="264">
        <v>4</v>
      </c>
      <c r="F63" s="263" t="s">
        <v>495</v>
      </c>
      <c r="G63" s="263" t="s">
        <v>496</v>
      </c>
      <c r="H63" s="263" t="s">
        <v>544</v>
      </c>
      <c r="I63" s="263" t="s">
        <v>548</v>
      </c>
      <c r="J63" s="51"/>
      <c r="K63" s="52" t="str">
        <f t="shared" si="0"/>
        <v/>
      </c>
      <c r="L63" s="83" t="str">
        <f t="shared" si="1"/>
        <v/>
      </c>
      <c r="M63" s="53" t="str">
        <f>IF(K63="","",COUNTIF($K$7:K63,"ﾘｽﾄ１"))</f>
        <v/>
      </c>
      <c r="N63" s="53" t="str">
        <f t="shared" si="2"/>
        <v/>
      </c>
      <c r="O63" s="54" t="str">
        <f t="shared" si="12"/>
        <v/>
      </c>
      <c r="P63" s="53" t="str">
        <f t="shared" si="3"/>
        <v/>
      </c>
      <c r="Q63" s="52" t="str">
        <f t="shared" si="4"/>
        <v/>
      </c>
      <c r="R63" s="55" t="str">
        <f t="shared" si="5"/>
        <v/>
      </c>
      <c r="S63" s="52" t="str">
        <f t="shared" si="6"/>
        <v/>
      </c>
      <c r="T63" s="83" t="str">
        <f t="shared" si="7"/>
        <v/>
      </c>
      <c r="U63" s="53" t="str">
        <f>IF(S63="","",COUNTIF($S$7:S63,"該当２"))</f>
        <v/>
      </c>
      <c r="V63" s="56" t="str">
        <f t="shared" si="8"/>
        <v/>
      </c>
      <c r="W63" s="83" t="str">
        <f t="shared" si="9"/>
        <v/>
      </c>
      <c r="X63" s="53" t="str">
        <f>IF(V63="","",COUNTIF($V$7:V63,"該当３"))</f>
        <v/>
      </c>
      <c r="Z63" s="57">
        <v>57</v>
      </c>
      <c r="AA63" s="59"/>
      <c r="AD63" s="58" t="str">
        <f t="shared" si="11"/>
        <v/>
      </c>
    </row>
    <row r="64" spans="1:30">
      <c r="A64" s="263">
        <v>1020105005</v>
      </c>
      <c r="B64" s="263">
        <v>10</v>
      </c>
      <c r="C64" s="264">
        <v>201</v>
      </c>
      <c r="D64" s="265">
        <v>5</v>
      </c>
      <c r="E64" s="264">
        <v>5</v>
      </c>
      <c r="F64" s="263" t="s">
        <v>495</v>
      </c>
      <c r="G64" s="263" t="s">
        <v>496</v>
      </c>
      <c r="H64" s="263" t="s">
        <v>544</v>
      </c>
      <c r="I64" s="263" t="s">
        <v>549</v>
      </c>
      <c r="J64" s="51"/>
      <c r="K64" s="52" t="str">
        <f t="shared" si="0"/>
        <v/>
      </c>
      <c r="L64" s="83" t="str">
        <f t="shared" si="1"/>
        <v/>
      </c>
      <c r="M64" s="53" t="str">
        <f>IF(K64="","",COUNTIF($K$7:K64,"ﾘｽﾄ１"))</f>
        <v/>
      </c>
      <c r="N64" s="53" t="str">
        <f t="shared" si="2"/>
        <v/>
      </c>
      <c r="O64" s="54" t="str">
        <f t="shared" si="12"/>
        <v/>
      </c>
      <c r="P64" s="53" t="str">
        <f t="shared" si="3"/>
        <v/>
      </c>
      <c r="Q64" s="52" t="str">
        <f t="shared" si="4"/>
        <v/>
      </c>
      <c r="R64" s="55" t="str">
        <f t="shared" si="5"/>
        <v/>
      </c>
      <c r="S64" s="52" t="str">
        <f t="shared" si="6"/>
        <v/>
      </c>
      <c r="T64" s="83" t="str">
        <f t="shared" si="7"/>
        <v/>
      </c>
      <c r="U64" s="53" t="str">
        <f>IF(S64="","",COUNTIF($S$7:S64,"該当２"))</f>
        <v/>
      </c>
      <c r="V64" s="56" t="str">
        <f t="shared" si="8"/>
        <v/>
      </c>
      <c r="W64" s="83" t="str">
        <f t="shared" si="9"/>
        <v/>
      </c>
      <c r="X64" s="53" t="str">
        <f>IF(V64="","",COUNTIF($V$7:V64,"該当３"))</f>
        <v/>
      </c>
      <c r="Z64" s="57">
        <v>58</v>
      </c>
      <c r="AA64" s="59"/>
      <c r="AD64" s="58" t="str">
        <f t="shared" si="11"/>
        <v/>
      </c>
    </row>
    <row r="65" spans="1:30">
      <c r="A65" s="263">
        <v>1020105006</v>
      </c>
      <c r="B65" s="263">
        <v>10</v>
      </c>
      <c r="C65" s="264">
        <v>201</v>
      </c>
      <c r="D65" s="265">
        <v>5</v>
      </c>
      <c r="E65" s="264">
        <v>6</v>
      </c>
      <c r="F65" s="263" t="s">
        <v>495</v>
      </c>
      <c r="G65" s="263" t="s">
        <v>496</v>
      </c>
      <c r="H65" s="263" t="s">
        <v>544</v>
      </c>
      <c r="I65" s="263" t="s">
        <v>550</v>
      </c>
      <c r="J65" s="51"/>
      <c r="K65" s="52" t="str">
        <f t="shared" si="0"/>
        <v/>
      </c>
      <c r="L65" s="83" t="str">
        <f t="shared" si="1"/>
        <v/>
      </c>
      <c r="M65" s="53" t="str">
        <f>IF(K65="","",COUNTIF($K$7:K65,"ﾘｽﾄ１"))</f>
        <v/>
      </c>
      <c r="N65" s="53" t="str">
        <f t="shared" si="2"/>
        <v/>
      </c>
      <c r="O65" s="54" t="str">
        <f t="shared" si="12"/>
        <v/>
      </c>
      <c r="P65" s="53" t="str">
        <f t="shared" si="3"/>
        <v/>
      </c>
      <c r="Q65" s="52" t="str">
        <f t="shared" si="4"/>
        <v/>
      </c>
      <c r="R65" s="55" t="str">
        <f t="shared" si="5"/>
        <v/>
      </c>
      <c r="S65" s="52" t="str">
        <f t="shared" si="6"/>
        <v/>
      </c>
      <c r="T65" s="83" t="str">
        <f t="shared" si="7"/>
        <v/>
      </c>
      <c r="U65" s="53" t="str">
        <f>IF(S65="","",COUNTIF($S$7:S65,"該当２"))</f>
        <v/>
      </c>
      <c r="V65" s="56" t="str">
        <f t="shared" si="8"/>
        <v/>
      </c>
      <c r="W65" s="83" t="str">
        <f t="shared" si="9"/>
        <v/>
      </c>
      <c r="X65" s="53" t="str">
        <f>IF(V65="","",COUNTIF($V$7:V65,"該当３"))</f>
        <v/>
      </c>
      <c r="Z65" s="57">
        <v>59</v>
      </c>
      <c r="AA65" s="59"/>
      <c r="AD65" s="58" t="str">
        <f t="shared" si="11"/>
        <v/>
      </c>
    </row>
    <row r="66" spans="1:30">
      <c r="A66" s="263">
        <v>1020105007</v>
      </c>
      <c r="B66" s="263">
        <v>10</v>
      </c>
      <c r="C66" s="264">
        <v>201</v>
      </c>
      <c r="D66" s="265">
        <v>5</v>
      </c>
      <c r="E66" s="264">
        <v>7</v>
      </c>
      <c r="F66" s="263" t="s">
        <v>495</v>
      </c>
      <c r="G66" s="263" t="s">
        <v>496</v>
      </c>
      <c r="H66" s="263" t="s">
        <v>544</v>
      </c>
      <c r="I66" s="263" t="s">
        <v>551</v>
      </c>
      <c r="J66" s="51"/>
      <c r="K66" s="52" t="str">
        <f t="shared" si="0"/>
        <v/>
      </c>
      <c r="L66" s="83" t="str">
        <f t="shared" si="1"/>
        <v/>
      </c>
      <c r="M66" s="53" t="str">
        <f>IF(K66="","",COUNTIF($K$7:K66,"ﾘｽﾄ１"))</f>
        <v/>
      </c>
      <c r="N66" s="53" t="str">
        <f t="shared" si="2"/>
        <v/>
      </c>
      <c r="O66" s="54" t="str">
        <f t="shared" si="12"/>
        <v/>
      </c>
      <c r="P66" s="53" t="str">
        <f t="shared" si="3"/>
        <v/>
      </c>
      <c r="Q66" s="52" t="str">
        <f t="shared" si="4"/>
        <v/>
      </c>
      <c r="R66" s="55" t="str">
        <f t="shared" si="5"/>
        <v/>
      </c>
      <c r="S66" s="52" t="str">
        <f t="shared" si="6"/>
        <v/>
      </c>
      <c r="T66" s="83" t="str">
        <f t="shared" si="7"/>
        <v/>
      </c>
      <c r="U66" s="53" t="str">
        <f>IF(S66="","",COUNTIF($S$7:S66,"該当２"))</f>
        <v/>
      </c>
      <c r="V66" s="56" t="str">
        <f t="shared" si="8"/>
        <v/>
      </c>
      <c r="W66" s="83" t="str">
        <f t="shared" si="9"/>
        <v/>
      </c>
      <c r="X66" s="53" t="str">
        <f>IF(V66="","",COUNTIF($V$7:V66,"該当３"))</f>
        <v/>
      </c>
      <c r="Z66" s="57">
        <v>60</v>
      </c>
      <c r="AA66" s="59"/>
      <c r="AD66" s="58" t="str">
        <f t="shared" si="11"/>
        <v/>
      </c>
    </row>
    <row r="67" spans="1:30">
      <c r="A67" s="263">
        <v>1020105008</v>
      </c>
      <c r="B67" s="263">
        <v>10</v>
      </c>
      <c r="C67" s="264">
        <v>201</v>
      </c>
      <c r="D67" s="265">
        <v>5</v>
      </c>
      <c r="E67" s="264">
        <v>8</v>
      </c>
      <c r="F67" s="263" t="s">
        <v>495</v>
      </c>
      <c r="G67" s="263" t="s">
        <v>496</v>
      </c>
      <c r="H67" s="263" t="s">
        <v>544</v>
      </c>
      <c r="I67" s="263" t="s">
        <v>150</v>
      </c>
      <c r="J67" s="51"/>
      <c r="K67" s="52" t="str">
        <f t="shared" si="0"/>
        <v/>
      </c>
      <c r="L67" s="83" t="str">
        <f t="shared" si="1"/>
        <v/>
      </c>
      <c r="M67" s="53" t="str">
        <f>IF(K67="","",COUNTIF($K$7:K67,"ﾘｽﾄ１"))</f>
        <v/>
      </c>
      <c r="N67" s="53" t="str">
        <f t="shared" si="2"/>
        <v/>
      </c>
      <c r="O67" s="54" t="str">
        <f t="shared" si="12"/>
        <v/>
      </c>
      <c r="P67" s="53" t="str">
        <f t="shared" si="3"/>
        <v/>
      </c>
      <c r="Q67" s="52" t="str">
        <f t="shared" si="4"/>
        <v/>
      </c>
      <c r="R67" s="55" t="str">
        <f t="shared" si="5"/>
        <v/>
      </c>
      <c r="S67" s="52" t="str">
        <f t="shared" si="6"/>
        <v/>
      </c>
      <c r="T67" s="83" t="str">
        <f t="shared" si="7"/>
        <v/>
      </c>
      <c r="U67" s="53" t="str">
        <f>IF(S67="","",COUNTIF($S$7:S67,"該当２"))</f>
        <v/>
      </c>
      <c r="V67" s="56" t="str">
        <f t="shared" si="8"/>
        <v/>
      </c>
      <c r="W67" s="83" t="str">
        <f t="shared" si="9"/>
        <v/>
      </c>
      <c r="X67" s="53" t="str">
        <f>IF(V67="","",COUNTIF($V$7:V67,"該当３"))</f>
        <v/>
      </c>
      <c r="Z67" s="57">
        <v>61</v>
      </c>
      <c r="AA67" s="59"/>
      <c r="AD67" s="58" t="str">
        <f t="shared" si="11"/>
        <v/>
      </c>
    </row>
    <row r="68" spans="1:30">
      <c r="A68" s="263">
        <v>1020105009</v>
      </c>
      <c r="B68" s="263">
        <v>10</v>
      </c>
      <c r="C68" s="264">
        <v>201</v>
      </c>
      <c r="D68" s="265">
        <v>5</v>
      </c>
      <c r="E68" s="264">
        <v>9</v>
      </c>
      <c r="F68" s="263" t="s">
        <v>495</v>
      </c>
      <c r="G68" s="263" t="s">
        <v>496</v>
      </c>
      <c r="H68" s="263" t="s">
        <v>544</v>
      </c>
      <c r="I68" s="263" t="s">
        <v>552</v>
      </c>
      <c r="J68" s="51"/>
      <c r="K68" s="52" t="str">
        <f t="shared" si="0"/>
        <v/>
      </c>
      <c r="L68" s="83" t="str">
        <f t="shared" si="1"/>
        <v/>
      </c>
      <c r="M68" s="53" t="str">
        <f>IF(K68="","",COUNTIF($K$7:K68,"ﾘｽﾄ１"))</f>
        <v/>
      </c>
      <c r="N68" s="53" t="str">
        <f t="shared" si="2"/>
        <v/>
      </c>
      <c r="O68" s="54" t="str">
        <f t="shared" si="12"/>
        <v/>
      </c>
      <c r="P68" s="53" t="str">
        <f t="shared" si="3"/>
        <v/>
      </c>
      <c r="Q68" s="52" t="str">
        <f t="shared" si="4"/>
        <v/>
      </c>
      <c r="R68" s="55" t="str">
        <f t="shared" si="5"/>
        <v/>
      </c>
      <c r="S68" s="52" t="str">
        <f t="shared" si="6"/>
        <v/>
      </c>
      <c r="T68" s="83" t="str">
        <f t="shared" si="7"/>
        <v/>
      </c>
      <c r="U68" s="53" t="str">
        <f>IF(S68="","",COUNTIF($S$7:S68,"該当２"))</f>
        <v/>
      </c>
      <c r="V68" s="56" t="str">
        <f t="shared" si="8"/>
        <v/>
      </c>
      <c r="W68" s="83" t="str">
        <f t="shared" si="9"/>
        <v/>
      </c>
      <c r="X68" s="53" t="str">
        <f>IF(V68="","",COUNTIF($V$7:V68,"該当３"))</f>
        <v/>
      </c>
      <c r="Z68" s="57">
        <v>62</v>
      </c>
      <c r="AA68" s="59"/>
      <c r="AD68" s="58" t="str">
        <f t="shared" si="11"/>
        <v/>
      </c>
    </row>
    <row r="69" spans="1:30">
      <c r="A69" s="263">
        <v>1020106000</v>
      </c>
      <c r="B69" s="263">
        <v>10</v>
      </c>
      <c r="C69" s="264">
        <v>201</v>
      </c>
      <c r="D69" s="265">
        <v>6</v>
      </c>
      <c r="E69" s="264">
        <v>0</v>
      </c>
      <c r="F69" s="263" t="s">
        <v>495</v>
      </c>
      <c r="G69" s="263" t="s">
        <v>496</v>
      </c>
      <c r="H69" s="263" t="s">
        <v>553</v>
      </c>
      <c r="I69" s="263"/>
      <c r="J69" s="51"/>
      <c r="K69" s="52" t="str">
        <f t="shared" si="0"/>
        <v/>
      </c>
      <c r="L69" s="83" t="str">
        <f t="shared" si="1"/>
        <v/>
      </c>
      <c r="M69" s="53" t="str">
        <f>IF(K69="","",COUNTIF($K$7:K69,"ﾘｽﾄ１"))</f>
        <v/>
      </c>
      <c r="N69" s="53" t="str">
        <f t="shared" si="2"/>
        <v/>
      </c>
      <c r="O69" s="54" t="str">
        <f t="shared" si="12"/>
        <v/>
      </c>
      <c r="P69" s="53" t="str">
        <f t="shared" si="3"/>
        <v/>
      </c>
      <c r="Q69" s="52" t="str">
        <f t="shared" si="4"/>
        <v/>
      </c>
      <c r="R69" s="55" t="str">
        <f t="shared" si="5"/>
        <v/>
      </c>
      <c r="S69" s="52" t="str">
        <f t="shared" si="6"/>
        <v/>
      </c>
      <c r="T69" s="83" t="str">
        <f t="shared" si="7"/>
        <v/>
      </c>
      <c r="U69" s="53" t="str">
        <f>IF(S69="","",COUNTIF($S$7:S69,"該当２"))</f>
        <v/>
      </c>
      <c r="V69" s="56" t="str">
        <f t="shared" si="8"/>
        <v/>
      </c>
      <c r="W69" s="83" t="str">
        <f t="shared" si="9"/>
        <v/>
      </c>
      <c r="X69" s="53" t="str">
        <f>IF(V69="","",COUNTIF($V$7:V69,"該当３"))</f>
        <v/>
      </c>
      <c r="Z69" s="57">
        <v>63</v>
      </c>
      <c r="AA69" s="59"/>
      <c r="AD69" s="58" t="str">
        <f t="shared" si="11"/>
        <v/>
      </c>
    </row>
    <row r="70" spans="1:30">
      <c r="A70" s="263">
        <v>1020106001</v>
      </c>
      <c r="B70" s="263">
        <v>10</v>
      </c>
      <c r="C70" s="264">
        <v>201</v>
      </c>
      <c r="D70" s="265">
        <v>6</v>
      </c>
      <c r="E70" s="264">
        <v>1</v>
      </c>
      <c r="F70" s="263" t="s">
        <v>495</v>
      </c>
      <c r="G70" s="263" t="s">
        <v>496</v>
      </c>
      <c r="H70" s="263" t="s">
        <v>553</v>
      </c>
      <c r="I70" s="263" t="s">
        <v>554</v>
      </c>
      <c r="J70" s="51"/>
      <c r="K70" s="52" t="str">
        <f t="shared" si="0"/>
        <v/>
      </c>
      <c r="L70" s="83" t="str">
        <f t="shared" si="1"/>
        <v/>
      </c>
      <c r="M70" s="53" t="str">
        <f>IF(K70="","",COUNTIF($K$7:K70,"ﾘｽﾄ１"))</f>
        <v/>
      </c>
      <c r="N70" s="53" t="str">
        <f t="shared" si="2"/>
        <v/>
      </c>
      <c r="O70" s="54" t="str">
        <f t="shared" si="12"/>
        <v/>
      </c>
      <c r="P70" s="53" t="str">
        <f t="shared" si="3"/>
        <v/>
      </c>
      <c r="Q70" s="52" t="str">
        <f t="shared" si="4"/>
        <v/>
      </c>
      <c r="R70" s="55" t="str">
        <f t="shared" si="5"/>
        <v/>
      </c>
      <c r="S70" s="52" t="str">
        <f t="shared" si="6"/>
        <v/>
      </c>
      <c r="T70" s="83" t="str">
        <f t="shared" si="7"/>
        <v/>
      </c>
      <c r="U70" s="53" t="str">
        <f>IF(S70="","",COUNTIF($S$7:S70,"該当２"))</f>
        <v/>
      </c>
      <c r="V70" s="56" t="str">
        <f t="shared" si="8"/>
        <v/>
      </c>
      <c r="W70" s="83" t="str">
        <f t="shared" si="9"/>
        <v/>
      </c>
      <c r="X70" s="53" t="str">
        <f>IF(V70="","",COUNTIF($V$7:V70,"該当３"))</f>
        <v/>
      </c>
      <c r="Z70" s="57">
        <v>64</v>
      </c>
      <c r="AA70" s="59"/>
      <c r="AD70" s="58" t="str">
        <f t="shared" si="11"/>
        <v/>
      </c>
    </row>
    <row r="71" spans="1:30">
      <c r="A71" s="263">
        <v>1020106002</v>
      </c>
      <c r="B71" s="263">
        <v>10</v>
      </c>
      <c r="C71" s="264">
        <v>201</v>
      </c>
      <c r="D71" s="265">
        <v>6</v>
      </c>
      <c r="E71" s="264">
        <v>2</v>
      </c>
      <c r="F71" s="263" t="s">
        <v>495</v>
      </c>
      <c r="G71" s="263" t="s">
        <v>496</v>
      </c>
      <c r="H71" s="263" t="s">
        <v>553</v>
      </c>
      <c r="I71" s="263" t="s">
        <v>555</v>
      </c>
      <c r="J71" s="51"/>
      <c r="K71" s="52" t="str">
        <f t="shared" si="0"/>
        <v/>
      </c>
      <c r="L71" s="83" t="str">
        <f t="shared" si="1"/>
        <v/>
      </c>
      <c r="M71" s="53" t="str">
        <f>IF(K71="","",COUNTIF($K$7:K71,"ﾘｽﾄ１"))</f>
        <v/>
      </c>
      <c r="N71" s="53" t="str">
        <f t="shared" si="2"/>
        <v/>
      </c>
      <c r="O71" s="54" t="str">
        <f t="shared" si="12"/>
        <v/>
      </c>
      <c r="P71" s="53" t="str">
        <f t="shared" si="3"/>
        <v/>
      </c>
      <c r="Q71" s="52" t="str">
        <f t="shared" si="4"/>
        <v/>
      </c>
      <c r="R71" s="55" t="str">
        <f t="shared" si="5"/>
        <v/>
      </c>
      <c r="S71" s="52" t="str">
        <f t="shared" si="6"/>
        <v/>
      </c>
      <c r="T71" s="83" t="str">
        <f t="shared" si="7"/>
        <v/>
      </c>
      <c r="U71" s="53" t="str">
        <f>IF(S71="","",COUNTIF($S$7:S71,"該当２"))</f>
        <v/>
      </c>
      <c r="V71" s="56" t="str">
        <f t="shared" si="8"/>
        <v/>
      </c>
      <c r="W71" s="83" t="str">
        <f t="shared" si="9"/>
        <v/>
      </c>
      <c r="X71" s="53" t="str">
        <f>IF(V71="","",COUNTIF($V$7:V71,"該当３"))</f>
        <v/>
      </c>
      <c r="Z71" s="57">
        <v>65</v>
      </c>
      <c r="AA71" s="59"/>
      <c r="AD71" s="58" t="str">
        <f t="shared" si="11"/>
        <v/>
      </c>
    </row>
    <row r="72" spans="1:30">
      <c r="A72" s="263">
        <v>1020106003</v>
      </c>
      <c r="B72" s="263">
        <v>10</v>
      </c>
      <c r="C72" s="264">
        <v>201</v>
      </c>
      <c r="D72" s="265">
        <v>6</v>
      </c>
      <c r="E72" s="264">
        <v>3</v>
      </c>
      <c r="F72" s="263" t="s">
        <v>495</v>
      </c>
      <c r="G72" s="263" t="s">
        <v>496</v>
      </c>
      <c r="H72" s="263" t="s">
        <v>553</v>
      </c>
      <c r="I72" s="263" t="s">
        <v>556</v>
      </c>
      <c r="J72" s="51"/>
      <c r="K72" s="52" t="str">
        <f t="shared" si="0"/>
        <v/>
      </c>
      <c r="L72" s="83" t="str">
        <f t="shared" si="1"/>
        <v/>
      </c>
      <c r="M72" s="53" t="str">
        <f>IF(K72="","",COUNTIF($K$7:K72,"ﾘｽﾄ１"))</f>
        <v/>
      </c>
      <c r="N72" s="53" t="str">
        <f t="shared" si="2"/>
        <v/>
      </c>
      <c r="O72" s="54" t="str">
        <f t="shared" si="12"/>
        <v/>
      </c>
      <c r="P72" s="53" t="str">
        <f t="shared" ref="P72:P135" si="13">IF(O72="該当１",G72,"")</f>
        <v/>
      </c>
      <c r="Q72" s="52" t="str">
        <f t="shared" ref="Q72:Q135" si="14">IF(O72="該当１","ﾘｽﾄ2","")</f>
        <v/>
      </c>
      <c r="R72" s="55" t="str">
        <f t="shared" ref="R72:R135" si="15">IF(Q72="ﾘｽﾄ2",H72,"")</f>
        <v/>
      </c>
      <c r="S72" s="52" t="str">
        <f t="shared" si="6"/>
        <v/>
      </c>
      <c r="T72" s="83" t="str">
        <f t="shared" ref="T72:T135" si="16">IF(S72="該当２",H72,"")</f>
        <v/>
      </c>
      <c r="U72" s="53" t="str">
        <f>IF(S72="","",COUNTIF($S$7:S72,"該当２"))</f>
        <v/>
      </c>
      <c r="V72" s="56" t="str">
        <f t="shared" ref="V72:V135" si="17">IF(AND($S$2=H72,E72&gt;0,E72&lt;998),"該当３","")</f>
        <v/>
      </c>
      <c r="W72" s="83" t="str">
        <f t="shared" ref="W72:W135" si="18">IF(V72="該当３",I72,"")</f>
        <v/>
      </c>
      <c r="X72" s="53" t="str">
        <f>IF(V72="","",COUNTIF($V$7:V72,"該当３"))</f>
        <v/>
      </c>
      <c r="Z72" s="57">
        <v>66</v>
      </c>
      <c r="AA72" s="59"/>
      <c r="AD72" s="58" t="str">
        <f t="shared" ref="AD72:AD87" si="19">IF($Z72&gt;MAX($X$7:$X$3715),"",INDEX($W$7:$W$3715,MATCH($Z72,$X$7:$X$3715,0),MATCH($AD$4,$W$5:$X$5,0)))</f>
        <v/>
      </c>
    </row>
    <row r="73" spans="1:30">
      <c r="A73" s="263">
        <v>1020106004</v>
      </c>
      <c r="B73" s="263">
        <v>10</v>
      </c>
      <c r="C73" s="264">
        <v>201</v>
      </c>
      <c r="D73" s="265">
        <v>6</v>
      </c>
      <c r="E73" s="264">
        <v>4</v>
      </c>
      <c r="F73" s="263" t="s">
        <v>495</v>
      </c>
      <c r="G73" s="263" t="s">
        <v>496</v>
      </c>
      <c r="H73" s="263" t="s">
        <v>553</v>
      </c>
      <c r="I73" s="263" t="s">
        <v>557</v>
      </c>
      <c r="J73" s="51"/>
      <c r="K73" s="52" t="str">
        <f t="shared" ref="K73:K136" si="20">IF(AND($C73&gt;0,$H73=""),"ﾘｽﾄ１","")</f>
        <v/>
      </c>
      <c r="L73" s="83" t="str">
        <f t="shared" ref="L73:L136" si="21">IF(K73="ﾘｽﾄ１",G73,"")</f>
        <v/>
      </c>
      <c r="M73" s="53" t="str">
        <f>IF(K73="","",COUNTIF($K$7:K73,"ﾘｽﾄ１"))</f>
        <v/>
      </c>
      <c r="N73" s="53" t="str">
        <f t="shared" ref="N73:N136" si="22">IF(AND(D73=0,E73&gt;0),"同一区","")</f>
        <v/>
      </c>
      <c r="O73" s="54" t="str">
        <f t="shared" ref="O73:O136" si="23">IF(AND(EXACT($K$2,G73),H73&gt;0),"該当１","")</f>
        <v/>
      </c>
      <c r="P73" s="53" t="str">
        <f t="shared" si="13"/>
        <v/>
      </c>
      <c r="Q73" s="52" t="str">
        <f t="shared" si="14"/>
        <v/>
      </c>
      <c r="R73" s="55" t="str">
        <f t="shared" si="15"/>
        <v/>
      </c>
      <c r="S73" s="52" t="str">
        <f t="shared" ref="S73:S136" si="24">IF(AND(Q73="ﾘｽﾄ2",OR(I73=0,AND(N73="同一区",E73=1))),"該当２","")</f>
        <v/>
      </c>
      <c r="T73" s="83" t="str">
        <f t="shared" si="16"/>
        <v/>
      </c>
      <c r="U73" s="53" t="str">
        <f>IF(S73="","",COUNTIF($S$7:S73,"該当２"))</f>
        <v/>
      </c>
      <c r="V73" s="56" t="str">
        <f t="shared" si="17"/>
        <v/>
      </c>
      <c r="W73" s="83" t="str">
        <f t="shared" si="18"/>
        <v/>
      </c>
      <c r="X73" s="53" t="str">
        <f>IF(V73="","",COUNTIF($V$7:V73,"該当３"))</f>
        <v/>
      </c>
      <c r="Z73" s="57">
        <v>67</v>
      </c>
      <c r="AA73" s="59"/>
      <c r="AD73" s="58" t="str">
        <f t="shared" si="19"/>
        <v/>
      </c>
    </row>
    <row r="74" spans="1:30">
      <c r="A74" s="263">
        <v>1020106005</v>
      </c>
      <c r="B74" s="263">
        <v>10</v>
      </c>
      <c r="C74" s="264">
        <v>201</v>
      </c>
      <c r="D74" s="265">
        <v>6</v>
      </c>
      <c r="E74" s="264">
        <v>5</v>
      </c>
      <c r="F74" s="263" t="s">
        <v>495</v>
      </c>
      <c r="G74" s="263" t="s">
        <v>496</v>
      </c>
      <c r="H74" s="263" t="s">
        <v>553</v>
      </c>
      <c r="I74" s="263" t="s">
        <v>558</v>
      </c>
      <c r="J74" s="51"/>
      <c r="K74" s="52" t="str">
        <f t="shared" si="20"/>
        <v/>
      </c>
      <c r="L74" s="83" t="str">
        <f t="shared" si="21"/>
        <v/>
      </c>
      <c r="M74" s="53" t="str">
        <f>IF(K74="","",COUNTIF($K$7:K74,"ﾘｽﾄ１"))</f>
        <v/>
      </c>
      <c r="N74" s="53" t="str">
        <f t="shared" si="22"/>
        <v/>
      </c>
      <c r="O74" s="54" t="str">
        <f t="shared" si="23"/>
        <v/>
      </c>
      <c r="P74" s="53" t="str">
        <f t="shared" si="13"/>
        <v/>
      </c>
      <c r="Q74" s="52" t="str">
        <f t="shared" si="14"/>
        <v/>
      </c>
      <c r="R74" s="55" t="str">
        <f t="shared" si="15"/>
        <v/>
      </c>
      <c r="S74" s="52" t="str">
        <f t="shared" si="24"/>
        <v/>
      </c>
      <c r="T74" s="83" t="str">
        <f t="shared" si="16"/>
        <v/>
      </c>
      <c r="U74" s="53" t="str">
        <f>IF(S74="","",COUNTIF($S$7:S74,"該当２"))</f>
        <v/>
      </c>
      <c r="V74" s="56" t="str">
        <f t="shared" si="17"/>
        <v/>
      </c>
      <c r="W74" s="83" t="str">
        <f t="shared" si="18"/>
        <v/>
      </c>
      <c r="X74" s="53" t="str">
        <f>IF(V74="","",COUNTIF($V$7:V74,"該当３"))</f>
        <v/>
      </c>
      <c r="Z74" s="57">
        <v>68</v>
      </c>
      <c r="AA74" s="59"/>
      <c r="AD74" s="58" t="str">
        <f t="shared" si="19"/>
        <v/>
      </c>
    </row>
    <row r="75" spans="1:30">
      <c r="A75" s="263">
        <v>1020106006</v>
      </c>
      <c r="B75" s="263">
        <v>10</v>
      </c>
      <c r="C75" s="264">
        <v>201</v>
      </c>
      <c r="D75" s="265">
        <v>6</v>
      </c>
      <c r="E75" s="264">
        <v>6</v>
      </c>
      <c r="F75" s="263" t="s">
        <v>495</v>
      </c>
      <c r="G75" s="263" t="s">
        <v>496</v>
      </c>
      <c r="H75" s="263" t="s">
        <v>553</v>
      </c>
      <c r="I75" s="263" t="s">
        <v>559</v>
      </c>
      <c r="J75" s="51"/>
      <c r="K75" s="52" t="str">
        <f t="shared" si="20"/>
        <v/>
      </c>
      <c r="L75" s="83" t="str">
        <f t="shared" si="21"/>
        <v/>
      </c>
      <c r="M75" s="53" t="str">
        <f>IF(K75="","",COUNTIF($K$7:K75,"ﾘｽﾄ１"))</f>
        <v/>
      </c>
      <c r="N75" s="53" t="str">
        <f t="shared" si="22"/>
        <v/>
      </c>
      <c r="O75" s="54" t="str">
        <f t="shared" si="23"/>
        <v/>
      </c>
      <c r="P75" s="53" t="str">
        <f t="shared" si="13"/>
        <v/>
      </c>
      <c r="Q75" s="52" t="str">
        <f t="shared" si="14"/>
        <v/>
      </c>
      <c r="R75" s="55" t="str">
        <f t="shared" si="15"/>
        <v/>
      </c>
      <c r="S75" s="52" t="str">
        <f t="shared" si="24"/>
        <v/>
      </c>
      <c r="T75" s="83" t="str">
        <f t="shared" si="16"/>
        <v/>
      </c>
      <c r="U75" s="53" t="str">
        <f>IF(S75="","",COUNTIF($S$7:S75,"該当２"))</f>
        <v/>
      </c>
      <c r="V75" s="56" t="str">
        <f t="shared" si="17"/>
        <v/>
      </c>
      <c r="W75" s="83" t="str">
        <f t="shared" si="18"/>
        <v/>
      </c>
      <c r="X75" s="53" t="str">
        <f>IF(V75="","",COUNTIF($V$7:V75,"該当３"))</f>
        <v/>
      </c>
      <c r="Z75" s="57">
        <v>69</v>
      </c>
      <c r="AA75" s="59"/>
      <c r="AD75" s="58" t="str">
        <f t="shared" si="19"/>
        <v/>
      </c>
    </row>
    <row r="76" spans="1:30">
      <c r="A76" s="263">
        <v>1020106007</v>
      </c>
      <c r="B76" s="263">
        <v>10</v>
      </c>
      <c r="C76" s="264">
        <v>201</v>
      </c>
      <c r="D76" s="265">
        <v>6</v>
      </c>
      <c r="E76" s="264">
        <v>7</v>
      </c>
      <c r="F76" s="263" t="s">
        <v>495</v>
      </c>
      <c r="G76" s="263" t="s">
        <v>496</v>
      </c>
      <c r="H76" s="263" t="s">
        <v>553</v>
      </c>
      <c r="I76" s="263" t="s">
        <v>560</v>
      </c>
      <c r="J76" s="51"/>
      <c r="K76" s="52" t="str">
        <f t="shared" si="20"/>
        <v/>
      </c>
      <c r="L76" s="83" t="str">
        <f t="shared" si="21"/>
        <v/>
      </c>
      <c r="M76" s="53" t="str">
        <f>IF(K76="","",COUNTIF($K$7:K76,"ﾘｽﾄ１"))</f>
        <v/>
      </c>
      <c r="N76" s="53" t="str">
        <f t="shared" si="22"/>
        <v/>
      </c>
      <c r="O76" s="54" t="str">
        <f t="shared" si="23"/>
        <v/>
      </c>
      <c r="P76" s="53" t="str">
        <f t="shared" si="13"/>
        <v/>
      </c>
      <c r="Q76" s="52" t="str">
        <f t="shared" si="14"/>
        <v/>
      </c>
      <c r="R76" s="55" t="str">
        <f t="shared" si="15"/>
        <v/>
      </c>
      <c r="S76" s="52" t="str">
        <f t="shared" si="24"/>
        <v/>
      </c>
      <c r="T76" s="83" t="str">
        <f t="shared" si="16"/>
        <v/>
      </c>
      <c r="U76" s="53" t="str">
        <f>IF(S76="","",COUNTIF($S$7:S76,"該当２"))</f>
        <v/>
      </c>
      <c r="V76" s="56" t="str">
        <f t="shared" si="17"/>
        <v/>
      </c>
      <c r="W76" s="83" t="str">
        <f t="shared" si="18"/>
        <v/>
      </c>
      <c r="X76" s="53" t="str">
        <f>IF(V76="","",COUNTIF($V$7:V76,"該当３"))</f>
        <v/>
      </c>
      <c r="Z76" s="57">
        <v>70</v>
      </c>
      <c r="AA76" s="59"/>
      <c r="AD76" s="58" t="str">
        <f t="shared" si="19"/>
        <v/>
      </c>
    </row>
    <row r="77" spans="1:30">
      <c r="A77" s="263">
        <v>1020106008</v>
      </c>
      <c r="B77" s="263">
        <v>10</v>
      </c>
      <c r="C77" s="264">
        <v>201</v>
      </c>
      <c r="D77" s="265">
        <v>6</v>
      </c>
      <c r="E77" s="264">
        <v>8</v>
      </c>
      <c r="F77" s="263" t="s">
        <v>495</v>
      </c>
      <c r="G77" s="263" t="s">
        <v>496</v>
      </c>
      <c r="H77" s="263" t="s">
        <v>553</v>
      </c>
      <c r="I77" s="263" t="s">
        <v>212</v>
      </c>
      <c r="J77" s="51"/>
      <c r="K77" s="52" t="str">
        <f t="shared" si="20"/>
        <v/>
      </c>
      <c r="L77" s="83" t="str">
        <f t="shared" si="21"/>
        <v/>
      </c>
      <c r="M77" s="53" t="str">
        <f>IF(K77="","",COUNTIF($K$7:K77,"ﾘｽﾄ１"))</f>
        <v/>
      </c>
      <c r="N77" s="53" t="str">
        <f t="shared" si="22"/>
        <v/>
      </c>
      <c r="O77" s="54" t="str">
        <f t="shared" si="23"/>
        <v/>
      </c>
      <c r="P77" s="53" t="str">
        <f t="shared" si="13"/>
        <v/>
      </c>
      <c r="Q77" s="52" t="str">
        <f t="shared" si="14"/>
        <v/>
      </c>
      <c r="R77" s="55" t="str">
        <f t="shared" si="15"/>
        <v/>
      </c>
      <c r="S77" s="52" t="str">
        <f t="shared" si="24"/>
        <v/>
      </c>
      <c r="T77" s="83" t="str">
        <f t="shared" si="16"/>
        <v/>
      </c>
      <c r="U77" s="53" t="str">
        <f>IF(S77="","",COUNTIF($S$7:S77,"該当２"))</f>
        <v/>
      </c>
      <c r="V77" s="56" t="str">
        <f t="shared" si="17"/>
        <v/>
      </c>
      <c r="W77" s="83" t="str">
        <f t="shared" si="18"/>
        <v/>
      </c>
      <c r="X77" s="53" t="str">
        <f>IF(V77="","",COUNTIF($V$7:V77,"該当３"))</f>
        <v/>
      </c>
      <c r="Z77" s="57">
        <v>71</v>
      </c>
      <c r="AA77" s="59"/>
      <c r="AD77" s="58" t="str">
        <f t="shared" si="19"/>
        <v/>
      </c>
    </row>
    <row r="78" spans="1:30">
      <c r="A78" s="263">
        <v>1020106009</v>
      </c>
      <c r="B78" s="263">
        <v>10</v>
      </c>
      <c r="C78" s="264">
        <v>201</v>
      </c>
      <c r="D78" s="265">
        <v>6</v>
      </c>
      <c r="E78" s="264">
        <v>9</v>
      </c>
      <c r="F78" s="263" t="s">
        <v>495</v>
      </c>
      <c r="G78" s="263" t="s">
        <v>496</v>
      </c>
      <c r="H78" s="263" t="s">
        <v>553</v>
      </c>
      <c r="I78" s="263" t="s">
        <v>225</v>
      </c>
      <c r="J78" s="51"/>
      <c r="K78" s="52" t="str">
        <f t="shared" si="20"/>
        <v/>
      </c>
      <c r="L78" s="83" t="str">
        <f t="shared" si="21"/>
        <v/>
      </c>
      <c r="M78" s="53" t="str">
        <f>IF(K78="","",COUNTIF($K$7:K78,"ﾘｽﾄ１"))</f>
        <v/>
      </c>
      <c r="N78" s="53" t="str">
        <f t="shared" si="22"/>
        <v/>
      </c>
      <c r="O78" s="54" t="str">
        <f t="shared" si="23"/>
        <v/>
      </c>
      <c r="P78" s="53" t="str">
        <f t="shared" si="13"/>
        <v/>
      </c>
      <c r="Q78" s="52" t="str">
        <f t="shared" si="14"/>
        <v/>
      </c>
      <c r="R78" s="55" t="str">
        <f t="shared" si="15"/>
        <v/>
      </c>
      <c r="S78" s="52" t="str">
        <f t="shared" si="24"/>
        <v/>
      </c>
      <c r="T78" s="83" t="str">
        <f t="shared" si="16"/>
        <v/>
      </c>
      <c r="U78" s="53" t="str">
        <f>IF(S78="","",COUNTIF($S$7:S78,"該当２"))</f>
        <v/>
      </c>
      <c r="V78" s="56" t="str">
        <f t="shared" si="17"/>
        <v/>
      </c>
      <c r="W78" s="83" t="str">
        <f t="shared" si="18"/>
        <v/>
      </c>
      <c r="X78" s="53" t="str">
        <f>IF(V78="","",COUNTIF($V$7:V78,"該当３"))</f>
        <v/>
      </c>
      <c r="Z78" s="57">
        <v>72</v>
      </c>
      <c r="AA78" s="59"/>
      <c r="AD78" s="58" t="str">
        <f t="shared" si="19"/>
        <v/>
      </c>
    </row>
    <row r="79" spans="1:30">
      <c r="A79" s="263">
        <v>1020106010</v>
      </c>
      <c r="B79" s="263">
        <v>10</v>
      </c>
      <c r="C79" s="264">
        <v>201</v>
      </c>
      <c r="D79" s="265">
        <v>6</v>
      </c>
      <c r="E79" s="264">
        <v>10</v>
      </c>
      <c r="F79" s="263" t="s">
        <v>495</v>
      </c>
      <c r="G79" s="263" t="s">
        <v>496</v>
      </c>
      <c r="H79" s="263" t="s">
        <v>553</v>
      </c>
      <c r="I79" s="263" t="s">
        <v>561</v>
      </c>
      <c r="J79" s="51"/>
      <c r="K79" s="52" t="str">
        <f t="shared" si="20"/>
        <v/>
      </c>
      <c r="L79" s="83" t="str">
        <f t="shared" si="21"/>
        <v/>
      </c>
      <c r="M79" s="53" t="str">
        <f>IF(K79="","",COUNTIF($K$7:K79,"ﾘｽﾄ１"))</f>
        <v/>
      </c>
      <c r="N79" s="53" t="str">
        <f t="shared" si="22"/>
        <v/>
      </c>
      <c r="O79" s="54" t="str">
        <f t="shared" si="23"/>
        <v/>
      </c>
      <c r="P79" s="53" t="str">
        <f t="shared" si="13"/>
        <v/>
      </c>
      <c r="Q79" s="52" t="str">
        <f t="shared" si="14"/>
        <v/>
      </c>
      <c r="R79" s="55" t="str">
        <f t="shared" si="15"/>
        <v/>
      </c>
      <c r="S79" s="52" t="str">
        <f t="shared" si="24"/>
        <v/>
      </c>
      <c r="T79" s="83" t="str">
        <f t="shared" si="16"/>
        <v/>
      </c>
      <c r="U79" s="53" t="str">
        <f>IF(S79="","",COUNTIF($S$7:S79,"該当２"))</f>
        <v/>
      </c>
      <c r="V79" s="56" t="str">
        <f t="shared" si="17"/>
        <v/>
      </c>
      <c r="W79" s="83" t="str">
        <f t="shared" si="18"/>
        <v/>
      </c>
      <c r="X79" s="53" t="str">
        <f>IF(V79="","",COUNTIF($V$7:V79,"該当３"))</f>
        <v/>
      </c>
      <c r="Z79" s="57">
        <v>73</v>
      </c>
      <c r="AA79" s="59"/>
      <c r="AD79" s="58" t="str">
        <f t="shared" si="19"/>
        <v/>
      </c>
    </row>
    <row r="80" spans="1:30">
      <c r="A80" s="263">
        <v>1020106011</v>
      </c>
      <c r="B80" s="263">
        <v>10</v>
      </c>
      <c r="C80" s="264">
        <v>201</v>
      </c>
      <c r="D80" s="265">
        <v>6</v>
      </c>
      <c r="E80" s="264">
        <v>11</v>
      </c>
      <c r="F80" s="263" t="s">
        <v>495</v>
      </c>
      <c r="G80" s="263" t="s">
        <v>496</v>
      </c>
      <c r="H80" s="263" t="s">
        <v>553</v>
      </c>
      <c r="I80" s="263" t="s">
        <v>562</v>
      </c>
      <c r="J80" s="51"/>
      <c r="K80" s="52" t="str">
        <f t="shared" si="20"/>
        <v/>
      </c>
      <c r="L80" s="83" t="str">
        <f t="shared" si="21"/>
        <v/>
      </c>
      <c r="M80" s="53" t="str">
        <f>IF(K80="","",COUNTIF($K$7:K80,"ﾘｽﾄ１"))</f>
        <v/>
      </c>
      <c r="N80" s="53" t="str">
        <f t="shared" si="22"/>
        <v/>
      </c>
      <c r="O80" s="54" t="str">
        <f t="shared" si="23"/>
        <v/>
      </c>
      <c r="P80" s="53" t="str">
        <f t="shared" si="13"/>
        <v/>
      </c>
      <c r="Q80" s="52" t="str">
        <f t="shared" si="14"/>
        <v/>
      </c>
      <c r="R80" s="55" t="str">
        <f t="shared" si="15"/>
        <v/>
      </c>
      <c r="S80" s="52" t="str">
        <f t="shared" si="24"/>
        <v/>
      </c>
      <c r="T80" s="83" t="str">
        <f t="shared" si="16"/>
        <v/>
      </c>
      <c r="U80" s="53" t="str">
        <f>IF(S80="","",COUNTIF($S$7:S80,"該当２"))</f>
        <v/>
      </c>
      <c r="V80" s="56" t="str">
        <f t="shared" si="17"/>
        <v/>
      </c>
      <c r="W80" s="83" t="str">
        <f t="shared" si="18"/>
        <v/>
      </c>
      <c r="X80" s="53" t="str">
        <f>IF(V80="","",COUNTIF($V$7:V80,"該当３"))</f>
        <v/>
      </c>
      <c r="Z80" s="57">
        <v>74</v>
      </c>
      <c r="AA80" s="59"/>
      <c r="AD80" s="58" t="str">
        <f t="shared" si="19"/>
        <v/>
      </c>
    </row>
    <row r="81" spans="1:30">
      <c r="A81" s="263">
        <v>1020106012</v>
      </c>
      <c r="B81" s="263">
        <v>10</v>
      </c>
      <c r="C81" s="264">
        <v>201</v>
      </c>
      <c r="D81" s="265">
        <v>6</v>
      </c>
      <c r="E81" s="264">
        <v>12</v>
      </c>
      <c r="F81" s="263" t="s">
        <v>495</v>
      </c>
      <c r="G81" s="263" t="s">
        <v>496</v>
      </c>
      <c r="H81" s="263" t="s">
        <v>553</v>
      </c>
      <c r="I81" s="263" t="s">
        <v>563</v>
      </c>
      <c r="J81" s="51"/>
      <c r="K81" s="52" t="str">
        <f t="shared" si="20"/>
        <v/>
      </c>
      <c r="L81" s="83" t="str">
        <f t="shared" si="21"/>
        <v/>
      </c>
      <c r="M81" s="53" t="str">
        <f>IF(K81="","",COUNTIF($K$7:K81,"ﾘｽﾄ１"))</f>
        <v/>
      </c>
      <c r="N81" s="53" t="str">
        <f t="shared" si="22"/>
        <v/>
      </c>
      <c r="O81" s="54" t="str">
        <f t="shared" si="23"/>
        <v/>
      </c>
      <c r="P81" s="53" t="str">
        <f t="shared" si="13"/>
        <v/>
      </c>
      <c r="Q81" s="52" t="str">
        <f t="shared" si="14"/>
        <v/>
      </c>
      <c r="R81" s="55" t="str">
        <f t="shared" si="15"/>
        <v/>
      </c>
      <c r="S81" s="52" t="str">
        <f t="shared" si="24"/>
        <v/>
      </c>
      <c r="T81" s="83" t="str">
        <f t="shared" si="16"/>
        <v/>
      </c>
      <c r="U81" s="53" t="str">
        <f>IF(S81="","",COUNTIF($S$7:S81,"該当２"))</f>
        <v/>
      </c>
      <c r="V81" s="56" t="str">
        <f t="shared" si="17"/>
        <v/>
      </c>
      <c r="W81" s="83" t="str">
        <f t="shared" si="18"/>
        <v/>
      </c>
      <c r="X81" s="53" t="str">
        <f>IF(V81="","",COUNTIF($V$7:V81,"該当３"))</f>
        <v/>
      </c>
      <c r="Z81" s="57">
        <v>75</v>
      </c>
      <c r="AA81" s="59"/>
      <c r="AD81" s="58" t="str">
        <f t="shared" si="19"/>
        <v/>
      </c>
    </row>
    <row r="82" spans="1:30">
      <c r="A82" s="263">
        <v>1020106013</v>
      </c>
      <c r="B82" s="263">
        <v>10</v>
      </c>
      <c r="C82" s="264">
        <v>201</v>
      </c>
      <c r="D82" s="265">
        <v>6</v>
      </c>
      <c r="E82" s="264">
        <v>13</v>
      </c>
      <c r="F82" s="263" t="s">
        <v>495</v>
      </c>
      <c r="G82" s="263" t="s">
        <v>496</v>
      </c>
      <c r="H82" s="263" t="s">
        <v>553</v>
      </c>
      <c r="I82" s="263" t="s">
        <v>564</v>
      </c>
      <c r="J82" s="51"/>
      <c r="K82" s="52" t="str">
        <f t="shared" si="20"/>
        <v/>
      </c>
      <c r="L82" s="83" t="str">
        <f t="shared" si="21"/>
        <v/>
      </c>
      <c r="M82" s="53" t="str">
        <f>IF(K82="","",COUNTIF($K$7:K82,"ﾘｽﾄ１"))</f>
        <v/>
      </c>
      <c r="N82" s="53" t="str">
        <f t="shared" si="22"/>
        <v/>
      </c>
      <c r="O82" s="54" t="str">
        <f t="shared" si="23"/>
        <v/>
      </c>
      <c r="P82" s="53" t="str">
        <f t="shared" si="13"/>
        <v/>
      </c>
      <c r="Q82" s="52" t="str">
        <f t="shared" si="14"/>
        <v/>
      </c>
      <c r="R82" s="55" t="str">
        <f t="shared" si="15"/>
        <v/>
      </c>
      <c r="S82" s="52" t="str">
        <f t="shared" si="24"/>
        <v/>
      </c>
      <c r="T82" s="83" t="str">
        <f t="shared" si="16"/>
        <v/>
      </c>
      <c r="U82" s="53" t="str">
        <f>IF(S82="","",COUNTIF($S$7:S82,"該当２"))</f>
        <v/>
      </c>
      <c r="V82" s="56" t="str">
        <f t="shared" si="17"/>
        <v/>
      </c>
      <c r="W82" s="83" t="str">
        <f t="shared" si="18"/>
        <v/>
      </c>
      <c r="X82" s="53" t="str">
        <f>IF(V82="","",COUNTIF($V$7:V82,"該当３"))</f>
        <v/>
      </c>
      <c r="Z82" s="57">
        <v>76</v>
      </c>
      <c r="AA82" s="59"/>
      <c r="AD82" s="58" t="str">
        <f t="shared" si="19"/>
        <v/>
      </c>
    </row>
    <row r="83" spans="1:30">
      <c r="A83" s="263">
        <v>1020106014</v>
      </c>
      <c r="B83" s="263">
        <v>10</v>
      </c>
      <c r="C83" s="264">
        <v>201</v>
      </c>
      <c r="D83" s="265">
        <v>6</v>
      </c>
      <c r="E83" s="264">
        <v>14</v>
      </c>
      <c r="F83" s="263" t="s">
        <v>495</v>
      </c>
      <c r="G83" s="263" t="s">
        <v>496</v>
      </c>
      <c r="H83" s="263" t="s">
        <v>553</v>
      </c>
      <c r="I83" s="263" t="s">
        <v>565</v>
      </c>
      <c r="J83" s="51"/>
      <c r="K83" s="52" t="str">
        <f t="shared" si="20"/>
        <v/>
      </c>
      <c r="L83" s="83" t="str">
        <f t="shared" si="21"/>
        <v/>
      </c>
      <c r="M83" s="53" t="str">
        <f>IF(K83="","",COUNTIF($K$7:K83,"ﾘｽﾄ１"))</f>
        <v/>
      </c>
      <c r="N83" s="53" t="str">
        <f t="shared" si="22"/>
        <v/>
      </c>
      <c r="O83" s="54" t="str">
        <f t="shared" si="23"/>
        <v/>
      </c>
      <c r="P83" s="53" t="str">
        <f t="shared" si="13"/>
        <v/>
      </c>
      <c r="Q83" s="52" t="str">
        <f t="shared" si="14"/>
        <v/>
      </c>
      <c r="R83" s="55" t="str">
        <f t="shared" si="15"/>
        <v/>
      </c>
      <c r="S83" s="52" t="str">
        <f t="shared" si="24"/>
        <v/>
      </c>
      <c r="T83" s="83" t="str">
        <f t="shared" si="16"/>
        <v/>
      </c>
      <c r="U83" s="53" t="str">
        <f>IF(S83="","",COUNTIF($S$7:S83,"該当２"))</f>
        <v/>
      </c>
      <c r="V83" s="56" t="str">
        <f t="shared" si="17"/>
        <v/>
      </c>
      <c r="W83" s="83" t="str">
        <f t="shared" si="18"/>
        <v/>
      </c>
      <c r="X83" s="53" t="str">
        <f>IF(V83="","",COUNTIF($V$7:V83,"該当３"))</f>
        <v/>
      </c>
      <c r="Z83" s="57">
        <v>77</v>
      </c>
      <c r="AA83" s="59"/>
      <c r="AD83" s="58" t="str">
        <f t="shared" si="19"/>
        <v/>
      </c>
    </row>
    <row r="84" spans="1:30">
      <c r="A84" s="263">
        <v>1020106015</v>
      </c>
      <c r="B84" s="263">
        <v>10</v>
      </c>
      <c r="C84" s="264">
        <v>201</v>
      </c>
      <c r="D84" s="265">
        <v>6</v>
      </c>
      <c r="E84" s="264">
        <v>15</v>
      </c>
      <c r="F84" s="263" t="s">
        <v>495</v>
      </c>
      <c r="G84" s="263" t="s">
        <v>496</v>
      </c>
      <c r="H84" s="263" t="s">
        <v>553</v>
      </c>
      <c r="I84" s="263" t="s">
        <v>566</v>
      </c>
      <c r="J84" s="51"/>
      <c r="K84" s="52" t="str">
        <f t="shared" si="20"/>
        <v/>
      </c>
      <c r="L84" s="83" t="str">
        <f t="shared" si="21"/>
        <v/>
      </c>
      <c r="M84" s="53" t="str">
        <f>IF(K84="","",COUNTIF($K$7:K84,"ﾘｽﾄ１"))</f>
        <v/>
      </c>
      <c r="N84" s="53" t="str">
        <f t="shared" si="22"/>
        <v/>
      </c>
      <c r="O84" s="54" t="str">
        <f t="shared" si="23"/>
        <v/>
      </c>
      <c r="P84" s="53" t="str">
        <f t="shared" si="13"/>
        <v/>
      </c>
      <c r="Q84" s="52" t="str">
        <f t="shared" si="14"/>
        <v/>
      </c>
      <c r="R84" s="55" t="str">
        <f t="shared" si="15"/>
        <v/>
      </c>
      <c r="S84" s="52" t="str">
        <f t="shared" si="24"/>
        <v/>
      </c>
      <c r="T84" s="83" t="str">
        <f t="shared" si="16"/>
        <v/>
      </c>
      <c r="U84" s="53" t="str">
        <f>IF(S84="","",COUNTIF($S$7:S84,"該当２"))</f>
        <v/>
      </c>
      <c r="V84" s="56" t="str">
        <f t="shared" si="17"/>
        <v/>
      </c>
      <c r="W84" s="83" t="str">
        <f t="shared" si="18"/>
        <v/>
      </c>
      <c r="X84" s="53" t="str">
        <f>IF(V84="","",COUNTIF($V$7:V84,"該当３"))</f>
        <v/>
      </c>
      <c r="Z84" s="57">
        <v>78</v>
      </c>
      <c r="AA84" s="59"/>
      <c r="AD84" s="58" t="str">
        <f t="shared" si="19"/>
        <v/>
      </c>
    </row>
    <row r="85" spans="1:30">
      <c r="A85" s="263">
        <v>1020107000</v>
      </c>
      <c r="B85" s="263">
        <v>10</v>
      </c>
      <c r="C85" s="264">
        <v>201</v>
      </c>
      <c r="D85" s="265">
        <v>7</v>
      </c>
      <c r="E85" s="264">
        <v>0</v>
      </c>
      <c r="F85" s="263" t="s">
        <v>495</v>
      </c>
      <c r="G85" s="263" t="s">
        <v>496</v>
      </c>
      <c r="H85" s="266" t="s">
        <v>567</v>
      </c>
      <c r="I85" s="263"/>
      <c r="J85" s="51"/>
      <c r="K85" s="52" t="str">
        <f t="shared" si="20"/>
        <v/>
      </c>
      <c r="L85" s="83" t="str">
        <f t="shared" si="21"/>
        <v/>
      </c>
      <c r="M85" s="53" t="str">
        <f>IF(K85="","",COUNTIF($K$7:K85,"ﾘｽﾄ１"))</f>
        <v/>
      </c>
      <c r="N85" s="53" t="str">
        <f t="shared" si="22"/>
        <v/>
      </c>
      <c r="O85" s="54" t="str">
        <f t="shared" si="23"/>
        <v/>
      </c>
      <c r="P85" s="53" t="str">
        <f t="shared" si="13"/>
        <v/>
      </c>
      <c r="Q85" s="52" t="str">
        <f t="shared" si="14"/>
        <v/>
      </c>
      <c r="R85" s="55" t="str">
        <f t="shared" si="15"/>
        <v/>
      </c>
      <c r="S85" s="52" t="str">
        <f t="shared" si="24"/>
        <v/>
      </c>
      <c r="T85" s="83" t="str">
        <f t="shared" si="16"/>
        <v/>
      </c>
      <c r="U85" s="53" t="str">
        <f>IF(S85="","",COUNTIF($S$7:S85,"該当２"))</f>
        <v/>
      </c>
      <c r="V85" s="56" t="str">
        <f t="shared" si="17"/>
        <v/>
      </c>
      <c r="W85" s="83" t="str">
        <f t="shared" si="18"/>
        <v/>
      </c>
      <c r="X85" s="53" t="str">
        <f>IF(V85="","",COUNTIF($V$7:V85,"該当３"))</f>
        <v/>
      </c>
      <c r="Z85" s="57">
        <v>79</v>
      </c>
      <c r="AA85" s="59"/>
      <c r="AD85" s="58" t="str">
        <f t="shared" si="19"/>
        <v/>
      </c>
    </row>
    <row r="86" spans="1:30">
      <c r="A86" s="263">
        <v>1020107001</v>
      </c>
      <c r="B86" s="263">
        <v>10</v>
      </c>
      <c r="C86" s="264">
        <v>201</v>
      </c>
      <c r="D86" s="265">
        <v>7</v>
      </c>
      <c r="E86" s="264">
        <v>1</v>
      </c>
      <c r="F86" s="263" t="s">
        <v>495</v>
      </c>
      <c r="G86" s="263" t="s">
        <v>496</v>
      </c>
      <c r="H86" s="266" t="s">
        <v>567</v>
      </c>
      <c r="I86" s="263" t="s">
        <v>568</v>
      </c>
      <c r="J86" s="51"/>
      <c r="K86" s="52" t="str">
        <f t="shared" si="20"/>
        <v/>
      </c>
      <c r="L86" s="83" t="str">
        <f t="shared" si="21"/>
        <v/>
      </c>
      <c r="M86" s="53" t="str">
        <f>IF(K86="","",COUNTIF($K$7:K86,"ﾘｽﾄ１"))</f>
        <v/>
      </c>
      <c r="N86" s="53" t="str">
        <f t="shared" si="22"/>
        <v/>
      </c>
      <c r="O86" s="54" t="str">
        <f t="shared" si="23"/>
        <v/>
      </c>
      <c r="P86" s="53" t="str">
        <f t="shared" si="13"/>
        <v/>
      </c>
      <c r="Q86" s="52" t="str">
        <f t="shared" si="14"/>
        <v/>
      </c>
      <c r="R86" s="55" t="str">
        <f t="shared" si="15"/>
        <v/>
      </c>
      <c r="S86" s="52" t="str">
        <f t="shared" si="24"/>
        <v/>
      </c>
      <c r="T86" s="83" t="str">
        <f t="shared" si="16"/>
        <v/>
      </c>
      <c r="U86" s="53" t="str">
        <f>IF(S86="","",COUNTIF($S$7:S86,"該当２"))</f>
        <v/>
      </c>
      <c r="V86" s="56" t="str">
        <f t="shared" si="17"/>
        <v/>
      </c>
      <c r="W86" s="83" t="str">
        <f t="shared" si="18"/>
        <v/>
      </c>
      <c r="X86" s="53" t="str">
        <f>IF(V86="","",COUNTIF($V$7:V86,"該当３"))</f>
        <v/>
      </c>
      <c r="Z86" s="57">
        <v>80</v>
      </c>
      <c r="AA86" s="59"/>
      <c r="AD86" s="58" t="str">
        <f t="shared" si="19"/>
        <v/>
      </c>
    </row>
    <row r="87" spans="1:30">
      <c r="A87" s="263">
        <v>1020107002</v>
      </c>
      <c r="B87" s="263">
        <v>10</v>
      </c>
      <c r="C87" s="264">
        <v>201</v>
      </c>
      <c r="D87" s="265">
        <v>7</v>
      </c>
      <c r="E87" s="264">
        <v>2</v>
      </c>
      <c r="F87" s="263" t="s">
        <v>495</v>
      </c>
      <c r="G87" s="263" t="s">
        <v>496</v>
      </c>
      <c r="H87" s="266" t="s">
        <v>567</v>
      </c>
      <c r="I87" s="263" t="s">
        <v>569</v>
      </c>
      <c r="J87" s="51"/>
      <c r="K87" s="52" t="str">
        <f t="shared" si="20"/>
        <v/>
      </c>
      <c r="L87" s="83" t="str">
        <f t="shared" si="21"/>
        <v/>
      </c>
      <c r="M87" s="53" t="str">
        <f>IF(K87="","",COUNTIF($K$7:K87,"ﾘｽﾄ１"))</f>
        <v/>
      </c>
      <c r="N87" s="53" t="str">
        <f t="shared" si="22"/>
        <v/>
      </c>
      <c r="O87" s="54" t="str">
        <f t="shared" si="23"/>
        <v/>
      </c>
      <c r="P87" s="53" t="str">
        <f t="shared" si="13"/>
        <v/>
      </c>
      <c r="Q87" s="52" t="str">
        <f t="shared" si="14"/>
        <v/>
      </c>
      <c r="R87" s="55" t="str">
        <f t="shared" si="15"/>
        <v/>
      </c>
      <c r="S87" s="52" t="str">
        <f t="shared" si="24"/>
        <v/>
      </c>
      <c r="T87" s="83" t="str">
        <f t="shared" si="16"/>
        <v/>
      </c>
      <c r="U87" s="53" t="str">
        <f>IF(S87="","",COUNTIF($S$7:S87,"該当２"))</f>
        <v/>
      </c>
      <c r="V87" s="56" t="str">
        <f t="shared" si="17"/>
        <v/>
      </c>
      <c r="W87" s="83" t="str">
        <f t="shared" si="18"/>
        <v/>
      </c>
      <c r="X87" s="53" t="str">
        <f>IF(V87="","",COUNTIF($V$7:V87,"該当３"))</f>
        <v/>
      </c>
      <c r="Z87" s="57">
        <v>81</v>
      </c>
      <c r="AA87" s="59"/>
      <c r="AD87" s="58" t="str">
        <f t="shared" si="19"/>
        <v/>
      </c>
    </row>
    <row r="88" spans="1:30">
      <c r="A88" s="263">
        <v>1020107003</v>
      </c>
      <c r="B88" s="263">
        <v>10</v>
      </c>
      <c r="C88" s="264">
        <v>201</v>
      </c>
      <c r="D88" s="265">
        <v>7</v>
      </c>
      <c r="E88" s="264">
        <v>3</v>
      </c>
      <c r="F88" s="263" t="s">
        <v>495</v>
      </c>
      <c r="G88" s="263" t="s">
        <v>496</v>
      </c>
      <c r="H88" s="266" t="s">
        <v>567</v>
      </c>
      <c r="I88" s="267" t="s">
        <v>570</v>
      </c>
      <c r="J88" s="51"/>
      <c r="K88" s="52" t="str">
        <f t="shared" si="20"/>
        <v/>
      </c>
      <c r="L88" s="83" t="str">
        <f t="shared" si="21"/>
        <v/>
      </c>
      <c r="M88" s="53" t="str">
        <f>IF(K88="","",COUNTIF($K$7:K88,"ﾘｽﾄ１"))</f>
        <v/>
      </c>
      <c r="N88" s="53" t="str">
        <f t="shared" si="22"/>
        <v/>
      </c>
      <c r="O88" s="54" t="str">
        <f t="shared" si="23"/>
        <v/>
      </c>
      <c r="P88" s="53" t="str">
        <f t="shared" si="13"/>
        <v/>
      </c>
      <c r="Q88" s="52" t="str">
        <f t="shared" si="14"/>
        <v/>
      </c>
      <c r="R88" s="55" t="str">
        <f t="shared" si="15"/>
        <v/>
      </c>
      <c r="S88" s="52" t="str">
        <f t="shared" si="24"/>
        <v/>
      </c>
      <c r="T88" s="83" t="str">
        <f t="shared" si="16"/>
        <v/>
      </c>
      <c r="U88" s="53" t="str">
        <f>IF(S88="","",COUNTIF($S$7:S88,"該当２"))</f>
        <v/>
      </c>
      <c r="V88" s="56" t="str">
        <f t="shared" si="17"/>
        <v/>
      </c>
      <c r="W88" s="83" t="str">
        <f t="shared" si="18"/>
        <v/>
      </c>
      <c r="X88" s="53" t="str">
        <f>IF(V88="","",COUNTIF($V$7:V88,"該当３"))</f>
        <v/>
      </c>
    </row>
    <row r="89" spans="1:30">
      <c r="A89" s="263">
        <v>1020107004</v>
      </c>
      <c r="B89" s="263">
        <v>10</v>
      </c>
      <c r="C89" s="264">
        <v>201</v>
      </c>
      <c r="D89" s="265">
        <v>7</v>
      </c>
      <c r="E89" s="264">
        <v>4</v>
      </c>
      <c r="F89" s="263" t="s">
        <v>495</v>
      </c>
      <c r="G89" s="263" t="s">
        <v>496</v>
      </c>
      <c r="H89" s="266" t="s">
        <v>567</v>
      </c>
      <c r="I89" s="268" t="s">
        <v>571</v>
      </c>
      <c r="J89" s="51"/>
      <c r="K89" s="52" t="str">
        <f t="shared" si="20"/>
        <v/>
      </c>
      <c r="L89" s="83" t="str">
        <f t="shared" si="21"/>
        <v/>
      </c>
      <c r="M89" s="53" t="str">
        <f>IF(K89="","",COUNTIF($K$7:K89,"ﾘｽﾄ１"))</f>
        <v/>
      </c>
      <c r="N89" s="53" t="str">
        <f t="shared" si="22"/>
        <v/>
      </c>
      <c r="O89" s="54" t="str">
        <f t="shared" si="23"/>
        <v/>
      </c>
      <c r="P89" s="53" t="str">
        <f t="shared" si="13"/>
        <v/>
      </c>
      <c r="Q89" s="52" t="str">
        <f t="shared" si="14"/>
        <v/>
      </c>
      <c r="R89" s="55" t="str">
        <f t="shared" si="15"/>
        <v/>
      </c>
      <c r="S89" s="52" t="str">
        <f t="shared" si="24"/>
        <v/>
      </c>
      <c r="T89" s="83" t="str">
        <f t="shared" si="16"/>
        <v/>
      </c>
      <c r="U89" s="53" t="str">
        <f>IF(S89="","",COUNTIF($S$7:S89,"該当２"))</f>
        <v/>
      </c>
      <c r="V89" s="56" t="str">
        <f t="shared" si="17"/>
        <v/>
      </c>
      <c r="W89" s="83" t="str">
        <f t="shared" si="18"/>
        <v/>
      </c>
      <c r="X89" s="53" t="str">
        <f>IF(V89="","",COUNTIF($V$7:V89,"該当３"))</f>
        <v/>
      </c>
    </row>
    <row r="90" spans="1:30">
      <c r="A90" s="263">
        <v>1020107005</v>
      </c>
      <c r="B90" s="263">
        <v>10</v>
      </c>
      <c r="C90" s="264">
        <v>201</v>
      </c>
      <c r="D90" s="265">
        <v>7</v>
      </c>
      <c r="E90" s="264">
        <v>5</v>
      </c>
      <c r="F90" s="263" t="s">
        <v>495</v>
      </c>
      <c r="G90" s="263" t="s">
        <v>496</v>
      </c>
      <c r="H90" s="266" t="s">
        <v>567</v>
      </c>
      <c r="I90" s="263" t="s">
        <v>572</v>
      </c>
      <c r="J90" s="51"/>
      <c r="K90" s="52" t="str">
        <f t="shared" si="20"/>
        <v/>
      </c>
      <c r="L90" s="83" t="str">
        <f t="shared" si="21"/>
        <v/>
      </c>
      <c r="M90" s="53" t="str">
        <f>IF(K90="","",COUNTIF($K$7:K90,"ﾘｽﾄ１"))</f>
        <v/>
      </c>
      <c r="N90" s="53" t="str">
        <f t="shared" si="22"/>
        <v/>
      </c>
      <c r="O90" s="54" t="str">
        <f t="shared" si="23"/>
        <v/>
      </c>
      <c r="P90" s="53" t="str">
        <f t="shared" si="13"/>
        <v/>
      </c>
      <c r="Q90" s="52" t="str">
        <f t="shared" si="14"/>
        <v/>
      </c>
      <c r="R90" s="55" t="str">
        <f t="shared" si="15"/>
        <v/>
      </c>
      <c r="S90" s="52" t="str">
        <f t="shared" si="24"/>
        <v/>
      </c>
      <c r="T90" s="83" t="str">
        <f t="shared" si="16"/>
        <v/>
      </c>
      <c r="U90" s="53" t="str">
        <f>IF(S90="","",COUNTIF($S$7:S90,"該当２"))</f>
        <v/>
      </c>
      <c r="V90" s="56" t="str">
        <f t="shared" si="17"/>
        <v/>
      </c>
      <c r="W90" s="83" t="str">
        <f t="shared" si="18"/>
        <v/>
      </c>
      <c r="X90" s="53" t="str">
        <f>IF(V90="","",COUNTIF($V$7:V90,"該当３"))</f>
        <v/>
      </c>
    </row>
    <row r="91" spans="1:30">
      <c r="A91" s="263">
        <v>1020107006</v>
      </c>
      <c r="B91" s="263">
        <v>10</v>
      </c>
      <c r="C91" s="264">
        <v>201</v>
      </c>
      <c r="D91" s="265">
        <v>7</v>
      </c>
      <c r="E91" s="264">
        <v>6</v>
      </c>
      <c r="F91" s="263" t="s">
        <v>495</v>
      </c>
      <c r="G91" s="263" t="s">
        <v>496</v>
      </c>
      <c r="H91" s="266" t="s">
        <v>567</v>
      </c>
      <c r="I91" s="263" t="s">
        <v>68</v>
      </c>
      <c r="J91" s="51"/>
      <c r="K91" s="52" t="str">
        <f t="shared" si="20"/>
        <v/>
      </c>
      <c r="L91" s="83" t="str">
        <f t="shared" si="21"/>
        <v/>
      </c>
      <c r="M91" s="53" t="str">
        <f>IF(K91="","",COUNTIF($K$7:K91,"ﾘｽﾄ１"))</f>
        <v/>
      </c>
      <c r="N91" s="53" t="str">
        <f t="shared" si="22"/>
        <v/>
      </c>
      <c r="O91" s="54" t="str">
        <f t="shared" si="23"/>
        <v/>
      </c>
      <c r="P91" s="53" t="str">
        <f t="shared" si="13"/>
        <v/>
      </c>
      <c r="Q91" s="52" t="str">
        <f t="shared" si="14"/>
        <v/>
      </c>
      <c r="R91" s="55" t="str">
        <f t="shared" si="15"/>
        <v/>
      </c>
      <c r="S91" s="52" t="str">
        <f t="shared" si="24"/>
        <v/>
      </c>
      <c r="T91" s="83" t="str">
        <f t="shared" si="16"/>
        <v/>
      </c>
      <c r="U91" s="53" t="str">
        <f>IF(S91="","",COUNTIF($S$7:S91,"該当２"))</f>
        <v/>
      </c>
      <c r="V91" s="56" t="str">
        <f t="shared" si="17"/>
        <v/>
      </c>
      <c r="W91" s="83" t="str">
        <f t="shared" si="18"/>
        <v/>
      </c>
      <c r="X91" s="53" t="str">
        <f>IF(V91="","",COUNTIF($V$7:V91,"該当３"))</f>
        <v/>
      </c>
    </row>
    <row r="92" spans="1:30">
      <c r="A92" s="263">
        <v>1020107007</v>
      </c>
      <c r="B92" s="263">
        <v>10</v>
      </c>
      <c r="C92" s="264">
        <v>201</v>
      </c>
      <c r="D92" s="265">
        <v>7</v>
      </c>
      <c r="E92" s="264">
        <v>7</v>
      </c>
      <c r="F92" s="263" t="s">
        <v>495</v>
      </c>
      <c r="G92" s="263" t="s">
        <v>496</v>
      </c>
      <c r="H92" s="266" t="s">
        <v>567</v>
      </c>
      <c r="I92" s="263" t="s">
        <v>147</v>
      </c>
      <c r="J92" s="51"/>
      <c r="K92" s="52" t="str">
        <f t="shared" si="20"/>
        <v/>
      </c>
      <c r="L92" s="83" t="str">
        <f t="shared" si="21"/>
        <v/>
      </c>
      <c r="M92" s="53" t="str">
        <f>IF(K92="","",COUNTIF($K$7:K92,"ﾘｽﾄ１"))</f>
        <v/>
      </c>
      <c r="N92" s="53" t="str">
        <f t="shared" si="22"/>
        <v/>
      </c>
      <c r="O92" s="54" t="str">
        <f t="shared" si="23"/>
        <v/>
      </c>
      <c r="P92" s="53" t="str">
        <f t="shared" si="13"/>
        <v/>
      </c>
      <c r="Q92" s="52" t="str">
        <f t="shared" si="14"/>
        <v/>
      </c>
      <c r="R92" s="55" t="str">
        <f t="shared" si="15"/>
        <v/>
      </c>
      <c r="S92" s="52" t="str">
        <f t="shared" si="24"/>
        <v/>
      </c>
      <c r="T92" s="83" t="str">
        <f t="shared" si="16"/>
        <v/>
      </c>
      <c r="U92" s="53" t="str">
        <f>IF(S92="","",COUNTIF($S$7:S92,"該当２"))</f>
        <v/>
      </c>
      <c r="V92" s="56" t="str">
        <f t="shared" si="17"/>
        <v/>
      </c>
      <c r="W92" s="83" t="str">
        <f t="shared" si="18"/>
        <v/>
      </c>
      <c r="X92" s="53" t="str">
        <f>IF(V92="","",COUNTIF($V$7:V92,"該当３"))</f>
        <v/>
      </c>
    </row>
    <row r="93" spans="1:30">
      <c r="A93" s="263">
        <v>1020107008</v>
      </c>
      <c r="B93" s="263">
        <v>10</v>
      </c>
      <c r="C93" s="264">
        <v>201</v>
      </c>
      <c r="D93" s="265">
        <v>7</v>
      </c>
      <c r="E93" s="264">
        <v>8</v>
      </c>
      <c r="F93" s="263" t="s">
        <v>495</v>
      </c>
      <c r="G93" s="263" t="s">
        <v>496</v>
      </c>
      <c r="H93" s="266" t="s">
        <v>567</v>
      </c>
      <c r="I93" s="263" t="s">
        <v>573</v>
      </c>
      <c r="J93" s="51"/>
      <c r="K93" s="52" t="str">
        <f t="shared" si="20"/>
        <v/>
      </c>
      <c r="L93" s="83" t="str">
        <f t="shared" si="21"/>
        <v/>
      </c>
      <c r="M93" s="53" t="str">
        <f>IF(K93="","",COUNTIF($K$7:K93,"ﾘｽﾄ１"))</f>
        <v/>
      </c>
      <c r="N93" s="53" t="str">
        <f t="shared" si="22"/>
        <v/>
      </c>
      <c r="O93" s="54" t="str">
        <f t="shared" si="23"/>
        <v/>
      </c>
      <c r="P93" s="53" t="str">
        <f t="shared" si="13"/>
        <v/>
      </c>
      <c r="Q93" s="52" t="str">
        <f t="shared" si="14"/>
        <v/>
      </c>
      <c r="R93" s="55" t="str">
        <f t="shared" si="15"/>
        <v/>
      </c>
      <c r="S93" s="52" t="str">
        <f t="shared" si="24"/>
        <v/>
      </c>
      <c r="T93" s="83" t="str">
        <f t="shared" si="16"/>
        <v/>
      </c>
      <c r="U93" s="53" t="str">
        <f>IF(S93="","",COUNTIF($S$7:S93,"該当２"))</f>
        <v/>
      </c>
      <c r="V93" s="56" t="str">
        <f t="shared" si="17"/>
        <v/>
      </c>
      <c r="W93" s="83" t="str">
        <f t="shared" si="18"/>
        <v/>
      </c>
      <c r="X93" s="53" t="str">
        <f>IF(V93="","",COUNTIF($V$7:V93,"該当３"))</f>
        <v/>
      </c>
    </row>
    <row r="94" spans="1:30">
      <c r="A94" s="263">
        <v>1020107009</v>
      </c>
      <c r="B94" s="263">
        <v>10</v>
      </c>
      <c r="C94" s="264">
        <v>201</v>
      </c>
      <c r="D94" s="265">
        <v>7</v>
      </c>
      <c r="E94" s="264">
        <v>9</v>
      </c>
      <c r="F94" s="263" t="s">
        <v>495</v>
      </c>
      <c r="G94" s="263" t="s">
        <v>496</v>
      </c>
      <c r="H94" s="266" t="s">
        <v>567</v>
      </c>
      <c r="I94" s="263" t="s">
        <v>574</v>
      </c>
      <c r="J94" s="51"/>
      <c r="K94" s="52" t="str">
        <f t="shared" si="20"/>
        <v/>
      </c>
      <c r="L94" s="83" t="str">
        <f t="shared" si="21"/>
        <v/>
      </c>
      <c r="M94" s="53" t="str">
        <f>IF(K94="","",COUNTIF($K$7:K94,"ﾘｽﾄ１"))</f>
        <v/>
      </c>
      <c r="N94" s="53" t="str">
        <f t="shared" si="22"/>
        <v/>
      </c>
      <c r="O94" s="54" t="str">
        <f t="shared" si="23"/>
        <v/>
      </c>
      <c r="P94" s="53" t="str">
        <f t="shared" si="13"/>
        <v/>
      </c>
      <c r="Q94" s="52" t="str">
        <f t="shared" si="14"/>
        <v/>
      </c>
      <c r="R94" s="55" t="str">
        <f t="shared" si="15"/>
        <v/>
      </c>
      <c r="S94" s="52" t="str">
        <f t="shared" si="24"/>
        <v/>
      </c>
      <c r="T94" s="83" t="str">
        <f t="shared" si="16"/>
        <v/>
      </c>
      <c r="U94" s="53" t="str">
        <f>IF(S94="","",COUNTIF($S$7:S94,"該当２"))</f>
        <v/>
      </c>
      <c r="V94" s="56" t="str">
        <f t="shared" si="17"/>
        <v/>
      </c>
      <c r="W94" s="83" t="str">
        <f t="shared" si="18"/>
        <v/>
      </c>
      <c r="X94" s="53" t="str">
        <f>IF(V94="","",COUNTIF($V$7:V94,"該当３"))</f>
        <v/>
      </c>
    </row>
    <row r="95" spans="1:30">
      <c r="A95" s="263">
        <v>1020107010</v>
      </c>
      <c r="B95" s="263">
        <v>10</v>
      </c>
      <c r="C95" s="264">
        <v>201</v>
      </c>
      <c r="D95" s="265">
        <v>7</v>
      </c>
      <c r="E95" s="264">
        <v>10</v>
      </c>
      <c r="F95" s="263" t="s">
        <v>495</v>
      </c>
      <c r="G95" s="263" t="s">
        <v>496</v>
      </c>
      <c r="H95" s="266" t="s">
        <v>567</v>
      </c>
      <c r="I95" s="263" t="s">
        <v>575</v>
      </c>
      <c r="J95" s="51"/>
      <c r="K95" s="52" t="str">
        <f t="shared" si="20"/>
        <v/>
      </c>
      <c r="L95" s="83" t="str">
        <f t="shared" si="21"/>
        <v/>
      </c>
      <c r="M95" s="53" t="str">
        <f>IF(K95="","",COUNTIF($K$7:K95,"ﾘｽﾄ１"))</f>
        <v/>
      </c>
      <c r="N95" s="53" t="str">
        <f t="shared" si="22"/>
        <v/>
      </c>
      <c r="O95" s="54" t="str">
        <f t="shared" si="23"/>
        <v/>
      </c>
      <c r="P95" s="53" t="str">
        <f t="shared" si="13"/>
        <v/>
      </c>
      <c r="Q95" s="52" t="str">
        <f t="shared" si="14"/>
        <v/>
      </c>
      <c r="R95" s="55" t="str">
        <f t="shared" si="15"/>
        <v/>
      </c>
      <c r="S95" s="52" t="str">
        <f t="shared" si="24"/>
        <v/>
      </c>
      <c r="T95" s="83" t="str">
        <f t="shared" si="16"/>
        <v/>
      </c>
      <c r="U95" s="53" t="str">
        <f>IF(S95="","",COUNTIF($S$7:S95,"該当２"))</f>
        <v/>
      </c>
      <c r="V95" s="56" t="str">
        <f t="shared" si="17"/>
        <v/>
      </c>
      <c r="W95" s="83" t="str">
        <f t="shared" si="18"/>
        <v/>
      </c>
      <c r="X95" s="53" t="str">
        <f>IF(V95="","",COUNTIF($V$7:V95,"該当３"))</f>
        <v/>
      </c>
    </row>
    <row r="96" spans="1:30">
      <c r="A96" s="263">
        <v>1020108000</v>
      </c>
      <c r="B96" s="263">
        <v>10</v>
      </c>
      <c r="C96" s="264">
        <v>201</v>
      </c>
      <c r="D96" s="265">
        <v>8</v>
      </c>
      <c r="E96" s="264">
        <v>0</v>
      </c>
      <c r="F96" s="263" t="s">
        <v>495</v>
      </c>
      <c r="G96" s="263" t="s">
        <v>496</v>
      </c>
      <c r="H96" s="263" t="s">
        <v>576</v>
      </c>
      <c r="I96" s="263"/>
      <c r="J96" s="51"/>
      <c r="K96" s="52" t="str">
        <f t="shared" si="20"/>
        <v/>
      </c>
      <c r="L96" s="83" t="str">
        <f t="shared" si="21"/>
        <v/>
      </c>
      <c r="M96" s="53" t="str">
        <f>IF(K96="","",COUNTIF($K$7:K96,"ﾘｽﾄ１"))</f>
        <v/>
      </c>
      <c r="N96" s="53" t="str">
        <f t="shared" si="22"/>
        <v/>
      </c>
      <c r="O96" s="54" t="str">
        <f t="shared" si="23"/>
        <v/>
      </c>
      <c r="P96" s="53" t="str">
        <f t="shared" si="13"/>
        <v/>
      </c>
      <c r="Q96" s="52" t="str">
        <f t="shared" si="14"/>
        <v/>
      </c>
      <c r="R96" s="55" t="str">
        <f t="shared" si="15"/>
        <v/>
      </c>
      <c r="S96" s="52" t="str">
        <f t="shared" si="24"/>
        <v/>
      </c>
      <c r="T96" s="83" t="str">
        <f t="shared" si="16"/>
        <v/>
      </c>
      <c r="U96" s="53" t="str">
        <f>IF(S96="","",COUNTIF($S$7:S96,"該当２"))</f>
        <v/>
      </c>
      <c r="V96" s="56" t="str">
        <f t="shared" si="17"/>
        <v/>
      </c>
      <c r="W96" s="83" t="str">
        <f t="shared" si="18"/>
        <v/>
      </c>
      <c r="X96" s="53" t="str">
        <f>IF(V96="","",COUNTIF($V$7:V96,"該当３"))</f>
        <v/>
      </c>
    </row>
    <row r="97" spans="1:24">
      <c r="A97" s="263">
        <v>1020108001</v>
      </c>
      <c r="B97" s="263">
        <v>10</v>
      </c>
      <c r="C97" s="264">
        <v>201</v>
      </c>
      <c r="D97" s="265">
        <v>8</v>
      </c>
      <c r="E97" s="264">
        <v>1</v>
      </c>
      <c r="F97" s="263" t="s">
        <v>495</v>
      </c>
      <c r="G97" s="263" t="s">
        <v>496</v>
      </c>
      <c r="H97" s="263" t="s">
        <v>576</v>
      </c>
      <c r="I97" s="263" t="s">
        <v>577</v>
      </c>
      <c r="J97" s="51"/>
      <c r="K97" s="52" t="str">
        <f t="shared" si="20"/>
        <v/>
      </c>
      <c r="L97" s="83" t="str">
        <f t="shared" si="21"/>
        <v/>
      </c>
      <c r="M97" s="53" t="str">
        <f>IF(K97="","",COUNTIF($K$7:K97,"ﾘｽﾄ１"))</f>
        <v/>
      </c>
      <c r="N97" s="53" t="str">
        <f t="shared" si="22"/>
        <v/>
      </c>
      <c r="O97" s="54" t="str">
        <f t="shared" si="23"/>
        <v/>
      </c>
      <c r="P97" s="53" t="str">
        <f t="shared" si="13"/>
        <v/>
      </c>
      <c r="Q97" s="52" t="str">
        <f t="shared" si="14"/>
        <v/>
      </c>
      <c r="R97" s="55" t="str">
        <f t="shared" si="15"/>
        <v/>
      </c>
      <c r="S97" s="52" t="str">
        <f t="shared" si="24"/>
        <v/>
      </c>
      <c r="T97" s="83" t="str">
        <f t="shared" si="16"/>
        <v/>
      </c>
      <c r="U97" s="53" t="str">
        <f>IF(S97="","",COUNTIF($S$7:S97,"該当２"))</f>
        <v/>
      </c>
      <c r="V97" s="56" t="str">
        <f t="shared" si="17"/>
        <v/>
      </c>
      <c r="W97" s="83" t="str">
        <f t="shared" si="18"/>
        <v/>
      </c>
      <c r="X97" s="53" t="str">
        <f>IF(V97="","",COUNTIF($V$7:V97,"該当３"))</f>
        <v/>
      </c>
    </row>
    <row r="98" spans="1:24">
      <c r="A98" s="263">
        <v>1020108002</v>
      </c>
      <c r="B98" s="263">
        <v>10</v>
      </c>
      <c r="C98" s="264">
        <v>201</v>
      </c>
      <c r="D98" s="265">
        <v>8</v>
      </c>
      <c r="E98" s="264">
        <v>2</v>
      </c>
      <c r="F98" s="263" t="s">
        <v>495</v>
      </c>
      <c r="G98" s="263" t="s">
        <v>496</v>
      </c>
      <c r="H98" s="263" t="s">
        <v>576</v>
      </c>
      <c r="I98" s="263" t="s">
        <v>578</v>
      </c>
      <c r="J98" s="51"/>
      <c r="K98" s="52" t="str">
        <f t="shared" si="20"/>
        <v/>
      </c>
      <c r="L98" s="83" t="str">
        <f t="shared" si="21"/>
        <v/>
      </c>
      <c r="M98" s="53" t="str">
        <f>IF(K98="","",COUNTIF($K$7:K98,"ﾘｽﾄ１"))</f>
        <v/>
      </c>
      <c r="N98" s="53" t="str">
        <f t="shared" si="22"/>
        <v/>
      </c>
      <c r="O98" s="54" t="str">
        <f t="shared" si="23"/>
        <v/>
      </c>
      <c r="P98" s="53" t="str">
        <f t="shared" si="13"/>
        <v/>
      </c>
      <c r="Q98" s="52" t="str">
        <f t="shared" si="14"/>
        <v/>
      </c>
      <c r="R98" s="55" t="str">
        <f t="shared" si="15"/>
        <v/>
      </c>
      <c r="S98" s="52" t="str">
        <f t="shared" si="24"/>
        <v/>
      </c>
      <c r="T98" s="83" t="str">
        <f t="shared" si="16"/>
        <v/>
      </c>
      <c r="U98" s="53" t="str">
        <f>IF(S98="","",COUNTIF($S$7:S98,"該当２"))</f>
        <v/>
      </c>
      <c r="V98" s="56" t="str">
        <f t="shared" si="17"/>
        <v/>
      </c>
      <c r="W98" s="83" t="str">
        <f t="shared" si="18"/>
        <v/>
      </c>
      <c r="X98" s="53" t="str">
        <f>IF(V98="","",COUNTIF($V$7:V98,"該当３"))</f>
        <v/>
      </c>
    </row>
    <row r="99" spans="1:24">
      <c r="A99" s="263">
        <v>1020108003</v>
      </c>
      <c r="B99" s="263">
        <v>10</v>
      </c>
      <c r="C99" s="264">
        <v>201</v>
      </c>
      <c r="D99" s="265">
        <v>8</v>
      </c>
      <c r="E99" s="264">
        <v>3</v>
      </c>
      <c r="F99" s="263" t="s">
        <v>495</v>
      </c>
      <c r="G99" s="263" t="s">
        <v>496</v>
      </c>
      <c r="H99" s="263" t="s">
        <v>576</v>
      </c>
      <c r="I99" s="263" t="s">
        <v>579</v>
      </c>
      <c r="J99" s="51"/>
      <c r="K99" s="52" t="str">
        <f t="shared" si="20"/>
        <v/>
      </c>
      <c r="L99" s="83" t="str">
        <f t="shared" si="21"/>
        <v/>
      </c>
      <c r="M99" s="53" t="str">
        <f>IF(K99="","",COUNTIF($K$7:K99,"ﾘｽﾄ１"))</f>
        <v/>
      </c>
      <c r="N99" s="53" t="str">
        <f t="shared" si="22"/>
        <v/>
      </c>
      <c r="O99" s="54" t="str">
        <f t="shared" si="23"/>
        <v/>
      </c>
      <c r="P99" s="53" t="str">
        <f t="shared" si="13"/>
        <v/>
      </c>
      <c r="Q99" s="52" t="str">
        <f t="shared" si="14"/>
        <v/>
      </c>
      <c r="R99" s="55" t="str">
        <f t="shared" si="15"/>
        <v/>
      </c>
      <c r="S99" s="52" t="str">
        <f t="shared" si="24"/>
        <v/>
      </c>
      <c r="T99" s="83" t="str">
        <f t="shared" si="16"/>
        <v/>
      </c>
      <c r="U99" s="53" t="str">
        <f>IF(S99="","",COUNTIF($S$7:S99,"該当２"))</f>
        <v/>
      </c>
      <c r="V99" s="56" t="str">
        <f t="shared" si="17"/>
        <v/>
      </c>
      <c r="W99" s="83" t="str">
        <f t="shared" si="18"/>
        <v/>
      </c>
      <c r="X99" s="53" t="str">
        <f>IF(V99="","",COUNTIF($V$7:V99,"該当３"))</f>
        <v/>
      </c>
    </row>
    <row r="100" spans="1:24">
      <c r="A100" s="263">
        <v>1020108004</v>
      </c>
      <c r="B100" s="263">
        <v>10</v>
      </c>
      <c r="C100" s="264">
        <v>201</v>
      </c>
      <c r="D100" s="265">
        <v>8</v>
      </c>
      <c r="E100" s="264">
        <v>4</v>
      </c>
      <c r="F100" s="263" t="s">
        <v>495</v>
      </c>
      <c r="G100" s="263" t="s">
        <v>496</v>
      </c>
      <c r="H100" s="263" t="s">
        <v>576</v>
      </c>
      <c r="I100" s="263" t="s">
        <v>580</v>
      </c>
      <c r="J100" s="51"/>
      <c r="K100" s="52" t="str">
        <f t="shared" si="20"/>
        <v/>
      </c>
      <c r="L100" s="83" t="str">
        <f t="shared" si="21"/>
        <v/>
      </c>
      <c r="M100" s="53" t="str">
        <f>IF(K100="","",COUNTIF($K$7:K100,"ﾘｽﾄ１"))</f>
        <v/>
      </c>
      <c r="N100" s="53" t="str">
        <f t="shared" si="22"/>
        <v/>
      </c>
      <c r="O100" s="54" t="str">
        <f t="shared" si="23"/>
        <v/>
      </c>
      <c r="P100" s="53" t="str">
        <f t="shared" si="13"/>
        <v/>
      </c>
      <c r="Q100" s="52" t="str">
        <f t="shared" si="14"/>
        <v/>
      </c>
      <c r="R100" s="55" t="str">
        <f t="shared" si="15"/>
        <v/>
      </c>
      <c r="S100" s="52" t="str">
        <f t="shared" si="24"/>
        <v/>
      </c>
      <c r="T100" s="83" t="str">
        <f t="shared" si="16"/>
        <v/>
      </c>
      <c r="U100" s="53" t="str">
        <f>IF(S100="","",COUNTIF($S$7:S100,"該当２"))</f>
        <v/>
      </c>
      <c r="V100" s="56" t="str">
        <f t="shared" si="17"/>
        <v/>
      </c>
      <c r="W100" s="83" t="str">
        <f t="shared" si="18"/>
        <v/>
      </c>
      <c r="X100" s="53" t="str">
        <f>IF(V100="","",COUNTIF($V$7:V100,"該当３"))</f>
        <v/>
      </c>
    </row>
    <row r="101" spans="1:24">
      <c r="A101" s="263">
        <v>1020108005</v>
      </c>
      <c r="B101" s="263">
        <v>10</v>
      </c>
      <c r="C101" s="264">
        <v>201</v>
      </c>
      <c r="D101" s="265">
        <v>8</v>
      </c>
      <c r="E101" s="264">
        <v>5</v>
      </c>
      <c r="F101" s="263" t="s">
        <v>495</v>
      </c>
      <c r="G101" s="263" t="s">
        <v>496</v>
      </c>
      <c r="H101" s="263" t="s">
        <v>576</v>
      </c>
      <c r="I101" s="263" t="s">
        <v>581</v>
      </c>
      <c r="J101" s="51"/>
      <c r="K101" s="52" t="str">
        <f t="shared" si="20"/>
        <v/>
      </c>
      <c r="L101" s="83" t="str">
        <f t="shared" si="21"/>
        <v/>
      </c>
      <c r="M101" s="53" t="str">
        <f>IF(K101="","",COUNTIF($K$7:K101,"ﾘｽﾄ１"))</f>
        <v/>
      </c>
      <c r="N101" s="53" t="str">
        <f t="shared" si="22"/>
        <v/>
      </c>
      <c r="O101" s="54" t="str">
        <f t="shared" si="23"/>
        <v/>
      </c>
      <c r="P101" s="53" t="str">
        <f t="shared" si="13"/>
        <v/>
      </c>
      <c r="Q101" s="52" t="str">
        <f t="shared" si="14"/>
        <v/>
      </c>
      <c r="R101" s="55" t="str">
        <f t="shared" si="15"/>
        <v/>
      </c>
      <c r="S101" s="52" t="str">
        <f t="shared" si="24"/>
        <v/>
      </c>
      <c r="T101" s="83" t="str">
        <f t="shared" si="16"/>
        <v/>
      </c>
      <c r="U101" s="53" t="str">
        <f>IF(S101="","",COUNTIF($S$7:S101,"該当２"))</f>
        <v/>
      </c>
      <c r="V101" s="56" t="str">
        <f t="shared" si="17"/>
        <v/>
      </c>
      <c r="W101" s="83" t="str">
        <f t="shared" si="18"/>
        <v/>
      </c>
      <c r="X101" s="53" t="str">
        <f>IF(V101="","",COUNTIF($V$7:V101,"該当３"))</f>
        <v/>
      </c>
    </row>
    <row r="102" spans="1:24">
      <c r="A102" s="263">
        <v>1020108006</v>
      </c>
      <c r="B102" s="263">
        <v>10</v>
      </c>
      <c r="C102" s="264">
        <v>201</v>
      </c>
      <c r="D102" s="265">
        <v>8</v>
      </c>
      <c r="E102" s="264">
        <v>6</v>
      </c>
      <c r="F102" s="263" t="s">
        <v>495</v>
      </c>
      <c r="G102" s="263" t="s">
        <v>496</v>
      </c>
      <c r="H102" s="263" t="s">
        <v>576</v>
      </c>
      <c r="I102" s="263" t="s">
        <v>200</v>
      </c>
      <c r="J102" s="51"/>
      <c r="K102" s="52" t="str">
        <f t="shared" si="20"/>
        <v/>
      </c>
      <c r="L102" s="83" t="str">
        <f t="shared" si="21"/>
        <v/>
      </c>
      <c r="M102" s="53" t="str">
        <f>IF(K102="","",COUNTIF($K$7:K102,"ﾘｽﾄ１"))</f>
        <v/>
      </c>
      <c r="N102" s="53" t="str">
        <f t="shared" si="22"/>
        <v/>
      </c>
      <c r="O102" s="54" t="str">
        <f t="shared" si="23"/>
        <v/>
      </c>
      <c r="P102" s="53" t="str">
        <f t="shared" si="13"/>
        <v/>
      </c>
      <c r="Q102" s="52" t="str">
        <f t="shared" si="14"/>
        <v/>
      </c>
      <c r="R102" s="55" t="str">
        <f t="shared" si="15"/>
        <v/>
      </c>
      <c r="S102" s="52" t="str">
        <f t="shared" si="24"/>
        <v/>
      </c>
      <c r="T102" s="83" t="str">
        <f t="shared" si="16"/>
        <v/>
      </c>
      <c r="U102" s="53" t="str">
        <f>IF(S102="","",COUNTIF($S$7:S102,"該当２"))</f>
        <v/>
      </c>
      <c r="V102" s="56" t="str">
        <f t="shared" si="17"/>
        <v/>
      </c>
      <c r="W102" s="83" t="str">
        <f t="shared" si="18"/>
        <v/>
      </c>
      <c r="X102" s="53" t="str">
        <f>IF(V102="","",COUNTIF($V$7:V102,"該当３"))</f>
        <v/>
      </c>
    </row>
    <row r="103" spans="1:24">
      <c r="A103" s="263">
        <v>1020108007</v>
      </c>
      <c r="B103" s="263">
        <v>10</v>
      </c>
      <c r="C103" s="264">
        <v>201</v>
      </c>
      <c r="D103" s="265">
        <v>8</v>
      </c>
      <c r="E103" s="264">
        <v>7</v>
      </c>
      <c r="F103" s="263" t="s">
        <v>495</v>
      </c>
      <c r="G103" s="263" t="s">
        <v>496</v>
      </c>
      <c r="H103" s="263" t="s">
        <v>576</v>
      </c>
      <c r="I103" s="263" t="s">
        <v>582</v>
      </c>
      <c r="J103" s="51"/>
      <c r="K103" s="52" t="str">
        <f t="shared" si="20"/>
        <v/>
      </c>
      <c r="L103" s="83" t="str">
        <f t="shared" si="21"/>
        <v/>
      </c>
      <c r="M103" s="53" t="str">
        <f>IF(K103="","",COUNTIF($K$7:K103,"ﾘｽﾄ１"))</f>
        <v/>
      </c>
      <c r="N103" s="53" t="str">
        <f t="shared" si="22"/>
        <v/>
      </c>
      <c r="O103" s="54" t="str">
        <f t="shared" si="23"/>
        <v/>
      </c>
      <c r="P103" s="53" t="str">
        <f t="shared" si="13"/>
        <v/>
      </c>
      <c r="Q103" s="52" t="str">
        <f t="shared" si="14"/>
        <v/>
      </c>
      <c r="R103" s="55" t="str">
        <f t="shared" si="15"/>
        <v/>
      </c>
      <c r="S103" s="52" t="str">
        <f t="shared" si="24"/>
        <v/>
      </c>
      <c r="T103" s="83" t="str">
        <f t="shared" si="16"/>
        <v/>
      </c>
      <c r="U103" s="53" t="str">
        <f>IF(S103="","",COUNTIF($S$7:S103,"該当２"))</f>
        <v/>
      </c>
      <c r="V103" s="56" t="str">
        <f t="shared" si="17"/>
        <v/>
      </c>
      <c r="W103" s="83" t="str">
        <f t="shared" si="18"/>
        <v/>
      </c>
      <c r="X103" s="53" t="str">
        <f>IF(V103="","",COUNTIF($V$7:V103,"該当３"))</f>
        <v/>
      </c>
    </row>
    <row r="104" spans="1:24">
      <c r="A104" s="263">
        <v>1020108008</v>
      </c>
      <c r="B104" s="263">
        <v>10</v>
      </c>
      <c r="C104" s="264">
        <v>201</v>
      </c>
      <c r="D104" s="265">
        <v>8</v>
      </c>
      <c r="E104" s="264">
        <v>8</v>
      </c>
      <c r="F104" s="263" t="s">
        <v>495</v>
      </c>
      <c r="G104" s="263" t="s">
        <v>496</v>
      </c>
      <c r="H104" s="263" t="s">
        <v>576</v>
      </c>
      <c r="I104" s="263" t="s">
        <v>583</v>
      </c>
      <c r="J104" s="51"/>
      <c r="K104" s="52" t="str">
        <f t="shared" si="20"/>
        <v/>
      </c>
      <c r="L104" s="83" t="str">
        <f t="shared" si="21"/>
        <v/>
      </c>
      <c r="M104" s="53" t="str">
        <f>IF(K104="","",COUNTIF($K$7:K104,"ﾘｽﾄ１"))</f>
        <v/>
      </c>
      <c r="N104" s="53" t="str">
        <f t="shared" si="22"/>
        <v/>
      </c>
      <c r="O104" s="54" t="str">
        <f t="shared" si="23"/>
        <v/>
      </c>
      <c r="P104" s="53" t="str">
        <f t="shared" si="13"/>
        <v/>
      </c>
      <c r="Q104" s="52" t="str">
        <f t="shared" si="14"/>
        <v/>
      </c>
      <c r="R104" s="55" t="str">
        <f t="shared" si="15"/>
        <v/>
      </c>
      <c r="S104" s="52" t="str">
        <f t="shared" si="24"/>
        <v/>
      </c>
      <c r="T104" s="83" t="str">
        <f t="shared" si="16"/>
        <v/>
      </c>
      <c r="U104" s="53" t="str">
        <f>IF(S104="","",COUNTIF($S$7:S104,"該当２"))</f>
        <v/>
      </c>
      <c r="V104" s="56" t="str">
        <f t="shared" si="17"/>
        <v/>
      </c>
      <c r="W104" s="83" t="str">
        <f t="shared" si="18"/>
        <v/>
      </c>
      <c r="X104" s="53" t="str">
        <f>IF(V104="","",COUNTIF($V$7:V104,"該当３"))</f>
        <v/>
      </c>
    </row>
    <row r="105" spans="1:24">
      <c r="A105" s="263">
        <v>1020108009</v>
      </c>
      <c r="B105" s="263">
        <v>10</v>
      </c>
      <c r="C105" s="264">
        <v>201</v>
      </c>
      <c r="D105" s="265">
        <v>8</v>
      </c>
      <c r="E105" s="264">
        <v>9</v>
      </c>
      <c r="F105" s="263" t="s">
        <v>495</v>
      </c>
      <c r="G105" s="263" t="s">
        <v>496</v>
      </c>
      <c r="H105" s="263" t="s">
        <v>576</v>
      </c>
      <c r="I105" s="263" t="s">
        <v>584</v>
      </c>
      <c r="J105" s="51"/>
      <c r="K105" s="52" t="str">
        <f t="shared" si="20"/>
        <v/>
      </c>
      <c r="L105" s="83" t="str">
        <f t="shared" si="21"/>
        <v/>
      </c>
      <c r="M105" s="53" t="str">
        <f>IF(K105="","",COUNTIF($K$7:K105,"ﾘｽﾄ１"))</f>
        <v/>
      </c>
      <c r="N105" s="53" t="str">
        <f t="shared" si="22"/>
        <v/>
      </c>
      <c r="O105" s="54" t="str">
        <f t="shared" si="23"/>
        <v/>
      </c>
      <c r="P105" s="53" t="str">
        <f t="shared" si="13"/>
        <v/>
      </c>
      <c r="Q105" s="52" t="str">
        <f t="shared" si="14"/>
        <v/>
      </c>
      <c r="R105" s="55" t="str">
        <f t="shared" si="15"/>
        <v/>
      </c>
      <c r="S105" s="52" t="str">
        <f t="shared" si="24"/>
        <v/>
      </c>
      <c r="T105" s="83" t="str">
        <f t="shared" si="16"/>
        <v/>
      </c>
      <c r="U105" s="53" t="str">
        <f>IF(S105="","",COUNTIF($S$7:S105,"該当２"))</f>
        <v/>
      </c>
      <c r="V105" s="56" t="str">
        <f t="shared" si="17"/>
        <v/>
      </c>
      <c r="W105" s="83" t="str">
        <f t="shared" si="18"/>
        <v/>
      </c>
      <c r="X105" s="53" t="str">
        <f>IF(V105="","",COUNTIF($V$7:V105,"該当３"))</f>
        <v/>
      </c>
    </row>
    <row r="106" spans="1:24">
      <c r="A106" s="263">
        <v>1020109000</v>
      </c>
      <c r="B106" s="263">
        <v>10</v>
      </c>
      <c r="C106" s="264">
        <v>201</v>
      </c>
      <c r="D106" s="265">
        <v>9</v>
      </c>
      <c r="E106" s="264">
        <v>0</v>
      </c>
      <c r="F106" s="263" t="s">
        <v>495</v>
      </c>
      <c r="G106" s="263" t="s">
        <v>496</v>
      </c>
      <c r="H106" s="263" t="s">
        <v>585</v>
      </c>
      <c r="I106" s="263"/>
      <c r="J106" s="51"/>
      <c r="K106" s="52" t="str">
        <f t="shared" si="20"/>
        <v/>
      </c>
      <c r="L106" s="83" t="str">
        <f t="shared" si="21"/>
        <v/>
      </c>
      <c r="M106" s="53" t="str">
        <f>IF(K106="","",COUNTIF($K$7:K106,"ﾘｽﾄ１"))</f>
        <v/>
      </c>
      <c r="N106" s="53" t="str">
        <f t="shared" si="22"/>
        <v/>
      </c>
      <c r="O106" s="54" t="str">
        <f t="shared" si="23"/>
        <v/>
      </c>
      <c r="P106" s="53" t="str">
        <f t="shared" si="13"/>
        <v/>
      </c>
      <c r="Q106" s="52" t="str">
        <f t="shared" si="14"/>
        <v/>
      </c>
      <c r="R106" s="55" t="str">
        <f t="shared" si="15"/>
        <v/>
      </c>
      <c r="S106" s="52" t="str">
        <f t="shared" si="24"/>
        <v/>
      </c>
      <c r="T106" s="83" t="str">
        <f t="shared" si="16"/>
        <v/>
      </c>
      <c r="U106" s="53" t="str">
        <f>IF(S106="","",COUNTIF($S$7:S106,"該当２"))</f>
        <v/>
      </c>
      <c r="V106" s="56" t="str">
        <f t="shared" si="17"/>
        <v/>
      </c>
      <c r="W106" s="83" t="str">
        <f t="shared" si="18"/>
        <v/>
      </c>
      <c r="X106" s="53" t="str">
        <f>IF(V106="","",COUNTIF($V$7:V106,"該当３"))</f>
        <v/>
      </c>
    </row>
    <row r="107" spans="1:24">
      <c r="A107" s="263">
        <v>1020109004</v>
      </c>
      <c r="B107" s="263">
        <v>10</v>
      </c>
      <c r="C107" s="264">
        <v>201</v>
      </c>
      <c r="D107" s="265">
        <v>9</v>
      </c>
      <c r="E107" s="264">
        <v>4</v>
      </c>
      <c r="F107" s="263" t="s">
        <v>495</v>
      </c>
      <c r="G107" s="263" t="s">
        <v>496</v>
      </c>
      <c r="H107" s="263" t="s">
        <v>585</v>
      </c>
      <c r="I107" s="263" t="s">
        <v>586</v>
      </c>
      <c r="J107" s="51"/>
      <c r="K107" s="52" t="str">
        <f t="shared" si="20"/>
        <v/>
      </c>
      <c r="L107" s="83" t="str">
        <f t="shared" si="21"/>
        <v/>
      </c>
      <c r="M107" s="53" t="str">
        <f>IF(K107="","",COUNTIF($K$7:K107,"ﾘｽﾄ１"))</f>
        <v/>
      </c>
      <c r="N107" s="53" t="str">
        <f t="shared" si="22"/>
        <v/>
      </c>
      <c r="O107" s="54" t="str">
        <f t="shared" si="23"/>
        <v/>
      </c>
      <c r="P107" s="53" t="str">
        <f t="shared" si="13"/>
        <v/>
      </c>
      <c r="Q107" s="52" t="str">
        <f t="shared" si="14"/>
        <v/>
      </c>
      <c r="R107" s="55" t="str">
        <f t="shared" si="15"/>
        <v/>
      </c>
      <c r="S107" s="52" t="str">
        <f t="shared" si="24"/>
        <v/>
      </c>
      <c r="T107" s="83" t="str">
        <f t="shared" si="16"/>
        <v/>
      </c>
      <c r="U107" s="53" t="str">
        <f>IF(S107="","",COUNTIF($S$7:S107,"該当２"))</f>
        <v/>
      </c>
      <c r="V107" s="56" t="str">
        <f t="shared" si="17"/>
        <v/>
      </c>
      <c r="W107" s="83" t="str">
        <f t="shared" si="18"/>
        <v/>
      </c>
      <c r="X107" s="53" t="str">
        <f>IF(V107="","",COUNTIF($V$7:V107,"該当３"))</f>
        <v/>
      </c>
    </row>
    <row r="108" spans="1:24">
      <c r="A108" s="263">
        <v>1020109005</v>
      </c>
      <c r="B108" s="263">
        <v>10</v>
      </c>
      <c r="C108" s="264">
        <v>201</v>
      </c>
      <c r="D108" s="265">
        <v>9</v>
      </c>
      <c r="E108" s="264">
        <v>5</v>
      </c>
      <c r="F108" s="263" t="s">
        <v>495</v>
      </c>
      <c r="G108" s="263" t="s">
        <v>496</v>
      </c>
      <c r="H108" s="263" t="s">
        <v>585</v>
      </c>
      <c r="I108" s="263" t="s">
        <v>587</v>
      </c>
      <c r="J108" s="51"/>
      <c r="K108" s="52" t="str">
        <f t="shared" si="20"/>
        <v/>
      </c>
      <c r="L108" s="83" t="str">
        <f t="shared" si="21"/>
        <v/>
      </c>
      <c r="M108" s="53" t="str">
        <f>IF(K108="","",COUNTIF($K$7:K108,"ﾘｽﾄ１"))</f>
        <v/>
      </c>
      <c r="N108" s="53" t="str">
        <f t="shared" si="22"/>
        <v/>
      </c>
      <c r="O108" s="54" t="str">
        <f t="shared" si="23"/>
        <v/>
      </c>
      <c r="P108" s="53" t="str">
        <f t="shared" si="13"/>
        <v/>
      </c>
      <c r="Q108" s="52" t="str">
        <f t="shared" si="14"/>
        <v/>
      </c>
      <c r="R108" s="55" t="str">
        <f t="shared" si="15"/>
        <v/>
      </c>
      <c r="S108" s="52" t="str">
        <f t="shared" si="24"/>
        <v/>
      </c>
      <c r="T108" s="83" t="str">
        <f t="shared" si="16"/>
        <v/>
      </c>
      <c r="U108" s="53" t="str">
        <f>IF(S108="","",COUNTIF($S$7:S108,"該当２"))</f>
        <v/>
      </c>
      <c r="V108" s="56" t="str">
        <f t="shared" si="17"/>
        <v/>
      </c>
      <c r="W108" s="83" t="str">
        <f t="shared" si="18"/>
        <v/>
      </c>
      <c r="X108" s="53" t="str">
        <f>IF(V108="","",COUNTIF($V$7:V108,"該当３"))</f>
        <v/>
      </c>
    </row>
    <row r="109" spans="1:24">
      <c r="A109" s="263">
        <v>1020109006</v>
      </c>
      <c r="B109" s="263">
        <v>10</v>
      </c>
      <c r="C109" s="264">
        <v>201</v>
      </c>
      <c r="D109" s="265">
        <v>9</v>
      </c>
      <c r="E109" s="264">
        <v>6</v>
      </c>
      <c r="F109" s="263" t="s">
        <v>495</v>
      </c>
      <c r="G109" s="263" t="s">
        <v>496</v>
      </c>
      <c r="H109" s="263" t="s">
        <v>585</v>
      </c>
      <c r="I109" s="263" t="s">
        <v>588</v>
      </c>
      <c r="J109" s="51"/>
      <c r="K109" s="52" t="str">
        <f t="shared" si="20"/>
        <v/>
      </c>
      <c r="L109" s="83" t="str">
        <f t="shared" si="21"/>
        <v/>
      </c>
      <c r="M109" s="53" t="str">
        <f>IF(K109="","",COUNTIF($K$7:K109,"ﾘｽﾄ１"))</f>
        <v/>
      </c>
      <c r="N109" s="53" t="str">
        <f t="shared" si="22"/>
        <v/>
      </c>
      <c r="O109" s="54" t="str">
        <f t="shared" si="23"/>
        <v/>
      </c>
      <c r="P109" s="53" t="str">
        <f t="shared" si="13"/>
        <v/>
      </c>
      <c r="Q109" s="52" t="str">
        <f t="shared" si="14"/>
        <v/>
      </c>
      <c r="R109" s="55" t="str">
        <f t="shared" si="15"/>
        <v/>
      </c>
      <c r="S109" s="52" t="str">
        <f t="shared" si="24"/>
        <v/>
      </c>
      <c r="T109" s="83" t="str">
        <f t="shared" si="16"/>
        <v/>
      </c>
      <c r="U109" s="53" t="str">
        <f>IF(S109="","",COUNTIF($S$7:S109,"該当２"))</f>
        <v/>
      </c>
      <c r="V109" s="56" t="str">
        <f t="shared" si="17"/>
        <v/>
      </c>
      <c r="W109" s="83" t="str">
        <f t="shared" si="18"/>
        <v/>
      </c>
      <c r="X109" s="53" t="str">
        <f>IF(V109="","",COUNTIF($V$7:V109,"該当３"))</f>
        <v/>
      </c>
    </row>
    <row r="110" spans="1:24">
      <c r="A110" s="263">
        <v>1020109007</v>
      </c>
      <c r="B110" s="263">
        <v>10</v>
      </c>
      <c r="C110" s="264">
        <v>201</v>
      </c>
      <c r="D110" s="265">
        <v>9</v>
      </c>
      <c r="E110" s="264">
        <v>7</v>
      </c>
      <c r="F110" s="263" t="s">
        <v>495</v>
      </c>
      <c r="G110" s="263" t="s">
        <v>496</v>
      </c>
      <c r="H110" s="263" t="s">
        <v>585</v>
      </c>
      <c r="I110" s="263" t="s">
        <v>71</v>
      </c>
      <c r="J110" s="51"/>
      <c r="K110" s="52" t="str">
        <f t="shared" si="20"/>
        <v/>
      </c>
      <c r="L110" s="83" t="str">
        <f t="shared" si="21"/>
        <v/>
      </c>
      <c r="M110" s="53" t="str">
        <f>IF(K110="","",COUNTIF($K$7:K110,"ﾘｽﾄ１"))</f>
        <v/>
      </c>
      <c r="N110" s="53" t="str">
        <f t="shared" si="22"/>
        <v/>
      </c>
      <c r="O110" s="54" t="str">
        <f t="shared" si="23"/>
        <v/>
      </c>
      <c r="P110" s="53" t="str">
        <f t="shared" si="13"/>
        <v/>
      </c>
      <c r="Q110" s="52" t="str">
        <f t="shared" si="14"/>
        <v/>
      </c>
      <c r="R110" s="55" t="str">
        <f t="shared" si="15"/>
        <v/>
      </c>
      <c r="S110" s="52" t="str">
        <f t="shared" si="24"/>
        <v/>
      </c>
      <c r="T110" s="83" t="str">
        <f t="shared" si="16"/>
        <v/>
      </c>
      <c r="U110" s="53" t="str">
        <f>IF(S110="","",COUNTIF($S$7:S110,"該当２"))</f>
        <v/>
      </c>
      <c r="V110" s="56" t="str">
        <f t="shared" si="17"/>
        <v/>
      </c>
      <c r="W110" s="83" t="str">
        <f t="shared" si="18"/>
        <v/>
      </c>
      <c r="X110" s="53" t="str">
        <f>IF(V110="","",COUNTIF($V$7:V110,"該当３"))</f>
        <v/>
      </c>
    </row>
    <row r="111" spans="1:24">
      <c r="A111" s="263">
        <v>1020109008</v>
      </c>
      <c r="B111" s="263">
        <v>10</v>
      </c>
      <c r="C111" s="264">
        <v>201</v>
      </c>
      <c r="D111" s="265">
        <v>9</v>
      </c>
      <c r="E111" s="264">
        <v>8</v>
      </c>
      <c r="F111" s="263" t="s">
        <v>495</v>
      </c>
      <c r="G111" s="263" t="s">
        <v>496</v>
      </c>
      <c r="H111" s="263" t="s">
        <v>585</v>
      </c>
      <c r="I111" s="263" t="s">
        <v>589</v>
      </c>
      <c r="J111" s="51"/>
      <c r="K111" s="52" t="str">
        <f t="shared" si="20"/>
        <v/>
      </c>
      <c r="L111" s="83" t="str">
        <f t="shared" si="21"/>
        <v/>
      </c>
      <c r="M111" s="53" t="str">
        <f>IF(K111="","",COUNTIF($K$7:K111,"ﾘｽﾄ１"))</f>
        <v/>
      </c>
      <c r="N111" s="53" t="str">
        <f t="shared" si="22"/>
        <v/>
      </c>
      <c r="O111" s="54" t="str">
        <f t="shared" si="23"/>
        <v/>
      </c>
      <c r="P111" s="53" t="str">
        <f t="shared" si="13"/>
        <v/>
      </c>
      <c r="Q111" s="52" t="str">
        <f t="shared" si="14"/>
        <v/>
      </c>
      <c r="R111" s="55" t="str">
        <f t="shared" si="15"/>
        <v/>
      </c>
      <c r="S111" s="52" t="str">
        <f t="shared" si="24"/>
        <v/>
      </c>
      <c r="T111" s="83" t="str">
        <f t="shared" si="16"/>
        <v/>
      </c>
      <c r="U111" s="53" t="str">
        <f>IF(S111="","",COUNTIF($S$7:S111,"該当２"))</f>
        <v/>
      </c>
      <c r="V111" s="56" t="str">
        <f t="shared" si="17"/>
        <v/>
      </c>
      <c r="W111" s="83" t="str">
        <f t="shared" si="18"/>
        <v/>
      </c>
      <c r="X111" s="53" t="str">
        <f>IF(V111="","",COUNTIF($V$7:V111,"該当３"))</f>
        <v/>
      </c>
    </row>
    <row r="112" spans="1:24">
      <c r="A112" s="263">
        <v>1020109009</v>
      </c>
      <c r="B112" s="263">
        <v>10</v>
      </c>
      <c r="C112" s="264">
        <v>201</v>
      </c>
      <c r="D112" s="265">
        <v>9</v>
      </c>
      <c r="E112" s="264">
        <v>9</v>
      </c>
      <c r="F112" s="263" t="s">
        <v>495</v>
      </c>
      <c r="G112" s="263" t="s">
        <v>496</v>
      </c>
      <c r="H112" s="263" t="s">
        <v>585</v>
      </c>
      <c r="I112" s="263" t="s">
        <v>590</v>
      </c>
      <c r="J112" s="51"/>
      <c r="K112" s="52" t="str">
        <f t="shared" si="20"/>
        <v/>
      </c>
      <c r="L112" s="83" t="str">
        <f t="shared" si="21"/>
        <v/>
      </c>
      <c r="M112" s="53" t="str">
        <f>IF(K112="","",COUNTIF($K$7:K112,"ﾘｽﾄ１"))</f>
        <v/>
      </c>
      <c r="N112" s="53" t="str">
        <f t="shared" si="22"/>
        <v/>
      </c>
      <c r="O112" s="54" t="str">
        <f t="shared" si="23"/>
        <v/>
      </c>
      <c r="P112" s="53" t="str">
        <f t="shared" si="13"/>
        <v/>
      </c>
      <c r="Q112" s="52" t="str">
        <f t="shared" si="14"/>
        <v/>
      </c>
      <c r="R112" s="55" t="str">
        <f t="shared" si="15"/>
        <v/>
      </c>
      <c r="S112" s="52" t="str">
        <f t="shared" si="24"/>
        <v/>
      </c>
      <c r="T112" s="83" t="str">
        <f t="shared" si="16"/>
        <v/>
      </c>
      <c r="U112" s="53" t="str">
        <f>IF(S112="","",COUNTIF($S$7:S112,"該当２"))</f>
        <v/>
      </c>
      <c r="V112" s="56" t="str">
        <f t="shared" si="17"/>
        <v/>
      </c>
      <c r="W112" s="83" t="str">
        <f t="shared" si="18"/>
        <v/>
      </c>
      <c r="X112" s="53" t="str">
        <f>IF(V112="","",COUNTIF($V$7:V112,"該当３"))</f>
        <v/>
      </c>
    </row>
    <row r="113" spans="1:24">
      <c r="A113" s="263">
        <v>1020109010</v>
      </c>
      <c r="B113" s="263">
        <v>10</v>
      </c>
      <c r="C113" s="264">
        <v>201</v>
      </c>
      <c r="D113" s="265">
        <v>9</v>
      </c>
      <c r="E113" s="264">
        <v>10</v>
      </c>
      <c r="F113" s="263" t="s">
        <v>495</v>
      </c>
      <c r="G113" s="263" t="s">
        <v>496</v>
      </c>
      <c r="H113" s="263" t="s">
        <v>585</v>
      </c>
      <c r="I113" s="263" t="s">
        <v>591</v>
      </c>
      <c r="J113" s="51"/>
      <c r="K113" s="52" t="str">
        <f t="shared" si="20"/>
        <v/>
      </c>
      <c r="L113" s="83" t="str">
        <f t="shared" si="21"/>
        <v/>
      </c>
      <c r="M113" s="53" t="str">
        <f>IF(K113="","",COUNTIF($K$7:K113,"ﾘｽﾄ１"))</f>
        <v/>
      </c>
      <c r="N113" s="53" t="str">
        <f t="shared" si="22"/>
        <v/>
      </c>
      <c r="O113" s="54" t="str">
        <f t="shared" si="23"/>
        <v/>
      </c>
      <c r="P113" s="53" t="str">
        <f t="shared" si="13"/>
        <v/>
      </c>
      <c r="Q113" s="52" t="str">
        <f t="shared" si="14"/>
        <v/>
      </c>
      <c r="R113" s="55" t="str">
        <f t="shared" si="15"/>
        <v/>
      </c>
      <c r="S113" s="52" t="str">
        <f t="shared" si="24"/>
        <v/>
      </c>
      <c r="T113" s="83" t="str">
        <f t="shared" si="16"/>
        <v/>
      </c>
      <c r="U113" s="53" t="str">
        <f>IF(S113="","",COUNTIF($S$7:S113,"該当２"))</f>
        <v/>
      </c>
      <c r="V113" s="56" t="str">
        <f t="shared" si="17"/>
        <v/>
      </c>
      <c r="W113" s="83" t="str">
        <f t="shared" si="18"/>
        <v/>
      </c>
      <c r="X113" s="53" t="str">
        <f>IF(V113="","",COUNTIF($V$7:V113,"該当３"))</f>
        <v/>
      </c>
    </row>
    <row r="114" spans="1:24">
      <c r="A114" s="263">
        <v>1020110000</v>
      </c>
      <c r="B114" s="263">
        <v>10</v>
      </c>
      <c r="C114" s="264">
        <v>201</v>
      </c>
      <c r="D114" s="265">
        <v>10</v>
      </c>
      <c r="E114" s="264">
        <v>0</v>
      </c>
      <c r="F114" s="263" t="s">
        <v>495</v>
      </c>
      <c r="G114" s="263" t="s">
        <v>496</v>
      </c>
      <c r="H114" s="263" t="s">
        <v>592</v>
      </c>
      <c r="I114" s="263"/>
      <c r="J114" s="51"/>
      <c r="K114" s="52" t="str">
        <f t="shared" si="20"/>
        <v/>
      </c>
      <c r="L114" s="83" t="str">
        <f t="shared" si="21"/>
        <v/>
      </c>
      <c r="M114" s="53" t="str">
        <f>IF(K114="","",COUNTIF($K$7:K114,"ﾘｽﾄ１"))</f>
        <v/>
      </c>
      <c r="N114" s="53" t="str">
        <f t="shared" si="22"/>
        <v/>
      </c>
      <c r="O114" s="54" t="str">
        <f t="shared" si="23"/>
        <v/>
      </c>
      <c r="P114" s="53" t="str">
        <f t="shared" si="13"/>
        <v/>
      </c>
      <c r="Q114" s="52" t="str">
        <f t="shared" si="14"/>
        <v/>
      </c>
      <c r="R114" s="55" t="str">
        <f t="shared" si="15"/>
        <v/>
      </c>
      <c r="S114" s="52" t="str">
        <f t="shared" si="24"/>
        <v/>
      </c>
      <c r="T114" s="83" t="str">
        <f t="shared" si="16"/>
        <v/>
      </c>
      <c r="U114" s="53" t="str">
        <f>IF(S114="","",COUNTIF($S$7:S114,"該当２"))</f>
        <v/>
      </c>
      <c r="V114" s="56" t="str">
        <f t="shared" si="17"/>
        <v/>
      </c>
      <c r="W114" s="83" t="str">
        <f t="shared" si="18"/>
        <v/>
      </c>
      <c r="X114" s="53" t="str">
        <f>IF(V114="","",COUNTIF($V$7:V114,"該当３"))</f>
        <v/>
      </c>
    </row>
    <row r="115" spans="1:24">
      <c r="A115" s="263">
        <v>1020110001</v>
      </c>
      <c r="B115" s="263">
        <v>10</v>
      </c>
      <c r="C115" s="264">
        <v>201</v>
      </c>
      <c r="D115" s="265">
        <v>10</v>
      </c>
      <c r="E115" s="264">
        <v>1</v>
      </c>
      <c r="F115" s="263" t="s">
        <v>495</v>
      </c>
      <c r="G115" s="263" t="s">
        <v>496</v>
      </c>
      <c r="H115" s="263" t="s">
        <v>592</v>
      </c>
      <c r="I115" s="263" t="s">
        <v>593</v>
      </c>
      <c r="J115" s="51"/>
      <c r="K115" s="52" t="str">
        <f t="shared" si="20"/>
        <v/>
      </c>
      <c r="L115" s="83" t="str">
        <f t="shared" si="21"/>
        <v/>
      </c>
      <c r="M115" s="53" t="str">
        <f>IF(K115="","",COUNTIF($K$7:K115,"ﾘｽﾄ１"))</f>
        <v/>
      </c>
      <c r="N115" s="53" t="str">
        <f t="shared" si="22"/>
        <v/>
      </c>
      <c r="O115" s="54" t="str">
        <f t="shared" si="23"/>
        <v/>
      </c>
      <c r="P115" s="53" t="str">
        <f t="shared" si="13"/>
        <v/>
      </c>
      <c r="Q115" s="52" t="str">
        <f t="shared" si="14"/>
        <v/>
      </c>
      <c r="R115" s="55" t="str">
        <f t="shared" si="15"/>
        <v/>
      </c>
      <c r="S115" s="52" t="str">
        <f t="shared" si="24"/>
        <v/>
      </c>
      <c r="T115" s="83" t="str">
        <f t="shared" si="16"/>
        <v/>
      </c>
      <c r="U115" s="53" t="str">
        <f>IF(S115="","",COUNTIF($S$7:S115,"該当２"))</f>
        <v/>
      </c>
      <c r="V115" s="56" t="str">
        <f t="shared" si="17"/>
        <v/>
      </c>
      <c r="W115" s="83" t="str">
        <f t="shared" si="18"/>
        <v/>
      </c>
      <c r="X115" s="53" t="str">
        <f>IF(V115="","",COUNTIF($V$7:V115,"該当３"))</f>
        <v/>
      </c>
    </row>
    <row r="116" spans="1:24">
      <c r="A116" s="263">
        <v>1020110002</v>
      </c>
      <c r="B116" s="263">
        <v>10</v>
      </c>
      <c r="C116" s="264">
        <v>201</v>
      </c>
      <c r="D116" s="265">
        <v>10</v>
      </c>
      <c r="E116" s="264">
        <v>2</v>
      </c>
      <c r="F116" s="263" t="s">
        <v>495</v>
      </c>
      <c r="G116" s="263" t="s">
        <v>496</v>
      </c>
      <c r="H116" s="263" t="s">
        <v>592</v>
      </c>
      <c r="I116" s="263" t="s">
        <v>594</v>
      </c>
      <c r="J116" s="51"/>
      <c r="K116" s="52" t="str">
        <f t="shared" si="20"/>
        <v/>
      </c>
      <c r="L116" s="83" t="str">
        <f t="shared" si="21"/>
        <v/>
      </c>
      <c r="M116" s="53" t="str">
        <f>IF(K116="","",COUNTIF($K$7:K116,"ﾘｽﾄ１"))</f>
        <v/>
      </c>
      <c r="N116" s="53" t="str">
        <f t="shared" si="22"/>
        <v/>
      </c>
      <c r="O116" s="54" t="str">
        <f t="shared" si="23"/>
        <v/>
      </c>
      <c r="P116" s="53" t="str">
        <f t="shared" si="13"/>
        <v/>
      </c>
      <c r="Q116" s="52" t="str">
        <f t="shared" si="14"/>
        <v/>
      </c>
      <c r="R116" s="55" t="str">
        <f t="shared" si="15"/>
        <v/>
      </c>
      <c r="S116" s="52" t="str">
        <f t="shared" si="24"/>
        <v/>
      </c>
      <c r="T116" s="83" t="str">
        <f t="shared" si="16"/>
        <v/>
      </c>
      <c r="U116" s="53" t="str">
        <f>IF(S116="","",COUNTIF($S$7:S116,"該当２"))</f>
        <v/>
      </c>
      <c r="V116" s="56" t="str">
        <f t="shared" si="17"/>
        <v/>
      </c>
      <c r="W116" s="83" t="str">
        <f t="shared" si="18"/>
        <v/>
      </c>
      <c r="X116" s="53" t="str">
        <f>IF(V116="","",COUNTIF($V$7:V116,"該当３"))</f>
        <v/>
      </c>
    </row>
    <row r="117" spans="1:24">
      <c r="A117" s="263">
        <v>1020110003</v>
      </c>
      <c r="B117" s="263">
        <v>10</v>
      </c>
      <c r="C117" s="264">
        <v>201</v>
      </c>
      <c r="D117" s="265">
        <v>10</v>
      </c>
      <c r="E117" s="264">
        <v>3</v>
      </c>
      <c r="F117" s="263" t="s">
        <v>495</v>
      </c>
      <c r="G117" s="263" t="s">
        <v>496</v>
      </c>
      <c r="H117" s="263" t="s">
        <v>592</v>
      </c>
      <c r="I117" s="263" t="s">
        <v>595</v>
      </c>
      <c r="J117" s="51"/>
      <c r="K117" s="52" t="str">
        <f t="shared" si="20"/>
        <v/>
      </c>
      <c r="L117" s="83" t="str">
        <f t="shared" si="21"/>
        <v/>
      </c>
      <c r="M117" s="53" t="str">
        <f>IF(K117="","",COUNTIF($K$7:K117,"ﾘｽﾄ１"))</f>
        <v/>
      </c>
      <c r="N117" s="53" t="str">
        <f t="shared" si="22"/>
        <v/>
      </c>
      <c r="O117" s="54" t="str">
        <f t="shared" si="23"/>
        <v/>
      </c>
      <c r="P117" s="53" t="str">
        <f t="shared" si="13"/>
        <v/>
      </c>
      <c r="Q117" s="52" t="str">
        <f t="shared" si="14"/>
        <v/>
      </c>
      <c r="R117" s="55" t="str">
        <f t="shared" si="15"/>
        <v/>
      </c>
      <c r="S117" s="52" t="str">
        <f t="shared" si="24"/>
        <v/>
      </c>
      <c r="T117" s="83" t="str">
        <f t="shared" si="16"/>
        <v/>
      </c>
      <c r="U117" s="53" t="str">
        <f>IF(S117="","",COUNTIF($S$7:S117,"該当２"))</f>
        <v/>
      </c>
      <c r="V117" s="56" t="str">
        <f t="shared" si="17"/>
        <v/>
      </c>
      <c r="W117" s="83" t="str">
        <f t="shared" si="18"/>
        <v/>
      </c>
      <c r="X117" s="53" t="str">
        <f>IF(V117="","",COUNTIF($V$7:V117,"該当３"))</f>
        <v/>
      </c>
    </row>
    <row r="118" spans="1:24">
      <c r="A118" s="263">
        <v>1020110004</v>
      </c>
      <c r="B118" s="263">
        <v>10</v>
      </c>
      <c r="C118" s="264">
        <v>201</v>
      </c>
      <c r="D118" s="265">
        <v>10</v>
      </c>
      <c r="E118" s="264">
        <v>4</v>
      </c>
      <c r="F118" s="263" t="s">
        <v>495</v>
      </c>
      <c r="G118" s="263" t="s">
        <v>496</v>
      </c>
      <c r="H118" s="263" t="s">
        <v>592</v>
      </c>
      <c r="I118" s="263" t="s">
        <v>596</v>
      </c>
      <c r="J118" s="51"/>
      <c r="K118" s="52" t="str">
        <f t="shared" si="20"/>
        <v/>
      </c>
      <c r="L118" s="83" t="str">
        <f t="shared" si="21"/>
        <v/>
      </c>
      <c r="M118" s="53" t="str">
        <f>IF(K118="","",COUNTIF($K$7:K118,"ﾘｽﾄ１"))</f>
        <v/>
      </c>
      <c r="N118" s="53" t="str">
        <f t="shared" si="22"/>
        <v/>
      </c>
      <c r="O118" s="54" t="str">
        <f t="shared" si="23"/>
        <v/>
      </c>
      <c r="P118" s="53" t="str">
        <f t="shared" si="13"/>
        <v/>
      </c>
      <c r="Q118" s="52" t="str">
        <f t="shared" si="14"/>
        <v/>
      </c>
      <c r="R118" s="55" t="str">
        <f t="shared" si="15"/>
        <v/>
      </c>
      <c r="S118" s="52" t="str">
        <f t="shared" si="24"/>
        <v/>
      </c>
      <c r="T118" s="83" t="str">
        <f t="shared" si="16"/>
        <v/>
      </c>
      <c r="U118" s="53" t="str">
        <f>IF(S118="","",COUNTIF($S$7:S118,"該当２"))</f>
        <v/>
      </c>
      <c r="V118" s="56" t="str">
        <f t="shared" si="17"/>
        <v/>
      </c>
      <c r="W118" s="83" t="str">
        <f t="shared" si="18"/>
        <v/>
      </c>
      <c r="X118" s="53" t="str">
        <f>IF(V118="","",COUNTIF($V$7:V118,"該当３"))</f>
        <v/>
      </c>
    </row>
    <row r="119" spans="1:24">
      <c r="A119" s="263">
        <v>1020110005</v>
      </c>
      <c r="B119" s="263">
        <v>10</v>
      </c>
      <c r="C119" s="264">
        <v>201</v>
      </c>
      <c r="D119" s="265">
        <v>10</v>
      </c>
      <c r="E119" s="264">
        <v>5</v>
      </c>
      <c r="F119" s="263" t="s">
        <v>495</v>
      </c>
      <c r="G119" s="263" t="s">
        <v>496</v>
      </c>
      <c r="H119" s="263" t="s">
        <v>592</v>
      </c>
      <c r="I119" s="263" t="s">
        <v>264</v>
      </c>
      <c r="J119" s="51"/>
      <c r="K119" s="52" t="str">
        <f t="shared" si="20"/>
        <v/>
      </c>
      <c r="L119" s="83" t="str">
        <f t="shared" si="21"/>
        <v/>
      </c>
      <c r="M119" s="53" t="str">
        <f>IF(K119="","",COUNTIF($K$7:K119,"ﾘｽﾄ１"))</f>
        <v/>
      </c>
      <c r="N119" s="53" t="str">
        <f t="shared" si="22"/>
        <v/>
      </c>
      <c r="O119" s="54" t="str">
        <f t="shared" si="23"/>
        <v/>
      </c>
      <c r="P119" s="53" t="str">
        <f t="shared" si="13"/>
        <v/>
      </c>
      <c r="Q119" s="52" t="str">
        <f t="shared" si="14"/>
        <v/>
      </c>
      <c r="R119" s="55" t="str">
        <f t="shared" si="15"/>
        <v/>
      </c>
      <c r="S119" s="52" t="str">
        <f t="shared" si="24"/>
        <v/>
      </c>
      <c r="T119" s="83" t="str">
        <f t="shared" si="16"/>
        <v/>
      </c>
      <c r="U119" s="53" t="str">
        <f>IF(S119="","",COUNTIF($S$7:S119,"該当２"))</f>
        <v/>
      </c>
      <c r="V119" s="56" t="str">
        <f t="shared" si="17"/>
        <v/>
      </c>
      <c r="W119" s="83" t="str">
        <f t="shared" si="18"/>
        <v/>
      </c>
      <c r="X119" s="53" t="str">
        <f>IF(V119="","",COUNTIF($V$7:V119,"該当３"))</f>
        <v/>
      </c>
    </row>
    <row r="120" spans="1:24">
      <c r="A120" s="263">
        <v>1020111000</v>
      </c>
      <c r="B120" s="263">
        <v>10</v>
      </c>
      <c r="C120" s="264">
        <v>201</v>
      </c>
      <c r="D120" s="265">
        <v>11</v>
      </c>
      <c r="E120" s="264">
        <v>0</v>
      </c>
      <c r="F120" s="263" t="s">
        <v>495</v>
      </c>
      <c r="G120" s="263" t="s">
        <v>496</v>
      </c>
      <c r="H120" s="263" t="s">
        <v>597</v>
      </c>
      <c r="I120" s="263"/>
      <c r="J120" s="51"/>
      <c r="K120" s="52" t="str">
        <f t="shared" si="20"/>
        <v/>
      </c>
      <c r="L120" s="83" t="str">
        <f t="shared" si="21"/>
        <v/>
      </c>
      <c r="M120" s="53" t="str">
        <f>IF(K120="","",COUNTIF($K$7:K120,"ﾘｽﾄ１"))</f>
        <v/>
      </c>
      <c r="N120" s="53" t="str">
        <f t="shared" si="22"/>
        <v/>
      </c>
      <c r="O120" s="54" t="str">
        <f t="shared" si="23"/>
        <v/>
      </c>
      <c r="P120" s="53" t="str">
        <f t="shared" si="13"/>
        <v/>
      </c>
      <c r="Q120" s="52" t="str">
        <f t="shared" si="14"/>
        <v/>
      </c>
      <c r="R120" s="55" t="str">
        <f t="shared" si="15"/>
        <v/>
      </c>
      <c r="S120" s="52" t="str">
        <f t="shared" si="24"/>
        <v/>
      </c>
      <c r="T120" s="83" t="str">
        <f t="shared" si="16"/>
        <v/>
      </c>
      <c r="U120" s="53" t="str">
        <f>IF(S120="","",COUNTIF($S$7:S120,"該当２"))</f>
        <v/>
      </c>
      <c r="V120" s="56" t="str">
        <f t="shared" si="17"/>
        <v/>
      </c>
      <c r="W120" s="83" t="str">
        <f t="shared" si="18"/>
        <v/>
      </c>
      <c r="X120" s="53" t="str">
        <f>IF(V120="","",COUNTIF($V$7:V120,"該当３"))</f>
        <v/>
      </c>
    </row>
    <row r="121" spans="1:24">
      <c r="A121" s="263">
        <v>1020111001</v>
      </c>
      <c r="B121" s="263">
        <v>10</v>
      </c>
      <c r="C121" s="264">
        <v>201</v>
      </c>
      <c r="D121" s="265">
        <v>11</v>
      </c>
      <c r="E121" s="264">
        <v>1</v>
      </c>
      <c r="F121" s="263" t="s">
        <v>495</v>
      </c>
      <c r="G121" s="263" t="s">
        <v>496</v>
      </c>
      <c r="H121" s="263" t="s">
        <v>597</v>
      </c>
      <c r="I121" s="263" t="s">
        <v>598</v>
      </c>
      <c r="J121" s="51"/>
      <c r="K121" s="52" t="str">
        <f t="shared" si="20"/>
        <v/>
      </c>
      <c r="L121" s="83" t="str">
        <f t="shared" si="21"/>
        <v/>
      </c>
      <c r="M121" s="53" t="str">
        <f>IF(K121="","",COUNTIF($K$7:K121,"ﾘｽﾄ１"))</f>
        <v/>
      </c>
      <c r="N121" s="53" t="str">
        <f t="shared" si="22"/>
        <v/>
      </c>
      <c r="O121" s="54" t="str">
        <f t="shared" si="23"/>
        <v/>
      </c>
      <c r="P121" s="53" t="str">
        <f t="shared" si="13"/>
        <v/>
      </c>
      <c r="Q121" s="52" t="str">
        <f t="shared" si="14"/>
        <v/>
      </c>
      <c r="R121" s="55" t="str">
        <f t="shared" si="15"/>
        <v/>
      </c>
      <c r="S121" s="52" t="str">
        <f t="shared" si="24"/>
        <v/>
      </c>
      <c r="T121" s="83" t="str">
        <f t="shared" si="16"/>
        <v/>
      </c>
      <c r="U121" s="53" t="str">
        <f>IF(S121="","",COUNTIF($S$7:S121,"該当２"))</f>
        <v/>
      </c>
      <c r="V121" s="56" t="str">
        <f t="shared" si="17"/>
        <v/>
      </c>
      <c r="W121" s="83" t="str">
        <f t="shared" si="18"/>
        <v/>
      </c>
      <c r="X121" s="53" t="str">
        <f>IF(V121="","",COUNTIF($V$7:V121,"該当３"))</f>
        <v/>
      </c>
    </row>
    <row r="122" spans="1:24">
      <c r="A122" s="263">
        <v>1020112000</v>
      </c>
      <c r="B122" s="263">
        <v>10</v>
      </c>
      <c r="C122" s="264">
        <v>201</v>
      </c>
      <c r="D122" s="265">
        <v>12</v>
      </c>
      <c r="E122" s="264">
        <v>0</v>
      </c>
      <c r="F122" s="263" t="s">
        <v>495</v>
      </c>
      <c r="G122" s="263" t="s">
        <v>496</v>
      </c>
      <c r="H122" s="263" t="s">
        <v>599</v>
      </c>
      <c r="I122" s="263"/>
      <c r="J122" s="51"/>
      <c r="K122" s="52" t="str">
        <f t="shared" si="20"/>
        <v/>
      </c>
      <c r="L122" s="83" t="str">
        <f t="shared" si="21"/>
        <v/>
      </c>
      <c r="M122" s="53" t="str">
        <f>IF(K122="","",COUNTIF($K$7:K122,"ﾘｽﾄ１"))</f>
        <v/>
      </c>
      <c r="N122" s="53" t="str">
        <f t="shared" si="22"/>
        <v/>
      </c>
      <c r="O122" s="54" t="str">
        <f t="shared" si="23"/>
        <v/>
      </c>
      <c r="P122" s="53" t="str">
        <f t="shared" si="13"/>
        <v/>
      </c>
      <c r="Q122" s="52" t="str">
        <f t="shared" si="14"/>
        <v/>
      </c>
      <c r="R122" s="55" t="str">
        <f t="shared" si="15"/>
        <v/>
      </c>
      <c r="S122" s="52" t="str">
        <f t="shared" si="24"/>
        <v/>
      </c>
      <c r="T122" s="83" t="str">
        <f t="shared" si="16"/>
        <v/>
      </c>
      <c r="U122" s="53" t="str">
        <f>IF(S122="","",COUNTIF($S$7:S122,"該当２"))</f>
        <v/>
      </c>
      <c r="V122" s="56" t="str">
        <f t="shared" si="17"/>
        <v/>
      </c>
      <c r="W122" s="83" t="str">
        <f t="shared" si="18"/>
        <v/>
      </c>
      <c r="X122" s="53" t="str">
        <f>IF(V122="","",COUNTIF($V$7:V122,"該当３"))</f>
        <v/>
      </c>
    </row>
    <row r="123" spans="1:24">
      <c r="A123" s="263">
        <v>1020112001</v>
      </c>
      <c r="B123" s="263">
        <v>10</v>
      </c>
      <c r="C123" s="264">
        <v>201</v>
      </c>
      <c r="D123" s="265">
        <v>12</v>
      </c>
      <c r="E123" s="264">
        <v>1</v>
      </c>
      <c r="F123" s="263" t="s">
        <v>495</v>
      </c>
      <c r="G123" s="263" t="s">
        <v>496</v>
      </c>
      <c r="H123" s="263" t="s">
        <v>599</v>
      </c>
      <c r="I123" s="263" t="s">
        <v>600</v>
      </c>
      <c r="J123" s="51"/>
      <c r="K123" s="52" t="str">
        <f t="shared" si="20"/>
        <v/>
      </c>
      <c r="L123" s="83" t="str">
        <f t="shared" si="21"/>
        <v/>
      </c>
      <c r="M123" s="53" t="str">
        <f>IF(K123="","",COUNTIF($K$7:K123,"ﾘｽﾄ１"))</f>
        <v/>
      </c>
      <c r="N123" s="53" t="str">
        <f t="shared" si="22"/>
        <v/>
      </c>
      <c r="O123" s="54" t="str">
        <f t="shared" si="23"/>
        <v/>
      </c>
      <c r="P123" s="53" t="str">
        <f t="shared" si="13"/>
        <v/>
      </c>
      <c r="Q123" s="52" t="str">
        <f t="shared" si="14"/>
        <v/>
      </c>
      <c r="R123" s="55" t="str">
        <f t="shared" si="15"/>
        <v/>
      </c>
      <c r="S123" s="52" t="str">
        <f t="shared" si="24"/>
        <v/>
      </c>
      <c r="T123" s="83" t="str">
        <f t="shared" si="16"/>
        <v/>
      </c>
      <c r="U123" s="53" t="str">
        <f>IF(S123="","",COUNTIF($S$7:S123,"該当２"))</f>
        <v/>
      </c>
      <c r="V123" s="56" t="str">
        <f t="shared" si="17"/>
        <v/>
      </c>
      <c r="W123" s="83" t="str">
        <f t="shared" si="18"/>
        <v/>
      </c>
      <c r="X123" s="53" t="str">
        <f>IF(V123="","",COUNTIF($V$7:V123,"該当３"))</f>
        <v/>
      </c>
    </row>
    <row r="124" spans="1:24">
      <c r="A124" s="263">
        <v>1020112002</v>
      </c>
      <c r="B124" s="263">
        <v>10</v>
      </c>
      <c r="C124" s="264">
        <v>201</v>
      </c>
      <c r="D124" s="265">
        <v>12</v>
      </c>
      <c r="E124" s="264">
        <v>2</v>
      </c>
      <c r="F124" s="263" t="s">
        <v>495</v>
      </c>
      <c r="G124" s="263" t="s">
        <v>496</v>
      </c>
      <c r="H124" s="263" t="s">
        <v>599</v>
      </c>
      <c r="I124" s="263" t="s">
        <v>601</v>
      </c>
      <c r="J124" s="51"/>
      <c r="K124" s="52" t="str">
        <f t="shared" si="20"/>
        <v/>
      </c>
      <c r="L124" s="83" t="str">
        <f t="shared" si="21"/>
        <v/>
      </c>
      <c r="M124" s="53" t="str">
        <f>IF(K124="","",COUNTIF($K$7:K124,"ﾘｽﾄ１"))</f>
        <v/>
      </c>
      <c r="N124" s="53" t="str">
        <f t="shared" si="22"/>
        <v/>
      </c>
      <c r="O124" s="54" t="str">
        <f t="shared" si="23"/>
        <v/>
      </c>
      <c r="P124" s="53" t="str">
        <f t="shared" si="13"/>
        <v/>
      </c>
      <c r="Q124" s="52" t="str">
        <f t="shared" si="14"/>
        <v/>
      </c>
      <c r="R124" s="55" t="str">
        <f t="shared" si="15"/>
        <v/>
      </c>
      <c r="S124" s="52" t="str">
        <f t="shared" si="24"/>
        <v/>
      </c>
      <c r="T124" s="83" t="str">
        <f t="shared" si="16"/>
        <v/>
      </c>
      <c r="U124" s="53" t="str">
        <f>IF(S124="","",COUNTIF($S$7:S124,"該当２"))</f>
        <v/>
      </c>
      <c r="V124" s="56" t="str">
        <f t="shared" si="17"/>
        <v/>
      </c>
      <c r="W124" s="83" t="str">
        <f t="shared" si="18"/>
        <v/>
      </c>
      <c r="X124" s="53" t="str">
        <f>IF(V124="","",COUNTIF($V$7:V124,"該当３"))</f>
        <v/>
      </c>
    </row>
    <row r="125" spans="1:24">
      <c r="A125" s="263">
        <v>1020112003</v>
      </c>
      <c r="B125" s="263">
        <v>10</v>
      </c>
      <c r="C125" s="264">
        <v>201</v>
      </c>
      <c r="D125" s="265">
        <v>12</v>
      </c>
      <c r="E125" s="264">
        <v>3</v>
      </c>
      <c r="F125" s="263" t="s">
        <v>495</v>
      </c>
      <c r="G125" s="263" t="s">
        <v>496</v>
      </c>
      <c r="H125" s="263" t="s">
        <v>599</v>
      </c>
      <c r="I125" s="263" t="s">
        <v>602</v>
      </c>
      <c r="J125" s="51"/>
      <c r="K125" s="52" t="str">
        <f t="shared" si="20"/>
        <v/>
      </c>
      <c r="L125" s="83" t="str">
        <f t="shared" si="21"/>
        <v/>
      </c>
      <c r="M125" s="53" t="str">
        <f>IF(K125="","",COUNTIF($K$7:K125,"ﾘｽﾄ１"))</f>
        <v/>
      </c>
      <c r="N125" s="53" t="str">
        <f t="shared" si="22"/>
        <v/>
      </c>
      <c r="O125" s="54" t="str">
        <f t="shared" si="23"/>
        <v/>
      </c>
      <c r="P125" s="53" t="str">
        <f t="shared" si="13"/>
        <v/>
      </c>
      <c r="Q125" s="52" t="str">
        <f t="shared" si="14"/>
        <v/>
      </c>
      <c r="R125" s="55" t="str">
        <f t="shared" si="15"/>
        <v/>
      </c>
      <c r="S125" s="52" t="str">
        <f t="shared" si="24"/>
        <v/>
      </c>
      <c r="T125" s="83" t="str">
        <f t="shared" si="16"/>
        <v/>
      </c>
      <c r="U125" s="53" t="str">
        <f>IF(S125="","",COUNTIF($S$7:S125,"該当２"))</f>
        <v/>
      </c>
      <c r="V125" s="56" t="str">
        <f t="shared" si="17"/>
        <v/>
      </c>
      <c r="W125" s="83" t="str">
        <f t="shared" si="18"/>
        <v/>
      </c>
      <c r="X125" s="53" t="str">
        <f>IF(V125="","",COUNTIF($V$7:V125,"該当３"))</f>
        <v/>
      </c>
    </row>
    <row r="126" spans="1:24">
      <c r="A126" s="263">
        <v>1020112004</v>
      </c>
      <c r="B126" s="263">
        <v>10</v>
      </c>
      <c r="C126" s="264">
        <v>201</v>
      </c>
      <c r="D126" s="265">
        <v>12</v>
      </c>
      <c r="E126" s="264">
        <v>4</v>
      </c>
      <c r="F126" s="263" t="s">
        <v>495</v>
      </c>
      <c r="G126" s="263" t="s">
        <v>496</v>
      </c>
      <c r="H126" s="263" t="s">
        <v>599</v>
      </c>
      <c r="I126" s="263" t="s">
        <v>603</v>
      </c>
      <c r="J126" s="51"/>
      <c r="K126" s="52" t="str">
        <f t="shared" si="20"/>
        <v/>
      </c>
      <c r="L126" s="83" t="str">
        <f t="shared" si="21"/>
        <v/>
      </c>
      <c r="M126" s="53" t="str">
        <f>IF(K126="","",COUNTIF($K$7:K126,"ﾘｽﾄ１"))</f>
        <v/>
      </c>
      <c r="N126" s="53" t="str">
        <f t="shared" si="22"/>
        <v/>
      </c>
      <c r="O126" s="54" t="str">
        <f t="shared" si="23"/>
        <v/>
      </c>
      <c r="P126" s="53" t="str">
        <f t="shared" si="13"/>
        <v/>
      </c>
      <c r="Q126" s="52" t="str">
        <f t="shared" si="14"/>
        <v/>
      </c>
      <c r="R126" s="55" t="str">
        <f t="shared" si="15"/>
        <v/>
      </c>
      <c r="S126" s="52" t="str">
        <f t="shared" si="24"/>
        <v/>
      </c>
      <c r="T126" s="83" t="str">
        <f t="shared" si="16"/>
        <v/>
      </c>
      <c r="U126" s="53" t="str">
        <f>IF(S126="","",COUNTIF($S$7:S126,"該当２"))</f>
        <v/>
      </c>
      <c r="V126" s="56" t="str">
        <f t="shared" si="17"/>
        <v/>
      </c>
      <c r="W126" s="83" t="str">
        <f t="shared" si="18"/>
        <v/>
      </c>
      <c r="X126" s="53" t="str">
        <f>IF(V126="","",COUNTIF($V$7:V126,"該当３"))</f>
        <v/>
      </c>
    </row>
    <row r="127" spans="1:24">
      <c r="A127" s="263">
        <v>1020112005</v>
      </c>
      <c r="B127" s="263">
        <v>10</v>
      </c>
      <c r="C127" s="264">
        <v>201</v>
      </c>
      <c r="D127" s="265">
        <v>12</v>
      </c>
      <c r="E127" s="264">
        <v>5</v>
      </c>
      <c r="F127" s="263" t="s">
        <v>495</v>
      </c>
      <c r="G127" s="263" t="s">
        <v>496</v>
      </c>
      <c r="H127" s="263" t="s">
        <v>599</v>
      </c>
      <c r="I127" s="263" t="s">
        <v>604</v>
      </c>
      <c r="J127" s="51"/>
      <c r="K127" s="52" t="str">
        <f t="shared" si="20"/>
        <v/>
      </c>
      <c r="L127" s="83" t="str">
        <f t="shared" si="21"/>
        <v/>
      </c>
      <c r="M127" s="53" t="str">
        <f>IF(K127="","",COUNTIF($K$7:K127,"ﾘｽﾄ１"))</f>
        <v/>
      </c>
      <c r="N127" s="53" t="str">
        <f t="shared" si="22"/>
        <v/>
      </c>
      <c r="O127" s="54" t="str">
        <f t="shared" si="23"/>
        <v/>
      </c>
      <c r="P127" s="53" t="str">
        <f t="shared" si="13"/>
        <v/>
      </c>
      <c r="Q127" s="52" t="str">
        <f t="shared" si="14"/>
        <v/>
      </c>
      <c r="R127" s="55" t="str">
        <f t="shared" si="15"/>
        <v/>
      </c>
      <c r="S127" s="52" t="str">
        <f t="shared" si="24"/>
        <v/>
      </c>
      <c r="T127" s="83" t="str">
        <f t="shared" si="16"/>
        <v/>
      </c>
      <c r="U127" s="53" t="str">
        <f>IF(S127="","",COUNTIF($S$7:S127,"該当２"))</f>
        <v/>
      </c>
      <c r="V127" s="56" t="str">
        <f t="shared" si="17"/>
        <v/>
      </c>
      <c r="W127" s="83" t="str">
        <f t="shared" si="18"/>
        <v/>
      </c>
      <c r="X127" s="53" t="str">
        <f>IF(V127="","",COUNTIF($V$7:V127,"該当３"))</f>
        <v/>
      </c>
    </row>
    <row r="128" spans="1:24">
      <c r="A128" s="263">
        <v>1020112006</v>
      </c>
      <c r="B128" s="263">
        <v>10</v>
      </c>
      <c r="C128" s="264">
        <v>201</v>
      </c>
      <c r="D128" s="265">
        <v>12</v>
      </c>
      <c r="E128" s="264">
        <v>6</v>
      </c>
      <c r="F128" s="263" t="s">
        <v>495</v>
      </c>
      <c r="G128" s="263" t="s">
        <v>496</v>
      </c>
      <c r="H128" s="263" t="s">
        <v>599</v>
      </c>
      <c r="I128" s="263" t="s">
        <v>605</v>
      </c>
      <c r="J128" s="51"/>
      <c r="K128" s="52" t="str">
        <f t="shared" si="20"/>
        <v/>
      </c>
      <c r="L128" s="83" t="str">
        <f t="shared" si="21"/>
        <v/>
      </c>
      <c r="M128" s="53" t="str">
        <f>IF(K128="","",COUNTIF($K$7:K128,"ﾘｽﾄ１"))</f>
        <v/>
      </c>
      <c r="N128" s="53" t="str">
        <f t="shared" si="22"/>
        <v/>
      </c>
      <c r="O128" s="54" t="str">
        <f t="shared" si="23"/>
        <v/>
      </c>
      <c r="P128" s="53" t="str">
        <f t="shared" si="13"/>
        <v/>
      </c>
      <c r="Q128" s="52" t="str">
        <f t="shared" si="14"/>
        <v/>
      </c>
      <c r="R128" s="55" t="str">
        <f t="shared" si="15"/>
        <v/>
      </c>
      <c r="S128" s="52" t="str">
        <f t="shared" si="24"/>
        <v/>
      </c>
      <c r="T128" s="83" t="str">
        <f t="shared" si="16"/>
        <v/>
      </c>
      <c r="U128" s="53" t="str">
        <f>IF(S128="","",COUNTIF($S$7:S128,"該当２"))</f>
        <v/>
      </c>
      <c r="V128" s="56" t="str">
        <f t="shared" si="17"/>
        <v/>
      </c>
      <c r="W128" s="83" t="str">
        <f t="shared" si="18"/>
        <v/>
      </c>
      <c r="X128" s="53" t="str">
        <f>IF(V128="","",COUNTIF($V$7:V128,"該当３"))</f>
        <v/>
      </c>
    </row>
    <row r="129" spans="1:24">
      <c r="A129" s="263">
        <v>1020112007</v>
      </c>
      <c r="B129" s="263">
        <v>10</v>
      </c>
      <c r="C129" s="264">
        <v>201</v>
      </c>
      <c r="D129" s="265">
        <v>12</v>
      </c>
      <c r="E129" s="264">
        <v>7</v>
      </c>
      <c r="F129" s="263" t="s">
        <v>495</v>
      </c>
      <c r="G129" s="263" t="s">
        <v>496</v>
      </c>
      <c r="H129" s="263" t="s">
        <v>599</v>
      </c>
      <c r="I129" s="263" t="s">
        <v>606</v>
      </c>
      <c r="J129" s="51"/>
      <c r="K129" s="52" t="str">
        <f t="shared" si="20"/>
        <v/>
      </c>
      <c r="L129" s="83" t="str">
        <f t="shared" si="21"/>
        <v/>
      </c>
      <c r="M129" s="53" t="str">
        <f>IF(K129="","",COUNTIF($K$7:K129,"ﾘｽﾄ１"))</f>
        <v/>
      </c>
      <c r="N129" s="53" t="str">
        <f t="shared" si="22"/>
        <v/>
      </c>
      <c r="O129" s="54" t="str">
        <f t="shared" si="23"/>
        <v/>
      </c>
      <c r="P129" s="53" t="str">
        <f t="shared" si="13"/>
        <v/>
      </c>
      <c r="Q129" s="52" t="str">
        <f t="shared" si="14"/>
        <v/>
      </c>
      <c r="R129" s="55" t="str">
        <f t="shared" si="15"/>
        <v/>
      </c>
      <c r="S129" s="52" t="str">
        <f t="shared" si="24"/>
        <v/>
      </c>
      <c r="T129" s="83" t="str">
        <f t="shared" si="16"/>
        <v/>
      </c>
      <c r="U129" s="53" t="str">
        <f>IF(S129="","",COUNTIF($S$7:S129,"該当２"))</f>
        <v/>
      </c>
      <c r="V129" s="56" t="str">
        <f t="shared" si="17"/>
        <v/>
      </c>
      <c r="W129" s="83" t="str">
        <f t="shared" si="18"/>
        <v/>
      </c>
      <c r="X129" s="53" t="str">
        <f>IF(V129="","",COUNTIF($V$7:V129,"該当３"))</f>
        <v/>
      </c>
    </row>
    <row r="130" spans="1:24">
      <c r="A130" s="263">
        <v>1020112008</v>
      </c>
      <c r="B130" s="263">
        <v>10</v>
      </c>
      <c r="C130" s="264">
        <v>201</v>
      </c>
      <c r="D130" s="265">
        <v>12</v>
      </c>
      <c r="E130" s="264">
        <v>8</v>
      </c>
      <c r="F130" s="263" t="s">
        <v>495</v>
      </c>
      <c r="G130" s="263" t="s">
        <v>496</v>
      </c>
      <c r="H130" s="263" t="s">
        <v>599</v>
      </c>
      <c r="I130" s="263" t="s">
        <v>607</v>
      </c>
      <c r="J130" s="51"/>
      <c r="K130" s="52" t="str">
        <f t="shared" si="20"/>
        <v/>
      </c>
      <c r="L130" s="83" t="str">
        <f t="shared" si="21"/>
        <v/>
      </c>
      <c r="M130" s="53" t="str">
        <f>IF(K130="","",COUNTIF($K$7:K130,"ﾘｽﾄ１"))</f>
        <v/>
      </c>
      <c r="N130" s="53" t="str">
        <f t="shared" si="22"/>
        <v/>
      </c>
      <c r="O130" s="54" t="str">
        <f t="shared" si="23"/>
        <v/>
      </c>
      <c r="P130" s="53" t="str">
        <f t="shared" si="13"/>
        <v/>
      </c>
      <c r="Q130" s="52" t="str">
        <f t="shared" si="14"/>
        <v/>
      </c>
      <c r="R130" s="55" t="str">
        <f t="shared" si="15"/>
        <v/>
      </c>
      <c r="S130" s="52" t="str">
        <f t="shared" si="24"/>
        <v/>
      </c>
      <c r="T130" s="83" t="str">
        <f t="shared" si="16"/>
        <v/>
      </c>
      <c r="U130" s="53" t="str">
        <f>IF(S130="","",COUNTIF($S$7:S130,"該当２"))</f>
        <v/>
      </c>
      <c r="V130" s="56" t="str">
        <f t="shared" si="17"/>
        <v/>
      </c>
      <c r="W130" s="83" t="str">
        <f t="shared" si="18"/>
        <v/>
      </c>
      <c r="X130" s="53" t="str">
        <f>IF(V130="","",COUNTIF($V$7:V130,"該当３"))</f>
        <v/>
      </c>
    </row>
    <row r="131" spans="1:24">
      <c r="A131" s="263">
        <v>1020112009</v>
      </c>
      <c r="B131" s="263">
        <v>10</v>
      </c>
      <c r="C131" s="264">
        <v>201</v>
      </c>
      <c r="D131" s="265">
        <v>12</v>
      </c>
      <c r="E131" s="264">
        <v>9</v>
      </c>
      <c r="F131" s="263" t="s">
        <v>495</v>
      </c>
      <c r="G131" s="263" t="s">
        <v>496</v>
      </c>
      <c r="H131" s="263" t="s">
        <v>599</v>
      </c>
      <c r="I131" s="263" t="s">
        <v>608</v>
      </c>
      <c r="J131" s="51"/>
      <c r="K131" s="52" t="str">
        <f t="shared" si="20"/>
        <v/>
      </c>
      <c r="L131" s="83" t="str">
        <f t="shared" si="21"/>
        <v/>
      </c>
      <c r="M131" s="53" t="str">
        <f>IF(K131="","",COUNTIF($K$7:K131,"ﾘｽﾄ１"))</f>
        <v/>
      </c>
      <c r="N131" s="53" t="str">
        <f t="shared" si="22"/>
        <v/>
      </c>
      <c r="O131" s="54" t="str">
        <f t="shared" si="23"/>
        <v/>
      </c>
      <c r="P131" s="53" t="str">
        <f t="shared" si="13"/>
        <v/>
      </c>
      <c r="Q131" s="52" t="str">
        <f t="shared" si="14"/>
        <v/>
      </c>
      <c r="R131" s="55" t="str">
        <f t="shared" si="15"/>
        <v/>
      </c>
      <c r="S131" s="52" t="str">
        <f t="shared" si="24"/>
        <v/>
      </c>
      <c r="T131" s="83" t="str">
        <f t="shared" si="16"/>
        <v/>
      </c>
      <c r="U131" s="53" t="str">
        <f>IF(S131="","",COUNTIF($S$7:S131,"該当２"))</f>
        <v/>
      </c>
      <c r="V131" s="56" t="str">
        <f t="shared" si="17"/>
        <v/>
      </c>
      <c r="W131" s="83" t="str">
        <f t="shared" si="18"/>
        <v/>
      </c>
      <c r="X131" s="53" t="str">
        <f>IF(V131="","",COUNTIF($V$7:V131,"該当３"))</f>
        <v/>
      </c>
    </row>
    <row r="132" spans="1:24">
      <c r="A132" s="263">
        <v>1020112010</v>
      </c>
      <c r="B132" s="263">
        <v>10</v>
      </c>
      <c r="C132" s="264">
        <v>201</v>
      </c>
      <c r="D132" s="265">
        <v>12</v>
      </c>
      <c r="E132" s="264">
        <v>10</v>
      </c>
      <c r="F132" s="263" t="s">
        <v>495</v>
      </c>
      <c r="G132" s="263" t="s">
        <v>496</v>
      </c>
      <c r="H132" s="263" t="s">
        <v>599</v>
      </c>
      <c r="I132" s="263" t="s">
        <v>609</v>
      </c>
      <c r="J132" s="51"/>
      <c r="K132" s="52" t="str">
        <f t="shared" si="20"/>
        <v/>
      </c>
      <c r="L132" s="83" t="str">
        <f t="shared" si="21"/>
        <v/>
      </c>
      <c r="M132" s="53" t="str">
        <f>IF(K132="","",COUNTIF($K$7:K132,"ﾘｽﾄ１"))</f>
        <v/>
      </c>
      <c r="N132" s="53" t="str">
        <f t="shared" si="22"/>
        <v/>
      </c>
      <c r="O132" s="54" t="str">
        <f t="shared" si="23"/>
        <v/>
      </c>
      <c r="P132" s="53" t="str">
        <f t="shared" si="13"/>
        <v/>
      </c>
      <c r="Q132" s="52" t="str">
        <f t="shared" si="14"/>
        <v/>
      </c>
      <c r="R132" s="55" t="str">
        <f t="shared" si="15"/>
        <v/>
      </c>
      <c r="S132" s="52" t="str">
        <f t="shared" si="24"/>
        <v/>
      </c>
      <c r="T132" s="83" t="str">
        <f t="shared" si="16"/>
        <v/>
      </c>
      <c r="U132" s="53" t="str">
        <f>IF(S132="","",COUNTIF($S$7:S132,"該当２"))</f>
        <v/>
      </c>
      <c r="V132" s="56" t="str">
        <f t="shared" si="17"/>
        <v/>
      </c>
      <c r="W132" s="83" t="str">
        <f t="shared" si="18"/>
        <v/>
      </c>
      <c r="X132" s="53" t="str">
        <f>IF(V132="","",COUNTIF($V$7:V132,"該当３"))</f>
        <v/>
      </c>
    </row>
    <row r="133" spans="1:24">
      <c r="A133" s="263">
        <v>1020112011</v>
      </c>
      <c r="B133" s="263">
        <v>10</v>
      </c>
      <c r="C133" s="264">
        <v>201</v>
      </c>
      <c r="D133" s="265">
        <v>12</v>
      </c>
      <c r="E133" s="264">
        <v>11</v>
      </c>
      <c r="F133" s="263" t="s">
        <v>495</v>
      </c>
      <c r="G133" s="263" t="s">
        <v>496</v>
      </c>
      <c r="H133" s="263" t="s">
        <v>599</v>
      </c>
      <c r="I133" s="263" t="s">
        <v>610</v>
      </c>
      <c r="J133" s="51"/>
      <c r="K133" s="52" t="str">
        <f t="shared" si="20"/>
        <v/>
      </c>
      <c r="L133" s="83" t="str">
        <f t="shared" si="21"/>
        <v/>
      </c>
      <c r="M133" s="53" t="str">
        <f>IF(K133="","",COUNTIF($K$7:K133,"ﾘｽﾄ１"))</f>
        <v/>
      </c>
      <c r="N133" s="53" t="str">
        <f t="shared" si="22"/>
        <v/>
      </c>
      <c r="O133" s="54" t="str">
        <f t="shared" si="23"/>
        <v/>
      </c>
      <c r="P133" s="53" t="str">
        <f t="shared" si="13"/>
        <v/>
      </c>
      <c r="Q133" s="52" t="str">
        <f t="shared" si="14"/>
        <v/>
      </c>
      <c r="R133" s="55" t="str">
        <f t="shared" si="15"/>
        <v/>
      </c>
      <c r="S133" s="52" t="str">
        <f t="shared" si="24"/>
        <v/>
      </c>
      <c r="T133" s="83" t="str">
        <f t="shared" si="16"/>
        <v/>
      </c>
      <c r="U133" s="53" t="str">
        <f>IF(S133="","",COUNTIF($S$7:S133,"該当２"))</f>
        <v/>
      </c>
      <c r="V133" s="56" t="str">
        <f t="shared" si="17"/>
        <v/>
      </c>
      <c r="W133" s="83" t="str">
        <f t="shared" si="18"/>
        <v/>
      </c>
      <c r="X133" s="53" t="str">
        <f>IF(V133="","",COUNTIF($V$7:V133,"該当３"))</f>
        <v/>
      </c>
    </row>
    <row r="134" spans="1:24">
      <c r="A134" s="263">
        <v>1020112012</v>
      </c>
      <c r="B134" s="263">
        <v>10</v>
      </c>
      <c r="C134" s="264">
        <v>201</v>
      </c>
      <c r="D134" s="265">
        <v>12</v>
      </c>
      <c r="E134" s="264">
        <v>12</v>
      </c>
      <c r="F134" s="263" t="s">
        <v>495</v>
      </c>
      <c r="G134" s="263" t="s">
        <v>496</v>
      </c>
      <c r="H134" s="263" t="s">
        <v>599</v>
      </c>
      <c r="I134" s="263" t="s">
        <v>611</v>
      </c>
      <c r="J134" s="51"/>
      <c r="K134" s="52" t="str">
        <f t="shared" si="20"/>
        <v/>
      </c>
      <c r="L134" s="83" t="str">
        <f t="shared" si="21"/>
        <v/>
      </c>
      <c r="M134" s="53" t="str">
        <f>IF(K134="","",COUNTIF($K$7:K134,"ﾘｽﾄ１"))</f>
        <v/>
      </c>
      <c r="N134" s="53" t="str">
        <f t="shared" si="22"/>
        <v/>
      </c>
      <c r="O134" s="54" t="str">
        <f t="shared" si="23"/>
        <v/>
      </c>
      <c r="P134" s="53" t="str">
        <f t="shared" si="13"/>
        <v/>
      </c>
      <c r="Q134" s="52" t="str">
        <f t="shared" si="14"/>
        <v/>
      </c>
      <c r="R134" s="55" t="str">
        <f t="shared" si="15"/>
        <v/>
      </c>
      <c r="S134" s="52" t="str">
        <f t="shared" si="24"/>
        <v/>
      </c>
      <c r="T134" s="83" t="str">
        <f t="shared" si="16"/>
        <v/>
      </c>
      <c r="U134" s="53" t="str">
        <f>IF(S134="","",COUNTIF($S$7:S134,"該当２"))</f>
        <v/>
      </c>
      <c r="V134" s="56" t="str">
        <f t="shared" si="17"/>
        <v/>
      </c>
      <c r="W134" s="83" t="str">
        <f t="shared" si="18"/>
        <v/>
      </c>
      <c r="X134" s="53" t="str">
        <f>IF(V134="","",COUNTIF($V$7:V134,"該当３"))</f>
        <v/>
      </c>
    </row>
    <row r="135" spans="1:24">
      <c r="A135" s="263">
        <v>1020112013</v>
      </c>
      <c r="B135" s="263">
        <v>10</v>
      </c>
      <c r="C135" s="264">
        <v>201</v>
      </c>
      <c r="D135" s="265">
        <v>12</v>
      </c>
      <c r="E135" s="264">
        <v>13</v>
      </c>
      <c r="F135" s="263" t="s">
        <v>495</v>
      </c>
      <c r="G135" s="263" t="s">
        <v>496</v>
      </c>
      <c r="H135" s="263" t="s">
        <v>599</v>
      </c>
      <c r="I135" s="263" t="s">
        <v>612</v>
      </c>
      <c r="J135" s="51"/>
      <c r="K135" s="52" t="str">
        <f t="shared" si="20"/>
        <v/>
      </c>
      <c r="L135" s="83" t="str">
        <f t="shared" si="21"/>
        <v/>
      </c>
      <c r="M135" s="53" t="str">
        <f>IF(K135="","",COUNTIF($K$7:K135,"ﾘｽﾄ１"))</f>
        <v/>
      </c>
      <c r="N135" s="53" t="str">
        <f t="shared" si="22"/>
        <v/>
      </c>
      <c r="O135" s="54" t="str">
        <f t="shared" si="23"/>
        <v/>
      </c>
      <c r="P135" s="53" t="str">
        <f t="shared" si="13"/>
        <v/>
      </c>
      <c r="Q135" s="52" t="str">
        <f t="shared" si="14"/>
        <v/>
      </c>
      <c r="R135" s="55" t="str">
        <f t="shared" si="15"/>
        <v/>
      </c>
      <c r="S135" s="52" t="str">
        <f t="shared" si="24"/>
        <v/>
      </c>
      <c r="T135" s="83" t="str">
        <f t="shared" si="16"/>
        <v/>
      </c>
      <c r="U135" s="53" t="str">
        <f>IF(S135="","",COUNTIF($S$7:S135,"該当２"))</f>
        <v/>
      </c>
      <c r="V135" s="56" t="str">
        <f t="shared" si="17"/>
        <v/>
      </c>
      <c r="W135" s="83" t="str">
        <f t="shared" si="18"/>
        <v/>
      </c>
      <c r="X135" s="53" t="str">
        <f>IF(V135="","",COUNTIF($V$7:V135,"該当３"))</f>
        <v/>
      </c>
    </row>
    <row r="136" spans="1:24">
      <c r="A136" s="263">
        <v>1020112014</v>
      </c>
      <c r="B136" s="263">
        <v>10</v>
      </c>
      <c r="C136" s="264">
        <v>201</v>
      </c>
      <c r="D136" s="265">
        <v>12</v>
      </c>
      <c r="E136" s="264">
        <v>14</v>
      </c>
      <c r="F136" s="263" t="s">
        <v>495</v>
      </c>
      <c r="G136" s="263" t="s">
        <v>496</v>
      </c>
      <c r="H136" s="263" t="s">
        <v>599</v>
      </c>
      <c r="I136" s="263" t="s">
        <v>613</v>
      </c>
      <c r="J136" s="51"/>
      <c r="K136" s="52" t="str">
        <f t="shared" si="20"/>
        <v/>
      </c>
      <c r="L136" s="83" t="str">
        <f t="shared" si="21"/>
        <v/>
      </c>
      <c r="M136" s="53" t="str">
        <f>IF(K136="","",COUNTIF($K$7:K136,"ﾘｽﾄ１"))</f>
        <v/>
      </c>
      <c r="N136" s="53" t="str">
        <f t="shared" si="22"/>
        <v/>
      </c>
      <c r="O136" s="54" t="str">
        <f t="shared" si="23"/>
        <v/>
      </c>
      <c r="P136" s="53" t="str">
        <f t="shared" ref="P136:P199" si="25">IF(O136="該当１",G136,"")</f>
        <v/>
      </c>
      <c r="Q136" s="52" t="str">
        <f t="shared" ref="Q136:Q199" si="26">IF(O136="該当１","ﾘｽﾄ2","")</f>
        <v/>
      </c>
      <c r="R136" s="55" t="str">
        <f t="shared" ref="R136:R199" si="27">IF(Q136="ﾘｽﾄ2",H136,"")</f>
        <v/>
      </c>
      <c r="S136" s="52" t="str">
        <f t="shared" si="24"/>
        <v/>
      </c>
      <c r="T136" s="83" t="str">
        <f t="shared" ref="T136:T199" si="28">IF(S136="該当２",H136,"")</f>
        <v/>
      </c>
      <c r="U136" s="53" t="str">
        <f>IF(S136="","",COUNTIF($S$7:S136,"該当２"))</f>
        <v/>
      </c>
      <c r="V136" s="56" t="str">
        <f t="shared" ref="V136:V199" si="29">IF(AND($S$2=H136,E136&gt;0,E136&lt;998),"該当３","")</f>
        <v/>
      </c>
      <c r="W136" s="83" t="str">
        <f t="shared" ref="W136:W199" si="30">IF(V136="該当３",I136,"")</f>
        <v/>
      </c>
      <c r="X136" s="53" t="str">
        <f>IF(V136="","",COUNTIF($V$7:V136,"該当３"))</f>
        <v/>
      </c>
    </row>
    <row r="137" spans="1:24">
      <c r="A137" s="263">
        <v>1020113000</v>
      </c>
      <c r="B137" s="263">
        <v>10</v>
      </c>
      <c r="C137" s="264">
        <v>201</v>
      </c>
      <c r="D137" s="265">
        <v>13</v>
      </c>
      <c r="E137" s="264">
        <v>0</v>
      </c>
      <c r="F137" s="263" t="s">
        <v>495</v>
      </c>
      <c r="G137" s="263" t="s">
        <v>496</v>
      </c>
      <c r="H137" s="263" t="s">
        <v>614</v>
      </c>
      <c r="I137" s="263"/>
      <c r="J137" s="51"/>
      <c r="K137" s="52" t="str">
        <f t="shared" ref="K137:K200" si="31">IF(AND($C137&gt;0,$H137=""),"ﾘｽﾄ１","")</f>
        <v/>
      </c>
      <c r="L137" s="83" t="str">
        <f t="shared" ref="L137:L200" si="32">IF(K137="ﾘｽﾄ１",G137,"")</f>
        <v/>
      </c>
      <c r="M137" s="53" t="str">
        <f>IF(K137="","",COUNTIF($K$7:K137,"ﾘｽﾄ１"))</f>
        <v/>
      </c>
      <c r="N137" s="53" t="str">
        <f t="shared" ref="N137:N200" si="33">IF(AND(D137=0,E137&gt;0),"同一区","")</f>
        <v/>
      </c>
      <c r="O137" s="54" t="str">
        <f t="shared" ref="O137:O200" si="34">IF(AND(EXACT($K$2,G137),H137&gt;0),"該当１","")</f>
        <v/>
      </c>
      <c r="P137" s="53" t="str">
        <f t="shared" si="25"/>
        <v/>
      </c>
      <c r="Q137" s="52" t="str">
        <f t="shared" si="26"/>
        <v/>
      </c>
      <c r="R137" s="55" t="str">
        <f t="shared" si="27"/>
        <v/>
      </c>
      <c r="S137" s="52" t="str">
        <f t="shared" ref="S137:S200" si="35">IF(AND(Q137="ﾘｽﾄ2",OR(I137=0,AND(N137="同一区",E137=1))),"該当２","")</f>
        <v/>
      </c>
      <c r="T137" s="83" t="str">
        <f t="shared" si="28"/>
        <v/>
      </c>
      <c r="U137" s="53" t="str">
        <f>IF(S137="","",COUNTIF($S$7:S137,"該当２"))</f>
        <v/>
      </c>
      <c r="V137" s="56" t="str">
        <f t="shared" si="29"/>
        <v/>
      </c>
      <c r="W137" s="83" t="str">
        <f t="shared" si="30"/>
        <v/>
      </c>
      <c r="X137" s="53" t="str">
        <f>IF(V137="","",COUNTIF($V$7:V137,"該当３"))</f>
        <v/>
      </c>
    </row>
    <row r="138" spans="1:24">
      <c r="A138" s="263">
        <v>1020113001</v>
      </c>
      <c r="B138" s="263">
        <v>10</v>
      </c>
      <c r="C138" s="264">
        <v>201</v>
      </c>
      <c r="D138" s="265">
        <v>13</v>
      </c>
      <c r="E138" s="264">
        <v>1</v>
      </c>
      <c r="F138" s="263" t="s">
        <v>495</v>
      </c>
      <c r="G138" s="263" t="s">
        <v>496</v>
      </c>
      <c r="H138" s="263" t="s">
        <v>614</v>
      </c>
      <c r="I138" s="263" t="s">
        <v>615</v>
      </c>
      <c r="J138" s="51"/>
      <c r="K138" s="52" t="str">
        <f t="shared" si="31"/>
        <v/>
      </c>
      <c r="L138" s="83" t="str">
        <f t="shared" si="32"/>
        <v/>
      </c>
      <c r="M138" s="53" t="str">
        <f>IF(K138="","",COUNTIF($K$7:K138,"ﾘｽﾄ１"))</f>
        <v/>
      </c>
      <c r="N138" s="53" t="str">
        <f t="shared" si="33"/>
        <v/>
      </c>
      <c r="O138" s="54" t="str">
        <f t="shared" si="34"/>
        <v/>
      </c>
      <c r="P138" s="53" t="str">
        <f t="shared" si="25"/>
        <v/>
      </c>
      <c r="Q138" s="52" t="str">
        <f t="shared" si="26"/>
        <v/>
      </c>
      <c r="R138" s="55" t="str">
        <f t="shared" si="27"/>
        <v/>
      </c>
      <c r="S138" s="52" t="str">
        <f t="shared" si="35"/>
        <v/>
      </c>
      <c r="T138" s="83" t="str">
        <f t="shared" si="28"/>
        <v/>
      </c>
      <c r="U138" s="53" t="str">
        <f>IF(S138="","",COUNTIF($S$7:S138,"該当２"))</f>
        <v/>
      </c>
      <c r="V138" s="56" t="str">
        <f t="shared" si="29"/>
        <v/>
      </c>
      <c r="W138" s="83" t="str">
        <f t="shared" si="30"/>
        <v/>
      </c>
      <c r="X138" s="53" t="str">
        <f>IF(V138="","",COUNTIF($V$7:V138,"該当３"))</f>
        <v/>
      </c>
    </row>
    <row r="139" spans="1:24">
      <c r="A139" s="263">
        <v>1020113002</v>
      </c>
      <c r="B139" s="263">
        <v>10</v>
      </c>
      <c r="C139" s="264">
        <v>201</v>
      </c>
      <c r="D139" s="265">
        <v>13</v>
      </c>
      <c r="E139" s="264">
        <v>2</v>
      </c>
      <c r="F139" s="263" t="s">
        <v>495</v>
      </c>
      <c r="G139" s="263" t="s">
        <v>496</v>
      </c>
      <c r="H139" s="263" t="s">
        <v>614</v>
      </c>
      <c r="I139" s="263" t="s">
        <v>616</v>
      </c>
      <c r="J139" s="51"/>
      <c r="K139" s="52" t="str">
        <f t="shared" si="31"/>
        <v/>
      </c>
      <c r="L139" s="83" t="str">
        <f t="shared" si="32"/>
        <v/>
      </c>
      <c r="M139" s="53" t="str">
        <f>IF(K139="","",COUNTIF($K$7:K139,"ﾘｽﾄ１"))</f>
        <v/>
      </c>
      <c r="N139" s="53" t="str">
        <f t="shared" si="33"/>
        <v/>
      </c>
      <c r="O139" s="54" t="str">
        <f t="shared" si="34"/>
        <v/>
      </c>
      <c r="P139" s="53" t="str">
        <f t="shared" si="25"/>
        <v/>
      </c>
      <c r="Q139" s="52" t="str">
        <f t="shared" si="26"/>
        <v/>
      </c>
      <c r="R139" s="55" t="str">
        <f t="shared" si="27"/>
        <v/>
      </c>
      <c r="S139" s="52" t="str">
        <f t="shared" si="35"/>
        <v/>
      </c>
      <c r="T139" s="83" t="str">
        <f t="shared" si="28"/>
        <v/>
      </c>
      <c r="U139" s="53" t="str">
        <f>IF(S139="","",COUNTIF($S$7:S139,"該当２"))</f>
        <v/>
      </c>
      <c r="V139" s="56" t="str">
        <f t="shared" si="29"/>
        <v/>
      </c>
      <c r="W139" s="83" t="str">
        <f t="shared" si="30"/>
        <v/>
      </c>
      <c r="X139" s="53" t="str">
        <f>IF(V139="","",COUNTIF($V$7:V139,"該当３"))</f>
        <v/>
      </c>
    </row>
    <row r="140" spans="1:24">
      <c r="A140" s="263">
        <v>1020113003</v>
      </c>
      <c r="B140" s="263">
        <v>10</v>
      </c>
      <c r="C140" s="264">
        <v>201</v>
      </c>
      <c r="D140" s="265">
        <v>13</v>
      </c>
      <c r="E140" s="264">
        <v>3</v>
      </c>
      <c r="F140" s="263" t="s">
        <v>495</v>
      </c>
      <c r="G140" s="263" t="s">
        <v>496</v>
      </c>
      <c r="H140" s="263" t="s">
        <v>614</v>
      </c>
      <c r="I140" s="263" t="s">
        <v>588</v>
      </c>
      <c r="J140" s="51"/>
      <c r="K140" s="52" t="str">
        <f t="shared" si="31"/>
        <v/>
      </c>
      <c r="L140" s="83" t="str">
        <f t="shared" si="32"/>
        <v/>
      </c>
      <c r="M140" s="53" t="str">
        <f>IF(K140="","",COUNTIF($K$7:K140,"ﾘｽﾄ１"))</f>
        <v/>
      </c>
      <c r="N140" s="53" t="str">
        <f t="shared" si="33"/>
        <v/>
      </c>
      <c r="O140" s="54" t="str">
        <f t="shared" si="34"/>
        <v/>
      </c>
      <c r="P140" s="53" t="str">
        <f t="shared" si="25"/>
        <v/>
      </c>
      <c r="Q140" s="52" t="str">
        <f t="shared" si="26"/>
        <v/>
      </c>
      <c r="R140" s="55" t="str">
        <f t="shared" si="27"/>
        <v/>
      </c>
      <c r="S140" s="52" t="str">
        <f t="shared" si="35"/>
        <v/>
      </c>
      <c r="T140" s="83" t="str">
        <f t="shared" si="28"/>
        <v/>
      </c>
      <c r="U140" s="53" t="str">
        <f>IF(S140="","",COUNTIF($S$7:S140,"該当２"))</f>
        <v/>
      </c>
      <c r="V140" s="56" t="str">
        <f t="shared" si="29"/>
        <v/>
      </c>
      <c r="W140" s="83" t="str">
        <f t="shared" si="30"/>
        <v/>
      </c>
      <c r="X140" s="53" t="str">
        <f>IF(V140="","",COUNTIF($V$7:V140,"該当３"))</f>
        <v/>
      </c>
    </row>
    <row r="141" spans="1:24">
      <c r="A141" s="263">
        <v>1020113004</v>
      </c>
      <c r="B141" s="263">
        <v>10</v>
      </c>
      <c r="C141" s="264">
        <v>201</v>
      </c>
      <c r="D141" s="265">
        <v>13</v>
      </c>
      <c r="E141" s="264">
        <v>4</v>
      </c>
      <c r="F141" s="263" t="s">
        <v>495</v>
      </c>
      <c r="G141" s="263" t="s">
        <v>496</v>
      </c>
      <c r="H141" s="263" t="s">
        <v>614</v>
      </c>
      <c r="I141" s="263" t="s">
        <v>617</v>
      </c>
      <c r="J141" s="51"/>
      <c r="K141" s="52" t="str">
        <f t="shared" si="31"/>
        <v/>
      </c>
      <c r="L141" s="83" t="str">
        <f t="shared" si="32"/>
        <v/>
      </c>
      <c r="M141" s="53" t="str">
        <f>IF(K141="","",COUNTIF($K$7:K141,"ﾘｽﾄ１"))</f>
        <v/>
      </c>
      <c r="N141" s="53" t="str">
        <f t="shared" si="33"/>
        <v/>
      </c>
      <c r="O141" s="54" t="str">
        <f t="shared" si="34"/>
        <v/>
      </c>
      <c r="P141" s="53" t="str">
        <f t="shared" si="25"/>
        <v/>
      </c>
      <c r="Q141" s="52" t="str">
        <f t="shared" si="26"/>
        <v/>
      </c>
      <c r="R141" s="55" t="str">
        <f t="shared" si="27"/>
        <v/>
      </c>
      <c r="S141" s="52" t="str">
        <f t="shared" si="35"/>
        <v/>
      </c>
      <c r="T141" s="83" t="str">
        <f t="shared" si="28"/>
        <v/>
      </c>
      <c r="U141" s="53" t="str">
        <f>IF(S141="","",COUNTIF($S$7:S141,"該当２"))</f>
        <v/>
      </c>
      <c r="V141" s="56" t="str">
        <f t="shared" si="29"/>
        <v/>
      </c>
      <c r="W141" s="83" t="str">
        <f t="shared" si="30"/>
        <v/>
      </c>
      <c r="X141" s="53" t="str">
        <f>IF(V141="","",COUNTIF($V$7:V141,"該当３"))</f>
        <v/>
      </c>
    </row>
    <row r="142" spans="1:24">
      <c r="A142" s="263">
        <v>1020113005</v>
      </c>
      <c r="B142" s="263">
        <v>10</v>
      </c>
      <c r="C142" s="264">
        <v>201</v>
      </c>
      <c r="D142" s="265">
        <v>13</v>
      </c>
      <c r="E142" s="264">
        <v>5</v>
      </c>
      <c r="F142" s="263" t="s">
        <v>495</v>
      </c>
      <c r="G142" s="263" t="s">
        <v>496</v>
      </c>
      <c r="H142" s="263" t="s">
        <v>614</v>
      </c>
      <c r="I142" s="263" t="s">
        <v>618</v>
      </c>
      <c r="J142" s="51"/>
      <c r="K142" s="52" t="str">
        <f t="shared" si="31"/>
        <v/>
      </c>
      <c r="L142" s="83" t="str">
        <f t="shared" si="32"/>
        <v/>
      </c>
      <c r="M142" s="53" t="str">
        <f>IF(K142="","",COUNTIF($K$7:K142,"ﾘｽﾄ１"))</f>
        <v/>
      </c>
      <c r="N142" s="53" t="str">
        <f t="shared" si="33"/>
        <v/>
      </c>
      <c r="O142" s="54" t="str">
        <f t="shared" si="34"/>
        <v/>
      </c>
      <c r="P142" s="53" t="str">
        <f t="shared" si="25"/>
        <v/>
      </c>
      <c r="Q142" s="52" t="str">
        <f t="shared" si="26"/>
        <v/>
      </c>
      <c r="R142" s="55" t="str">
        <f t="shared" si="27"/>
        <v/>
      </c>
      <c r="S142" s="52" t="str">
        <f t="shared" si="35"/>
        <v/>
      </c>
      <c r="T142" s="83" t="str">
        <f t="shared" si="28"/>
        <v/>
      </c>
      <c r="U142" s="53" t="str">
        <f>IF(S142="","",COUNTIF($S$7:S142,"該当２"))</f>
        <v/>
      </c>
      <c r="V142" s="56" t="str">
        <f t="shared" si="29"/>
        <v/>
      </c>
      <c r="W142" s="83" t="str">
        <f t="shared" si="30"/>
        <v/>
      </c>
      <c r="X142" s="53" t="str">
        <f>IF(V142="","",COUNTIF($V$7:V142,"該当３"))</f>
        <v/>
      </c>
    </row>
    <row r="143" spans="1:24">
      <c r="A143" s="263">
        <v>1020113006</v>
      </c>
      <c r="B143" s="263">
        <v>10</v>
      </c>
      <c r="C143" s="264">
        <v>201</v>
      </c>
      <c r="D143" s="265">
        <v>13</v>
      </c>
      <c r="E143" s="264">
        <v>6</v>
      </c>
      <c r="F143" s="263" t="s">
        <v>495</v>
      </c>
      <c r="G143" s="263" t="s">
        <v>496</v>
      </c>
      <c r="H143" s="263" t="s">
        <v>614</v>
      </c>
      <c r="I143" s="263" t="s">
        <v>619</v>
      </c>
      <c r="J143" s="51"/>
      <c r="K143" s="52" t="str">
        <f t="shared" si="31"/>
        <v/>
      </c>
      <c r="L143" s="83" t="str">
        <f t="shared" si="32"/>
        <v/>
      </c>
      <c r="M143" s="53" t="str">
        <f>IF(K143="","",COUNTIF($K$7:K143,"ﾘｽﾄ１"))</f>
        <v/>
      </c>
      <c r="N143" s="53" t="str">
        <f t="shared" si="33"/>
        <v/>
      </c>
      <c r="O143" s="54" t="str">
        <f t="shared" si="34"/>
        <v/>
      </c>
      <c r="P143" s="53" t="str">
        <f t="shared" si="25"/>
        <v/>
      </c>
      <c r="Q143" s="52" t="str">
        <f t="shared" si="26"/>
        <v/>
      </c>
      <c r="R143" s="55" t="str">
        <f t="shared" si="27"/>
        <v/>
      </c>
      <c r="S143" s="52" t="str">
        <f t="shared" si="35"/>
        <v/>
      </c>
      <c r="T143" s="83" t="str">
        <f t="shared" si="28"/>
        <v/>
      </c>
      <c r="U143" s="53" t="str">
        <f>IF(S143="","",COUNTIF($S$7:S143,"該当２"))</f>
        <v/>
      </c>
      <c r="V143" s="56" t="str">
        <f t="shared" si="29"/>
        <v/>
      </c>
      <c r="W143" s="83" t="str">
        <f t="shared" si="30"/>
        <v/>
      </c>
      <c r="X143" s="53" t="str">
        <f>IF(V143="","",COUNTIF($V$7:V143,"該当３"))</f>
        <v/>
      </c>
    </row>
    <row r="144" spans="1:24">
      <c r="A144" s="263">
        <v>1020114000</v>
      </c>
      <c r="B144" s="263">
        <v>10</v>
      </c>
      <c r="C144" s="264">
        <v>201</v>
      </c>
      <c r="D144" s="265">
        <v>14</v>
      </c>
      <c r="E144" s="264">
        <v>0</v>
      </c>
      <c r="F144" s="263" t="s">
        <v>495</v>
      </c>
      <c r="G144" s="263" t="s">
        <v>496</v>
      </c>
      <c r="H144" s="263" t="s">
        <v>620</v>
      </c>
      <c r="I144" s="263"/>
      <c r="J144" s="51"/>
      <c r="K144" s="52" t="str">
        <f t="shared" si="31"/>
        <v/>
      </c>
      <c r="L144" s="83" t="str">
        <f t="shared" si="32"/>
        <v/>
      </c>
      <c r="M144" s="53" t="str">
        <f>IF(K144="","",COUNTIF($K$7:K144,"ﾘｽﾄ１"))</f>
        <v/>
      </c>
      <c r="N144" s="53" t="str">
        <f t="shared" si="33"/>
        <v/>
      </c>
      <c r="O144" s="54" t="str">
        <f t="shared" si="34"/>
        <v/>
      </c>
      <c r="P144" s="53" t="str">
        <f t="shared" si="25"/>
        <v/>
      </c>
      <c r="Q144" s="52" t="str">
        <f t="shared" si="26"/>
        <v/>
      </c>
      <c r="R144" s="55" t="str">
        <f t="shared" si="27"/>
        <v/>
      </c>
      <c r="S144" s="52" t="str">
        <f t="shared" si="35"/>
        <v/>
      </c>
      <c r="T144" s="83" t="str">
        <f t="shared" si="28"/>
        <v/>
      </c>
      <c r="U144" s="53" t="str">
        <f>IF(S144="","",COUNTIF($S$7:S144,"該当２"))</f>
        <v/>
      </c>
      <c r="V144" s="56" t="str">
        <f t="shared" si="29"/>
        <v/>
      </c>
      <c r="W144" s="83" t="str">
        <f t="shared" si="30"/>
        <v/>
      </c>
      <c r="X144" s="53" t="str">
        <f>IF(V144="","",COUNTIF($V$7:V144,"該当３"))</f>
        <v/>
      </c>
    </row>
    <row r="145" spans="1:24">
      <c r="A145" s="263">
        <v>1020114001</v>
      </c>
      <c r="B145" s="263">
        <v>10</v>
      </c>
      <c r="C145" s="264">
        <v>201</v>
      </c>
      <c r="D145" s="265">
        <v>14</v>
      </c>
      <c r="E145" s="264">
        <v>1</v>
      </c>
      <c r="F145" s="263" t="s">
        <v>495</v>
      </c>
      <c r="G145" s="263" t="s">
        <v>496</v>
      </c>
      <c r="H145" s="263" t="s">
        <v>620</v>
      </c>
      <c r="I145" s="263" t="s">
        <v>621</v>
      </c>
      <c r="J145" s="51"/>
      <c r="K145" s="52" t="str">
        <f t="shared" si="31"/>
        <v/>
      </c>
      <c r="L145" s="83" t="str">
        <f t="shared" si="32"/>
        <v/>
      </c>
      <c r="M145" s="53" t="str">
        <f>IF(K145="","",COUNTIF($K$7:K145,"ﾘｽﾄ１"))</f>
        <v/>
      </c>
      <c r="N145" s="53" t="str">
        <f t="shared" si="33"/>
        <v/>
      </c>
      <c r="O145" s="54" t="str">
        <f t="shared" si="34"/>
        <v/>
      </c>
      <c r="P145" s="53" t="str">
        <f t="shared" si="25"/>
        <v/>
      </c>
      <c r="Q145" s="52" t="str">
        <f t="shared" si="26"/>
        <v/>
      </c>
      <c r="R145" s="55" t="str">
        <f t="shared" si="27"/>
        <v/>
      </c>
      <c r="S145" s="52" t="str">
        <f t="shared" si="35"/>
        <v/>
      </c>
      <c r="T145" s="83" t="str">
        <f t="shared" si="28"/>
        <v/>
      </c>
      <c r="U145" s="53" t="str">
        <f>IF(S145="","",COUNTIF($S$7:S145,"該当２"))</f>
        <v/>
      </c>
      <c r="V145" s="56" t="str">
        <f t="shared" si="29"/>
        <v/>
      </c>
      <c r="W145" s="83" t="str">
        <f t="shared" si="30"/>
        <v/>
      </c>
      <c r="X145" s="53" t="str">
        <f>IF(V145="","",COUNTIF($V$7:V145,"該当３"))</f>
        <v/>
      </c>
    </row>
    <row r="146" spans="1:24">
      <c r="A146" s="263">
        <v>1020114002</v>
      </c>
      <c r="B146" s="263">
        <v>10</v>
      </c>
      <c r="C146" s="264">
        <v>201</v>
      </c>
      <c r="D146" s="265">
        <v>14</v>
      </c>
      <c r="E146" s="264">
        <v>2</v>
      </c>
      <c r="F146" s="263" t="s">
        <v>495</v>
      </c>
      <c r="G146" s="263" t="s">
        <v>496</v>
      </c>
      <c r="H146" s="263" t="s">
        <v>620</v>
      </c>
      <c r="I146" s="263" t="s">
        <v>622</v>
      </c>
      <c r="J146" s="51"/>
      <c r="K146" s="52" t="str">
        <f t="shared" si="31"/>
        <v/>
      </c>
      <c r="L146" s="83" t="str">
        <f t="shared" si="32"/>
        <v/>
      </c>
      <c r="M146" s="53" t="str">
        <f>IF(K146="","",COUNTIF($K$7:K146,"ﾘｽﾄ１"))</f>
        <v/>
      </c>
      <c r="N146" s="53" t="str">
        <f t="shared" si="33"/>
        <v/>
      </c>
      <c r="O146" s="54" t="str">
        <f t="shared" si="34"/>
        <v/>
      </c>
      <c r="P146" s="53" t="str">
        <f t="shared" si="25"/>
        <v/>
      </c>
      <c r="Q146" s="52" t="str">
        <f t="shared" si="26"/>
        <v/>
      </c>
      <c r="R146" s="55" t="str">
        <f t="shared" si="27"/>
        <v/>
      </c>
      <c r="S146" s="52" t="str">
        <f t="shared" si="35"/>
        <v/>
      </c>
      <c r="T146" s="83" t="str">
        <f t="shared" si="28"/>
        <v/>
      </c>
      <c r="U146" s="53" t="str">
        <f>IF(S146="","",COUNTIF($S$7:S146,"該当２"))</f>
        <v/>
      </c>
      <c r="V146" s="56" t="str">
        <f t="shared" si="29"/>
        <v/>
      </c>
      <c r="W146" s="83" t="str">
        <f t="shared" si="30"/>
        <v/>
      </c>
      <c r="X146" s="53" t="str">
        <f>IF(V146="","",COUNTIF($V$7:V146,"該当３"))</f>
        <v/>
      </c>
    </row>
    <row r="147" spans="1:24">
      <c r="A147" s="263">
        <v>1020114003</v>
      </c>
      <c r="B147" s="263">
        <v>10</v>
      </c>
      <c r="C147" s="264">
        <v>201</v>
      </c>
      <c r="D147" s="265">
        <v>14</v>
      </c>
      <c r="E147" s="264">
        <v>3</v>
      </c>
      <c r="F147" s="263" t="s">
        <v>495</v>
      </c>
      <c r="G147" s="263" t="s">
        <v>496</v>
      </c>
      <c r="H147" s="263" t="s">
        <v>620</v>
      </c>
      <c r="I147" s="263" t="s">
        <v>224</v>
      </c>
      <c r="J147" s="51"/>
      <c r="K147" s="52" t="str">
        <f t="shared" si="31"/>
        <v/>
      </c>
      <c r="L147" s="83" t="str">
        <f t="shared" si="32"/>
        <v/>
      </c>
      <c r="M147" s="53" t="str">
        <f>IF(K147="","",COUNTIF($K$7:K147,"ﾘｽﾄ１"))</f>
        <v/>
      </c>
      <c r="N147" s="53" t="str">
        <f t="shared" si="33"/>
        <v/>
      </c>
      <c r="O147" s="54" t="str">
        <f t="shared" si="34"/>
        <v/>
      </c>
      <c r="P147" s="53" t="str">
        <f t="shared" si="25"/>
        <v/>
      </c>
      <c r="Q147" s="52" t="str">
        <f t="shared" si="26"/>
        <v/>
      </c>
      <c r="R147" s="55" t="str">
        <f t="shared" si="27"/>
        <v/>
      </c>
      <c r="S147" s="52" t="str">
        <f t="shared" si="35"/>
        <v/>
      </c>
      <c r="T147" s="83" t="str">
        <f t="shared" si="28"/>
        <v/>
      </c>
      <c r="U147" s="53" t="str">
        <f>IF(S147="","",COUNTIF($S$7:S147,"該当２"))</f>
        <v/>
      </c>
      <c r="V147" s="56" t="str">
        <f t="shared" si="29"/>
        <v/>
      </c>
      <c r="W147" s="83" t="str">
        <f t="shared" si="30"/>
        <v/>
      </c>
      <c r="X147" s="53" t="str">
        <f>IF(V147="","",COUNTIF($V$7:V147,"該当３"))</f>
        <v/>
      </c>
    </row>
    <row r="148" spans="1:24">
      <c r="A148" s="263">
        <v>1020114004</v>
      </c>
      <c r="B148" s="263">
        <v>10</v>
      </c>
      <c r="C148" s="264">
        <v>201</v>
      </c>
      <c r="D148" s="265">
        <v>14</v>
      </c>
      <c r="E148" s="264">
        <v>4</v>
      </c>
      <c r="F148" s="263" t="s">
        <v>495</v>
      </c>
      <c r="G148" s="263" t="s">
        <v>496</v>
      </c>
      <c r="H148" s="263" t="s">
        <v>620</v>
      </c>
      <c r="I148" s="263" t="s">
        <v>623</v>
      </c>
      <c r="J148" s="51"/>
      <c r="K148" s="52" t="str">
        <f t="shared" si="31"/>
        <v/>
      </c>
      <c r="L148" s="83" t="str">
        <f t="shared" si="32"/>
        <v/>
      </c>
      <c r="M148" s="53" t="str">
        <f>IF(K148="","",COUNTIF($K$7:K148,"ﾘｽﾄ１"))</f>
        <v/>
      </c>
      <c r="N148" s="53" t="str">
        <f t="shared" si="33"/>
        <v/>
      </c>
      <c r="O148" s="54" t="str">
        <f t="shared" si="34"/>
        <v/>
      </c>
      <c r="P148" s="53" t="str">
        <f t="shared" si="25"/>
        <v/>
      </c>
      <c r="Q148" s="52" t="str">
        <f t="shared" si="26"/>
        <v/>
      </c>
      <c r="R148" s="55" t="str">
        <f t="shared" si="27"/>
        <v/>
      </c>
      <c r="S148" s="52" t="str">
        <f t="shared" si="35"/>
        <v/>
      </c>
      <c r="T148" s="83" t="str">
        <f t="shared" si="28"/>
        <v/>
      </c>
      <c r="U148" s="53" t="str">
        <f>IF(S148="","",COUNTIF($S$7:S148,"該当２"))</f>
        <v/>
      </c>
      <c r="V148" s="56" t="str">
        <f t="shared" si="29"/>
        <v/>
      </c>
      <c r="W148" s="83" t="str">
        <f t="shared" si="30"/>
        <v/>
      </c>
      <c r="X148" s="53" t="str">
        <f>IF(V148="","",COUNTIF($V$7:V148,"該当３"))</f>
        <v/>
      </c>
    </row>
    <row r="149" spans="1:24">
      <c r="A149" s="263">
        <v>1020114005</v>
      </c>
      <c r="B149" s="263">
        <v>10</v>
      </c>
      <c r="C149" s="264">
        <v>201</v>
      </c>
      <c r="D149" s="265">
        <v>14</v>
      </c>
      <c r="E149" s="264">
        <v>5</v>
      </c>
      <c r="F149" s="263" t="s">
        <v>495</v>
      </c>
      <c r="G149" s="263" t="s">
        <v>496</v>
      </c>
      <c r="H149" s="263" t="s">
        <v>620</v>
      </c>
      <c r="I149" s="263" t="s">
        <v>624</v>
      </c>
      <c r="J149" s="51"/>
      <c r="K149" s="52" t="str">
        <f t="shared" si="31"/>
        <v/>
      </c>
      <c r="L149" s="83" t="str">
        <f t="shared" si="32"/>
        <v/>
      </c>
      <c r="M149" s="53" t="str">
        <f>IF(K149="","",COUNTIF($K$7:K149,"ﾘｽﾄ１"))</f>
        <v/>
      </c>
      <c r="N149" s="53" t="str">
        <f t="shared" si="33"/>
        <v/>
      </c>
      <c r="O149" s="54" t="str">
        <f t="shared" si="34"/>
        <v/>
      </c>
      <c r="P149" s="53" t="str">
        <f t="shared" si="25"/>
        <v/>
      </c>
      <c r="Q149" s="52" t="str">
        <f t="shared" si="26"/>
        <v/>
      </c>
      <c r="R149" s="55" t="str">
        <f t="shared" si="27"/>
        <v/>
      </c>
      <c r="S149" s="52" t="str">
        <f t="shared" si="35"/>
        <v/>
      </c>
      <c r="T149" s="83" t="str">
        <f t="shared" si="28"/>
        <v/>
      </c>
      <c r="U149" s="53" t="str">
        <f>IF(S149="","",COUNTIF($S$7:S149,"該当２"))</f>
        <v/>
      </c>
      <c r="V149" s="56" t="str">
        <f t="shared" si="29"/>
        <v/>
      </c>
      <c r="W149" s="83" t="str">
        <f t="shared" si="30"/>
        <v/>
      </c>
      <c r="X149" s="53" t="str">
        <f>IF(V149="","",COUNTIF($V$7:V149,"該当３"))</f>
        <v/>
      </c>
    </row>
    <row r="150" spans="1:24">
      <c r="A150" s="263">
        <v>1020114006</v>
      </c>
      <c r="B150" s="263">
        <v>10</v>
      </c>
      <c r="C150" s="264">
        <v>201</v>
      </c>
      <c r="D150" s="265">
        <v>14</v>
      </c>
      <c r="E150" s="264">
        <v>6</v>
      </c>
      <c r="F150" s="263" t="s">
        <v>495</v>
      </c>
      <c r="G150" s="263" t="s">
        <v>496</v>
      </c>
      <c r="H150" s="263" t="s">
        <v>620</v>
      </c>
      <c r="I150" s="263" t="s">
        <v>625</v>
      </c>
      <c r="J150" s="51"/>
      <c r="K150" s="52" t="str">
        <f t="shared" si="31"/>
        <v/>
      </c>
      <c r="L150" s="83" t="str">
        <f t="shared" si="32"/>
        <v/>
      </c>
      <c r="M150" s="53" t="str">
        <f>IF(K150="","",COUNTIF($K$7:K150,"ﾘｽﾄ１"))</f>
        <v/>
      </c>
      <c r="N150" s="53" t="str">
        <f t="shared" si="33"/>
        <v/>
      </c>
      <c r="O150" s="54" t="str">
        <f t="shared" si="34"/>
        <v/>
      </c>
      <c r="P150" s="53" t="str">
        <f t="shared" si="25"/>
        <v/>
      </c>
      <c r="Q150" s="52" t="str">
        <f t="shared" si="26"/>
        <v/>
      </c>
      <c r="R150" s="55" t="str">
        <f t="shared" si="27"/>
        <v/>
      </c>
      <c r="S150" s="52" t="str">
        <f t="shared" si="35"/>
        <v/>
      </c>
      <c r="T150" s="83" t="str">
        <f t="shared" si="28"/>
        <v/>
      </c>
      <c r="U150" s="53" t="str">
        <f>IF(S150="","",COUNTIF($S$7:S150,"該当２"))</f>
        <v/>
      </c>
      <c r="V150" s="56" t="str">
        <f t="shared" si="29"/>
        <v/>
      </c>
      <c r="W150" s="83" t="str">
        <f t="shared" si="30"/>
        <v/>
      </c>
      <c r="X150" s="53" t="str">
        <f>IF(V150="","",COUNTIF($V$7:V150,"該当３"))</f>
        <v/>
      </c>
    </row>
    <row r="151" spans="1:24">
      <c r="A151" s="263">
        <v>1020114007</v>
      </c>
      <c r="B151" s="263">
        <v>10</v>
      </c>
      <c r="C151" s="264">
        <v>201</v>
      </c>
      <c r="D151" s="265">
        <v>14</v>
      </c>
      <c r="E151" s="264">
        <v>7</v>
      </c>
      <c r="F151" s="263" t="s">
        <v>495</v>
      </c>
      <c r="G151" s="263" t="s">
        <v>496</v>
      </c>
      <c r="H151" s="263" t="s">
        <v>620</v>
      </c>
      <c r="I151" s="263" t="s">
        <v>626</v>
      </c>
      <c r="J151" s="51"/>
      <c r="K151" s="52" t="str">
        <f t="shared" si="31"/>
        <v/>
      </c>
      <c r="L151" s="83" t="str">
        <f t="shared" si="32"/>
        <v/>
      </c>
      <c r="M151" s="53" t="str">
        <f>IF(K151="","",COUNTIF($K$7:K151,"ﾘｽﾄ１"))</f>
        <v/>
      </c>
      <c r="N151" s="53" t="str">
        <f t="shared" si="33"/>
        <v/>
      </c>
      <c r="O151" s="54" t="str">
        <f t="shared" si="34"/>
        <v/>
      </c>
      <c r="P151" s="53" t="str">
        <f t="shared" si="25"/>
        <v/>
      </c>
      <c r="Q151" s="52" t="str">
        <f t="shared" si="26"/>
        <v/>
      </c>
      <c r="R151" s="55" t="str">
        <f t="shared" si="27"/>
        <v/>
      </c>
      <c r="S151" s="52" t="str">
        <f t="shared" si="35"/>
        <v/>
      </c>
      <c r="T151" s="83" t="str">
        <f t="shared" si="28"/>
        <v/>
      </c>
      <c r="U151" s="53" t="str">
        <f>IF(S151="","",COUNTIF($S$7:S151,"該当２"))</f>
        <v/>
      </c>
      <c r="V151" s="56" t="str">
        <f t="shared" si="29"/>
        <v/>
      </c>
      <c r="W151" s="83" t="str">
        <f t="shared" si="30"/>
        <v/>
      </c>
      <c r="X151" s="53" t="str">
        <f>IF(V151="","",COUNTIF($V$7:V151,"該当３"))</f>
        <v/>
      </c>
    </row>
    <row r="152" spans="1:24">
      <c r="A152" s="263">
        <v>1020114008</v>
      </c>
      <c r="B152" s="263">
        <v>10</v>
      </c>
      <c r="C152" s="264">
        <v>201</v>
      </c>
      <c r="D152" s="265">
        <v>14</v>
      </c>
      <c r="E152" s="264">
        <v>8</v>
      </c>
      <c r="F152" s="263" t="s">
        <v>495</v>
      </c>
      <c r="G152" s="263" t="s">
        <v>496</v>
      </c>
      <c r="H152" s="263" t="s">
        <v>620</v>
      </c>
      <c r="I152" s="263" t="s">
        <v>627</v>
      </c>
      <c r="J152" s="51"/>
      <c r="K152" s="52" t="str">
        <f t="shared" si="31"/>
        <v/>
      </c>
      <c r="L152" s="83" t="str">
        <f t="shared" si="32"/>
        <v/>
      </c>
      <c r="M152" s="53" t="str">
        <f>IF(K152="","",COUNTIF($K$7:K152,"ﾘｽﾄ１"))</f>
        <v/>
      </c>
      <c r="N152" s="53" t="str">
        <f t="shared" si="33"/>
        <v/>
      </c>
      <c r="O152" s="54" t="str">
        <f t="shared" si="34"/>
        <v/>
      </c>
      <c r="P152" s="53" t="str">
        <f t="shared" si="25"/>
        <v/>
      </c>
      <c r="Q152" s="52" t="str">
        <f t="shared" si="26"/>
        <v/>
      </c>
      <c r="R152" s="55" t="str">
        <f t="shared" si="27"/>
        <v/>
      </c>
      <c r="S152" s="52" t="str">
        <f t="shared" si="35"/>
        <v/>
      </c>
      <c r="T152" s="83" t="str">
        <f t="shared" si="28"/>
        <v/>
      </c>
      <c r="U152" s="53" t="str">
        <f>IF(S152="","",COUNTIF($S$7:S152,"該当２"))</f>
        <v/>
      </c>
      <c r="V152" s="56" t="str">
        <f t="shared" si="29"/>
        <v/>
      </c>
      <c r="W152" s="83" t="str">
        <f t="shared" si="30"/>
        <v/>
      </c>
      <c r="X152" s="53" t="str">
        <f>IF(V152="","",COUNTIF($V$7:V152,"該当３"))</f>
        <v/>
      </c>
    </row>
    <row r="153" spans="1:24">
      <c r="A153" s="263">
        <v>1020114009</v>
      </c>
      <c r="B153" s="263">
        <v>10</v>
      </c>
      <c r="C153" s="264">
        <v>201</v>
      </c>
      <c r="D153" s="265">
        <v>14</v>
      </c>
      <c r="E153" s="264">
        <v>9</v>
      </c>
      <c r="F153" s="263" t="s">
        <v>495</v>
      </c>
      <c r="G153" s="263" t="s">
        <v>496</v>
      </c>
      <c r="H153" s="263" t="s">
        <v>620</v>
      </c>
      <c r="I153" s="263" t="s">
        <v>628</v>
      </c>
      <c r="J153" s="51"/>
      <c r="K153" s="52" t="str">
        <f t="shared" si="31"/>
        <v/>
      </c>
      <c r="L153" s="83" t="str">
        <f t="shared" si="32"/>
        <v/>
      </c>
      <c r="M153" s="53" t="str">
        <f>IF(K153="","",COUNTIF($K$7:K153,"ﾘｽﾄ１"))</f>
        <v/>
      </c>
      <c r="N153" s="53" t="str">
        <f t="shared" si="33"/>
        <v/>
      </c>
      <c r="O153" s="54" t="str">
        <f t="shared" si="34"/>
        <v/>
      </c>
      <c r="P153" s="53" t="str">
        <f t="shared" si="25"/>
        <v/>
      </c>
      <c r="Q153" s="52" t="str">
        <f t="shared" si="26"/>
        <v/>
      </c>
      <c r="R153" s="55" t="str">
        <f t="shared" si="27"/>
        <v/>
      </c>
      <c r="S153" s="52" t="str">
        <f t="shared" si="35"/>
        <v/>
      </c>
      <c r="T153" s="83" t="str">
        <f t="shared" si="28"/>
        <v/>
      </c>
      <c r="U153" s="53" t="str">
        <f>IF(S153="","",COUNTIF($S$7:S153,"該当２"))</f>
        <v/>
      </c>
      <c r="V153" s="56" t="str">
        <f t="shared" si="29"/>
        <v/>
      </c>
      <c r="W153" s="83" t="str">
        <f t="shared" si="30"/>
        <v/>
      </c>
      <c r="X153" s="53" t="str">
        <f>IF(V153="","",COUNTIF($V$7:V153,"該当３"))</f>
        <v/>
      </c>
    </row>
    <row r="154" spans="1:24">
      <c r="A154" s="263">
        <v>1020114010</v>
      </c>
      <c r="B154" s="263">
        <v>10</v>
      </c>
      <c r="C154" s="264">
        <v>201</v>
      </c>
      <c r="D154" s="265">
        <v>14</v>
      </c>
      <c r="E154" s="264">
        <v>10</v>
      </c>
      <c r="F154" s="263" t="s">
        <v>495</v>
      </c>
      <c r="G154" s="263" t="s">
        <v>496</v>
      </c>
      <c r="H154" s="263" t="s">
        <v>620</v>
      </c>
      <c r="I154" s="263" t="s">
        <v>629</v>
      </c>
      <c r="J154" s="51"/>
      <c r="K154" s="52" t="str">
        <f t="shared" si="31"/>
        <v/>
      </c>
      <c r="L154" s="83" t="str">
        <f t="shared" si="32"/>
        <v/>
      </c>
      <c r="M154" s="53" t="str">
        <f>IF(K154="","",COUNTIF($K$7:K154,"ﾘｽﾄ１"))</f>
        <v/>
      </c>
      <c r="N154" s="53" t="str">
        <f t="shared" si="33"/>
        <v/>
      </c>
      <c r="O154" s="54" t="str">
        <f t="shared" si="34"/>
        <v/>
      </c>
      <c r="P154" s="53" t="str">
        <f t="shared" si="25"/>
        <v/>
      </c>
      <c r="Q154" s="52" t="str">
        <f t="shared" si="26"/>
        <v/>
      </c>
      <c r="R154" s="55" t="str">
        <f t="shared" si="27"/>
        <v/>
      </c>
      <c r="S154" s="52" t="str">
        <f t="shared" si="35"/>
        <v/>
      </c>
      <c r="T154" s="83" t="str">
        <f t="shared" si="28"/>
        <v/>
      </c>
      <c r="U154" s="53" t="str">
        <f>IF(S154="","",COUNTIF($S$7:S154,"該当２"))</f>
        <v/>
      </c>
      <c r="V154" s="56" t="str">
        <f t="shared" si="29"/>
        <v/>
      </c>
      <c r="W154" s="83" t="str">
        <f t="shared" si="30"/>
        <v/>
      </c>
      <c r="X154" s="53" t="str">
        <f>IF(V154="","",COUNTIF($V$7:V154,"該当３"))</f>
        <v/>
      </c>
    </row>
    <row r="155" spans="1:24">
      <c r="A155" s="263">
        <v>1020114011</v>
      </c>
      <c r="B155" s="263">
        <v>10</v>
      </c>
      <c r="C155" s="264">
        <v>201</v>
      </c>
      <c r="D155" s="265">
        <v>14</v>
      </c>
      <c r="E155" s="264">
        <v>11</v>
      </c>
      <c r="F155" s="263" t="s">
        <v>495</v>
      </c>
      <c r="G155" s="263" t="s">
        <v>496</v>
      </c>
      <c r="H155" s="263" t="s">
        <v>620</v>
      </c>
      <c r="I155" s="263" t="s">
        <v>630</v>
      </c>
      <c r="J155" s="51"/>
      <c r="K155" s="52" t="str">
        <f t="shared" si="31"/>
        <v/>
      </c>
      <c r="L155" s="83" t="str">
        <f t="shared" si="32"/>
        <v/>
      </c>
      <c r="M155" s="53" t="str">
        <f>IF(K155="","",COUNTIF($K$7:K155,"ﾘｽﾄ１"))</f>
        <v/>
      </c>
      <c r="N155" s="53" t="str">
        <f t="shared" si="33"/>
        <v/>
      </c>
      <c r="O155" s="54" t="str">
        <f t="shared" si="34"/>
        <v/>
      </c>
      <c r="P155" s="53" t="str">
        <f t="shared" si="25"/>
        <v/>
      </c>
      <c r="Q155" s="52" t="str">
        <f t="shared" si="26"/>
        <v/>
      </c>
      <c r="R155" s="55" t="str">
        <f t="shared" si="27"/>
        <v/>
      </c>
      <c r="S155" s="52" t="str">
        <f t="shared" si="35"/>
        <v/>
      </c>
      <c r="T155" s="83" t="str">
        <f t="shared" si="28"/>
        <v/>
      </c>
      <c r="U155" s="53" t="str">
        <f>IF(S155="","",COUNTIF($S$7:S155,"該当２"))</f>
        <v/>
      </c>
      <c r="V155" s="56" t="str">
        <f t="shared" si="29"/>
        <v/>
      </c>
      <c r="W155" s="83" t="str">
        <f t="shared" si="30"/>
        <v/>
      </c>
      <c r="X155" s="53" t="str">
        <f>IF(V155="","",COUNTIF($V$7:V155,"該当３"))</f>
        <v/>
      </c>
    </row>
    <row r="156" spans="1:24">
      <c r="A156" s="263">
        <v>1020115000</v>
      </c>
      <c r="B156" s="263">
        <v>10</v>
      </c>
      <c r="C156" s="264">
        <v>201</v>
      </c>
      <c r="D156" s="265">
        <v>15</v>
      </c>
      <c r="E156" s="264">
        <v>0</v>
      </c>
      <c r="F156" s="263" t="s">
        <v>495</v>
      </c>
      <c r="G156" s="263" t="s">
        <v>496</v>
      </c>
      <c r="H156" s="263" t="s">
        <v>631</v>
      </c>
      <c r="I156" s="263"/>
      <c r="J156" s="51"/>
      <c r="K156" s="52" t="str">
        <f t="shared" si="31"/>
        <v/>
      </c>
      <c r="L156" s="83" t="str">
        <f t="shared" si="32"/>
        <v/>
      </c>
      <c r="M156" s="53" t="str">
        <f>IF(K156="","",COUNTIF($K$7:K156,"ﾘｽﾄ１"))</f>
        <v/>
      </c>
      <c r="N156" s="53" t="str">
        <f t="shared" si="33"/>
        <v/>
      </c>
      <c r="O156" s="54" t="str">
        <f t="shared" si="34"/>
        <v/>
      </c>
      <c r="P156" s="53" t="str">
        <f t="shared" si="25"/>
        <v/>
      </c>
      <c r="Q156" s="52" t="str">
        <f t="shared" si="26"/>
        <v/>
      </c>
      <c r="R156" s="55" t="str">
        <f t="shared" si="27"/>
        <v/>
      </c>
      <c r="S156" s="52" t="str">
        <f t="shared" si="35"/>
        <v/>
      </c>
      <c r="T156" s="83" t="str">
        <f t="shared" si="28"/>
        <v/>
      </c>
      <c r="U156" s="53" t="str">
        <f>IF(S156="","",COUNTIF($S$7:S156,"該当２"))</f>
        <v/>
      </c>
      <c r="V156" s="56" t="str">
        <f t="shared" si="29"/>
        <v/>
      </c>
      <c r="W156" s="83" t="str">
        <f t="shared" si="30"/>
        <v/>
      </c>
      <c r="X156" s="53" t="str">
        <f>IF(V156="","",COUNTIF($V$7:V156,"該当３"))</f>
        <v/>
      </c>
    </row>
    <row r="157" spans="1:24">
      <c r="A157" s="263">
        <v>1020115014</v>
      </c>
      <c r="B157" s="263">
        <v>10</v>
      </c>
      <c r="C157" s="264">
        <v>201</v>
      </c>
      <c r="D157" s="265">
        <v>15</v>
      </c>
      <c r="E157" s="264">
        <v>14</v>
      </c>
      <c r="F157" s="263" t="s">
        <v>495</v>
      </c>
      <c r="G157" s="263" t="s">
        <v>496</v>
      </c>
      <c r="H157" s="263" t="s">
        <v>631</v>
      </c>
      <c r="I157" s="263" t="s">
        <v>632</v>
      </c>
      <c r="J157" s="51"/>
      <c r="K157" s="52" t="str">
        <f t="shared" si="31"/>
        <v/>
      </c>
      <c r="L157" s="83" t="str">
        <f t="shared" si="32"/>
        <v/>
      </c>
      <c r="M157" s="53" t="str">
        <f>IF(K157="","",COUNTIF($K$7:K157,"ﾘｽﾄ１"))</f>
        <v/>
      </c>
      <c r="N157" s="53" t="str">
        <f t="shared" si="33"/>
        <v/>
      </c>
      <c r="O157" s="54" t="str">
        <f t="shared" si="34"/>
        <v/>
      </c>
      <c r="P157" s="53" t="str">
        <f t="shared" si="25"/>
        <v/>
      </c>
      <c r="Q157" s="52" t="str">
        <f t="shared" si="26"/>
        <v/>
      </c>
      <c r="R157" s="55" t="str">
        <f t="shared" si="27"/>
        <v/>
      </c>
      <c r="S157" s="52" t="str">
        <f t="shared" si="35"/>
        <v/>
      </c>
      <c r="T157" s="83" t="str">
        <f t="shared" si="28"/>
        <v/>
      </c>
      <c r="U157" s="53" t="str">
        <f>IF(S157="","",COUNTIF($S$7:S157,"該当２"))</f>
        <v/>
      </c>
      <c r="V157" s="56" t="str">
        <f t="shared" si="29"/>
        <v/>
      </c>
      <c r="W157" s="83" t="str">
        <f t="shared" si="30"/>
        <v/>
      </c>
      <c r="X157" s="53" t="str">
        <f>IF(V157="","",COUNTIF($V$7:V157,"該当３"))</f>
        <v/>
      </c>
    </row>
    <row r="158" spans="1:24">
      <c r="A158" s="263">
        <v>1020115015</v>
      </c>
      <c r="B158" s="263">
        <v>10</v>
      </c>
      <c r="C158" s="264">
        <v>201</v>
      </c>
      <c r="D158" s="265">
        <v>15</v>
      </c>
      <c r="E158" s="264">
        <v>15</v>
      </c>
      <c r="F158" s="263" t="s">
        <v>495</v>
      </c>
      <c r="G158" s="263" t="s">
        <v>496</v>
      </c>
      <c r="H158" s="263" t="s">
        <v>631</v>
      </c>
      <c r="I158" s="263" t="s">
        <v>633</v>
      </c>
      <c r="J158" s="51"/>
      <c r="K158" s="52" t="str">
        <f t="shared" si="31"/>
        <v/>
      </c>
      <c r="L158" s="83" t="str">
        <f t="shared" si="32"/>
        <v/>
      </c>
      <c r="M158" s="53" t="str">
        <f>IF(K158="","",COUNTIF($K$7:K158,"ﾘｽﾄ１"))</f>
        <v/>
      </c>
      <c r="N158" s="53" t="str">
        <f t="shared" si="33"/>
        <v/>
      </c>
      <c r="O158" s="54" t="str">
        <f t="shared" si="34"/>
        <v/>
      </c>
      <c r="P158" s="53" t="str">
        <f t="shared" si="25"/>
        <v/>
      </c>
      <c r="Q158" s="52" t="str">
        <f t="shared" si="26"/>
        <v/>
      </c>
      <c r="R158" s="55" t="str">
        <f t="shared" si="27"/>
        <v/>
      </c>
      <c r="S158" s="52" t="str">
        <f t="shared" si="35"/>
        <v/>
      </c>
      <c r="T158" s="83" t="str">
        <f t="shared" si="28"/>
        <v/>
      </c>
      <c r="U158" s="53" t="str">
        <f>IF(S158="","",COUNTIF($S$7:S158,"該当２"))</f>
        <v/>
      </c>
      <c r="V158" s="56" t="str">
        <f t="shared" si="29"/>
        <v/>
      </c>
      <c r="W158" s="83" t="str">
        <f t="shared" si="30"/>
        <v/>
      </c>
      <c r="X158" s="53" t="str">
        <f>IF(V158="","",COUNTIF($V$7:V158,"該当３"))</f>
        <v/>
      </c>
    </row>
    <row r="159" spans="1:24">
      <c r="A159" s="263">
        <v>1020115016</v>
      </c>
      <c r="B159" s="263">
        <v>10</v>
      </c>
      <c r="C159" s="264">
        <v>201</v>
      </c>
      <c r="D159" s="265">
        <v>15</v>
      </c>
      <c r="E159" s="264">
        <v>16</v>
      </c>
      <c r="F159" s="263" t="s">
        <v>495</v>
      </c>
      <c r="G159" s="263" t="s">
        <v>496</v>
      </c>
      <c r="H159" s="263" t="s">
        <v>631</v>
      </c>
      <c r="I159" s="263" t="s">
        <v>634</v>
      </c>
      <c r="J159" s="51"/>
      <c r="K159" s="52" t="str">
        <f t="shared" si="31"/>
        <v/>
      </c>
      <c r="L159" s="83" t="str">
        <f t="shared" si="32"/>
        <v/>
      </c>
      <c r="M159" s="53" t="str">
        <f>IF(K159="","",COUNTIF($K$7:K159,"ﾘｽﾄ１"))</f>
        <v/>
      </c>
      <c r="N159" s="53" t="str">
        <f t="shared" si="33"/>
        <v/>
      </c>
      <c r="O159" s="54" t="str">
        <f t="shared" si="34"/>
        <v/>
      </c>
      <c r="P159" s="53" t="str">
        <f t="shared" si="25"/>
        <v/>
      </c>
      <c r="Q159" s="52" t="str">
        <f t="shared" si="26"/>
        <v/>
      </c>
      <c r="R159" s="55" t="str">
        <f t="shared" si="27"/>
        <v/>
      </c>
      <c r="S159" s="52" t="str">
        <f t="shared" si="35"/>
        <v/>
      </c>
      <c r="T159" s="83" t="str">
        <f t="shared" si="28"/>
        <v/>
      </c>
      <c r="U159" s="53" t="str">
        <f>IF(S159="","",COUNTIF($S$7:S159,"該当２"))</f>
        <v/>
      </c>
      <c r="V159" s="56" t="str">
        <f t="shared" si="29"/>
        <v/>
      </c>
      <c r="W159" s="83" t="str">
        <f t="shared" si="30"/>
        <v/>
      </c>
      <c r="X159" s="53" t="str">
        <f>IF(V159="","",COUNTIF($V$7:V159,"該当３"))</f>
        <v/>
      </c>
    </row>
    <row r="160" spans="1:24">
      <c r="A160" s="263">
        <v>1020115019</v>
      </c>
      <c r="B160" s="263">
        <v>10</v>
      </c>
      <c r="C160" s="264">
        <v>201</v>
      </c>
      <c r="D160" s="265">
        <v>15</v>
      </c>
      <c r="E160" s="264">
        <v>19</v>
      </c>
      <c r="F160" s="263" t="s">
        <v>495</v>
      </c>
      <c r="G160" s="263" t="s">
        <v>496</v>
      </c>
      <c r="H160" s="263" t="s">
        <v>631</v>
      </c>
      <c r="I160" s="263" t="s">
        <v>153</v>
      </c>
      <c r="J160" s="51"/>
      <c r="K160" s="52" t="str">
        <f t="shared" si="31"/>
        <v/>
      </c>
      <c r="L160" s="83" t="str">
        <f t="shared" si="32"/>
        <v/>
      </c>
      <c r="M160" s="53" t="str">
        <f>IF(K160="","",COUNTIF($K$7:K160,"ﾘｽﾄ１"))</f>
        <v/>
      </c>
      <c r="N160" s="53" t="str">
        <f t="shared" si="33"/>
        <v/>
      </c>
      <c r="O160" s="54" t="str">
        <f t="shared" si="34"/>
        <v/>
      </c>
      <c r="P160" s="53" t="str">
        <f t="shared" si="25"/>
        <v/>
      </c>
      <c r="Q160" s="52" t="str">
        <f t="shared" si="26"/>
        <v/>
      </c>
      <c r="R160" s="55" t="str">
        <f t="shared" si="27"/>
        <v/>
      </c>
      <c r="S160" s="52" t="str">
        <f t="shared" si="35"/>
        <v/>
      </c>
      <c r="T160" s="83" t="str">
        <f t="shared" si="28"/>
        <v/>
      </c>
      <c r="U160" s="53" t="str">
        <f>IF(S160="","",COUNTIF($S$7:S160,"該当２"))</f>
        <v/>
      </c>
      <c r="V160" s="56" t="str">
        <f t="shared" si="29"/>
        <v/>
      </c>
      <c r="W160" s="83" t="str">
        <f t="shared" si="30"/>
        <v/>
      </c>
      <c r="X160" s="53" t="str">
        <f>IF(V160="","",COUNTIF($V$7:V160,"該当３"))</f>
        <v/>
      </c>
    </row>
    <row r="161" spans="1:24">
      <c r="A161" s="263">
        <v>1020115020</v>
      </c>
      <c r="B161" s="263">
        <v>10</v>
      </c>
      <c r="C161" s="264">
        <v>201</v>
      </c>
      <c r="D161" s="265">
        <v>15</v>
      </c>
      <c r="E161" s="264">
        <v>20</v>
      </c>
      <c r="F161" s="263" t="s">
        <v>495</v>
      </c>
      <c r="G161" s="263" t="s">
        <v>496</v>
      </c>
      <c r="H161" s="263" t="s">
        <v>631</v>
      </c>
      <c r="I161" s="263" t="s">
        <v>635</v>
      </c>
      <c r="J161" s="51"/>
      <c r="K161" s="52" t="str">
        <f t="shared" si="31"/>
        <v/>
      </c>
      <c r="L161" s="83" t="str">
        <f t="shared" si="32"/>
        <v/>
      </c>
      <c r="M161" s="53" t="str">
        <f>IF(K161="","",COUNTIF($K$7:K161,"ﾘｽﾄ１"))</f>
        <v/>
      </c>
      <c r="N161" s="53" t="str">
        <f t="shared" si="33"/>
        <v/>
      </c>
      <c r="O161" s="54" t="str">
        <f t="shared" si="34"/>
        <v/>
      </c>
      <c r="P161" s="53" t="str">
        <f t="shared" si="25"/>
        <v/>
      </c>
      <c r="Q161" s="52" t="str">
        <f t="shared" si="26"/>
        <v/>
      </c>
      <c r="R161" s="55" t="str">
        <f t="shared" si="27"/>
        <v/>
      </c>
      <c r="S161" s="52" t="str">
        <f t="shared" si="35"/>
        <v/>
      </c>
      <c r="T161" s="83" t="str">
        <f t="shared" si="28"/>
        <v/>
      </c>
      <c r="U161" s="53" t="str">
        <f>IF(S161="","",COUNTIF($S$7:S161,"該当２"))</f>
        <v/>
      </c>
      <c r="V161" s="56" t="str">
        <f t="shared" si="29"/>
        <v/>
      </c>
      <c r="W161" s="83" t="str">
        <f t="shared" si="30"/>
        <v/>
      </c>
      <c r="X161" s="53" t="str">
        <f>IF(V161="","",COUNTIF($V$7:V161,"該当３"))</f>
        <v/>
      </c>
    </row>
    <row r="162" spans="1:24">
      <c r="A162" s="263">
        <v>1020115021</v>
      </c>
      <c r="B162" s="263">
        <v>10</v>
      </c>
      <c r="C162" s="264">
        <v>201</v>
      </c>
      <c r="D162" s="265">
        <v>15</v>
      </c>
      <c r="E162" s="264">
        <v>21</v>
      </c>
      <c r="F162" s="263" t="s">
        <v>495</v>
      </c>
      <c r="G162" s="263" t="s">
        <v>496</v>
      </c>
      <c r="H162" s="263" t="s">
        <v>631</v>
      </c>
      <c r="I162" s="263" t="s">
        <v>267</v>
      </c>
      <c r="J162" s="51"/>
      <c r="K162" s="52" t="str">
        <f t="shared" si="31"/>
        <v/>
      </c>
      <c r="L162" s="83" t="str">
        <f t="shared" si="32"/>
        <v/>
      </c>
      <c r="M162" s="53" t="str">
        <f>IF(K162="","",COUNTIF($K$7:K162,"ﾘｽﾄ１"))</f>
        <v/>
      </c>
      <c r="N162" s="53" t="str">
        <f t="shared" si="33"/>
        <v/>
      </c>
      <c r="O162" s="54" t="str">
        <f t="shared" si="34"/>
        <v/>
      </c>
      <c r="P162" s="53" t="str">
        <f t="shared" si="25"/>
        <v/>
      </c>
      <c r="Q162" s="52" t="str">
        <f t="shared" si="26"/>
        <v/>
      </c>
      <c r="R162" s="55" t="str">
        <f t="shared" si="27"/>
        <v/>
      </c>
      <c r="S162" s="52" t="str">
        <f t="shared" si="35"/>
        <v/>
      </c>
      <c r="T162" s="83" t="str">
        <f t="shared" si="28"/>
        <v/>
      </c>
      <c r="U162" s="53" t="str">
        <f>IF(S162="","",COUNTIF($S$7:S162,"該当２"))</f>
        <v/>
      </c>
      <c r="V162" s="56" t="str">
        <f t="shared" si="29"/>
        <v/>
      </c>
      <c r="W162" s="83" t="str">
        <f t="shared" si="30"/>
        <v/>
      </c>
      <c r="X162" s="53" t="str">
        <f>IF(V162="","",COUNTIF($V$7:V162,"該当３"))</f>
        <v/>
      </c>
    </row>
    <row r="163" spans="1:24">
      <c r="A163" s="263">
        <v>1020115022</v>
      </c>
      <c r="B163" s="263">
        <v>10</v>
      </c>
      <c r="C163" s="264">
        <v>201</v>
      </c>
      <c r="D163" s="265">
        <v>15</v>
      </c>
      <c r="E163" s="264">
        <v>22</v>
      </c>
      <c r="F163" s="263" t="s">
        <v>495</v>
      </c>
      <c r="G163" s="263" t="s">
        <v>496</v>
      </c>
      <c r="H163" s="263" t="s">
        <v>631</v>
      </c>
      <c r="I163" s="263" t="s">
        <v>636</v>
      </c>
      <c r="J163" s="51"/>
      <c r="K163" s="52" t="str">
        <f t="shared" si="31"/>
        <v/>
      </c>
      <c r="L163" s="83" t="str">
        <f t="shared" si="32"/>
        <v/>
      </c>
      <c r="M163" s="53" t="str">
        <f>IF(K163="","",COUNTIF($K$7:K163,"ﾘｽﾄ１"))</f>
        <v/>
      </c>
      <c r="N163" s="53" t="str">
        <f t="shared" si="33"/>
        <v/>
      </c>
      <c r="O163" s="54" t="str">
        <f t="shared" si="34"/>
        <v/>
      </c>
      <c r="P163" s="53" t="str">
        <f t="shared" si="25"/>
        <v/>
      </c>
      <c r="Q163" s="52" t="str">
        <f t="shared" si="26"/>
        <v/>
      </c>
      <c r="R163" s="55" t="str">
        <f t="shared" si="27"/>
        <v/>
      </c>
      <c r="S163" s="52" t="str">
        <f t="shared" si="35"/>
        <v/>
      </c>
      <c r="T163" s="83" t="str">
        <f t="shared" si="28"/>
        <v/>
      </c>
      <c r="U163" s="53" t="str">
        <f>IF(S163="","",COUNTIF($S$7:S163,"該当２"))</f>
        <v/>
      </c>
      <c r="V163" s="56" t="str">
        <f t="shared" si="29"/>
        <v/>
      </c>
      <c r="W163" s="83" t="str">
        <f t="shared" si="30"/>
        <v/>
      </c>
      <c r="X163" s="53" t="str">
        <f>IF(V163="","",COUNTIF($V$7:V163,"該当３"))</f>
        <v/>
      </c>
    </row>
    <row r="164" spans="1:24">
      <c r="A164" s="263">
        <v>1020115023</v>
      </c>
      <c r="B164" s="263">
        <v>10</v>
      </c>
      <c r="C164" s="264">
        <v>201</v>
      </c>
      <c r="D164" s="265">
        <v>15</v>
      </c>
      <c r="E164" s="264">
        <v>23</v>
      </c>
      <c r="F164" s="263" t="s">
        <v>495</v>
      </c>
      <c r="G164" s="263" t="s">
        <v>496</v>
      </c>
      <c r="H164" s="263" t="s">
        <v>631</v>
      </c>
      <c r="I164" s="263" t="s">
        <v>637</v>
      </c>
      <c r="J164" s="51"/>
      <c r="K164" s="52" t="str">
        <f t="shared" si="31"/>
        <v/>
      </c>
      <c r="L164" s="83" t="str">
        <f t="shared" si="32"/>
        <v/>
      </c>
      <c r="M164" s="53" t="str">
        <f>IF(K164="","",COUNTIF($K$7:K164,"ﾘｽﾄ１"))</f>
        <v/>
      </c>
      <c r="N164" s="53" t="str">
        <f t="shared" si="33"/>
        <v/>
      </c>
      <c r="O164" s="54" t="str">
        <f t="shared" si="34"/>
        <v/>
      </c>
      <c r="P164" s="53" t="str">
        <f t="shared" si="25"/>
        <v/>
      </c>
      <c r="Q164" s="52" t="str">
        <f t="shared" si="26"/>
        <v/>
      </c>
      <c r="R164" s="55" t="str">
        <f t="shared" si="27"/>
        <v/>
      </c>
      <c r="S164" s="52" t="str">
        <f t="shared" si="35"/>
        <v/>
      </c>
      <c r="T164" s="83" t="str">
        <f t="shared" si="28"/>
        <v/>
      </c>
      <c r="U164" s="53" t="str">
        <f>IF(S164="","",COUNTIF($S$7:S164,"該当２"))</f>
        <v/>
      </c>
      <c r="V164" s="56" t="str">
        <f t="shared" si="29"/>
        <v/>
      </c>
      <c r="W164" s="83" t="str">
        <f t="shared" si="30"/>
        <v/>
      </c>
      <c r="X164" s="53" t="str">
        <f>IF(V164="","",COUNTIF($V$7:V164,"該当３"))</f>
        <v/>
      </c>
    </row>
    <row r="165" spans="1:24">
      <c r="A165" s="263">
        <v>1020115024</v>
      </c>
      <c r="B165" s="263">
        <v>10</v>
      </c>
      <c r="C165" s="264">
        <v>201</v>
      </c>
      <c r="D165" s="265">
        <v>15</v>
      </c>
      <c r="E165" s="264">
        <v>24</v>
      </c>
      <c r="F165" s="263" t="s">
        <v>495</v>
      </c>
      <c r="G165" s="263" t="s">
        <v>496</v>
      </c>
      <c r="H165" s="263" t="s">
        <v>631</v>
      </c>
      <c r="I165" s="263" t="s">
        <v>638</v>
      </c>
      <c r="J165" s="51"/>
      <c r="K165" s="52" t="str">
        <f t="shared" si="31"/>
        <v/>
      </c>
      <c r="L165" s="83" t="str">
        <f t="shared" si="32"/>
        <v/>
      </c>
      <c r="M165" s="53" t="str">
        <f>IF(K165="","",COUNTIF($K$7:K165,"ﾘｽﾄ１"))</f>
        <v/>
      </c>
      <c r="N165" s="53" t="str">
        <f t="shared" si="33"/>
        <v/>
      </c>
      <c r="O165" s="54" t="str">
        <f t="shared" si="34"/>
        <v/>
      </c>
      <c r="P165" s="53" t="str">
        <f t="shared" si="25"/>
        <v/>
      </c>
      <c r="Q165" s="52" t="str">
        <f t="shared" si="26"/>
        <v/>
      </c>
      <c r="R165" s="55" t="str">
        <f t="shared" si="27"/>
        <v/>
      </c>
      <c r="S165" s="52" t="str">
        <f t="shared" si="35"/>
        <v/>
      </c>
      <c r="T165" s="83" t="str">
        <f t="shared" si="28"/>
        <v/>
      </c>
      <c r="U165" s="53" t="str">
        <f>IF(S165="","",COUNTIF($S$7:S165,"該当２"))</f>
        <v/>
      </c>
      <c r="V165" s="56" t="str">
        <f t="shared" si="29"/>
        <v/>
      </c>
      <c r="W165" s="83" t="str">
        <f t="shared" si="30"/>
        <v/>
      </c>
      <c r="X165" s="53" t="str">
        <f>IF(V165="","",COUNTIF($V$7:V165,"該当３"))</f>
        <v/>
      </c>
    </row>
    <row r="166" spans="1:24">
      <c r="A166" s="263">
        <v>1020115025</v>
      </c>
      <c r="B166" s="263">
        <v>10</v>
      </c>
      <c r="C166" s="264">
        <v>201</v>
      </c>
      <c r="D166" s="265">
        <v>15</v>
      </c>
      <c r="E166" s="264">
        <v>25</v>
      </c>
      <c r="F166" s="263" t="s">
        <v>495</v>
      </c>
      <c r="G166" s="263" t="s">
        <v>496</v>
      </c>
      <c r="H166" s="263" t="s">
        <v>631</v>
      </c>
      <c r="I166" s="263" t="s">
        <v>639</v>
      </c>
      <c r="J166" s="51"/>
      <c r="K166" s="52" t="str">
        <f t="shared" si="31"/>
        <v/>
      </c>
      <c r="L166" s="83" t="str">
        <f t="shared" si="32"/>
        <v/>
      </c>
      <c r="M166" s="53" t="str">
        <f>IF(K166="","",COUNTIF($K$7:K166,"ﾘｽﾄ１"))</f>
        <v/>
      </c>
      <c r="N166" s="53" t="str">
        <f t="shared" si="33"/>
        <v/>
      </c>
      <c r="O166" s="54" t="str">
        <f t="shared" si="34"/>
        <v/>
      </c>
      <c r="P166" s="53" t="str">
        <f t="shared" si="25"/>
        <v/>
      </c>
      <c r="Q166" s="52" t="str">
        <f t="shared" si="26"/>
        <v/>
      </c>
      <c r="R166" s="55" t="str">
        <f t="shared" si="27"/>
        <v/>
      </c>
      <c r="S166" s="52" t="str">
        <f t="shared" si="35"/>
        <v/>
      </c>
      <c r="T166" s="83" t="str">
        <f t="shared" si="28"/>
        <v/>
      </c>
      <c r="U166" s="53" t="str">
        <f>IF(S166="","",COUNTIF($S$7:S166,"該当２"))</f>
        <v/>
      </c>
      <c r="V166" s="56" t="str">
        <f t="shared" si="29"/>
        <v/>
      </c>
      <c r="W166" s="83" t="str">
        <f t="shared" si="30"/>
        <v/>
      </c>
      <c r="X166" s="53" t="str">
        <f>IF(V166="","",COUNTIF($V$7:V166,"該当３"))</f>
        <v/>
      </c>
    </row>
    <row r="167" spans="1:24">
      <c r="A167" s="263">
        <v>1020115026</v>
      </c>
      <c r="B167" s="263">
        <v>10</v>
      </c>
      <c r="C167" s="264">
        <v>201</v>
      </c>
      <c r="D167" s="265">
        <v>15</v>
      </c>
      <c r="E167" s="264">
        <v>26</v>
      </c>
      <c r="F167" s="263" t="s">
        <v>495</v>
      </c>
      <c r="G167" s="263" t="s">
        <v>496</v>
      </c>
      <c r="H167" s="263" t="s">
        <v>631</v>
      </c>
      <c r="I167" s="263" t="s">
        <v>640</v>
      </c>
      <c r="J167" s="51"/>
      <c r="K167" s="52" t="str">
        <f t="shared" si="31"/>
        <v/>
      </c>
      <c r="L167" s="83" t="str">
        <f t="shared" si="32"/>
        <v/>
      </c>
      <c r="M167" s="53" t="str">
        <f>IF(K167="","",COUNTIF($K$7:K167,"ﾘｽﾄ１"))</f>
        <v/>
      </c>
      <c r="N167" s="53" t="str">
        <f t="shared" si="33"/>
        <v/>
      </c>
      <c r="O167" s="54" t="str">
        <f t="shared" si="34"/>
        <v/>
      </c>
      <c r="P167" s="53" t="str">
        <f t="shared" si="25"/>
        <v/>
      </c>
      <c r="Q167" s="52" t="str">
        <f t="shared" si="26"/>
        <v/>
      </c>
      <c r="R167" s="55" t="str">
        <f t="shared" si="27"/>
        <v/>
      </c>
      <c r="S167" s="52" t="str">
        <f t="shared" si="35"/>
        <v/>
      </c>
      <c r="T167" s="83" t="str">
        <f t="shared" si="28"/>
        <v/>
      </c>
      <c r="U167" s="53" t="str">
        <f>IF(S167="","",COUNTIF($S$7:S167,"該当２"))</f>
        <v/>
      </c>
      <c r="V167" s="56" t="str">
        <f t="shared" si="29"/>
        <v/>
      </c>
      <c r="W167" s="83" t="str">
        <f t="shared" si="30"/>
        <v/>
      </c>
      <c r="X167" s="53" t="str">
        <f>IF(V167="","",COUNTIF($V$7:V167,"該当３"))</f>
        <v/>
      </c>
    </row>
    <row r="168" spans="1:24">
      <c r="A168" s="263">
        <v>1020116000</v>
      </c>
      <c r="B168" s="263">
        <v>10</v>
      </c>
      <c r="C168" s="264">
        <v>201</v>
      </c>
      <c r="D168" s="265">
        <v>16</v>
      </c>
      <c r="E168" s="264">
        <v>0</v>
      </c>
      <c r="F168" s="263" t="s">
        <v>495</v>
      </c>
      <c r="G168" s="263" t="s">
        <v>496</v>
      </c>
      <c r="H168" s="263" t="s">
        <v>641</v>
      </c>
      <c r="I168" s="263"/>
      <c r="J168" s="51"/>
      <c r="K168" s="52" t="str">
        <f t="shared" si="31"/>
        <v/>
      </c>
      <c r="L168" s="83" t="str">
        <f t="shared" si="32"/>
        <v/>
      </c>
      <c r="M168" s="53" t="str">
        <f>IF(K168="","",COUNTIF($K$7:K168,"ﾘｽﾄ１"))</f>
        <v/>
      </c>
      <c r="N168" s="53" t="str">
        <f t="shared" si="33"/>
        <v/>
      </c>
      <c r="O168" s="54" t="str">
        <f t="shared" si="34"/>
        <v/>
      </c>
      <c r="P168" s="53" t="str">
        <f t="shared" si="25"/>
        <v/>
      </c>
      <c r="Q168" s="52" t="str">
        <f t="shared" si="26"/>
        <v/>
      </c>
      <c r="R168" s="55" t="str">
        <f t="shared" si="27"/>
        <v/>
      </c>
      <c r="S168" s="52" t="str">
        <f t="shared" si="35"/>
        <v/>
      </c>
      <c r="T168" s="83" t="str">
        <f t="shared" si="28"/>
        <v/>
      </c>
      <c r="U168" s="53" t="str">
        <f>IF(S168="","",COUNTIF($S$7:S168,"該当２"))</f>
        <v/>
      </c>
      <c r="V168" s="56" t="str">
        <f t="shared" si="29"/>
        <v/>
      </c>
      <c r="W168" s="83" t="str">
        <f t="shared" si="30"/>
        <v/>
      </c>
      <c r="X168" s="53" t="str">
        <f>IF(V168="","",COUNTIF($V$7:V168,"該当３"))</f>
        <v/>
      </c>
    </row>
    <row r="169" spans="1:24">
      <c r="A169" s="263">
        <v>1020116001</v>
      </c>
      <c r="B169" s="263">
        <v>10</v>
      </c>
      <c r="C169" s="264">
        <v>201</v>
      </c>
      <c r="D169" s="265">
        <v>16</v>
      </c>
      <c r="E169" s="264">
        <v>1</v>
      </c>
      <c r="F169" s="263" t="s">
        <v>495</v>
      </c>
      <c r="G169" s="263" t="s">
        <v>496</v>
      </c>
      <c r="H169" s="263" t="s">
        <v>641</v>
      </c>
      <c r="I169" s="263" t="s">
        <v>642</v>
      </c>
      <c r="J169" s="51"/>
      <c r="K169" s="52" t="str">
        <f t="shared" si="31"/>
        <v/>
      </c>
      <c r="L169" s="83" t="str">
        <f t="shared" si="32"/>
        <v/>
      </c>
      <c r="M169" s="53" t="str">
        <f>IF(K169="","",COUNTIF($K$7:K169,"ﾘｽﾄ１"))</f>
        <v/>
      </c>
      <c r="N169" s="53" t="str">
        <f t="shared" si="33"/>
        <v/>
      </c>
      <c r="O169" s="54" t="str">
        <f t="shared" si="34"/>
        <v/>
      </c>
      <c r="P169" s="53" t="str">
        <f t="shared" si="25"/>
        <v/>
      </c>
      <c r="Q169" s="52" t="str">
        <f t="shared" si="26"/>
        <v/>
      </c>
      <c r="R169" s="55" t="str">
        <f t="shared" si="27"/>
        <v/>
      </c>
      <c r="S169" s="52" t="str">
        <f t="shared" si="35"/>
        <v/>
      </c>
      <c r="T169" s="83" t="str">
        <f t="shared" si="28"/>
        <v/>
      </c>
      <c r="U169" s="53" t="str">
        <f>IF(S169="","",COUNTIF($S$7:S169,"該当２"))</f>
        <v/>
      </c>
      <c r="V169" s="56" t="str">
        <f t="shared" si="29"/>
        <v/>
      </c>
      <c r="W169" s="83" t="str">
        <f t="shared" si="30"/>
        <v/>
      </c>
      <c r="X169" s="53" t="str">
        <f>IF(V169="","",COUNTIF($V$7:V169,"該当３"))</f>
        <v/>
      </c>
    </row>
    <row r="170" spans="1:24">
      <c r="A170" s="263">
        <v>1020116002</v>
      </c>
      <c r="B170" s="263">
        <v>10</v>
      </c>
      <c r="C170" s="264">
        <v>201</v>
      </c>
      <c r="D170" s="265">
        <v>16</v>
      </c>
      <c r="E170" s="264">
        <v>2</v>
      </c>
      <c r="F170" s="263" t="s">
        <v>495</v>
      </c>
      <c r="G170" s="263" t="s">
        <v>496</v>
      </c>
      <c r="H170" s="263" t="s">
        <v>641</v>
      </c>
      <c r="I170" s="263" t="s">
        <v>643</v>
      </c>
      <c r="J170" s="51"/>
      <c r="K170" s="52" t="str">
        <f t="shared" si="31"/>
        <v/>
      </c>
      <c r="L170" s="83" t="str">
        <f t="shared" si="32"/>
        <v/>
      </c>
      <c r="M170" s="53" t="str">
        <f>IF(K170="","",COUNTIF($K$7:K170,"ﾘｽﾄ１"))</f>
        <v/>
      </c>
      <c r="N170" s="53" t="str">
        <f t="shared" si="33"/>
        <v/>
      </c>
      <c r="O170" s="54" t="str">
        <f t="shared" si="34"/>
        <v/>
      </c>
      <c r="P170" s="53" t="str">
        <f t="shared" si="25"/>
        <v/>
      </c>
      <c r="Q170" s="52" t="str">
        <f t="shared" si="26"/>
        <v/>
      </c>
      <c r="R170" s="55" t="str">
        <f t="shared" si="27"/>
        <v/>
      </c>
      <c r="S170" s="52" t="str">
        <f t="shared" si="35"/>
        <v/>
      </c>
      <c r="T170" s="83" t="str">
        <f t="shared" si="28"/>
        <v/>
      </c>
      <c r="U170" s="53" t="str">
        <f>IF(S170="","",COUNTIF($S$7:S170,"該当２"))</f>
        <v/>
      </c>
      <c r="V170" s="56" t="str">
        <f t="shared" si="29"/>
        <v/>
      </c>
      <c r="W170" s="83" t="str">
        <f t="shared" si="30"/>
        <v/>
      </c>
      <c r="X170" s="53" t="str">
        <f>IF(V170="","",COUNTIF($V$7:V170,"該当３"))</f>
        <v/>
      </c>
    </row>
    <row r="171" spans="1:24">
      <c r="A171" s="263">
        <v>1020116003</v>
      </c>
      <c r="B171" s="263">
        <v>10</v>
      </c>
      <c r="C171" s="264">
        <v>201</v>
      </c>
      <c r="D171" s="265">
        <v>16</v>
      </c>
      <c r="E171" s="264">
        <v>3</v>
      </c>
      <c r="F171" s="263" t="s">
        <v>495</v>
      </c>
      <c r="G171" s="263" t="s">
        <v>496</v>
      </c>
      <c r="H171" s="263" t="s">
        <v>641</v>
      </c>
      <c r="I171" s="263" t="s">
        <v>644</v>
      </c>
      <c r="J171" s="51"/>
      <c r="K171" s="52" t="str">
        <f t="shared" si="31"/>
        <v/>
      </c>
      <c r="L171" s="83" t="str">
        <f t="shared" si="32"/>
        <v/>
      </c>
      <c r="M171" s="53" t="str">
        <f>IF(K171="","",COUNTIF($K$7:K171,"ﾘｽﾄ１"))</f>
        <v/>
      </c>
      <c r="N171" s="53" t="str">
        <f t="shared" si="33"/>
        <v/>
      </c>
      <c r="O171" s="54" t="str">
        <f t="shared" si="34"/>
        <v/>
      </c>
      <c r="P171" s="53" t="str">
        <f t="shared" si="25"/>
        <v/>
      </c>
      <c r="Q171" s="52" t="str">
        <f t="shared" si="26"/>
        <v/>
      </c>
      <c r="R171" s="55" t="str">
        <f t="shared" si="27"/>
        <v/>
      </c>
      <c r="S171" s="52" t="str">
        <f t="shared" si="35"/>
        <v/>
      </c>
      <c r="T171" s="83" t="str">
        <f t="shared" si="28"/>
        <v/>
      </c>
      <c r="U171" s="53" t="str">
        <f>IF(S171="","",COUNTIF($S$7:S171,"該当２"))</f>
        <v/>
      </c>
      <c r="V171" s="56" t="str">
        <f t="shared" si="29"/>
        <v/>
      </c>
      <c r="W171" s="83" t="str">
        <f t="shared" si="30"/>
        <v/>
      </c>
      <c r="X171" s="53" t="str">
        <f>IF(V171="","",COUNTIF($V$7:V171,"該当３"))</f>
        <v/>
      </c>
    </row>
    <row r="172" spans="1:24">
      <c r="A172" s="263">
        <v>1020116004</v>
      </c>
      <c r="B172" s="263">
        <v>10</v>
      </c>
      <c r="C172" s="264">
        <v>201</v>
      </c>
      <c r="D172" s="265">
        <v>16</v>
      </c>
      <c r="E172" s="264">
        <v>4</v>
      </c>
      <c r="F172" s="263" t="s">
        <v>495</v>
      </c>
      <c r="G172" s="263" t="s">
        <v>496</v>
      </c>
      <c r="H172" s="263" t="s">
        <v>641</v>
      </c>
      <c r="I172" s="263" t="s">
        <v>1</v>
      </c>
      <c r="J172" s="51"/>
      <c r="K172" s="52" t="str">
        <f t="shared" si="31"/>
        <v/>
      </c>
      <c r="L172" s="83" t="str">
        <f t="shared" si="32"/>
        <v/>
      </c>
      <c r="M172" s="53" t="str">
        <f>IF(K172="","",COUNTIF($K$7:K172,"ﾘｽﾄ１"))</f>
        <v/>
      </c>
      <c r="N172" s="53" t="str">
        <f t="shared" si="33"/>
        <v/>
      </c>
      <c r="O172" s="54" t="str">
        <f t="shared" si="34"/>
        <v/>
      </c>
      <c r="P172" s="53" t="str">
        <f t="shared" si="25"/>
        <v/>
      </c>
      <c r="Q172" s="52" t="str">
        <f t="shared" si="26"/>
        <v/>
      </c>
      <c r="R172" s="55" t="str">
        <f t="shared" si="27"/>
        <v/>
      </c>
      <c r="S172" s="52" t="str">
        <f t="shared" si="35"/>
        <v/>
      </c>
      <c r="T172" s="83" t="str">
        <f t="shared" si="28"/>
        <v/>
      </c>
      <c r="U172" s="53" t="str">
        <f>IF(S172="","",COUNTIF($S$7:S172,"該当２"))</f>
        <v/>
      </c>
      <c r="V172" s="56" t="str">
        <f t="shared" si="29"/>
        <v/>
      </c>
      <c r="W172" s="83" t="str">
        <f t="shared" si="30"/>
        <v/>
      </c>
      <c r="X172" s="53" t="str">
        <f>IF(V172="","",COUNTIF($V$7:V172,"該当３"))</f>
        <v/>
      </c>
    </row>
    <row r="173" spans="1:24">
      <c r="A173" s="263">
        <v>1020116005</v>
      </c>
      <c r="B173" s="263">
        <v>10</v>
      </c>
      <c r="C173" s="264">
        <v>201</v>
      </c>
      <c r="D173" s="265">
        <v>16</v>
      </c>
      <c r="E173" s="264">
        <v>5</v>
      </c>
      <c r="F173" s="263" t="s">
        <v>495</v>
      </c>
      <c r="G173" s="263" t="s">
        <v>496</v>
      </c>
      <c r="H173" s="263" t="s">
        <v>641</v>
      </c>
      <c r="I173" s="263" t="s">
        <v>645</v>
      </c>
      <c r="J173" s="51"/>
      <c r="K173" s="52" t="str">
        <f t="shared" si="31"/>
        <v/>
      </c>
      <c r="L173" s="83" t="str">
        <f t="shared" si="32"/>
        <v/>
      </c>
      <c r="M173" s="53" t="str">
        <f>IF(K173="","",COUNTIF($K$7:K173,"ﾘｽﾄ１"))</f>
        <v/>
      </c>
      <c r="N173" s="53" t="str">
        <f t="shared" si="33"/>
        <v/>
      </c>
      <c r="O173" s="54" t="str">
        <f t="shared" si="34"/>
        <v/>
      </c>
      <c r="P173" s="53" t="str">
        <f t="shared" si="25"/>
        <v/>
      </c>
      <c r="Q173" s="52" t="str">
        <f t="shared" si="26"/>
        <v/>
      </c>
      <c r="R173" s="55" t="str">
        <f t="shared" si="27"/>
        <v/>
      </c>
      <c r="S173" s="52" t="str">
        <f t="shared" si="35"/>
        <v/>
      </c>
      <c r="T173" s="83" t="str">
        <f t="shared" si="28"/>
        <v/>
      </c>
      <c r="U173" s="53" t="str">
        <f>IF(S173="","",COUNTIF($S$7:S173,"該当２"))</f>
        <v/>
      </c>
      <c r="V173" s="56" t="str">
        <f t="shared" si="29"/>
        <v/>
      </c>
      <c r="W173" s="83" t="str">
        <f t="shared" si="30"/>
        <v/>
      </c>
      <c r="X173" s="53" t="str">
        <f>IF(V173="","",COUNTIF($V$7:V173,"該当３"))</f>
        <v/>
      </c>
    </row>
    <row r="174" spans="1:24">
      <c r="A174" s="263">
        <v>1020116006</v>
      </c>
      <c r="B174" s="263">
        <v>10</v>
      </c>
      <c r="C174" s="264">
        <v>201</v>
      </c>
      <c r="D174" s="265">
        <v>16</v>
      </c>
      <c r="E174" s="264">
        <v>6</v>
      </c>
      <c r="F174" s="263" t="s">
        <v>495</v>
      </c>
      <c r="G174" s="263" t="s">
        <v>496</v>
      </c>
      <c r="H174" s="263" t="s">
        <v>641</v>
      </c>
      <c r="I174" s="263" t="s">
        <v>646</v>
      </c>
      <c r="J174" s="51"/>
      <c r="K174" s="52" t="str">
        <f t="shared" si="31"/>
        <v/>
      </c>
      <c r="L174" s="83" t="str">
        <f t="shared" si="32"/>
        <v/>
      </c>
      <c r="M174" s="53" t="str">
        <f>IF(K174="","",COUNTIF($K$7:K174,"ﾘｽﾄ１"))</f>
        <v/>
      </c>
      <c r="N174" s="53" t="str">
        <f t="shared" si="33"/>
        <v/>
      </c>
      <c r="O174" s="54" t="str">
        <f t="shared" si="34"/>
        <v/>
      </c>
      <c r="P174" s="53" t="str">
        <f t="shared" si="25"/>
        <v/>
      </c>
      <c r="Q174" s="52" t="str">
        <f t="shared" si="26"/>
        <v/>
      </c>
      <c r="R174" s="55" t="str">
        <f t="shared" si="27"/>
        <v/>
      </c>
      <c r="S174" s="52" t="str">
        <f t="shared" si="35"/>
        <v/>
      </c>
      <c r="T174" s="83" t="str">
        <f t="shared" si="28"/>
        <v/>
      </c>
      <c r="U174" s="53" t="str">
        <f>IF(S174="","",COUNTIF($S$7:S174,"該当２"))</f>
        <v/>
      </c>
      <c r="V174" s="56" t="str">
        <f t="shared" si="29"/>
        <v/>
      </c>
      <c r="W174" s="83" t="str">
        <f t="shared" si="30"/>
        <v/>
      </c>
      <c r="X174" s="53" t="str">
        <f>IF(V174="","",COUNTIF($V$7:V174,"該当３"))</f>
        <v/>
      </c>
    </row>
    <row r="175" spans="1:24">
      <c r="A175" s="263">
        <v>1020116007</v>
      </c>
      <c r="B175" s="263">
        <v>10</v>
      </c>
      <c r="C175" s="264">
        <v>201</v>
      </c>
      <c r="D175" s="265">
        <v>16</v>
      </c>
      <c r="E175" s="264">
        <v>7</v>
      </c>
      <c r="F175" s="263" t="s">
        <v>495</v>
      </c>
      <c r="G175" s="263" t="s">
        <v>496</v>
      </c>
      <c r="H175" s="263" t="s">
        <v>641</v>
      </c>
      <c r="I175" s="263" t="s">
        <v>647</v>
      </c>
      <c r="J175" s="51"/>
      <c r="K175" s="52" t="str">
        <f t="shared" si="31"/>
        <v/>
      </c>
      <c r="L175" s="83" t="str">
        <f t="shared" si="32"/>
        <v/>
      </c>
      <c r="M175" s="53" t="str">
        <f>IF(K175="","",COUNTIF($K$7:K175,"ﾘｽﾄ１"))</f>
        <v/>
      </c>
      <c r="N175" s="53" t="str">
        <f t="shared" si="33"/>
        <v/>
      </c>
      <c r="O175" s="54" t="str">
        <f t="shared" si="34"/>
        <v/>
      </c>
      <c r="P175" s="53" t="str">
        <f t="shared" si="25"/>
        <v/>
      </c>
      <c r="Q175" s="52" t="str">
        <f t="shared" si="26"/>
        <v/>
      </c>
      <c r="R175" s="55" t="str">
        <f t="shared" si="27"/>
        <v/>
      </c>
      <c r="S175" s="52" t="str">
        <f t="shared" si="35"/>
        <v/>
      </c>
      <c r="T175" s="83" t="str">
        <f t="shared" si="28"/>
        <v/>
      </c>
      <c r="U175" s="53" t="str">
        <f>IF(S175="","",COUNTIF($S$7:S175,"該当２"))</f>
        <v/>
      </c>
      <c r="V175" s="56" t="str">
        <f t="shared" si="29"/>
        <v/>
      </c>
      <c r="W175" s="83" t="str">
        <f t="shared" si="30"/>
        <v/>
      </c>
      <c r="X175" s="53" t="str">
        <f>IF(V175="","",COUNTIF($V$7:V175,"該当３"))</f>
        <v/>
      </c>
    </row>
    <row r="176" spans="1:24">
      <c r="A176" s="263">
        <v>1020117000</v>
      </c>
      <c r="B176" s="263">
        <v>10</v>
      </c>
      <c r="C176" s="264">
        <v>201</v>
      </c>
      <c r="D176" s="265">
        <v>17</v>
      </c>
      <c r="E176" s="264">
        <v>0</v>
      </c>
      <c r="F176" s="263" t="s">
        <v>495</v>
      </c>
      <c r="G176" s="263" t="s">
        <v>496</v>
      </c>
      <c r="H176" s="263" t="s">
        <v>648</v>
      </c>
      <c r="I176" s="263"/>
      <c r="J176" s="51"/>
      <c r="K176" s="52" t="str">
        <f t="shared" si="31"/>
        <v/>
      </c>
      <c r="L176" s="83" t="str">
        <f t="shared" si="32"/>
        <v/>
      </c>
      <c r="M176" s="53" t="str">
        <f>IF(K176="","",COUNTIF($K$7:K176,"ﾘｽﾄ１"))</f>
        <v/>
      </c>
      <c r="N176" s="53" t="str">
        <f t="shared" si="33"/>
        <v/>
      </c>
      <c r="O176" s="54" t="str">
        <f t="shared" si="34"/>
        <v/>
      </c>
      <c r="P176" s="53" t="str">
        <f t="shared" si="25"/>
        <v/>
      </c>
      <c r="Q176" s="52" t="str">
        <f t="shared" si="26"/>
        <v/>
      </c>
      <c r="R176" s="55" t="str">
        <f t="shared" si="27"/>
        <v/>
      </c>
      <c r="S176" s="52" t="str">
        <f t="shared" si="35"/>
        <v/>
      </c>
      <c r="T176" s="83" t="str">
        <f t="shared" si="28"/>
        <v/>
      </c>
      <c r="U176" s="53" t="str">
        <f>IF(S176="","",COUNTIF($S$7:S176,"該当２"))</f>
        <v/>
      </c>
      <c r="V176" s="56" t="str">
        <f t="shared" si="29"/>
        <v/>
      </c>
      <c r="W176" s="83" t="str">
        <f t="shared" si="30"/>
        <v/>
      </c>
      <c r="X176" s="53" t="str">
        <f>IF(V176="","",COUNTIF($V$7:V176,"該当３"))</f>
        <v/>
      </c>
    </row>
    <row r="177" spans="1:24">
      <c r="A177" s="263">
        <v>1020117001</v>
      </c>
      <c r="B177" s="263">
        <v>10</v>
      </c>
      <c r="C177" s="264">
        <v>201</v>
      </c>
      <c r="D177" s="265">
        <v>17</v>
      </c>
      <c r="E177" s="264">
        <v>1</v>
      </c>
      <c r="F177" s="263" t="s">
        <v>495</v>
      </c>
      <c r="G177" s="263" t="s">
        <v>496</v>
      </c>
      <c r="H177" s="263" t="s">
        <v>648</v>
      </c>
      <c r="I177" s="263" t="s">
        <v>649</v>
      </c>
      <c r="J177" s="51"/>
      <c r="K177" s="52" t="str">
        <f t="shared" si="31"/>
        <v/>
      </c>
      <c r="L177" s="83" t="str">
        <f t="shared" si="32"/>
        <v/>
      </c>
      <c r="M177" s="53" t="str">
        <f>IF(K177="","",COUNTIF($K$7:K177,"ﾘｽﾄ１"))</f>
        <v/>
      </c>
      <c r="N177" s="53" t="str">
        <f t="shared" si="33"/>
        <v/>
      </c>
      <c r="O177" s="54" t="str">
        <f t="shared" si="34"/>
        <v/>
      </c>
      <c r="P177" s="53" t="str">
        <f t="shared" si="25"/>
        <v/>
      </c>
      <c r="Q177" s="52" t="str">
        <f t="shared" si="26"/>
        <v/>
      </c>
      <c r="R177" s="55" t="str">
        <f t="shared" si="27"/>
        <v/>
      </c>
      <c r="S177" s="52" t="str">
        <f t="shared" si="35"/>
        <v/>
      </c>
      <c r="T177" s="83" t="str">
        <f t="shared" si="28"/>
        <v/>
      </c>
      <c r="U177" s="53" t="str">
        <f>IF(S177="","",COUNTIF($S$7:S177,"該当２"))</f>
        <v/>
      </c>
      <c r="V177" s="56" t="str">
        <f t="shared" si="29"/>
        <v/>
      </c>
      <c r="W177" s="83" t="str">
        <f t="shared" si="30"/>
        <v/>
      </c>
      <c r="X177" s="53" t="str">
        <f>IF(V177="","",COUNTIF($V$7:V177,"該当３"))</f>
        <v/>
      </c>
    </row>
    <row r="178" spans="1:24">
      <c r="A178" s="263">
        <v>1020117002</v>
      </c>
      <c r="B178" s="263">
        <v>10</v>
      </c>
      <c r="C178" s="264">
        <v>201</v>
      </c>
      <c r="D178" s="265">
        <v>17</v>
      </c>
      <c r="E178" s="264">
        <v>2</v>
      </c>
      <c r="F178" s="263" t="s">
        <v>495</v>
      </c>
      <c r="G178" s="263" t="s">
        <v>496</v>
      </c>
      <c r="H178" s="263" t="s">
        <v>648</v>
      </c>
      <c r="I178" s="263" t="s">
        <v>650</v>
      </c>
      <c r="J178" s="51"/>
      <c r="K178" s="52" t="str">
        <f t="shared" si="31"/>
        <v/>
      </c>
      <c r="L178" s="83" t="str">
        <f t="shared" si="32"/>
        <v/>
      </c>
      <c r="M178" s="53" t="str">
        <f>IF(K178="","",COUNTIF($K$7:K178,"ﾘｽﾄ１"))</f>
        <v/>
      </c>
      <c r="N178" s="53" t="str">
        <f t="shared" si="33"/>
        <v/>
      </c>
      <c r="O178" s="54" t="str">
        <f t="shared" si="34"/>
        <v/>
      </c>
      <c r="P178" s="53" t="str">
        <f t="shared" si="25"/>
        <v/>
      </c>
      <c r="Q178" s="52" t="str">
        <f t="shared" si="26"/>
        <v/>
      </c>
      <c r="R178" s="55" t="str">
        <f t="shared" si="27"/>
        <v/>
      </c>
      <c r="S178" s="52" t="str">
        <f t="shared" si="35"/>
        <v/>
      </c>
      <c r="T178" s="83" t="str">
        <f t="shared" si="28"/>
        <v/>
      </c>
      <c r="U178" s="53" t="str">
        <f>IF(S178="","",COUNTIF($S$7:S178,"該当２"))</f>
        <v/>
      </c>
      <c r="V178" s="56" t="str">
        <f t="shared" si="29"/>
        <v/>
      </c>
      <c r="W178" s="83" t="str">
        <f t="shared" si="30"/>
        <v/>
      </c>
      <c r="X178" s="53" t="str">
        <f>IF(V178="","",COUNTIF($V$7:V178,"該当３"))</f>
        <v/>
      </c>
    </row>
    <row r="179" spans="1:24">
      <c r="A179" s="263">
        <v>1020117003</v>
      </c>
      <c r="B179" s="263">
        <v>10</v>
      </c>
      <c r="C179" s="264">
        <v>201</v>
      </c>
      <c r="D179" s="265">
        <v>17</v>
      </c>
      <c r="E179" s="264">
        <v>3</v>
      </c>
      <c r="F179" s="263" t="s">
        <v>495</v>
      </c>
      <c r="G179" s="263" t="s">
        <v>496</v>
      </c>
      <c r="H179" s="263" t="s">
        <v>648</v>
      </c>
      <c r="I179" s="263" t="s">
        <v>651</v>
      </c>
      <c r="J179" s="51"/>
      <c r="K179" s="52" t="str">
        <f t="shared" si="31"/>
        <v/>
      </c>
      <c r="L179" s="83" t="str">
        <f t="shared" si="32"/>
        <v/>
      </c>
      <c r="M179" s="53" t="str">
        <f>IF(K179="","",COUNTIF($K$7:K179,"ﾘｽﾄ１"))</f>
        <v/>
      </c>
      <c r="N179" s="53" t="str">
        <f t="shared" si="33"/>
        <v/>
      </c>
      <c r="O179" s="54" t="str">
        <f t="shared" si="34"/>
        <v/>
      </c>
      <c r="P179" s="53" t="str">
        <f t="shared" si="25"/>
        <v/>
      </c>
      <c r="Q179" s="52" t="str">
        <f t="shared" si="26"/>
        <v/>
      </c>
      <c r="R179" s="55" t="str">
        <f t="shared" si="27"/>
        <v/>
      </c>
      <c r="S179" s="52" t="str">
        <f t="shared" si="35"/>
        <v/>
      </c>
      <c r="T179" s="83" t="str">
        <f t="shared" si="28"/>
        <v/>
      </c>
      <c r="U179" s="53" t="str">
        <f>IF(S179="","",COUNTIF($S$7:S179,"該当２"))</f>
        <v/>
      </c>
      <c r="V179" s="56" t="str">
        <f t="shared" si="29"/>
        <v/>
      </c>
      <c r="W179" s="83" t="str">
        <f t="shared" si="30"/>
        <v/>
      </c>
      <c r="X179" s="53" t="str">
        <f>IF(V179="","",COUNTIF($V$7:V179,"該当３"))</f>
        <v/>
      </c>
    </row>
    <row r="180" spans="1:24">
      <c r="A180" s="263">
        <v>1020117004</v>
      </c>
      <c r="B180" s="263">
        <v>10</v>
      </c>
      <c r="C180" s="264">
        <v>201</v>
      </c>
      <c r="D180" s="265">
        <v>17</v>
      </c>
      <c r="E180" s="264">
        <v>4</v>
      </c>
      <c r="F180" s="263" t="s">
        <v>495</v>
      </c>
      <c r="G180" s="263" t="s">
        <v>496</v>
      </c>
      <c r="H180" s="263" t="s">
        <v>648</v>
      </c>
      <c r="I180" s="263" t="s">
        <v>652</v>
      </c>
      <c r="J180" s="51"/>
      <c r="K180" s="52" t="str">
        <f t="shared" si="31"/>
        <v/>
      </c>
      <c r="L180" s="83" t="str">
        <f t="shared" si="32"/>
        <v/>
      </c>
      <c r="M180" s="53" t="str">
        <f>IF(K180="","",COUNTIF($K$7:K180,"ﾘｽﾄ１"))</f>
        <v/>
      </c>
      <c r="N180" s="53" t="str">
        <f t="shared" si="33"/>
        <v/>
      </c>
      <c r="O180" s="54" t="str">
        <f t="shared" si="34"/>
        <v/>
      </c>
      <c r="P180" s="53" t="str">
        <f t="shared" si="25"/>
        <v/>
      </c>
      <c r="Q180" s="52" t="str">
        <f t="shared" si="26"/>
        <v/>
      </c>
      <c r="R180" s="55" t="str">
        <f t="shared" si="27"/>
        <v/>
      </c>
      <c r="S180" s="52" t="str">
        <f t="shared" si="35"/>
        <v/>
      </c>
      <c r="T180" s="83" t="str">
        <f t="shared" si="28"/>
        <v/>
      </c>
      <c r="U180" s="53" t="str">
        <f>IF(S180="","",COUNTIF($S$7:S180,"該当２"))</f>
        <v/>
      </c>
      <c r="V180" s="56" t="str">
        <f t="shared" si="29"/>
        <v/>
      </c>
      <c r="W180" s="83" t="str">
        <f t="shared" si="30"/>
        <v/>
      </c>
      <c r="X180" s="53" t="str">
        <f>IF(V180="","",COUNTIF($V$7:V180,"該当３"))</f>
        <v/>
      </c>
    </row>
    <row r="181" spans="1:24">
      <c r="A181" s="263">
        <v>1020117005</v>
      </c>
      <c r="B181" s="263">
        <v>10</v>
      </c>
      <c r="C181" s="264">
        <v>201</v>
      </c>
      <c r="D181" s="265">
        <v>17</v>
      </c>
      <c r="E181" s="264">
        <v>5</v>
      </c>
      <c r="F181" s="263" t="s">
        <v>495</v>
      </c>
      <c r="G181" s="263" t="s">
        <v>496</v>
      </c>
      <c r="H181" s="263" t="s">
        <v>648</v>
      </c>
      <c r="I181" s="263" t="s">
        <v>653</v>
      </c>
      <c r="J181" s="51"/>
      <c r="K181" s="52" t="str">
        <f t="shared" si="31"/>
        <v/>
      </c>
      <c r="L181" s="83" t="str">
        <f t="shared" si="32"/>
        <v/>
      </c>
      <c r="M181" s="53" t="str">
        <f>IF(K181="","",COUNTIF($K$7:K181,"ﾘｽﾄ１"))</f>
        <v/>
      </c>
      <c r="N181" s="53" t="str">
        <f t="shared" si="33"/>
        <v/>
      </c>
      <c r="O181" s="54" t="str">
        <f t="shared" si="34"/>
        <v/>
      </c>
      <c r="P181" s="53" t="str">
        <f t="shared" si="25"/>
        <v/>
      </c>
      <c r="Q181" s="52" t="str">
        <f t="shared" si="26"/>
        <v/>
      </c>
      <c r="R181" s="55" t="str">
        <f t="shared" si="27"/>
        <v/>
      </c>
      <c r="S181" s="52" t="str">
        <f t="shared" si="35"/>
        <v/>
      </c>
      <c r="T181" s="83" t="str">
        <f t="shared" si="28"/>
        <v/>
      </c>
      <c r="U181" s="53" t="str">
        <f>IF(S181="","",COUNTIF($S$7:S181,"該当２"))</f>
        <v/>
      </c>
      <c r="V181" s="56" t="str">
        <f t="shared" si="29"/>
        <v/>
      </c>
      <c r="W181" s="83" t="str">
        <f t="shared" si="30"/>
        <v/>
      </c>
      <c r="X181" s="53" t="str">
        <f>IF(V181="","",COUNTIF($V$7:V181,"該当３"))</f>
        <v/>
      </c>
    </row>
    <row r="182" spans="1:24">
      <c r="A182" s="263">
        <v>1020117006</v>
      </c>
      <c r="B182" s="263">
        <v>10</v>
      </c>
      <c r="C182" s="264">
        <v>201</v>
      </c>
      <c r="D182" s="265">
        <v>17</v>
      </c>
      <c r="E182" s="264">
        <v>6</v>
      </c>
      <c r="F182" s="263" t="s">
        <v>495</v>
      </c>
      <c r="G182" s="263" t="s">
        <v>496</v>
      </c>
      <c r="H182" s="263" t="s">
        <v>648</v>
      </c>
      <c r="I182" s="263" t="s">
        <v>654</v>
      </c>
      <c r="J182" s="51"/>
      <c r="K182" s="52" t="str">
        <f t="shared" si="31"/>
        <v/>
      </c>
      <c r="L182" s="83" t="str">
        <f t="shared" si="32"/>
        <v/>
      </c>
      <c r="M182" s="53" t="str">
        <f>IF(K182="","",COUNTIF($K$7:K182,"ﾘｽﾄ１"))</f>
        <v/>
      </c>
      <c r="N182" s="53" t="str">
        <f t="shared" si="33"/>
        <v/>
      </c>
      <c r="O182" s="54" t="str">
        <f t="shared" si="34"/>
        <v/>
      </c>
      <c r="P182" s="53" t="str">
        <f t="shared" si="25"/>
        <v/>
      </c>
      <c r="Q182" s="52" t="str">
        <f t="shared" si="26"/>
        <v/>
      </c>
      <c r="R182" s="55" t="str">
        <f t="shared" si="27"/>
        <v/>
      </c>
      <c r="S182" s="52" t="str">
        <f t="shared" si="35"/>
        <v/>
      </c>
      <c r="T182" s="83" t="str">
        <f t="shared" si="28"/>
        <v/>
      </c>
      <c r="U182" s="53" t="str">
        <f>IF(S182="","",COUNTIF($S$7:S182,"該当２"))</f>
        <v/>
      </c>
      <c r="V182" s="56" t="str">
        <f t="shared" si="29"/>
        <v/>
      </c>
      <c r="W182" s="83" t="str">
        <f t="shared" si="30"/>
        <v/>
      </c>
      <c r="X182" s="53" t="str">
        <f>IF(V182="","",COUNTIF($V$7:V182,"該当３"))</f>
        <v/>
      </c>
    </row>
    <row r="183" spans="1:24">
      <c r="A183" s="263">
        <v>1020117007</v>
      </c>
      <c r="B183" s="263">
        <v>10</v>
      </c>
      <c r="C183" s="264">
        <v>201</v>
      </c>
      <c r="D183" s="265">
        <v>17</v>
      </c>
      <c r="E183" s="264">
        <v>7</v>
      </c>
      <c r="F183" s="263" t="s">
        <v>495</v>
      </c>
      <c r="G183" s="263" t="s">
        <v>496</v>
      </c>
      <c r="H183" s="263" t="s">
        <v>648</v>
      </c>
      <c r="I183" s="263" t="s">
        <v>655</v>
      </c>
      <c r="J183" s="51"/>
      <c r="K183" s="52" t="str">
        <f t="shared" si="31"/>
        <v/>
      </c>
      <c r="L183" s="83" t="str">
        <f t="shared" si="32"/>
        <v/>
      </c>
      <c r="M183" s="53" t="str">
        <f>IF(K183="","",COUNTIF($K$7:K183,"ﾘｽﾄ１"))</f>
        <v/>
      </c>
      <c r="N183" s="53" t="str">
        <f t="shared" si="33"/>
        <v/>
      </c>
      <c r="O183" s="54" t="str">
        <f t="shared" si="34"/>
        <v/>
      </c>
      <c r="P183" s="53" t="str">
        <f t="shared" si="25"/>
        <v/>
      </c>
      <c r="Q183" s="52" t="str">
        <f t="shared" si="26"/>
        <v/>
      </c>
      <c r="R183" s="55" t="str">
        <f t="shared" si="27"/>
        <v/>
      </c>
      <c r="S183" s="52" t="str">
        <f t="shared" si="35"/>
        <v/>
      </c>
      <c r="T183" s="83" t="str">
        <f t="shared" si="28"/>
        <v/>
      </c>
      <c r="U183" s="53" t="str">
        <f>IF(S183="","",COUNTIF($S$7:S183,"該当２"))</f>
        <v/>
      </c>
      <c r="V183" s="56" t="str">
        <f t="shared" si="29"/>
        <v/>
      </c>
      <c r="W183" s="83" t="str">
        <f t="shared" si="30"/>
        <v/>
      </c>
      <c r="X183" s="53" t="str">
        <f>IF(V183="","",COUNTIF($V$7:V183,"該当３"))</f>
        <v/>
      </c>
    </row>
    <row r="184" spans="1:24">
      <c r="A184" s="263">
        <v>1020117008</v>
      </c>
      <c r="B184" s="263">
        <v>10</v>
      </c>
      <c r="C184" s="264">
        <v>201</v>
      </c>
      <c r="D184" s="265">
        <v>17</v>
      </c>
      <c r="E184" s="264">
        <v>8</v>
      </c>
      <c r="F184" s="263" t="s">
        <v>495</v>
      </c>
      <c r="G184" s="263" t="s">
        <v>496</v>
      </c>
      <c r="H184" s="263" t="s">
        <v>648</v>
      </c>
      <c r="I184" s="263" t="s">
        <v>656</v>
      </c>
      <c r="J184" s="51"/>
      <c r="K184" s="52" t="str">
        <f t="shared" si="31"/>
        <v/>
      </c>
      <c r="L184" s="83" t="str">
        <f t="shared" si="32"/>
        <v/>
      </c>
      <c r="M184" s="53" t="str">
        <f>IF(K184="","",COUNTIF($K$7:K184,"ﾘｽﾄ１"))</f>
        <v/>
      </c>
      <c r="N184" s="53" t="str">
        <f t="shared" si="33"/>
        <v/>
      </c>
      <c r="O184" s="54" t="str">
        <f t="shared" si="34"/>
        <v/>
      </c>
      <c r="P184" s="53" t="str">
        <f t="shared" si="25"/>
        <v/>
      </c>
      <c r="Q184" s="52" t="str">
        <f t="shared" si="26"/>
        <v/>
      </c>
      <c r="R184" s="55" t="str">
        <f t="shared" si="27"/>
        <v/>
      </c>
      <c r="S184" s="52" t="str">
        <f t="shared" si="35"/>
        <v/>
      </c>
      <c r="T184" s="83" t="str">
        <f t="shared" si="28"/>
        <v/>
      </c>
      <c r="U184" s="53" t="str">
        <f>IF(S184="","",COUNTIF($S$7:S184,"該当２"))</f>
        <v/>
      </c>
      <c r="V184" s="56" t="str">
        <f t="shared" si="29"/>
        <v/>
      </c>
      <c r="W184" s="83" t="str">
        <f t="shared" si="30"/>
        <v/>
      </c>
      <c r="X184" s="53" t="str">
        <f>IF(V184="","",COUNTIF($V$7:V184,"該当３"))</f>
        <v/>
      </c>
    </row>
    <row r="185" spans="1:24">
      <c r="A185" s="263">
        <v>1020117009</v>
      </c>
      <c r="B185" s="263">
        <v>10</v>
      </c>
      <c r="C185" s="264">
        <v>201</v>
      </c>
      <c r="D185" s="265">
        <v>17</v>
      </c>
      <c r="E185" s="264">
        <v>9</v>
      </c>
      <c r="F185" s="263" t="s">
        <v>495</v>
      </c>
      <c r="G185" s="263" t="s">
        <v>496</v>
      </c>
      <c r="H185" s="263" t="s">
        <v>648</v>
      </c>
      <c r="I185" s="263" t="s">
        <v>657</v>
      </c>
      <c r="J185" s="51"/>
      <c r="K185" s="52" t="str">
        <f t="shared" si="31"/>
        <v/>
      </c>
      <c r="L185" s="83" t="str">
        <f t="shared" si="32"/>
        <v/>
      </c>
      <c r="M185" s="53" t="str">
        <f>IF(K185="","",COUNTIF($K$7:K185,"ﾘｽﾄ１"))</f>
        <v/>
      </c>
      <c r="N185" s="53" t="str">
        <f t="shared" si="33"/>
        <v/>
      </c>
      <c r="O185" s="54" t="str">
        <f t="shared" si="34"/>
        <v/>
      </c>
      <c r="P185" s="53" t="str">
        <f t="shared" si="25"/>
        <v/>
      </c>
      <c r="Q185" s="52" t="str">
        <f t="shared" si="26"/>
        <v/>
      </c>
      <c r="R185" s="55" t="str">
        <f t="shared" si="27"/>
        <v/>
      </c>
      <c r="S185" s="52" t="str">
        <f t="shared" si="35"/>
        <v/>
      </c>
      <c r="T185" s="83" t="str">
        <f t="shared" si="28"/>
        <v/>
      </c>
      <c r="U185" s="53" t="str">
        <f>IF(S185="","",COUNTIF($S$7:S185,"該当２"))</f>
        <v/>
      </c>
      <c r="V185" s="56" t="str">
        <f t="shared" si="29"/>
        <v/>
      </c>
      <c r="W185" s="83" t="str">
        <f t="shared" si="30"/>
        <v/>
      </c>
      <c r="X185" s="53" t="str">
        <f>IF(V185="","",COUNTIF($V$7:V185,"該当３"))</f>
        <v/>
      </c>
    </row>
    <row r="186" spans="1:24">
      <c r="A186" s="263">
        <v>1020117010</v>
      </c>
      <c r="B186" s="263">
        <v>10</v>
      </c>
      <c r="C186" s="264">
        <v>201</v>
      </c>
      <c r="D186" s="265">
        <v>17</v>
      </c>
      <c r="E186" s="264">
        <v>10</v>
      </c>
      <c r="F186" s="263" t="s">
        <v>495</v>
      </c>
      <c r="G186" s="263" t="s">
        <v>496</v>
      </c>
      <c r="H186" s="263" t="s">
        <v>648</v>
      </c>
      <c r="I186" s="263" t="s">
        <v>83</v>
      </c>
      <c r="J186" s="51"/>
      <c r="K186" s="52" t="str">
        <f t="shared" si="31"/>
        <v/>
      </c>
      <c r="L186" s="83" t="str">
        <f t="shared" si="32"/>
        <v/>
      </c>
      <c r="M186" s="53" t="str">
        <f>IF(K186="","",COUNTIF($K$7:K186,"ﾘｽﾄ１"))</f>
        <v/>
      </c>
      <c r="N186" s="53" t="str">
        <f t="shared" si="33"/>
        <v/>
      </c>
      <c r="O186" s="54" t="str">
        <f t="shared" si="34"/>
        <v/>
      </c>
      <c r="P186" s="53" t="str">
        <f t="shared" si="25"/>
        <v/>
      </c>
      <c r="Q186" s="52" t="str">
        <f t="shared" si="26"/>
        <v/>
      </c>
      <c r="R186" s="55" t="str">
        <f t="shared" si="27"/>
        <v/>
      </c>
      <c r="S186" s="52" t="str">
        <f t="shared" si="35"/>
        <v/>
      </c>
      <c r="T186" s="83" t="str">
        <f t="shared" si="28"/>
        <v/>
      </c>
      <c r="U186" s="53" t="str">
        <f>IF(S186="","",COUNTIF($S$7:S186,"該当２"))</f>
        <v/>
      </c>
      <c r="V186" s="56" t="str">
        <f t="shared" si="29"/>
        <v/>
      </c>
      <c r="W186" s="83" t="str">
        <f t="shared" si="30"/>
        <v/>
      </c>
      <c r="X186" s="53" t="str">
        <f>IF(V186="","",COUNTIF($V$7:V186,"該当３"))</f>
        <v/>
      </c>
    </row>
    <row r="187" spans="1:24">
      <c r="A187" s="263">
        <v>1020117011</v>
      </c>
      <c r="B187" s="263">
        <v>10</v>
      </c>
      <c r="C187" s="264">
        <v>201</v>
      </c>
      <c r="D187" s="265">
        <v>17</v>
      </c>
      <c r="E187" s="264">
        <v>11</v>
      </c>
      <c r="F187" s="263" t="s">
        <v>495</v>
      </c>
      <c r="G187" s="263" t="s">
        <v>496</v>
      </c>
      <c r="H187" s="263" t="s">
        <v>648</v>
      </c>
      <c r="I187" s="263" t="s">
        <v>658</v>
      </c>
      <c r="J187" s="51"/>
      <c r="K187" s="52" t="str">
        <f t="shared" si="31"/>
        <v/>
      </c>
      <c r="L187" s="83" t="str">
        <f t="shared" si="32"/>
        <v/>
      </c>
      <c r="M187" s="53" t="str">
        <f>IF(K187="","",COUNTIF($K$7:K187,"ﾘｽﾄ１"))</f>
        <v/>
      </c>
      <c r="N187" s="53" t="str">
        <f t="shared" si="33"/>
        <v/>
      </c>
      <c r="O187" s="54" t="str">
        <f t="shared" si="34"/>
        <v/>
      </c>
      <c r="P187" s="53" t="str">
        <f t="shared" si="25"/>
        <v/>
      </c>
      <c r="Q187" s="52" t="str">
        <f t="shared" si="26"/>
        <v/>
      </c>
      <c r="R187" s="55" t="str">
        <f t="shared" si="27"/>
        <v/>
      </c>
      <c r="S187" s="52" t="str">
        <f t="shared" si="35"/>
        <v/>
      </c>
      <c r="T187" s="83" t="str">
        <f t="shared" si="28"/>
        <v/>
      </c>
      <c r="U187" s="53" t="str">
        <f>IF(S187="","",COUNTIF($S$7:S187,"該当２"))</f>
        <v/>
      </c>
      <c r="V187" s="56" t="str">
        <f t="shared" si="29"/>
        <v/>
      </c>
      <c r="W187" s="83" t="str">
        <f t="shared" si="30"/>
        <v/>
      </c>
      <c r="X187" s="53" t="str">
        <f>IF(V187="","",COUNTIF($V$7:V187,"該当３"))</f>
        <v/>
      </c>
    </row>
    <row r="188" spans="1:24">
      <c r="A188" s="263">
        <v>1020118000</v>
      </c>
      <c r="B188" s="263">
        <v>10</v>
      </c>
      <c r="C188" s="264">
        <v>201</v>
      </c>
      <c r="D188" s="265">
        <v>18</v>
      </c>
      <c r="E188" s="264">
        <v>0</v>
      </c>
      <c r="F188" s="263" t="s">
        <v>495</v>
      </c>
      <c r="G188" s="263" t="s">
        <v>496</v>
      </c>
      <c r="H188" s="263" t="s">
        <v>659</v>
      </c>
      <c r="I188" s="263"/>
      <c r="J188" s="51"/>
      <c r="K188" s="52" t="str">
        <f t="shared" si="31"/>
        <v/>
      </c>
      <c r="L188" s="83" t="str">
        <f t="shared" si="32"/>
        <v/>
      </c>
      <c r="M188" s="53" t="str">
        <f>IF(K188="","",COUNTIF($K$7:K188,"ﾘｽﾄ１"))</f>
        <v/>
      </c>
      <c r="N188" s="53" t="str">
        <f t="shared" si="33"/>
        <v/>
      </c>
      <c r="O188" s="54" t="str">
        <f t="shared" si="34"/>
        <v/>
      </c>
      <c r="P188" s="53" t="str">
        <f t="shared" si="25"/>
        <v/>
      </c>
      <c r="Q188" s="52" t="str">
        <f t="shared" si="26"/>
        <v/>
      </c>
      <c r="R188" s="55" t="str">
        <f t="shared" si="27"/>
        <v/>
      </c>
      <c r="S188" s="52" t="str">
        <f t="shared" si="35"/>
        <v/>
      </c>
      <c r="T188" s="83" t="str">
        <f t="shared" si="28"/>
        <v/>
      </c>
      <c r="U188" s="53" t="str">
        <f>IF(S188="","",COUNTIF($S$7:S188,"該当２"))</f>
        <v/>
      </c>
      <c r="V188" s="56" t="str">
        <f t="shared" si="29"/>
        <v/>
      </c>
      <c r="W188" s="83" t="str">
        <f t="shared" si="30"/>
        <v/>
      </c>
      <c r="X188" s="53" t="str">
        <f>IF(V188="","",COUNTIF($V$7:V188,"該当３"))</f>
        <v/>
      </c>
    </row>
    <row r="189" spans="1:24">
      <c r="A189" s="263">
        <v>1020118001</v>
      </c>
      <c r="B189" s="263">
        <v>10</v>
      </c>
      <c r="C189" s="264">
        <v>201</v>
      </c>
      <c r="D189" s="265">
        <v>18</v>
      </c>
      <c r="E189" s="264">
        <v>1</v>
      </c>
      <c r="F189" s="263" t="s">
        <v>495</v>
      </c>
      <c r="G189" s="263" t="s">
        <v>496</v>
      </c>
      <c r="H189" s="263" t="s">
        <v>659</v>
      </c>
      <c r="I189" s="263" t="s">
        <v>216</v>
      </c>
      <c r="J189" s="51"/>
      <c r="K189" s="52" t="str">
        <f t="shared" si="31"/>
        <v/>
      </c>
      <c r="L189" s="83" t="str">
        <f t="shared" si="32"/>
        <v/>
      </c>
      <c r="M189" s="53" t="str">
        <f>IF(K189="","",COUNTIF($K$7:K189,"ﾘｽﾄ１"))</f>
        <v/>
      </c>
      <c r="N189" s="53" t="str">
        <f t="shared" si="33"/>
        <v/>
      </c>
      <c r="O189" s="54" t="str">
        <f t="shared" si="34"/>
        <v/>
      </c>
      <c r="P189" s="53" t="str">
        <f t="shared" si="25"/>
        <v/>
      </c>
      <c r="Q189" s="52" t="str">
        <f t="shared" si="26"/>
        <v/>
      </c>
      <c r="R189" s="55" t="str">
        <f t="shared" si="27"/>
        <v/>
      </c>
      <c r="S189" s="52" t="str">
        <f t="shared" si="35"/>
        <v/>
      </c>
      <c r="T189" s="83" t="str">
        <f t="shared" si="28"/>
        <v/>
      </c>
      <c r="U189" s="53" t="str">
        <f>IF(S189="","",COUNTIF($S$7:S189,"該当２"))</f>
        <v/>
      </c>
      <c r="V189" s="56" t="str">
        <f t="shared" si="29"/>
        <v/>
      </c>
      <c r="W189" s="83" t="str">
        <f t="shared" si="30"/>
        <v/>
      </c>
      <c r="X189" s="53" t="str">
        <f>IF(V189="","",COUNTIF($V$7:V189,"該当３"))</f>
        <v/>
      </c>
    </row>
    <row r="190" spans="1:24">
      <c r="A190" s="263">
        <v>1020118002</v>
      </c>
      <c r="B190" s="263">
        <v>10</v>
      </c>
      <c r="C190" s="264">
        <v>201</v>
      </c>
      <c r="D190" s="265">
        <v>18</v>
      </c>
      <c r="E190" s="264">
        <v>2</v>
      </c>
      <c r="F190" s="263" t="s">
        <v>495</v>
      </c>
      <c r="G190" s="263" t="s">
        <v>496</v>
      </c>
      <c r="H190" s="263" t="s">
        <v>659</v>
      </c>
      <c r="I190" s="263" t="s">
        <v>237</v>
      </c>
      <c r="J190" s="51"/>
      <c r="K190" s="52" t="str">
        <f t="shared" si="31"/>
        <v/>
      </c>
      <c r="L190" s="83" t="str">
        <f t="shared" si="32"/>
        <v/>
      </c>
      <c r="M190" s="53" t="str">
        <f>IF(K190="","",COUNTIF($K$7:K190,"ﾘｽﾄ１"))</f>
        <v/>
      </c>
      <c r="N190" s="53" t="str">
        <f t="shared" si="33"/>
        <v/>
      </c>
      <c r="O190" s="54" t="str">
        <f t="shared" si="34"/>
        <v/>
      </c>
      <c r="P190" s="53" t="str">
        <f t="shared" si="25"/>
        <v/>
      </c>
      <c r="Q190" s="52" t="str">
        <f t="shared" si="26"/>
        <v/>
      </c>
      <c r="R190" s="55" t="str">
        <f t="shared" si="27"/>
        <v/>
      </c>
      <c r="S190" s="52" t="str">
        <f t="shared" si="35"/>
        <v/>
      </c>
      <c r="T190" s="83" t="str">
        <f t="shared" si="28"/>
        <v/>
      </c>
      <c r="U190" s="53" t="str">
        <f>IF(S190="","",COUNTIF($S$7:S190,"該当２"))</f>
        <v/>
      </c>
      <c r="V190" s="56" t="str">
        <f t="shared" si="29"/>
        <v/>
      </c>
      <c r="W190" s="83" t="str">
        <f t="shared" si="30"/>
        <v/>
      </c>
      <c r="X190" s="53" t="str">
        <f>IF(V190="","",COUNTIF($V$7:V190,"該当３"))</f>
        <v/>
      </c>
    </row>
    <row r="191" spans="1:24">
      <c r="A191" s="263">
        <v>1020118003</v>
      </c>
      <c r="B191" s="263">
        <v>10</v>
      </c>
      <c r="C191" s="264">
        <v>201</v>
      </c>
      <c r="D191" s="265">
        <v>18</v>
      </c>
      <c r="E191" s="264">
        <v>3</v>
      </c>
      <c r="F191" s="263" t="s">
        <v>495</v>
      </c>
      <c r="G191" s="263" t="s">
        <v>496</v>
      </c>
      <c r="H191" s="263" t="s">
        <v>659</v>
      </c>
      <c r="I191" s="263" t="s">
        <v>660</v>
      </c>
      <c r="J191" s="51"/>
      <c r="K191" s="52" t="str">
        <f t="shared" si="31"/>
        <v/>
      </c>
      <c r="L191" s="83" t="str">
        <f t="shared" si="32"/>
        <v/>
      </c>
      <c r="M191" s="53" t="str">
        <f>IF(K191="","",COUNTIF($K$7:K191,"ﾘｽﾄ１"))</f>
        <v/>
      </c>
      <c r="N191" s="53" t="str">
        <f t="shared" si="33"/>
        <v/>
      </c>
      <c r="O191" s="54" t="str">
        <f t="shared" si="34"/>
        <v/>
      </c>
      <c r="P191" s="53" t="str">
        <f t="shared" si="25"/>
        <v/>
      </c>
      <c r="Q191" s="52" t="str">
        <f t="shared" si="26"/>
        <v/>
      </c>
      <c r="R191" s="55" t="str">
        <f t="shared" si="27"/>
        <v/>
      </c>
      <c r="S191" s="52" t="str">
        <f t="shared" si="35"/>
        <v/>
      </c>
      <c r="T191" s="83" t="str">
        <f t="shared" si="28"/>
        <v/>
      </c>
      <c r="U191" s="53" t="str">
        <f>IF(S191="","",COUNTIF($S$7:S191,"該当２"))</f>
        <v/>
      </c>
      <c r="V191" s="56" t="str">
        <f t="shared" si="29"/>
        <v/>
      </c>
      <c r="W191" s="83" t="str">
        <f t="shared" si="30"/>
        <v/>
      </c>
      <c r="X191" s="53" t="str">
        <f>IF(V191="","",COUNTIF($V$7:V191,"該当３"))</f>
        <v/>
      </c>
    </row>
    <row r="192" spans="1:24">
      <c r="A192" s="263">
        <v>1020118004</v>
      </c>
      <c r="B192" s="263">
        <v>10</v>
      </c>
      <c r="C192" s="264">
        <v>201</v>
      </c>
      <c r="D192" s="265">
        <v>18</v>
      </c>
      <c r="E192" s="264">
        <v>4</v>
      </c>
      <c r="F192" s="263" t="s">
        <v>495</v>
      </c>
      <c r="G192" s="263" t="s">
        <v>496</v>
      </c>
      <c r="H192" s="263" t="s">
        <v>659</v>
      </c>
      <c r="I192" s="263" t="s">
        <v>661</v>
      </c>
      <c r="J192" s="51"/>
      <c r="K192" s="52" t="str">
        <f t="shared" si="31"/>
        <v/>
      </c>
      <c r="L192" s="83" t="str">
        <f t="shared" si="32"/>
        <v/>
      </c>
      <c r="M192" s="53" t="str">
        <f>IF(K192="","",COUNTIF($K$7:K192,"ﾘｽﾄ１"))</f>
        <v/>
      </c>
      <c r="N192" s="53" t="str">
        <f t="shared" si="33"/>
        <v/>
      </c>
      <c r="O192" s="54" t="str">
        <f t="shared" si="34"/>
        <v/>
      </c>
      <c r="P192" s="53" t="str">
        <f t="shared" si="25"/>
        <v/>
      </c>
      <c r="Q192" s="52" t="str">
        <f t="shared" si="26"/>
        <v/>
      </c>
      <c r="R192" s="55" t="str">
        <f t="shared" si="27"/>
        <v/>
      </c>
      <c r="S192" s="52" t="str">
        <f t="shared" si="35"/>
        <v/>
      </c>
      <c r="T192" s="83" t="str">
        <f t="shared" si="28"/>
        <v/>
      </c>
      <c r="U192" s="53" t="str">
        <f>IF(S192="","",COUNTIF($S$7:S192,"該当２"))</f>
        <v/>
      </c>
      <c r="V192" s="56" t="str">
        <f t="shared" si="29"/>
        <v/>
      </c>
      <c r="W192" s="83" t="str">
        <f t="shared" si="30"/>
        <v/>
      </c>
      <c r="X192" s="53" t="str">
        <f>IF(V192="","",COUNTIF($V$7:V192,"該当３"))</f>
        <v/>
      </c>
    </row>
    <row r="193" spans="1:24">
      <c r="A193" s="263">
        <v>1020118005</v>
      </c>
      <c r="B193" s="263">
        <v>10</v>
      </c>
      <c r="C193" s="264">
        <v>201</v>
      </c>
      <c r="D193" s="265">
        <v>18</v>
      </c>
      <c r="E193" s="264">
        <v>5</v>
      </c>
      <c r="F193" s="263" t="s">
        <v>495</v>
      </c>
      <c r="G193" s="263" t="s">
        <v>496</v>
      </c>
      <c r="H193" s="263" t="s">
        <v>659</v>
      </c>
      <c r="I193" s="263" t="s">
        <v>662</v>
      </c>
      <c r="J193" s="51"/>
      <c r="K193" s="52" t="str">
        <f t="shared" si="31"/>
        <v/>
      </c>
      <c r="L193" s="83" t="str">
        <f t="shared" si="32"/>
        <v/>
      </c>
      <c r="M193" s="53" t="str">
        <f>IF(K193="","",COUNTIF($K$7:K193,"ﾘｽﾄ１"))</f>
        <v/>
      </c>
      <c r="N193" s="53" t="str">
        <f t="shared" si="33"/>
        <v/>
      </c>
      <c r="O193" s="54" t="str">
        <f t="shared" si="34"/>
        <v/>
      </c>
      <c r="P193" s="53" t="str">
        <f t="shared" si="25"/>
        <v/>
      </c>
      <c r="Q193" s="52" t="str">
        <f t="shared" si="26"/>
        <v/>
      </c>
      <c r="R193" s="55" t="str">
        <f t="shared" si="27"/>
        <v/>
      </c>
      <c r="S193" s="52" t="str">
        <f t="shared" si="35"/>
        <v/>
      </c>
      <c r="T193" s="83" t="str">
        <f t="shared" si="28"/>
        <v/>
      </c>
      <c r="U193" s="53" t="str">
        <f>IF(S193="","",COUNTIF($S$7:S193,"該当２"))</f>
        <v/>
      </c>
      <c r="V193" s="56" t="str">
        <f t="shared" si="29"/>
        <v/>
      </c>
      <c r="W193" s="83" t="str">
        <f t="shared" si="30"/>
        <v/>
      </c>
      <c r="X193" s="53" t="str">
        <f>IF(V193="","",COUNTIF($V$7:V193,"該当３"))</f>
        <v/>
      </c>
    </row>
    <row r="194" spans="1:24">
      <c r="A194" s="263">
        <v>1020118006</v>
      </c>
      <c r="B194" s="263">
        <v>10</v>
      </c>
      <c r="C194" s="264">
        <v>201</v>
      </c>
      <c r="D194" s="265">
        <v>18</v>
      </c>
      <c r="E194" s="264">
        <v>6</v>
      </c>
      <c r="F194" s="263" t="s">
        <v>495</v>
      </c>
      <c r="G194" s="263" t="s">
        <v>496</v>
      </c>
      <c r="H194" s="263" t="s">
        <v>659</v>
      </c>
      <c r="I194" s="263" t="s">
        <v>249</v>
      </c>
      <c r="J194" s="51"/>
      <c r="K194" s="52" t="str">
        <f t="shared" si="31"/>
        <v/>
      </c>
      <c r="L194" s="83" t="str">
        <f t="shared" si="32"/>
        <v/>
      </c>
      <c r="M194" s="53" t="str">
        <f>IF(K194="","",COUNTIF($K$7:K194,"ﾘｽﾄ１"))</f>
        <v/>
      </c>
      <c r="N194" s="53" t="str">
        <f t="shared" si="33"/>
        <v/>
      </c>
      <c r="O194" s="54" t="str">
        <f t="shared" si="34"/>
        <v/>
      </c>
      <c r="P194" s="53" t="str">
        <f t="shared" si="25"/>
        <v/>
      </c>
      <c r="Q194" s="52" t="str">
        <f t="shared" si="26"/>
        <v/>
      </c>
      <c r="R194" s="55" t="str">
        <f t="shared" si="27"/>
        <v/>
      </c>
      <c r="S194" s="52" t="str">
        <f t="shared" si="35"/>
        <v/>
      </c>
      <c r="T194" s="83" t="str">
        <f t="shared" si="28"/>
        <v/>
      </c>
      <c r="U194" s="53" t="str">
        <f>IF(S194="","",COUNTIF($S$7:S194,"該当２"))</f>
        <v/>
      </c>
      <c r="V194" s="56" t="str">
        <f t="shared" si="29"/>
        <v/>
      </c>
      <c r="W194" s="83" t="str">
        <f t="shared" si="30"/>
        <v/>
      </c>
      <c r="X194" s="53" t="str">
        <f>IF(V194="","",COUNTIF($V$7:V194,"該当３"))</f>
        <v/>
      </c>
    </row>
    <row r="195" spans="1:24">
      <c r="A195" s="263">
        <v>1020118007</v>
      </c>
      <c r="B195" s="263">
        <v>10</v>
      </c>
      <c r="C195" s="264">
        <v>201</v>
      </c>
      <c r="D195" s="265">
        <v>18</v>
      </c>
      <c r="E195" s="264">
        <v>7</v>
      </c>
      <c r="F195" s="263" t="s">
        <v>495</v>
      </c>
      <c r="G195" s="263" t="s">
        <v>496</v>
      </c>
      <c r="H195" s="263" t="s">
        <v>659</v>
      </c>
      <c r="I195" s="263" t="s">
        <v>250</v>
      </c>
      <c r="J195" s="51"/>
      <c r="K195" s="52" t="str">
        <f t="shared" si="31"/>
        <v/>
      </c>
      <c r="L195" s="83" t="str">
        <f t="shared" si="32"/>
        <v/>
      </c>
      <c r="M195" s="53" t="str">
        <f>IF(K195="","",COUNTIF($K$7:K195,"ﾘｽﾄ１"))</f>
        <v/>
      </c>
      <c r="N195" s="53" t="str">
        <f t="shared" si="33"/>
        <v/>
      </c>
      <c r="O195" s="54" t="str">
        <f t="shared" si="34"/>
        <v/>
      </c>
      <c r="P195" s="53" t="str">
        <f t="shared" si="25"/>
        <v/>
      </c>
      <c r="Q195" s="52" t="str">
        <f t="shared" si="26"/>
        <v/>
      </c>
      <c r="R195" s="55" t="str">
        <f t="shared" si="27"/>
        <v/>
      </c>
      <c r="S195" s="52" t="str">
        <f t="shared" si="35"/>
        <v/>
      </c>
      <c r="T195" s="83" t="str">
        <f t="shared" si="28"/>
        <v/>
      </c>
      <c r="U195" s="53" t="str">
        <f>IF(S195="","",COUNTIF($S$7:S195,"該当２"))</f>
        <v/>
      </c>
      <c r="V195" s="56" t="str">
        <f t="shared" si="29"/>
        <v/>
      </c>
      <c r="W195" s="83" t="str">
        <f t="shared" si="30"/>
        <v/>
      </c>
      <c r="X195" s="53" t="str">
        <f>IF(V195="","",COUNTIF($V$7:V195,"該当３"))</f>
        <v/>
      </c>
    </row>
    <row r="196" spans="1:24">
      <c r="A196" s="263">
        <v>1020118008</v>
      </c>
      <c r="B196" s="263">
        <v>10</v>
      </c>
      <c r="C196" s="264">
        <v>201</v>
      </c>
      <c r="D196" s="265">
        <v>18</v>
      </c>
      <c r="E196" s="264">
        <v>8</v>
      </c>
      <c r="F196" s="263" t="s">
        <v>495</v>
      </c>
      <c r="G196" s="263" t="s">
        <v>496</v>
      </c>
      <c r="H196" s="263" t="s">
        <v>659</v>
      </c>
      <c r="I196" s="263" t="s">
        <v>663</v>
      </c>
      <c r="J196" s="51"/>
      <c r="K196" s="52" t="str">
        <f t="shared" si="31"/>
        <v/>
      </c>
      <c r="L196" s="83" t="str">
        <f t="shared" si="32"/>
        <v/>
      </c>
      <c r="M196" s="53" t="str">
        <f>IF(K196="","",COUNTIF($K$7:K196,"ﾘｽﾄ１"))</f>
        <v/>
      </c>
      <c r="N196" s="53" t="str">
        <f t="shared" si="33"/>
        <v/>
      </c>
      <c r="O196" s="54" t="str">
        <f t="shared" si="34"/>
        <v/>
      </c>
      <c r="P196" s="53" t="str">
        <f t="shared" si="25"/>
        <v/>
      </c>
      <c r="Q196" s="52" t="str">
        <f t="shared" si="26"/>
        <v/>
      </c>
      <c r="R196" s="55" t="str">
        <f t="shared" si="27"/>
        <v/>
      </c>
      <c r="S196" s="52" t="str">
        <f t="shared" si="35"/>
        <v/>
      </c>
      <c r="T196" s="83" t="str">
        <f t="shared" si="28"/>
        <v/>
      </c>
      <c r="U196" s="53" t="str">
        <f>IF(S196="","",COUNTIF($S$7:S196,"該当２"))</f>
        <v/>
      </c>
      <c r="V196" s="56" t="str">
        <f t="shared" si="29"/>
        <v/>
      </c>
      <c r="W196" s="83" t="str">
        <f t="shared" si="30"/>
        <v/>
      </c>
      <c r="X196" s="53" t="str">
        <f>IF(V196="","",COUNTIF($V$7:V196,"該当３"))</f>
        <v/>
      </c>
    </row>
    <row r="197" spans="1:24">
      <c r="A197" s="263">
        <v>1020118009</v>
      </c>
      <c r="B197" s="263">
        <v>10</v>
      </c>
      <c r="C197" s="264">
        <v>201</v>
      </c>
      <c r="D197" s="265">
        <v>18</v>
      </c>
      <c r="E197" s="264">
        <v>9</v>
      </c>
      <c r="F197" s="263" t="s">
        <v>495</v>
      </c>
      <c r="G197" s="263" t="s">
        <v>496</v>
      </c>
      <c r="H197" s="263" t="s">
        <v>659</v>
      </c>
      <c r="I197" s="263" t="s">
        <v>664</v>
      </c>
      <c r="J197" s="51"/>
      <c r="K197" s="52" t="str">
        <f t="shared" si="31"/>
        <v/>
      </c>
      <c r="L197" s="83" t="str">
        <f t="shared" si="32"/>
        <v/>
      </c>
      <c r="M197" s="53" t="str">
        <f>IF(K197="","",COUNTIF($K$7:K197,"ﾘｽﾄ１"))</f>
        <v/>
      </c>
      <c r="N197" s="53" t="str">
        <f t="shared" si="33"/>
        <v/>
      </c>
      <c r="O197" s="54" t="str">
        <f t="shared" si="34"/>
        <v/>
      </c>
      <c r="P197" s="53" t="str">
        <f t="shared" si="25"/>
        <v/>
      </c>
      <c r="Q197" s="52" t="str">
        <f t="shared" si="26"/>
        <v/>
      </c>
      <c r="R197" s="55" t="str">
        <f t="shared" si="27"/>
        <v/>
      </c>
      <c r="S197" s="52" t="str">
        <f t="shared" si="35"/>
        <v/>
      </c>
      <c r="T197" s="83" t="str">
        <f t="shared" si="28"/>
        <v/>
      </c>
      <c r="U197" s="53" t="str">
        <f>IF(S197="","",COUNTIF($S$7:S197,"該当２"))</f>
        <v/>
      </c>
      <c r="V197" s="56" t="str">
        <f t="shared" si="29"/>
        <v/>
      </c>
      <c r="W197" s="83" t="str">
        <f t="shared" si="30"/>
        <v/>
      </c>
      <c r="X197" s="53" t="str">
        <f>IF(V197="","",COUNTIF($V$7:V197,"該当３"))</f>
        <v/>
      </c>
    </row>
    <row r="198" spans="1:24">
      <c r="A198" s="263">
        <v>1020118010</v>
      </c>
      <c r="B198" s="263">
        <v>10</v>
      </c>
      <c r="C198" s="264">
        <v>201</v>
      </c>
      <c r="D198" s="265">
        <v>18</v>
      </c>
      <c r="E198" s="264">
        <v>10</v>
      </c>
      <c r="F198" s="263" t="s">
        <v>495</v>
      </c>
      <c r="G198" s="263" t="s">
        <v>496</v>
      </c>
      <c r="H198" s="263" t="s">
        <v>659</v>
      </c>
      <c r="I198" s="263" t="s">
        <v>665</v>
      </c>
      <c r="J198" s="51"/>
      <c r="K198" s="52" t="str">
        <f t="shared" si="31"/>
        <v/>
      </c>
      <c r="L198" s="83" t="str">
        <f t="shared" si="32"/>
        <v/>
      </c>
      <c r="M198" s="53" t="str">
        <f>IF(K198="","",COUNTIF($K$7:K198,"ﾘｽﾄ１"))</f>
        <v/>
      </c>
      <c r="N198" s="53" t="str">
        <f t="shared" si="33"/>
        <v/>
      </c>
      <c r="O198" s="54" t="str">
        <f t="shared" si="34"/>
        <v/>
      </c>
      <c r="P198" s="53" t="str">
        <f t="shared" si="25"/>
        <v/>
      </c>
      <c r="Q198" s="52" t="str">
        <f t="shared" si="26"/>
        <v/>
      </c>
      <c r="R198" s="55" t="str">
        <f t="shared" si="27"/>
        <v/>
      </c>
      <c r="S198" s="52" t="str">
        <f t="shared" si="35"/>
        <v/>
      </c>
      <c r="T198" s="83" t="str">
        <f t="shared" si="28"/>
        <v/>
      </c>
      <c r="U198" s="53" t="str">
        <f>IF(S198="","",COUNTIF($S$7:S198,"該当２"))</f>
        <v/>
      </c>
      <c r="V198" s="56" t="str">
        <f t="shared" si="29"/>
        <v/>
      </c>
      <c r="W198" s="83" t="str">
        <f t="shared" si="30"/>
        <v/>
      </c>
      <c r="X198" s="53" t="str">
        <f>IF(V198="","",COUNTIF($V$7:V198,"該当３"))</f>
        <v/>
      </c>
    </row>
    <row r="199" spans="1:24">
      <c r="A199" s="263">
        <v>1020118011</v>
      </c>
      <c r="B199" s="263">
        <v>10</v>
      </c>
      <c r="C199" s="264">
        <v>201</v>
      </c>
      <c r="D199" s="265">
        <v>18</v>
      </c>
      <c r="E199" s="264">
        <v>11</v>
      </c>
      <c r="F199" s="263" t="s">
        <v>495</v>
      </c>
      <c r="G199" s="263" t="s">
        <v>496</v>
      </c>
      <c r="H199" s="263" t="s">
        <v>659</v>
      </c>
      <c r="I199" s="263" t="s">
        <v>666</v>
      </c>
      <c r="J199" s="51"/>
      <c r="K199" s="52" t="str">
        <f t="shared" si="31"/>
        <v/>
      </c>
      <c r="L199" s="83" t="str">
        <f t="shared" si="32"/>
        <v/>
      </c>
      <c r="M199" s="53" t="str">
        <f>IF(K199="","",COUNTIF($K$7:K199,"ﾘｽﾄ１"))</f>
        <v/>
      </c>
      <c r="N199" s="53" t="str">
        <f t="shared" si="33"/>
        <v/>
      </c>
      <c r="O199" s="54" t="str">
        <f t="shared" si="34"/>
        <v/>
      </c>
      <c r="P199" s="53" t="str">
        <f t="shared" si="25"/>
        <v/>
      </c>
      <c r="Q199" s="52" t="str">
        <f t="shared" si="26"/>
        <v/>
      </c>
      <c r="R199" s="55" t="str">
        <f t="shared" si="27"/>
        <v/>
      </c>
      <c r="S199" s="52" t="str">
        <f t="shared" si="35"/>
        <v/>
      </c>
      <c r="T199" s="83" t="str">
        <f t="shared" si="28"/>
        <v/>
      </c>
      <c r="U199" s="53" t="str">
        <f>IF(S199="","",COUNTIF($S$7:S199,"該当２"))</f>
        <v/>
      </c>
      <c r="V199" s="56" t="str">
        <f t="shared" si="29"/>
        <v/>
      </c>
      <c r="W199" s="83" t="str">
        <f t="shared" si="30"/>
        <v/>
      </c>
      <c r="X199" s="53" t="str">
        <f>IF(V199="","",COUNTIF($V$7:V199,"該当３"))</f>
        <v/>
      </c>
    </row>
    <row r="200" spans="1:24">
      <c r="A200" s="263">
        <v>1020118012</v>
      </c>
      <c r="B200" s="263">
        <v>10</v>
      </c>
      <c r="C200" s="264">
        <v>201</v>
      </c>
      <c r="D200" s="265">
        <v>18</v>
      </c>
      <c r="E200" s="264">
        <v>12</v>
      </c>
      <c r="F200" s="263" t="s">
        <v>495</v>
      </c>
      <c r="G200" s="263" t="s">
        <v>496</v>
      </c>
      <c r="H200" s="263" t="s">
        <v>659</v>
      </c>
      <c r="I200" s="263" t="s">
        <v>24</v>
      </c>
      <c r="J200" s="51"/>
      <c r="K200" s="52" t="str">
        <f t="shared" si="31"/>
        <v/>
      </c>
      <c r="L200" s="83" t="str">
        <f t="shared" si="32"/>
        <v/>
      </c>
      <c r="M200" s="53" t="str">
        <f>IF(K200="","",COUNTIF($K$7:K200,"ﾘｽﾄ１"))</f>
        <v/>
      </c>
      <c r="N200" s="53" t="str">
        <f t="shared" si="33"/>
        <v/>
      </c>
      <c r="O200" s="54" t="str">
        <f t="shared" si="34"/>
        <v/>
      </c>
      <c r="P200" s="53" t="str">
        <f t="shared" ref="P200:P263" si="36">IF(O200="該当１",G200,"")</f>
        <v/>
      </c>
      <c r="Q200" s="52" t="str">
        <f t="shared" ref="Q200:Q263" si="37">IF(O200="該当１","ﾘｽﾄ2","")</f>
        <v/>
      </c>
      <c r="R200" s="55" t="str">
        <f t="shared" ref="R200:R263" si="38">IF(Q200="ﾘｽﾄ2",H200,"")</f>
        <v/>
      </c>
      <c r="S200" s="52" t="str">
        <f t="shared" si="35"/>
        <v/>
      </c>
      <c r="T200" s="83" t="str">
        <f t="shared" ref="T200:T263" si="39">IF(S200="該当２",H200,"")</f>
        <v/>
      </c>
      <c r="U200" s="53" t="str">
        <f>IF(S200="","",COUNTIF($S$7:S200,"該当２"))</f>
        <v/>
      </c>
      <c r="V200" s="56" t="str">
        <f t="shared" ref="V200:V263" si="40">IF(AND($S$2=H200,E200&gt;0,E200&lt;998),"該当３","")</f>
        <v/>
      </c>
      <c r="W200" s="83" t="str">
        <f t="shared" ref="W200:W263" si="41">IF(V200="該当３",I200,"")</f>
        <v/>
      </c>
      <c r="X200" s="53" t="str">
        <f>IF(V200="","",COUNTIF($V$7:V200,"該当３"))</f>
        <v/>
      </c>
    </row>
    <row r="201" spans="1:24">
      <c r="A201" s="263">
        <v>1020118013</v>
      </c>
      <c r="B201" s="263">
        <v>10</v>
      </c>
      <c r="C201" s="264">
        <v>201</v>
      </c>
      <c r="D201" s="265">
        <v>18</v>
      </c>
      <c r="E201" s="264">
        <v>13</v>
      </c>
      <c r="F201" s="263" t="s">
        <v>495</v>
      </c>
      <c r="G201" s="263" t="s">
        <v>496</v>
      </c>
      <c r="H201" s="263" t="s">
        <v>659</v>
      </c>
      <c r="I201" s="263" t="s">
        <v>667</v>
      </c>
      <c r="J201" s="51"/>
      <c r="K201" s="52" t="str">
        <f t="shared" ref="K201:K264" si="42">IF(AND($C201&gt;0,$H201=""),"ﾘｽﾄ１","")</f>
        <v/>
      </c>
      <c r="L201" s="83" t="str">
        <f t="shared" ref="L201:L264" si="43">IF(K201="ﾘｽﾄ１",G201,"")</f>
        <v/>
      </c>
      <c r="M201" s="53" t="str">
        <f>IF(K201="","",COUNTIF($K$7:K201,"ﾘｽﾄ１"))</f>
        <v/>
      </c>
      <c r="N201" s="53" t="str">
        <f t="shared" ref="N201:N264" si="44">IF(AND(D201=0,E201&gt;0),"同一区","")</f>
        <v/>
      </c>
      <c r="O201" s="54" t="str">
        <f t="shared" ref="O201:O264" si="45">IF(AND(EXACT($K$2,G201),H201&gt;0),"該当１","")</f>
        <v/>
      </c>
      <c r="P201" s="53" t="str">
        <f t="shared" si="36"/>
        <v/>
      </c>
      <c r="Q201" s="52" t="str">
        <f t="shared" si="37"/>
        <v/>
      </c>
      <c r="R201" s="55" t="str">
        <f t="shared" si="38"/>
        <v/>
      </c>
      <c r="S201" s="52" t="str">
        <f t="shared" ref="S201:S264" si="46">IF(AND(Q201="ﾘｽﾄ2",OR(I201=0,AND(N201="同一区",E201=1))),"該当２","")</f>
        <v/>
      </c>
      <c r="T201" s="83" t="str">
        <f t="shared" si="39"/>
        <v/>
      </c>
      <c r="U201" s="53" t="str">
        <f>IF(S201="","",COUNTIF($S$7:S201,"該当２"))</f>
        <v/>
      </c>
      <c r="V201" s="56" t="str">
        <f t="shared" si="40"/>
        <v/>
      </c>
      <c r="W201" s="83" t="str">
        <f t="shared" si="41"/>
        <v/>
      </c>
      <c r="X201" s="53" t="str">
        <f>IF(V201="","",COUNTIF($V$7:V201,"該当３"))</f>
        <v/>
      </c>
    </row>
    <row r="202" spans="1:24">
      <c r="A202" s="263">
        <v>1020118014</v>
      </c>
      <c r="B202" s="263">
        <v>10</v>
      </c>
      <c r="C202" s="264">
        <v>201</v>
      </c>
      <c r="D202" s="265">
        <v>18</v>
      </c>
      <c r="E202" s="264">
        <v>14</v>
      </c>
      <c r="F202" s="263" t="s">
        <v>495</v>
      </c>
      <c r="G202" s="263" t="s">
        <v>496</v>
      </c>
      <c r="H202" s="263" t="s">
        <v>659</v>
      </c>
      <c r="I202" s="263" t="s">
        <v>668</v>
      </c>
      <c r="J202" s="51"/>
      <c r="K202" s="52" t="str">
        <f t="shared" si="42"/>
        <v/>
      </c>
      <c r="L202" s="83" t="str">
        <f t="shared" si="43"/>
        <v/>
      </c>
      <c r="M202" s="53" t="str">
        <f>IF(K202="","",COUNTIF($K$7:K202,"ﾘｽﾄ１"))</f>
        <v/>
      </c>
      <c r="N202" s="53" t="str">
        <f t="shared" si="44"/>
        <v/>
      </c>
      <c r="O202" s="54" t="str">
        <f t="shared" si="45"/>
        <v/>
      </c>
      <c r="P202" s="53" t="str">
        <f t="shared" si="36"/>
        <v/>
      </c>
      <c r="Q202" s="52" t="str">
        <f t="shared" si="37"/>
        <v/>
      </c>
      <c r="R202" s="55" t="str">
        <f t="shared" si="38"/>
        <v/>
      </c>
      <c r="S202" s="52" t="str">
        <f t="shared" si="46"/>
        <v/>
      </c>
      <c r="T202" s="83" t="str">
        <f t="shared" si="39"/>
        <v/>
      </c>
      <c r="U202" s="53" t="str">
        <f>IF(S202="","",COUNTIF($S$7:S202,"該当２"))</f>
        <v/>
      </c>
      <c r="V202" s="56" t="str">
        <f t="shared" si="40"/>
        <v/>
      </c>
      <c r="W202" s="83" t="str">
        <f t="shared" si="41"/>
        <v/>
      </c>
      <c r="X202" s="53" t="str">
        <f>IF(V202="","",COUNTIF($V$7:V202,"該当３"))</f>
        <v/>
      </c>
    </row>
    <row r="203" spans="1:24">
      <c r="A203" s="263">
        <v>1020118015</v>
      </c>
      <c r="B203" s="263">
        <v>10</v>
      </c>
      <c r="C203" s="264">
        <v>201</v>
      </c>
      <c r="D203" s="265">
        <v>18</v>
      </c>
      <c r="E203" s="264">
        <v>15</v>
      </c>
      <c r="F203" s="263" t="s">
        <v>495</v>
      </c>
      <c r="G203" s="263" t="s">
        <v>496</v>
      </c>
      <c r="H203" s="263" t="s">
        <v>659</v>
      </c>
      <c r="I203" s="263" t="s">
        <v>669</v>
      </c>
      <c r="J203" s="51"/>
      <c r="K203" s="52" t="str">
        <f t="shared" si="42"/>
        <v/>
      </c>
      <c r="L203" s="83" t="str">
        <f t="shared" si="43"/>
        <v/>
      </c>
      <c r="M203" s="53" t="str">
        <f>IF(K203="","",COUNTIF($K$7:K203,"ﾘｽﾄ１"))</f>
        <v/>
      </c>
      <c r="N203" s="53" t="str">
        <f t="shared" si="44"/>
        <v/>
      </c>
      <c r="O203" s="54" t="str">
        <f t="shared" si="45"/>
        <v/>
      </c>
      <c r="P203" s="53" t="str">
        <f t="shared" si="36"/>
        <v/>
      </c>
      <c r="Q203" s="52" t="str">
        <f t="shared" si="37"/>
        <v/>
      </c>
      <c r="R203" s="55" t="str">
        <f t="shared" si="38"/>
        <v/>
      </c>
      <c r="S203" s="52" t="str">
        <f t="shared" si="46"/>
        <v/>
      </c>
      <c r="T203" s="83" t="str">
        <f t="shared" si="39"/>
        <v/>
      </c>
      <c r="U203" s="53" t="str">
        <f>IF(S203="","",COUNTIF($S$7:S203,"該当２"))</f>
        <v/>
      </c>
      <c r="V203" s="56" t="str">
        <f t="shared" si="40"/>
        <v/>
      </c>
      <c r="W203" s="83" t="str">
        <f t="shared" si="41"/>
        <v/>
      </c>
      <c r="X203" s="53" t="str">
        <f>IF(V203="","",COUNTIF($V$7:V203,"該当３"))</f>
        <v/>
      </c>
    </row>
    <row r="204" spans="1:24">
      <c r="A204" s="263">
        <v>1020118016</v>
      </c>
      <c r="B204" s="263">
        <v>10</v>
      </c>
      <c r="C204" s="264">
        <v>201</v>
      </c>
      <c r="D204" s="265">
        <v>18</v>
      </c>
      <c r="E204" s="264">
        <v>16</v>
      </c>
      <c r="F204" s="263" t="s">
        <v>495</v>
      </c>
      <c r="G204" s="263" t="s">
        <v>496</v>
      </c>
      <c r="H204" s="263" t="s">
        <v>659</v>
      </c>
      <c r="I204" s="263" t="s">
        <v>34</v>
      </c>
      <c r="J204" s="51"/>
      <c r="K204" s="52" t="str">
        <f t="shared" si="42"/>
        <v/>
      </c>
      <c r="L204" s="83" t="str">
        <f t="shared" si="43"/>
        <v/>
      </c>
      <c r="M204" s="53" t="str">
        <f>IF(K204="","",COUNTIF($K$7:K204,"ﾘｽﾄ１"))</f>
        <v/>
      </c>
      <c r="N204" s="53" t="str">
        <f t="shared" si="44"/>
        <v/>
      </c>
      <c r="O204" s="54" t="str">
        <f t="shared" si="45"/>
        <v/>
      </c>
      <c r="P204" s="53" t="str">
        <f t="shared" si="36"/>
        <v/>
      </c>
      <c r="Q204" s="52" t="str">
        <f t="shared" si="37"/>
        <v/>
      </c>
      <c r="R204" s="55" t="str">
        <f t="shared" si="38"/>
        <v/>
      </c>
      <c r="S204" s="52" t="str">
        <f t="shared" si="46"/>
        <v/>
      </c>
      <c r="T204" s="83" t="str">
        <f t="shared" si="39"/>
        <v/>
      </c>
      <c r="U204" s="53" t="str">
        <f>IF(S204="","",COUNTIF($S$7:S204,"該当２"))</f>
        <v/>
      </c>
      <c r="V204" s="56" t="str">
        <f t="shared" si="40"/>
        <v/>
      </c>
      <c r="W204" s="83" t="str">
        <f t="shared" si="41"/>
        <v/>
      </c>
      <c r="X204" s="53" t="str">
        <f>IF(V204="","",COUNTIF($V$7:V204,"該当３"))</f>
        <v/>
      </c>
    </row>
    <row r="205" spans="1:24">
      <c r="A205" s="263">
        <v>1020118018</v>
      </c>
      <c r="B205" s="263">
        <v>10</v>
      </c>
      <c r="C205" s="264">
        <v>201</v>
      </c>
      <c r="D205" s="265">
        <v>18</v>
      </c>
      <c r="E205" s="264">
        <v>18</v>
      </c>
      <c r="F205" s="263" t="s">
        <v>495</v>
      </c>
      <c r="G205" s="263" t="s">
        <v>496</v>
      </c>
      <c r="H205" s="263" t="s">
        <v>659</v>
      </c>
      <c r="I205" s="263" t="s">
        <v>670</v>
      </c>
      <c r="J205" s="51"/>
      <c r="K205" s="52" t="str">
        <f t="shared" si="42"/>
        <v/>
      </c>
      <c r="L205" s="83" t="str">
        <f t="shared" si="43"/>
        <v/>
      </c>
      <c r="M205" s="53" t="str">
        <f>IF(K205="","",COUNTIF($K$7:K205,"ﾘｽﾄ１"))</f>
        <v/>
      </c>
      <c r="N205" s="53" t="str">
        <f t="shared" si="44"/>
        <v/>
      </c>
      <c r="O205" s="54" t="str">
        <f t="shared" si="45"/>
        <v/>
      </c>
      <c r="P205" s="53" t="str">
        <f t="shared" si="36"/>
        <v/>
      </c>
      <c r="Q205" s="52" t="str">
        <f t="shared" si="37"/>
        <v/>
      </c>
      <c r="R205" s="55" t="str">
        <f t="shared" si="38"/>
        <v/>
      </c>
      <c r="S205" s="52" t="str">
        <f t="shared" si="46"/>
        <v/>
      </c>
      <c r="T205" s="83" t="str">
        <f t="shared" si="39"/>
        <v/>
      </c>
      <c r="U205" s="53" t="str">
        <f>IF(S205="","",COUNTIF($S$7:S205,"該当２"))</f>
        <v/>
      </c>
      <c r="V205" s="56" t="str">
        <f t="shared" si="40"/>
        <v/>
      </c>
      <c r="W205" s="83" t="str">
        <f t="shared" si="41"/>
        <v/>
      </c>
      <c r="X205" s="53" t="str">
        <f>IF(V205="","",COUNTIF($V$7:V205,"該当３"))</f>
        <v/>
      </c>
    </row>
    <row r="206" spans="1:24">
      <c r="A206" s="263">
        <v>1020118019</v>
      </c>
      <c r="B206" s="263">
        <v>10</v>
      </c>
      <c r="C206" s="264">
        <v>201</v>
      </c>
      <c r="D206" s="265">
        <v>18</v>
      </c>
      <c r="E206" s="264">
        <v>19</v>
      </c>
      <c r="F206" s="263" t="s">
        <v>495</v>
      </c>
      <c r="G206" s="263" t="s">
        <v>496</v>
      </c>
      <c r="H206" s="263" t="s">
        <v>659</v>
      </c>
      <c r="I206" s="263" t="s">
        <v>671</v>
      </c>
      <c r="J206" s="51"/>
      <c r="K206" s="52" t="str">
        <f t="shared" si="42"/>
        <v/>
      </c>
      <c r="L206" s="83" t="str">
        <f t="shared" si="43"/>
        <v/>
      </c>
      <c r="M206" s="53" t="str">
        <f>IF(K206="","",COUNTIF($K$7:K206,"ﾘｽﾄ１"))</f>
        <v/>
      </c>
      <c r="N206" s="53" t="str">
        <f t="shared" si="44"/>
        <v/>
      </c>
      <c r="O206" s="54" t="str">
        <f t="shared" si="45"/>
        <v/>
      </c>
      <c r="P206" s="53" t="str">
        <f t="shared" si="36"/>
        <v/>
      </c>
      <c r="Q206" s="52" t="str">
        <f t="shared" si="37"/>
        <v/>
      </c>
      <c r="R206" s="55" t="str">
        <f t="shared" si="38"/>
        <v/>
      </c>
      <c r="S206" s="52" t="str">
        <f t="shared" si="46"/>
        <v/>
      </c>
      <c r="T206" s="83" t="str">
        <f t="shared" si="39"/>
        <v/>
      </c>
      <c r="U206" s="53" t="str">
        <f>IF(S206="","",COUNTIF($S$7:S206,"該当２"))</f>
        <v/>
      </c>
      <c r="V206" s="56" t="str">
        <f t="shared" si="40"/>
        <v/>
      </c>
      <c r="W206" s="83" t="str">
        <f t="shared" si="41"/>
        <v/>
      </c>
      <c r="X206" s="53" t="str">
        <f>IF(V206="","",COUNTIF($V$7:V206,"該当３"))</f>
        <v/>
      </c>
    </row>
    <row r="207" spans="1:24">
      <c r="A207" s="263">
        <v>1020118020</v>
      </c>
      <c r="B207" s="263">
        <v>10</v>
      </c>
      <c r="C207" s="264">
        <v>201</v>
      </c>
      <c r="D207" s="265">
        <v>18</v>
      </c>
      <c r="E207" s="264">
        <v>20</v>
      </c>
      <c r="F207" s="263" t="s">
        <v>495</v>
      </c>
      <c r="G207" s="263" t="s">
        <v>496</v>
      </c>
      <c r="H207" s="263" t="s">
        <v>659</v>
      </c>
      <c r="I207" s="263" t="s">
        <v>672</v>
      </c>
      <c r="J207" s="51"/>
      <c r="K207" s="52" t="str">
        <f t="shared" si="42"/>
        <v/>
      </c>
      <c r="L207" s="83" t="str">
        <f t="shared" si="43"/>
        <v/>
      </c>
      <c r="M207" s="53" t="str">
        <f>IF(K207="","",COUNTIF($K$7:K207,"ﾘｽﾄ１"))</f>
        <v/>
      </c>
      <c r="N207" s="53" t="str">
        <f t="shared" si="44"/>
        <v/>
      </c>
      <c r="O207" s="54" t="str">
        <f t="shared" si="45"/>
        <v/>
      </c>
      <c r="P207" s="53" t="str">
        <f t="shared" si="36"/>
        <v/>
      </c>
      <c r="Q207" s="52" t="str">
        <f t="shared" si="37"/>
        <v/>
      </c>
      <c r="R207" s="55" t="str">
        <f t="shared" si="38"/>
        <v/>
      </c>
      <c r="S207" s="52" t="str">
        <f t="shared" si="46"/>
        <v/>
      </c>
      <c r="T207" s="83" t="str">
        <f t="shared" si="39"/>
        <v/>
      </c>
      <c r="U207" s="53" t="str">
        <f>IF(S207="","",COUNTIF($S$7:S207,"該当２"))</f>
        <v/>
      </c>
      <c r="V207" s="56" t="str">
        <f t="shared" si="40"/>
        <v/>
      </c>
      <c r="W207" s="83" t="str">
        <f t="shared" si="41"/>
        <v/>
      </c>
      <c r="X207" s="53" t="str">
        <f>IF(V207="","",COUNTIF($V$7:V207,"該当３"))</f>
        <v/>
      </c>
    </row>
    <row r="208" spans="1:24">
      <c r="A208" s="263">
        <v>1020118021</v>
      </c>
      <c r="B208" s="263">
        <v>10</v>
      </c>
      <c r="C208" s="264">
        <v>201</v>
      </c>
      <c r="D208" s="265">
        <v>18</v>
      </c>
      <c r="E208" s="264">
        <v>21</v>
      </c>
      <c r="F208" s="263" t="s">
        <v>495</v>
      </c>
      <c r="G208" s="263" t="s">
        <v>496</v>
      </c>
      <c r="H208" s="263" t="s">
        <v>659</v>
      </c>
      <c r="I208" s="263" t="s">
        <v>673</v>
      </c>
      <c r="J208" s="51"/>
      <c r="K208" s="52" t="str">
        <f t="shared" si="42"/>
        <v/>
      </c>
      <c r="L208" s="83" t="str">
        <f t="shared" si="43"/>
        <v/>
      </c>
      <c r="M208" s="53" t="str">
        <f>IF(K208="","",COUNTIF($K$7:K208,"ﾘｽﾄ１"))</f>
        <v/>
      </c>
      <c r="N208" s="53" t="str">
        <f t="shared" si="44"/>
        <v/>
      </c>
      <c r="O208" s="54" t="str">
        <f t="shared" si="45"/>
        <v/>
      </c>
      <c r="P208" s="53" t="str">
        <f t="shared" si="36"/>
        <v/>
      </c>
      <c r="Q208" s="52" t="str">
        <f t="shared" si="37"/>
        <v/>
      </c>
      <c r="R208" s="55" t="str">
        <f t="shared" si="38"/>
        <v/>
      </c>
      <c r="S208" s="52" t="str">
        <f t="shared" si="46"/>
        <v/>
      </c>
      <c r="T208" s="83" t="str">
        <f t="shared" si="39"/>
        <v/>
      </c>
      <c r="U208" s="53" t="str">
        <f>IF(S208="","",COUNTIF($S$7:S208,"該当２"))</f>
        <v/>
      </c>
      <c r="V208" s="56" t="str">
        <f t="shared" si="40"/>
        <v/>
      </c>
      <c r="W208" s="83" t="str">
        <f t="shared" si="41"/>
        <v/>
      </c>
      <c r="X208" s="53" t="str">
        <f>IF(V208="","",COUNTIF($V$7:V208,"該当３"))</f>
        <v/>
      </c>
    </row>
    <row r="209" spans="1:24">
      <c r="A209" s="263">
        <v>1020118022</v>
      </c>
      <c r="B209" s="263">
        <v>10</v>
      </c>
      <c r="C209" s="264">
        <v>201</v>
      </c>
      <c r="D209" s="265">
        <v>18</v>
      </c>
      <c r="E209" s="264">
        <v>22</v>
      </c>
      <c r="F209" s="263" t="s">
        <v>495</v>
      </c>
      <c r="G209" s="263" t="s">
        <v>496</v>
      </c>
      <c r="H209" s="263" t="s">
        <v>659</v>
      </c>
      <c r="I209" s="263" t="s">
        <v>30</v>
      </c>
      <c r="J209" s="51"/>
      <c r="K209" s="52" t="str">
        <f t="shared" si="42"/>
        <v/>
      </c>
      <c r="L209" s="83" t="str">
        <f t="shared" si="43"/>
        <v/>
      </c>
      <c r="M209" s="53" t="str">
        <f>IF(K209="","",COUNTIF($K$7:K209,"ﾘｽﾄ１"))</f>
        <v/>
      </c>
      <c r="N209" s="53" t="str">
        <f t="shared" si="44"/>
        <v/>
      </c>
      <c r="O209" s="54" t="str">
        <f t="shared" si="45"/>
        <v/>
      </c>
      <c r="P209" s="53" t="str">
        <f t="shared" si="36"/>
        <v/>
      </c>
      <c r="Q209" s="52" t="str">
        <f t="shared" si="37"/>
        <v/>
      </c>
      <c r="R209" s="55" t="str">
        <f t="shared" si="38"/>
        <v/>
      </c>
      <c r="S209" s="52" t="str">
        <f t="shared" si="46"/>
        <v/>
      </c>
      <c r="T209" s="83" t="str">
        <f t="shared" si="39"/>
        <v/>
      </c>
      <c r="U209" s="53" t="str">
        <f>IF(S209="","",COUNTIF($S$7:S209,"該当２"))</f>
        <v/>
      </c>
      <c r="V209" s="56" t="str">
        <f t="shared" si="40"/>
        <v/>
      </c>
      <c r="W209" s="83" t="str">
        <f t="shared" si="41"/>
        <v/>
      </c>
      <c r="X209" s="53" t="str">
        <f>IF(V209="","",COUNTIF($V$7:V209,"該当３"))</f>
        <v/>
      </c>
    </row>
    <row r="210" spans="1:24">
      <c r="A210" s="263">
        <v>1020118023</v>
      </c>
      <c r="B210" s="263">
        <v>10</v>
      </c>
      <c r="C210" s="264">
        <v>201</v>
      </c>
      <c r="D210" s="265">
        <v>18</v>
      </c>
      <c r="E210" s="264">
        <v>23</v>
      </c>
      <c r="F210" s="263" t="s">
        <v>495</v>
      </c>
      <c r="G210" s="263" t="s">
        <v>496</v>
      </c>
      <c r="H210" s="263" t="s">
        <v>659</v>
      </c>
      <c r="I210" s="263" t="s">
        <v>674</v>
      </c>
      <c r="J210" s="51"/>
      <c r="K210" s="52" t="str">
        <f t="shared" si="42"/>
        <v/>
      </c>
      <c r="L210" s="83" t="str">
        <f t="shared" si="43"/>
        <v/>
      </c>
      <c r="M210" s="53" t="str">
        <f>IF(K210="","",COUNTIF($K$7:K210,"ﾘｽﾄ１"))</f>
        <v/>
      </c>
      <c r="N210" s="53" t="str">
        <f t="shared" si="44"/>
        <v/>
      </c>
      <c r="O210" s="54" t="str">
        <f t="shared" si="45"/>
        <v/>
      </c>
      <c r="P210" s="53" t="str">
        <f t="shared" si="36"/>
        <v/>
      </c>
      <c r="Q210" s="52" t="str">
        <f t="shared" si="37"/>
        <v/>
      </c>
      <c r="R210" s="55" t="str">
        <f t="shared" si="38"/>
        <v/>
      </c>
      <c r="S210" s="52" t="str">
        <f t="shared" si="46"/>
        <v/>
      </c>
      <c r="T210" s="83" t="str">
        <f t="shared" si="39"/>
        <v/>
      </c>
      <c r="U210" s="53" t="str">
        <f>IF(S210="","",COUNTIF($S$7:S210,"該当２"))</f>
        <v/>
      </c>
      <c r="V210" s="56" t="str">
        <f t="shared" si="40"/>
        <v/>
      </c>
      <c r="W210" s="83" t="str">
        <f t="shared" si="41"/>
        <v/>
      </c>
      <c r="X210" s="53" t="str">
        <f>IF(V210="","",COUNTIF($V$7:V210,"該当３"))</f>
        <v/>
      </c>
    </row>
    <row r="211" spans="1:24">
      <c r="A211" s="263">
        <v>1020118024</v>
      </c>
      <c r="B211" s="263">
        <v>10</v>
      </c>
      <c r="C211" s="264">
        <v>201</v>
      </c>
      <c r="D211" s="265">
        <v>18</v>
      </c>
      <c r="E211" s="264">
        <v>24</v>
      </c>
      <c r="F211" s="263" t="s">
        <v>495</v>
      </c>
      <c r="G211" s="263" t="s">
        <v>496</v>
      </c>
      <c r="H211" s="263" t="s">
        <v>659</v>
      </c>
      <c r="I211" s="263" t="s">
        <v>675</v>
      </c>
      <c r="J211" s="51"/>
      <c r="K211" s="52" t="str">
        <f t="shared" si="42"/>
        <v/>
      </c>
      <c r="L211" s="83" t="str">
        <f t="shared" si="43"/>
        <v/>
      </c>
      <c r="M211" s="53" t="str">
        <f>IF(K211="","",COUNTIF($K$7:K211,"ﾘｽﾄ１"))</f>
        <v/>
      </c>
      <c r="N211" s="53" t="str">
        <f t="shared" si="44"/>
        <v/>
      </c>
      <c r="O211" s="54" t="str">
        <f t="shared" si="45"/>
        <v/>
      </c>
      <c r="P211" s="53" t="str">
        <f t="shared" si="36"/>
        <v/>
      </c>
      <c r="Q211" s="52" t="str">
        <f t="shared" si="37"/>
        <v/>
      </c>
      <c r="R211" s="55" t="str">
        <f t="shared" si="38"/>
        <v/>
      </c>
      <c r="S211" s="52" t="str">
        <f t="shared" si="46"/>
        <v/>
      </c>
      <c r="T211" s="83" t="str">
        <f t="shared" si="39"/>
        <v/>
      </c>
      <c r="U211" s="53" t="str">
        <f>IF(S211="","",COUNTIF($S$7:S211,"該当２"))</f>
        <v/>
      </c>
      <c r="V211" s="56" t="str">
        <f t="shared" si="40"/>
        <v/>
      </c>
      <c r="W211" s="83" t="str">
        <f t="shared" si="41"/>
        <v/>
      </c>
      <c r="X211" s="53" t="str">
        <f>IF(V211="","",COUNTIF($V$7:V211,"該当３"))</f>
        <v/>
      </c>
    </row>
    <row r="212" spans="1:24">
      <c r="A212" s="263">
        <v>1020118025</v>
      </c>
      <c r="B212" s="263">
        <v>10</v>
      </c>
      <c r="C212" s="264">
        <v>201</v>
      </c>
      <c r="D212" s="265">
        <v>18</v>
      </c>
      <c r="E212" s="264">
        <v>25</v>
      </c>
      <c r="F212" s="263" t="s">
        <v>495</v>
      </c>
      <c r="G212" s="263" t="s">
        <v>496</v>
      </c>
      <c r="H212" s="263" t="s">
        <v>659</v>
      </c>
      <c r="I212" s="263" t="s">
        <v>676</v>
      </c>
      <c r="J212" s="51"/>
      <c r="K212" s="52" t="str">
        <f t="shared" si="42"/>
        <v/>
      </c>
      <c r="L212" s="83" t="str">
        <f t="shared" si="43"/>
        <v/>
      </c>
      <c r="M212" s="53" t="str">
        <f>IF(K212="","",COUNTIF($K$7:K212,"ﾘｽﾄ１"))</f>
        <v/>
      </c>
      <c r="N212" s="53" t="str">
        <f t="shared" si="44"/>
        <v/>
      </c>
      <c r="O212" s="54" t="str">
        <f t="shared" si="45"/>
        <v/>
      </c>
      <c r="P212" s="53" t="str">
        <f t="shared" si="36"/>
        <v/>
      </c>
      <c r="Q212" s="52" t="str">
        <f t="shared" si="37"/>
        <v/>
      </c>
      <c r="R212" s="55" t="str">
        <f t="shared" si="38"/>
        <v/>
      </c>
      <c r="S212" s="52" t="str">
        <f t="shared" si="46"/>
        <v/>
      </c>
      <c r="T212" s="83" t="str">
        <f t="shared" si="39"/>
        <v/>
      </c>
      <c r="U212" s="53" t="str">
        <f>IF(S212="","",COUNTIF($S$7:S212,"該当２"))</f>
        <v/>
      </c>
      <c r="V212" s="56" t="str">
        <f t="shared" si="40"/>
        <v/>
      </c>
      <c r="W212" s="83" t="str">
        <f t="shared" si="41"/>
        <v/>
      </c>
      <c r="X212" s="53" t="str">
        <f>IF(V212="","",COUNTIF($V$7:V212,"該当３"))</f>
        <v/>
      </c>
    </row>
    <row r="213" spans="1:24">
      <c r="A213" s="263">
        <v>1020118026</v>
      </c>
      <c r="B213" s="263">
        <v>10</v>
      </c>
      <c r="C213" s="264">
        <v>201</v>
      </c>
      <c r="D213" s="265">
        <v>18</v>
      </c>
      <c r="E213" s="264">
        <v>26</v>
      </c>
      <c r="F213" s="263" t="s">
        <v>495</v>
      </c>
      <c r="G213" s="263" t="s">
        <v>496</v>
      </c>
      <c r="H213" s="263" t="s">
        <v>659</v>
      </c>
      <c r="I213" s="263" t="s">
        <v>140</v>
      </c>
      <c r="J213" s="51"/>
      <c r="K213" s="52" t="str">
        <f t="shared" si="42"/>
        <v/>
      </c>
      <c r="L213" s="83" t="str">
        <f t="shared" si="43"/>
        <v/>
      </c>
      <c r="M213" s="53" t="str">
        <f>IF(K213="","",COUNTIF($K$7:K213,"ﾘｽﾄ１"))</f>
        <v/>
      </c>
      <c r="N213" s="53" t="str">
        <f t="shared" si="44"/>
        <v/>
      </c>
      <c r="O213" s="54" t="str">
        <f t="shared" si="45"/>
        <v/>
      </c>
      <c r="P213" s="53" t="str">
        <f t="shared" si="36"/>
        <v/>
      </c>
      <c r="Q213" s="52" t="str">
        <f t="shared" si="37"/>
        <v/>
      </c>
      <c r="R213" s="55" t="str">
        <f t="shared" si="38"/>
        <v/>
      </c>
      <c r="S213" s="52" t="str">
        <f t="shared" si="46"/>
        <v/>
      </c>
      <c r="T213" s="83" t="str">
        <f t="shared" si="39"/>
        <v/>
      </c>
      <c r="U213" s="53" t="str">
        <f>IF(S213="","",COUNTIF($S$7:S213,"該当２"))</f>
        <v/>
      </c>
      <c r="V213" s="56" t="str">
        <f t="shared" si="40"/>
        <v/>
      </c>
      <c r="W213" s="83" t="str">
        <f t="shared" si="41"/>
        <v/>
      </c>
      <c r="X213" s="53" t="str">
        <f>IF(V213="","",COUNTIF($V$7:V213,"該当３"))</f>
        <v/>
      </c>
    </row>
    <row r="214" spans="1:24">
      <c r="A214" s="263">
        <v>1020118027</v>
      </c>
      <c r="B214" s="263">
        <v>10</v>
      </c>
      <c r="C214" s="264">
        <v>201</v>
      </c>
      <c r="D214" s="265">
        <v>18</v>
      </c>
      <c r="E214" s="264">
        <v>27</v>
      </c>
      <c r="F214" s="263" t="s">
        <v>495</v>
      </c>
      <c r="G214" s="263" t="s">
        <v>496</v>
      </c>
      <c r="H214" s="263" t="s">
        <v>659</v>
      </c>
      <c r="I214" s="263" t="s">
        <v>677</v>
      </c>
      <c r="J214" s="51"/>
      <c r="K214" s="52" t="str">
        <f t="shared" si="42"/>
        <v/>
      </c>
      <c r="L214" s="83" t="str">
        <f t="shared" si="43"/>
        <v/>
      </c>
      <c r="M214" s="53" t="str">
        <f>IF(K214="","",COUNTIF($K$7:K214,"ﾘｽﾄ１"))</f>
        <v/>
      </c>
      <c r="N214" s="53" t="str">
        <f t="shared" si="44"/>
        <v/>
      </c>
      <c r="O214" s="54" t="str">
        <f t="shared" si="45"/>
        <v/>
      </c>
      <c r="P214" s="53" t="str">
        <f t="shared" si="36"/>
        <v/>
      </c>
      <c r="Q214" s="52" t="str">
        <f t="shared" si="37"/>
        <v/>
      </c>
      <c r="R214" s="55" t="str">
        <f t="shared" si="38"/>
        <v/>
      </c>
      <c r="S214" s="52" t="str">
        <f t="shared" si="46"/>
        <v/>
      </c>
      <c r="T214" s="83" t="str">
        <f t="shared" si="39"/>
        <v/>
      </c>
      <c r="U214" s="53" t="str">
        <f>IF(S214="","",COUNTIF($S$7:S214,"該当２"))</f>
        <v/>
      </c>
      <c r="V214" s="56" t="str">
        <f t="shared" si="40"/>
        <v/>
      </c>
      <c r="W214" s="83" t="str">
        <f t="shared" si="41"/>
        <v/>
      </c>
      <c r="X214" s="53" t="str">
        <f>IF(V214="","",COUNTIF($V$7:V214,"該当３"))</f>
        <v/>
      </c>
    </row>
    <row r="215" spans="1:24">
      <c r="A215" s="263">
        <v>1020118028</v>
      </c>
      <c r="B215" s="263">
        <v>10</v>
      </c>
      <c r="C215" s="264">
        <v>201</v>
      </c>
      <c r="D215" s="265">
        <v>18</v>
      </c>
      <c r="E215" s="264">
        <v>28</v>
      </c>
      <c r="F215" s="263" t="s">
        <v>495</v>
      </c>
      <c r="G215" s="263" t="s">
        <v>496</v>
      </c>
      <c r="H215" s="263" t="s">
        <v>659</v>
      </c>
      <c r="I215" s="263" t="s">
        <v>678</v>
      </c>
      <c r="J215" s="51"/>
      <c r="K215" s="52" t="str">
        <f t="shared" si="42"/>
        <v/>
      </c>
      <c r="L215" s="83" t="str">
        <f t="shared" si="43"/>
        <v/>
      </c>
      <c r="M215" s="53" t="str">
        <f>IF(K215="","",COUNTIF($K$7:K215,"ﾘｽﾄ１"))</f>
        <v/>
      </c>
      <c r="N215" s="53" t="str">
        <f t="shared" si="44"/>
        <v/>
      </c>
      <c r="O215" s="54" t="str">
        <f t="shared" si="45"/>
        <v/>
      </c>
      <c r="P215" s="53" t="str">
        <f t="shared" si="36"/>
        <v/>
      </c>
      <c r="Q215" s="52" t="str">
        <f t="shared" si="37"/>
        <v/>
      </c>
      <c r="R215" s="55" t="str">
        <f t="shared" si="38"/>
        <v/>
      </c>
      <c r="S215" s="52" t="str">
        <f t="shared" si="46"/>
        <v/>
      </c>
      <c r="T215" s="83" t="str">
        <f t="shared" si="39"/>
        <v/>
      </c>
      <c r="U215" s="53" t="str">
        <f>IF(S215="","",COUNTIF($S$7:S215,"該当２"))</f>
        <v/>
      </c>
      <c r="V215" s="56" t="str">
        <f t="shared" si="40"/>
        <v/>
      </c>
      <c r="W215" s="83" t="str">
        <f t="shared" si="41"/>
        <v/>
      </c>
      <c r="X215" s="53" t="str">
        <f>IF(V215="","",COUNTIF($V$7:V215,"該当３"))</f>
        <v/>
      </c>
    </row>
    <row r="216" spans="1:24">
      <c r="A216" s="263">
        <v>1020118029</v>
      </c>
      <c r="B216" s="263">
        <v>10</v>
      </c>
      <c r="C216" s="264">
        <v>201</v>
      </c>
      <c r="D216" s="265">
        <v>18</v>
      </c>
      <c r="E216" s="264">
        <v>29</v>
      </c>
      <c r="F216" s="263" t="s">
        <v>495</v>
      </c>
      <c r="G216" s="263" t="s">
        <v>496</v>
      </c>
      <c r="H216" s="263" t="s">
        <v>659</v>
      </c>
      <c r="I216" s="263" t="s">
        <v>679</v>
      </c>
      <c r="J216" s="51"/>
      <c r="K216" s="52" t="str">
        <f t="shared" si="42"/>
        <v/>
      </c>
      <c r="L216" s="83" t="str">
        <f t="shared" si="43"/>
        <v/>
      </c>
      <c r="M216" s="53" t="str">
        <f>IF(K216="","",COUNTIF($K$7:K216,"ﾘｽﾄ１"))</f>
        <v/>
      </c>
      <c r="N216" s="53" t="str">
        <f t="shared" si="44"/>
        <v/>
      </c>
      <c r="O216" s="54" t="str">
        <f t="shared" si="45"/>
        <v/>
      </c>
      <c r="P216" s="53" t="str">
        <f t="shared" si="36"/>
        <v/>
      </c>
      <c r="Q216" s="52" t="str">
        <f t="shared" si="37"/>
        <v/>
      </c>
      <c r="R216" s="55" t="str">
        <f t="shared" si="38"/>
        <v/>
      </c>
      <c r="S216" s="52" t="str">
        <f t="shared" si="46"/>
        <v/>
      </c>
      <c r="T216" s="83" t="str">
        <f t="shared" si="39"/>
        <v/>
      </c>
      <c r="U216" s="53" t="str">
        <f>IF(S216="","",COUNTIF($S$7:S216,"該当２"))</f>
        <v/>
      </c>
      <c r="V216" s="56" t="str">
        <f t="shared" si="40"/>
        <v/>
      </c>
      <c r="W216" s="83" t="str">
        <f t="shared" si="41"/>
        <v/>
      </c>
      <c r="X216" s="53" t="str">
        <f>IF(V216="","",COUNTIF($V$7:V216,"該当３"))</f>
        <v/>
      </c>
    </row>
    <row r="217" spans="1:24">
      <c r="A217" s="263">
        <v>1020118031</v>
      </c>
      <c r="B217" s="263">
        <v>10</v>
      </c>
      <c r="C217" s="264">
        <v>201</v>
      </c>
      <c r="D217" s="265">
        <v>18</v>
      </c>
      <c r="E217" s="264">
        <v>31</v>
      </c>
      <c r="F217" s="263" t="s">
        <v>495</v>
      </c>
      <c r="G217" s="263" t="s">
        <v>496</v>
      </c>
      <c r="H217" s="263" t="s">
        <v>659</v>
      </c>
      <c r="I217" s="263" t="s">
        <v>680</v>
      </c>
      <c r="J217" s="51"/>
      <c r="K217" s="52" t="str">
        <f t="shared" si="42"/>
        <v/>
      </c>
      <c r="L217" s="83" t="str">
        <f t="shared" si="43"/>
        <v/>
      </c>
      <c r="M217" s="53" t="str">
        <f>IF(K217="","",COUNTIF($K$7:K217,"ﾘｽﾄ１"))</f>
        <v/>
      </c>
      <c r="N217" s="53" t="str">
        <f t="shared" si="44"/>
        <v/>
      </c>
      <c r="O217" s="54" t="str">
        <f t="shared" si="45"/>
        <v/>
      </c>
      <c r="P217" s="53" t="str">
        <f t="shared" si="36"/>
        <v/>
      </c>
      <c r="Q217" s="52" t="str">
        <f t="shared" si="37"/>
        <v/>
      </c>
      <c r="R217" s="55" t="str">
        <f t="shared" si="38"/>
        <v/>
      </c>
      <c r="S217" s="52" t="str">
        <f t="shared" si="46"/>
        <v/>
      </c>
      <c r="T217" s="83" t="str">
        <f t="shared" si="39"/>
        <v/>
      </c>
      <c r="U217" s="53" t="str">
        <f>IF(S217="","",COUNTIF($S$7:S217,"該当２"))</f>
        <v/>
      </c>
      <c r="V217" s="56" t="str">
        <f t="shared" si="40"/>
        <v/>
      </c>
      <c r="W217" s="83" t="str">
        <f t="shared" si="41"/>
        <v/>
      </c>
      <c r="X217" s="53" t="str">
        <f>IF(V217="","",COUNTIF($V$7:V217,"該当３"))</f>
        <v/>
      </c>
    </row>
    <row r="218" spans="1:24">
      <c r="A218" s="263">
        <v>1020118032</v>
      </c>
      <c r="B218" s="263">
        <v>10</v>
      </c>
      <c r="C218" s="264">
        <v>201</v>
      </c>
      <c r="D218" s="265">
        <v>18</v>
      </c>
      <c r="E218" s="264">
        <v>32</v>
      </c>
      <c r="F218" s="263" t="s">
        <v>495</v>
      </c>
      <c r="G218" s="263" t="s">
        <v>496</v>
      </c>
      <c r="H218" s="263" t="s">
        <v>659</v>
      </c>
      <c r="I218" s="263" t="s">
        <v>8</v>
      </c>
      <c r="J218" s="51"/>
      <c r="K218" s="52" t="str">
        <f t="shared" si="42"/>
        <v/>
      </c>
      <c r="L218" s="83" t="str">
        <f t="shared" si="43"/>
        <v/>
      </c>
      <c r="M218" s="53" t="str">
        <f>IF(K218="","",COUNTIF($K$7:K218,"ﾘｽﾄ１"))</f>
        <v/>
      </c>
      <c r="N218" s="53" t="str">
        <f t="shared" si="44"/>
        <v/>
      </c>
      <c r="O218" s="54" t="str">
        <f t="shared" si="45"/>
        <v/>
      </c>
      <c r="P218" s="53" t="str">
        <f t="shared" si="36"/>
        <v/>
      </c>
      <c r="Q218" s="52" t="str">
        <f t="shared" si="37"/>
        <v/>
      </c>
      <c r="R218" s="55" t="str">
        <f t="shared" si="38"/>
        <v/>
      </c>
      <c r="S218" s="52" t="str">
        <f t="shared" si="46"/>
        <v/>
      </c>
      <c r="T218" s="83" t="str">
        <f t="shared" si="39"/>
        <v/>
      </c>
      <c r="U218" s="53" t="str">
        <f>IF(S218="","",COUNTIF($S$7:S218,"該当２"))</f>
        <v/>
      </c>
      <c r="V218" s="56" t="str">
        <f t="shared" si="40"/>
        <v/>
      </c>
      <c r="W218" s="83" t="str">
        <f t="shared" si="41"/>
        <v/>
      </c>
      <c r="X218" s="53" t="str">
        <f>IF(V218="","",COUNTIF($V$7:V218,"該当３"))</f>
        <v/>
      </c>
    </row>
    <row r="219" spans="1:24">
      <c r="A219" s="263">
        <v>1020200000</v>
      </c>
      <c r="B219" s="263">
        <v>10</v>
      </c>
      <c r="C219" s="264">
        <v>202</v>
      </c>
      <c r="D219" s="265">
        <v>0</v>
      </c>
      <c r="E219" s="264">
        <v>0</v>
      </c>
      <c r="F219" s="263" t="s">
        <v>495</v>
      </c>
      <c r="G219" s="263" t="s">
        <v>681</v>
      </c>
      <c r="H219" s="263"/>
      <c r="I219" s="263"/>
      <c r="J219" s="51"/>
      <c r="K219" s="52" t="str">
        <f t="shared" si="42"/>
        <v>ﾘｽﾄ１</v>
      </c>
      <c r="L219" s="83" t="str">
        <f t="shared" si="43"/>
        <v>高崎市</v>
      </c>
      <c r="M219" s="53">
        <f>IF(K219="","",COUNTIF($K$7:K219,"ﾘｽﾄ１"))</f>
        <v>2</v>
      </c>
      <c r="N219" s="53" t="str">
        <f t="shared" si="44"/>
        <v/>
      </c>
      <c r="O219" s="54" t="str">
        <f t="shared" si="45"/>
        <v/>
      </c>
      <c r="P219" s="53" t="str">
        <f t="shared" si="36"/>
        <v/>
      </c>
      <c r="Q219" s="52" t="str">
        <f t="shared" si="37"/>
        <v/>
      </c>
      <c r="R219" s="55" t="str">
        <f t="shared" si="38"/>
        <v/>
      </c>
      <c r="S219" s="52" t="str">
        <f t="shared" si="46"/>
        <v/>
      </c>
      <c r="T219" s="83" t="str">
        <f t="shared" si="39"/>
        <v/>
      </c>
      <c r="U219" s="53" t="str">
        <f>IF(S219="","",COUNTIF($S$7:S219,"該当２"))</f>
        <v/>
      </c>
      <c r="V219" s="56" t="str">
        <f t="shared" si="40"/>
        <v/>
      </c>
      <c r="W219" s="83" t="str">
        <f t="shared" si="41"/>
        <v/>
      </c>
      <c r="X219" s="53" t="str">
        <f>IF(V219="","",COUNTIF($V$7:V219,"該当３"))</f>
        <v/>
      </c>
    </row>
    <row r="220" spans="1:24">
      <c r="A220" s="263">
        <v>1020201000</v>
      </c>
      <c r="B220" s="263">
        <v>10</v>
      </c>
      <c r="C220" s="264">
        <v>202</v>
      </c>
      <c r="D220" s="265">
        <v>1</v>
      </c>
      <c r="E220" s="264">
        <v>0</v>
      </c>
      <c r="F220" s="263" t="s">
        <v>495</v>
      </c>
      <c r="G220" s="263" t="s">
        <v>681</v>
      </c>
      <c r="H220" s="266" t="s">
        <v>682</v>
      </c>
      <c r="I220" s="263"/>
      <c r="J220" s="51"/>
      <c r="K220" s="52" t="str">
        <f t="shared" si="42"/>
        <v/>
      </c>
      <c r="L220" s="83" t="str">
        <f t="shared" si="43"/>
        <v/>
      </c>
      <c r="M220" s="53" t="str">
        <f>IF(K220="","",COUNTIF($K$7:K220,"ﾘｽﾄ１"))</f>
        <v/>
      </c>
      <c r="N220" s="53" t="str">
        <f t="shared" si="44"/>
        <v/>
      </c>
      <c r="O220" s="54" t="str">
        <f t="shared" si="45"/>
        <v/>
      </c>
      <c r="P220" s="53" t="str">
        <f t="shared" si="36"/>
        <v/>
      </c>
      <c r="Q220" s="52" t="str">
        <f t="shared" si="37"/>
        <v/>
      </c>
      <c r="R220" s="55" t="str">
        <f t="shared" si="38"/>
        <v/>
      </c>
      <c r="S220" s="52" t="str">
        <f t="shared" si="46"/>
        <v/>
      </c>
      <c r="T220" s="83" t="str">
        <f t="shared" si="39"/>
        <v/>
      </c>
      <c r="U220" s="53" t="str">
        <f>IF(S220="","",COUNTIF($S$7:S220,"該当２"))</f>
        <v/>
      </c>
      <c r="V220" s="56" t="str">
        <f t="shared" si="40"/>
        <v/>
      </c>
      <c r="W220" s="83" t="str">
        <f t="shared" si="41"/>
        <v/>
      </c>
      <c r="X220" s="53" t="str">
        <f>IF(V220="","",COUNTIF($V$7:V220,"該当３"))</f>
        <v/>
      </c>
    </row>
    <row r="221" spans="1:24">
      <c r="A221" s="263">
        <v>1020201001</v>
      </c>
      <c r="B221" s="263">
        <v>10</v>
      </c>
      <c r="C221" s="264">
        <v>202</v>
      </c>
      <c r="D221" s="265">
        <v>1</v>
      </c>
      <c r="E221" s="264">
        <v>1</v>
      </c>
      <c r="F221" s="263" t="s">
        <v>495</v>
      </c>
      <c r="G221" s="263" t="s">
        <v>681</v>
      </c>
      <c r="H221" s="263" t="s">
        <v>681</v>
      </c>
      <c r="I221" s="263" t="s">
        <v>683</v>
      </c>
      <c r="J221" s="51"/>
      <c r="K221" s="52" t="str">
        <f t="shared" si="42"/>
        <v/>
      </c>
      <c r="L221" s="83" t="str">
        <f t="shared" si="43"/>
        <v/>
      </c>
      <c r="M221" s="53" t="str">
        <f>IF(K221="","",COUNTIF($K$7:K221,"ﾘｽﾄ１"))</f>
        <v/>
      </c>
      <c r="N221" s="53" t="str">
        <f t="shared" si="44"/>
        <v/>
      </c>
      <c r="O221" s="54" t="str">
        <f t="shared" si="45"/>
        <v/>
      </c>
      <c r="P221" s="53" t="str">
        <f t="shared" si="36"/>
        <v/>
      </c>
      <c r="Q221" s="52" t="str">
        <f t="shared" si="37"/>
        <v/>
      </c>
      <c r="R221" s="55" t="str">
        <f t="shared" si="38"/>
        <v/>
      </c>
      <c r="S221" s="52" t="str">
        <f t="shared" si="46"/>
        <v/>
      </c>
      <c r="T221" s="83" t="str">
        <f t="shared" si="39"/>
        <v/>
      </c>
      <c r="U221" s="53" t="str">
        <f>IF(S221="","",COUNTIF($S$7:S221,"該当２"))</f>
        <v/>
      </c>
      <c r="V221" s="56" t="str">
        <f t="shared" si="40"/>
        <v/>
      </c>
      <c r="W221" s="83" t="str">
        <f t="shared" si="41"/>
        <v/>
      </c>
      <c r="X221" s="53" t="str">
        <f>IF(V221="","",COUNTIF($V$7:V221,"該当３"))</f>
        <v/>
      </c>
    </row>
    <row r="222" spans="1:24">
      <c r="A222" s="263">
        <v>1020201002</v>
      </c>
      <c r="B222" s="263">
        <v>10</v>
      </c>
      <c r="C222" s="264">
        <v>202</v>
      </c>
      <c r="D222" s="265">
        <v>1</v>
      </c>
      <c r="E222" s="264">
        <v>2</v>
      </c>
      <c r="F222" s="263" t="s">
        <v>495</v>
      </c>
      <c r="G222" s="263" t="s">
        <v>681</v>
      </c>
      <c r="H222" s="263" t="s">
        <v>681</v>
      </c>
      <c r="I222" s="263" t="s">
        <v>684</v>
      </c>
      <c r="J222" s="51"/>
      <c r="K222" s="52" t="str">
        <f t="shared" si="42"/>
        <v/>
      </c>
      <c r="L222" s="83" t="str">
        <f t="shared" si="43"/>
        <v/>
      </c>
      <c r="M222" s="53" t="str">
        <f>IF(K222="","",COUNTIF($K$7:K222,"ﾘｽﾄ１"))</f>
        <v/>
      </c>
      <c r="N222" s="53" t="str">
        <f t="shared" si="44"/>
        <v/>
      </c>
      <c r="O222" s="54" t="str">
        <f t="shared" si="45"/>
        <v/>
      </c>
      <c r="P222" s="53" t="str">
        <f t="shared" si="36"/>
        <v/>
      </c>
      <c r="Q222" s="52" t="str">
        <f t="shared" si="37"/>
        <v/>
      </c>
      <c r="R222" s="55" t="str">
        <f t="shared" si="38"/>
        <v/>
      </c>
      <c r="S222" s="52" t="str">
        <f t="shared" si="46"/>
        <v/>
      </c>
      <c r="T222" s="83" t="str">
        <f t="shared" si="39"/>
        <v/>
      </c>
      <c r="U222" s="53" t="str">
        <f>IF(S222="","",COUNTIF($S$7:S222,"該当２"))</f>
        <v/>
      </c>
      <c r="V222" s="56" t="str">
        <f t="shared" si="40"/>
        <v/>
      </c>
      <c r="W222" s="83" t="str">
        <f t="shared" si="41"/>
        <v/>
      </c>
      <c r="X222" s="53" t="str">
        <f>IF(V222="","",COUNTIF($V$7:V222,"該当３"))</f>
        <v/>
      </c>
    </row>
    <row r="223" spans="1:24">
      <c r="A223" s="263">
        <v>1020201003</v>
      </c>
      <c r="B223" s="263">
        <v>10</v>
      </c>
      <c r="C223" s="264">
        <v>202</v>
      </c>
      <c r="D223" s="265">
        <v>1</v>
      </c>
      <c r="E223" s="264">
        <v>3</v>
      </c>
      <c r="F223" s="263" t="s">
        <v>495</v>
      </c>
      <c r="G223" s="263" t="s">
        <v>681</v>
      </c>
      <c r="H223" s="263" t="s">
        <v>681</v>
      </c>
      <c r="I223" s="263" t="s">
        <v>685</v>
      </c>
      <c r="J223" s="51"/>
      <c r="K223" s="52" t="str">
        <f t="shared" si="42"/>
        <v/>
      </c>
      <c r="L223" s="83" t="str">
        <f t="shared" si="43"/>
        <v/>
      </c>
      <c r="M223" s="53" t="str">
        <f>IF(K223="","",COUNTIF($K$7:K223,"ﾘｽﾄ１"))</f>
        <v/>
      </c>
      <c r="N223" s="53" t="str">
        <f t="shared" si="44"/>
        <v/>
      </c>
      <c r="O223" s="54" t="str">
        <f t="shared" si="45"/>
        <v/>
      </c>
      <c r="P223" s="53" t="str">
        <f t="shared" si="36"/>
        <v/>
      </c>
      <c r="Q223" s="52" t="str">
        <f t="shared" si="37"/>
        <v/>
      </c>
      <c r="R223" s="55" t="str">
        <f t="shared" si="38"/>
        <v/>
      </c>
      <c r="S223" s="52" t="str">
        <f t="shared" si="46"/>
        <v/>
      </c>
      <c r="T223" s="83" t="str">
        <f t="shared" si="39"/>
        <v/>
      </c>
      <c r="U223" s="53" t="str">
        <f>IF(S223="","",COUNTIF($S$7:S223,"該当２"))</f>
        <v/>
      </c>
      <c r="V223" s="56" t="str">
        <f t="shared" si="40"/>
        <v/>
      </c>
      <c r="W223" s="83" t="str">
        <f t="shared" si="41"/>
        <v/>
      </c>
      <c r="X223" s="53" t="str">
        <f>IF(V223="","",COUNTIF($V$7:V223,"該当３"))</f>
        <v/>
      </c>
    </row>
    <row r="224" spans="1:24">
      <c r="A224" s="263">
        <v>1020201004</v>
      </c>
      <c r="B224" s="263">
        <v>10</v>
      </c>
      <c r="C224" s="264">
        <v>202</v>
      </c>
      <c r="D224" s="265">
        <v>1</v>
      </c>
      <c r="E224" s="264">
        <v>4</v>
      </c>
      <c r="F224" s="263" t="s">
        <v>495</v>
      </c>
      <c r="G224" s="263" t="s">
        <v>681</v>
      </c>
      <c r="H224" s="263" t="s">
        <v>681</v>
      </c>
      <c r="I224" s="263" t="s">
        <v>686</v>
      </c>
      <c r="J224" s="51"/>
      <c r="K224" s="52" t="str">
        <f t="shared" si="42"/>
        <v/>
      </c>
      <c r="L224" s="83" t="str">
        <f t="shared" si="43"/>
        <v/>
      </c>
      <c r="M224" s="53" t="str">
        <f>IF(K224="","",COUNTIF($K$7:K224,"ﾘｽﾄ１"))</f>
        <v/>
      </c>
      <c r="N224" s="53" t="str">
        <f t="shared" si="44"/>
        <v/>
      </c>
      <c r="O224" s="54" t="str">
        <f t="shared" si="45"/>
        <v/>
      </c>
      <c r="P224" s="53" t="str">
        <f t="shared" si="36"/>
        <v/>
      </c>
      <c r="Q224" s="52" t="str">
        <f t="shared" si="37"/>
        <v/>
      </c>
      <c r="R224" s="55" t="str">
        <f t="shared" si="38"/>
        <v/>
      </c>
      <c r="S224" s="52" t="str">
        <f t="shared" si="46"/>
        <v/>
      </c>
      <c r="T224" s="83" t="str">
        <f t="shared" si="39"/>
        <v/>
      </c>
      <c r="U224" s="53" t="str">
        <f>IF(S224="","",COUNTIF($S$7:S224,"該当２"))</f>
        <v/>
      </c>
      <c r="V224" s="56" t="str">
        <f t="shared" si="40"/>
        <v/>
      </c>
      <c r="W224" s="83" t="str">
        <f t="shared" si="41"/>
        <v/>
      </c>
      <c r="X224" s="53" t="str">
        <f>IF(V224="","",COUNTIF($V$7:V224,"該当３"))</f>
        <v/>
      </c>
    </row>
    <row r="225" spans="1:24">
      <c r="A225" s="263">
        <v>1020201005</v>
      </c>
      <c r="B225" s="263">
        <v>10</v>
      </c>
      <c r="C225" s="264">
        <v>202</v>
      </c>
      <c r="D225" s="265">
        <v>1</v>
      </c>
      <c r="E225" s="264">
        <v>5</v>
      </c>
      <c r="F225" s="263" t="s">
        <v>495</v>
      </c>
      <c r="G225" s="263" t="s">
        <v>681</v>
      </c>
      <c r="H225" s="263" t="s">
        <v>681</v>
      </c>
      <c r="I225" s="263" t="s">
        <v>687</v>
      </c>
      <c r="J225" s="51"/>
      <c r="K225" s="52" t="str">
        <f t="shared" si="42"/>
        <v/>
      </c>
      <c r="L225" s="83" t="str">
        <f t="shared" si="43"/>
        <v/>
      </c>
      <c r="M225" s="53" t="str">
        <f>IF(K225="","",COUNTIF($K$7:K225,"ﾘｽﾄ１"))</f>
        <v/>
      </c>
      <c r="N225" s="53" t="str">
        <f t="shared" si="44"/>
        <v/>
      </c>
      <c r="O225" s="54" t="str">
        <f t="shared" si="45"/>
        <v/>
      </c>
      <c r="P225" s="53" t="str">
        <f t="shared" si="36"/>
        <v/>
      </c>
      <c r="Q225" s="52" t="str">
        <f t="shared" si="37"/>
        <v/>
      </c>
      <c r="R225" s="55" t="str">
        <f t="shared" si="38"/>
        <v/>
      </c>
      <c r="S225" s="52" t="str">
        <f t="shared" si="46"/>
        <v/>
      </c>
      <c r="T225" s="83" t="str">
        <f t="shared" si="39"/>
        <v/>
      </c>
      <c r="U225" s="53" t="str">
        <f>IF(S225="","",COUNTIF($S$7:S225,"該当２"))</f>
        <v/>
      </c>
      <c r="V225" s="56" t="str">
        <f t="shared" si="40"/>
        <v/>
      </c>
      <c r="W225" s="83" t="str">
        <f t="shared" si="41"/>
        <v/>
      </c>
      <c r="X225" s="53" t="str">
        <f>IF(V225="","",COUNTIF($V$7:V225,"該当３"))</f>
        <v/>
      </c>
    </row>
    <row r="226" spans="1:24">
      <c r="A226" s="263">
        <v>1020201006</v>
      </c>
      <c r="B226" s="263">
        <v>10</v>
      </c>
      <c r="C226" s="264">
        <v>202</v>
      </c>
      <c r="D226" s="265">
        <v>1</v>
      </c>
      <c r="E226" s="264">
        <v>6</v>
      </c>
      <c r="F226" s="263" t="s">
        <v>495</v>
      </c>
      <c r="G226" s="263" t="s">
        <v>681</v>
      </c>
      <c r="H226" s="263" t="s">
        <v>681</v>
      </c>
      <c r="I226" s="263" t="s">
        <v>688</v>
      </c>
      <c r="J226" s="51"/>
      <c r="K226" s="52" t="str">
        <f t="shared" si="42"/>
        <v/>
      </c>
      <c r="L226" s="83" t="str">
        <f t="shared" si="43"/>
        <v/>
      </c>
      <c r="M226" s="53" t="str">
        <f>IF(K226="","",COUNTIF($K$7:K226,"ﾘｽﾄ１"))</f>
        <v/>
      </c>
      <c r="N226" s="53" t="str">
        <f t="shared" si="44"/>
        <v/>
      </c>
      <c r="O226" s="54" t="str">
        <f t="shared" si="45"/>
        <v/>
      </c>
      <c r="P226" s="53" t="str">
        <f t="shared" si="36"/>
        <v/>
      </c>
      <c r="Q226" s="52" t="str">
        <f t="shared" si="37"/>
        <v/>
      </c>
      <c r="R226" s="55" t="str">
        <f t="shared" si="38"/>
        <v/>
      </c>
      <c r="S226" s="52" t="str">
        <f t="shared" si="46"/>
        <v/>
      </c>
      <c r="T226" s="83" t="str">
        <f t="shared" si="39"/>
        <v/>
      </c>
      <c r="U226" s="53" t="str">
        <f>IF(S226="","",COUNTIF($S$7:S226,"該当２"))</f>
        <v/>
      </c>
      <c r="V226" s="56" t="str">
        <f t="shared" si="40"/>
        <v/>
      </c>
      <c r="W226" s="83" t="str">
        <f t="shared" si="41"/>
        <v/>
      </c>
      <c r="X226" s="53" t="str">
        <f>IF(V226="","",COUNTIF($V$7:V226,"該当３"))</f>
        <v/>
      </c>
    </row>
    <row r="227" spans="1:24">
      <c r="A227" s="263">
        <v>1020201007</v>
      </c>
      <c r="B227" s="263">
        <v>10</v>
      </c>
      <c r="C227" s="264">
        <v>202</v>
      </c>
      <c r="D227" s="265">
        <v>1</v>
      </c>
      <c r="E227" s="264">
        <v>7</v>
      </c>
      <c r="F227" s="263" t="s">
        <v>495</v>
      </c>
      <c r="G227" s="263" t="s">
        <v>681</v>
      </c>
      <c r="H227" s="263" t="s">
        <v>681</v>
      </c>
      <c r="I227" s="263" t="s">
        <v>689</v>
      </c>
      <c r="J227" s="51"/>
      <c r="K227" s="52" t="str">
        <f t="shared" si="42"/>
        <v/>
      </c>
      <c r="L227" s="83" t="str">
        <f t="shared" si="43"/>
        <v/>
      </c>
      <c r="M227" s="53" t="str">
        <f>IF(K227="","",COUNTIF($K$7:K227,"ﾘｽﾄ１"))</f>
        <v/>
      </c>
      <c r="N227" s="53" t="str">
        <f t="shared" si="44"/>
        <v/>
      </c>
      <c r="O227" s="54" t="str">
        <f t="shared" si="45"/>
        <v/>
      </c>
      <c r="P227" s="53" t="str">
        <f t="shared" si="36"/>
        <v/>
      </c>
      <c r="Q227" s="52" t="str">
        <f t="shared" si="37"/>
        <v/>
      </c>
      <c r="R227" s="55" t="str">
        <f t="shared" si="38"/>
        <v/>
      </c>
      <c r="S227" s="52" t="str">
        <f t="shared" si="46"/>
        <v/>
      </c>
      <c r="T227" s="83" t="str">
        <f t="shared" si="39"/>
        <v/>
      </c>
      <c r="U227" s="53" t="str">
        <f>IF(S227="","",COUNTIF($S$7:S227,"該当２"))</f>
        <v/>
      </c>
      <c r="V227" s="56" t="str">
        <f t="shared" si="40"/>
        <v/>
      </c>
      <c r="W227" s="83" t="str">
        <f t="shared" si="41"/>
        <v/>
      </c>
      <c r="X227" s="53" t="str">
        <f>IF(V227="","",COUNTIF($V$7:V227,"該当３"))</f>
        <v/>
      </c>
    </row>
    <row r="228" spans="1:24">
      <c r="A228" s="263">
        <v>1020201008</v>
      </c>
      <c r="B228" s="263">
        <v>10</v>
      </c>
      <c r="C228" s="264">
        <v>202</v>
      </c>
      <c r="D228" s="265">
        <v>1</v>
      </c>
      <c r="E228" s="264">
        <v>8</v>
      </c>
      <c r="F228" s="263" t="s">
        <v>495</v>
      </c>
      <c r="G228" s="263" t="s">
        <v>681</v>
      </c>
      <c r="H228" s="263" t="s">
        <v>681</v>
      </c>
      <c r="I228" s="263" t="s">
        <v>690</v>
      </c>
      <c r="J228" s="51"/>
      <c r="K228" s="52" t="str">
        <f t="shared" si="42"/>
        <v/>
      </c>
      <c r="L228" s="83" t="str">
        <f t="shared" si="43"/>
        <v/>
      </c>
      <c r="M228" s="53" t="str">
        <f>IF(K228="","",COUNTIF($K$7:K228,"ﾘｽﾄ１"))</f>
        <v/>
      </c>
      <c r="N228" s="53" t="str">
        <f t="shared" si="44"/>
        <v/>
      </c>
      <c r="O228" s="54" t="str">
        <f t="shared" si="45"/>
        <v/>
      </c>
      <c r="P228" s="53" t="str">
        <f t="shared" si="36"/>
        <v/>
      </c>
      <c r="Q228" s="52" t="str">
        <f t="shared" si="37"/>
        <v/>
      </c>
      <c r="R228" s="55" t="str">
        <f t="shared" si="38"/>
        <v/>
      </c>
      <c r="S228" s="52" t="str">
        <f t="shared" si="46"/>
        <v/>
      </c>
      <c r="T228" s="83" t="str">
        <f t="shared" si="39"/>
        <v/>
      </c>
      <c r="U228" s="53" t="str">
        <f>IF(S228="","",COUNTIF($S$7:S228,"該当２"))</f>
        <v/>
      </c>
      <c r="V228" s="56" t="str">
        <f t="shared" si="40"/>
        <v/>
      </c>
      <c r="W228" s="83" t="str">
        <f t="shared" si="41"/>
        <v/>
      </c>
      <c r="X228" s="53" t="str">
        <f>IF(V228="","",COUNTIF($V$7:V228,"該当３"))</f>
        <v/>
      </c>
    </row>
    <row r="229" spans="1:24">
      <c r="A229" s="263">
        <v>1020201009</v>
      </c>
      <c r="B229" s="263">
        <v>10</v>
      </c>
      <c r="C229" s="264">
        <v>202</v>
      </c>
      <c r="D229" s="265">
        <v>1</v>
      </c>
      <c r="E229" s="264">
        <v>9</v>
      </c>
      <c r="F229" s="263" t="s">
        <v>495</v>
      </c>
      <c r="G229" s="263" t="s">
        <v>681</v>
      </c>
      <c r="H229" s="263" t="s">
        <v>681</v>
      </c>
      <c r="I229" s="263" t="s">
        <v>691</v>
      </c>
      <c r="J229" s="51"/>
      <c r="K229" s="52" t="str">
        <f t="shared" si="42"/>
        <v/>
      </c>
      <c r="L229" s="83" t="str">
        <f t="shared" si="43"/>
        <v/>
      </c>
      <c r="M229" s="53" t="str">
        <f>IF(K229="","",COUNTIF($K$7:K229,"ﾘｽﾄ１"))</f>
        <v/>
      </c>
      <c r="N229" s="53" t="str">
        <f t="shared" si="44"/>
        <v/>
      </c>
      <c r="O229" s="54" t="str">
        <f t="shared" si="45"/>
        <v/>
      </c>
      <c r="P229" s="53" t="str">
        <f t="shared" si="36"/>
        <v/>
      </c>
      <c r="Q229" s="52" t="str">
        <f t="shared" si="37"/>
        <v/>
      </c>
      <c r="R229" s="55" t="str">
        <f t="shared" si="38"/>
        <v/>
      </c>
      <c r="S229" s="52" t="str">
        <f t="shared" si="46"/>
        <v/>
      </c>
      <c r="T229" s="83" t="str">
        <f t="shared" si="39"/>
        <v/>
      </c>
      <c r="U229" s="53" t="str">
        <f>IF(S229="","",COUNTIF($S$7:S229,"該当２"))</f>
        <v/>
      </c>
      <c r="V229" s="56" t="str">
        <f t="shared" si="40"/>
        <v/>
      </c>
      <c r="W229" s="83" t="str">
        <f t="shared" si="41"/>
        <v/>
      </c>
      <c r="X229" s="53" t="str">
        <f>IF(V229="","",COUNTIF($V$7:V229,"該当３"))</f>
        <v/>
      </c>
    </row>
    <row r="230" spans="1:24">
      <c r="A230" s="263">
        <v>1020201010</v>
      </c>
      <c r="B230" s="263">
        <v>10</v>
      </c>
      <c r="C230" s="264">
        <v>202</v>
      </c>
      <c r="D230" s="265">
        <v>1</v>
      </c>
      <c r="E230" s="264">
        <v>10</v>
      </c>
      <c r="F230" s="263" t="s">
        <v>495</v>
      </c>
      <c r="G230" s="263" t="s">
        <v>681</v>
      </c>
      <c r="H230" s="263" t="s">
        <v>681</v>
      </c>
      <c r="I230" s="263" t="s">
        <v>692</v>
      </c>
      <c r="J230" s="51"/>
      <c r="K230" s="52" t="str">
        <f t="shared" si="42"/>
        <v/>
      </c>
      <c r="L230" s="83" t="str">
        <f t="shared" si="43"/>
        <v/>
      </c>
      <c r="M230" s="53" t="str">
        <f>IF(K230="","",COUNTIF($K$7:K230,"ﾘｽﾄ１"))</f>
        <v/>
      </c>
      <c r="N230" s="53" t="str">
        <f t="shared" si="44"/>
        <v/>
      </c>
      <c r="O230" s="54" t="str">
        <f t="shared" si="45"/>
        <v/>
      </c>
      <c r="P230" s="53" t="str">
        <f t="shared" si="36"/>
        <v/>
      </c>
      <c r="Q230" s="52" t="str">
        <f t="shared" si="37"/>
        <v/>
      </c>
      <c r="R230" s="55" t="str">
        <f t="shared" si="38"/>
        <v/>
      </c>
      <c r="S230" s="52" t="str">
        <f t="shared" si="46"/>
        <v/>
      </c>
      <c r="T230" s="83" t="str">
        <f t="shared" si="39"/>
        <v/>
      </c>
      <c r="U230" s="53" t="str">
        <f>IF(S230="","",COUNTIF($S$7:S230,"該当２"))</f>
        <v/>
      </c>
      <c r="V230" s="56" t="str">
        <f t="shared" si="40"/>
        <v/>
      </c>
      <c r="W230" s="83" t="str">
        <f t="shared" si="41"/>
        <v/>
      </c>
      <c r="X230" s="53" t="str">
        <f>IF(V230="","",COUNTIF($V$7:V230,"該当３"))</f>
        <v/>
      </c>
    </row>
    <row r="231" spans="1:24">
      <c r="A231" s="263">
        <v>1020201011</v>
      </c>
      <c r="B231" s="263">
        <v>10</v>
      </c>
      <c r="C231" s="264">
        <v>202</v>
      </c>
      <c r="D231" s="265">
        <v>1</v>
      </c>
      <c r="E231" s="264">
        <v>11</v>
      </c>
      <c r="F231" s="263" t="s">
        <v>495</v>
      </c>
      <c r="G231" s="263" t="s">
        <v>681</v>
      </c>
      <c r="H231" s="263" t="s">
        <v>681</v>
      </c>
      <c r="I231" s="263" t="s">
        <v>693</v>
      </c>
      <c r="J231" s="51"/>
      <c r="K231" s="52" t="str">
        <f t="shared" si="42"/>
        <v/>
      </c>
      <c r="L231" s="83" t="str">
        <f t="shared" si="43"/>
        <v/>
      </c>
      <c r="M231" s="53" t="str">
        <f>IF(K231="","",COUNTIF($K$7:K231,"ﾘｽﾄ１"))</f>
        <v/>
      </c>
      <c r="N231" s="53" t="str">
        <f t="shared" si="44"/>
        <v/>
      </c>
      <c r="O231" s="54" t="str">
        <f t="shared" si="45"/>
        <v/>
      </c>
      <c r="P231" s="53" t="str">
        <f t="shared" si="36"/>
        <v/>
      </c>
      <c r="Q231" s="52" t="str">
        <f t="shared" si="37"/>
        <v/>
      </c>
      <c r="R231" s="55" t="str">
        <f t="shared" si="38"/>
        <v/>
      </c>
      <c r="S231" s="52" t="str">
        <f t="shared" si="46"/>
        <v/>
      </c>
      <c r="T231" s="83" t="str">
        <f t="shared" si="39"/>
        <v/>
      </c>
      <c r="U231" s="53" t="str">
        <f>IF(S231="","",COUNTIF($S$7:S231,"該当２"))</f>
        <v/>
      </c>
      <c r="V231" s="56" t="str">
        <f t="shared" si="40"/>
        <v/>
      </c>
      <c r="W231" s="83" t="str">
        <f t="shared" si="41"/>
        <v/>
      </c>
      <c r="X231" s="53" t="str">
        <f>IF(V231="","",COUNTIF($V$7:V231,"該当３"))</f>
        <v/>
      </c>
    </row>
    <row r="232" spans="1:24">
      <c r="A232" s="263">
        <v>1020201012</v>
      </c>
      <c r="B232" s="263">
        <v>10</v>
      </c>
      <c r="C232" s="264">
        <v>202</v>
      </c>
      <c r="D232" s="265">
        <v>1</v>
      </c>
      <c r="E232" s="264">
        <v>12</v>
      </c>
      <c r="F232" s="263" t="s">
        <v>495</v>
      </c>
      <c r="G232" s="263" t="s">
        <v>681</v>
      </c>
      <c r="H232" s="263" t="s">
        <v>681</v>
      </c>
      <c r="I232" s="263" t="s">
        <v>694</v>
      </c>
      <c r="J232" s="51"/>
      <c r="K232" s="52" t="str">
        <f t="shared" si="42"/>
        <v/>
      </c>
      <c r="L232" s="83" t="str">
        <f t="shared" si="43"/>
        <v/>
      </c>
      <c r="M232" s="53" t="str">
        <f>IF(K232="","",COUNTIF($K$7:K232,"ﾘｽﾄ１"))</f>
        <v/>
      </c>
      <c r="N232" s="53" t="str">
        <f t="shared" si="44"/>
        <v/>
      </c>
      <c r="O232" s="54" t="str">
        <f t="shared" si="45"/>
        <v/>
      </c>
      <c r="P232" s="53" t="str">
        <f t="shared" si="36"/>
        <v/>
      </c>
      <c r="Q232" s="52" t="str">
        <f t="shared" si="37"/>
        <v/>
      </c>
      <c r="R232" s="55" t="str">
        <f t="shared" si="38"/>
        <v/>
      </c>
      <c r="S232" s="52" t="str">
        <f t="shared" si="46"/>
        <v/>
      </c>
      <c r="T232" s="83" t="str">
        <f t="shared" si="39"/>
        <v/>
      </c>
      <c r="U232" s="53" t="str">
        <f>IF(S232="","",COUNTIF($S$7:S232,"該当２"))</f>
        <v/>
      </c>
      <c r="V232" s="56" t="str">
        <f t="shared" si="40"/>
        <v/>
      </c>
      <c r="W232" s="83" t="str">
        <f t="shared" si="41"/>
        <v/>
      </c>
      <c r="X232" s="53" t="str">
        <f>IF(V232="","",COUNTIF($V$7:V232,"該当３"))</f>
        <v/>
      </c>
    </row>
    <row r="233" spans="1:24">
      <c r="A233" s="263">
        <v>1020201013</v>
      </c>
      <c r="B233" s="263">
        <v>10</v>
      </c>
      <c r="C233" s="264">
        <v>202</v>
      </c>
      <c r="D233" s="265">
        <v>1</v>
      </c>
      <c r="E233" s="264">
        <v>13</v>
      </c>
      <c r="F233" s="263" t="s">
        <v>495</v>
      </c>
      <c r="G233" s="263" t="s">
        <v>681</v>
      </c>
      <c r="H233" s="263" t="s">
        <v>681</v>
      </c>
      <c r="I233" s="263" t="s">
        <v>695</v>
      </c>
      <c r="J233" s="51"/>
      <c r="K233" s="52" t="str">
        <f t="shared" si="42"/>
        <v/>
      </c>
      <c r="L233" s="83" t="str">
        <f t="shared" si="43"/>
        <v/>
      </c>
      <c r="M233" s="53" t="str">
        <f>IF(K233="","",COUNTIF($K$7:K233,"ﾘｽﾄ１"))</f>
        <v/>
      </c>
      <c r="N233" s="53" t="str">
        <f t="shared" si="44"/>
        <v/>
      </c>
      <c r="O233" s="54" t="str">
        <f t="shared" si="45"/>
        <v/>
      </c>
      <c r="P233" s="53" t="str">
        <f t="shared" si="36"/>
        <v/>
      </c>
      <c r="Q233" s="52" t="str">
        <f t="shared" si="37"/>
        <v/>
      </c>
      <c r="R233" s="55" t="str">
        <f t="shared" si="38"/>
        <v/>
      </c>
      <c r="S233" s="52" t="str">
        <f t="shared" si="46"/>
        <v/>
      </c>
      <c r="T233" s="83" t="str">
        <f t="shared" si="39"/>
        <v/>
      </c>
      <c r="U233" s="53" t="str">
        <f>IF(S233="","",COUNTIF($S$7:S233,"該当２"))</f>
        <v/>
      </c>
      <c r="V233" s="56" t="str">
        <f t="shared" si="40"/>
        <v/>
      </c>
      <c r="W233" s="83" t="str">
        <f t="shared" si="41"/>
        <v/>
      </c>
      <c r="X233" s="53" t="str">
        <f>IF(V233="","",COUNTIF($V$7:V233,"該当３"))</f>
        <v/>
      </c>
    </row>
    <row r="234" spans="1:24">
      <c r="A234" s="263">
        <v>1020201014</v>
      </c>
      <c r="B234" s="263">
        <v>10</v>
      </c>
      <c r="C234" s="264">
        <v>202</v>
      </c>
      <c r="D234" s="265">
        <v>1</v>
      </c>
      <c r="E234" s="264">
        <v>14</v>
      </c>
      <c r="F234" s="263" t="s">
        <v>495</v>
      </c>
      <c r="G234" s="263" t="s">
        <v>681</v>
      </c>
      <c r="H234" s="263" t="s">
        <v>681</v>
      </c>
      <c r="I234" s="263" t="s">
        <v>696</v>
      </c>
      <c r="J234" s="51"/>
      <c r="K234" s="52" t="str">
        <f t="shared" si="42"/>
        <v/>
      </c>
      <c r="L234" s="83" t="str">
        <f t="shared" si="43"/>
        <v/>
      </c>
      <c r="M234" s="53" t="str">
        <f>IF(K234="","",COUNTIF($K$7:K234,"ﾘｽﾄ１"))</f>
        <v/>
      </c>
      <c r="N234" s="53" t="str">
        <f t="shared" si="44"/>
        <v/>
      </c>
      <c r="O234" s="54" t="str">
        <f t="shared" si="45"/>
        <v/>
      </c>
      <c r="P234" s="53" t="str">
        <f t="shared" si="36"/>
        <v/>
      </c>
      <c r="Q234" s="52" t="str">
        <f t="shared" si="37"/>
        <v/>
      </c>
      <c r="R234" s="55" t="str">
        <f t="shared" si="38"/>
        <v/>
      </c>
      <c r="S234" s="52" t="str">
        <f t="shared" si="46"/>
        <v/>
      </c>
      <c r="T234" s="83" t="str">
        <f t="shared" si="39"/>
        <v/>
      </c>
      <c r="U234" s="53" t="str">
        <f>IF(S234="","",COUNTIF($S$7:S234,"該当２"))</f>
        <v/>
      </c>
      <c r="V234" s="56" t="str">
        <f t="shared" si="40"/>
        <v/>
      </c>
      <c r="W234" s="83" t="str">
        <f t="shared" si="41"/>
        <v/>
      </c>
      <c r="X234" s="53" t="str">
        <f>IF(V234="","",COUNTIF($V$7:V234,"該当３"))</f>
        <v/>
      </c>
    </row>
    <row r="235" spans="1:24">
      <c r="A235" s="263">
        <v>1020201015</v>
      </c>
      <c r="B235" s="263">
        <v>10</v>
      </c>
      <c r="C235" s="264">
        <v>202</v>
      </c>
      <c r="D235" s="265">
        <v>1</v>
      </c>
      <c r="E235" s="264">
        <v>15</v>
      </c>
      <c r="F235" s="263" t="s">
        <v>495</v>
      </c>
      <c r="G235" s="263" t="s">
        <v>681</v>
      </c>
      <c r="H235" s="263" t="s">
        <v>681</v>
      </c>
      <c r="I235" s="263" t="s">
        <v>697</v>
      </c>
      <c r="J235" s="51"/>
      <c r="K235" s="52" t="str">
        <f t="shared" si="42"/>
        <v/>
      </c>
      <c r="L235" s="83" t="str">
        <f t="shared" si="43"/>
        <v/>
      </c>
      <c r="M235" s="53" t="str">
        <f>IF(K235="","",COUNTIF($K$7:K235,"ﾘｽﾄ１"))</f>
        <v/>
      </c>
      <c r="N235" s="53" t="str">
        <f t="shared" si="44"/>
        <v/>
      </c>
      <c r="O235" s="54" t="str">
        <f t="shared" si="45"/>
        <v/>
      </c>
      <c r="P235" s="53" t="str">
        <f t="shared" si="36"/>
        <v/>
      </c>
      <c r="Q235" s="52" t="str">
        <f t="shared" si="37"/>
        <v/>
      </c>
      <c r="R235" s="55" t="str">
        <f t="shared" si="38"/>
        <v/>
      </c>
      <c r="S235" s="52" t="str">
        <f t="shared" si="46"/>
        <v/>
      </c>
      <c r="T235" s="83" t="str">
        <f t="shared" si="39"/>
        <v/>
      </c>
      <c r="U235" s="53" t="str">
        <f>IF(S235="","",COUNTIF($S$7:S235,"該当２"))</f>
        <v/>
      </c>
      <c r="V235" s="56" t="str">
        <f t="shared" si="40"/>
        <v/>
      </c>
      <c r="W235" s="83" t="str">
        <f t="shared" si="41"/>
        <v/>
      </c>
      <c r="X235" s="53" t="str">
        <f>IF(V235="","",COUNTIF($V$7:V235,"該当３"))</f>
        <v/>
      </c>
    </row>
    <row r="236" spans="1:24">
      <c r="A236" s="263">
        <v>1020201016</v>
      </c>
      <c r="B236" s="263">
        <v>10</v>
      </c>
      <c r="C236" s="264">
        <v>202</v>
      </c>
      <c r="D236" s="265">
        <v>1</v>
      </c>
      <c r="E236" s="264">
        <v>16</v>
      </c>
      <c r="F236" s="263" t="s">
        <v>495</v>
      </c>
      <c r="G236" s="266" t="s">
        <v>681</v>
      </c>
      <c r="H236" s="263" t="s">
        <v>681</v>
      </c>
      <c r="I236" s="263" t="s">
        <v>698</v>
      </c>
      <c r="J236" s="51"/>
      <c r="K236" s="52" t="str">
        <f t="shared" si="42"/>
        <v/>
      </c>
      <c r="L236" s="83" t="str">
        <f t="shared" si="43"/>
        <v/>
      </c>
      <c r="M236" s="53" t="str">
        <f>IF(K236="","",COUNTIF($K$7:K236,"ﾘｽﾄ１"))</f>
        <v/>
      </c>
      <c r="N236" s="53" t="str">
        <f t="shared" si="44"/>
        <v/>
      </c>
      <c r="O236" s="54" t="str">
        <f t="shared" si="45"/>
        <v/>
      </c>
      <c r="P236" s="53" t="str">
        <f t="shared" si="36"/>
        <v/>
      </c>
      <c r="Q236" s="52" t="str">
        <f t="shared" si="37"/>
        <v/>
      </c>
      <c r="R236" s="55" t="str">
        <f t="shared" si="38"/>
        <v/>
      </c>
      <c r="S236" s="52" t="str">
        <f t="shared" si="46"/>
        <v/>
      </c>
      <c r="T236" s="83" t="str">
        <f t="shared" si="39"/>
        <v/>
      </c>
      <c r="U236" s="53" t="str">
        <f>IF(S236="","",COUNTIF($S$7:S236,"該当２"))</f>
        <v/>
      </c>
      <c r="V236" s="56" t="str">
        <f t="shared" si="40"/>
        <v/>
      </c>
      <c r="W236" s="83" t="str">
        <f t="shared" si="41"/>
        <v/>
      </c>
      <c r="X236" s="53" t="str">
        <f>IF(V236="","",COUNTIF($V$7:V236,"該当３"))</f>
        <v/>
      </c>
    </row>
    <row r="237" spans="1:24">
      <c r="A237" s="263">
        <v>1020201017</v>
      </c>
      <c r="B237" s="263">
        <v>10</v>
      </c>
      <c r="C237" s="264">
        <v>202</v>
      </c>
      <c r="D237" s="265">
        <v>1</v>
      </c>
      <c r="E237" s="264">
        <v>17</v>
      </c>
      <c r="F237" s="263" t="s">
        <v>495</v>
      </c>
      <c r="G237" s="266" t="s">
        <v>681</v>
      </c>
      <c r="H237" s="263" t="s">
        <v>681</v>
      </c>
      <c r="I237" s="263" t="s">
        <v>699</v>
      </c>
      <c r="J237" s="51"/>
      <c r="K237" s="52" t="str">
        <f t="shared" si="42"/>
        <v/>
      </c>
      <c r="L237" s="83" t="str">
        <f t="shared" si="43"/>
        <v/>
      </c>
      <c r="M237" s="53" t="str">
        <f>IF(K237="","",COUNTIF($K$7:K237,"ﾘｽﾄ１"))</f>
        <v/>
      </c>
      <c r="N237" s="53" t="str">
        <f t="shared" si="44"/>
        <v/>
      </c>
      <c r="O237" s="54" t="str">
        <f t="shared" si="45"/>
        <v/>
      </c>
      <c r="P237" s="53" t="str">
        <f t="shared" si="36"/>
        <v/>
      </c>
      <c r="Q237" s="52" t="str">
        <f t="shared" si="37"/>
        <v/>
      </c>
      <c r="R237" s="55" t="str">
        <f t="shared" si="38"/>
        <v/>
      </c>
      <c r="S237" s="52" t="str">
        <f t="shared" si="46"/>
        <v/>
      </c>
      <c r="T237" s="83" t="str">
        <f t="shared" si="39"/>
        <v/>
      </c>
      <c r="U237" s="53" t="str">
        <f>IF(S237="","",COUNTIF($S$7:S237,"該当２"))</f>
        <v/>
      </c>
      <c r="V237" s="56" t="str">
        <f t="shared" si="40"/>
        <v/>
      </c>
      <c r="W237" s="83" t="str">
        <f t="shared" si="41"/>
        <v/>
      </c>
      <c r="X237" s="53" t="str">
        <f>IF(V237="","",COUNTIF($V$7:V237,"該当３"))</f>
        <v/>
      </c>
    </row>
    <row r="238" spans="1:24">
      <c r="A238" s="263">
        <v>1020201018</v>
      </c>
      <c r="B238" s="263">
        <v>10</v>
      </c>
      <c r="C238" s="264">
        <v>202</v>
      </c>
      <c r="D238" s="265">
        <v>1</v>
      </c>
      <c r="E238" s="264">
        <v>18</v>
      </c>
      <c r="F238" s="263" t="s">
        <v>495</v>
      </c>
      <c r="G238" s="266" t="s">
        <v>681</v>
      </c>
      <c r="H238" s="263" t="s">
        <v>681</v>
      </c>
      <c r="I238" s="263" t="s">
        <v>700</v>
      </c>
      <c r="J238" s="51"/>
      <c r="K238" s="52" t="str">
        <f t="shared" si="42"/>
        <v/>
      </c>
      <c r="L238" s="83" t="str">
        <f t="shared" si="43"/>
        <v/>
      </c>
      <c r="M238" s="53" t="str">
        <f>IF(K238="","",COUNTIF($K$7:K238,"ﾘｽﾄ１"))</f>
        <v/>
      </c>
      <c r="N238" s="53" t="str">
        <f t="shared" si="44"/>
        <v/>
      </c>
      <c r="O238" s="54" t="str">
        <f t="shared" si="45"/>
        <v/>
      </c>
      <c r="P238" s="53" t="str">
        <f t="shared" si="36"/>
        <v/>
      </c>
      <c r="Q238" s="52" t="str">
        <f t="shared" si="37"/>
        <v/>
      </c>
      <c r="R238" s="55" t="str">
        <f t="shared" si="38"/>
        <v/>
      </c>
      <c r="S238" s="52" t="str">
        <f t="shared" si="46"/>
        <v/>
      </c>
      <c r="T238" s="83" t="str">
        <f t="shared" si="39"/>
        <v/>
      </c>
      <c r="U238" s="53" t="str">
        <f>IF(S238="","",COUNTIF($S$7:S238,"該当２"))</f>
        <v/>
      </c>
      <c r="V238" s="56" t="str">
        <f t="shared" si="40"/>
        <v/>
      </c>
      <c r="W238" s="83" t="str">
        <f t="shared" si="41"/>
        <v/>
      </c>
      <c r="X238" s="53" t="str">
        <f>IF(V238="","",COUNTIF($V$7:V238,"該当３"))</f>
        <v/>
      </c>
    </row>
    <row r="239" spans="1:24">
      <c r="A239" s="263">
        <v>1020201019</v>
      </c>
      <c r="B239" s="263">
        <v>10</v>
      </c>
      <c r="C239" s="264">
        <v>202</v>
      </c>
      <c r="D239" s="265">
        <v>1</v>
      </c>
      <c r="E239" s="264">
        <v>19</v>
      </c>
      <c r="F239" s="263" t="s">
        <v>495</v>
      </c>
      <c r="G239" s="266" t="s">
        <v>681</v>
      </c>
      <c r="H239" s="263" t="s">
        <v>681</v>
      </c>
      <c r="I239" s="263" t="s">
        <v>701</v>
      </c>
      <c r="J239" s="51"/>
      <c r="K239" s="52" t="str">
        <f t="shared" si="42"/>
        <v/>
      </c>
      <c r="L239" s="83" t="str">
        <f t="shared" si="43"/>
        <v/>
      </c>
      <c r="M239" s="53" t="str">
        <f>IF(K239="","",COUNTIF($K$7:K239,"ﾘｽﾄ１"))</f>
        <v/>
      </c>
      <c r="N239" s="53" t="str">
        <f t="shared" si="44"/>
        <v/>
      </c>
      <c r="O239" s="54" t="str">
        <f t="shared" si="45"/>
        <v/>
      </c>
      <c r="P239" s="53" t="str">
        <f t="shared" si="36"/>
        <v/>
      </c>
      <c r="Q239" s="52" t="str">
        <f t="shared" si="37"/>
        <v/>
      </c>
      <c r="R239" s="55" t="str">
        <f t="shared" si="38"/>
        <v/>
      </c>
      <c r="S239" s="52" t="str">
        <f t="shared" si="46"/>
        <v/>
      </c>
      <c r="T239" s="83" t="str">
        <f t="shared" si="39"/>
        <v/>
      </c>
      <c r="U239" s="53" t="str">
        <f>IF(S239="","",COUNTIF($S$7:S239,"該当２"))</f>
        <v/>
      </c>
      <c r="V239" s="56" t="str">
        <f t="shared" si="40"/>
        <v/>
      </c>
      <c r="W239" s="83" t="str">
        <f t="shared" si="41"/>
        <v/>
      </c>
      <c r="X239" s="53" t="str">
        <f>IF(V239="","",COUNTIF($V$7:V239,"該当３"))</f>
        <v/>
      </c>
    </row>
    <row r="240" spans="1:24">
      <c r="A240" s="263">
        <v>1020201020</v>
      </c>
      <c r="B240" s="263">
        <v>10</v>
      </c>
      <c r="C240" s="264">
        <v>202</v>
      </c>
      <c r="D240" s="265">
        <v>1</v>
      </c>
      <c r="E240" s="264">
        <v>20</v>
      </c>
      <c r="F240" s="263" t="s">
        <v>495</v>
      </c>
      <c r="G240" s="266" t="s">
        <v>681</v>
      </c>
      <c r="H240" s="263" t="s">
        <v>681</v>
      </c>
      <c r="I240" s="263" t="s">
        <v>702</v>
      </c>
      <c r="J240" s="51"/>
      <c r="K240" s="52" t="str">
        <f t="shared" si="42"/>
        <v/>
      </c>
      <c r="L240" s="83" t="str">
        <f t="shared" si="43"/>
        <v/>
      </c>
      <c r="M240" s="53" t="str">
        <f>IF(K240="","",COUNTIF($K$7:K240,"ﾘｽﾄ１"))</f>
        <v/>
      </c>
      <c r="N240" s="53" t="str">
        <f t="shared" si="44"/>
        <v/>
      </c>
      <c r="O240" s="54" t="str">
        <f t="shared" si="45"/>
        <v/>
      </c>
      <c r="P240" s="53" t="str">
        <f t="shared" si="36"/>
        <v/>
      </c>
      <c r="Q240" s="52" t="str">
        <f t="shared" si="37"/>
        <v/>
      </c>
      <c r="R240" s="55" t="str">
        <f t="shared" si="38"/>
        <v/>
      </c>
      <c r="S240" s="52" t="str">
        <f t="shared" si="46"/>
        <v/>
      </c>
      <c r="T240" s="83" t="str">
        <f t="shared" si="39"/>
        <v/>
      </c>
      <c r="U240" s="53" t="str">
        <f>IF(S240="","",COUNTIF($S$7:S240,"該当２"))</f>
        <v/>
      </c>
      <c r="V240" s="56" t="str">
        <f t="shared" si="40"/>
        <v/>
      </c>
      <c r="W240" s="83" t="str">
        <f t="shared" si="41"/>
        <v/>
      </c>
      <c r="X240" s="53" t="str">
        <f>IF(V240="","",COUNTIF($V$7:V240,"該当３"))</f>
        <v/>
      </c>
    </row>
    <row r="241" spans="1:24">
      <c r="A241" s="263">
        <v>1020201021</v>
      </c>
      <c r="B241" s="263">
        <v>10</v>
      </c>
      <c r="C241" s="264">
        <v>202</v>
      </c>
      <c r="D241" s="265">
        <v>1</v>
      </c>
      <c r="E241" s="264">
        <v>21</v>
      </c>
      <c r="F241" s="263" t="s">
        <v>495</v>
      </c>
      <c r="G241" s="266" t="s">
        <v>681</v>
      </c>
      <c r="H241" s="263" t="s">
        <v>681</v>
      </c>
      <c r="I241" s="263" t="s">
        <v>703</v>
      </c>
      <c r="J241" s="51"/>
      <c r="K241" s="52" t="str">
        <f t="shared" si="42"/>
        <v/>
      </c>
      <c r="L241" s="83" t="str">
        <f t="shared" si="43"/>
        <v/>
      </c>
      <c r="M241" s="53" t="str">
        <f>IF(K241="","",COUNTIF($K$7:K241,"ﾘｽﾄ１"))</f>
        <v/>
      </c>
      <c r="N241" s="53" t="str">
        <f t="shared" si="44"/>
        <v/>
      </c>
      <c r="O241" s="54" t="str">
        <f t="shared" si="45"/>
        <v/>
      </c>
      <c r="P241" s="53" t="str">
        <f t="shared" si="36"/>
        <v/>
      </c>
      <c r="Q241" s="52" t="str">
        <f t="shared" si="37"/>
        <v/>
      </c>
      <c r="R241" s="55" t="str">
        <f t="shared" si="38"/>
        <v/>
      </c>
      <c r="S241" s="52" t="str">
        <f t="shared" si="46"/>
        <v/>
      </c>
      <c r="T241" s="83" t="str">
        <f t="shared" si="39"/>
        <v/>
      </c>
      <c r="U241" s="53" t="str">
        <f>IF(S241="","",COUNTIF($S$7:S241,"該当２"))</f>
        <v/>
      </c>
      <c r="V241" s="56" t="str">
        <f t="shared" si="40"/>
        <v/>
      </c>
      <c r="W241" s="83" t="str">
        <f t="shared" si="41"/>
        <v/>
      </c>
      <c r="X241" s="53" t="str">
        <f>IF(V241="","",COUNTIF($V$7:V241,"該当３"))</f>
        <v/>
      </c>
    </row>
    <row r="242" spans="1:24">
      <c r="A242" s="263">
        <v>1020202000</v>
      </c>
      <c r="B242" s="263">
        <v>10</v>
      </c>
      <c r="C242" s="264">
        <v>202</v>
      </c>
      <c r="D242" s="265">
        <v>2</v>
      </c>
      <c r="E242" s="264">
        <v>0</v>
      </c>
      <c r="F242" s="263" t="s">
        <v>495</v>
      </c>
      <c r="G242" s="266" t="s">
        <v>681</v>
      </c>
      <c r="H242" s="263" t="s">
        <v>704</v>
      </c>
      <c r="I242" s="263"/>
      <c r="J242" s="51"/>
      <c r="K242" s="52" t="str">
        <f t="shared" si="42"/>
        <v/>
      </c>
      <c r="L242" s="83" t="str">
        <f t="shared" si="43"/>
        <v/>
      </c>
      <c r="M242" s="53" t="str">
        <f>IF(K242="","",COUNTIF($K$7:K242,"ﾘｽﾄ１"))</f>
        <v/>
      </c>
      <c r="N242" s="53" t="str">
        <f t="shared" si="44"/>
        <v/>
      </c>
      <c r="O242" s="54" t="str">
        <f t="shared" si="45"/>
        <v/>
      </c>
      <c r="P242" s="53" t="str">
        <f t="shared" si="36"/>
        <v/>
      </c>
      <c r="Q242" s="52" t="str">
        <f t="shared" si="37"/>
        <v/>
      </c>
      <c r="R242" s="55" t="str">
        <f t="shared" si="38"/>
        <v/>
      </c>
      <c r="S242" s="52" t="str">
        <f t="shared" si="46"/>
        <v/>
      </c>
      <c r="T242" s="83" t="str">
        <f t="shared" si="39"/>
        <v/>
      </c>
      <c r="U242" s="53" t="str">
        <f>IF(S242="","",COUNTIF($S$7:S242,"該当２"))</f>
        <v/>
      </c>
      <c r="V242" s="56" t="str">
        <f t="shared" si="40"/>
        <v/>
      </c>
      <c r="W242" s="83" t="str">
        <f t="shared" si="41"/>
        <v/>
      </c>
      <c r="X242" s="53" t="str">
        <f>IF(V242="","",COUNTIF($V$7:V242,"該当３"))</f>
        <v/>
      </c>
    </row>
    <row r="243" spans="1:24">
      <c r="A243" s="263">
        <v>1020202001</v>
      </c>
      <c r="B243" s="263">
        <v>10</v>
      </c>
      <c r="C243" s="264">
        <v>202</v>
      </c>
      <c r="D243" s="265">
        <v>2</v>
      </c>
      <c r="E243" s="264">
        <v>1</v>
      </c>
      <c r="F243" s="263" t="s">
        <v>495</v>
      </c>
      <c r="G243" s="266" t="s">
        <v>681</v>
      </c>
      <c r="H243" s="263" t="s">
        <v>704</v>
      </c>
      <c r="I243" s="263" t="s">
        <v>705</v>
      </c>
      <c r="J243" s="51"/>
      <c r="K243" s="52" t="str">
        <f t="shared" si="42"/>
        <v/>
      </c>
      <c r="L243" s="83" t="str">
        <f t="shared" si="43"/>
        <v/>
      </c>
      <c r="M243" s="53" t="str">
        <f>IF(K243="","",COUNTIF($K$7:K243,"ﾘｽﾄ１"))</f>
        <v/>
      </c>
      <c r="N243" s="53" t="str">
        <f t="shared" si="44"/>
        <v/>
      </c>
      <c r="O243" s="54" t="str">
        <f t="shared" si="45"/>
        <v/>
      </c>
      <c r="P243" s="53" t="str">
        <f t="shared" si="36"/>
        <v/>
      </c>
      <c r="Q243" s="52" t="str">
        <f t="shared" si="37"/>
        <v/>
      </c>
      <c r="R243" s="55" t="str">
        <f t="shared" si="38"/>
        <v/>
      </c>
      <c r="S243" s="52" t="str">
        <f t="shared" si="46"/>
        <v/>
      </c>
      <c r="T243" s="83" t="str">
        <f t="shared" si="39"/>
        <v/>
      </c>
      <c r="U243" s="53" t="str">
        <f>IF(S243="","",COUNTIF($S$7:S243,"該当２"))</f>
        <v/>
      </c>
      <c r="V243" s="56" t="str">
        <f t="shared" si="40"/>
        <v/>
      </c>
      <c r="W243" s="83" t="str">
        <f t="shared" si="41"/>
        <v/>
      </c>
      <c r="X243" s="53" t="str">
        <f>IF(V243="","",COUNTIF($V$7:V243,"該当３"))</f>
        <v/>
      </c>
    </row>
    <row r="244" spans="1:24">
      <c r="A244" s="263">
        <v>1020202002</v>
      </c>
      <c r="B244" s="263">
        <v>10</v>
      </c>
      <c r="C244" s="264">
        <v>202</v>
      </c>
      <c r="D244" s="265">
        <v>2</v>
      </c>
      <c r="E244" s="264">
        <v>2</v>
      </c>
      <c r="F244" s="263" t="s">
        <v>495</v>
      </c>
      <c r="G244" s="266" t="s">
        <v>681</v>
      </c>
      <c r="H244" s="263" t="s">
        <v>704</v>
      </c>
      <c r="I244" s="263" t="s">
        <v>706</v>
      </c>
      <c r="J244" s="51"/>
      <c r="K244" s="52" t="str">
        <f t="shared" si="42"/>
        <v/>
      </c>
      <c r="L244" s="83" t="str">
        <f t="shared" si="43"/>
        <v/>
      </c>
      <c r="M244" s="53" t="str">
        <f>IF(K244="","",COUNTIF($K$7:K244,"ﾘｽﾄ１"))</f>
        <v/>
      </c>
      <c r="N244" s="53" t="str">
        <f t="shared" si="44"/>
        <v/>
      </c>
      <c r="O244" s="54" t="str">
        <f t="shared" si="45"/>
        <v/>
      </c>
      <c r="P244" s="53" t="str">
        <f t="shared" si="36"/>
        <v/>
      </c>
      <c r="Q244" s="52" t="str">
        <f t="shared" si="37"/>
        <v/>
      </c>
      <c r="R244" s="55" t="str">
        <f t="shared" si="38"/>
        <v/>
      </c>
      <c r="S244" s="52" t="str">
        <f t="shared" si="46"/>
        <v/>
      </c>
      <c r="T244" s="83" t="str">
        <f t="shared" si="39"/>
        <v/>
      </c>
      <c r="U244" s="53" t="str">
        <f>IF(S244="","",COUNTIF($S$7:S244,"該当２"))</f>
        <v/>
      </c>
      <c r="V244" s="56" t="str">
        <f t="shared" si="40"/>
        <v/>
      </c>
      <c r="W244" s="83" t="str">
        <f t="shared" si="41"/>
        <v/>
      </c>
      <c r="X244" s="53" t="str">
        <f>IF(V244="","",COUNTIF($V$7:V244,"該当３"))</f>
        <v/>
      </c>
    </row>
    <row r="245" spans="1:24">
      <c r="A245" s="263">
        <v>1020202003</v>
      </c>
      <c r="B245" s="263">
        <v>10</v>
      </c>
      <c r="C245" s="264">
        <v>202</v>
      </c>
      <c r="D245" s="265">
        <v>2</v>
      </c>
      <c r="E245" s="264">
        <v>3</v>
      </c>
      <c r="F245" s="263" t="s">
        <v>495</v>
      </c>
      <c r="G245" s="266" t="s">
        <v>681</v>
      </c>
      <c r="H245" s="263" t="s">
        <v>704</v>
      </c>
      <c r="I245" s="263" t="s">
        <v>707</v>
      </c>
      <c r="J245" s="51"/>
      <c r="K245" s="52" t="str">
        <f t="shared" si="42"/>
        <v/>
      </c>
      <c r="L245" s="83" t="str">
        <f t="shared" si="43"/>
        <v/>
      </c>
      <c r="M245" s="53" t="str">
        <f>IF(K245="","",COUNTIF($K$7:K245,"ﾘｽﾄ１"))</f>
        <v/>
      </c>
      <c r="N245" s="53" t="str">
        <f t="shared" si="44"/>
        <v/>
      </c>
      <c r="O245" s="54" t="str">
        <f t="shared" si="45"/>
        <v/>
      </c>
      <c r="P245" s="53" t="str">
        <f t="shared" si="36"/>
        <v/>
      </c>
      <c r="Q245" s="52" t="str">
        <f t="shared" si="37"/>
        <v/>
      </c>
      <c r="R245" s="55" t="str">
        <f t="shared" si="38"/>
        <v/>
      </c>
      <c r="S245" s="52" t="str">
        <f t="shared" si="46"/>
        <v/>
      </c>
      <c r="T245" s="83" t="str">
        <f t="shared" si="39"/>
        <v/>
      </c>
      <c r="U245" s="53" t="str">
        <f>IF(S245="","",COUNTIF($S$7:S245,"該当２"))</f>
        <v/>
      </c>
      <c r="V245" s="56" t="str">
        <f t="shared" si="40"/>
        <v/>
      </c>
      <c r="W245" s="83" t="str">
        <f t="shared" si="41"/>
        <v/>
      </c>
      <c r="X245" s="53" t="str">
        <f>IF(V245="","",COUNTIF($V$7:V245,"該当３"))</f>
        <v/>
      </c>
    </row>
    <row r="246" spans="1:24">
      <c r="A246" s="263">
        <v>1020202004</v>
      </c>
      <c r="B246" s="263">
        <v>10</v>
      </c>
      <c r="C246" s="264">
        <v>202</v>
      </c>
      <c r="D246" s="265">
        <v>2</v>
      </c>
      <c r="E246" s="264">
        <v>4</v>
      </c>
      <c r="F246" s="263" t="s">
        <v>495</v>
      </c>
      <c r="G246" s="266" t="s">
        <v>681</v>
      </c>
      <c r="H246" s="263" t="s">
        <v>704</v>
      </c>
      <c r="I246" s="263" t="s">
        <v>708</v>
      </c>
      <c r="J246" s="51"/>
      <c r="K246" s="52" t="str">
        <f t="shared" si="42"/>
        <v/>
      </c>
      <c r="L246" s="83" t="str">
        <f t="shared" si="43"/>
        <v/>
      </c>
      <c r="M246" s="53" t="str">
        <f>IF(K246="","",COUNTIF($K$7:K246,"ﾘｽﾄ１"))</f>
        <v/>
      </c>
      <c r="N246" s="53" t="str">
        <f t="shared" si="44"/>
        <v/>
      </c>
      <c r="O246" s="54" t="str">
        <f t="shared" si="45"/>
        <v/>
      </c>
      <c r="P246" s="53" t="str">
        <f t="shared" si="36"/>
        <v/>
      </c>
      <c r="Q246" s="52" t="str">
        <f t="shared" si="37"/>
        <v/>
      </c>
      <c r="R246" s="55" t="str">
        <f t="shared" si="38"/>
        <v/>
      </c>
      <c r="S246" s="52" t="str">
        <f t="shared" si="46"/>
        <v/>
      </c>
      <c r="T246" s="83" t="str">
        <f t="shared" si="39"/>
        <v/>
      </c>
      <c r="U246" s="53" t="str">
        <f>IF(S246="","",COUNTIF($S$7:S246,"該当２"))</f>
        <v/>
      </c>
      <c r="V246" s="56" t="str">
        <f t="shared" si="40"/>
        <v/>
      </c>
      <c r="W246" s="83" t="str">
        <f t="shared" si="41"/>
        <v/>
      </c>
      <c r="X246" s="53" t="str">
        <f>IF(V246="","",COUNTIF($V$7:V246,"該当３"))</f>
        <v/>
      </c>
    </row>
    <row r="247" spans="1:24">
      <c r="A247" s="263">
        <v>1020202005</v>
      </c>
      <c r="B247" s="263">
        <v>10</v>
      </c>
      <c r="C247" s="264">
        <v>202</v>
      </c>
      <c r="D247" s="265">
        <v>2</v>
      </c>
      <c r="E247" s="264">
        <v>5</v>
      </c>
      <c r="F247" s="263" t="s">
        <v>495</v>
      </c>
      <c r="G247" s="266" t="s">
        <v>681</v>
      </c>
      <c r="H247" s="263" t="s">
        <v>704</v>
      </c>
      <c r="I247" s="263" t="s">
        <v>709</v>
      </c>
      <c r="J247" s="51"/>
      <c r="K247" s="52" t="str">
        <f t="shared" si="42"/>
        <v/>
      </c>
      <c r="L247" s="83" t="str">
        <f t="shared" si="43"/>
        <v/>
      </c>
      <c r="M247" s="53" t="str">
        <f>IF(K247="","",COUNTIF($K$7:K247,"ﾘｽﾄ１"))</f>
        <v/>
      </c>
      <c r="N247" s="53" t="str">
        <f t="shared" si="44"/>
        <v/>
      </c>
      <c r="O247" s="54" t="str">
        <f t="shared" si="45"/>
        <v/>
      </c>
      <c r="P247" s="53" t="str">
        <f t="shared" si="36"/>
        <v/>
      </c>
      <c r="Q247" s="52" t="str">
        <f t="shared" si="37"/>
        <v/>
      </c>
      <c r="R247" s="55" t="str">
        <f t="shared" si="38"/>
        <v/>
      </c>
      <c r="S247" s="52" t="str">
        <f t="shared" si="46"/>
        <v/>
      </c>
      <c r="T247" s="83" t="str">
        <f t="shared" si="39"/>
        <v/>
      </c>
      <c r="U247" s="53" t="str">
        <f>IF(S247="","",COUNTIF($S$7:S247,"該当２"))</f>
        <v/>
      </c>
      <c r="V247" s="56" t="str">
        <f t="shared" si="40"/>
        <v/>
      </c>
      <c r="W247" s="83" t="str">
        <f t="shared" si="41"/>
        <v/>
      </c>
      <c r="X247" s="53" t="str">
        <f>IF(V247="","",COUNTIF($V$7:V247,"該当３"))</f>
        <v/>
      </c>
    </row>
    <row r="248" spans="1:24">
      <c r="A248" s="263">
        <v>1020202006</v>
      </c>
      <c r="B248" s="263">
        <v>10</v>
      </c>
      <c r="C248" s="264">
        <v>202</v>
      </c>
      <c r="D248" s="265">
        <v>2</v>
      </c>
      <c r="E248" s="264">
        <v>6</v>
      </c>
      <c r="F248" s="263" t="s">
        <v>495</v>
      </c>
      <c r="G248" s="266" t="s">
        <v>681</v>
      </c>
      <c r="H248" s="263" t="s">
        <v>704</v>
      </c>
      <c r="I248" s="263" t="s">
        <v>710</v>
      </c>
      <c r="J248" s="51"/>
      <c r="K248" s="52" t="str">
        <f t="shared" si="42"/>
        <v/>
      </c>
      <c r="L248" s="83" t="str">
        <f t="shared" si="43"/>
        <v/>
      </c>
      <c r="M248" s="53" t="str">
        <f>IF(K248="","",COUNTIF($K$7:K248,"ﾘｽﾄ１"))</f>
        <v/>
      </c>
      <c r="N248" s="53" t="str">
        <f t="shared" si="44"/>
        <v/>
      </c>
      <c r="O248" s="54" t="str">
        <f t="shared" si="45"/>
        <v/>
      </c>
      <c r="P248" s="53" t="str">
        <f t="shared" si="36"/>
        <v/>
      </c>
      <c r="Q248" s="52" t="str">
        <f t="shared" si="37"/>
        <v/>
      </c>
      <c r="R248" s="55" t="str">
        <f t="shared" si="38"/>
        <v/>
      </c>
      <c r="S248" s="52" t="str">
        <f t="shared" si="46"/>
        <v/>
      </c>
      <c r="T248" s="83" t="str">
        <f t="shared" si="39"/>
        <v/>
      </c>
      <c r="U248" s="53" t="str">
        <f>IF(S248="","",COUNTIF($S$7:S248,"該当２"))</f>
        <v/>
      </c>
      <c r="V248" s="56" t="str">
        <f t="shared" si="40"/>
        <v/>
      </c>
      <c r="W248" s="83" t="str">
        <f t="shared" si="41"/>
        <v/>
      </c>
      <c r="X248" s="53" t="str">
        <f>IF(V248="","",COUNTIF($V$7:V248,"該当３"))</f>
        <v/>
      </c>
    </row>
    <row r="249" spans="1:24">
      <c r="A249" s="263">
        <v>1020203000</v>
      </c>
      <c r="B249" s="263">
        <v>10</v>
      </c>
      <c r="C249" s="264">
        <v>202</v>
      </c>
      <c r="D249" s="265">
        <v>3</v>
      </c>
      <c r="E249" s="264">
        <v>0</v>
      </c>
      <c r="F249" s="263" t="s">
        <v>495</v>
      </c>
      <c r="G249" s="266" t="s">
        <v>681</v>
      </c>
      <c r="H249" s="263" t="s">
        <v>711</v>
      </c>
      <c r="I249" s="263"/>
      <c r="J249" s="51"/>
      <c r="K249" s="52" t="str">
        <f t="shared" si="42"/>
        <v/>
      </c>
      <c r="L249" s="83" t="str">
        <f t="shared" si="43"/>
        <v/>
      </c>
      <c r="M249" s="53" t="str">
        <f>IF(K249="","",COUNTIF($K$7:K249,"ﾘｽﾄ１"))</f>
        <v/>
      </c>
      <c r="N249" s="53" t="str">
        <f t="shared" si="44"/>
        <v/>
      </c>
      <c r="O249" s="54" t="str">
        <f t="shared" si="45"/>
        <v/>
      </c>
      <c r="P249" s="53" t="str">
        <f t="shared" si="36"/>
        <v/>
      </c>
      <c r="Q249" s="52" t="str">
        <f t="shared" si="37"/>
        <v/>
      </c>
      <c r="R249" s="55" t="str">
        <f t="shared" si="38"/>
        <v/>
      </c>
      <c r="S249" s="52" t="str">
        <f t="shared" si="46"/>
        <v/>
      </c>
      <c r="T249" s="83" t="str">
        <f t="shared" si="39"/>
        <v/>
      </c>
      <c r="U249" s="53" t="str">
        <f>IF(S249="","",COUNTIF($S$7:S249,"該当２"))</f>
        <v/>
      </c>
      <c r="V249" s="56" t="str">
        <f t="shared" si="40"/>
        <v/>
      </c>
      <c r="W249" s="83" t="str">
        <f t="shared" si="41"/>
        <v/>
      </c>
      <c r="X249" s="53" t="str">
        <f>IF(V249="","",COUNTIF($V$7:V249,"該当３"))</f>
        <v/>
      </c>
    </row>
    <row r="250" spans="1:24">
      <c r="A250" s="263">
        <v>1020203001</v>
      </c>
      <c r="B250" s="263">
        <v>10</v>
      </c>
      <c r="C250" s="264">
        <v>202</v>
      </c>
      <c r="D250" s="265">
        <v>3</v>
      </c>
      <c r="E250" s="264">
        <v>1</v>
      </c>
      <c r="F250" s="263" t="s">
        <v>495</v>
      </c>
      <c r="G250" s="266" t="s">
        <v>681</v>
      </c>
      <c r="H250" s="263" t="s">
        <v>711</v>
      </c>
      <c r="I250" s="263" t="s">
        <v>712</v>
      </c>
      <c r="J250" s="51"/>
      <c r="K250" s="52" t="str">
        <f t="shared" si="42"/>
        <v/>
      </c>
      <c r="L250" s="83" t="str">
        <f t="shared" si="43"/>
        <v/>
      </c>
      <c r="M250" s="53" t="str">
        <f>IF(K250="","",COUNTIF($K$7:K250,"ﾘｽﾄ１"))</f>
        <v/>
      </c>
      <c r="N250" s="53" t="str">
        <f t="shared" si="44"/>
        <v/>
      </c>
      <c r="O250" s="54" t="str">
        <f t="shared" si="45"/>
        <v/>
      </c>
      <c r="P250" s="53" t="str">
        <f t="shared" si="36"/>
        <v/>
      </c>
      <c r="Q250" s="52" t="str">
        <f t="shared" si="37"/>
        <v/>
      </c>
      <c r="R250" s="55" t="str">
        <f t="shared" si="38"/>
        <v/>
      </c>
      <c r="S250" s="52" t="str">
        <f t="shared" si="46"/>
        <v/>
      </c>
      <c r="T250" s="83" t="str">
        <f t="shared" si="39"/>
        <v/>
      </c>
      <c r="U250" s="53" t="str">
        <f>IF(S250="","",COUNTIF($S$7:S250,"該当２"))</f>
        <v/>
      </c>
      <c r="V250" s="56" t="str">
        <f t="shared" si="40"/>
        <v/>
      </c>
      <c r="W250" s="83" t="str">
        <f t="shared" si="41"/>
        <v/>
      </c>
      <c r="X250" s="53" t="str">
        <f>IF(V250="","",COUNTIF($V$7:V250,"該当３"))</f>
        <v/>
      </c>
    </row>
    <row r="251" spans="1:24">
      <c r="A251" s="263">
        <v>1020203002</v>
      </c>
      <c r="B251" s="263">
        <v>10</v>
      </c>
      <c r="C251" s="264">
        <v>202</v>
      </c>
      <c r="D251" s="265">
        <v>3</v>
      </c>
      <c r="E251" s="264">
        <v>2</v>
      </c>
      <c r="F251" s="263" t="s">
        <v>495</v>
      </c>
      <c r="G251" s="266" t="s">
        <v>681</v>
      </c>
      <c r="H251" s="266" t="s">
        <v>711</v>
      </c>
      <c r="I251" s="263" t="s">
        <v>713</v>
      </c>
      <c r="J251" s="51"/>
      <c r="K251" s="52" t="str">
        <f t="shared" si="42"/>
        <v/>
      </c>
      <c r="L251" s="83" t="str">
        <f t="shared" si="43"/>
        <v/>
      </c>
      <c r="M251" s="53" t="str">
        <f>IF(K251="","",COUNTIF($K$7:K251,"ﾘｽﾄ１"))</f>
        <v/>
      </c>
      <c r="N251" s="53" t="str">
        <f t="shared" si="44"/>
        <v/>
      </c>
      <c r="O251" s="54" t="str">
        <f t="shared" si="45"/>
        <v/>
      </c>
      <c r="P251" s="53" t="str">
        <f t="shared" si="36"/>
        <v/>
      </c>
      <c r="Q251" s="52" t="str">
        <f t="shared" si="37"/>
        <v/>
      </c>
      <c r="R251" s="55" t="str">
        <f t="shared" si="38"/>
        <v/>
      </c>
      <c r="S251" s="52" t="str">
        <f t="shared" si="46"/>
        <v/>
      </c>
      <c r="T251" s="83" t="str">
        <f t="shared" si="39"/>
        <v/>
      </c>
      <c r="U251" s="53" t="str">
        <f>IF(S251="","",COUNTIF($S$7:S251,"該当２"))</f>
        <v/>
      </c>
      <c r="V251" s="56" t="str">
        <f t="shared" si="40"/>
        <v/>
      </c>
      <c r="W251" s="83" t="str">
        <f t="shared" si="41"/>
        <v/>
      </c>
      <c r="X251" s="53" t="str">
        <f>IF(V251="","",COUNTIF($V$7:V251,"該当３"))</f>
        <v/>
      </c>
    </row>
    <row r="252" spans="1:24">
      <c r="A252" s="263">
        <v>1020203003</v>
      </c>
      <c r="B252" s="263">
        <v>10</v>
      </c>
      <c r="C252" s="264">
        <v>202</v>
      </c>
      <c r="D252" s="265">
        <v>3</v>
      </c>
      <c r="E252" s="264">
        <v>3</v>
      </c>
      <c r="F252" s="263" t="s">
        <v>495</v>
      </c>
      <c r="G252" s="266" t="s">
        <v>681</v>
      </c>
      <c r="H252" s="263" t="s">
        <v>711</v>
      </c>
      <c r="I252" s="263" t="s">
        <v>714</v>
      </c>
      <c r="J252" s="51"/>
      <c r="K252" s="52" t="str">
        <f t="shared" si="42"/>
        <v/>
      </c>
      <c r="L252" s="83" t="str">
        <f t="shared" si="43"/>
        <v/>
      </c>
      <c r="M252" s="53" t="str">
        <f>IF(K252="","",COUNTIF($K$7:K252,"ﾘｽﾄ１"))</f>
        <v/>
      </c>
      <c r="N252" s="53" t="str">
        <f t="shared" si="44"/>
        <v/>
      </c>
      <c r="O252" s="54" t="str">
        <f t="shared" si="45"/>
        <v/>
      </c>
      <c r="P252" s="53" t="str">
        <f t="shared" si="36"/>
        <v/>
      </c>
      <c r="Q252" s="52" t="str">
        <f t="shared" si="37"/>
        <v/>
      </c>
      <c r="R252" s="55" t="str">
        <f t="shared" si="38"/>
        <v/>
      </c>
      <c r="S252" s="52" t="str">
        <f t="shared" si="46"/>
        <v/>
      </c>
      <c r="T252" s="83" t="str">
        <f t="shared" si="39"/>
        <v/>
      </c>
      <c r="U252" s="53" t="str">
        <f>IF(S252="","",COUNTIF($S$7:S252,"該当２"))</f>
        <v/>
      </c>
      <c r="V252" s="56" t="str">
        <f t="shared" si="40"/>
        <v/>
      </c>
      <c r="W252" s="83" t="str">
        <f t="shared" si="41"/>
        <v/>
      </c>
      <c r="X252" s="53" t="str">
        <f>IF(V252="","",COUNTIF($V$7:V252,"該当３"))</f>
        <v/>
      </c>
    </row>
    <row r="253" spans="1:24">
      <c r="A253" s="263">
        <v>1020203004</v>
      </c>
      <c r="B253" s="263">
        <v>10</v>
      </c>
      <c r="C253" s="264">
        <v>202</v>
      </c>
      <c r="D253" s="265">
        <v>3</v>
      </c>
      <c r="E253" s="264">
        <v>4</v>
      </c>
      <c r="F253" s="263" t="s">
        <v>495</v>
      </c>
      <c r="G253" s="266" t="s">
        <v>681</v>
      </c>
      <c r="H253" s="263" t="s">
        <v>711</v>
      </c>
      <c r="I253" s="263" t="s">
        <v>715</v>
      </c>
      <c r="J253" s="51"/>
      <c r="K253" s="52" t="str">
        <f t="shared" si="42"/>
        <v/>
      </c>
      <c r="L253" s="83" t="str">
        <f t="shared" si="43"/>
        <v/>
      </c>
      <c r="M253" s="53" t="str">
        <f>IF(K253="","",COUNTIF($K$7:K253,"ﾘｽﾄ１"))</f>
        <v/>
      </c>
      <c r="N253" s="53" t="str">
        <f t="shared" si="44"/>
        <v/>
      </c>
      <c r="O253" s="54" t="str">
        <f t="shared" si="45"/>
        <v/>
      </c>
      <c r="P253" s="53" t="str">
        <f t="shared" si="36"/>
        <v/>
      </c>
      <c r="Q253" s="52" t="str">
        <f t="shared" si="37"/>
        <v/>
      </c>
      <c r="R253" s="55" t="str">
        <f t="shared" si="38"/>
        <v/>
      </c>
      <c r="S253" s="52" t="str">
        <f t="shared" si="46"/>
        <v/>
      </c>
      <c r="T253" s="83" t="str">
        <f t="shared" si="39"/>
        <v/>
      </c>
      <c r="U253" s="53" t="str">
        <f>IF(S253="","",COUNTIF($S$7:S253,"該当２"))</f>
        <v/>
      </c>
      <c r="V253" s="56" t="str">
        <f t="shared" si="40"/>
        <v/>
      </c>
      <c r="W253" s="83" t="str">
        <f t="shared" si="41"/>
        <v/>
      </c>
      <c r="X253" s="53" t="str">
        <f>IF(V253="","",COUNTIF($V$7:V253,"該当３"))</f>
        <v/>
      </c>
    </row>
    <row r="254" spans="1:24">
      <c r="A254" s="263">
        <v>1020204000</v>
      </c>
      <c r="B254" s="263">
        <v>10</v>
      </c>
      <c r="C254" s="264">
        <v>202</v>
      </c>
      <c r="D254" s="265">
        <v>4</v>
      </c>
      <c r="E254" s="264">
        <v>0</v>
      </c>
      <c r="F254" s="263" t="s">
        <v>495</v>
      </c>
      <c r="G254" s="266" t="s">
        <v>681</v>
      </c>
      <c r="H254" s="263" t="s">
        <v>254</v>
      </c>
      <c r="I254" s="263"/>
      <c r="J254" s="51"/>
      <c r="K254" s="52" t="str">
        <f t="shared" si="42"/>
        <v/>
      </c>
      <c r="L254" s="83" t="str">
        <f t="shared" si="43"/>
        <v/>
      </c>
      <c r="M254" s="53" t="str">
        <f>IF(K254="","",COUNTIF($K$7:K254,"ﾘｽﾄ１"))</f>
        <v/>
      </c>
      <c r="N254" s="53" t="str">
        <f t="shared" si="44"/>
        <v/>
      </c>
      <c r="O254" s="54" t="str">
        <f t="shared" si="45"/>
        <v/>
      </c>
      <c r="P254" s="53" t="str">
        <f t="shared" si="36"/>
        <v/>
      </c>
      <c r="Q254" s="52" t="str">
        <f t="shared" si="37"/>
        <v/>
      </c>
      <c r="R254" s="55" t="str">
        <f t="shared" si="38"/>
        <v/>
      </c>
      <c r="S254" s="52" t="str">
        <f t="shared" si="46"/>
        <v/>
      </c>
      <c r="T254" s="83" t="str">
        <f t="shared" si="39"/>
        <v/>
      </c>
      <c r="U254" s="53" t="str">
        <f>IF(S254="","",COUNTIF($S$7:S254,"該当２"))</f>
        <v/>
      </c>
      <c r="V254" s="56" t="str">
        <f t="shared" si="40"/>
        <v/>
      </c>
      <c r="W254" s="83" t="str">
        <f t="shared" si="41"/>
        <v/>
      </c>
      <c r="X254" s="53" t="str">
        <f>IF(V254="","",COUNTIF($V$7:V254,"該当３"))</f>
        <v/>
      </c>
    </row>
    <row r="255" spans="1:24">
      <c r="A255" s="263">
        <v>1020204001</v>
      </c>
      <c r="B255" s="263">
        <v>10</v>
      </c>
      <c r="C255" s="264">
        <v>202</v>
      </c>
      <c r="D255" s="265">
        <v>4</v>
      </c>
      <c r="E255" s="264">
        <v>1</v>
      </c>
      <c r="F255" s="263" t="s">
        <v>495</v>
      </c>
      <c r="G255" s="266" t="s">
        <v>681</v>
      </c>
      <c r="H255" s="263" t="s">
        <v>254</v>
      </c>
      <c r="I255" s="263" t="s">
        <v>716</v>
      </c>
      <c r="J255" s="51"/>
      <c r="K255" s="52" t="str">
        <f t="shared" si="42"/>
        <v/>
      </c>
      <c r="L255" s="83" t="str">
        <f t="shared" si="43"/>
        <v/>
      </c>
      <c r="M255" s="53" t="str">
        <f>IF(K255="","",COUNTIF($K$7:K255,"ﾘｽﾄ１"))</f>
        <v/>
      </c>
      <c r="N255" s="53" t="str">
        <f t="shared" si="44"/>
        <v/>
      </c>
      <c r="O255" s="54" t="str">
        <f t="shared" si="45"/>
        <v/>
      </c>
      <c r="P255" s="53" t="str">
        <f t="shared" si="36"/>
        <v/>
      </c>
      <c r="Q255" s="52" t="str">
        <f t="shared" si="37"/>
        <v/>
      </c>
      <c r="R255" s="55" t="str">
        <f t="shared" si="38"/>
        <v/>
      </c>
      <c r="S255" s="52" t="str">
        <f t="shared" si="46"/>
        <v/>
      </c>
      <c r="T255" s="83" t="str">
        <f t="shared" si="39"/>
        <v/>
      </c>
      <c r="U255" s="53" t="str">
        <f>IF(S255="","",COUNTIF($S$7:S255,"該当２"))</f>
        <v/>
      </c>
      <c r="V255" s="56" t="str">
        <f t="shared" si="40"/>
        <v/>
      </c>
      <c r="W255" s="83" t="str">
        <f t="shared" si="41"/>
        <v/>
      </c>
      <c r="X255" s="53" t="str">
        <f>IF(V255="","",COUNTIF($V$7:V255,"該当３"))</f>
        <v/>
      </c>
    </row>
    <row r="256" spans="1:24">
      <c r="A256" s="263">
        <v>1020204002</v>
      </c>
      <c r="B256" s="263">
        <v>10</v>
      </c>
      <c r="C256" s="264">
        <v>202</v>
      </c>
      <c r="D256" s="265">
        <v>4</v>
      </c>
      <c r="E256" s="264">
        <v>2</v>
      </c>
      <c r="F256" s="263" t="s">
        <v>495</v>
      </c>
      <c r="G256" s="266" t="s">
        <v>681</v>
      </c>
      <c r="H256" s="263" t="s">
        <v>254</v>
      </c>
      <c r="I256" s="263" t="s">
        <v>717</v>
      </c>
      <c r="J256" s="51"/>
      <c r="K256" s="52" t="str">
        <f t="shared" si="42"/>
        <v/>
      </c>
      <c r="L256" s="83" t="str">
        <f t="shared" si="43"/>
        <v/>
      </c>
      <c r="M256" s="53" t="str">
        <f>IF(K256="","",COUNTIF($K$7:K256,"ﾘｽﾄ１"))</f>
        <v/>
      </c>
      <c r="N256" s="53" t="str">
        <f t="shared" si="44"/>
        <v/>
      </c>
      <c r="O256" s="54" t="str">
        <f t="shared" si="45"/>
        <v/>
      </c>
      <c r="P256" s="53" t="str">
        <f t="shared" si="36"/>
        <v/>
      </c>
      <c r="Q256" s="52" t="str">
        <f t="shared" si="37"/>
        <v/>
      </c>
      <c r="R256" s="55" t="str">
        <f t="shared" si="38"/>
        <v/>
      </c>
      <c r="S256" s="52" t="str">
        <f t="shared" si="46"/>
        <v/>
      </c>
      <c r="T256" s="83" t="str">
        <f t="shared" si="39"/>
        <v/>
      </c>
      <c r="U256" s="53" t="str">
        <f>IF(S256="","",COUNTIF($S$7:S256,"該当２"))</f>
        <v/>
      </c>
      <c r="V256" s="56" t="str">
        <f t="shared" si="40"/>
        <v/>
      </c>
      <c r="W256" s="83" t="str">
        <f t="shared" si="41"/>
        <v/>
      </c>
      <c r="X256" s="53" t="str">
        <f>IF(V256="","",COUNTIF($V$7:V256,"該当３"))</f>
        <v/>
      </c>
    </row>
    <row r="257" spans="1:24">
      <c r="A257" s="263">
        <v>1020204003</v>
      </c>
      <c r="B257" s="263">
        <v>10</v>
      </c>
      <c r="C257" s="264">
        <v>202</v>
      </c>
      <c r="D257" s="265">
        <v>4</v>
      </c>
      <c r="E257" s="264">
        <v>3</v>
      </c>
      <c r="F257" s="263" t="s">
        <v>495</v>
      </c>
      <c r="G257" s="266" t="s">
        <v>681</v>
      </c>
      <c r="H257" s="263" t="s">
        <v>254</v>
      </c>
      <c r="I257" s="263" t="s">
        <v>718</v>
      </c>
      <c r="J257" s="51"/>
      <c r="K257" s="52" t="str">
        <f t="shared" si="42"/>
        <v/>
      </c>
      <c r="L257" s="83" t="str">
        <f t="shared" si="43"/>
        <v/>
      </c>
      <c r="M257" s="53" t="str">
        <f>IF(K257="","",COUNTIF($K$7:K257,"ﾘｽﾄ１"))</f>
        <v/>
      </c>
      <c r="N257" s="53" t="str">
        <f t="shared" si="44"/>
        <v/>
      </c>
      <c r="O257" s="54" t="str">
        <f t="shared" si="45"/>
        <v/>
      </c>
      <c r="P257" s="53" t="str">
        <f t="shared" si="36"/>
        <v/>
      </c>
      <c r="Q257" s="52" t="str">
        <f t="shared" si="37"/>
        <v/>
      </c>
      <c r="R257" s="55" t="str">
        <f t="shared" si="38"/>
        <v/>
      </c>
      <c r="S257" s="52" t="str">
        <f t="shared" si="46"/>
        <v/>
      </c>
      <c r="T257" s="83" t="str">
        <f t="shared" si="39"/>
        <v/>
      </c>
      <c r="U257" s="53" t="str">
        <f>IF(S257="","",COUNTIF($S$7:S257,"該当２"))</f>
        <v/>
      </c>
      <c r="V257" s="56" t="str">
        <f t="shared" si="40"/>
        <v/>
      </c>
      <c r="W257" s="83" t="str">
        <f t="shared" si="41"/>
        <v/>
      </c>
      <c r="X257" s="53" t="str">
        <f>IF(V257="","",COUNTIF($V$7:V257,"該当３"))</f>
        <v/>
      </c>
    </row>
    <row r="258" spans="1:24">
      <c r="A258" s="263">
        <v>1020204004</v>
      </c>
      <c r="B258" s="263">
        <v>10</v>
      </c>
      <c r="C258" s="264">
        <v>202</v>
      </c>
      <c r="D258" s="265">
        <v>4</v>
      </c>
      <c r="E258" s="264">
        <v>4</v>
      </c>
      <c r="F258" s="263" t="s">
        <v>495</v>
      </c>
      <c r="G258" s="266" t="s">
        <v>681</v>
      </c>
      <c r="H258" s="263" t="s">
        <v>254</v>
      </c>
      <c r="I258" s="263" t="s">
        <v>719</v>
      </c>
      <c r="J258" s="51"/>
      <c r="K258" s="52" t="str">
        <f t="shared" si="42"/>
        <v/>
      </c>
      <c r="L258" s="83" t="str">
        <f t="shared" si="43"/>
        <v/>
      </c>
      <c r="M258" s="53" t="str">
        <f>IF(K258="","",COUNTIF($K$7:K258,"ﾘｽﾄ１"))</f>
        <v/>
      </c>
      <c r="N258" s="53" t="str">
        <f t="shared" si="44"/>
        <v/>
      </c>
      <c r="O258" s="54" t="str">
        <f t="shared" si="45"/>
        <v/>
      </c>
      <c r="P258" s="53" t="str">
        <f t="shared" si="36"/>
        <v/>
      </c>
      <c r="Q258" s="52" t="str">
        <f t="shared" si="37"/>
        <v/>
      </c>
      <c r="R258" s="55" t="str">
        <f t="shared" si="38"/>
        <v/>
      </c>
      <c r="S258" s="52" t="str">
        <f t="shared" si="46"/>
        <v/>
      </c>
      <c r="T258" s="83" t="str">
        <f t="shared" si="39"/>
        <v/>
      </c>
      <c r="U258" s="53" t="str">
        <f>IF(S258="","",COUNTIF($S$7:S258,"該当２"))</f>
        <v/>
      </c>
      <c r="V258" s="56" t="str">
        <f t="shared" si="40"/>
        <v/>
      </c>
      <c r="W258" s="83" t="str">
        <f t="shared" si="41"/>
        <v/>
      </c>
      <c r="X258" s="53" t="str">
        <f>IF(V258="","",COUNTIF($V$7:V258,"該当３"))</f>
        <v/>
      </c>
    </row>
    <row r="259" spans="1:24">
      <c r="A259" s="263">
        <v>1020204005</v>
      </c>
      <c r="B259" s="263">
        <v>10</v>
      </c>
      <c r="C259" s="264">
        <v>202</v>
      </c>
      <c r="D259" s="265">
        <v>4</v>
      </c>
      <c r="E259" s="264">
        <v>5</v>
      </c>
      <c r="F259" s="263" t="s">
        <v>495</v>
      </c>
      <c r="G259" s="266" t="s">
        <v>681</v>
      </c>
      <c r="H259" s="263" t="s">
        <v>254</v>
      </c>
      <c r="I259" s="263" t="s">
        <v>720</v>
      </c>
      <c r="J259" s="51"/>
      <c r="K259" s="52" t="str">
        <f t="shared" si="42"/>
        <v/>
      </c>
      <c r="L259" s="83" t="str">
        <f t="shared" si="43"/>
        <v/>
      </c>
      <c r="M259" s="53" t="str">
        <f>IF(K259="","",COUNTIF($K$7:K259,"ﾘｽﾄ１"))</f>
        <v/>
      </c>
      <c r="N259" s="53" t="str">
        <f t="shared" si="44"/>
        <v/>
      </c>
      <c r="O259" s="54" t="str">
        <f t="shared" si="45"/>
        <v/>
      </c>
      <c r="P259" s="53" t="str">
        <f t="shared" si="36"/>
        <v/>
      </c>
      <c r="Q259" s="52" t="str">
        <f t="shared" si="37"/>
        <v/>
      </c>
      <c r="R259" s="55" t="str">
        <f t="shared" si="38"/>
        <v/>
      </c>
      <c r="S259" s="52" t="str">
        <f t="shared" si="46"/>
        <v/>
      </c>
      <c r="T259" s="83" t="str">
        <f t="shared" si="39"/>
        <v/>
      </c>
      <c r="U259" s="53" t="str">
        <f>IF(S259="","",COUNTIF($S$7:S259,"該当２"))</f>
        <v/>
      </c>
      <c r="V259" s="56" t="str">
        <f t="shared" si="40"/>
        <v/>
      </c>
      <c r="W259" s="83" t="str">
        <f t="shared" si="41"/>
        <v/>
      </c>
      <c r="X259" s="53" t="str">
        <f>IF(V259="","",COUNTIF($V$7:V259,"該当３"))</f>
        <v/>
      </c>
    </row>
    <row r="260" spans="1:24">
      <c r="A260" s="263">
        <v>1020205000</v>
      </c>
      <c r="B260" s="263">
        <v>10</v>
      </c>
      <c r="C260" s="264">
        <v>202</v>
      </c>
      <c r="D260" s="265">
        <v>5</v>
      </c>
      <c r="E260" s="264">
        <v>0</v>
      </c>
      <c r="F260" s="263" t="s">
        <v>495</v>
      </c>
      <c r="G260" s="266" t="s">
        <v>681</v>
      </c>
      <c r="H260" s="263" t="s">
        <v>721</v>
      </c>
      <c r="I260" s="263"/>
      <c r="J260" s="51"/>
      <c r="K260" s="52" t="str">
        <f t="shared" si="42"/>
        <v/>
      </c>
      <c r="L260" s="83" t="str">
        <f t="shared" si="43"/>
        <v/>
      </c>
      <c r="M260" s="53" t="str">
        <f>IF(K260="","",COUNTIF($K$7:K260,"ﾘｽﾄ１"))</f>
        <v/>
      </c>
      <c r="N260" s="53" t="str">
        <f t="shared" si="44"/>
        <v/>
      </c>
      <c r="O260" s="54" t="str">
        <f t="shared" si="45"/>
        <v/>
      </c>
      <c r="P260" s="53" t="str">
        <f t="shared" si="36"/>
        <v/>
      </c>
      <c r="Q260" s="52" t="str">
        <f t="shared" si="37"/>
        <v/>
      </c>
      <c r="R260" s="55" t="str">
        <f t="shared" si="38"/>
        <v/>
      </c>
      <c r="S260" s="52" t="str">
        <f t="shared" si="46"/>
        <v/>
      </c>
      <c r="T260" s="83" t="str">
        <f t="shared" si="39"/>
        <v/>
      </c>
      <c r="U260" s="53" t="str">
        <f>IF(S260="","",COUNTIF($S$7:S260,"該当２"))</f>
        <v/>
      </c>
      <c r="V260" s="56" t="str">
        <f t="shared" si="40"/>
        <v/>
      </c>
      <c r="W260" s="83" t="str">
        <f t="shared" si="41"/>
        <v/>
      </c>
      <c r="X260" s="53" t="str">
        <f>IF(V260="","",COUNTIF($V$7:V260,"該当３"))</f>
        <v/>
      </c>
    </row>
    <row r="261" spans="1:24">
      <c r="A261" s="263">
        <v>1020205001</v>
      </c>
      <c r="B261" s="263">
        <v>10</v>
      </c>
      <c r="C261" s="264">
        <v>202</v>
      </c>
      <c r="D261" s="265">
        <v>5</v>
      </c>
      <c r="E261" s="264">
        <v>1</v>
      </c>
      <c r="F261" s="263" t="s">
        <v>495</v>
      </c>
      <c r="G261" s="266" t="s">
        <v>681</v>
      </c>
      <c r="H261" s="263" t="s">
        <v>721</v>
      </c>
      <c r="I261" s="263" t="s">
        <v>722</v>
      </c>
      <c r="J261" s="51"/>
      <c r="K261" s="52" t="str">
        <f t="shared" si="42"/>
        <v/>
      </c>
      <c r="L261" s="83" t="str">
        <f t="shared" si="43"/>
        <v/>
      </c>
      <c r="M261" s="53" t="str">
        <f>IF(K261="","",COUNTIF($K$7:K261,"ﾘｽﾄ１"))</f>
        <v/>
      </c>
      <c r="N261" s="53" t="str">
        <f t="shared" si="44"/>
        <v/>
      </c>
      <c r="O261" s="54" t="str">
        <f t="shared" si="45"/>
        <v/>
      </c>
      <c r="P261" s="53" t="str">
        <f t="shared" si="36"/>
        <v/>
      </c>
      <c r="Q261" s="52" t="str">
        <f t="shared" si="37"/>
        <v/>
      </c>
      <c r="R261" s="55" t="str">
        <f t="shared" si="38"/>
        <v/>
      </c>
      <c r="S261" s="52" t="str">
        <f t="shared" si="46"/>
        <v/>
      </c>
      <c r="T261" s="83" t="str">
        <f t="shared" si="39"/>
        <v/>
      </c>
      <c r="U261" s="53" t="str">
        <f>IF(S261="","",COUNTIF($S$7:S261,"該当２"))</f>
        <v/>
      </c>
      <c r="V261" s="56" t="str">
        <f t="shared" si="40"/>
        <v/>
      </c>
      <c r="W261" s="83" t="str">
        <f t="shared" si="41"/>
        <v/>
      </c>
      <c r="X261" s="53" t="str">
        <f>IF(V261="","",COUNTIF($V$7:V261,"該当３"))</f>
        <v/>
      </c>
    </row>
    <row r="262" spans="1:24">
      <c r="A262" s="263">
        <v>1020205002</v>
      </c>
      <c r="B262" s="263">
        <v>10</v>
      </c>
      <c r="C262" s="264">
        <v>202</v>
      </c>
      <c r="D262" s="265">
        <v>5</v>
      </c>
      <c r="E262" s="264">
        <v>2</v>
      </c>
      <c r="F262" s="263" t="s">
        <v>495</v>
      </c>
      <c r="G262" s="263" t="s">
        <v>681</v>
      </c>
      <c r="H262" s="263" t="s">
        <v>721</v>
      </c>
      <c r="I262" s="263" t="s">
        <v>210</v>
      </c>
      <c r="J262" s="51"/>
      <c r="K262" s="52" t="str">
        <f t="shared" si="42"/>
        <v/>
      </c>
      <c r="L262" s="83" t="str">
        <f t="shared" si="43"/>
        <v/>
      </c>
      <c r="M262" s="53" t="str">
        <f>IF(K262="","",COUNTIF($K$7:K262,"ﾘｽﾄ１"))</f>
        <v/>
      </c>
      <c r="N262" s="53" t="str">
        <f t="shared" si="44"/>
        <v/>
      </c>
      <c r="O262" s="54" t="str">
        <f t="shared" si="45"/>
        <v/>
      </c>
      <c r="P262" s="53" t="str">
        <f t="shared" si="36"/>
        <v/>
      </c>
      <c r="Q262" s="52" t="str">
        <f t="shared" si="37"/>
        <v/>
      </c>
      <c r="R262" s="55" t="str">
        <f t="shared" si="38"/>
        <v/>
      </c>
      <c r="S262" s="52" t="str">
        <f t="shared" si="46"/>
        <v/>
      </c>
      <c r="T262" s="83" t="str">
        <f t="shared" si="39"/>
        <v/>
      </c>
      <c r="U262" s="53" t="str">
        <f>IF(S262="","",COUNTIF($S$7:S262,"該当２"))</f>
        <v/>
      </c>
      <c r="V262" s="56" t="str">
        <f t="shared" si="40"/>
        <v/>
      </c>
      <c r="W262" s="83" t="str">
        <f t="shared" si="41"/>
        <v/>
      </c>
      <c r="X262" s="53" t="str">
        <f>IF(V262="","",COUNTIF($V$7:V262,"該当３"))</f>
        <v/>
      </c>
    </row>
    <row r="263" spans="1:24">
      <c r="A263" s="263">
        <v>1020205003</v>
      </c>
      <c r="B263" s="263">
        <v>10</v>
      </c>
      <c r="C263" s="264">
        <v>202</v>
      </c>
      <c r="D263" s="265">
        <v>5</v>
      </c>
      <c r="E263" s="264">
        <v>3</v>
      </c>
      <c r="F263" s="263" t="s">
        <v>495</v>
      </c>
      <c r="G263" s="263" t="s">
        <v>681</v>
      </c>
      <c r="H263" s="263" t="s">
        <v>721</v>
      </c>
      <c r="I263" s="263" t="s">
        <v>85</v>
      </c>
      <c r="J263" s="51"/>
      <c r="K263" s="52" t="str">
        <f t="shared" si="42"/>
        <v/>
      </c>
      <c r="L263" s="83" t="str">
        <f t="shared" si="43"/>
        <v/>
      </c>
      <c r="M263" s="53" t="str">
        <f>IF(K263="","",COUNTIF($K$7:K263,"ﾘｽﾄ１"))</f>
        <v/>
      </c>
      <c r="N263" s="53" t="str">
        <f t="shared" si="44"/>
        <v/>
      </c>
      <c r="O263" s="54" t="str">
        <f t="shared" si="45"/>
        <v/>
      </c>
      <c r="P263" s="53" t="str">
        <f t="shared" si="36"/>
        <v/>
      </c>
      <c r="Q263" s="52" t="str">
        <f t="shared" si="37"/>
        <v/>
      </c>
      <c r="R263" s="55" t="str">
        <f t="shared" si="38"/>
        <v/>
      </c>
      <c r="S263" s="52" t="str">
        <f t="shared" si="46"/>
        <v/>
      </c>
      <c r="T263" s="83" t="str">
        <f t="shared" si="39"/>
        <v/>
      </c>
      <c r="U263" s="53" t="str">
        <f>IF(S263="","",COUNTIF($S$7:S263,"該当２"))</f>
        <v/>
      </c>
      <c r="V263" s="56" t="str">
        <f t="shared" si="40"/>
        <v/>
      </c>
      <c r="W263" s="83" t="str">
        <f t="shared" si="41"/>
        <v/>
      </c>
      <c r="X263" s="53" t="str">
        <f>IF(V263="","",COUNTIF($V$7:V263,"該当３"))</f>
        <v/>
      </c>
    </row>
    <row r="264" spans="1:24">
      <c r="A264" s="263">
        <v>1020205004</v>
      </c>
      <c r="B264" s="263">
        <v>10</v>
      </c>
      <c r="C264" s="264">
        <v>202</v>
      </c>
      <c r="D264" s="265">
        <v>5</v>
      </c>
      <c r="E264" s="264">
        <v>4</v>
      </c>
      <c r="F264" s="263" t="s">
        <v>495</v>
      </c>
      <c r="G264" s="263" t="s">
        <v>681</v>
      </c>
      <c r="H264" s="263" t="s">
        <v>721</v>
      </c>
      <c r="I264" s="263" t="s">
        <v>142</v>
      </c>
      <c r="J264" s="51"/>
      <c r="K264" s="52" t="str">
        <f t="shared" si="42"/>
        <v/>
      </c>
      <c r="L264" s="83" t="str">
        <f t="shared" si="43"/>
        <v/>
      </c>
      <c r="M264" s="53" t="str">
        <f>IF(K264="","",COUNTIF($K$7:K264,"ﾘｽﾄ１"))</f>
        <v/>
      </c>
      <c r="N264" s="53" t="str">
        <f t="shared" si="44"/>
        <v/>
      </c>
      <c r="O264" s="54" t="str">
        <f t="shared" si="45"/>
        <v/>
      </c>
      <c r="P264" s="53" t="str">
        <f t="shared" ref="P264:P327" si="47">IF(O264="該当１",G264,"")</f>
        <v/>
      </c>
      <c r="Q264" s="52" t="str">
        <f t="shared" ref="Q264:Q327" si="48">IF(O264="該当１","ﾘｽﾄ2","")</f>
        <v/>
      </c>
      <c r="R264" s="55" t="str">
        <f t="shared" ref="R264:R327" si="49">IF(Q264="ﾘｽﾄ2",H264,"")</f>
        <v/>
      </c>
      <c r="S264" s="52" t="str">
        <f t="shared" si="46"/>
        <v/>
      </c>
      <c r="T264" s="83" t="str">
        <f t="shared" ref="T264:T327" si="50">IF(S264="該当２",H264,"")</f>
        <v/>
      </c>
      <c r="U264" s="53" t="str">
        <f>IF(S264="","",COUNTIF($S$7:S264,"該当２"))</f>
        <v/>
      </c>
      <c r="V264" s="56" t="str">
        <f t="shared" ref="V264:V327" si="51">IF(AND($S$2=H264,E264&gt;0,E264&lt;998),"該当３","")</f>
        <v/>
      </c>
      <c r="W264" s="83" t="str">
        <f t="shared" ref="W264:W327" si="52">IF(V264="該当３",I264,"")</f>
        <v/>
      </c>
      <c r="X264" s="53" t="str">
        <f>IF(V264="","",COUNTIF($V$7:V264,"該当３"))</f>
        <v/>
      </c>
    </row>
    <row r="265" spans="1:24">
      <c r="A265" s="263">
        <v>1020205005</v>
      </c>
      <c r="B265" s="263">
        <v>10</v>
      </c>
      <c r="C265" s="264">
        <v>202</v>
      </c>
      <c r="D265" s="265">
        <v>5</v>
      </c>
      <c r="E265" s="264">
        <v>5</v>
      </c>
      <c r="F265" s="263" t="s">
        <v>495</v>
      </c>
      <c r="G265" s="263" t="s">
        <v>681</v>
      </c>
      <c r="H265" s="263" t="s">
        <v>721</v>
      </c>
      <c r="I265" s="263" t="s">
        <v>723</v>
      </c>
      <c r="J265" s="51"/>
      <c r="K265" s="52" t="str">
        <f t="shared" ref="K265:K328" si="53">IF(AND($C265&gt;0,$H265=""),"ﾘｽﾄ１","")</f>
        <v/>
      </c>
      <c r="L265" s="83" t="str">
        <f t="shared" ref="L265:L328" si="54">IF(K265="ﾘｽﾄ１",G265,"")</f>
        <v/>
      </c>
      <c r="M265" s="53" t="str">
        <f>IF(K265="","",COUNTIF($K$7:K265,"ﾘｽﾄ１"))</f>
        <v/>
      </c>
      <c r="N265" s="53" t="str">
        <f t="shared" ref="N265:N328" si="55">IF(AND(D265=0,E265&gt;0),"同一区","")</f>
        <v/>
      </c>
      <c r="O265" s="54" t="str">
        <f t="shared" ref="O265:O328" si="56">IF(AND(EXACT($K$2,G265),H265&gt;0),"該当１","")</f>
        <v/>
      </c>
      <c r="P265" s="53" t="str">
        <f t="shared" si="47"/>
        <v/>
      </c>
      <c r="Q265" s="52" t="str">
        <f t="shared" si="48"/>
        <v/>
      </c>
      <c r="R265" s="55" t="str">
        <f t="shared" si="49"/>
        <v/>
      </c>
      <c r="S265" s="52" t="str">
        <f t="shared" ref="S265:S328" si="57">IF(AND(Q265="ﾘｽﾄ2",OR(I265=0,AND(N265="同一区",E265=1))),"該当２","")</f>
        <v/>
      </c>
      <c r="T265" s="83" t="str">
        <f t="shared" si="50"/>
        <v/>
      </c>
      <c r="U265" s="53" t="str">
        <f>IF(S265="","",COUNTIF($S$7:S265,"該当２"))</f>
        <v/>
      </c>
      <c r="V265" s="56" t="str">
        <f t="shared" si="51"/>
        <v/>
      </c>
      <c r="W265" s="83" t="str">
        <f t="shared" si="52"/>
        <v/>
      </c>
      <c r="X265" s="53" t="str">
        <f>IF(V265="","",COUNTIF($V$7:V265,"該当３"))</f>
        <v/>
      </c>
    </row>
    <row r="266" spans="1:24">
      <c r="A266" s="263">
        <v>1020205006</v>
      </c>
      <c r="B266" s="263">
        <v>10</v>
      </c>
      <c r="C266" s="264">
        <v>202</v>
      </c>
      <c r="D266" s="265">
        <v>5</v>
      </c>
      <c r="E266" s="264">
        <v>6</v>
      </c>
      <c r="F266" s="263" t="s">
        <v>495</v>
      </c>
      <c r="G266" s="263" t="s">
        <v>681</v>
      </c>
      <c r="H266" s="263" t="s">
        <v>721</v>
      </c>
      <c r="I266" s="263" t="s">
        <v>724</v>
      </c>
      <c r="J266" s="51"/>
      <c r="K266" s="52" t="str">
        <f t="shared" si="53"/>
        <v/>
      </c>
      <c r="L266" s="83" t="str">
        <f t="shared" si="54"/>
        <v/>
      </c>
      <c r="M266" s="53" t="str">
        <f>IF(K266="","",COUNTIF($K$7:K266,"ﾘｽﾄ１"))</f>
        <v/>
      </c>
      <c r="N266" s="53" t="str">
        <f t="shared" si="55"/>
        <v/>
      </c>
      <c r="O266" s="54" t="str">
        <f t="shared" si="56"/>
        <v/>
      </c>
      <c r="P266" s="53" t="str">
        <f t="shared" si="47"/>
        <v/>
      </c>
      <c r="Q266" s="52" t="str">
        <f t="shared" si="48"/>
        <v/>
      </c>
      <c r="R266" s="55" t="str">
        <f t="shared" si="49"/>
        <v/>
      </c>
      <c r="S266" s="52" t="str">
        <f t="shared" si="57"/>
        <v/>
      </c>
      <c r="T266" s="83" t="str">
        <f t="shared" si="50"/>
        <v/>
      </c>
      <c r="U266" s="53" t="str">
        <f>IF(S266="","",COUNTIF($S$7:S266,"該当２"))</f>
        <v/>
      </c>
      <c r="V266" s="56" t="str">
        <f t="shared" si="51"/>
        <v/>
      </c>
      <c r="W266" s="83" t="str">
        <f t="shared" si="52"/>
        <v/>
      </c>
      <c r="X266" s="53" t="str">
        <f>IF(V266="","",COUNTIF($V$7:V266,"該当３"))</f>
        <v/>
      </c>
    </row>
    <row r="267" spans="1:24">
      <c r="A267" s="263">
        <v>1020205007</v>
      </c>
      <c r="B267" s="263">
        <v>10</v>
      </c>
      <c r="C267" s="264">
        <v>202</v>
      </c>
      <c r="D267" s="265">
        <v>5</v>
      </c>
      <c r="E267" s="264">
        <v>7</v>
      </c>
      <c r="F267" s="263" t="s">
        <v>495</v>
      </c>
      <c r="G267" s="263" t="s">
        <v>681</v>
      </c>
      <c r="H267" s="263" t="s">
        <v>721</v>
      </c>
      <c r="I267" s="263" t="s">
        <v>48</v>
      </c>
      <c r="J267" s="51"/>
      <c r="K267" s="52" t="str">
        <f t="shared" si="53"/>
        <v/>
      </c>
      <c r="L267" s="83" t="str">
        <f t="shared" si="54"/>
        <v/>
      </c>
      <c r="M267" s="53" t="str">
        <f>IF(K267="","",COUNTIF($K$7:K267,"ﾘｽﾄ１"))</f>
        <v/>
      </c>
      <c r="N267" s="53" t="str">
        <f t="shared" si="55"/>
        <v/>
      </c>
      <c r="O267" s="54" t="str">
        <f t="shared" si="56"/>
        <v/>
      </c>
      <c r="P267" s="53" t="str">
        <f t="shared" si="47"/>
        <v/>
      </c>
      <c r="Q267" s="52" t="str">
        <f t="shared" si="48"/>
        <v/>
      </c>
      <c r="R267" s="55" t="str">
        <f t="shared" si="49"/>
        <v/>
      </c>
      <c r="S267" s="52" t="str">
        <f t="shared" si="57"/>
        <v/>
      </c>
      <c r="T267" s="83" t="str">
        <f t="shared" si="50"/>
        <v/>
      </c>
      <c r="U267" s="53" t="str">
        <f>IF(S267="","",COUNTIF($S$7:S267,"該当２"))</f>
        <v/>
      </c>
      <c r="V267" s="56" t="str">
        <f t="shared" si="51"/>
        <v/>
      </c>
      <c r="W267" s="83" t="str">
        <f t="shared" si="52"/>
        <v/>
      </c>
      <c r="X267" s="53" t="str">
        <f>IF(V267="","",COUNTIF($V$7:V267,"該当３"))</f>
        <v/>
      </c>
    </row>
    <row r="268" spans="1:24">
      <c r="A268" s="263">
        <v>1020205008</v>
      </c>
      <c r="B268" s="263">
        <v>10</v>
      </c>
      <c r="C268" s="264">
        <v>202</v>
      </c>
      <c r="D268" s="265">
        <v>5</v>
      </c>
      <c r="E268" s="264">
        <v>8</v>
      </c>
      <c r="F268" s="263" t="s">
        <v>495</v>
      </c>
      <c r="G268" s="263" t="s">
        <v>681</v>
      </c>
      <c r="H268" s="263" t="s">
        <v>721</v>
      </c>
      <c r="I268" s="263" t="s">
        <v>613</v>
      </c>
      <c r="J268" s="51"/>
      <c r="K268" s="52" t="str">
        <f t="shared" si="53"/>
        <v/>
      </c>
      <c r="L268" s="83" t="str">
        <f t="shared" si="54"/>
        <v/>
      </c>
      <c r="M268" s="53" t="str">
        <f>IF(K268="","",COUNTIF($K$7:K268,"ﾘｽﾄ１"))</f>
        <v/>
      </c>
      <c r="N268" s="53" t="str">
        <f t="shared" si="55"/>
        <v/>
      </c>
      <c r="O268" s="54" t="str">
        <f t="shared" si="56"/>
        <v/>
      </c>
      <c r="P268" s="53" t="str">
        <f t="shared" si="47"/>
        <v/>
      </c>
      <c r="Q268" s="52" t="str">
        <f t="shared" si="48"/>
        <v/>
      </c>
      <c r="R268" s="55" t="str">
        <f t="shared" si="49"/>
        <v/>
      </c>
      <c r="S268" s="52" t="str">
        <f t="shared" si="57"/>
        <v/>
      </c>
      <c r="T268" s="83" t="str">
        <f t="shared" si="50"/>
        <v/>
      </c>
      <c r="U268" s="53" t="str">
        <f>IF(S268="","",COUNTIF($S$7:S268,"該当２"))</f>
        <v/>
      </c>
      <c r="V268" s="56" t="str">
        <f t="shared" si="51"/>
        <v/>
      </c>
      <c r="W268" s="83" t="str">
        <f t="shared" si="52"/>
        <v/>
      </c>
      <c r="X268" s="53" t="str">
        <f>IF(V268="","",COUNTIF($V$7:V268,"該当３"))</f>
        <v/>
      </c>
    </row>
    <row r="269" spans="1:24">
      <c r="A269" s="263">
        <v>1020205009</v>
      </c>
      <c r="B269" s="263">
        <v>10</v>
      </c>
      <c r="C269" s="264">
        <v>202</v>
      </c>
      <c r="D269" s="265">
        <v>5</v>
      </c>
      <c r="E269" s="264">
        <v>9</v>
      </c>
      <c r="F269" s="263" t="s">
        <v>495</v>
      </c>
      <c r="G269" s="263" t="s">
        <v>681</v>
      </c>
      <c r="H269" s="263" t="s">
        <v>721</v>
      </c>
      <c r="I269" s="263" t="s">
        <v>725</v>
      </c>
      <c r="J269" s="51"/>
      <c r="K269" s="52" t="str">
        <f t="shared" si="53"/>
        <v/>
      </c>
      <c r="L269" s="83" t="str">
        <f t="shared" si="54"/>
        <v/>
      </c>
      <c r="M269" s="53" t="str">
        <f>IF(K269="","",COUNTIF($K$7:K269,"ﾘｽﾄ１"))</f>
        <v/>
      </c>
      <c r="N269" s="53" t="str">
        <f t="shared" si="55"/>
        <v/>
      </c>
      <c r="O269" s="54" t="str">
        <f t="shared" si="56"/>
        <v/>
      </c>
      <c r="P269" s="53" t="str">
        <f t="shared" si="47"/>
        <v/>
      </c>
      <c r="Q269" s="52" t="str">
        <f t="shared" si="48"/>
        <v/>
      </c>
      <c r="R269" s="55" t="str">
        <f t="shared" si="49"/>
        <v/>
      </c>
      <c r="S269" s="52" t="str">
        <f t="shared" si="57"/>
        <v/>
      </c>
      <c r="T269" s="83" t="str">
        <f t="shared" si="50"/>
        <v/>
      </c>
      <c r="U269" s="53" t="str">
        <f>IF(S269="","",COUNTIF($S$7:S269,"該当２"))</f>
        <v/>
      </c>
      <c r="V269" s="56" t="str">
        <f t="shared" si="51"/>
        <v/>
      </c>
      <c r="W269" s="83" t="str">
        <f t="shared" si="52"/>
        <v/>
      </c>
      <c r="X269" s="53" t="str">
        <f>IF(V269="","",COUNTIF($V$7:V269,"該当３"))</f>
        <v/>
      </c>
    </row>
    <row r="270" spans="1:24">
      <c r="A270" s="263">
        <v>1020206000</v>
      </c>
      <c r="B270" s="263">
        <v>10</v>
      </c>
      <c r="C270" s="264">
        <v>202</v>
      </c>
      <c r="D270" s="265">
        <v>6</v>
      </c>
      <c r="E270" s="264">
        <v>0</v>
      </c>
      <c r="F270" s="263" t="s">
        <v>495</v>
      </c>
      <c r="G270" s="263" t="s">
        <v>681</v>
      </c>
      <c r="H270" s="263" t="s">
        <v>199</v>
      </c>
      <c r="I270" s="263"/>
      <c r="J270" s="51"/>
      <c r="K270" s="52" t="str">
        <f t="shared" si="53"/>
        <v/>
      </c>
      <c r="L270" s="83" t="str">
        <f t="shared" si="54"/>
        <v/>
      </c>
      <c r="M270" s="53" t="str">
        <f>IF(K270="","",COUNTIF($K$7:K270,"ﾘｽﾄ１"))</f>
        <v/>
      </c>
      <c r="N270" s="53" t="str">
        <f t="shared" si="55"/>
        <v/>
      </c>
      <c r="O270" s="54" t="str">
        <f t="shared" si="56"/>
        <v/>
      </c>
      <c r="P270" s="53" t="str">
        <f t="shared" si="47"/>
        <v/>
      </c>
      <c r="Q270" s="52" t="str">
        <f t="shared" si="48"/>
        <v/>
      </c>
      <c r="R270" s="55" t="str">
        <f t="shared" si="49"/>
        <v/>
      </c>
      <c r="S270" s="52" t="str">
        <f t="shared" si="57"/>
        <v/>
      </c>
      <c r="T270" s="83" t="str">
        <f t="shared" si="50"/>
        <v/>
      </c>
      <c r="U270" s="53" t="str">
        <f>IF(S270="","",COUNTIF($S$7:S270,"該当２"))</f>
        <v/>
      </c>
      <c r="V270" s="56" t="str">
        <f t="shared" si="51"/>
        <v/>
      </c>
      <c r="W270" s="83" t="str">
        <f t="shared" si="52"/>
        <v/>
      </c>
      <c r="X270" s="53" t="str">
        <f>IF(V270="","",COUNTIF($V$7:V270,"該当３"))</f>
        <v/>
      </c>
    </row>
    <row r="271" spans="1:24">
      <c r="A271" s="263">
        <v>1020206001</v>
      </c>
      <c r="B271" s="263">
        <v>10</v>
      </c>
      <c r="C271" s="264">
        <v>202</v>
      </c>
      <c r="D271" s="265">
        <v>6</v>
      </c>
      <c r="E271" s="264">
        <v>1</v>
      </c>
      <c r="F271" s="263" t="s">
        <v>495</v>
      </c>
      <c r="G271" s="263" t="s">
        <v>681</v>
      </c>
      <c r="H271" s="263" t="s">
        <v>199</v>
      </c>
      <c r="I271" s="263" t="s">
        <v>726</v>
      </c>
      <c r="J271" s="51"/>
      <c r="K271" s="52" t="str">
        <f t="shared" si="53"/>
        <v/>
      </c>
      <c r="L271" s="83" t="str">
        <f t="shared" si="54"/>
        <v/>
      </c>
      <c r="M271" s="53" t="str">
        <f>IF(K271="","",COUNTIF($K$7:K271,"ﾘｽﾄ１"))</f>
        <v/>
      </c>
      <c r="N271" s="53" t="str">
        <f t="shared" si="55"/>
        <v/>
      </c>
      <c r="O271" s="54" t="str">
        <f t="shared" si="56"/>
        <v/>
      </c>
      <c r="P271" s="53" t="str">
        <f t="shared" si="47"/>
        <v/>
      </c>
      <c r="Q271" s="52" t="str">
        <f t="shared" si="48"/>
        <v/>
      </c>
      <c r="R271" s="55" t="str">
        <f t="shared" si="49"/>
        <v/>
      </c>
      <c r="S271" s="52" t="str">
        <f t="shared" si="57"/>
        <v/>
      </c>
      <c r="T271" s="83" t="str">
        <f t="shared" si="50"/>
        <v/>
      </c>
      <c r="U271" s="53" t="str">
        <f>IF(S271="","",COUNTIF($S$7:S271,"該当２"))</f>
        <v/>
      </c>
      <c r="V271" s="56" t="str">
        <f t="shared" si="51"/>
        <v/>
      </c>
      <c r="W271" s="83" t="str">
        <f t="shared" si="52"/>
        <v/>
      </c>
      <c r="X271" s="53" t="str">
        <f>IF(V271="","",COUNTIF($V$7:V271,"該当３"))</f>
        <v/>
      </c>
    </row>
    <row r="272" spans="1:24">
      <c r="A272" s="263">
        <v>1020206002</v>
      </c>
      <c r="B272" s="263">
        <v>10</v>
      </c>
      <c r="C272" s="264">
        <v>202</v>
      </c>
      <c r="D272" s="265">
        <v>6</v>
      </c>
      <c r="E272" s="264">
        <v>2</v>
      </c>
      <c r="F272" s="263" t="s">
        <v>495</v>
      </c>
      <c r="G272" s="263" t="s">
        <v>681</v>
      </c>
      <c r="H272" s="263" t="s">
        <v>199</v>
      </c>
      <c r="I272" s="263" t="s">
        <v>727</v>
      </c>
      <c r="J272" s="51"/>
      <c r="K272" s="52" t="str">
        <f t="shared" si="53"/>
        <v/>
      </c>
      <c r="L272" s="83" t="str">
        <f t="shared" si="54"/>
        <v/>
      </c>
      <c r="M272" s="53" t="str">
        <f>IF(K272="","",COUNTIF($K$7:K272,"ﾘｽﾄ１"))</f>
        <v/>
      </c>
      <c r="N272" s="53" t="str">
        <f t="shared" si="55"/>
        <v/>
      </c>
      <c r="O272" s="54" t="str">
        <f t="shared" si="56"/>
        <v/>
      </c>
      <c r="P272" s="53" t="str">
        <f t="shared" si="47"/>
        <v/>
      </c>
      <c r="Q272" s="52" t="str">
        <f t="shared" si="48"/>
        <v/>
      </c>
      <c r="R272" s="55" t="str">
        <f t="shared" si="49"/>
        <v/>
      </c>
      <c r="S272" s="52" t="str">
        <f t="shared" si="57"/>
        <v/>
      </c>
      <c r="T272" s="83" t="str">
        <f t="shared" si="50"/>
        <v/>
      </c>
      <c r="U272" s="53" t="str">
        <f>IF(S272="","",COUNTIF($S$7:S272,"該当２"))</f>
        <v/>
      </c>
      <c r="V272" s="56" t="str">
        <f t="shared" si="51"/>
        <v/>
      </c>
      <c r="W272" s="83" t="str">
        <f t="shared" si="52"/>
        <v/>
      </c>
      <c r="X272" s="53" t="str">
        <f>IF(V272="","",COUNTIF($V$7:V272,"該当３"))</f>
        <v/>
      </c>
    </row>
    <row r="273" spans="1:24">
      <c r="A273" s="263">
        <v>1020206003</v>
      </c>
      <c r="B273" s="263">
        <v>10</v>
      </c>
      <c r="C273" s="264">
        <v>202</v>
      </c>
      <c r="D273" s="265">
        <v>6</v>
      </c>
      <c r="E273" s="264">
        <v>3</v>
      </c>
      <c r="F273" s="263" t="s">
        <v>495</v>
      </c>
      <c r="G273" s="263" t="s">
        <v>681</v>
      </c>
      <c r="H273" s="263" t="s">
        <v>199</v>
      </c>
      <c r="I273" s="263" t="s">
        <v>728</v>
      </c>
      <c r="J273" s="51"/>
      <c r="K273" s="52" t="str">
        <f t="shared" si="53"/>
        <v/>
      </c>
      <c r="L273" s="83" t="str">
        <f t="shared" si="54"/>
        <v/>
      </c>
      <c r="M273" s="53" t="str">
        <f>IF(K273="","",COUNTIF($K$7:K273,"ﾘｽﾄ１"))</f>
        <v/>
      </c>
      <c r="N273" s="53" t="str">
        <f t="shared" si="55"/>
        <v/>
      </c>
      <c r="O273" s="54" t="str">
        <f t="shared" si="56"/>
        <v/>
      </c>
      <c r="P273" s="53" t="str">
        <f t="shared" si="47"/>
        <v/>
      </c>
      <c r="Q273" s="52" t="str">
        <f t="shared" si="48"/>
        <v/>
      </c>
      <c r="R273" s="55" t="str">
        <f t="shared" si="49"/>
        <v/>
      </c>
      <c r="S273" s="52" t="str">
        <f t="shared" si="57"/>
        <v/>
      </c>
      <c r="T273" s="83" t="str">
        <f t="shared" si="50"/>
        <v/>
      </c>
      <c r="U273" s="53" t="str">
        <f>IF(S273="","",COUNTIF($S$7:S273,"該当２"))</f>
        <v/>
      </c>
      <c r="V273" s="56" t="str">
        <f t="shared" si="51"/>
        <v/>
      </c>
      <c r="W273" s="83" t="str">
        <f t="shared" si="52"/>
        <v/>
      </c>
      <c r="X273" s="53" t="str">
        <f>IF(V273="","",COUNTIF($V$7:V273,"該当３"))</f>
        <v/>
      </c>
    </row>
    <row r="274" spans="1:24">
      <c r="A274" s="263">
        <v>1020207000</v>
      </c>
      <c r="B274" s="263">
        <v>10</v>
      </c>
      <c r="C274" s="264">
        <v>202</v>
      </c>
      <c r="D274" s="265">
        <v>7</v>
      </c>
      <c r="E274" s="264">
        <v>0</v>
      </c>
      <c r="F274" s="263" t="s">
        <v>495</v>
      </c>
      <c r="G274" s="263" t="s">
        <v>681</v>
      </c>
      <c r="H274" s="263" t="s">
        <v>729</v>
      </c>
      <c r="I274" s="263"/>
      <c r="J274" s="51"/>
      <c r="K274" s="52" t="str">
        <f t="shared" si="53"/>
        <v/>
      </c>
      <c r="L274" s="83" t="str">
        <f t="shared" si="54"/>
        <v/>
      </c>
      <c r="M274" s="53" t="str">
        <f>IF(K274="","",COUNTIF($K$7:K274,"ﾘｽﾄ１"))</f>
        <v/>
      </c>
      <c r="N274" s="53" t="str">
        <f t="shared" si="55"/>
        <v/>
      </c>
      <c r="O274" s="54" t="str">
        <f t="shared" si="56"/>
        <v/>
      </c>
      <c r="P274" s="53" t="str">
        <f t="shared" si="47"/>
        <v/>
      </c>
      <c r="Q274" s="52" t="str">
        <f t="shared" si="48"/>
        <v/>
      </c>
      <c r="R274" s="55" t="str">
        <f t="shared" si="49"/>
        <v/>
      </c>
      <c r="S274" s="52" t="str">
        <f t="shared" si="57"/>
        <v/>
      </c>
      <c r="T274" s="83" t="str">
        <f t="shared" si="50"/>
        <v/>
      </c>
      <c r="U274" s="53" t="str">
        <f>IF(S274="","",COUNTIF($S$7:S274,"該当２"))</f>
        <v/>
      </c>
      <c r="V274" s="56" t="str">
        <f t="shared" si="51"/>
        <v/>
      </c>
      <c r="W274" s="83" t="str">
        <f t="shared" si="52"/>
        <v/>
      </c>
      <c r="X274" s="53" t="str">
        <f>IF(V274="","",COUNTIF($V$7:V274,"該当３"))</f>
        <v/>
      </c>
    </row>
    <row r="275" spans="1:24">
      <c r="A275" s="263">
        <v>1020207001</v>
      </c>
      <c r="B275" s="263">
        <v>10</v>
      </c>
      <c r="C275" s="264">
        <v>202</v>
      </c>
      <c r="D275" s="265">
        <v>7</v>
      </c>
      <c r="E275" s="264">
        <v>1</v>
      </c>
      <c r="F275" s="263" t="s">
        <v>495</v>
      </c>
      <c r="G275" s="263" t="s">
        <v>681</v>
      </c>
      <c r="H275" s="263" t="s">
        <v>729</v>
      </c>
      <c r="I275" s="263" t="s">
        <v>730</v>
      </c>
      <c r="J275" s="51"/>
      <c r="K275" s="52" t="str">
        <f t="shared" si="53"/>
        <v/>
      </c>
      <c r="L275" s="83" t="str">
        <f t="shared" si="54"/>
        <v/>
      </c>
      <c r="M275" s="53" t="str">
        <f>IF(K275="","",COUNTIF($K$7:K275,"ﾘｽﾄ１"))</f>
        <v/>
      </c>
      <c r="N275" s="53" t="str">
        <f t="shared" si="55"/>
        <v/>
      </c>
      <c r="O275" s="54" t="str">
        <f t="shared" si="56"/>
        <v/>
      </c>
      <c r="P275" s="53" t="str">
        <f t="shared" si="47"/>
        <v/>
      </c>
      <c r="Q275" s="52" t="str">
        <f t="shared" si="48"/>
        <v/>
      </c>
      <c r="R275" s="55" t="str">
        <f t="shared" si="49"/>
        <v/>
      </c>
      <c r="S275" s="52" t="str">
        <f t="shared" si="57"/>
        <v/>
      </c>
      <c r="T275" s="83" t="str">
        <f t="shared" si="50"/>
        <v/>
      </c>
      <c r="U275" s="53" t="str">
        <f>IF(S275="","",COUNTIF($S$7:S275,"該当２"))</f>
        <v/>
      </c>
      <c r="V275" s="56" t="str">
        <f t="shared" si="51"/>
        <v/>
      </c>
      <c r="W275" s="83" t="str">
        <f t="shared" si="52"/>
        <v/>
      </c>
      <c r="X275" s="53" t="str">
        <f>IF(V275="","",COUNTIF($V$7:V275,"該当３"))</f>
        <v/>
      </c>
    </row>
    <row r="276" spans="1:24">
      <c r="A276" s="263">
        <v>1020207002</v>
      </c>
      <c r="B276" s="263">
        <v>10</v>
      </c>
      <c r="C276" s="264">
        <v>202</v>
      </c>
      <c r="D276" s="265">
        <v>7</v>
      </c>
      <c r="E276" s="264">
        <v>2</v>
      </c>
      <c r="F276" s="263" t="s">
        <v>495</v>
      </c>
      <c r="G276" s="263" t="s">
        <v>681</v>
      </c>
      <c r="H276" s="263" t="s">
        <v>729</v>
      </c>
      <c r="I276" s="263" t="s">
        <v>731</v>
      </c>
      <c r="J276" s="51"/>
      <c r="K276" s="52" t="str">
        <f t="shared" si="53"/>
        <v/>
      </c>
      <c r="L276" s="83" t="str">
        <f t="shared" si="54"/>
        <v/>
      </c>
      <c r="M276" s="53" t="str">
        <f>IF(K276="","",COUNTIF($K$7:K276,"ﾘｽﾄ１"))</f>
        <v/>
      </c>
      <c r="N276" s="53" t="str">
        <f t="shared" si="55"/>
        <v/>
      </c>
      <c r="O276" s="54" t="str">
        <f t="shared" si="56"/>
        <v/>
      </c>
      <c r="P276" s="53" t="str">
        <f t="shared" si="47"/>
        <v/>
      </c>
      <c r="Q276" s="52" t="str">
        <f t="shared" si="48"/>
        <v/>
      </c>
      <c r="R276" s="55" t="str">
        <f t="shared" si="49"/>
        <v/>
      </c>
      <c r="S276" s="52" t="str">
        <f t="shared" si="57"/>
        <v/>
      </c>
      <c r="T276" s="83" t="str">
        <f t="shared" si="50"/>
        <v/>
      </c>
      <c r="U276" s="53" t="str">
        <f>IF(S276="","",COUNTIF($S$7:S276,"該当２"))</f>
        <v/>
      </c>
      <c r="V276" s="56" t="str">
        <f t="shared" si="51"/>
        <v/>
      </c>
      <c r="W276" s="83" t="str">
        <f t="shared" si="52"/>
        <v/>
      </c>
      <c r="X276" s="53" t="str">
        <f>IF(V276="","",COUNTIF($V$7:V276,"該当３"))</f>
        <v/>
      </c>
    </row>
    <row r="277" spans="1:24">
      <c r="A277" s="263">
        <v>1020207003</v>
      </c>
      <c r="B277" s="263">
        <v>10</v>
      </c>
      <c r="C277" s="264">
        <v>202</v>
      </c>
      <c r="D277" s="265">
        <v>7</v>
      </c>
      <c r="E277" s="264">
        <v>3</v>
      </c>
      <c r="F277" s="263" t="s">
        <v>495</v>
      </c>
      <c r="G277" s="263" t="s">
        <v>681</v>
      </c>
      <c r="H277" s="263" t="s">
        <v>729</v>
      </c>
      <c r="I277" s="263" t="s">
        <v>732</v>
      </c>
      <c r="J277" s="51"/>
      <c r="K277" s="52" t="str">
        <f t="shared" si="53"/>
        <v/>
      </c>
      <c r="L277" s="83" t="str">
        <f t="shared" si="54"/>
        <v/>
      </c>
      <c r="M277" s="53" t="str">
        <f>IF(K277="","",COUNTIF($K$7:K277,"ﾘｽﾄ１"))</f>
        <v/>
      </c>
      <c r="N277" s="53" t="str">
        <f t="shared" si="55"/>
        <v/>
      </c>
      <c r="O277" s="54" t="str">
        <f t="shared" si="56"/>
        <v/>
      </c>
      <c r="P277" s="53" t="str">
        <f t="shared" si="47"/>
        <v/>
      </c>
      <c r="Q277" s="52" t="str">
        <f t="shared" si="48"/>
        <v/>
      </c>
      <c r="R277" s="55" t="str">
        <f t="shared" si="49"/>
        <v/>
      </c>
      <c r="S277" s="52" t="str">
        <f t="shared" si="57"/>
        <v/>
      </c>
      <c r="T277" s="83" t="str">
        <f t="shared" si="50"/>
        <v/>
      </c>
      <c r="U277" s="53" t="str">
        <f>IF(S277="","",COUNTIF($S$7:S277,"該当２"))</f>
        <v/>
      </c>
      <c r="V277" s="56" t="str">
        <f t="shared" si="51"/>
        <v/>
      </c>
      <c r="W277" s="83" t="str">
        <f t="shared" si="52"/>
        <v/>
      </c>
      <c r="X277" s="53" t="str">
        <f>IF(V277="","",COUNTIF($V$7:V277,"該当３"))</f>
        <v/>
      </c>
    </row>
    <row r="278" spans="1:24">
      <c r="A278" s="263">
        <v>1020207004</v>
      </c>
      <c r="B278" s="263">
        <v>10</v>
      </c>
      <c r="C278" s="264">
        <v>202</v>
      </c>
      <c r="D278" s="265">
        <v>7</v>
      </c>
      <c r="E278" s="264">
        <v>4</v>
      </c>
      <c r="F278" s="263" t="s">
        <v>495</v>
      </c>
      <c r="G278" s="263" t="s">
        <v>681</v>
      </c>
      <c r="H278" s="263" t="s">
        <v>729</v>
      </c>
      <c r="I278" s="263" t="s">
        <v>733</v>
      </c>
      <c r="J278" s="51"/>
      <c r="K278" s="52" t="str">
        <f t="shared" si="53"/>
        <v/>
      </c>
      <c r="L278" s="83" t="str">
        <f t="shared" si="54"/>
        <v/>
      </c>
      <c r="M278" s="53" t="str">
        <f>IF(K278="","",COUNTIF($K$7:K278,"ﾘｽﾄ１"))</f>
        <v/>
      </c>
      <c r="N278" s="53" t="str">
        <f t="shared" si="55"/>
        <v/>
      </c>
      <c r="O278" s="54" t="str">
        <f t="shared" si="56"/>
        <v/>
      </c>
      <c r="P278" s="53" t="str">
        <f t="shared" si="47"/>
        <v/>
      </c>
      <c r="Q278" s="52" t="str">
        <f t="shared" si="48"/>
        <v/>
      </c>
      <c r="R278" s="55" t="str">
        <f t="shared" si="49"/>
        <v/>
      </c>
      <c r="S278" s="52" t="str">
        <f t="shared" si="57"/>
        <v/>
      </c>
      <c r="T278" s="83" t="str">
        <f t="shared" si="50"/>
        <v/>
      </c>
      <c r="U278" s="53" t="str">
        <f>IF(S278="","",COUNTIF($S$7:S278,"該当２"))</f>
        <v/>
      </c>
      <c r="V278" s="56" t="str">
        <f t="shared" si="51"/>
        <v/>
      </c>
      <c r="W278" s="83" t="str">
        <f t="shared" si="52"/>
        <v/>
      </c>
      <c r="X278" s="53" t="str">
        <f>IF(V278="","",COUNTIF($V$7:V278,"該当３"))</f>
        <v/>
      </c>
    </row>
    <row r="279" spans="1:24">
      <c r="A279" s="263">
        <v>1020207005</v>
      </c>
      <c r="B279" s="263">
        <v>10</v>
      </c>
      <c r="C279" s="264">
        <v>202</v>
      </c>
      <c r="D279" s="265">
        <v>7</v>
      </c>
      <c r="E279" s="264">
        <v>5</v>
      </c>
      <c r="F279" s="263" t="s">
        <v>495</v>
      </c>
      <c r="G279" s="263" t="s">
        <v>681</v>
      </c>
      <c r="H279" s="263" t="s">
        <v>729</v>
      </c>
      <c r="I279" s="263" t="s">
        <v>734</v>
      </c>
      <c r="J279" s="51"/>
      <c r="K279" s="52" t="str">
        <f t="shared" si="53"/>
        <v/>
      </c>
      <c r="L279" s="83" t="str">
        <f t="shared" si="54"/>
        <v/>
      </c>
      <c r="M279" s="53" t="str">
        <f>IF(K279="","",COUNTIF($K$7:K279,"ﾘｽﾄ１"))</f>
        <v/>
      </c>
      <c r="N279" s="53" t="str">
        <f t="shared" si="55"/>
        <v/>
      </c>
      <c r="O279" s="54" t="str">
        <f t="shared" si="56"/>
        <v/>
      </c>
      <c r="P279" s="53" t="str">
        <f t="shared" si="47"/>
        <v/>
      </c>
      <c r="Q279" s="52" t="str">
        <f t="shared" si="48"/>
        <v/>
      </c>
      <c r="R279" s="55" t="str">
        <f t="shared" si="49"/>
        <v/>
      </c>
      <c r="S279" s="52" t="str">
        <f t="shared" si="57"/>
        <v/>
      </c>
      <c r="T279" s="83" t="str">
        <f t="shared" si="50"/>
        <v/>
      </c>
      <c r="U279" s="53" t="str">
        <f>IF(S279="","",COUNTIF($S$7:S279,"該当２"))</f>
        <v/>
      </c>
      <c r="V279" s="56" t="str">
        <f t="shared" si="51"/>
        <v/>
      </c>
      <c r="W279" s="83" t="str">
        <f t="shared" si="52"/>
        <v/>
      </c>
      <c r="X279" s="53" t="str">
        <f>IF(V279="","",COUNTIF($V$7:V279,"該当３"))</f>
        <v/>
      </c>
    </row>
    <row r="280" spans="1:24">
      <c r="A280" s="263">
        <v>1020207006</v>
      </c>
      <c r="B280" s="263">
        <v>10</v>
      </c>
      <c r="C280" s="264">
        <v>202</v>
      </c>
      <c r="D280" s="265">
        <v>7</v>
      </c>
      <c r="E280" s="264">
        <v>6</v>
      </c>
      <c r="F280" s="263" t="s">
        <v>495</v>
      </c>
      <c r="G280" s="263" t="s">
        <v>681</v>
      </c>
      <c r="H280" s="263" t="s">
        <v>729</v>
      </c>
      <c r="I280" s="263" t="s">
        <v>78</v>
      </c>
      <c r="J280" s="51"/>
      <c r="K280" s="52" t="str">
        <f t="shared" si="53"/>
        <v/>
      </c>
      <c r="L280" s="83" t="str">
        <f t="shared" si="54"/>
        <v/>
      </c>
      <c r="M280" s="53" t="str">
        <f>IF(K280="","",COUNTIF($K$7:K280,"ﾘｽﾄ１"))</f>
        <v/>
      </c>
      <c r="N280" s="53" t="str">
        <f t="shared" si="55"/>
        <v/>
      </c>
      <c r="O280" s="54" t="str">
        <f t="shared" si="56"/>
        <v/>
      </c>
      <c r="P280" s="53" t="str">
        <f t="shared" si="47"/>
        <v/>
      </c>
      <c r="Q280" s="52" t="str">
        <f t="shared" si="48"/>
        <v/>
      </c>
      <c r="R280" s="55" t="str">
        <f t="shared" si="49"/>
        <v/>
      </c>
      <c r="S280" s="52" t="str">
        <f t="shared" si="57"/>
        <v/>
      </c>
      <c r="T280" s="83" t="str">
        <f t="shared" si="50"/>
        <v/>
      </c>
      <c r="U280" s="53" t="str">
        <f>IF(S280="","",COUNTIF($S$7:S280,"該当２"))</f>
        <v/>
      </c>
      <c r="V280" s="56" t="str">
        <f t="shared" si="51"/>
        <v/>
      </c>
      <c r="W280" s="83" t="str">
        <f t="shared" si="52"/>
        <v/>
      </c>
      <c r="X280" s="53" t="str">
        <f>IF(V280="","",COUNTIF($V$7:V280,"該当３"))</f>
        <v/>
      </c>
    </row>
    <row r="281" spans="1:24">
      <c r="A281" s="263">
        <v>1020207007</v>
      </c>
      <c r="B281" s="263">
        <v>10</v>
      </c>
      <c r="C281" s="264">
        <v>202</v>
      </c>
      <c r="D281" s="265">
        <v>7</v>
      </c>
      <c r="E281" s="264">
        <v>7</v>
      </c>
      <c r="F281" s="263" t="s">
        <v>495</v>
      </c>
      <c r="G281" s="263" t="s">
        <v>681</v>
      </c>
      <c r="H281" s="263" t="s">
        <v>729</v>
      </c>
      <c r="I281" s="263" t="s">
        <v>735</v>
      </c>
      <c r="J281" s="51"/>
      <c r="K281" s="52" t="str">
        <f t="shared" si="53"/>
        <v/>
      </c>
      <c r="L281" s="83" t="str">
        <f t="shared" si="54"/>
        <v/>
      </c>
      <c r="M281" s="53" t="str">
        <f>IF(K281="","",COUNTIF($K$7:K281,"ﾘｽﾄ１"))</f>
        <v/>
      </c>
      <c r="N281" s="53" t="str">
        <f t="shared" si="55"/>
        <v/>
      </c>
      <c r="O281" s="54" t="str">
        <f t="shared" si="56"/>
        <v/>
      </c>
      <c r="P281" s="53" t="str">
        <f t="shared" si="47"/>
        <v/>
      </c>
      <c r="Q281" s="52" t="str">
        <f t="shared" si="48"/>
        <v/>
      </c>
      <c r="R281" s="55" t="str">
        <f t="shared" si="49"/>
        <v/>
      </c>
      <c r="S281" s="52" t="str">
        <f t="shared" si="57"/>
        <v/>
      </c>
      <c r="T281" s="83" t="str">
        <f t="shared" si="50"/>
        <v/>
      </c>
      <c r="U281" s="53" t="str">
        <f>IF(S281="","",COUNTIF($S$7:S281,"該当２"))</f>
        <v/>
      </c>
      <c r="V281" s="56" t="str">
        <f t="shared" si="51"/>
        <v/>
      </c>
      <c r="W281" s="83" t="str">
        <f t="shared" si="52"/>
        <v/>
      </c>
      <c r="X281" s="53" t="str">
        <f>IF(V281="","",COUNTIF($V$7:V281,"該当３"))</f>
        <v/>
      </c>
    </row>
    <row r="282" spans="1:24">
      <c r="A282" s="263">
        <v>1020207008</v>
      </c>
      <c r="B282" s="263">
        <v>10</v>
      </c>
      <c r="C282" s="264">
        <v>202</v>
      </c>
      <c r="D282" s="265">
        <v>7</v>
      </c>
      <c r="E282" s="264">
        <v>8</v>
      </c>
      <c r="F282" s="263" t="s">
        <v>495</v>
      </c>
      <c r="G282" s="263" t="s">
        <v>681</v>
      </c>
      <c r="H282" s="263" t="s">
        <v>729</v>
      </c>
      <c r="I282" s="263" t="s">
        <v>736</v>
      </c>
      <c r="J282" s="51"/>
      <c r="K282" s="52" t="str">
        <f t="shared" si="53"/>
        <v/>
      </c>
      <c r="L282" s="83" t="str">
        <f t="shared" si="54"/>
        <v/>
      </c>
      <c r="M282" s="53" t="str">
        <f>IF(K282="","",COUNTIF($K$7:K282,"ﾘｽﾄ１"))</f>
        <v/>
      </c>
      <c r="N282" s="53" t="str">
        <f t="shared" si="55"/>
        <v/>
      </c>
      <c r="O282" s="54" t="str">
        <f t="shared" si="56"/>
        <v/>
      </c>
      <c r="P282" s="53" t="str">
        <f t="shared" si="47"/>
        <v/>
      </c>
      <c r="Q282" s="52" t="str">
        <f t="shared" si="48"/>
        <v/>
      </c>
      <c r="R282" s="55" t="str">
        <f t="shared" si="49"/>
        <v/>
      </c>
      <c r="S282" s="52" t="str">
        <f t="shared" si="57"/>
        <v/>
      </c>
      <c r="T282" s="83" t="str">
        <f t="shared" si="50"/>
        <v/>
      </c>
      <c r="U282" s="53" t="str">
        <f>IF(S282="","",COUNTIF($S$7:S282,"該当２"))</f>
        <v/>
      </c>
      <c r="V282" s="56" t="str">
        <f t="shared" si="51"/>
        <v/>
      </c>
      <c r="W282" s="83" t="str">
        <f t="shared" si="52"/>
        <v/>
      </c>
      <c r="X282" s="53" t="str">
        <f>IF(V282="","",COUNTIF($V$7:V282,"該当３"))</f>
        <v/>
      </c>
    </row>
    <row r="283" spans="1:24">
      <c r="A283" s="263">
        <v>1020208000</v>
      </c>
      <c r="B283" s="263">
        <v>10</v>
      </c>
      <c r="C283" s="264">
        <v>202</v>
      </c>
      <c r="D283" s="265">
        <v>8</v>
      </c>
      <c r="E283" s="264">
        <v>0</v>
      </c>
      <c r="F283" s="263" t="s">
        <v>495</v>
      </c>
      <c r="G283" s="263" t="s">
        <v>681</v>
      </c>
      <c r="H283" s="263" t="s">
        <v>737</v>
      </c>
      <c r="I283" s="263"/>
      <c r="J283" s="51"/>
      <c r="K283" s="52" t="str">
        <f t="shared" si="53"/>
        <v/>
      </c>
      <c r="L283" s="83" t="str">
        <f t="shared" si="54"/>
        <v/>
      </c>
      <c r="M283" s="53" t="str">
        <f>IF(K283="","",COUNTIF($K$7:K283,"ﾘｽﾄ１"))</f>
        <v/>
      </c>
      <c r="N283" s="53" t="str">
        <f t="shared" si="55"/>
        <v/>
      </c>
      <c r="O283" s="54" t="str">
        <f t="shared" si="56"/>
        <v/>
      </c>
      <c r="P283" s="53" t="str">
        <f t="shared" si="47"/>
        <v/>
      </c>
      <c r="Q283" s="52" t="str">
        <f t="shared" si="48"/>
        <v/>
      </c>
      <c r="R283" s="55" t="str">
        <f t="shared" si="49"/>
        <v/>
      </c>
      <c r="S283" s="52" t="str">
        <f t="shared" si="57"/>
        <v/>
      </c>
      <c r="T283" s="83" t="str">
        <f t="shared" si="50"/>
        <v/>
      </c>
      <c r="U283" s="53" t="str">
        <f>IF(S283="","",COUNTIF($S$7:S283,"該当２"))</f>
        <v/>
      </c>
      <c r="V283" s="56" t="str">
        <f t="shared" si="51"/>
        <v/>
      </c>
      <c r="W283" s="83" t="str">
        <f t="shared" si="52"/>
        <v/>
      </c>
      <c r="X283" s="53" t="str">
        <f>IF(V283="","",COUNTIF($V$7:V283,"該当３"))</f>
        <v/>
      </c>
    </row>
    <row r="284" spans="1:24">
      <c r="A284" s="263">
        <v>1020208001</v>
      </c>
      <c r="B284" s="263">
        <v>10</v>
      </c>
      <c r="C284" s="264">
        <v>202</v>
      </c>
      <c r="D284" s="265">
        <v>8</v>
      </c>
      <c r="E284" s="264">
        <v>1</v>
      </c>
      <c r="F284" s="263" t="s">
        <v>495</v>
      </c>
      <c r="G284" s="263" t="s">
        <v>681</v>
      </c>
      <c r="H284" s="263" t="s">
        <v>737</v>
      </c>
      <c r="I284" s="263" t="s">
        <v>738</v>
      </c>
      <c r="J284" s="51"/>
      <c r="K284" s="52" t="str">
        <f t="shared" si="53"/>
        <v/>
      </c>
      <c r="L284" s="83" t="str">
        <f t="shared" si="54"/>
        <v/>
      </c>
      <c r="M284" s="53" t="str">
        <f>IF(K284="","",COUNTIF($K$7:K284,"ﾘｽﾄ１"))</f>
        <v/>
      </c>
      <c r="N284" s="53" t="str">
        <f t="shared" si="55"/>
        <v/>
      </c>
      <c r="O284" s="54" t="str">
        <f t="shared" si="56"/>
        <v/>
      </c>
      <c r="P284" s="53" t="str">
        <f t="shared" si="47"/>
        <v/>
      </c>
      <c r="Q284" s="52" t="str">
        <f t="shared" si="48"/>
        <v/>
      </c>
      <c r="R284" s="55" t="str">
        <f t="shared" si="49"/>
        <v/>
      </c>
      <c r="S284" s="52" t="str">
        <f t="shared" si="57"/>
        <v/>
      </c>
      <c r="T284" s="83" t="str">
        <f t="shared" si="50"/>
        <v/>
      </c>
      <c r="U284" s="53" t="str">
        <f>IF(S284="","",COUNTIF($S$7:S284,"該当２"))</f>
        <v/>
      </c>
      <c r="V284" s="56" t="str">
        <f t="shared" si="51"/>
        <v/>
      </c>
      <c r="W284" s="83" t="str">
        <f t="shared" si="52"/>
        <v/>
      </c>
      <c r="X284" s="53" t="str">
        <f>IF(V284="","",COUNTIF($V$7:V284,"該当３"))</f>
        <v/>
      </c>
    </row>
    <row r="285" spans="1:24">
      <c r="A285" s="263">
        <v>1020208002</v>
      </c>
      <c r="B285" s="263">
        <v>10</v>
      </c>
      <c r="C285" s="264">
        <v>202</v>
      </c>
      <c r="D285" s="265">
        <v>8</v>
      </c>
      <c r="E285" s="264">
        <v>2</v>
      </c>
      <c r="F285" s="263" t="s">
        <v>495</v>
      </c>
      <c r="G285" s="263" t="s">
        <v>681</v>
      </c>
      <c r="H285" s="263" t="s">
        <v>737</v>
      </c>
      <c r="I285" s="263" t="s">
        <v>739</v>
      </c>
      <c r="J285" s="51"/>
      <c r="K285" s="52" t="str">
        <f t="shared" si="53"/>
        <v/>
      </c>
      <c r="L285" s="83" t="str">
        <f t="shared" si="54"/>
        <v/>
      </c>
      <c r="M285" s="53" t="str">
        <f>IF(K285="","",COUNTIF($K$7:K285,"ﾘｽﾄ１"))</f>
        <v/>
      </c>
      <c r="N285" s="53" t="str">
        <f t="shared" si="55"/>
        <v/>
      </c>
      <c r="O285" s="54" t="str">
        <f t="shared" si="56"/>
        <v/>
      </c>
      <c r="P285" s="53" t="str">
        <f t="shared" si="47"/>
        <v/>
      </c>
      <c r="Q285" s="52" t="str">
        <f t="shared" si="48"/>
        <v/>
      </c>
      <c r="R285" s="55" t="str">
        <f t="shared" si="49"/>
        <v/>
      </c>
      <c r="S285" s="52" t="str">
        <f t="shared" si="57"/>
        <v/>
      </c>
      <c r="T285" s="83" t="str">
        <f t="shared" si="50"/>
        <v/>
      </c>
      <c r="U285" s="53" t="str">
        <f>IF(S285="","",COUNTIF($S$7:S285,"該当２"))</f>
        <v/>
      </c>
      <c r="V285" s="56" t="str">
        <f t="shared" si="51"/>
        <v/>
      </c>
      <c r="W285" s="83" t="str">
        <f t="shared" si="52"/>
        <v/>
      </c>
      <c r="X285" s="53" t="str">
        <f>IF(V285="","",COUNTIF($V$7:V285,"該当３"))</f>
        <v/>
      </c>
    </row>
    <row r="286" spans="1:24">
      <c r="A286" s="263">
        <v>1020208003</v>
      </c>
      <c r="B286" s="263">
        <v>10</v>
      </c>
      <c r="C286" s="264">
        <v>202</v>
      </c>
      <c r="D286" s="265">
        <v>8</v>
      </c>
      <c r="E286" s="264">
        <v>3</v>
      </c>
      <c r="F286" s="263" t="s">
        <v>495</v>
      </c>
      <c r="G286" s="263" t="s">
        <v>681</v>
      </c>
      <c r="H286" s="263" t="s">
        <v>737</v>
      </c>
      <c r="I286" s="263" t="s">
        <v>740</v>
      </c>
      <c r="J286" s="51"/>
      <c r="K286" s="52" t="str">
        <f t="shared" si="53"/>
        <v/>
      </c>
      <c r="L286" s="83" t="str">
        <f t="shared" si="54"/>
        <v/>
      </c>
      <c r="M286" s="53" t="str">
        <f>IF(K286="","",COUNTIF($K$7:K286,"ﾘｽﾄ１"))</f>
        <v/>
      </c>
      <c r="N286" s="53" t="str">
        <f t="shared" si="55"/>
        <v/>
      </c>
      <c r="O286" s="54" t="str">
        <f t="shared" si="56"/>
        <v/>
      </c>
      <c r="P286" s="53" t="str">
        <f t="shared" si="47"/>
        <v/>
      </c>
      <c r="Q286" s="52" t="str">
        <f t="shared" si="48"/>
        <v/>
      </c>
      <c r="R286" s="55" t="str">
        <f t="shared" si="49"/>
        <v/>
      </c>
      <c r="S286" s="52" t="str">
        <f t="shared" si="57"/>
        <v/>
      </c>
      <c r="T286" s="83" t="str">
        <f t="shared" si="50"/>
        <v/>
      </c>
      <c r="U286" s="53" t="str">
        <f>IF(S286="","",COUNTIF($S$7:S286,"該当２"))</f>
        <v/>
      </c>
      <c r="V286" s="56" t="str">
        <f t="shared" si="51"/>
        <v/>
      </c>
      <c r="W286" s="83" t="str">
        <f t="shared" si="52"/>
        <v/>
      </c>
      <c r="X286" s="53" t="str">
        <f>IF(V286="","",COUNTIF($V$7:V286,"該当３"))</f>
        <v/>
      </c>
    </row>
    <row r="287" spans="1:24">
      <c r="A287" s="263">
        <v>1020208004</v>
      </c>
      <c r="B287" s="263">
        <v>10</v>
      </c>
      <c r="C287" s="264">
        <v>202</v>
      </c>
      <c r="D287" s="265">
        <v>8</v>
      </c>
      <c r="E287" s="264">
        <v>4</v>
      </c>
      <c r="F287" s="263" t="s">
        <v>495</v>
      </c>
      <c r="G287" s="263" t="s">
        <v>681</v>
      </c>
      <c r="H287" s="263" t="s">
        <v>737</v>
      </c>
      <c r="I287" s="263" t="s">
        <v>741</v>
      </c>
      <c r="J287" s="51"/>
      <c r="K287" s="52" t="str">
        <f t="shared" si="53"/>
        <v/>
      </c>
      <c r="L287" s="83" t="str">
        <f t="shared" si="54"/>
        <v/>
      </c>
      <c r="M287" s="53" t="str">
        <f>IF(K287="","",COUNTIF($K$7:K287,"ﾘｽﾄ１"))</f>
        <v/>
      </c>
      <c r="N287" s="53" t="str">
        <f t="shared" si="55"/>
        <v/>
      </c>
      <c r="O287" s="54" t="str">
        <f t="shared" si="56"/>
        <v/>
      </c>
      <c r="P287" s="53" t="str">
        <f t="shared" si="47"/>
        <v/>
      </c>
      <c r="Q287" s="52" t="str">
        <f t="shared" si="48"/>
        <v/>
      </c>
      <c r="R287" s="55" t="str">
        <f t="shared" si="49"/>
        <v/>
      </c>
      <c r="S287" s="52" t="str">
        <f t="shared" si="57"/>
        <v/>
      </c>
      <c r="T287" s="83" t="str">
        <f t="shared" si="50"/>
        <v/>
      </c>
      <c r="U287" s="53" t="str">
        <f>IF(S287="","",COUNTIF($S$7:S287,"該当２"))</f>
        <v/>
      </c>
      <c r="V287" s="56" t="str">
        <f t="shared" si="51"/>
        <v/>
      </c>
      <c r="W287" s="83" t="str">
        <f t="shared" si="52"/>
        <v/>
      </c>
      <c r="X287" s="53" t="str">
        <f>IF(V287="","",COUNTIF($V$7:V287,"該当３"))</f>
        <v/>
      </c>
    </row>
    <row r="288" spans="1:24">
      <c r="A288" s="263">
        <v>1020208005</v>
      </c>
      <c r="B288" s="263">
        <v>10</v>
      </c>
      <c r="C288" s="264">
        <v>202</v>
      </c>
      <c r="D288" s="265">
        <v>8</v>
      </c>
      <c r="E288" s="264">
        <v>5</v>
      </c>
      <c r="F288" s="263" t="s">
        <v>495</v>
      </c>
      <c r="G288" s="263" t="s">
        <v>681</v>
      </c>
      <c r="H288" s="263" t="s">
        <v>737</v>
      </c>
      <c r="I288" s="263" t="s">
        <v>742</v>
      </c>
      <c r="J288" s="51"/>
      <c r="K288" s="52" t="str">
        <f t="shared" si="53"/>
        <v/>
      </c>
      <c r="L288" s="83" t="str">
        <f t="shared" si="54"/>
        <v/>
      </c>
      <c r="M288" s="53" t="str">
        <f>IF(K288="","",COUNTIF($K$7:K288,"ﾘｽﾄ１"))</f>
        <v/>
      </c>
      <c r="N288" s="53" t="str">
        <f t="shared" si="55"/>
        <v/>
      </c>
      <c r="O288" s="54" t="str">
        <f t="shared" si="56"/>
        <v/>
      </c>
      <c r="P288" s="53" t="str">
        <f t="shared" si="47"/>
        <v/>
      </c>
      <c r="Q288" s="52" t="str">
        <f t="shared" si="48"/>
        <v/>
      </c>
      <c r="R288" s="55" t="str">
        <f t="shared" si="49"/>
        <v/>
      </c>
      <c r="S288" s="52" t="str">
        <f t="shared" si="57"/>
        <v/>
      </c>
      <c r="T288" s="83" t="str">
        <f t="shared" si="50"/>
        <v/>
      </c>
      <c r="U288" s="53" t="str">
        <f>IF(S288="","",COUNTIF($S$7:S288,"該当２"))</f>
        <v/>
      </c>
      <c r="V288" s="56" t="str">
        <f t="shared" si="51"/>
        <v/>
      </c>
      <c r="W288" s="83" t="str">
        <f t="shared" si="52"/>
        <v/>
      </c>
      <c r="X288" s="53" t="str">
        <f>IF(V288="","",COUNTIF($V$7:V288,"該当３"))</f>
        <v/>
      </c>
    </row>
    <row r="289" spans="1:24">
      <c r="A289" s="263">
        <v>1020208006</v>
      </c>
      <c r="B289" s="263">
        <v>10</v>
      </c>
      <c r="C289" s="264">
        <v>202</v>
      </c>
      <c r="D289" s="265">
        <v>8</v>
      </c>
      <c r="E289" s="264">
        <v>6</v>
      </c>
      <c r="F289" s="263" t="s">
        <v>495</v>
      </c>
      <c r="G289" s="263" t="s">
        <v>681</v>
      </c>
      <c r="H289" s="263" t="s">
        <v>737</v>
      </c>
      <c r="I289" s="263" t="s">
        <v>743</v>
      </c>
      <c r="J289" s="51"/>
      <c r="K289" s="52" t="str">
        <f t="shared" si="53"/>
        <v/>
      </c>
      <c r="L289" s="83" t="str">
        <f t="shared" si="54"/>
        <v/>
      </c>
      <c r="M289" s="53" t="str">
        <f>IF(K289="","",COUNTIF($K$7:K289,"ﾘｽﾄ１"))</f>
        <v/>
      </c>
      <c r="N289" s="53" t="str">
        <f t="shared" si="55"/>
        <v/>
      </c>
      <c r="O289" s="54" t="str">
        <f t="shared" si="56"/>
        <v/>
      </c>
      <c r="P289" s="53" t="str">
        <f t="shared" si="47"/>
        <v/>
      </c>
      <c r="Q289" s="52" t="str">
        <f t="shared" si="48"/>
        <v/>
      </c>
      <c r="R289" s="55" t="str">
        <f t="shared" si="49"/>
        <v/>
      </c>
      <c r="S289" s="52" t="str">
        <f t="shared" si="57"/>
        <v/>
      </c>
      <c r="T289" s="83" t="str">
        <f t="shared" si="50"/>
        <v/>
      </c>
      <c r="U289" s="53" t="str">
        <f>IF(S289="","",COUNTIF($S$7:S289,"該当２"))</f>
        <v/>
      </c>
      <c r="V289" s="56" t="str">
        <f t="shared" si="51"/>
        <v/>
      </c>
      <c r="W289" s="83" t="str">
        <f t="shared" si="52"/>
        <v/>
      </c>
      <c r="X289" s="53" t="str">
        <f>IF(V289="","",COUNTIF($V$7:V289,"該当３"))</f>
        <v/>
      </c>
    </row>
    <row r="290" spans="1:24">
      <c r="A290" s="263">
        <v>1020209000</v>
      </c>
      <c r="B290" s="263">
        <v>10</v>
      </c>
      <c r="C290" s="264">
        <v>202</v>
      </c>
      <c r="D290" s="265">
        <v>9</v>
      </c>
      <c r="E290" s="264">
        <v>0</v>
      </c>
      <c r="F290" s="263" t="s">
        <v>495</v>
      </c>
      <c r="G290" s="263" t="s">
        <v>681</v>
      </c>
      <c r="H290" s="263" t="s">
        <v>744</v>
      </c>
      <c r="I290" s="263"/>
      <c r="J290" s="51"/>
      <c r="K290" s="52" t="str">
        <f t="shared" si="53"/>
        <v/>
      </c>
      <c r="L290" s="83" t="str">
        <f t="shared" si="54"/>
        <v/>
      </c>
      <c r="M290" s="53" t="str">
        <f>IF(K290="","",COUNTIF($K$7:K290,"ﾘｽﾄ１"))</f>
        <v/>
      </c>
      <c r="N290" s="53" t="str">
        <f t="shared" si="55"/>
        <v/>
      </c>
      <c r="O290" s="54" t="str">
        <f t="shared" si="56"/>
        <v/>
      </c>
      <c r="P290" s="53" t="str">
        <f t="shared" si="47"/>
        <v/>
      </c>
      <c r="Q290" s="52" t="str">
        <f t="shared" si="48"/>
        <v/>
      </c>
      <c r="R290" s="55" t="str">
        <f t="shared" si="49"/>
        <v/>
      </c>
      <c r="S290" s="52" t="str">
        <f t="shared" si="57"/>
        <v/>
      </c>
      <c r="T290" s="83" t="str">
        <f t="shared" si="50"/>
        <v/>
      </c>
      <c r="U290" s="53" t="str">
        <f>IF(S290="","",COUNTIF($S$7:S290,"該当２"))</f>
        <v/>
      </c>
      <c r="V290" s="56" t="str">
        <f t="shared" si="51"/>
        <v/>
      </c>
      <c r="W290" s="83" t="str">
        <f t="shared" si="52"/>
        <v/>
      </c>
      <c r="X290" s="53" t="str">
        <f>IF(V290="","",COUNTIF($V$7:V290,"該当３"))</f>
        <v/>
      </c>
    </row>
    <row r="291" spans="1:24">
      <c r="A291" s="263">
        <v>1020209001</v>
      </c>
      <c r="B291" s="263">
        <v>10</v>
      </c>
      <c r="C291" s="264">
        <v>202</v>
      </c>
      <c r="D291" s="265">
        <v>9</v>
      </c>
      <c r="E291" s="264">
        <v>1</v>
      </c>
      <c r="F291" s="263" t="s">
        <v>495</v>
      </c>
      <c r="G291" s="263" t="s">
        <v>681</v>
      </c>
      <c r="H291" s="263" t="s">
        <v>744</v>
      </c>
      <c r="I291" s="263" t="s">
        <v>745</v>
      </c>
      <c r="J291" s="51"/>
      <c r="K291" s="52" t="str">
        <f t="shared" si="53"/>
        <v/>
      </c>
      <c r="L291" s="83" t="str">
        <f t="shared" si="54"/>
        <v/>
      </c>
      <c r="M291" s="53" t="str">
        <f>IF(K291="","",COUNTIF($K$7:K291,"ﾘｽﾄ１"))</f>
        <v/>
      </c>
      <c r="N291" s="53" t="str">
        <f t="shared" si="55"/>
        <v/>
      </c>
      <c r="O291" s="54" t="str">
        <f t="shared" si="56"/>
        <v/>
      </c>
      <c r="P291" s="53" t="str">
        <f t="shared" si="47"/>
        <v/>
      </c>
      <c r="Q291" s="52" t="str">
        <f t="shared" si="48"/>
        <v/>
      </c>
      <c r="R291" s="55" t="str">
        <f t="shared" si="49"/>
        <v/>
      </c>
      <c r="S291" s="52" t="str">
        <f t="shared" si="57"/>
        <v/>
      </c>
      <c r="T291" s="83" t="str">
        <f t="shared" si="50"/>
        <v/>
      </c>
      <c r="U291" s="53" t="str">
        <f>IF(S291="","",COUNTIF($S$7:S291,"該当２"))</f>
        <v/>
      </c>
      <c r="V291" s="56" t="str">
        <f t="shared" si="51"/>
        <v/>
      </c>
      <c r="W291" s="83" t="str">
        <f t="shared" si="52"/>
        <v/>
      </c>
      <c r="X291" s="53" t="str">
        <f>IF(V291="","",COUNTIF($V$7:V291,"該当３"))</f>
        <v/>
      </c>
    </row>
    <row r="292" spans="1:24">
      <c r="A292" s="263">
        <v>1020209002</v>
      </c>
      <c r="B292" s="263">
        <v>10</v>
      </c>
      <c r="C292" s="264">
        <v>202</v>
      </c>
      <c r="D292" s="265">
        <v>9</v>
      </c>
      <c r="E292" s="264">
        <v>2</v>
      </c>
      <c r="F292" s="263" t="s">
        <v>495</v>
      </c>
      <c r="G292" s="263" t="s">
        <v>681</v>
      </c>
      <c r="H292" s="263" t="s">
        <v>744</v>
      </c>
      <c r="I292" s="263" t="s">
        <v>746</v>
      </c>
      <c r="J292" s="51"/>
      <c r="K292" s="52" t="str">
        <f t="shared" si="53"/>
        <v/>
      </c>
      <c r="L292" s="83" t="str">
        <f t="shared" si="54"/>
        <v/>
      </c>
      <c r="M292" s="53" t="str">
        <f>IF(K292="","",COUNTIF($K$7:K292,"ﾘｽﾄ１"))</f>
        <v/>
      </c>
      <c r="N292" s="53" t="str">
        <f t="shared" si="55"/>
        <v/>
      </c>
      <c r="O292" s="54" t="str">
        <f t="shared" si="56"/>
        <v/>
      </c>
      <c r="P292" s="53" t="str">
        <f t="shared" si="47"/>
        <v/>
      </c>
      <c r="Q292" s="52" t="str">
        <f t="shared" si="48"/>
        <v/>
      </c>
      <c r="R292" s="55" t="str">
        <f t="shared" si="49"/>
        <v/>
      </c>
      <c r="S292" s="52" t="str">
        <f t="shared" si="57"/>
        <v/>
      </c>
      <c r="T292" s="83" t="str">
        <f t="shared" si="50"/>
        <v/>
      </c>
      <c r="U292" s="53" t="str">
        <f>IF(S292="","",COUNTIF($S$7:S292,"該当２"))</f>
        <v/>
      </c>
      <c r="V292" s="56" t="str">
        <f t="shared" si="51"/>
        <v/>
      </c>
      <c r="W292" s="83" t="str">
        <f t="shared" si="52"/>
        <v/>
      </c>
      <c r="X292" s="53" t="str">
        <f>IF(V292="","",COUNTIF($V$7:V292,"該当３"))</f>
        <v/>
      </c>
    </row>
    <row r="293" spans="1:24">
      <c r="A293" s="263">
        <v>1020209003</v>
      </c>
      <c r="B293" s="263">
        <v>10</v>
      </c>
      <c r="C293" s="264">
        <v>202</v>
      </c>
      <c r="D293" s="265">
        <v>9</v>
      </c>
      <c r="E293" s="264">
        <v>3</v>
      </c>
      <c r="F293" s="263" t="s">
        <v>495</v>
      </c>
      <c r="G293" s="263" t="s">
        <v>681</v>
      </c>
      <c r="H293" s="263" t="s">
        <v>744</v>
      </c>
      <c r="I293" s="263" t="s">
        <v>747</v>
      </c>
      <c r="J293" s="51"/>
      <c r="K293" s="52" t="str">
        <f t="shared" si="53"/>
        <v/>
      </c>
      <c r="L293" s="83" t="str">
        <f t="shared" si="54"/>
        <v/>
      </c>
      <c r="M293" s="53" t="str">
        <f>IF(K293="","",COUNTIF($K$7:K293,"ﾘｽﾄ１"))</f>
        <v/>
      </c>
      <c r="N293" s="53" t="str">
        <f t="shared" si="55"/>
        <v/>
      </c>
      <c r="O293" s="54" t="str">
        <f t="shared" si="56"/>
        <v/>
      </c>
      <c r="P293" s="53" t="str">
        <f t="shared" si="47"/>
        <v/>
      </c>
      <c r="Q293" s="52" t="str">
        <f t="shared" si="48"/>
        <v/>
      </c>
      <c r="R293" s="55" t="str">
        <f t="shared" si="49"/>
        <v/>
      </c>
      <c r="S293" s="52" t="str">
        <f t="shared" si="57"/>
        <v/>
      </c>
      <c r="T293" s="83" t="str">
        <f t="shared" si="50"/>
        <v/>
      </c>
      <c r="U293" s="53" t="str">
        <f>IF(S293="","",COUNTIF($S$7:S293,"該当２"))</f>
        <v/>
      </c>
      <c r="V293" s="56" t="str">
        <f t="shared" si="51"/>
        <v/>
      </c>
      <c r="W293" s="83" t="str">
        <f t="shared" si="52"/>
        <v/>
      </c>
      <c r="X293" s="53" t="str">
        <f>IF(V293="","",COUNTIF($V$7:V293,"該当３"))</f>
        <v/>
      </c>
    </row>
    <row r="294" spans="1:24">
      <c r="A294" s="263">
        <v>1020209004</v>
      </c>
      <c r="B294" s="263">
        <v>10</v>
      </c>
      <c r="C294" s="264">
        <v>202</v>
      </c>
      <c r="D294" s="265">
        <v>9</v>
      </c>
      <c r="E294" s="264">
        <v>4</v>
      </c>
      <c r="F294" s="263" t="s">
        <v>495</v>
      </c>
      <c r="G294" s="263" t="s">
        <v>681</v>
      </c>
      <c r="H294" s="263" t="s">
        <v>744</v>
      </c>
      <c r="I294" s="263" t="s">
        <v>748</v>
      </c>
      <c r="J294" s="51"/>
      <c r="K294" s="52" t="str">
        <f t="shared" si="53"/>
        <v/>
      </c>
      <c r="L294" s="83" t="str">
        <f t="shared" si="54"/>
        <v/>
      </c>
      <c r="M294" s="53" t="str">
        <f>IF(K294="","",COUNTIF($K$7:K294,"ﾘｽﾄ１"))</f>
        <v/>
      </c>
      <c r="N294" s="53" t="str">
        <f t="shared" si="55"/>
        <v/>
      </c>
      <c r="O294" s="54" t="str">
        <f t="shared" si="56"/>
        <v/>
      </c>
      <c r="P294" s="53" t="str">
        <f t="shared" si="47"/>
        <v/>
      </c>
      <c r="Q294" s="52" t="str">
        <f t="shared" si="48"/>
        <v/>
      </c>
      <c r="R294" s="55" t="str">
        <f t="shared" si="49"/>
        <v/>
      </c>
      <c r="S294" s="52" t="str">
        <f t="shared" si="57"/>
        <v/>
      </c>
      <c r="T294" s="83" t="str">
        <f t="shared" si="50"/>
        <v/>
      </c>
      <c r="U294" s="53" t="str">
        <f>IF(S294="","",COUNTIF($S$7:S294,"該当２"))</f>
        <v/>
      </c>
      <c r="V294" s="56" t="str">
        <f t="shared" si="51"/>
        <v/>
      </c>
      <c r="W294" s="83" t="str">
        <f t="shared" si="52"/>
        <v/>
      </c>
      <c r="X294" s="53" t="str">
        <f>IF(V294="","",COUNTIF($V$7:V294,"該当３"))</f>
        <v/>
      </c>
    </row>
    <row r="295" spans="1:24">
      <c r="A295" s="263">
        <v>1020210000</v>
      </c>
      <c r="B295" s="263">
        <v>10</v>
      </c>
      <c r="C295" s="264">
        <v>202</v>
      </c>
      <c r="D295" s="265">
        <v>10</v>
      </c>
      <c r="E295" s="264">
        <v>0</v>
      </c>
      <c r="F295" s="263" t="s">
        <v>495</v>
      </c>
      <c r="G295" s="263" t="s">
        <v>681</v>
      </c>
      <c r="H295" s="263" t="s">
        <v>749</v>
      </c>
      <c r="I295" s="263"/>
      <c r="J295" s="51"/>
      <c r="K295" s="52" t="str">
        <f t="shared" si="53"/>
        <v/>
      </c>
      <c r="L295" s="83" t="str">
        <f t="shared" si="54"/>
        <v/>
      </c>
      <c r="M295" s="53" t="str">
        <f>IF(K295="","",COUNTIF($K$7:K295,"ﾘｽﾄ１"))</f>
        <v/>
      </c>
      <c r="N295" s="53" t="str">
        <f t="shared" si="55"/>
        <v/>
      </c>
      <c r="O295" s="54" t="str">
        <f t="shared" si="56"/>
        <v/>
      </c>
      <c r="P295" s="53" t="str">
        <f t="shared" si="47"/>
        <v/>
      </c>
      <c r="Q295" s="52" t="str">
        <f t="shared" si="48"/>
        <v/>
      </c>
      <c r="R295" s="55" t="str">
        <f t="shared" si="49"/>
        <v/>
      </c>
      <c r="S295" s="52" t="str">
        <f t="shared" si="57"/>
        <v/>
      </c>
      <c r="T295" s="83" t="str">
        <f t="shared" si="50"/>
        <v/>
      </c>
      <c r="U295" s="53" t="str">
        <f>IF(S295="","",COUNTIF($S$7:S295,"該当２"))</f>
        <v/>
      </c>
      <c r="V295" s="56" t="str">
        <f t="shared" si="51"/>
        <v/>
      </c>
      <c r="W295" s="83" t="str">
        <f t="shared" si="52"/>
        <v/>
      </c>
      <c r="X295" s="53" t="str">
        <f>IF(V295="","",COUNTIF($V$7:V295,"該当３"))</f>
        <v/>
      </c>
    </row>
    <row r="296" spans="1:24">
      <c r="A296" s="263">
        <v>1020210001</v>
      </c>
      <c r="B296" s="263">
        <v>10</v>
      </c>
      <c r="C296" s="264">
        <v>202</v>
      </c>
      <c r="D296" s="265">
        <v>10</v>
      </c>
      <c r="E296" s="264">
        <v>1</v>
      </c>
      <c r="F296" s="263" t="s">
        <v>495</v>
      </c>
      <c r="G296" s="263" t="s">
        <v>681</v>
      </c>
      <c r="H296" s="263" t="s">
        <v>749</v>
      </c>
      <c r="I296" s="263" t="s">
        <v>750</v>
      </c>
      <c r="J296" s="51"/>
      <c r="K296" s="52" t="str">
        <f t="shared" si="53"/>
        <v/>
      </c>
      <c r="L296" s="83" t="str">
        <f t="shared" si="54"/>
        <v/>
      </c>
      <c r="M296" s="53" t="str">
        <f>IF(K296="","",COUNTIF($K$7:K296,"ﾘｽﾄ１"))</f>
        <v/>
      </c>
      <c r="N296" s="53" t="str">
        <f t="shared" si="55"/>
        <v/>
      </c>
      <c r="O296" s="54" t="str">
        <f t="shared" si="56"/>
        <v/>
      </c>
      <c r="P296" s="53" t="str">
        <f t="shared" si="47"/>
        <v/>
      </c>
      <c r="Q296" s="52" t="str">
        <f t="shared" si="48"/>
        <v/>
      </c>
      <c r="R296" s="55" t="str">
        <f t="shared" si="49"/>
        <v/>
      </c>
      <c r="S296" s="52" t="str">
        <f t="shared" si="57"/>
        <v/>
      </c>
      <c r="T296" s="83" t="str">
        <f t="shared" si="50"/>
        <v/>
      </c>
      <c r="U296" s="53" t="str">
        <f>IF(S296="","",COUNTIF($S$7:S296,"該当２"))</f>
        <v/>
      </c>
      <c r="V296" s="56" t="str">
        <f t="shared" si="51"/>
        <v/>
      </c>
      <c r="W296" s="83" t="str">
        <f t="shared" si="52"/>
        <v/>
      </c>
      <c r="X296" s="53" t="str">
        <f>IF(V296="","",COUNTIF($V$7:V296,"該当３"))</f>
        <v/>
      </c>
    </row>
    <row r="297" spans="1:24">
      <c r="A297" s="263">
        <v>1020210002</v>
      </c>
      <c r="B297" s="263">
        <v>10</v>
      </c>
      <c r="C297" s="264">
        <v>202</v>
      </c>
      <c r="D297" s="265">
        <v>10</v>
      </c>
      <c r="E297" s="264">
        <v>2</v>
      </c>
      <c r="F297" s="263" t="s">
        <v>495</v>
      </c>
      <c r="G297" s="263" t="s">
        <v>681</v>
      </c>
      <c r="H297" s="263" t="s">
        <v>749</v>
      </c>
      <c r="I297" s="263" t="s">
        <v>123</v>
      </c>
      <c r="J297" s="51"/>
      <c r="K297" s="52" t="str">
        <f t="shared" si="53"/>
        <v/>
      </c>
      <c r="L297" s="83" t="str">
        <f t="shared" si="54"/>
        <v/>
      </c>
      <c r="M297" s="53" t="str">
        <f>IF(K297="","",COUNTIF($K$7:K297,"ﾘｽﾄ１"))</f>
        <v/>
      </c>
      <c r="N297" s="53" t="str">
        <f t="shared" si="55"/>
        <v/>
      </c>
      <c r="O297" s="54" t="str">
        <f t="shared" si="56"/>
        <v/>
      </c>
      <c r="P297" s="53" t="str">
        <f t="shared" si="47"/>
        <v/>
      </c>
      <c r="Q297" s="52" t="str">
        <f t="shared" si="48"/>
        <v/>
      </c>
      <c r="R297" s="55" t="str">
        <f t="shared" si="49"/>
        <v/>
      </c>
      <c r="S297" s="52" t="str">
        <f t="shared" si="57"/>
        <v/>
      </c>
      <c r="T297" s="83" t="str">
        <f t="shared" si="50"/>
        <v/>
      </c>
      <c r="U297" s="53" t="str">
        <f>IF(S297="","",COUNTIF($S$7:S297,"該当２"))</f>
        <v/>
      </c>
      <c r="V297" s="56" t="str">
        <f t="shared" si="51"/>
        <v/>
      </c>
      <c r="W297" s="83" t="str">
        <f t="shared" si="52"/>
        <v/>
      </c>
      <c r="X297" s="53" t="str">
        <f>IF(V297="","",COUNTIF($V$7:V297,"該当３"))</f>
        <v/>
      </c>
    </row>
    <row r="298" spans="1:24">
      <c r="A298" s="263">
        <v>1020210003</v>
      </c>
      <c r="B298" s="263">
        <v>10</v>
      </c>
      <c r="C298" s="264">
        <v>202</v>
      </c>
      <c r="D298" s="265">
        <v>10</v>
      </c>
      <c r="E298" s="264">
        <v>3</v>
      </c>
      <c r="F298" s="263" t="s">
        <v>495</v>
      </c>
      <c r="G298" s="263" t="s">
        <v>681</v>
      </c>
      <c r="H298" s="263" t="s">
        <v>749</v>
      </c>
      <c r="I298" s="263" t="s">
        <v>751</v>
      </c>
      <c r="J298" s="51"/>
      <c r="K298" s="52" t="str">
        <f t="shared" si="53"/>
        <v/>
      </c>
      <c r="L298" s="83" t="str">
        <f t="shared" si="54"/>
        <v/>
      </c>
      <c r="M298" s="53" t="str">
        <f>IF(K298="","",COUNTIF($K$7:K298,"ﾘｽﾄ１"))</f>
        <v/>
      </c>
      <c r="N298" s="53" t="str">
        <f t="shared" si="55"/>
        <v/>
      </c>
      <c r="O298" s="54" t="str">
        <f t="shared" si="56"/>
        <v/>
      </c>
      <c r="P298" s="53" t="str">
        <f t="shared" si="47"/>
        <v/>
      </c>
      <c r="Q298" s="52" t="str">
        <f t="shared" si="48"/>
        <v/>
      </c>
      <c r="R298" s="55" t="str">
        <f t="shared" si="49"/>
        <v/>
      </c>
      <c r="S298" s="52" t="str">
        <f t="shared" si="57"/>
        <v/>
      </c>
      <c r="T298" s="83" t="str">
        <f t="shared" si="50"/>
        <v/>
      </c>
      <c r="U298" s="53" t="str">
        <f>IF(S298="","",COUNTIF($S$7:S298,"該当２"))</f>
        <v/>
      </c>
      <c r="V298" s="56" t="str">
        <f t="shared" si="51"/>
        <v/>
      </c>
      <c r="W298" s="83" t="str">
        <f t="shared" si="52"/>
        <v/>
      </c>
      <c r="X298" s="53" t="str">
        <f>IF(V298="","",COUNTIF($V$7:V298,"該当３"))</f>
        <v/>
      </c>
    </row>
    <row r="299" spans="1:24">
      <c r="A299" s="263">
        <v>1020210004</v>
      </c>
      <c r="B299" s="263">
        <v>10</v>
      </c>
      <c r="C299" s="264">
        <v>202</v>
      </c>
      <c r="D299" s="265">
        <v>10</v>
      </c>
      <c r="E299" s="264">
        <v>4</v>
      </c>
      <c r="F299" s="263" t="s">
        <v>495</v>
      </c>
      <c r="G299" s="263" t="s">
        <v>681</v>
      </c>
      <c r="H299" s="263" t="s">
        <v>749</v>
      </c>
      <c r="I299" s="263" t="s">
        <v>752</v>
      </c>
      <c r="J299" s="51"/>
      <c r="K299" s="52" t="str">
        <f t="shared" si="53"/>
        <v/>
      </c>
      <c r="L299" s="83" t="str">
        <f t="shared" si="54"/>
        <v/>
      </c>
      <c r="M299" s="53" t="str">
        <f>IF(K299="","",COUNTIF($K$7:K299,"ﾘｽﾄ１"))</f>
        <v/>
      </c>
      <c r="N299" s="53" t="str">
        <f t="shared" si="55"/>
        <v/>
      </c>
      <c r="O299" s="54" t="str">
        <f t="shared" si="56"/>
        <v/>
      </c>
      <c r="P299" s="53" t="str">
        <f t="shared" si="47"/>
        <v/>
      </c>
      <c r="Q299" s="52" t="str">
        <f t="shared" si="48"/>
        <v/>
      </c>
      <c r="R299" s="55" t="str">
        <f t="shared" si="49"/>
        <v/>
      </c>
      <c r="S299" s="52" t="str">
        <f t="shared" si="57"/>
        <v/>
      </c>
      <c r="T299" s="83" t="str">
        <f t="shared" si="50"/>
        <v/>
      </c>
      <c r="U299" s="53" t="str">
        <f>IF(S299="","",COUNTIF($S$7:S299,"該当２"))</f>
        <v/>
      </c>
      <c r="V299" s="56" t="str">
        <f t="shared" si="51"/>
        <v/>
      </c>
      <c r="W299" s="83" t="str">
        <f t="shared" si="52"/>
        <v/>
      </c>
      <c r="X299" s="53" t="str">
        <f>IF(V299="","",COUNTIF($V$7:V299,"該当３"))</f>
        <v/>
      </c>
    </row>
    <row r="300" spans="1:24">
      <c r="A300" s="263">
        <v>1020210005</v>
      </c>
      <c r="B300" s="263">
        <v>10</v>
      </c>
      <c r="C300" s="264">
        <v>202</v>
      </c>
      <c r="D300" s="265">
        <v>10</v>
      </c>
      <c r="E300" s="264">
        <v>5</v>
      </c>
      <c r="F300" s="263" t="s">
        <v>495</v>
      </c>
      <c r="G300" s="263" t="s">
        <v>681</v>
      </c>
      <c r="H300" s="263" t="s">
        <v>749</v>
      </c>
      <c r="I300" s="263" t="s">
        <v>753</v>
      </c>
      <c r="J300" s="51"/>
      <c r="K300" s="52" t="str">
        <f t="shared" si="53"/>
        <v/>
      </c>
      <c r="L300" s="83" t="str">
        <f t="shared" si="54"/>
        <v/>
      </c>
      <c r="M300" s="53" t="str">
        <f>IF(K300="","",COUNTIF($K$7:K300,"ﾘｽﾄ１"))</f>
        <v/>
      </c>
      <c r="N300" s="53" t="str">
        <f t="shared" si="55"/>
        <v/>
      </c>
      <c r="O300" s="54" t="str">
        <f t="shared" si="56"/>
        <v/>
      </c>
      <c r="P300" s="53" t="str">
        <f t="shared" si="47"/>
        <v/>
      </c>
      <c r="Q300" s="52" t="str">
        <f t="shared" si="48"/>
        <v/>
      </c>
      <c r="R300" s="55" t="str">
        <f t="shared" si="49"/>
        <v/>
      </c>
      <c r="S300" s="52" t="str">
        <f t="shared" si="57"/>
        <v/>
      </c>
      <c r="T300" s="83" t="str">
        <f t="shared" si="50"/>
        <v/>
      </c>
      <c r="U300" s="53" t="str">
        <f>IF(S300="","",COUNTIF($S$7:S300,"該当２"))</f>
        <v/>
      </c>
      <c r="V300" s="56" t="str">
        <f t="shared" si="51"/>
        <v/>
      </c>
      <c r="W300" s="83" t="str">
        <f t="shared" si="52"/>
        <v/>
      </c>
      <c r="X300" s="53" t="str">
        <f>IF(V300="","",COUNTIF($V$7:V300,"該当３"))</f>
        <v/>
      </c>
    </row>
    <row r="301" spans="1:24">
      <c r="A301" s="263">
        <v>1020210006</v>
      </c>
      <c r="B301" s="263">
        <v>10</v>
      </c>
      <c r="C301" s="264">
        <v>202</v>
      </c>
      <c r="D301" s="265">
        <v>10</v>
      </c>
      <c r="E301" s="264">
        <v>6</v>
      </c>
      <c r="F301" s="263" t="s">
        <v>495</v>
      </c>
      <c r="G301" s="263" t="s">
        <v>681</v>
      </c>
      <c r="H301" s="263" t="s">
        <v>749</v>
      </c>
      <c r="I301" s="263" t="s">
        <v>754</v>
      </c>
      <c r="J301" s="51"/>
      <c r="K301" s="52" t="str">
        <f t="shared" si="53"/>
        <v/>
      </c>
      <c r="L301" s="83" t="str">
        <f t="shared" si="54"/>
        <v/>
      </c>
      <c r="M301" s="53" t="str">
        <f>IF(K301="","",COUNTIF($K$7:K301,"ﾘｽﾄ１"))</f>
        <v/>
      </c>
      <c r="N301" s="53" t="str">
        <f t="shared" si="55"/>
        <v/>
      </c>
      <c r="O301" s="54" t="str">
        <f t="shared" si="56"/>
        <v/>
      </c>
      <c r="P301" s="53" t="str">
        <f t="shared" si="47"/>
        <v/>
      </c>
      <c r="Q301" s="52" t="str">
        <f t="shared" si="48"/>
        <v/>
      </c>
      <c r="R301" s="55" t="str">
        <f t="shared" si="49"/>
        <v/>
      </c>
      <c r="S301" s="52" t="str">
        <f t="shared" si="57"/>
        <v/>
      </c>
      <c r="T301" s="83" t="str">
        <f t="shared" si="50"/>
        <v/>
      </c>
      <c r="U301" s="53" t="str">
        <f>IF(S301="","",COUNTIF($S$7:S301,"該当２"))</f>
        <v/>
      </c>
      <c r="V301" s="56" t="str">
        <f t="shared" si="51"/>
        <v/>
      </c>
      <c r="W301" s="83" t="str">
        <f t="shared" si="52"/>
        <v/>
      </c>
      <c r="X301" s="53" t="str">
        <f>IF(V301="","",COUNTIF($V$7:V301,"該当３"))</f>
        <v/>
      </c>
    </row>
    <row r="302" spans="1:24">
      <c r="A302" s="263">
        <v>1020211000</v>
      </c>
      <c r="B302" s="263">
        <v>10</v>
      </c>
      <c r="C302" s="264">
        <v>202</v>
      </c>
      <c r="D302" s="265">
        <v>11</v>
      </c>
      <c r="E302" s="264">
        <v>0</v>
      </c>
      <c r="F302" s="263" t="s">
        <v>495</v>
      </c>
      <c r="G302" s="263" t="s">
        <v>681</v>
      </c>
      <c r="H302" s="263" t="s">
        <v>755</v>
      </c>
      <c r="I302" s="263"/>
      <c r="J302" s="51"/>
      <c r="K302" s="52" t="str">
        <f t="shared" si="53"/>
        <v/>
      </c>
      <c r="L302" s="83" t="str">
        <f t="shared" si="54"/>
        <v/>
      </c>
      <c r="M302" s="53" t="str">
        <f>IF(K302="","",COUNTIF($K$7:K302,"ﾘｽﾄ１"))</f>
        <v/>
      </c>
      <c r="N302" s="53" t="str">
        <f t="shared" si="55"/>
        <v/>
      </c>
      <c r="O302" s="54" t="str">
        <f t="shared" si="56"/>
        <v/>
      </c>
      <c r="P302" s="53" t="str">
        <f t="shared" si="47"/>
        <v/>
      </c>
      <c r="Q302" s="52" t="str">
        <f t="shared" si="48"/>
        <v/>
      </c>
      <c r="R302" s="55" t="str">
        <f t="shared" si="49"/>
        <v/>
      </c>
      <c r="S302" s="52" t="str">
        <f t="shared" si="57"/>
        <v/>
      </c>
      <c r="T302" s="83" t="str">
        <f t="shared" si="50"/>
        <v/>
      </c>
      <c r="U302" s="53" t="str">
        <f>IF(S302="","",COUNTIF($S$7:S302,"該当２"))</f>
        <v/>
      </c>
      <c r="V302" s="56" t="str">
        <f t="shared" si="51"/>
        <v/>
      </c>
      <c r="W302" s="83" t="str">
        <f t="shared" si="52"/>
        <v/>
      </c>
      <c r="X302" s="53" t="str">
        <f>IF(V302="","",COUNTIF($V$7:V302,"該当３"))</f>
        <v/>
      </c>
    </row>
    <row r="303" spans="1:24">
      <c r="A303" s="263">
        <v>1020211001</v>
      </c>
      <c r="B303" s="263">
        <v>10</v>
      </c>
      <c r="C303" s="264">
        <v>202</v>
      </c>
      <c r="D303" s="265">
        <v>11</v>
      </c>
      <c r="E303" s="264">
        <v>1</v>
      </c>
      <c r="F303" s="263" t="s">
        <v>495</v>
      </c>
      <c r="G303" s="263" t="s">
        <v>681</v>
      </c>
      <c r="H303" s="263" t="s">
        <v>755</v>
      </c>
      <c r="I303" s="263" t="s">
        <v>756</v>
      </c>
      <c r="J303" s="51"/>
      <c r="K303" s="52" t="str">
        <f t="shared" si="53"/>
        <v/>
      </c>
      <c r="L303" s="83" t="str">
        <f t="shared" si="54"/>
        <v/>
      </c>
      <c r="M303" s="53" t="str">
        <f>IF(K303="","",COUNTIF($K$7:K303,"ﾘｽﾄ１"))</f>
        <v/>
      </c>
      <c r="N303" s="53" t="str">
        <f t="shared" si="55"/>
        <v/>
      </c>
      <c r="O303" s="54" t="str">
        <f t="shared" si="56"/>
        <v/>
      </c>
      <c r="P303" s="53" t="str">
        <f t="shared" si="47"/>
        <v/>
      </c>
      <c r="Q303" s="52" t="str">
        <f t="shared" si="48"/>
        <v/>
      </c>
      <c r="R303" s="55" t="str">
        <f t="shared" si="49"/>
        <v/>
      </c>
      <c r="S303" s="52" t="str">
        <f t="shared" si="57"/>
        <v/>
      </c>
      <c r="T303" s="83" t="str">
        <f t="shared" si="50"/>
        <v/>
      </c>
      <c r="U303" s="53" t="str">
        <f>IF(S303="","",COUNTIF($S$7:S303,"該当２"))</f>
        <v/>
      </c>
      <c r="V303" s="56" t="str">
        <f t="shared" si="51"/>
        <v/>
      </c>
      <c r="W303" s="83" t="str">
        <f t="shared" si="52"/>
        <v/>
      </c>
      <c r="X303" s="53" t="str">
        <f>IF(V303="","",COUNTIF($V$7:V303,"該当３"))</f>
        <v/>
      </c>
    </row>
    <row r="304" spans="1:24">
      <c r="A304" s="263">
        <v>1020211002</v>
      </c>
      <c r="B304" s="263">
        <v>10</v>
      </c>
      <c r="C304" s="264">
        <v>202</v>
      </c>
      <c r="D304" s="265">
        <v>11</v>
      </c>
      <c r="E304" s="264">
        <v>2</v>
      </c>
      <c r="F304" s="263" t="s">
        <v>495</v>
      </c>
      <c r="G304" s="263" t="s">
        <v>681</v>
      </c>
      <c r="H304" s="263" t="s">
        <v>755</v>
      </c>
      <c r="I304" s="263" t="s">
        <v>9</v>
      </c>
      <c r="J304" s="51"/>
      <c r="K304" s="52" t="str">
        <f t="shared" si="53"/>
        <v/>
      </c>
      <c r="L304" s="83" t="str">
        <f t="shared" si="54"/>
        <v/>
      </c>
      <c r="M304" s="53" t="str">
        <f>IF(K304="","",COUNTIF($K$7:K304,"ﾘｽﾄ１"))</f>
        <v/>
      </c>
      <c r="N304" s="53" t="str">
        <f t="shared" si="55"/>
        <v/>
      </c>
      <c r="O304" s="54" t="str">
        <f t="shared" si="56"/>
        <v/>
      </c>
      <c r="P304" s="53" t="str">
        <f t="shared" si="47"/>
        <v/>
      </c>
      <c r="Q304" s="52" t="str">
        <f t="shared" si="48"/>
        <v/>
      </c>
      <c r="R304" s="55" t="str">
        <f t="shared" si="49"/>
        <v/>
      </c>
      <c r="S304" s="52" t="str">
        <f t="shared" si="57"/>
        <v/>
      </c>
      <c r="T304" s="83" t="str">
        <f t="shared" si="50"/>
        <v/>
      </c>
      <c r="U304" s="53" t="str">
        <f>IF(S304="","",COUNTIF($S$7:S304,"該当２"))</f>
        <v/>
      </c>
      <c r="V304" s="56" t="str">
        <f t="shared" si="51"/>
        <v/>
      </c>
      <c r="W304" s="83" t="str">
        <f t="shared" si="52"/>
        <v/>
      </c>
      <c r="X304" s="53" t="str">
        <f>IF(V304="","",COUNTIF($V$7:V304,"該当３"))</f>
        <v/>
      </c>
    </row>
    <row r="305" spans="1:24">
      <c r="A305" s="263">
        <v>1020211003</v>
      </c>
      <c r="B305" s="263">
        <v>10</v>
      </c>
      <c r="C305" s="264">
        <v>202</v>
      </c>
      <c r="D305" s="265">
        <v>11</v>
      </c>
      <c r="E305" s="264">
        <v>3</v>
      </c>
      <c r="F305" s="263" t="s">
        <v>495</v>
      </c>
      <c r="G305" s="263" t="s">
        <v>681</v>
      </c>
      <c r="H305" s="263" t="s">
        <v>755</v>
      </c>
      <c r="I305" s="263" t="s">
        <v>757</v>
      </c>
      <c r="J305" s="51"/>
      <c r="K305" s="52" t="str">
        <f t="shared" si="53"/>
        <v/>
      </c>
      <c r="L305" s="83" t="str">
        <f t="shared" si="54"/>
        <v/>
      </c>
      <c r="M305" s="53" t="str">
        <f>IF(K305="","",COUNTIF($K$7:K305,"ﾘｽﾄ１"))</f>
        <v/>
      </c>
      <c r="N305" s="53" t="str">
        <f t="shared" si="55"/>
        <v/>
      </c>
      <c r="O305" s="54" t="str">
        <f t="shared" si="56"/>
        <v/>
      </c>
      <c r="P305" s="53" t="str">
        <f t="shared" si="47"/>
        <v/>
      </c>
      <c r="Q305" s="52" t="str">
        <f t="shared" si="48"/>
        <v/>
      </c>
      <c r="R305" s="55" t="str">
        <f t="shared" si="49"/>
        <v/>
      </c>
      <c r="S305" s="52" t="str">
        <f t="shared" si="57"/>
        <v/>
      </c>
      <c r="T305" s="83" t="str">
        <f t="shared" si="50"/>
        <v/>
      </c>
      <c r="U305" s="53" t="str">
        <f>IF(S305="","",COUNTIF($S$7:S305,"該当２"))</f>
        <v/>
      </c>
      <c r="V305" s="56" t="str">
        <f t="shared" si="51"/>
        <v/>
      </c>
      <c r="W305" s="83" t="str">
        <f t="shared" si="52"/>
        <v/>
      </c>
      <c r="X305" s="53" t="str">
        <f>IF(V305="","",COUNTIF($V$7:V305,"該当３"))</f>
        <v/>
      </c>
    </row>
    <row r="306" spans="1:24">
      <c r="A306" s="263">
        <v>1020211004</v>
      </c>
      <c r="B306" s="263">
        <v>10</v>
      </c>
      <c r="C306" s="264">
        <v>202</v>
      </c>
      <c r="D306" s="265">
        <v>11</v>
      </c>
      <c r="E306" s="264">
        <v>4</v>
      </c>
      <c r="F306" s="263" t="s">
        <v>495</v>
      </c>
      <c r="G306" s="263" t="s">
        <v>681</v>
      </c>
      <c r="H306" s="263" t="s">
        <v>755</v>
      </c>
      <c r="I306" s="263" t="s">
        <v>44</v>
      </c>
      <c r="J306" s="51"/>
      <c r="K306" s="52" t="str">
        <f t="shared" si="53"/>
        <v/>
      </c>
      <c r="L306" s="83" t="str">
        <f t="shared" si="54"/>
        <v/>
      </c>
      <c r="M306" s="53" t="str">
        <f>IF(K306="","",COUNTIF($K$7:K306,"ﾘｽﾄ１"))</f>
        <v/>
      </c>
      <c r="N306" s="53" t="str">
        <f t="shared" si="55"/>
        <v/>
      </c>
      <c r="O306" s="54" t="str">
        <f t="shared" si="56"/>
        <v/>
      </c>
      <c r="P306" s="53" t="str">
        <f t="shared" si="47"/>
        <v/>
      </c>
      <c r="Q306" s="52" t="str">
        <f t="shared" si="48"/>
        <v/>
      </c>
      <c r="R306" s="55" t="str">
        <f t="shared" si="49"/>
        <v/>
      </c>
      <c r="S306" s="52" t="str">
        <f t="shared" si="57"/>
        <v/>
      </c>
      <c r="T306" s="83" t="str">
        <f t="shared" si="50"/>
        <v/>
      </c>
      <c r="U306" s="53" t="str">
        <f>IF(S306="","",COUNTIF($S$7:S306,"該当２"))</f>
        <v/>
      </c>
      <c r="V306" s="56" t="str">
        <f t="shared" si="51"/>
        <v/>
      </c>
      <c r="W306" s="83" t="str">
        <f t="shared" si="52"/>
        <v/>
      </c>
      <c r="X306" s="53" t="str">
        <f>IF(V306="","",COUNTIF($V$7:V306,"該当３"))</f>
        <v/>
      </c>
    </row>
    <row r="307" spans="1:24">
      <c r="A307" s="263">
        <v>1020211005</v>
      </c>
      <c r="B307" s="263">
        <v>10</v>
      </c>
      <c r="C307" s="264">
        <v>202</v>
      </c>
      <c r="D307" s="265">
        <v>11</v>
      </c>
      <c r="E307" s="264">
        <v>5</v>
      </c>
      <c r="F307" s="263" t="s">
        <v>495</v>
      </c>
      <c r="G307" s="263" t="s">
        <v>681</v>
      </c>
      <c r="H307" s="263" t="s">
        <v>755</v>
      </c>
      <c r="I307" s="263" t="s">
        <v>37</v>
      </c>
      <c r="J307" s="51"/>
      <c r="K307" s="52" t="str">
        <f t="shared" si="53"/>
        <v/>
      </c>
      <c r="L307" s="83" t="str">
        <f t="shared" si="54"/>
        <v/>
      </c>
      <c r="M307" s="53" t="str">
        <f>IF(K307="","",COUNTIF($K$7:K307,"ﾘｽﾄ１"))</f>
        <v/>
      </c>
      <c r="N307" s="53" t="str">
        <f t="shared" si="55"/>
        <v/>
      </c>
      <c r="O307" s="54" t="str">
        <f t="shared" si="56"/>
        <v/>
      </c>
      <c r="P307" s="53" t="str">
        <f t="shared" si="47"/>
        <v/>
      </c>
      <c r="Q307" s="52" t="str">
        <f t="shared" si="48"/>
        <v/>
      </c>
      <c r="R307" s="55" t="str">
        <f t="shared" si="49"/>
        <v/>
      </c>
      <c r="S307" s="52" t="str">
        <f t="shared" si="57"/>
        <v/>
      </c>
      <c r="T307" s="83" t="str">
        <f t="shared" si="50"/>
        <v/>
      </c>
      <c r="U307" s="53" t="str">
        <f>IF(S307="","",COUNTIF($S$7:S307,"該当２"))</f>
        <v/>
      </c>
      <c r="V307" s="56" t="str">
        <f t="shared" si="51"/>
        <v/>
      </c>
      <c r="W307" s="83" t="str">
        <f t="shared" si="52"/>
        <v/>
      </c>
      <c r="X307" s="53" t="str">
        <f>IF(V307="","",COUNTIF($V$7:V307,"該当３"))</f>
        <v/>
      </c>
    </row>
    <row r="308" spans="1:24">
      <c r="A308" s="263">
        <v>1020211006</v>
      </c>
      <c r="B308" s="263">
        <v>10</v>
      </c>
      <c r="C308" s="264">
        <v>202</v>
      </c>
      <c r="D308" s="265">
        <v>11</v>
      </c>
      <c r="E308" s="264">
        <v>6</v>
      </c>
      <c r="F308" s="263" t="s">
        <v>495</v>
      </c>
      <c r="G308" s="263" t="s">
        <v>681</v>
      </c>
      <c r="H308" s="263" t="s">
        <v>755</v>
      </c>
      <c r="I308" s="263" t="s">
        <v>39</v>
      </c>
      <c r="J308" s="51"/>
      <c r="K308" s="52" t="str">
        <f t="shared" si="53"/>
        <v/>
      </c>
      <c r="L308" s="83" t="str">
        <f t="shared" si="54"/>
        <v/>
      </c>
      <c r="M308" s="53" t="str">
        <f>IF(K308="","",COUNTIF($K$7:K308,"ﾘｽﾄ１"))</f>
        <v/>
      </c>
      <c r="N308" s="53" t="str">
        <f t="shared" si="55"/>
        <v/>
      </c>
      <c r="O308" s="54" t="str">
        <f t="shared" si="56"/>
        <v/>
      </c>
      <c r="P308" s="53" t="str">
        <f t="shared" si="47"/>
        <v/>
      </c>
      <c r="Q308" s="52" t="str">
        <f t="shared" si="48"/>
        <v/>
      </c>
      <c r="R308" s="55" t="str">
        <f t="shared" si="49"/>
        <v/>
      </c>
      <c r="S308" s="52" t="str">
        <f t="shared" si="57"/>
        <v/>
      </c>
      <c r="T308" s="83" t="str">
        <f t="shared" si="50"/>
        <v/>
      </c>
      <c r="U308" s="53" t="str">
        <f>IF(S308="","",COUNTIF($S$7:S308,"該当２"))</f>
        <v/>
      </c>
      <c r="V308" s="56" t="str">
        <f t="shared" si="51"/>
        <v/>
      </c>
      <c r="W308" s="83" t="str">
        <f t="shared" si="52"/>
        <v/>
      </c>
      <c r="X308" s="53" t="str">
        <f>IF(V308="","",COUNTIF($V$7:V308,"該当３"))</f>
        <v/>
      </c>
    </row>
    <row r="309" spans="1:24">
      <c r="A309" s="263">
        <v>1020212000</v>
      </c>
      <c r="B309" s="263">
        <v>10</v>
      </c>
      <c r="C309" s="264">
        <v>202</v>
      </c>
      <c r="D309" s="265">
        <v>12</v>
      </c>
      <c r="E309" s="264">
        <v>0</v>
      </c>
      <c r="F309" s="263" t="s">
        <v>495</v>
      </c>
      <c r="G309" s="263" t="s">
        <v>681</v>
      </c>
      <c r="H309" s="263" t="s">
        <v>758</v>
      </c>
      <c r="I309" s="263"/>
      <c r="J309" s="51"/>
      <c r="K309" s="52" t="str">
        <f t="shared" si="53"/>
        <v/>
      </c>
      <c r="L309" s="83" t="str">
        <f t="shared" si="54"/>
        <v/>
      </c>
      <c r="M309" s="53" t="str">
        <f>IF(K309="","",COUNTIF($K$7:K309,"ﾘｽﾄ１"))</f>
        <v/>
      </c>
      <c r="N309" s="53" t="str">
        <f t="shared" si="55"/>
        <v/>
      </c>
      <c r="O309" s="54" t="str">
        <f t="shared" si="56"/>
        <v/>
      </c>
      <c r="P309" s="53" t="str">
        <f t="shared" si="47"/>
        <v/>
      </c>
      <c r="Q309" s="52" t="str">
        <f t="shared" si="48"/>
        <v/>
      </c>
      <c r="R309" s="55" t="str">
        <f t="shared" si="49"/>
        <v/>
      </c>
      <c r="S309" s="52" t="str">
        <f t="shared" si="57"/>
        <v/>
      </c>
      <c r="T309" s="83" t="str">
        <f t="shared" si="50"/>
        <v/>
      </c>
      <c r="U309" s="53" t="str">
        <f>IF(S309="","",COUNTIF($S$7:S309,"該当２"))</f>
        <v/>
      </c>
      <c r="V309" s="56" t="str">
        <f t="shared" si="51"/>
        <v/>
      </c>
      <c r="W309" s="83" t="str">
        <f t="shared" si="52"/>
        <v/>
      </c>
      <c r="X309" s="53" t="str">
        <f>IF(V309="","",COUNTIF($V$7:V309,"該当３"))</f>
        <v/>
      </c>
    </row>
    <row r="310" spans="1:24">
      <c r="A310" s="263">
        <v>1020212001</v>
      </c>
      <c r="B310" s="263">
        <v>10</v>
      </c>
      <c r="C310" s="264">
        <v>202</v>
      </c>
      <c r="D310" s="265">
        <v>12</v>
      </c>
      <c r="E310" s="264">
        <v>1</v>
      </c>
      <c r="F310" s="263" t="s">
        <v>495</v>
      </c>
      <c r="G310" s="263" t="s">
        <v>681</v>
      </c>
      <c r="H310" s="263" t="s">
        <v>758</v>
      </c>
      <c r="I310" s="263" t="s">
        <v>40</v>
      </c>
      <c r="J310" s="51"/>
      <c r="K310" s="52" t="str">
        <f t="shared" si="53"/>
        <v/>
      </c>
      <c r="L310" s="83" t="str">
        <f t="shared" si="54"/>
        <v/>
      </c>
      <c r="M310" s="53" t="str">
        <f>IF(K310="","",COUNTIF($K$7:K310,"ﾘｽﾄ１"))</f>
        <v/>
      </c>
      <c r="N310" s="53" t="str">
        <f t="shared" si="55"/>
        <v/>
      </c>
      <c r="O310" s="54" t="str">
        <f t="shared" si="56"/>
        <v/>
      </c>
      <c r="P310" s="53" t="str">
        <f t="shared" si="47"/>
        <v/>
      </c>
      <c r="Q310" s="52" t="str">
        <f t="shared" si="48"/>
        <v/>
      </c>
      <c r="R310" s="55" t="str">
        <f t="shared" si="49"/>
        <v/>
      </c>
      <c r="S310" s="52" t="str">
        <f t="shared" si="57"/>
        <v/>
      </c>
      <c r="T310" s="83" t="str">
        <f t="shared" si="50"/>
        <v/>
      </c>
      <c r="U310" s="53" t="str">
        <f>IF(S310="","",COUNTIF($S$7:S310,"該当２"))</f>
        <v/>
      </c>
      <c r="V310" s="56" t="str">
        <f t="shared" si="51"/>
        <v/>
      </c>
      <c r="W310" s="83" t="str">
        <f t="shared" si="52"/>
        <v/>
      </c>
      <c r="X310" s="53" t="str">
        <f>IF(V310="","",COUNTIF($V$7:V310,"該当３"))</f>
        <v/>
      </c>
    </row>
    <row r="311" spans="1:24">
      <c r="A311" s="263">
        <v>1020212002</v>
      </c>
      <c r="B311" s="263">
        <v>10</v>
      </c>
      <c r="C311" s="264">
        <v>202</v>
      </c>
      <c r="D311" s="265">
        <v>12</v>
      </c>
      <c r="E311" s="264">
        <v>2</v>
      </c>
      <c r="F311" s="263" t="s">
        <v>495</v>
      </c>
      <c r="G311" s="263" t="s">
        <v>681</v>
      </c>
      <c r="H311" s="263" t="s">
        <v>758</v>
      </c>
      <c r="I311" s="263" t="s">
        <v>759</v>
      </c>
      <c r="J311" s="51"/>
      <c r="K311" s="52" t="str">
        <f t="shared" si="53"/>
        <v/>
      </c>
      <c r="L311" s="83" t="str">
        <f t="shared" si="54"/>
        <v/>
      </c>
      <c r="M311" s="53" t="str">
        <f>IF(K311="","",COUNTIF($K$7:K311,"ﾘｽﾄ１"))</f>
        <v/>
      </c>
      <c r="N311" s="53" t="str">
        <f t="shared" si="55"/>
        <v/>
      </c>
      <c r="O311" s="54" t="str">
        <f t="shared" si="56"/>
        <v/>
      </c>
      <c r="P311" s="53" t="str">
        <f t="shared" si="47"/>
        <v/>
      </c>
      <c r="Q311" s="52" t="str">
        <f t="shared" si="48"/>
        <v/>
      </c>
      <c r="R311" s="55" t="str">
        <f t="shared" si="49"/>
        <v/>
      </c>
      <c r="S311" s="52" t="str">
        <f t="shared" si="57"/>
        <v/>
      </c>
      <c r="T311" s="83" t="str">
        <f t="shared" si="50"/>
        <v/>
      </c>
      <c r="U311" s="53" t="str">
        <f>IF(S311="","",COUNTIF($S$7:S311,"該当２"))</f>
        <v/>
      </c>
      <c r="V311" s="56" t="str">
        <f t="shared" si="51"/>
        <v/>
      </c>
      <c r="W311" s="83" t="str">
        <f t="shared" si="52"/>
        <v/>
      </c>
      <c r="X311" s="53" t="str">
        <f>IF(V311="","",COUNTIF($V$7:V311,"該当３"))</f>
        <v/>
      </c>
    </row>
    <row r="312" spans="1:24">
      <c r="A312" s="263">
        <v>1020212003</v>
      </c>
      <c r="B312" s="263">
        <v>10</v>
      </c>
      <c r="C312" s="264">
        <v>202</v>
      </c>
      <c r="D312" s="265">
        <v>12</v>
      </c>
      <c r="E312" s="264">
        <v>3</v>
      </c>
      <c r="F312" s="263" t="s">
        <v>495</v>
      </c>
      <c r="G312" s="263" t="s">
        <v>681</v>
      </c>
      <c r="H312" s="263" t="s">
        <v>758</v>
      </c>
      <c r="I312" s="263" t="s">
        <v>760</v>
      </c>
      <c r="J312" s="51"/>
      <c r="K312" s="52" t="str">
        <f t="shared" si="53"/>
        <v/>
      </c>
      <c r="L312" s="83" t="str">
        <f t="shared" si="54"/>
        <v/>
      </c>
      <c r="M312" s="53" t="str">
        <f>IF(K312="","",COUNTIF($K$7:K312,"ﾘｽﾄ１"))</f>
        <v/>
      </c>
      <c r="N312" s="53" t="str">
        <f t="shared" si="55"/>
        <v/>
      </c>
      <c r="O312" s="54" t="str">
        <f t="shared" si="56"/>
        <v/>
      </c>
      <c r="P312" s="53" t="str">
        <f t="shared" si="47"/>
        <v/>
      </c>
      <c r="Q312" s="52" t="str">
        <f t="shared" si="48"/>
        <v/>
      </c>
      <c r="R312" s="55" t="str">
        <f t="shared" si="49"/>
        <v/>
      </c>
      <c r="S312" s="52" t="str">
        <f t="shared" si="57"/>
        <v/>
      </c>
      <c r="T312" s="83" t="str">
        <f t="shared" si="50"/>
        <v/>
      </c>
      <c r="U312" s="53" t="str">
        <f>IF(S312="","",COUNTIF($S$7:S312,"該当２"))</f>
        <v/>
      </c>
      <c r="V312" s="56" t="str">
        <f t="shared" si="51"/>
        <v/>
      </c>
      <c r="W312" s="83" t="str">
        <f t="shared" si="52"/>
        <v/>
      </c>
      <c r="X312" s="53" t="str">
        <f>IF(V312="","",COUNTIF($V$7:V312,"該当３"))</f>
        <v/>
      </c>
    </row>
    <row r="313" spans="1:24">
      <c r="A313" s="263">
        <v>1020212004</v>
      </c>
      <c r="B313" s="263">
        <v>10</v>
      </c>
      <c r="C313" s="264">
        <v>202</v>
      </c>
      <c r="D313" s="265">
        <v>12</v>
      </c>
      <c r="E313" s="264">
        <v>4</v>
      </c>
      <c r="F313" s="263" t="s">
        <v>495</v>
      </c>
      <c r="G313" s="263" t="s">
        <v>681</v>
      </c>
      <c r="H313" s="263" t="s">
        <v>758</v>
      </c>
      <c r="I313" s="263" t="s">
        <v>761</v>
      </c>
      <c r="J313" s="51"/>
      <c r="K313" s="52" t="str">
        <f t="shared" si="53"/>
        <v/>
      </c>
      <c r="L313" s="83" t="str">
        <f t="shared" si="54"/>
        <v/>
      </c>
      <c r="M313" s="53" t="str">
        <f>IF(K313="","",COUNTIF($K$7:K313,"ﾘｽﾄ１"))</f>
        <v/>
      </c>
      <c r="N313" s="53" t="str">
        <f t="shared" si="55"/>
        <v/>
      </c>
      <c r="O313" s="54" t="str">
        <f t="shared" si="56"/>
        <v/>
      </c>
      <c r="P313" s="53" t="str">
        <f t="shared" si="47"/>
        <v/>
      </c>
      <c r="Q313" s="52" t="str">
        <f t="shared" si="48"/>
        <v/>
      </c>
      <c r="R313" s="55" t="str">
        <f t="shared" si="49"/>
        <v/>
      </c>
      <c r="S313" s="52" t="str">
        <f t="shared" si="57"/>
        <v/>
      </c>
      <c r="T313" s="83" t="str">
        <f t="shared" si="50"/>
        <v/>
      </c>
      <c r="U313" s="53" t="str">
        <f>IF(S313="","",COUNTIF($S$7:S313,"該当２"))</f>
        <v/>
      </c>
      <c r="V313" s="56" t="str">
        <f t="shared" si="51"/>
        <v/>
      </c>
      <c r="W313" s="83" t="str">
        <f t="shared" si="52"/>
        <v/>
      </c>
      <c r="X313" s="53" t="str">
        <f>IF(V313="","",COUNTIF($V$7:V313,"該当３"))</f>
        <v/>
      </c>
    </row>
    <row r="314" spans="1:24">
      <c r="A314" s="263">
        <v>1020212005</v>
      </c>
      <c r="B314" s="263">
        <v>10</v>
      </c>
      <c r="C314" s="264">
        <v>202</v>
      </c>
      <c r="D314" s="265">
        <v>12</v>
      </c>
      <c r="E314" s="264">
        <v>5</v>
      </c>
      <c r="F314" s="263" t="s">
        <v>495</v>
      </c>
      <c r="G314" s="263" t="s">
        <v>681</v>
      </c>
      <c r="H314" s="263" t="s">
        <v>758</v>
      </c>
      <c r="I314" s="263" t="s">
        <v>762</v>
      </c>
      <c r="J314" s="51"/>
      <c r="K314" s="52" t="str">
        <f t="shared" si="53"/>
        <v/>
      </c>
      <c r="L314" s="83" t="str">
        <f t="shared" si="54"/>
        <v/>
      </c>
      <c r="M314" s="53" t="str">
        <f>IF(K314="","",COUNTIF($K$7:K314,"ﾘｽﾄ１"))</f>
        <v/>
      </c>
      <c r="N314" s="53" t="str">
        <f t="shared" si="55"/>
        <v/>
      </c>
      <c r="O314" s="54" t="str">
        <f t="shared" si="56"/>
        <v/>
      </c>
      <c r="P314" s="53" t="str">
        <f t="shared" si="47"/>
        <v/>
      </c>
      <c r="Q314" s="52" t="str">
        <f t="shared" si="48"/>
        <v/>
      </c>
      <c r="R314" s="55" t="str">
        <f t="shared" si="49"/>
        <v/>
      </c>
      <c r="S314" s="52" t="str">
        <f t="shared" si="57"/>
        <v/>
      </c>
      <c r="T314" s="83" t="str">
        <f t="shared" si="50"/>
        <v/>
      </c>
      <c r="U314" s="53" t="str">
        <f>IF(S314="","",COUNTIF($S$7:S314,"該当２"))</f>
        <v/>
      </c>
      <c r="V314" s="56" t="str">
        <f t="shared" si="51"/>
        <v/>
      </c>
      <c r="W314" s="83" t="str">
        <f t="shared" si="52"/>
        <v/>
      </c>
      <c r="X314" s="53" t="str">
        <f>IF(V314="","",COUNTIF($V$7:V314,"該当３"))</f>
        <v/>
      </c>
    </row>
    <row r="315" spans="1:24">
      <c r="A315" s="263">
        <v>1020212006</v>
      </c>
      <c r="B315" s="263">
        <v>10</v>
      </c>
      <c r="C315" s="264">
        <v>202</v>
      </c>
      <c r="D315" s="265">
        <v>12</v>
      </c>
      <c r="E315" s="264">
        <v>6</v>
      </c>
      <c r="F315" s="263" t="s">
        <v>495</v>
      </c>
      <c r="G315" s="263" t="s">
        <v>681</v>
      </c>
      <c r="H315" s="263" t="s">
        <v>758</v>
      </c>
      <c r="I315" s="263" t="s">
        <v>763</v>
      </c>
      <c r="J315" s="51"/>
      <c r="K315" s="52" t="str">
        <f t="shared" si="53"/>
        <v/>
      </c>
      <c r="L315" s="83" t="str">
        <f t="shared" si="54"/>
        <v/>
      </c>
      <c r="M315" s="53" t="str">
        <f>IF(K315="","",COUNTIF($K$7:K315,"ﾘｽﾄ１"))</f>
        <v/>
      </c>
      <c r="N315" s="53" t="str">
        <f t="shared" si="55"/>
        <v/>
      </c>
      <c r="O315" s="54" t="str">
        <f t="shared" si="56"/>
        <v/>
      </c>
      <c r="P315" s="53" t="str">
        <f t="shared" si="47"/>
        <v/>
      </c>
      <c r="Q315" s="52" t="str">
        <f t="shared" si="48"/>
        <v/>
      </c>
      <c r="R315" s="55" t="str">
        <f t="shared" si="49"/>
        <v/>
      </c>
      <c r="S315" s="52" t="str">
        <f t="shared" si="57"/>
        <v/>
      </c>
      <c r="T315" s="83" t="str">
        <f t="shared" si="50"/>
        <v/>
      </c>
      <c r="U315" s="53" t="str">
        <f>IF(S315="","",COUNTIF($S$7:S315,"該当２"))</f>
        <v/>
      </c>
      <c r="V315" s="56" t="str">
        <f t="shared" si="51"/>
        <v/>
      </c>
      <c r="W315" s="83" t="str">
        <f t="shared" si="52"/>
        <v/>
      </c>
      <c r="X315" s="53" t="str">
        <f>IF(V315="","",COUNTIF($V$7:V315,"該当３"))</f>
        <v/>
      </c>
    </row>
    <row r="316" spans="1:24">
      <c r="A316" s="263">
        <v>1020212007</v>
      </c>
      <c r="B316" s="263">
        <v>10</v>
      </c>
      <c r="C316" s="264">
        <v>202</v>
      </c>
      <c r="D316" s="265">
        <v>12</v>
      </c>
      <c r="E316" s="264">
        <v>7</v>
      </c>
      <c r="F316" s="263" t="s">
        <v>495</v>
      </c>
      <c r="G316" s="263" t="s">
        <v>681</v>
      </c>
      <c r="H316" s="263" t="s">
        <v>758</v>
      </c>
      <c r="I316" s="263" t="s">
        <v>764</v>
      </c>
      <c r="J316" s="51"/>
      <c r="K316" s="52" t="str">
        <f t="shared" si="53"/>
        <v/>
      </c>
      <c r="L316" s="83" t="str">
        <f t="shared" si="54"/>
        <v/>
      </c>
      <c r="M316" s="53" t="str">
        <f>IF(K316="","",COUNTIF($K$7:K316,"ﾘｽﾄ１"))</f>
        <v/>
      </c>
      <c r="N316" s="53" t="str">
        <f t="shared" si="55"/>
        <v/>
      </c>
      <c r="O316" s="54" t="str">
        <f t="shared" si="56"/>
        <v/>
      </c>
      <c r="P316" s="53" t="str">
        <f t="shared" si="47"/>
        <v/>
      </c>
      <c r="Q316" s="52" t="str">
        <f t="shared" si="48"/>
        <v/>
      </c>
      <c r="R316" s="55" t="str">
        <f t="shared" si="49"/>
        <v/>
      </c>
      <c r="S316" s="52" t="str">
        <f t="shared" si="57"/>
        <v/>
      </c>
      <c r="T316" s="83" t="str">
        <f t="shared" si="50"/>
        <v/>
      </c>
      <c r="U316" s="53" t="str">
        <f>IF(S316="","",COUNTIF($S$7:S316,"該当２"))</f>
        <v/>
      </c>
      <c r="V316" s="56" t="str">
        <f t="shared" si="51"/>
        <v/>
      </c>
      <c r="W316" s="83" t="str">
        <f t="shared" si="52"/>
        <v/>
      </c>
      <c r="X316" s="53" t="str">
        <f>IF(V316="","",COUNTIF($V$7:V316,"該当３"))</f>
        <v/>
      </c>
    </row>
    <row r="317" spans="1:24">
      <c r="A317" s="263">
        <v>1020212008</v>
      </c>
      <c r="B317" s="263">
        <v>10</v>
      </c>
      <c r="C317" s="264">
        <v>202</v>
      </c>
      <c r="D317" s="265">
        <v>12</v>
      </c>
      <c r="E317" s="264">
        <v>8</v>
      </c>
      <c r="F317" s="263" t="s">
        <v>495</v>
      </c>
      <c r="G317" s="263" t="s">
        <v>681</v>
      </c>
      <c r="H317" s="263" t="s">
        <v>758</v>
      </c>
      <c r="I317" s="263" t="s">
        <v>525</v>
      </c>
      <c r="J317" s="51"/>
      <c r="K317" s="52" t="str">
        <f t="shared" si="53"/>
        <v/>
      </c>
      <c r="L317" s="83" t="str">
        <f t="shared" si="54"/>
        <v/>
      </c>
      <c r="M317" s="53" t="str">
        <f>IF(K317="","",COUNTIF($K$7:K317,"ﾘｽﾄ１"))</f>
        <v/>
      </c>
      <c r="N317" s="53" t="str">
        <f t="shared" si="55"/>
        <v/>
      </c>
      <c r="O317" s="54" t="str">
        <f t="shared" si="56"/>
        <v/>
      </c>
      <c r="P317" s="53" t="str">
        <f t="shared" si="47"/>
        <v/>
      </c>
      <c r="Q317" s="52" t="str">
        <f t="shared" si="48"/>
        <v/>
      </c>
      <c r="R317" s="55" t="str">
        <f t="shared" si="49"/>
        <v/>
      </c>
      <c r="S317" s="52" t="str">
        <f t="shared" si="57"/>
        <v/>
      </c>
      <c r="T317" s="83" t="str">
        <f t="shared" si="50"/>
        <v/>
      </c>
      <c r="U317" s="53" t="str">
        <f>IF(S317="","",COUNTIF($S$7:S317,"該当２"))</f>
        <v/>
      </c>
      <c r="V317" s="56" t="str">
        <f t="shared" si="51"/>
        <v/>
      </c>
      <c r="W317" s="83" t="str">
        <f t="shared" si="52"/>
        <v/>
      </c>
      <c r="X317" s="53" t="str">
        <f>IF(V317="","",COUNTIF($V$7:V317,"該当３"))</f>
        <v/>
      </c>
    </row>
    <row r="318" spans="1:24">
      <c r="A318" s="263">
        <v>1020213000</v>
      </c>
      <c r="B318" s="263">
        <v>10</v>
      </c>
      <c r="C318" s="264">
        <v>202</v>
      </c>
      <c r="D318" s="265">
        <v>13</v>
      </c>
      <c r="E318" s="264">
        <v>0</v>
      </c>
      <c r="F318" s="263" t="s">
        <v>495</v>
      </c>
      <c r="G318" s="263" t="s">
        <v>681</v>
      </c>
      <c r="H318" s="263" t="s">
        <v>765</v>
      </c>
      <c r="I318" s="263"/>
      <c r="J318" s="51"/>
      <c r="K318" s="52" t="str">
        <f t="shared" si="53"/>
        <v/>
      </c>
      <c r="L318" s="83" t="str">
        <f t="shared" si="54"/>
        <v/>
      </c>
      <c r="M318" s="53" t="str">
        <f>IF(K318="","",COUNTIF($K$7:K318,"ﾘｽﾄ１"))</f>
        <v/>
      </c>
      <c r="N318" s="53" t="str">
        <f t="shared" si="55"/>
        <v/>
      </c>
      <c r="O318" s="54" t="str">
        <f t="shared" si="56"/>
        <v/>
      </c>
      <c r="P318" s="53" t="str">
        <f t="shared" si="47"/>
        <v/>
      </c>
      <c r="Q318" s="52" t="str">
        <f t="shared" si="48"/>
        <v/>
      </c>
      <c r="R318" s="55" t="str">
        <f t="shared" si="49"/>
        <v/>
      </c>
      <c r="S318" s="52" t="str">
        <f t="shared" si="57"/>
        <v/>
      </c>
      <c r="T318" s="83" t="str">
        <f t="shared" si="50"/>
        <v/>
      </c>
      <c r="U318" s="53" t="str">
        <f>IF(S318="","",COUNTIF($S$7:S318,"該当２"))</f>
        <v/>
      </c>
      <c r="V318" s="56" t="str">
        <f t="shared" si="51"/>
        <v/>
      </c>
      <c r="W318" s="83" t="str">
        <f t="shared" si="52"/>
        <v/>
      </c>
      <c r="X318" s="53" t="str">
        <f>IF(V318="","",COUNTIF($V$7:V318,"該当３"))</f>
        <v/>
      </c>
    </row>
    <row r="319" spans="1:24">
      <c r="A319" s="263">
        <v>1020213001</v>
      </c>
      <c r="B319" s="263">
        <v>10</v>
      </c>
      <c r="C319" s="264">
        <v>202</v>
      </c>
      <c r="D319" s="265">
        <v>13</v>
      </c>
      <c r="E319" s="264">
        <v>1</v>
      </c>
      <c r="F319" s="263" t="s">
        <v>495</v>
      </c>
      <c r="G319" s="263" t="s">
        <v>681</v>
      </c>
      <c r="H319" s="263" t="s">
        <v>765</v>
      </c>
      <c r="I319" s="263" t="s">
        <v>766</v>
      </c>
      <c r="J319" s="51"/>
      <c r="K319" s="52" t="str">
        <f t="shared" si="53"/>
        <v/>
      </c>
      <c r="L319" s="83" t="str">
        <f t="shared" si="54"/>
        <v/>
      </c>
      <c r="M319" s="53" t="str">
        <f>IF(K319="","",COUNTIF($K$7:K319,"ﾘｽﾄ１"))</f>
        <v/>
      </c>
      <c r="N319" s="53" t="str">
        <f t="shared" si="55"/>
        <v/>
      </c>
      <c r="O319" s="54" t="str">
        <f t="shared" si="56"/>
        <v/>
      </c>
      <c r="P319" s="53" t="str">
        <f t="shared" si="47"/>
        <v/>
      </c>
      <c r="Q319" s="52" t="str">
        <f t="shared" si="48"/>
        <v/>
      </c>
      <c r="R319" s="55" t="str">
        <f t="shared" si="49"/>
        <v/>
      </c>
      <c r="S319" s="52" t="str">
        <f t="shared" si="57"/>
        <v/>
      </c>
      <c r="T319" s="83" t="str">
        <f t="shared" si="50"/>
        <v/>
      </c>
      <c r="U319" s="53" t="str">
        <f>IF(S319="","",COUNTIF($S$7:S319,"該当２"))</f>
        <v/>
      </c>
      <c r="V319" s="56" t="str">
        <f t="shared" si="51"/>
        <v/>
      </c>
      <c r="W319" s="83" t="str">
        <f t="shared" si="52"/>
        <v/>
      </c>
      <c r="X319" s="53" t="str">
        <f>IF(V319="","",COUNTIF($V$7:V319,"該当３"))</f>
        <v/>
      </c>
    </row>
    <row r="320" spans="1:24">
      <c r="A320" s="263">
        <v>1020213002</v>
      </c>
      <c r="B320" s="263">
        <v>10</v>
      </c>
      <c r="C320" s="264">
        <v>202</v>
      </c>
      <c r="D320" s="265">
        <v>13</v>
      </c>
      <c r="E320" s="264">
        <v>2</v>
      </c>
      <c r="F320" s="263" t="s">
        <v>495</v>
      </c>
      <c r="G320" s="263" t="s">
        <v>681</v>
      </c>
      <c r="H320" s="263" t="s">
        <v>765</v>
      </c>
      <c r="I320" s="263" t="s">
        <v>767</v>
      </c>
      <c r="J320" s="51"/>
      <c r="K320" s="52" t="str">
        <f t="shared" si="53"/>
        <v/>
      </c>
      <c r="L320" s="83" t="str">
        <f t="shared" si="54"/>
        <v/>
      </c>
      <c r="M320" s="53" t="str">
        <f>IF(K320="","",COUNTIF($K$7:K320,"ﾘｽﾄ１"))</f>
        <v/>
      </c>
      <c r="N320" s="53" t="str">
        <f t="shared" si="55"/>
        <v/>
      </c>
      <c r="O320" s="54" t="str">
        <f t="shared" si="56"/>
        <v/>
      </c>
      <c r="P320" s="53" t="str">
        <f t="shared" si="47"/>
        <v/>
      </c>
      <c r="Q320" s="52" t="str">
        <f t="shared" si="48"/>
        <v/>
      </c>
      <c r="R320" s="55" t="str">
        <f t="shared" si="49"/>
        <v/>
      </c>
      <c r="S320" s="52" t="str">
        <f t="shared" si="57"/>
        <v/>
      </c>
      <c r="T320" s="83" t="str">
        <f t="shared" si="50"/>
        <v/>
      </c>
      <c r="U320" s="53" t="str">
        <f>IF(S320="","",COUNTIF($S$7:S320,"該当２"))</f>
        <v/>
      </c>
      <c r="V320" s="56" t="str">
        <f t="shared" si="51"/>
        <v/>
      </c>
      <c r="W320" s="83" t="str">
        <f t="shared" si="52"/>
        <v/>
      </c>
      <c r="X320" s="53" t="str">
        <f>IF(V320="","",COUNTIF($V$7:V320,"該当３"))</f>
        <v/>
      </c>
    </row>
    <row r="321" spans="1:24">
      <c r="A321" s="263">
        <v>1020213003</v>
      </c>
      <c r="B321" s="263">
        <v>10</v>
      </c>
      <c r="C321" s="264">
        <v>202</v>
      </c>
      <c r="D321" s="265">
        <v>13</v>
      </c>
      <c r="E321" s="264">
        <v>3</v>
      </c>
      <c r="F321" s="263" t="s">
        <v>495</v>
      </c>
      <c r="G321" s="263" t="s">
        <v>681</v>
      </c>
      <c r="H321" s="263" t="s">
        <v>765</v>
      </c>
      <c r="I321" s="263" t="s">
        <v>24</v>
      </c>
      <c r="J321" s="51"/>
      <c r="K321" s="52" t="str">
        <f t="shared" si="53"/>
        <v/>
      </c>
      <c r="L321" s="83" t="str">
        <f t="shared" si="54"/>
        <v/>
      </c>
      <c r="M321" s="53" t="str">
        <f>IF(K321="","",COUNTIF($K$7:K321,"ﾘｽﾄ１"))</f>
        <v/>
      </c>
      <c r="N321" s="53" t="str">
        <f t="shared" si="55"/>
        <v/>
      </c>
      <c r="O321" s="54" t="str">
        <f t="shared" si="56"/>
        <v/>
      </c>
      <c r="P321" s="53" t="str">
        <f t="shared" si="47"/>
        <v/>
      </c>
      <c r="Q321" s="52" t="str">
        <f t="shared" si="48"/>
        <v/>
      </c>
      <c r="R321" s="55" t="str">
        <f t="shared" si="49"/>
        <v/>
      </c>
      <c r="S321" s="52" t="str">
        <f t="shared" si="57"/>
        <v/>
      </c>
      <c r="T321" s="83" t="str">
        <f t="shared" si="50"/>
        <v/>
      </c>
      <c r="U321" s="53" t="str">
        <f>IF(S321="","",COUNTIF($S$7:S321,"該当２"))</f>
        <v/>
      </c>
      <c r="V321" s="56" t="str">
        <f t="shared" si="51"/>
        <v/>
      </c>
      <c r="W321" s="83" t="str">
        <f t="shared" si="52"/>
        <v/>
      </c>
      <c r="X321" s="53" t="str">
        <f>IF(V321="","",COUNTIF($V$7:V321,"該当３"))</f>
        <v/>
      </c>
    </row>
    <row r="322" spans="1:24">
      <c r="A322" s="263">
        <v>1020213004</v>
      </c>
      <c r="B322" s="263">
        <v>10</v>
      </c>
      <c r="C322" s="264">
        <v>202</v>
      </c>
      <c r="D322" s="265">
        <v>13</v>
      </c>
      <c r="E322" s="264">
        <v>4</v>
      </c>
      <c r="F322" s="263" t="s">
        <v>495</v>
      </c>
      <c r="G322" s="263" t="s">
        <v>681</v>
      </c>
      <c r="H322" s="263" t="s">
        <v>765</v>
      </c>
      <c r="I322" s="263" t="s">
        <v>768</v>
      </c>
      <c r="J322" s="51"/>
      <c r="K322" s="52" t="str">
        <f t="shared" si="53"/>
        <v/>
      </c>
      <c r="L322" s="83" t="str">
        <f t="shared" si="54"/>
        <v/>
      </c>
      <c r="M322" s="53" t="str">
        <f>IF(K322="","",COUNTIF($K$7:K322,"ﾘｽﾄ１"))</f>
        <v/>
      </c>
      <c r="N322" s="53" t="str">
        <f t="shared" si="55"/>
        <v/>
      </c>
      <c r="O322" s="54" t="str">
        <f t="shared" si="56"/>
        <v/>
      </c>
      <c r="P322" s="53" t="str">
        <f t="shared" si="47"/>
        <v/>
      </c>
      <c r="Q322" s="52" t="str">
        <f t="shared" si="48"/>
        <v/>
      </c>
      <c r="R322" s="55" t="str">
        <f t="shared" si="49"/>
        <v/>
      </c>
      <c r="S322" s="52" t="str">
        <f t="shared" si="57"/>
        <v/>
      </c>
      <c r="T322" s="83" t="str">
        <f t="shared" si="50"/>
        <v/>
      </c>
      <c r="U322" s="53" t="str">
        <f>IF(S322="","",COUNTIF($S$7:S322,"該当２"))</f>
        <v/>
      </c>
      <c r="V322" s="56" t="str">
        <f t="shared" si="51"/>
        <v/>
      </c>
      <c r="W322" s="83" t="str">
        <f t="shared" si="52"/>
        <v/>
      </c>
      <c r="X322" s="53" t="str">
        <f>IF(V322="","",COUNTIF($V$7:V322,"該当３"))</f>
        <v/>
      </c>
    </row>
    <row r="323" spans="1:24">
      <c r="A323" s="263">
        <v>1020213005</v>
      </c>
      <c r="B323" s="263">
        <v>10</v>
      </c>
      <c r="C323" s="264">
        <v>202</v>
      </c>
      <c r="D323" s="265">
        <v>13</v>
      </c>
      <c r="E323" s="264">
        <v>5</v>
      </c>
      <c r="F323" s="263" t="s">
        <v>495</v>
      </c>
      <c r="G323" s="263" t="s">
        <v>681</v>
      </c>
      <c r="H323" s="263" t="s">
        <v>765</v>
      </c>
      <c r="I323" s="263" t="s">
        <v>769</v>
      </c>
      <c r="J323" s="51"/>
      <c r="K323" s="52" t="str">
        <f t="shared" si="53"/>
        <v/>
      </c>
      <c r="L323" s="83" t="str">
        <f t="shared" si="54"/>
        <v/>
      </c>
      <c r="M323" s="53" t="str">
        <f>IF(K323="","",COUNTIF($K$7:K323,"ﾘｽﾄ１"))</f>
        <v/>
      </c>
      <c r="N323" s="53" t="str">
        <f t="shared" si="55"/>
        <v/>
      </c>
      <c r="O323" s="54" t="str">
        <f t="shared" si="56"/>
        <v/>
      </c>
      <c r="P323" s="53" t="str">
        <f t="shared" si="47"/>
        <v/>
      </c>
      <c r="Q323" s="52" t="str">
        <f t="shared" si="48"/>
        <v/>
      </c>
      <c r="R323" s="55" t="str">
        <f t="shared" si="49"/>
        <v/>
      </c>
      <c r="S323" s="52" t="str">
        <f t="shared" si="57"/>
        <v/>
      </c>
      <c r="T323" s="83" t="str">
        <f t="shared" si="50"/>
        <v/>
      </c>
      <c r="U323" s="53" t="str">
        <f>IF(S323="","",COUNTIF($S$7:S323,"該当２"))</f>
        <v/>
      </c>
      <c r="V323" s="56" t="str">
        <f t="shared" si="51"/>
        <v/>
      </c>
      <c r="W323" s="83" t="str">
        <f t="shared" si="52"/>
        <v/>
      </c>
      <c r="X323" s="53" t="str">
        <f>IF(V323="","",COUNTIF($V$7:V323,"該当３"))</f>
        <v/>
      </c>
    </row>
    <row r="324" spans="1:24">
      <c r="A324" s="263">
        <v>1020213006</v>
      </c>
      <c r="B324" s="263">
        <v>10</v>
      </c>
      <c r="C324" s="264">
        <v>202</v>
      </c>
      <c r="D324" s="265">
        <v>13</v>
      </c>
      <c r="E324" s="264">
        <v>6</v>
      </c>
      <c r="F324" s="263" t="s">
        <v>495</v>
      </c>
      <c r="G324" s="263" t="s">
        <v>681</v>
      </c>
      <c r="H324" s="263" t="s">
        <v>765</v>
      </c>
      <c r="I324" s="263" t="s">
        <v>770</v>
      </c>
      <c r="J324" s="51"/>
      <c r="K324" s="52" t="str">
        <f t="shared" si="53"/>
        <v/>
      </c>
      <c r="L324" s="83" t="str">
        <f t="shared" si="54"/>
        <v/>
      </c>
      <c r="M324" s="53" t="str">
        <f>IF(K324="","",COUNTIF($K$7:K324,"ﾘｽﾄ１"))</f>
        <v/>
      </c>
      <c r="N324" s="53" t="str">
        <f t="shared" si="55"/>
        <v/>
      </c>
      <c r="O324" s="54" t="str">
        <f t="shared" si="56"/>
        <v/>
      </c>
      <c r="P324" s="53" t="str">
        <f t="shared" si="47"/>
        <v/>
      </c>
      <c r="Q324" s="52" t="str">
        <f t="shared" si="48"/>
        <v/>
      </c>
      <c r="R324" s="55" t="str">
        <f t="shared" si="49"/>
        <v/>
      </c>
      <c r="S324" s="52" t="str">
        <f t="shared" si="57"/>
        <v/>
      </c>
      <c r="T324" s="83" t="str">
        <f t="shared" si="50"/>
        <v/>
      </c>
      <c r="U324" s="53" t="str">
        <f>IF(S324="","",COUNTIF($S$7:S324,"該当２"))</f>
        <v/>
      </c>
      <c r="V324" s="56" t="str">
        <f t="shared" si="51"/>
        <v/>
      </c>
      <c r="W324" s="83" t="str">
        <f t="shared" si="52"/>
        <v/>
      </c>
      <c r="X324" s="53" t="str">
        <f>IF(V324="","",COUNTIF($V$7:V324,"該当３"))</f>
        <v/>
      </c>
    </row>
    <row r="325" spans="1:24">
      <c r="A325" s="263">
        <v>1020213007</v>
      </c>
      <c r="B325" s="263">
        <v>10</v>
      </c>
      <c r="C325" s="264">
        <v>202</v>
      </c>
      <c r="D325" s="265">
        <v>13</v>
      </c>
      <c r="E325" s="264">
        <v>7</v>
      </c>
      <c r="F325" s="263" t="s">
        <v>495</v>
      </c>
      <c r="G325" s="263" t="s">
        <v>681</v>
      </c>
      <c r="H325" s="263" t="s">
        <v>765</v>
      </c>
      <c r="I325" s="263" t="s">
        <v>771</v>
      </c>
      <c r="J325" s="51"/>
      <c r="K325" s="52" t="str">
        <f t="shared" si="53"/>
        <v/>
      </c>
      <c r="L325" s="83" t="str">
        <f t="shared" si="54"/>
        <v/>
      </c>
      <c r="M325" s="53" t="str">
        <f>IF(K325="","",COUNTIF($K$7:K325,"ﾘｽﾄ１"))</f>
        <v/>
      </c>
      <c r="N325" s="53" t="str">
        <f t="shared" si="55"/>
        <v/>
      </c>
      <c r="O325" s="54" t="str">
        <f t="shared" si="56"/>
        <v/>
      </c>
      <c r="P325" s="53" t="str">
        <f t="shared" si="47"/>
        <v/>
      </c>
      <c r="Q325" s="52" t="str">
        <f t="shared" si="48"/>
        <v/>
      </c>
      <c r="R325" s="55" t="str">
        <f t="shared" si="49"/>
        <v/>
      </c>
      <c r="S325" s="52" t="str">
        <f t="shared" si="57"/>
        <v/>
      </c>
      <c r="T325" s="83" t="str">
        <f t="shared" si="50"/>
        <v/>
      </c>
      <c r="U325" s="53" t="str">
        <f>IF(S325="","",COUNTIF($S$7:S325,"該当２"))</f>
        <v/>
      </c>
      <c r="V325" s="56" t="str">
        <f t="shared" si="51"/>
        <v/>
      </c>
      <c r="W325" s="83" t="str">
        <f t="shared" si="52"/>
        <v/>
      </c>
      <c r="X325" s="53" t="str">
        <f>IF(V325="","",COUNTIF($V$7:V325,"該当３"))</f>
        <v/>
      </c>
    </row>
    <row r="326" spans="1:24">
      <c r="A326" s="263">
        <v>1020213008</v>
      </c>
      <c r="B326" s="263">
        <v>10</v>
      </c>
      <c r="C326" s="264">
        <v>202</v>
      </c>
      <c r="D326" s="265">
        <v>13</v>
      </c>
      <c r="E326" s="264">
        <v>8</v>
      </c>
      <c r="F326" s="263" t="s">
        <v>495</v>
      </c>
      <c r="G326" s="263" t="s">
        <v>681</v>
      </c>
      <c r="H326" s="263" t="s">
        <v>765</v>
      </c>
      <c r="I326" s="263" t="s">
        <v>772</v>
      </c>
      <c r="J326" s="51"/>
      <c r="K326" s="52" t="str">
        <f t="shared" si="53"/>
        <v/>
      </c>
      <c r="L326" s="83" t="str">
        <f t="shared" si="54"/>
        <v/>
      </c>
      <c r="M326" s="53" t="str">
        <f>IF(K326="","",COUNTIF($K$7:K326,"ﾘｽﾄ１"))</f>
        <v/>
      </c>
      <c r="N326" s="53" t="str">
        <f t="shared" si="55"/>
        <v/>
      </c>
      <c r="O326" s="54" t="str">
        <f t="shared" si="56"/>
        <v/>
      </c>
      <c r="P326" s="53" t="str">
        <f t="shared" si="47"/>
        <v/>
      </c>
      <c r="Q326" s="52" t="str">
        <f t="shared" si="48"/>
        <v/>
      </c>
      <c r="R326" s="55" t="str">
        <f t="shared" si="49"/>
        <v/>
      </c>
      <c r="S326" s="52" t="str">
        <f t="shared" si="57"/>
        <v/>
      </c>
      <c r="T326" s="83" t="str">
        <f t="shared" si="50"/>
        <v/>
      </c>
      <c r="U326" s="53" t="str">
        <f>IF(S326="","",COUNTIF($S$7:S326,"該当２"))</f>
        <v/>
      </c>
      <c r="V326" s="56" t="str">
        <f t="shared" si="51"/>
        <v/>
      </c>
      <c r="W326" s="83" t="str">
        <f t="shared" si="52"/>
        <v/>
      </c>
      <c r="X326" s="53" t="str">
        <f>IF(V326="","",COUNTIF($V$7:V326,"該当３"))</f>
        <v/>
      </c>
    </row>
    <row r="327" spans="1:24">
      <c r="A327" s="263">
        <v>1020214000</v>
      </c>
      <c r="B327" s="263">
        <v>10</v>
      </c>
      <c r="C327" s="264">
        <v>202</v>
      </c>
      <c r="D327" s="265">
        <v>14</v>
      </c>
      <c r="E327" s="264">
        <v>0</v>
      </c>
      <c r="F327" s="263" t="s">
        <v>495</v>
      </c>
      <c r="G327" s="263" t="s">
        <v>681</v>
      </c>
      <c r="H327" s="263" t="s">
        <v>773</v>
      </c>
      <c r="I327" s="263"/>
      <c r="J327" s="51"/>
      <c r="K327" s="52" t="str">
        <f t="shared" si="53"/>
        <v/>
      </c>
      <c r="L327" s="83" t="str">
        <f t="shared" si="54"/>
        <v/>
      </c>
      <c r="M327" s="53" t="str">
        <f>IF(K327="","",COUNTIF($K$7:K327,"ﾘｽﾄ１"))</f>
        <v/>
      </c>
      <c r="N327" s="53" t="str">
        <f t="shared" si="55"/>
        <v/>
      </c>
      <c r="O327" s="54" t="str">
        <f t="shared" si="56"/>
        <v/>
      </c>
      <c r="P327" s="53" t="str">
        <f t="shared" si="47"/>
        <v/>
      </c>
      <c r="Q327" s="52" t="str">
        <f t="shared" si="48"/>
        <v/>
      </c>
      <c r="R327" s="55" t="str">
        <f t="shared" si="49"/>
        <v/>
      </c>
      <c r="S327" s="52" t="str">
        <f t="shared" si="57"/>
        <v/>
      </c>
      <c r="T327" s="83" t="str">
        <f t="shared" si="50"/>
        <v/>
      </c>
      <c r="U327" s="53" t="str">
        <f>IF(S327="","",COUNTIF($S$7:S327,"該当２"))</f>
        <v/>
      </c>
      <c r="V327" s="56" t="str">
        <f t="shared" si="51"/>
        <v/>
      </c>
      <c r="W327" s="83" t="str">
        <f t="shared" si="52"/>
        <v/>
      </c>
      <c r="X327" s="53" t="str">
        <f>IF(V327="","",COUNTIF($V$7:V327,"該当３"))</f>
        <v/>
      </c>
    </row>
    <row r="328" spans="1:24">
      <c r="A328" s="263">
        <v>1020214001</v>
      </c>
      <c r="B328" s="263">
        <v>10</v>
      </c>
      <c r="C328" s="264">
        <v>202</v>
      </c>
      <c r="D328" s="265">
        <v>14</v>
      </c>
      <c r="E328" s="264">
        <v>1</v>
      </c>
      <c r="F328" s="263" t="s">
        <v>495</v>
      </c>
      <c r="G328" s="263" t="s">
        <v>681</v>
      </c>
      <c r="H328" s="263" t="s">
        <v>773</v>
      </c>
      <c r="I328" s="263" t="s">
        <v>10</v>
      </c>
      <c r="J328" s="51"/>
      <c r="K328" s="52" t="str">
        <f t="shared" si="53"/>
        <v/>
      </c>
      <c r="L328" s="83" t="str">
        <f t="shared" si="54"/>
        <v/>
      </c>
      <c r="M328" s="53" t="str">
        <f>IF(K328="","",COUNTIF($K$7:K328,"ﾘｽﾄ１"))</f>
        <v/>
      </c>
      <c r="N328" s="53" t="str">
        <f t="shared" si="55"/>
        <v/>
      </c>
      <c r="O328" s="54" t="str">
        <f t="shared" si="56"/>
        <v/>
      </c>
      <c r="P328" s="53" t="str">
        <f t="shared" ref="P328:P391" si="58">IF(O328="該当１",G328,"")</f>
        <v/>
      </c>
      <c r="Q328" s="52" t="str">
        <f t="shared" ref="Q328:Q391" si="59">IF(O328="該当１","ﾘｽﾄ2","")</f>
        <v/>
      </c>
      <c r="R328" s="55" t="str">
        <f t="shared" ref="R328:R391" si="60">IF(Q328="ﾘｽﾄ2",H328,"")</f>
        <v/>
      </c>
      <c r="S328" s="52" t="str">
        <f t="shared" si="57"/>
        <v/>
      </c>
      <c r="T328" s="83" t="str">
        <f t="shared" ref="T328:T391" si="61">IF(S328="該当２",H328,"")</f>
        <v/>
      </c>
      <c r="U328" s="53" t="str">
        <f>IF(S328="","",COUNTIF($S$7:S328,"該当２"))</f>
        <v/>
      </c>
      <c r="V328" s="56" t="str">
        <f t="shared" ref="V328:V391" si="62">IF(AND($S$2=H328,E328&gt;0,E328&lt;998),"該当３","")</f>
        <v/>
      </c>
      <c r="W328" s="83" t="str">
        <f t="shared" ref="W328:W391" si="63">IF(V328="該当３",I328,"")</f>
        <v/>
      </c>
      <c r="X328" s="53" t="str">
        <f>IF(V328="","",COUNTIF($V$7:V328,"該当３"))</f>
        <v/>
      </c>
    </row>
    <row r="329" spans="1:24">
      <c r="A329" s="263">
        <v>1020214002</v>
      </c>
      <c r="B329" s="263">
        <v>10</v>
      </c>
      <c r="C329" s="264">
        <v>202</v>
      </c>
      <c r="D329" s="265">
        <v>14</v>
      </c>
      <c r="E329" s="264">
        <v>2</v>
      </c>
      <c r="F329" s="263" t="s">
        <v>495</v>
      </c>
      <c r="G329" s="263" t="s">
        <v>681</v>
      </c>
      <c r="H329" s="263" t="s">
        <v>773</v>
      </c>
      <c r="I329" s="263" t="s">
        <v>774</v>
      </c>
      <c r="J329" s="51"/>
      <c r="K329" s="52" t="str">
        <f t="shared" ref="K329:K392" si="64">IF(AND($C329&gt;0,$H329=""),"ﾘｽﾄ１","")</f>
        <v/>
      </c>
      <c r="L329" s="83" t="str">
        <f t="shared" ref="L329:L392" si="65">IF(K329="ﾘｽﾄ１",G329,"")</f>
        <v/>
      </c>
      <c r="M329" s="53" t="str">
        <f>IF(K329="","",COUNTIF($K$7:K329,"ﾘｽﾄ１"))</f>
        <v/>
      </c>
      <c r="N329" s="53" t="str">
        <f t="shared" ref="N329:N392" si="66">IF(AND(D329=0,E329&gt;0),"同一区","")</f>
        <v/>
      </c>
      <c r="O329" s="54" t="str">
        <f t="shared" ref="O329:O392" si="67">IF(AND(EXACT($K$2,G329),H329&gt;0),"該当１","")</f>
        <v/>
      </c>
      <c r="P329" s="53" t="str">
        <f t="shared" si="58"/>
        <v/>
      </c>
      <c r="Q329" s="52" t="str">
        <f t="shared" si="59"/>
        <v/>
      </c>
      <c r="R329" s="55" t="str">
        <f t="shared" si="60"/>
        <v/>
      </c>
      <c r="S329" s="52" t="str">
        <f t="shared" ref="S329:S392" si="68">IF(AND(Q329="ﾘｽﾄ2",OR(I329=0,AND(N329="同一区",E329=1))),"該当２","")</f>
        <v/>
      </c>
      <c r="T329" s="83" t="str">
        <f t="shared" si="61"/>
        <v/>
      </c>
      <c r="U329" s="53" t="str">
        <f>IF(S329="","",COUNTIF($S$7:S329,"該当２"))</f>
        <v/>
      </c>
      <c r="V329" s="56" t="str">
        <f t="shared" si="62"/>
        <v/>
      </c>
      <c r="W329" s="83" t="str">
        <f t="shared" si="63"/>
        <v/>
      </c>
      <c r="X329" s="53" t="str">
        <f>IF(V329="","",COUNTIF($V$7:V329,"該当３"))</f>
        <v/>
      </c>
    </row>
    <row r="330" spans="1:24">
      <c r="A330" s="263">
        <v>1020214003</v>
      </c>
      <c r="B330" s="263">
        <v>10</v>
      </c>
      <c r="C330" s="264">
        <v>202</v>
      </c>
      <c r="D330" s="265">
        <v>14</v>
      </c>
      <c r="E330" s="264">
        <v>3</v>
      </c>
      <c r="F330" s="263" t="s">
        <v>495</v>
      </c>
      <c r="G330" s="263" t="s">
        <v>681</v>
      </c>
      <c r="H330" s="263" t="s">
        <v>773</v>
      </c>
      <c r="I330" s="263" t="s">
        <v>775</v>
      </c>
      <c r="J330" s="51"/>
      <c r="K330" s="52" t="str">
        <f t="shared" si="64"/>
        <v/>
      </c>
      <c r="L330" s="83" t="str">
        <f t="shared" si="65"/>
        <v/>
      </c>
      <c r="M330" s="53" t="str">
        <f>IF(K330="","",COUNTIF($K$7:K330,"ﾘｽﾄ１"))</f>
        <v/>
      </c>
      <c r="N330" s="53" t="str">
        <f t="shared" si="66"/>
        <v/>
      </c>
      <c r="O330" s="54" t="str">
        <f t="shared" si="67"/>
        <v/>
      </c>
      <c r="P330" s="53" t="str">
        <f t="shared" si="58"/>
        <v/>
      </c>
      <c r="Q330" s="52" t="str">
        <f t="shared" si="59"/>
        <v/>
      </c>
      <c r="R330" s="55" t="str">
        <f t="shared" si="60"/>
        <v/>
      </c>
      <c r="S330" s="52" t="str">
        <f t="shared" si="68"/>
        <v/>
      </c>
      <c r="T330" s="83" t="str">
        <f t="shared" si="61"/>
        <v/>
      </c>
      <c r="U330" s="53" t="str">
        <f>IF(S330="","",COUNTIF($S$7:S330,"該当２"))</f>
        <v/>
      </c>
      <c r="V330" s="56" t="str">
        <f t="shared" si="62"/>
        <v/>
      </c>
      <c r="W330" s="83" t="str">
        <f t="shared" si="63"/>
        <v/>
      </c>
      <c r="X330" s="53" t="str">
        <f>IF(V330="","",COUNTIF($V$7:V330,"該当３"))</f>
        <v/>
      </c>
    </row>
    <row r="331" spans="1:24">
      <c r="A331" s="263">
        <v>1020214004</v>
      </c>
      <c r="B331" s="263">
        <v>10</v>
      </c>
      <c r="C331" s="264">
        <v>202</v>
      </c>
      <c r="D331" s="265">
        <v>14</v>
      </c>
      <c r="E331" s="264">
        <v>4</v>
      </c>
      <c r="F331" s="263" t="s">
        <v>495</v>
      </c>
      <c r="G331" s="263" t="s">
        <v>681</v>
      </c>
      <c r="H331" s="263" t="s">
        <v>773</v>
      </c>
      <c r="I331" s="263" t="s">
        <v>776</v>
      </c>
      <c r="J331" s="51"/>
      <c r="K331" s="52" t="str">
        <f t="shared" si="64"/>
        <v/>
      </c>
      <c r="L331" s="83" t="str">
        <f t="shared" si="65"/>
        <v/>
      </c>
      <c r="M331" s="53" t="str">
        <f>IF(K331="","",COUNTIF($K$7:K331,"ﾘｽﾄ１"))</f>
        <v/>
      </c>
      <c r="N331" s="53" t="str">
        <f t="shared" si="66"/>
        <v/>
      </c>
      <c r="O331" s="54" t="str">
        <f t="shared" si="67"/>
        <v/>
      </c>
      <c r="P331" s="53" t="str">
        <f t="shared" si="58"/>
        <v/>
      </c>
      <c r="Q331" s="52" t="str">
        <f t="shared" si="59"/>
        <v/>
      </c>
      <c r="R331" s="55" t="str">
        <f t="shared" si="60"/>
        <v/>
      </c>
      <c r="S331" s="52" t="str">
        <f t="shared" si="68"/>
        <v/>
      </c>
      <c r="T331" s="83" t="str">
        <f t="shared" si="61"/>
        <v/>
      </c>
      <c r="U331" s="53" t="str">
        <f>IF(S331="","",COUNTIF($S$7:S331,"該当２"))</f>
        <v/>
      </c>
      <c r="V331" s="56" t="str">
        <f t="shared" si="62"/>
        <v/>
      </c>
      <c r="W331" s="83" t="str">
        <f t="shared" si="63"/>
        <v/>
      </c>
      <c r="X331" s="53" t="str">
        <f>IF(V331="","",COUNTIF($V$7:V331,"該当３"))</f>
        <v/>
      </c>
    </row>
    <row r="332" spans="1:24">
      <c r="A332" s="263">
        <v>1020214005</v>
      </c>
      <c r="B332" s="263">
        <v>10</v>
      </c>
      <c r="C332" s="264">
        <v>202</v>
      </c>
      <c r="D332" s="265">
        <v>14</v>
      </c>
      <c r="E332" s="264">
        <v>5</v>
      </c>
      <c r="F332" s="263" t="s">
        <v>495</v>
      </c>
      <c r="G332" s="263" t="s">
        <v>681</v>
      </c>
      <c r="H332" s="263" t="s">
        <v>773</v>
      </c>
      <c r="I332" s="263" t="s">
        <v>777</v>
      </c>
      <c r="J332" s="51"/>
      <c r="K332" s="52" t="str">
        <f t="shared" si="64"/>
        <v/>
      </c>
      <c r="L332" s="83" t="str">
        <f t="shared" si="65"/>
        <v/>
      </c>
      <c r="M332" s="53" t="str">
        <f>IF(K332="","",COUNTIF($K$7:K332,"ﾘｽﾄ１"))</f>
        <v/>
      </c>
      <c r="N332" s="53" t="str">
        <f t="shared" si="66"/>
        <v/>
      </c>
      <c r="O332" s="54" t="str">
        <f t="shared" si="67"/>
        <v/>
      </c>
      <c r="P332" s="53" t="str">
        <f t="shared" si="58"/>
        <v/>
      </c>
      <c r="Q332" s="52" t="str">
        <f t="shared" si="59"/>
        <v/>
      </c>
      <c r="R332" s="55" t="str">
        <f t="shared" si="60"/>
        <v/>
      </c>
      <c r="S332" s="52" t="str">
        <f t="shared" si="68"/>
        <v/>
      </c>
      <c r="T332" s="83" t="str">
        <f t="shared" si="61"/>
        <v/>
      </c>
      <c r="U332" s="53" t="str">
        <f>IF(S332="","",COUNTIF($S$7:S332,"該当２"))</f>
        <v/>
      </c>
      <c r="V332" s="56" t="str">
        <f t="shared" si="62"/>
        <v/>
      </c>
      <c r="W332" s="83" t="str">
        <f t="shared" si="63"/>
        <v/>
      </c>
      <c r="X332" s="53" t="str">
        <f>IF(V332="","",COUNTIF($V$7:V332,"該当３"))</f>
        <v/>
      </c>
    </row>
    <row r="333" spans="1:24">
      <c r="A333" s="263">
        <v>1020214006</v>
      </c>
      <c r="B333" s="263">
        <v>10</v>
      </c>
      <c r="C333" s="264">
        <v>202</v>
      </c>
      <c r="D333" s="265">
        <v>14</v>
      </c>
      <c r="E333" s="264">
        <v>6</v>
      </c>
      <c r="F333" s="263" t="s">
        <v>495</v>
      </c>
      <c r="G333" s="263" t="s">
        <v>681</v>
      </c>
      <c r="H333" s="263" t="s">
        <v>773</v>
      </c>
      <c r="I333" s="263" t="s">
        <v>778</v>
      </c>
      <c r="J333" s="51"/>
      <c r="K333" s="52" t="str">
        <f t="shared" si="64"/>
        <v/>
      </c>
      <c r="L333" s="83" t="str">
        <f t="shared" si="65"/>
        <v/>
      </c>
      <c r="M333" s="53" t="str">
        <f>IF(K333="","",COUNTIF($K$7:K333,"ﾘｽﾄ１"))</f>
        <v/>
      </c>
      <c r="N333" s="53" t="str">
        <f t="shared" si="66"/>
        <v/>
      </c>
      <c r="O333" s="54" t="str">
        <f t="shared" si="67"/>
        <v/>
      </c>
      <c r="P333" s="53" t="str">
        <f t="shared" si="58"/>
        <v/>
      </c>
      <c r="Q333" s="52" t="str">
        <f t="shared" si="59"/>
        <v/>
      </c>
      <c r="R333" s="55" t="str">
        <f t="shared" si="60"/>
        <v/>
      </c>
      <c r="S333" s="52" t="str">
        <f t="shared" si="68"/>
        <v/>
      </c>
      <c r="T333" s="83" t="str">
        <f t="shared" si="61"/>
        <v/>
      </c>
      <c r="U333" s="53" t="str">
        <f>IF(S333="","",COUNTIF($S$7:S333,"該当２"))</f>
        <v/>
      </c>
      <c r="V333" s="56" t="str">
        <f t="shared" si="62"/>
        <v/>
      </c>
      <c r="W333" s="83" t="str">
        <f t="shared" si="63"/>
        <v/>
      </c>
      <c r="X333" s="53" t="str">
        <f>IF(V333="","",COUNTIF($V$7:V333,"該当３"))</f>
        <v/>
      </c>
    </row>
    <row r="334" spans="1:24">
      <c r="A334" s="263">
        <v>1020214007</v>
      </c>
      <c r="B334" s="263">
        <v>10</v>
      </c>
      <c r="C334" s="264">
        <v>202</v>
      </c>
      <c r="D334" s="265">
        <v>14</v>
      </c>
      <c r="E334" s="264">
        <v>7</v>
      </c>
      <c r="F334" s="263" t="s">
        <v>495</v>
      </c>
      <c r="G334" s="263" t="s">
        <v>681</v>
      </c>
      <c r="H334" s="263" t="s">
        <v>773</v>
      </c>
      <c r="I334" s="263" t="s">
        <v>779</v>
      </c>
      <c r="J334" s="51"/>
      <c r="K334" s="52" t="str">
        <f t="shared" si="64"/>
        <v/>
      </c>
      <c r="L334" s="83" t="str">
        <f t="shared" si="65"/>
        <v/>
      </c>
      <c r="M334" s="53" t="str">
        <f>IF(K334="","",COUNTIF($K$7:K334,"ﾘｽﾄ１"))</f>
        <v/>
      </c>
      <c r="N334" s="53" t="str">
        <f t="shared" si="66"/>
        <v/>
      </c>
      <c r="O334" s="54" t="str">
        <f t="shared" si="67"/>
        <v/>
      </c>
      <c r="P334" s="53" t="str">
        <f t="shared" si="58"/>
        <v/>
      </c>
      <c r="Q334" s="52" t="str">
        <f t="shared" si="59"/>
        <v/>
      </c>
      <c r="R334" s="55" t="str">
        <f t="shared" si="60"/>
        <v/>
      </c>
      <c r="S334" s="52" t="str">
        <f t="shared" si="68"/>
        <v/>
      </c>
      <c r="T334" s="83" t="str">
        <f t="shared" si="61"/>
        <v/>
      </c>
      <c r="U334" s="53" t="str">
        <f>IF(S334="","",COUNTIF($S$7:S334,"該当２"))</f>
        <v/>
      </c>
      <c r="V334" s="56" t="str">
        <f t="shared" si="62"/>
        <v/>
      </c>
      <c r="W334" s="83" t="str">
        <f t="shared" si="63"/>
        <v/>
      </c>
      <c r="X334" s="53" t="str">
        <f>IF(V334="","",COUNTIF($V$7:V334,"該当３"))</f>
        <v/>
      </c>
    </row>
    <row r="335" spans="1:24">
      <c r="A335" s="263">
        <v>1020214008</v>
      </c>
      <c r="B335" s="263">
        <v>10</v>
      </c>
      <c r="C335" s="264">
        <v>202</v>
      </c>
      <c r="D335" s="265">
        <v>14</v>
      </c>
      <c r="E335" s="264">
        <v>8</v>
      </c>
      <c r="F335" s="263" t="s">
        <v>495</v>
      </c>
      <c r="G335" s="263" t="s">
        <v>681</v>
      </c>
      <c r="H335" s="263" t="s">
        <v>773</v>
      </c>
      <c r="I335" s="263" t="s">
        <v>780</v>
      </c>
      <c r="J335" s="51"/>
      <c r="K335" s="52" t="str">
        <f t="shared" si="64"/>
        <v/>
      </c>
      <c r="L335" s="83" t="str">
        <f t="shared" si="65"/>
        <v/>
      </c>
      <c r="M335" s="53" t="str">
        <f>IF(K335="","",COUNTIF($K$7:K335,"ﾘｽﾄ１"))</f>
        <v/>
      </c>
      <c r="N335" s="53" t="str">
        <f t="shared" si="66"/>
        <v/>
      </c>
      <c r="O335" s="54" t="str">
        <f t="shared" si="67"/>
        <v/>
      </c>
      <c r="P335" s="53" t="str">
        <f t="shared" si="58"/>
        <v/>
      </c>
      <c r="Q335" s="52" t="str">
        <f t="shared" si="59"/>
        <v/>
      </c>
      <c r="R335" s="55" t="str">
        <f t="shared" si="60"/>
        <v/>
      </c>
      <c r="S335" s="52" t="str">
        <f t="shared" si="68"/>
        <v/>
      </c>
      <c r="T335" s="83" t="str">
        <f t="shared" si="61"/>
        <v/>
      </c>
      <c r="U335" s="53" t="str">
        <f>IF(S335="","",COUNTIF($S$7:S335,"該当２"))</f>
        <v/>
      </c>
      <c r="V335" s="56" t="str">
        <f t="shared" si="62"/>
        <v/>
      </c>
      <c r="W335" s="83" t="str">
        <f t="shared" si="63"/>
        <v/>
      </c>
      <c r="X335" s="53" t="str">
        <f>IF(V335="","",COUNTIF($V$7:V335,"該当３"))</f>
        <v/>
      </c>
    </row>
    <row r="336" spans="1:24">
      <c r="A336" s="263">
        <v>1020214009</v>
      </c>
      <c r="B336" s="263">
        <v>10</v>
      </c>
      <c r="C336" s="264">
        <v>202</v>
      </c>
      <c r="D336" s="265">
        <v>14</v>
      </c>
      <c r="E336" s="264">
        <v>9</v>
      </c>
      <c r="F336" s="263" t="s">
        <v>495</v>
      </c>
      <c r="G336" s="263" t="s">
        <v>681</v>
      </c>
      <c r="H336" s="263" t="s">
        <v>773</v>
      </c>
      <c r="I336" s="263" t="s">
        <v>781</v>
      </c>
      <c r="J336" s="51"/>
      <c r="K336" s="52" t="str">
        <f t="shared" si="64"/>
        <v/>
      </c>
      <c r="L336" s="83" t="str">
        <f t="shared" si="65"/>
        <v/>
      </c>
      <c r="M336" s="53" t="str">
        <f>IF(K336="","",COUNTIF($K$7:K336,"ﾘｽﾄ１"))</f>
        <v/>
      </c>
      <c r="N336" s="53" t="str">
        <f t="shared" si="66"/>
        <v/>
      </c>
      <c r="O336" s="54" t="str">
        <f t="shared" si="67"/>
        <v/>
      </c>
      <c r="P336" s="53" t="str">
        <f t="shared" si="58"/>
        <v/>
      </c>
      <c r="Q336" s="52" t="str">
        <f t="shared" si="59"/>
        <v/>
      </c>
      <c r="R336" s="55" t="str">
        <f t="shared" si="60"/>
        <v/>
      </c>
      <c r="S336" s="52" t="str">
        <f t="shared" si="68"/>
        <v/>
      </c>
      <c r="T336" s="83" t="str">
        <f t="shared" si="61"/>
        <v/>
      </c>
      <c r="U336" s="53" t="str">
        <f>IF(S336="","",COUNTIF($S$7:S336,"該当２"))</f>
        <v/>
      </c>
      <c r="V336" s="56" t="str">
        <f t="shared" si="62"/>
        <v/>
      </c>
      <c r="W336" s="83" t="str">
        <f t="shared" si="63"/>
        <v/>
      </c>
      <c r="X336" s="53" t="str">
        <f>IF(V336="","",COUNTIF($V$7:V336,"該当３"))</f>
        <v/>
      </c>
    </row>
    <row r="337" spans="1:24">
      <c r="A337" s="263">
        <v>1020214010</v>
      </c>
      <c r="B337" s="263">
        <v>10</v>
      </c>
      <c r="C337" s="264">
        <v>202</v>
      </c>
      <c r="D337" s="265">
        <v>14</v>
      </c>
      <c r="E337" s="264">
        <v>10</v>
      </c>
      <c r="F337" s="263" t="s">
        <v>495</v>
      </c>
      <c r="G337" s="263" t="s">
        <v>681</v>
      </c>
      <c r="H337" s="263" t="s">
        <v>773</v>
      </c>
      <c r="I337" s="263" t="s">
        <v>782</v>
      </c>
      <c r="J337" s="51"/>
      <c r="K337" s="52" t="str">
        <f t="shared" si="64"/>
        <v/>
      </c>
      <c r="L337" s="83" t="str">
        <f t="shared" si="65"/>
        <v/>
      </c>
      <c r="M337" s="53" t="str">
        <f>IF(K337="","",COUNTIF($K$7:K337,"ﾘｽﾄ１"))</f>
        <v/>
      </c>
      <c r="N337" s="53" t="str">
        <f t="shared" si="66"/>
        <v/>
      </c>
      <c r="O337" s="54" t="str">
        <f t="shared" si="67"/>
        <v/>
      </c>
      <c r="P337" s="53" t="str">
        <f t="shared" si="58"/>
        <v/>
      </c>
      <c r="Q337" s="52" t="str">
        <f t="shared" si="59"/>
        <v/>
      </c>
      <c r="R337" s="55" t="str">
        <f t="shared" si="60"/>
        <v/>
      </c>
      <c r="S337" s="52" t="str">
        <f t="shared" si="68"/>
        <v/>
      </c>
      <c r="T337" s="83" t="str">
        <f t="shared" si="61"/>
        <v/>
      </c>
      <c r="U337" s="53" t="str">
        <f>IF(S337="","",COUNTIF($S$7:S337,"該当２"))</f>
        <v/>
      </c>
      <c r="V337" s="56" t="str">
        <f t="shared" si="62"/>
        <v/>
      </c>
      <c r="W337" s="83" t="str">
        <f t="shared" si="63"/>
        <v/>
      </c>
      <c r="X337" s="53" t="str">
        <f>IF(V337="","",COUNTIF($V$7:V337,"該当３"))</f>
        <v/>
      </c>
    </row>
    <row r="338" spans="1:24">
      <c r="A338" s="263">
        <v>1020214011</v>
      </c>
      <c r="B338" s="263">
        <v>10</v>
      </c>
      <c r="C338" s="264">
        <v>202</v>
      </c>
      <c r="D338" s="265">
        <v>14</v>
      </c>
      <c r="E338" s="264">
        <v>11</v>
      </c>
      <c r="F338" s="263" t="s">
        <v>495</v>
      </c>
      <c r="G338" s="263" t="s">
        <v>681</v>
      </c>
      <c r="H338" s="263" t="s">
        <v>773</v>
      </c>
      <c r="I338" s="263" t="s">
        <v>783</v>
      </c>
      <c r="J338" s="51"/>
      <c r="K338" s="52" t="str">
        <f t="shared" si="64"/>
        <v/>
      </c>
      <c r="L338" s="83" t="str">
        <f t="shared" si="65"/>
        <v/>
      </c>
      <c r="M338" s="53" t="str">
        <f>IF(K338="","",COUNTIF($K$7:K338,"ﾘｽﾄ１"))</f>
        <v/>
      </c>
      <c r="N338" s="53" t="str">
        <f t="shared" si="66"/>
        <v/>
      </c>
      <c r="O338" s="54" t="str">
        <f t="shared" si="67"/>
        <v/>
      </c>
      <c r="P338" s="53" t="str">
        <f t="shared" si="58"/>
        <v/>
      </c>
      <c r="Q338" s="52" t="str">
        <f t="shared" si="59"/>
        <v/>
      </c>
      <c r="R338" s="55" t="str">
        <f t="shared" si="60"/>
        <v/>
      </c>
      <c r="S338" s="52" t="str">
        <f t="shared" si="68"/>
        <v/>
      </c>
      <c r="T338" s="83" t="str">
        <f t="shared" si="61"/>
        <v/>
      </c>
      <c r="U338" s="53" t="str">
        <f>IF(S338="","",COUNTIF($S$7:S338,"該当２"))</f>
        <v/>
      </c>
      <c r="V338" s="56" t="str">
        <f t="shared" si="62"/>
        <v/>
      </c>
      <c r="W338" s="83" t="str">
        <f t="shared" si="63"/>
        <v/>
      </c>
      <c r="X338" s="53" t="str">
        <f>IF(V338="","",COUNTIF($V$7:V338,"該当３"))</f>
        <v/>
      </c>
    </row>
    <row r="339" spans="1:24">
      <c r="A339" s="263">
        <v>1020215000</v>
      </c>
      <c r="B339" s="263">
        <v>10</v>
      </c>
      <c r="C339" s="264">
        <v>202</v>
      </c>
      <c r="D339" s="265">
        <v>15</v>
      </c>
      <c r="E339" s="264">
        <v>0</v>
      </c>
      <c r="F339" s="263" t="s">
        <v>495</v>
      </c>
      <c r="G339" s="263" t="s">
        <v>681</v>
      </c>
      <c r="H339" s="263" t="s">
        <v>784</v>
      </c>
      <c r="I339" s="263"/>
      <c r="J339" s="51"/>
      <c r="K339" s="52" t="str">
        <f t="shared" si="64"/>
        <v/>
      </c>
      <c r="L339" s="83" t="str">
        <f t="shared" si="65"/>
        <v/>
      </c>
      <c r="M339" s="53" t="str">
        <f>IF(K339="","",COUNTIF($K$7:K339,"ﾘｽﾄ１"))</f>
        <v/>
      </c>
      <c r="N339" s="53" t="str">
        <f t="shared" si="66"/>
        <v/>
      </c>
      <c r="O339" s="54" t="str">
        <f t="shared" si="67"/>
        <v/>
      </c>
      <c r="P339" s="53" t="str">
        <f t="shared" si="58"/>
        <v/>
      </c>
      <c r="Q339" s="52" t="str">
        <f t="shared" si="59"/>
        <v/>
      </c>
      <c r="R339" s="55" t="str">
        <f t="shared" si="60"/>
        <v/>
      </c>
      <c r="S339" s="52" t="str">
        <f t="shared" si="68"/>
        <v/>
      </c>
      <c r="T339" s="83" t="str">
        <f t="shared" si="61"/>
        <v/>
      </c>
      <c r="U339" s="53" t="str">
        <f>IF(S339="","",COUNTIF($S$7:S339,"該当２"))</f>
        <v/>
      </c>
      <c r="V339" s="56" t="str">
        <f t="shared" si="62"/>
        <v/>
      </c>
      <c r="W339" s="83" t="str">
        <f t="shared" si="63"/>
        <v/>
      </c>
      <c r="X339" s="53" t="str">
        <f>IF(V339="","",COUNTIF($V$7:V339,"該当３"))</f>
        <v/>
      </c>
    </row>
    <row r="340" spans="1:24">
      <c r="A340" s="263">
        <v>1020215001</v>
      </c>
      <c r="B340" s="263">
        <v>10</v>
      </c>
      <c r="C340" s="264">
        <v>202</v>
      </c>
      <c r="D340" s="265">
        <v>15</v>
      </c>
      <c r="E340" s="264">
        <v>1</v>
      </c>
      <c r="F340" s="263" t="s">
        <v>495</v>
      </c>
      <c r="G340" s="263" t="s">
        <v>681</v>
      </c>
      <c r="H340" s="263" t="s">
        <v>784</v>
      </c>
      <c r="I340" s="263" t="s">
        <v>785</v>
      </c>
      <c r="J340" s="51"/>
      <c r="K340" s="52" t="str">
        <f t="shared" si="64"/>
        <v/>
      </c>
      <c r="L340" s="83" t="str">
        <f t="shared" si="65"/>
        <v/>
      </c>
      <c r="M340" s="53" t="str">
        <f>IF(K340="","",COUNTIF($K$7:K340,"ﾘｽﾄ１"))</f>
        <v/>
      </c>
      <c r="N340" s="53" t="str">
        <f t="shared" si="66"/>
        <v/>
      </c>
      <c r="O340" s="54" t="str">
        <f t="shared" si="67"/>
        <v/>
      </c>
      <c r="P340" s="53" t="str">
        <f t="shared" si="58"/>
        <v/>
      </c>
      <c r="Q340" s="52" t="str">
        <f t="shared" si="59"/>
        <v/>
      </c>
      <c r="R340" s="55" t="str">
        <f t="shared" si="60"/>
        <v/>
      </c>
      <c r="S340" s="52" t="str">
        <f t="shared" si="68"/>
        <v/>
      </c>
      <c r="T340" s="83" t="str">
        <f t="shared" si="61"/>
        <v/>
      </c>
      <c r="U340" s="53" t="str">
        <f>IF(S340="","",COUNTIF($S$7:S340,"該当２"))</f>
        <v/>
      </c>
      <c r="V340" s="56" t="str">
        <f t="shared" si="62"/>
        <v/>
      </c>
      <c r="W340" s="83" t="str">
        <f t="shared" si="63"/>
        <v/>
      </c>
      <c r="X340" s="53" t="str">
        <f>IF(V340="","",COUNTIF($V$7:V340,"該当３"))</f>
        <v/>
      </c>
    </row>
    <row r="341" spans="1:24">
      <c r="A341" s="263">
        <v>1020215002</v>
      </c>
      <c r="B341" s="263">
        <v>10</v>
      </c>
      <c r="C341" s="264">
        <v>202</v>
      </c>
      <c r="D341" s="265">
        <v>15</v>
      </c>
      <c r="E341" s="264">
        <v>2</v>
      </c>
      <c r="F341" s="263" t="s">
        <v>495</v>
      </c>
      <c r="G341" s="263" t="s">
        <v>681</v>
      </c>
      <c r="H341" s="263" t="s">
        <v>784</v>
      </c>
      <c r="I341" s="263" t="s">
        <v>786</v>
      </c>
      <c r="J341" s="51"/>
      <c r="K341" s="52" t="str">
        <f t="shared" si="64"/>
        <v/>
      </c>
      <c r="L341" s="83" t="str">
        <f t="shared" si="65"/>
        <v/>
      </c>
      <c r="M341" s="53" t="str">
        <f>IF(K341="","",COUNTIF($K$7:K341,"ﾘｽﾄ１"))</f>
        <v/>
      </c>
      <c r="N341" s="53" t="str">
        <f t="shared" si="66"/>
        <v/>
      </c>
      <c r="O341" s="54" t="str">
        <f t="shared" si="67"/>
        <v/>
      </c>
      <c r="P341" s="53" t="str">
        <f t="shared" si="58"/>
        <v/>
      </c>
      <c r="Q341" s="52" t="str">
        <f t="shared" si="59"/>
        <v/>
      </c>
      <c r="R341" s="55" t="str">
        <f t="shared" si="60"/>
        <v/>
      </c>
      <c r="S341" s="52" t="str">
        <f t="shared" si="68"/>
        <v/>
      </c>
      <c r="T341" s="83" t="str">
        <f t="shared" si="61"/>
        <v/>
      </c>
      <c r="U341" s="53" t="str">
        <f>IF(S341="","",COUNTIF($S$7:S341,"該当２"))</f>
        <v/>
      </c>
      <c r="V341" s="56" t="str">
        <f t="shared" si="62"/>
        <v/>
      </c>
      <c r="W341" s="83" t="str">
        <f t="shared" si="63"/>
        <v/>
      </c>
      <c r="X341" s="53" t="str">
        <f>IF(V341="","",COUNTIF($V$7:V341,"該当３"))</f>
        <v/>
      </c>
    </row>
    <row r="342" spans="1:24">
      <c r="A342" s="263">
        <v>1020215003</v>
      </c>
      <c r="B342" s="263">
        <v>10</v>
      </c>
      <c r="C342" s="264">
        <v>202</v>
      </c>
      <c r="D342" s="265">
        <v>15</v>
      </c>
      <c r="E342" s="264">
        <v>3</v>
      </c>
      <c r="F342" s="263" t="s">
        <v>495</v>
      </c>
      <c r="G342" s="263" t="s">
        <v>681</v>
      </c>
      <c r="H342" s="263" t="s">
        <v>784</v>
      </c>
      <c r="I342" s="263" t="s">
        <v>787</v>
      </c>
      <c r="J342" s="51"/>
      <c r="K342" s="52" t="str">
        <f t="shared" si="64"/>
        <v/>
      </c>
      <c r="L342" s="83" t="str">
        <f t="shared" si="65"/>
        <v/>
      </c>
      <c r="M342" s="53" t="str">
        <f>IF(K342="","",COUNTIF($K$7:K342,"ﾘｽﾄ１"))</f>
        <v/>
      </c>
      <c r="N342" s="53" t="str">
        <f t="shared" si="66"/>
        <v/>
      </c>
      <c r="O342" s="54" t="str">
        <f t="shared" si="67"/>
        <v/>
      </c>
      <c r="P342" s="53" t="str">
        <f t="shared" si="58"/>
        <v/>
      </c>
      <c r="Q342" s="52" t="str">
        <f t="shared" si="59"/>
        <v/>
      </c>
      <c r="R342" s="55" t="str">
        <f t="shared" si="60"/>
        <v/>
      </c>
      <c r="S342" s="52" t="str">
        <f t="shared" si="68"/>
        <v/>
      </c>
      <c r="T342" s="83" t="str">
        <f t="shared" si="61"/>
        <v/>
      </c>
      <c r="U342" s="53" t="str">
        <f>IF(S342="","",COUNTIF($S$7:S342,"該当２"))</f>
        <v/>
      </c>
      <c r="V342" s="56" t="str">
        <f t="shared" si="62"/>
        <v/>
      </c>
      <c r="W342" s="83" t="str">
        <f t="shared" si="63"/>
        <v/>
      </c>
      <c r="X342" s="53" t="str">
        <f>IF(V342="","",COUNTIF($V$7:V342,"該当３"))</f>
        <v/>
      </c>
    </row>
    <row r="343" spans="1:24">
      <c r="A343" s="263">
        <v>1020215004</v>
      </c>
      <c r="B343" s="263">
        <v>10</v>
      </c>
      <c r="C343" s="264">
        <v>202</v>
      </c>
      <c r="D343" s="265">
        <v>15</v>
      </c>
      <c r="E343" s="264">
        <v>4</v>
      </c>
      <c r="F343" s="263" t="s">
        <v>495</v>
      </c>
      <c r="G343" s="263" t="s">
        <v>681</v>
      </c>
      <c r="H343" s="263" t="s">
        <v>784</v>
      </c>
      <c r="I343" s="263" t="s">
        <v>788</v>
      </c>
      <c r="J343" s="51"/>
      <c r="K343" s="52" t="str">
        <f t="shared" si="64"/>
        <v/>
      </c>
      <c r="L343" s="83" t="str">
        <f t="shared" si="65"/>
        <v/>
      </c>
      <c r="M343" s="53" t="str">
        <f>IF(K343="","",COUNTIF($K$7:K343,"ﾘｽﾄ１"))</f>
        <v/>
      </c>
      <c r="N343" s="53" t="str">
        <f t="shared" si="66"/>
        <v/>
      </c>
      <c r="O343" s="54" t="str">
        <f t="shared" si="67"/>
        <v/>
      </c>
      <c r="P343" s="53" t="str">
        <f t="shared" si="58"/>
        <v/>
      </c>
      <c r="Q343" s="52" t="str">
        <f t="shared" si="59"/>
        <v/>
      </c>
      <c r="R343" s="55" t="str">
        <f t="shared" si="60"/>
        <v/>
      </c>
      <c r="S343" s="52" t="str">
        <f t="shared" si="68"/>
        <v/>
      </c>
      <c r="T343" s="83" t="str">
        <f t="shared" si="61"/>
        <v/>
      </c>
      <c r="U343" s="53" t="str">
        <f>IF(S343="","",COUNTIF($S$7:S343,"該当２"))</f>
        <v/>
      </c>
      <c r="V343" s="56" t="str">
        <f t="shared" si="62"/>
        <v/>
      </c>
      <c r="W343" s="83" t="str">
        <f t="shared" si="63"/>
        <v/>
      </c>
      <c r="X343" s="53" t="str">
        <f>IF(V343="","",COUNTIF($V$7:V343,"該当３"))</f>
        <v/>
      </c>
    </row>
    <row r="344" spans="1:24">
      <c r="A344" s="263">
        <v>1020215005</v>
      </c>
      <c r="B344" s="263">
        <v>10</v>
      </c>
      <c r="C344" s="264">
        <v>202</v>
      </c>
      <c r="D344" s="265">
        <v>15</v>
      </c>
      <c r="E344" s="264">
        <v>5</v>
      </c>
      <c r="F344" s="263" t="s">
        <v>495</v>
      </c>
      <c r="G344" s="263" t="s">
        <v>681</v>
      </c>
      <c r="H344" s="263" t="s">
        <v>784</v>
      </c>
      <c r="I344" s="263" t="s">
        <v>789</v>
      </c>
      <c r="J344" s="51"/>
      <c r="K344" s="52" t="str">
        <f t="shared" si="64"/>
        <v/>
      </c>
      <c r="L344" s="83" t="str">
        <f t="shared" si="65"/>
        <v/>
      </c>
      <c r="M344" s="53" t="str">
        <f>IF(K344="","",COUNTIF($K$7:K344,"ﾘｽﾄ１"))</f>
        <v/>
      </c>
      <c r="N344" s="53" t="str">
        <f t="shared" si="66"/>
        <v/>
      </c>
      <c r="O344" s="54" t="str">
        <f t="shared" si="67"/>
        <v/>
      </c>
      <c r="P344" s="53" t="str">
        <f t="shared" si="58"/>
        <v/>
      </c>
      <c r="Q344" s="52" t="str">
        <f t="shared" si="59"/>
        <v/>
      </c>
      <c r="R344" s="55" t="str">
        <f t="shared" si="60"/>
        <v/>
      </c>
      <c r="S344" s="52" t="str">
        <f t="shared" si="68"/>
        <v/>
      </c>
      <c r="T344" s="83" t="str">
        <f t="shared" si="61"/>
        <v/>
      </c>
      <c r="U344" s="53" t="str">
        <f>IF(S344="","",COUNTIF($S$7:S344,"該当２"))</f>
        <v/>
      </c>
      <c r="V344" s="56" t="str">
        <f t="shared" si="62"/>
        <v/>
      </c>
      <c r="W344" s="83" t="str">
        <f t="shared" si="63"/>
        <v/>
      </c>
      <c r="X344" s="53" t="str">
        <f>IF(V344="","",COUNTIF($V$7:V344,"該当３"))</f>
        <v/>
      </c>
    </row>
    <row r="345" spans="1:24">
      <c r="A345" s="263">
        <v>1020215006</v>
      </c>
      <c r="B345" s="263">
        <v>10</v>
      </c>
      <c r="C345" s="264">
        <v>202</v>
      </c>
      <c r="D345" s="265">
        <v>15</v>
      </c>
      <c r="E345" s="264">
        <v>6</v>
      </c>
      <c r="F345" s="263" t="s">
        <v>495</v>
      </c>
      <c r="G345" s="263" t="s">
        <v>681</v>
      </c>
      <c r="H345" s="263" t="s">
        <v>784</v>
      </c>
      <c r="I345" s="263" t="s">
        <v>45</v>
      </c>
      <c r="J345" s="51"/>
      <c r="K345" s="52" t="str">
        <f t="shared" si="64"/>
        <v/>
      </c>
      <c r="L345" s="83" t="str">
        <f t="shared" si="65"/>
        <v/>
      </c>
      <c r="M345" s="53" t="str">
        <f>IF(K345="","",COUNTIF($K$7:K345,"ﾘｽﾄ１"))</f>
        <v/>
      </c>
      <c r="N345" s="53" t="str">
        <f t="shared" si="66"/>
        <v/>
      </c>
      <c r="O345" s="54" t="str">
        <f t="shared" si="67"/>
        <v/>
      </c>
      <c r="P345" s="53" t="str">
        <f t="shared" si="58"/>
        <v/>
      </c>
      <c r="Q345" s="52" t="str">
        <f t="shared" si="59"/>
        <v/>
      </c>
      <c r="R345" s="55" t="str">
        <f t="shared" si="60"/>
        <v/>
      </c>
      <c r="S345" s="52" t="str">
        <f t="shared" si="68"/>
        <v/>
      </c>
      <c r="T345" s="83" t="str">
        <f t="shared" si="61"/>
        <v/>
      </c>
      <c r="U345" s="53" t="str">
        <f>IF(S345="","",COUNTIF($S$7:S345,"該当２"))</f>
        <v/>
      </c>
      <c r="V345" s="56" t="str">
        <f t="shared" si="62"/>
        <v/>
      </c>
      <c r="W345" s="83" t="str">
        <f t="shared" si="63"/>
        <v/>
      </c>
      <c r="X345" s="53" t="str">
        <f>IF(V345="","",COUNTIF($V$7:V345,"該当３"))</f>
        <v/>
      </c>
    </row>
    <row r="346" spans="1:24">
      <c r="A346" s="263">
        <v>1020215007</v>
      </c>
      <c r="B346" s="263">
        <v>10</v>
      </c>
      <c r="C346" s="264">
        <v>202</v>
      </c>
      <c r="D346" s="265">
        <v>15</v>
      </c>
      <c r="E346" s="264">
        <v>7</v>
      </c>
      <c r="F346" s="263" t="s">
        <v>495</v>
      </c>
      <c r="G346" s="263" t="s">
        <v>681</v>
      </c>
      <c r="H346" s="263" t="s">
        <v>784</v>
      </c>
      <c r="I346" s="263" t="s">
        <v>790</v>
      </c>
      <c r="J346" s="51"/>
      <c r="K346" s="52" t="str">
        <f t="shared" si="64"/>
        <v/>
      </c>
      <c r="L346" s="83" t="str">
        <f t="shared" si="65"/>
        <v/>
      </c>
      <c r="M346" s="53" t="str">
        <f>IF(K346="","",COUNTIF($K$7:K346,"ﾘｽﾄ１"))</f>
        <v/>
      </c>
      <c r="N346" s="53" t="str">
        <f t="shared" si="66"/>
        <v/>
      </c>
      <c r="O346" s="54" t="str">
        <f t="shared" si="67"/>
        <v/>
      </c>
      <c r="P346" s="53" t="str">
        <f t="shared" si="58"/>
        <v/>
      </c>
      <c r="Q346" s="52" t="str">
        <f t="shared" si="59"/>
        <v/>
      </c>
      <c r="R346" s="55" t="str">
        <f t="shared" si="60"/>
        <v/>
      </c>
      <c r="S346" s="52" t="str">
        <f t="shared" si="68"/>
        <v/>
      </c>
      <c r="T346" s="83" t="str">
        <f t="shared" si="61"/>
        <v/>
      </c>
      <c r="U346" s="53" t="str">
        <f>IF(S346="","",COUNTIF($S$7:S346,"該当２"))</f>
        <v/>
      </c>
      <c r="V346" s="56" t="str">
        <f t="shared" si="62"/>
        <v/>
      </c>
      <c r="W346" s="83" t="str">
        <f t="shared" si="63"/>
        <v/>
      </c>
      <c r="X346" s="53" t="str">
        <f>IF(V346="","",COUNTIF($V$7:V346,"該当３"))</f>
        <v/>
      </c>
    </row>
    <row r="347" spans="1:24">
      <c r="A347" s="263">
        <v>1020215008</v>
      </c>
      <c r="B347" s="263">
        <v>10</v>
      </c>
      <c r="C347" s="264">
        <v>202</v>
      </c>
      <c r="D347" s="265">
        <v>15</v>
      </c>
      <c r="E347" s="264">
        <v>8</v>
      </c>
      <c r="F347" s="263" t="s">
        <v>495</v>
      </c>
      <c r="G347" s="263" t="s">
        <v>681</v>
      </c>
      <c r="H347" s="263" t="s">
        <v>784</v>
      </c>
      <c r="I347" s="263" t="s">
        <v>791</v>
      </c>
      <c r="J347" s="51"/>
      <c r="K347" s="52" t="str">
        <f t="shared" si="64"/>
        <v/>
      </c>
      <c r="L347" s="83" t="str">
        <f t="shared" si="65"/>
        <v/>
      </c>
      <c r="M347" s="53" t="str">
        <f>IF(K347="","",COUNTIF($K$7:K347,"ﾘｽﾄ１"))</f>
        <v/>
      </c>
      <c r="N347" s="53" t="str">
        <f t="shared" si="66"/>
        <v/>
      </c>
      <c r="O347" s="54" t="str">
        <f t="shared" si="67"/>
        <v/>
      </c>
      <c r="P347" s="53" t="str">
        <f t="shared" si="58"/>
        <v/>
      </c>
      <c r="Q347" s="52" t="str">
        <f t="shared" si="59"/>
        <v/>
      </c>
      <c r="R347" s="55" t="str">
        <f t="shared" si="60"/>
        <v/>
      </c>
      <c r="S347" s="52" t="str">
        <f t="shared" si="68"/>
        <v/>
      </c>
      <c r="T347" s="83" t="str">
        <f t="shared" si="61"/>
        <v/>
      </c>
      <c r="U347" s="53" t="str">
        <f>IF(S347="","",COUNTIF($S$7:S347,"該当２"))</f>
        <v/>
      </c>
      <c r="V347" s="56" t="str">
        <f t="shared" si="62"/>
        <v/>
      </c>
      <c r="W347" s="83" t="str">
        <f t="shared" si="63"/>
        <v/>
      </c>
      <c r="X347" s="53" t="str">
        <f>IF(V347="","",COUNTIF($V$7:V347,"該当３"))</f>
        <v/>
      </c>
    </row>
    <row r="348" spans="1:24">
      <c r="A348" s="263">
        <v>1020215009</v>
      </c>
      <c r="B348" s="263">
        <v>10</v>
      </c>
      <c r="C348" s="264">
        <v>202</v>
      </c>
      <c r="D348" s="265">
        <v>15</v>
      </c>
      <c r="E348" s="264">
        <v>9</v>
      </c>
      <c r="F348" s="263" t="s">
        <v>495</v>
      </c>
      <c r="G348" s="263" t="s">
        <v>681</v>
      </c>
      <c r="H348" s="263" t="s">
        <v>784</v>
      </c>
      <c r="I348" s="263" t="s">
        <v>712</v>
      </c>
      <c r="J348" s="51"/>
      <c r="K348" s="52" t="str">
        <f t="shared" si="64"/>
        <v/>
      </c>
      <c r="L348" s="83" t="str">
        <f t="shared" si="65"/>
        <v/>
      </c>
      <c r="M348" s="53" t="str">
        <f>IF(K348="","",COUNTIF($K$7:K348,"ﾘｽﾄ１"))</f>
        <v/>
      </c>
      <c r="N348" s="53" t="str">
        <f t="shared" si="66"/>
        <v/>
      </c>
      <c r="O348" s="54" t="str">
        <f t="shared" si="67"/>
        <v/>
      </c>
      <c r="P348" s="53" t="str">
        <f t="shared" si="58"/>
        <v/>
      </c>
      <c r="Q348" s="52" t="str">
        <f t="shared" si="59"/>
        <v/>
      </c>
      <c r="R348" s="55" t="str">
        <f t="shared" si="60"/>
        <v/>
      </c>
      <c r="S348" s="52" t="str">
        <f t="shared" si="68"/>
        <v/>
      </c>
      <c r="T348" s="83" t="str">
        <f t="shared" si="61"/>
        <v/>
      </c>
      <c r="U348" s="53" t="str">
        <f>IF(S348="","",COUNTIF($S$7:S348,"該当２"))</f>
        <v/>
      </c>
      <c r="V348" s="56" t="str">
        <f t="shared" si="62"/>
        <v/>
      </c>
      <c r="W348" s="83" t="str">
        <f t="shared" si="63"/>
        <v/>
      </c>
      <c r="X348" s="53" t="str">
        <f>IF(V348="","",COUNTIF($V$7:V348,"該当３"))</f>
        <v/>
      </c>
    </row>
    <row r="349" spans="1:24">
      <c r="A349" s="263">
        <v>1020215010</v>
      </c>
      <c r="B349" s="263">
        <v>10</v>
      </c>
      <c r="C349" s="264">
        <v>202</v>
      </c>
      <c r="D349" s="265">
        <v>15</v>
      </c>
      <c r="E349" s="264">
        <v>10</v>
      </c>
      <c r="F349" s="263" t="s">
        <v>495</v>
      </c>
      <c r="G349" s="263" t="s">
        <v>681</v>
      </c>
      <c r="H349" s="263" t="s">
        <v>784</v>
      </c>
      <c r="I349" s="263" t="s">
        <v>169</v>
      </c>
      <c r="J349" s="51"/>
      <c r="K349" s="52" t="str">
        <f t="shared" si="64"/>
        <v/>
      </c>
      <c r="L349" s="83" t="str">
        <f t="shared" si="65"/>
        <v/>
      </c>
      <c r="M349" s="53" t="str">
        <f>IF(K349="","",COUNTIF($K$7:K349,"ﾘｽﾄ１"))</f>
        <v/>
      </c>
      <c r="N349" s="53" t="str">
        <f t="shared" si="66"/>
        <v/>
      </c>
      <c r="O349" s="54" t="str">
        <f t="shared" si="67"/>
        <v/>
      </c>
      <c r="P349" s="53" t="str">
        <f t="shared" si="58"/>
        <v/>
      </c>
      <c r="Q349" s="52" t="str">
        <f t="shared" si="59"/>
        <v/>
      </c>
      <c r="R349" s="55" t="str">
        <f t="shared" si="60"/>
        <v/>
      </c>
      <c r="S349" s="52" t="str">
        <f t="shared" si="68"/>
        <v/>
      </c>
      <c r="T349" s="83" t="str">
        <f t="shared" si="61"/>
        <v/>
      </c>
      <c r="U349" s="53" t="str">
        <f>IF(S349="","",COUNTIF($S$7:S349,"該当２"))</f>
        <v/>
      </c>
      <c r="V349" s="56" t="str">
        <f t="shared" si="62"/>
        <v/>
      </c>
      <c r="W349" s="83" t="str">
        <f t="shared" si="63"/>
        <v/>
      </c>
      <c r="X349" s="53" t="str">
        <f>IF(V349="","",COUNTIF($V$7:V349,"該当３"))</f>
        <v/>
      </c>
    </row>
    <row r="350" spans="1:24">
      <c r="A350" s="263">
        <v>1020215011</v>
      </c>
      <c r="B350" s="263">
        <v>10</v>
      </c>
      <c r="C350" s="264">
        <v>202</v>
      </c>
      <c r="D350" s="265">
        <v>15</v>
      </c>
      <c r="E350" s="264">
        <v>11</v>
      </c>
      <c r="F350" s="263" t="s">
        <v>495</v>
      </c>
      <c r="G350" s="263" t="s">
        <v>681</v>
      </c>
      <c r="H350" s="263" t="s">
        <v>784</v>
      </c>
      <c r="I350" s="263" t="s">
        <v>792</v>
      </c>
      <c r="J350" s="51"/>
      <c r="K350" s="52" t="str">
        <f t="shared" si="64"/>
        <v/>
      </c>
      <c r="L350" s="83" t="str">
        <f t="shared" si="65"/>
        <v/>
      </c>
      <c r="M350" s="53" t="str">
        <f>IF(K350="","",COUNTIF($K$7:K350,"ﾘｽﾄ１"))</f>
        <v/>
      </c>
      <c r="N350" s="53" t="str">
        <f t="shared" si="66"/>
        <v/>
      </c>
      <c r="O350" s="54" t="str">
        <f t="shared" si="67"/>
        <v/>
      </c>
      <c r="P350" s="53" t="str">
        <f t="shared" si="58"/>
        <v/>
      </c>
      <c r="Q350" s="52" t="str">
        <f t="shared" si="59"/>
        <v/>
      </c>
      <c r="R350" s="55" t="str">
        <f t="shared" si="60"/>
        <v/>
      </c>
      <c r="S350" s="52" t="str">
        <f t="shared" si="68"/>
        <v/>
      </c>
      <c r="T350" s="83" t="str">
        <f t="shared" si="61"/>
        <v/>
      </c>
      <c r="U350" s="53" t="str">
        <f>IF(S350="","",COUNTIF($S$7:S350,"該当２"))</f>
        <v/>
      </c>
      <c r="V350" s="56" t="str">
        <f t="shared" si="62"/>
        <v/>
      </c>
      <c r="W350" s="83" t="str">
        <f t="shared" si="63"/>
        <v/>
      </c>
      <c r="X350" s="53" t="str">
        <f>IF(V350="","",COUNTIF($V$7:V350,"該当３"))</f>
        <v/>
      </c>
    </row>
    <row r="351" spans="1:24">
      <c r="A351" s="263">
        <v>1020216000</v>
      </c>
      <c r="B351" s="263">
        <v>10</v>
      </c>
      <c r="C351" s="264">
        <v>202</v>
      </c>
      <c r="D351" s="265">
        <v>16</v>
      </c>
      <c r="E351" s="264">
        <v>0</v>
      </c>
      <c r="F351" s="263" t="s">
        <v>495</v>
      </c>
      <c r="G351" s="263" t="s">
        <v>681</v>
      </c>
      <c r="H351" s="263" t="s">
        <v>793</v>
      </c>
      <c r="I351" s="263"/>
      <c r="J351" s="51"/>
      <c r="K351" s="52" t="str">
        <f t="shared" si="64"/>
        <v/>
      </c>
      <c r="L351" s="83" t="str">
        <f t="shared" si="65"/>
        <v/>
      </c>
      <c r="M351" s="53" t="str">
        <f>IF(K351="","",COUNTIF($K$7:K351,"ﾘｽﾄ１"))</f>
        <v/>
      </c>
      <c r="N351" s="53" t="str">
        <f t="shared" si="66"/>
        <v/>
      </c>
      <c r="O351" s="54" t="str">
        <f t="shared" si="67"/>
        <v/>
      </c>
      <c r="P351" s="53" t="str">
        <f t="shared" si="58"/>
        <v/>
      </c>
      <c r="Q351" s="52" t="str">
        <f t="shared" si="59"/>
        <v/>
      </c>
      <c r="R351" s="55" t="str">
        <f t="shared" si="60"/>
        <v/>
      </c>
      <c r="S351" s="52" t="str">
        <f t="shared" si="68"/>
        <v/>
      </c>
      <c r="T351" s="83" t="str">
        <f t="shared" si="61"/>
        <v/>
      </c>
      <c r="U351" s="53" t="str">
        <f>IF(S351="","",COUNTIF($S$7:S351,"該当２"))</f>
        <v/>
      </c>
      <c r="V351" s="56" t="str">
        <f t="shared" si="62"/>
        <v/>
      </c>
      <c r="W351" s="83" t="str">
        <f t="shared" si="63"/>
        <v/>
      </c>
      <c r="X351" s="53" t="str">
        <f>IF(V351="","",COUNTIF($V$7:V351,"該当３"))</f>
        <v/>
      </c>
    </row>
    <row r="352" spans="1:24">
      <c r="A352" s="263">
        <v>1020216001</v>
      </c>
      <c r="B352" s="263">
        <v>10</v>
      </c>
      <c r="C352" s="264">
        <v>202</v>
      </c>
      <c r="D352" s="265">
        <v>16</v>
      </c>
      <c r="E352" s="264">
        <v>1</v>
      </c>
      <c r="F352" s="263" t="s">
        <v>495</v>
      </c>
      <c r="G352" s="263" t="s">
        <v>681</v>
      </c>
      <c r="H352" s="263" t="s">
        <v>793</v>
      </c>
      <c r="I352" s="263" t="s">
        <v>794</v>
      </c>
      <c r="J352" s="51"/>
      <c r="K352" s="52" t="str">
        <f t="shared" si="64"/>
        <v/>
      </c>
      <c r="L352" s="83" t="str">
        <f t="shared" si="65"/>
        <v/>
      </c>
      <c r="M352" s="53" t="str">
        <f>IF(K352="","",COUNTIF($K$7:K352,"ﾘｽﾄ１"))</f>
        <v/>
      </c>
      <c r="N352" s="53" t="str">
        <f t="shared" si="66"/>
        <v/>
      </c>
      <c r="O352" s="54" t="str">
        <f t="shared" si="67"/>
        <v/>
      </c>
      <c r="P352" s="53" t="str">
        <f t="shared" si="58"/>
        <v/>
      </c>
      <c r="Q352" s="52" t="str">
        <f t="shared" si="59"/>
        <v/>
      </c>
      <c r="R352" s="55" t="str">
        <f t="shared" si="60"/>
        <v/>
      </c>
      <c r="S352" s="52" t="str">
        <f t="shared" si="68"/>
        <v/>
      </c>
      <c r="T352" s="83" t="str">
        <f t="shared" si="61"/>
        <v/>
      </c>
      <c r="U352" s="53" t="str">
        <f>IF(S352="","",COUNTIF($S$7:S352,"該当２"))</f>
        <v/>
      </c>
      <c r="V352" s="56" t="str">
        <f t="shared" si="62"/>
        <v/>
      </c>
      <c r="W352" s="83" t="str">
        <f t="shared" si="63"/>
        <v/>
      </c>
      <c r="X352" s="53" t="str">
        <f>IF(V352="","",COUNTIF($V$7:V352,"該当３"))</f>
        <v/>
      </c>
    </row>
    <row r="353" spans="1:24">
      <c r="A353" s="263">
        <v>1020216002</v>
      </c>
      <c r="B353" s="263">
        <v>10</v>
      </c>
      <c r="C353" s="264">
        <v>202</v>
      </c>
      <c r="D353" s="265">
        <v>16</v>
      </c>
      <c r="E353" s="264">
        <v>2</v>
      </c>
      <c r="F353" s="263" t="s">
        <v>495</v>
      </c>
      <c r="G353" s="263" t="s">
        <v>681</v>
      </c>
      <c r="H353" s="263" t="s">
        <v>793</v>
      </c>
      <c r="I353" s="263" t="s">
        <v>795</v>
      </c>
      <c r="J353" s="51"/>
      <c r="K353" s="52" t="str">
        <f t="shared" si="64"/>
        <v/>
      </c>
      <c r="L353" s="83" t="str">
        <f t="shared" si="65"/>
        <v/>
      </c>
      <c r="M353" s="53" t="str">
        <f>IF(K353="","",COUNTIF($K$7:K353,"ﾘｽﾄ１"))</f>
        <v/>
      </c>
      <c r="N353" s="53" t="str">
        <f t="shared" si="66"/>
        <v/>
      </c>
      <c r="O353" s="54" t="str">
        <f t="shared" si="67"/>
        <v/>
      </c>
      <c r="P353" s="53" t="str">
        <f t="shared" si="58"/>
        <v/>
      </c>
      <c r="Q353" s="52" t="str">
        <f t="shared" si="59"/>
        <v/>
      </c>
      <c r="R353" s="55" t="str">
        <f t="shared" si="60"/>
        <v/>
      </c>
      <c r="S353" s="52" t="str">
        <f t="shared" si="68"/>
        <v/>
      </c>
      <c r="T353" s="83" t="str">
        <f t="shared" si="61"/>
        <v/>
      </c>
      <c r="U353" s="53" t="str">
        <f>IF(S353="","",COUNTIF($S$7:S353,"該当２"))</f>
        <v/>
      </c>
      <c r="V353" s="56" t="str">
        <f t="shared" si="62"/>
        <v/>
      </c>
      <c r="W353" s="83" t="str">
        <f t="shared" si="63"/>
        <v/>
      </c>
      <c r="X353" s="53" t="str">
        <f>IF(V353="","",COUNTIF($V$7:V353,"該当３"))</f>
        <v/>
      </c>
    </row>
    <row r="354" spans="1:24">
      <c r="A354" s="263">
        <v>1020216003</v>
      </c>
      <c r="B354" s="263">
        <v>10</v>
      </c>
      <c r="C354" s="264">
        <v>202</v>
      </c>
      <c r="D354" s="265">
        <v>16</v>
      </c>
      <c r="E354" s="264">
        <v>3</v>
      </c>
      <c r="F354" s="263" t="s">
        <v>495</v>
      </c>
      <c r="G354" s="263" t="s">
        <v>681</v>
      </c>
      <c r="H354" s="263" t="s">
        <v>793</v>
      </c>
      <c r="I354" s="263" t="s">
        <v>796</v>
      </c>
      <c r="J354" s="51"/>
      <c r="K354" s="52" t="str">
        <f t="shared" si="64"/>
        <v/>
      </c>
      <c r="L354" s="83" t="str">
        <f t="shared" si="65"/>
        <v/>
      </c>
      <c r="M354" s="53" t="str">
        <f>IF(K354="","",COUNTIF($K$7:K354,"ﾘｽﾄ１"))</f>
        <v/>
      </c>
      <c r="N354" s="53" t="str">
        <f t="shared" si="66"/>
        <v/>
      </c>
      <c r="O354" s="54" t="str">
        <f t="shared" si="67"/>
        <v/>
      </c>
      <c r="P354" s="53" t="str">
        <f t="shared" si="58"/>
        <v/>
      </c>
      <c r="Q354" s="52" t="str">
        <f t="shared" si="59"/>
        <v/>
      </c>
      <c r="R354" s="55" t="str">
        <f t="shared" si="60"/>
        <v/>
      </c>
      <c r="S354" s="52" t="str">
        <f t="shared" si="68"/>
        <v/>
      </c>
      <c r="T354" s="83" t="str">
        <f t="shared" si="61"/>
        <v/>
      </c>
      <c r="U354" s="53" t="str">
        <f>IF(S354="","",COUNTIF($S$7:S354,"該当２"))</f>
        <v/>
      </c>
      <c r="V354" s="56" t="str">
        <f t="shared" si="62"/>
        <v/>
      </c>
      <c r="W354" s="83" t="str">
        <f t="shared" si="63"/>
        <v/>
      </c>
      <c r="X354" s="53" t="str">
        <f>IF(V354="","",COUNTIF($V$7:V354,"該当３"))</f>
        <v/>
      </c>
    </row>
    <row r="355" spans="1:24">
      <c r="A355" s="263">
        <v>1020216004</v>
      </c>
      <c r="B355" s="263">
        <v>10</v>
      </c>
      <c r="C355" s="264">
        <v>202</v>
      </c>
      <c r="D355" s="265">
        <v>16</v>
      </c>
      <c r="E355" s="264">
        <v>4</v>
      </c>
      <c r="F355" s="263" t="s">
        <v>495</v>
      </c>
      <c r="G355" s="263" t="s">
        <v>681</v>
      </c>
      <c r="H355" s="263" t="s">
        <v>793</v>
      </c>
      <c r="I355" s="263" t="s">
        <v>797</v>
      </c>
      <c r="J355" s="51"/>
      <c r="K355" s="52" t="str">
        <f t="shared" si="64"/>
        <v/>
      </c>
      <c r="L355" s="83" t="str">
        <f t="shared" si="65"/>
        <v/>
      </c>
      <c r="M355" s="53" t="str">
        <f>IF(K355="","",COUNTIF($K$7:K355,"ﾘｽﾄ１"))</f>
        <v/>
      </c>
      <c r="N355" s="53" t="str">
        <f t="shared" si="66"/>
        <v/>
      </c>
      <c r="O355" s="54" t="str">
        <f t="shared" si="67"/>
        <v/>
      </c>
      <c r="P355" s="53" t="str">
        <f t="shared" si="58"/>
        <v/>
      </c>
      <c r="Q355" s="52" t="str">
        <f t="shared" si="59"/>
        <v/>
      </c>
      <c r="R355" s="55" t="str">
        <f t="shared" si="60"/>
        <v/>
      </c>
      <c r="S355" s="52" t="str">
        <f t="shared" si="68"/>
        <v/>
      </c>
      <c r="T355" s="83" t="str">
        <f t="shared" si="61"/>
        <v/>
      </c>
      <c r="U355" s="53" t="str">
        <f>IF(S355="","",COUNTIF($S$7:S355,"該当２"))</f>
        <v/>
      </c>
      <c r="V355" s="56" t="str">
        <f t="shared" si="62"/>
        <v/>
      </c>
      <c r="W355" s="83" t="str">
        <f t="shared" si="63"/>
        <v/>
      </c>
      <c r="X355" s="53" t="str">
        <f>IF(V355="","",COUNTIF($V$7:V355,"該当３"))</f>
        <v/>
      </c>
    </row>
    <row r="356" spans="1:24">
      <c r="A356" s="263">
        <v>1020216005</v>
      </c>
      <c r="B356" s="263">
        <v>10</v>
      </c>
      <c r="C356" s="264">
        <v>202</v>
      </c>
      <c r="D356" s="265">
        <v>16</v>
      </c>
      <c r="E356" s="264">
        <v>5</v>
      </c>
      <c r="F356" s="263" t="s">
        <v>495</v>
      </c>
      <c r="G356" s="263" t="s">
        <v>681</v>
      </c>
      <c r="H356" s="263" t="s">
        <v>793</v>
      </c>
      <c r="I356" s="263" t="s">
        <v>798</v>
      </c>
      <c r="J356" s="51"/>
      <c r="K356" s="52" t="str">
        <f t="shared" si="64"/>
        <v/>
      </c>
      <c r="L356" s="83" t="str">
        <f t="shared" si="65"/>
        <v/>
      </c>
      <c r="M356" s="53" t="str">
        <f>IF(K356="","",COUNTIF($K$7:K356,"ﾘｽﾄ１"))</f>
        <v/>
      </c>
      <c r="N356" s="53" t="str">
        <f t="shared" si="66"/>
        <v/>
      </c>
      <c r="O356" s="54" t="str">
        <f t="shared" si="67"/>
        <v/>
      </c>
      <c r="P356" s="53" t="str">
        <f t="shared" si="58"/>
        <v/>
      </c>
      <c r="Q356" s="52" t="str">
        <f t="shared" si="59"/>
        <v/>
      </c>
      <c r="R356" s="55" t="str">
        <f t="shared" si="60"/>
        <v/>
      </c>
      <c r="S356" s="52" t="str">
        <f t="shared" si="68"/>
        <v/>
      </c>
      <c r="T356" s="83" t="str">
        <f t="shared" si="61"/>
        <v/>
      </c>
      <c r="U356" s="53" t="str">
        <f>IF(S356="","",COUNTIF($S$7:S356,"該当２"))</f>
        <v/>
      </c>
      <c r="V356" s="56" t="str">
        <f t="shared" si="62"/>
        <v/>
      </c>
      <c r="W356" s="83" t="str">
        <f t="shared" si="63"/>
        <v/>
      </c>
      <c r="X356" s="53" t="str">
        <f>IF(V356="","",COUNTIF($V$7:V356,"該当３"))</f>
        <v/>
      </c>
    </row>
    <row r="357" spans="1:24">
      <c r="A357" s="263">
        <v>1020216006</v>
      </c>
      <c r="B357" s="263">
        <v>10</v>
      </c>
      <c r="C357" s="264">
        <v>202</v>
      </c>
      <c r="D357" s="265">
        <v>16</v>
      </c>
      <c r="E357" s="264">
        <v>6</v>
      </c>
      <c r="F357" s="263" t="s">
        <v>495</v>
      </c>
      <c r="G357" s="263" t="s">
        <v>681</v>
      </c>
      <c r="H357" s="263" t="s">
        <v>793</v>
      </c>
      <c r="I357" s="263" t="s">
        <v>799</v>
      </c>
      <c r="J357" s="51"/>
      <c r="K357" s="52" t="str">
        <f t="shared" si="64"/>
        <v/>
      </c>
      <c r="L357" s="83" t="str">
        <f t="shared" si="65"/>
        <v/>
      </c>
      <c r="M357" s="53" t="str">
        <f>IF(K357="","",COUNTIF($K$7:K357,"ﾘｽﾄ１"))</f>
        <v/>
      </c>
      <c r="N357" s="53" t="str">
        <f t="shared" si="66"/>
        <v/>
      </c>
      <c r="O357" s="54" t="str">
        <f t="shared" si="67"/>
        <v/>
      </c>
      <c r="P357" s="53" t="str">
        <f t="shared" si="58"/>
        <v/>
      </c>
      <c r="Q357" s="52" t="str">
        <f t="shared" si="59"/>
        <v/>
      </c>
      <c r="R357" s="55" t="str">
        <f t="shared" si="60"/>
        <v/>
      </c>
      <c r="S357" s="52" t="str">
        <f t="shared" si="68"/>
        <v/>
      </c>
      <c r="T357" s="83" t="str">
        <f t="shared" si="61"/>
        <v/>
      </c>
      <c r="U357" s="53" t="str">
        <f>IF(S357="","",COUNTIF($S$7:S357,"該当２"))</f>
        <v/>
      </c>
      <c r="V357" s="56" t="str">
        <f t="shared" si="62"/>
        <v/>
      </c>
      <c r="W357" s="83" t="str">
        <f t="shared" si="63"/>
        <v/>
      </c>
      <c r="X357" s="53" t="str">
        <f>IF(V357="","",COUNTIF($V$7:V357,"該当３"))</f>
        <v/>
      </c>
    </row>
    <row r="358" spans="1:24">
      <c r="A358" s="263">
        <v>1020216007</v>
      </c>
      <c r="B358" s="263">
        <v>10</v>
      </c>
      <c r="C358" s="264">
        <v>202</v>
      </c>
      <c r="D358" s="265">
        <v>16</v>
      </c>
      <c r="E358" s="264">
        <v>7</v>
      </c>
      <c r="F358" s="263" t="s">
        <v>495</v>
      </c>
      <c r="G358" s="263" t="s">
        <v>681</v>
      </c>
      <c r="H358" s="263" t="s">
        <v>793</v>
      </c>
      <c r="I358" s="263" t="s">
        <v>800</v>
      </c>
      <c r="J358" s="51"/>
      <c r="K358" s="52" t="str">
        <f t="shared" si="64"/>
        <v/>
      </c>
      <c r="L358" s="83" t="str">
        <f t="shared" si="65"/>
        <v/>
      </c>
      <c r="M358" s="53" t="str">
        <f>IF(K358="","",COUNTIF($K$7:K358,"ﾘｽﾄ１"))</f>
        <v/>
      </c>
      <c r="N358" s="53" t="str">
        <f t="shared" si="66"/>
        <v/>
      </c>
      <c r="O358" s="54" t="str">
        <f t="shared" si="67"/>
        <v/>
      </c>
      <c r="P358" s="53" t="str">
        <f t="shared" si="58"/>
        <v/>
      </c>
      <c r="Q358" s="52" t="str">
        <f t="shared" si="59"/>
        <v/>
      </c>
      <c r="R358" s="55" t="str">
        <f t="shared" si="60"/>
        <v/>
      </c>
      <c r="S358" s="52" t="str">
        <f t="shared" si="68"/>
        <v/>
      </c>
      <c r="T358" s="83" t="str">
        <f t="shared" si="61"/>
        <v/>
      </c>
      <c r="U358" s="53" t="str">
        <f>IF(S358="","",COUNTIF($S$7:S358,"該当２"))</f>
        <v/>
      </c>
      <c r="V358" s="56" t="str">
        <f t="shared" si="62"/>
        <v/>
      </c>
      <c r="W358" s="83" t="str">
        <f t="shared" si="63"/>
        <v/>
      </c>
      <c r="X358" s="53" t="str">
        <f>IF(V358="","",COUNTIF($V$7:V358,"該当３"))</f>
        <v/>
      </c>
    </row>
    <row r="359" spans="1:24">
      <c r="A359" s="263">
        <v>1020216008</v>
      </c>
      <c r="B359" s="263">
        <v>10</v>
      </c>
      <c r="C359" s="264">
        <v>202</v>
      </c>
      <c r="D359" s="265">
        <v>16</v>
      </c>
      <c r="E359" s="264">
        <v>8</v>
      </c>
      <c r="F359" s="263" t="s">
        <v>495</v>
      </c>
      <c r="G359" s="263" t="s">
        <v>681</v>
      </c>
      <c r="H359" s="263" t="s">
        <v>793</v>
      </c>
      <c r="I359" s="263" t="s">
        <v>801</v>
      </c>
      <c r="J359" s="51"/>
      <c r="K359" s="52" t="str">
        <f t="shared" si="64"/>
        <v/>
      </c>
      <c r="L359" s="83" t="str">
        <f t="shared" si="65"/>
        <v/>
      </c>
      <c r="M359" s="53" t="str">
        <f>IF(K359="","",COUNTIF($K$7:K359,"ﾘｽﾄ１"))</f>
        <v/>
      </c>
      <c r="N359" s="53" t="str">
        <f t="shared" si="66"/>
        <v/>
      </c>
      <c r="O359" s="54" t="str">
        <f t="shared" si="67"/>
        <v/>
      </c>
      <c r="P359" s="53" t="str">
        <f t="shared" si="58"/>
        <v/>
      </c>
      <c r="Q359" s="52" t="str">
        <f t="shared" si="59"/>
        <v/>
      </c>
      <c r="R359" s="55" t="str">
        <f t="shared" si="60"/>
        <v/>
      </c>
      <c r="S359" s="52" t="str">
        <f t="shared" si="68"/>
        <v/>
      </c>
      <c r="T359" s="83" t="str">
        <f t="shared" si="61"/>
        <v/>
      </c>
      <c r="U359" s="53" t="str">
        <f>IF(S359="","",COUNTIF($S$7:S359,"該当２"))</f>
        <v/>
      </c>
      <c r="V359" s="56" t="str">
        <f t="shared" si="62"/>
        <v/>
      </c>
      <c r="W359" s="83" t="str">
        <f t="shared" si="63"/>
        <v/>
      </c>
      <c r="X359" s="53" t="str">
        <f>IF(V359="","",COUNTIF($V$7:V359,"該当３"))</f>
        <v/>
      </c>
    </row>
    <row r="360" spans="1:24">
      <c r="A360" s="263">
        <v>1020217000</v>
      </c>
      <c r="B360" s="263">
        <v>10</v>
      </c>
      <c r="C360" s="264">
        <v>202</v>
      </c>
      <c r="D360" s="265">
        <v>17</v>
      </c>
      <c r="E360" s="264">
        <v>0</v>
      </c>
      <c r="F360" s="263" t="s">
        <v>495</v>
      </c>
      <c r="G360" s="263" t="s">
        <v>681</v>
      </c>
      <c r="H360" s="263" t="s">
        <v>802</v>
      </c>
      <c r="I360" s="263"/>
      <c r="J360" s="51"/>
      <c r="K360" s="52" t="str">
        <f t="shared" si="64"/>
        <v/>
      </c>
      <c r="L360" s="83" t="str">
        <f t="shared" si="65"/>
        <v/>
      </c>
      <c r="M360" s="53" t="str">
        <f>IF(K360="","",COUNTIF($K$7:K360,"ﾘｽﾄ１"))</f>
        <v/>
      </c>
      <c r="N360" s="53" t="str">
        <f t="shared" si="66"/>
        <v/>
      </c>
      <c r="O360" s="54" t="str">
        <f t="shared" si="67"/>
        <v/>
      </c>
      <c r="P360" s="53" t="str">
        <f t="shared" si="58"/>
        <v/>
      </c>
      <c r="Q360" s="52" t="str">
        <f t="shared" si="59"/>
        <v/>
      </c>
      <c r="R360" s="55" t="str">
        <f t="shared" si="60"/>
        <v/>
      </c>
      <c r="S360" s="52" t="str">
        <f t="shared" si="68"/>
        <v/>
      </c>
      <c r="T360" s="83" t="str">
        <f t="shared" si="61"/>
        <v/>
      </c>
      <c r="U360" s="53" t="str">
        <f>IF(S360="","",COUNTIF($S$7:S360,"該当２"))</f>
        <v/>
      </c>
      <c r="V360" s="56" t="str">
        <f t="shared" si="62"/>
        <v/>
      </c>
      <c r="W360" s="83" t="str">
        <f t="shared" si="63"/>
        <v/>
      </c>
      <c r="X360" s="53" t="str">
        <f>IF(V360="","",COUNTIF($V$7:V360,"該当３"))</f>
        <v/>
      </c>
    </row>
    <row r="361" spans="1:24">
      <c r="A361" s="263">
        <v>1020217001</v>
      </c>
      <c r="B361" s="263">
        <v>10</v>
      </c>
      <c r="C361" s="264">
        <v>202</v>
      </c>
      <c r="D361" s="265">
        <v>17</v>
      </c>
      <c r="E361" s="264">
        <v>1</v>
      </c>
      <c r="F361" s="263" t="s">
        <v>495</v>
      </c>
      <c r="G361" s="263" t="s">
        <v>681</v>
      </c>
      <c r="H361" s="263" t="s">
        <v>802</v>
      </c>
      <c r="I361" s="263" t="s">
        <v>803</v>
      </c>
      <c r="J361" s="51"/>
      <c r="K361" s="52" t="str">
        <f t="shared" si="64"/>
        <v/>
      </c>
      <c r="L361" s="83" t="str">
        <f t="shared" si="65"/>
        <v/>
      </c>
      <c r="M361" s="53" t="str">
        <f>IF(K361="","",COUNTIF($K$7:K361,"ﾘｽﾄ１"))</f>
        <v/>
      </c>
      <c r="N361" s="53" t="str">
        <f t="shared" si="66"/>
        <v/>
      </c>
      <c r="O361" s="54" t="str">
        <f t="shared" si="67"/>
        <v/>
      </c>
      <c r="P361" s="53" t="str">
        <f t="shared" si="58"/>
        <v/>
      </c>
      <c r="Q361" s="52" t="str">
        <f t="shared" si="59"/>
        <v/>
      </c>
      <c r="R361" s="55" t="str">
        <f t="shared" si="60"/>
        <v/>
      </c>
      <c r="S361" s="52" t="str">
        <f t="shared" si="68"/>
        <v/>
      </c>
      <c r="T361" s="83" t="str">
        <f t="shared" si="61"/>
        <v/>
      </c>
      <c r="U361" s="53" t="str">
        <f>IF(S361="","",COUNTIF($S$7:S361,"該当２"))</f>
        <v/>
      </c>
      <c r="V361" s="56" t="str">
        <f t="shared" si="62"/>
        <v/>
      </c>
      <c r="W361" s="83" t="str">
        <f t="shared" si="63"/>
        <v/>
      </c>
      <c r="X361" s="53" t="str">
        <f>IF(V361="","",COUNTIF($V$7:V361,"該当３"))</f>
        <v/>
      </c>
    </row>
    <row r="362" spans="1:24">
      <c r="A362" s="263">
        <v>1020217002</v>
      </c>
      <c r="B362" s="263">
        <v>10</v>
      </c>
      <c r="C362" s="264">
        <v>202</v>
      </c>
      <c r="D362" s="265">
        <v>17</v>
      </c>
      <c r="E362" s="264">
        <v>2</v>
      </c>
      <c r="F362" s="263" t="s">
        <v>495</v>
      </c>
      <c r="G362" s="263" t="s">
        <v>681</v>
      </c>
      <c r="H362" s="263" t="s">
        <v>802</v>
      </c>
      <c r="I362" s="263" t="s">
        <v>804</v>
      </c>
      <c r="J362" s="51"/>
      <c r="K362" s="52" t="str">
        <f t="shared" si="64"/>
        <v/>
      </c>
      <c r="L362" s="83" t="str">
        <f t="shared" si="65"/>
        <v/>
      </c>
      <c r="M362" s="53" t="str">
        <f>IF(K362="","",COUNTIF($K$7:K362,"ﾘｽﾄ１"))</f>
        <v/>
      </c>
      <c r="N362" s="53" t="str">
        <f t="shared" si="66"/>
        <v/>
      </c>
      <c r="O362" s="54" t="str">
        <f t="shared" si="67"/>
        <v/>
      </c>
      <c r="P362" s="53" t="str">
        <f t="shared" si="58"/>
        <v/>
      </c>
      <c r="Q362" s="52" t="str">
        <f t="shared" si="59"/>
        <v/>
      </c>
      <c r="R362" s="55" t="str">
        <f t="shared" si="60"/>
        <v/>
      </c>
      <c r="S362" s="52" t="str">
        <f t="shared" si="68"/>
        <v/>
      </c>
      <c r="T362" s="83" t="str">
        <f t="shared" si="61"/>
        <v/>
      </c>
      <c r="U362" s="53" t="str">
        <f>IF(S362="","",COUNTIF($S$7:S362,"該当２"))</f>
        <v/>
      </c>
      <c r="V362" s="56" t="str">
        <f t="shared" si="62"/>
        <v/>
      </c>
      <c r="W362" s="83" t="str">
        <f t="shared" si="63"/>
        <v/>
      </c>
      <c r="X362" s="53" t="str">
        <f>IF(V362="","",COUNTIF($V$7:V362,"該当３"))</f>
        <v/>
      </c>
    </row>
    <row r="363" spans="1:24">
      <c r="A363" s="263">
        <v>1020217003</v>
      </c>
      <c r="B363" s="263">
        <v>10</v>
      </c>
      <c r="C363" s="264">
        <v>202</v>
      </c>
      <c r="D363" s="265">
        <v>17</v>
      </c>
      <c r="E363" s="264">
        <v>3</v>
      </c>
      <c r="F363" s="263" t="s">
        <v>495</v>
      </c>
      <c r="G363" s="263" t="s">
        <v>681</v>
      </c>
      <c r="H363" s="263" t="s">
        <v>802</v>
      </c>
      <c r="I363" s="263" t="s">
        <v>805</v>
      </c>
      <c r="J363" s="51"/>
      <c r="K363" s="52" t="str">
        <f t="shared" si="64"/>
        <v/>
      </c>
      <c r="L363" s="83" t="str">
        <f t="shared" si="65"/>
        <v/>
      </c>
      <c r="M363" s="53" t="str">
        <f>IF(K363="","",COUNTIF($K$7:K363,"ﾘｽﾄ１"))</f>
        <v/>
      </c>
      <c r="N363" s="53" t="str">
        <f t="shared" si="66"/>
        <v/>
      </c>
      <c r="O363" s="54" t="str">
        <f t="shared" si="67"/>
        <v/>
      </c>
      <c r="P363" s="53" t="str">
        <f t="shared" si="58"/>
        <v/>
      </c>
      <c r="Q363" s="52" t="str">
        <f t="shared" si="59"/>
        <v/>
      </c>
      <c r="R363" s="55" t="str">
        <f t="shared" si="60"/>
        <v/>
      </c>
      <c r="S363" s="52" t="str">
        <f t="shared" si="68"/>
        <v/>
      </c>
      <c r="T363" s="83" t="str">
        <f t="shared" si="61"/>
        <v/>
      </c>
      <c r="U363" s="53" t="str">
        <f>IF(S363="","",COUNTIF($S$7:S363,"該当２"))</f>
        <v/>
      </c>
      <c r="V363" s="56" t="str">
        <f t="shared" si="62"/>
        <v/>
      </c>
      <c r="W363" s="83" t="str">
        <f t="shared" si="63"/>
        <v/>
      </c>
      <c r="X363" s="53" t="str">
        <f>IF(V363="","",COUNTIF($V$7:V363,"該当３"))</f>
        <v/>
      </c>
    </row>
    <row r="364" spans="1:24">
      <c r="A364" s="263">
        <v>1020217004</v>
      </c>
      <c r="B364" s="263">
        <v>10</v>
      </c>
      <c r="C364" s="264">
        <v>202</v>
      </c>
      <c r="D364" s="265">
        <v>17</v>
      </c>
      <c r="E364" s="264">
        <v>4</v>
      </c>
      <c r="F364" s="263" t="s">
        <v>495</v>
      </c>
      <c r="G364" s="263" t="s">
        <v>681</v>
      </c>
      <c r="H364" s="263" t="s">
        <v>802</v>
      </c>
      <c r="I364" s="263" t="s">
        <v>806</v>
      </c>
      <c r="J364" s="51"/>
      <c r="K364" s="52" t="str">
        <f t="shared" si="64"/>
        <v/>
      </c>
      <c r="L364" s="83" t="str">
        <f t="shared" si="65"/>
        <v/>
      </c>
      <c r="M364" s="53" t="str">
        <f>IF(K364="","",COUNTIF($K$7:K364,"ﾘｽﾄ１"))</f>
        <v/>
      </c>
      <c r="N364" s="53" t="str">
        <f t="shared" si="66"/>
        <v/>
      </c>
      <c r="O364" s="54" t="str">
        <f t="shared" si="67"/>
        <v/>
      </c>
      <c r="P364" s="53" t="str">
        <f t="shared" si="58"/>
        <v/>
      </c>
      <c r="Q364" s="52" t="str">
        <f t="shared" si="59"/>
        <v/>
      </c>
      <c r="R364" s="55" t="str">
        <f t="shared" si="60"/>
        <v/>
      </c>
      <c r="S364" s="52" t="str">
        <f t="shared" si="68"/>
        <v/>
      </c>
      <c r="T364" s="83" t="str">
        <f t="shared" si="61"/>
        <v/>
      </c>
      <c r="U364" s="53" t="str">
        <f>IF(S364="","",COUNTIF($S$7:S364,"該当２"))</f>
        <v/>
      </c>
      <c r="V364" s="56" t="str">
        <f t="shared" si="62"/>
        <v/>
      </c>
      <c r="W364" s="83" t="str">
        <f t="shared" si="63"/>
        <v/>
      </c>
      <c r="X364" s="53" t="str">
        <f>IF(V364="","",COUNTIF($V$7:V364,"該当３"))</f>
        <v/>
      </c>
    </row>
    <row r="365" spans="1:24">
      <c r="A365" s="263">
        <v>1020218000</v>
      </c>
      <c r="B365" s="263">
        <v>10</v>
      </c>
      <c r="C365" s="264">
        <v>202</v>
      </c>
      <c r="D365" s="265">
        <v>18</v>
      </c>
      <c r="E365" s="264">
        <v>0</v>
      </c>
      <c r="F365" s="263" t="s">
        <v>495</v>
      </c>
      <c r="G365" s="263" t="s">
        <v>681</v>
      </c>
      <c r="H365" s="263" t="s">
        <v>807</v>
      </c>
      <c r="I365" s="263"/>
      <c r="J365" s="51"/>
      <c r="K365" s="52" t="str">
        <f t="shared" si="64"/>
        <v/>
      </c>
      <c r="L365" s="83" t="str">
        <f t="shared" si="65"/>
        <v/>
      </c>
      <c r="M365" s="53" t="str">
        <f>IF(K365="","",COUNTIF($K$7:K365,"ﾘｽﾄ１"))</f>
        <v/>
      </c>
      <c r="N365" s="53" t="str">
        <f t="shared" si="66"/>
        <v/>
      </c>
      <c r="O365" s="54" t="str">
        <f t="shared" si="67"/>
        <v/>
      </c>
      <c r="P365" s="53" t="str">
        <f t="shared" si="58"/>
        <v/>
      </c>
      <c r="Q365" s="52" t="str">
        <f t="shared" si="59"/>
        <v/>
      </c>
      <c r="R365" s="55" t="str">
        <f t="shared" si="60"/>
        <v/>
      </c>
      <c r="S365" s="52" t="str">
        <f t="shared" si="68"/>
        <v/>
      </c>
      <c r="T365" s="83" t="str">
        <f t="shared" si="61"/>
        <v/>
      </c>
      <c r="U365" s="53" t="str">
        <f>IF(S365="","",COUNTIF($S$7:S365,"該当２"))</f>
        <v/>
      </c>
      <c r="V365" s="56" t="str">
        <f t="shared" si="62"/>
        <v/>
      </c>
      <c r="W365" s="83" t="str">
        <f t="shared" si="63"/>
        <v/>
      </c>
      <c r="X365" s="53" t="str">
        <f>IF(V365="","",COUNTIF($V$7:V365,"該当３"))</f>
        <v/>
      </c>
    </row>
    <row r="366" spans="1:24">
      <c r="A366" s="263">
        <v>1020218001</v>
      </c>
      <c r="B366" s="263">
        <v>10</v>
      </c>
      <c r="C366" s="264">
        <v>202</v>
      </c>
      <c r="D366" s="265">
        <v>18</v>
      </c>
      <c r="E366" s="264">
        <v>1</v>
      </c>
      <c r="F366" s="263" t="s">
        <v>495</v>
      </c>
      <c r="G366" s="263" t="s">
        <v>681</v>
      </c>
      <c r="H366" s="263" t="s">
        <v>807</v>
      </c>
      <c r="I366" s="263" t="s">
        <v>134</v>
      </c>
      <c r="J366" s="51"/>
      <c r="K366" s="52" t="str">
        <f t="shared" si="64"/>
        <v/>
      </c>
      <c r="L366" s="83" t="str">
        <f t="shared" si="65"/>
        <v/>
      </c>
      <c r="M366" s="53" t="str">
        <f>IF(K366="","",COUNTIF($K$7:K366,"ﾘｽﾄ１"))</f>
        <v/>
      </c>
      <c r="N366" s="53" t="str">
        <f t="shared" si="66"/>
        <v/>
      </c>
      <c r="O366" s="54" t="str">
        <f t="shared" si="67"/>
        <v/>
      </c>
      <c r="P366" s="53" t="str">
        <f t="shared" si="58"/>
        <v/>
      </c>
      <c r="Q366" s="52" t="str">
        <f t="shared" si="59"/>
        <v/>
      </c>
      <c r="R366" s="55" t="str">
        <f t="shared" si="60"/>
        <v/>
      </c>
      <c r="S366" s="52" t="str">
        <f t="shared" si="68"/>
        <v/>
      </c>
      <c r="T366" s="83" t="str">
        <f t="shared" si="61"/>
        <v/>
      </c>
      <c r="U366" s="53" t="str">
        <f>IF(S366="","",COUNTIF($S$7:S366,"該当２"))</f>
        <v/>
      </c>
      <c r="V366" s="56" t="str">
        <f t="shared" si="62"/>
        <v/>
      </c>
      <c r="W366" s="83" t="str">
        <f t="shared" si="63"/>
        <v/>
      </c>
      <c r="X366" s="53" t="str">
        <f>IF(V366="","",COUNTIF($V$7:V366,"該当３"))</f>
        <v/>
      </c>
    </row>
    <row r="367" spans="1:24">
      <c r="A367" s="263">
        <v>1020218002</v>
      </c>
      <c r="B367" s="263">
        <v>10</v>
      </c>
      <c r="C367" s="264">
        <v>202</v>
      </c>
      <c r="D367" s="265">
        <v>18</v>
      </c>
      <c r="E367" s="264">
        <v>2</v>
      </c>
      <c r="F367" s="263" t="s">
        <v>495</v>
      </c>
      <c r="G367" s="263" t="s">
        <v>681</v>
      </c>
      <c r="H367" s="263" t="s">
        <v>807</v>
      </c>
      <c r="I367" s="263" t="s">
        <v>808</v>
      </c>
      <c r="J367" s="51"/>
      <c r="K367" s="52" t="str">
        <f t="shared" si="64"/>
        <v/>
      </c>
      <c r="L367" s="83" t="str">
        <f t="shared" si="65"/>
        <v/>
      </c>
      <c r="M367" s="53" t="str">
        <f>IF(K367="","",COUNTIF($K$7:K367,"ﾘｽﾄ１"))</f>
        <v/>
      </c>
      <c r="N367" s="53" t="str">
        <f t="shared" si="66"/>
        <v/>
      </c>
      <c r="O367" s="54" t="str">
        <f t="shared" si="67"/>
        <v/>
      </c>
      <c r="P367" s="53" t="str">
        <f t="shared" si="58"/>
        <v/>
      </c>
      <c r="Q367" s="52" t="str">
        <f t="shared" si="59"/>
        <v/>
      </c>
      <c r="R367" s="55" t="str">
        <f t="shared" si="60"/>
        <v/>
      </c>
      <c r="S367" s="52" t="str">
        <f t="shared" si="68"/>
        <v/>
      </c>
      <c r="T367" s="83" t="str">
        <f t="shared" si="61"/>
        <v/>
      </c>
      <c r="U367" s="53" t="str">
        <f>IF(S367="","",COUNTIF($S$7:S367,"該当２"))</f>
        <v/>
      </c>
      <c r="V367" s="56" t="str">
        <f t="shared" si="62"/>
        <v/>
      </c>
      <c r="W367" s="83" t="str">
        <f t="shared" si="63"/>
        <v/>
      </c>
      <c r="X367" s="53" t="str">
        <f>IF(V367="","",COUNTIF($V$7:V367,"該当３"))</f>
        <v/>
      </c>
    </row>
    <row r="368" spans="1:24">
      <c r="A368" s="263">
        <v>1020218003</v>
      </c>
      <c r="B368" s="263">
        <v>10</v>
      </c>
      <c r="C368" s="264">
        <v>202</v>
      </c>
      <c r="D368" s="265">
        <v>18</v>
      </c>
      <c r="E368" s="264">
        <v>3</v>
      </c>
      <c r="F368" s="263" t="s">
        <v>495</v>
      </c>
      <c r="G368" s="263" t="s">
        <v>681</v>
      </c>
      <c r="H368" s="263" t="s">
        <v>807</v>
      </c>
      <c r="I368" s="263" t="s">
        <v>809</v>
      </c>
      <c r="J368" s="51"/>
      <c r="K368" s="52" t="str">
        <f t="shared" si="64"/>
        <v/>
      </c>
      <c r="L368" s="83" t="str">
        <f t="shared" si="65"/>
        <v/>
      </c>
      <c r="M368" s="53" t="str">
        <f>IF(K368="","",COUNTIF($K$7:K368,"ﾘｽﾄ１"))</f>
        <v/>
      </c>
      <c r="N368" s="53" t="str">
        <f t="shared" si="66"/>
        <v/>
      </c>
      <c r="O368" s="54" t="str">
        <f t="shared" si="67"/>
        <v/>
      </c>
      <c r="P368" s="53" t="str">
        <f t="shared" si="58"/>
        <v/>
      </c>
      <c r="Q368" s="52" t="str">
        <f t="shared" si="59"/>
        <v/>
      </c>
      <c r="R368" s="55" t="str">
        <f t="shared" si="60"/>
        <v/>
      </c>
      <c r="S368" s="52" t="str">
        <f t="shared" si="68"/>
        <v/>
      </c>
      <c r="T368" s="83" t="str">
        <f t="shared" si="61"/>
        <v/>
      </c>
      <c r="U368" s="53" t="str">
        <f>IF(S368="","",COUNTIF($S$7:S368,"該当２"))</f>
        <v/>
      </c>
      <c r="V368" s="56" t="str">
        <f t="shared" si="62"/>
        <v/>
      </c>
      <c r="W368" s="83" t="str">
        <f t="shared" si="63"/>
        <v/>
      </c>
      <c r="X368" s="53" t="str">
        <f>IF(V368="","",COUNTIF($V$7:V368,"該当３"))</f>
        <v/>
      </c>
    </row>
    <row r="369" spans="1:24">
      <c r="A369" s="263">
        <v>1020219000</v>
      </c>
      <c r="B369" s="263">
        <v>10</v>
      </c>
      <c r="C369" s="264">
        <v>202</v>
      </c>
      <c r="D369" s="265">
        <v>19</v>
      </c>
      <c r="E369" s="264">
        <v>0</v>
      </c>
      <c r="F369" s="263" t="s">
        <v>495</v>
      </c>
      <c r="G369" s="263" t="s">
        <v>681</v>
      </c>
      <c r="H369" s="263" t="s">
        <v>810</v>
      </c>
      <c r="I369" s="263"/>
      <c r="J369" s="51"/>
      <c r="K369" s="52" t="str">
        <f t="shared" si="64"/>
        <v/>
      </c>
      <c r="L369" s="83" t="str">
        <f t="shared" si="65"/>
        <v/>
      </c>
      <c r="M369" s="53" t="str">
        <f>IF(K369="","",COUNTIF($K$7:K369,"ﾘｽﾄ１"))</f>
        <v/>
      </c>
      <c r="N369" s="53" t="str">
        <f t="shared" si="66"/>
        <v/>
      </c>
      <c r="O369" s="54" t="str">
        <f t="shared" si="67"/>
        <v/>
      </c>
      <c r="P369" s="53" t="str">
        <f t="shared" si="58"/>
        <v/>
      </c>
      <c r="Q369" s="52" t="str">
        <f t="shared" si="59"/>
        <v/>
      </c>
      <c r="R369" s="55" t="str">
        <f t="shared" si="60"/>
        <v/>
      </c>
      <c r="S369" s="52" t="str">
        <f t="shared" si="68"/>
        <v/>
      </c>
      <c r="T369" s="83" t="str">
        <f t="shared" si="61"/>
        <v/>
      </c>
      <c r="U369" s="53" t="str">
        <f>IF(S369="","",COUNTIF($S$7:S369,"該当２"))</f>
        <v/>
      </c>
      <c r="V369" s="56" t="str">
        <f t="shared" si="62"/>
        <v/>
      </c>
      <c r="W369" s="83" t="str">
        <f t="shared" si="63"/>
        <v/>
      </c>
      <c r="X369" s="53" t="str">
        <f>IF(V369="","",COUNTIF($V$7:V369,"該当３"))</f>
        <v/>
      </c>
    </row>
    <row r="370" spans="1:24">
      <c r="A370" s="263">
        <v>1020219001</v>
      </c>
      <c r="B370" s="263">
        <v>10</v>
      </c>
      <c r="C370" s="264">
        <v>202</v>
      </c>
      <c r="D370" s="265">
        <v>19</v>
      </c>
      <c r="E370" s="264">
        <v>1</v>
      </c>
      <c r="F370" s="263" t="s">
        <v>495</v>
      </c>
      <c r="G370" s="263" t="s">
        <v>681</v>
      </c>
      <c r="H370" s="263" t="s">
        <v>810</v>
      </c>
      <c r="I370" s="263" t="s">
        <v>811</v>
      </c>
      <c r="J370" s="51"/>
      <c r="K370" s="52" t="str">
        <f t="shared" si="64"/>
        <v/>
      </c>
      <c r="L370" s="83" t="str">
        <f t="shared" si="65"/>
        <v/>
      </c>
      <c r="M370" s="53" t="str">
        <f>IF(K370="","",COUNTIF($K$7:K370,"ﾘｽﾄ１"))</f>
        <v/>
      </c>
      <c r="N370" s="53" t="str">
        <f t="shared" si="66"/>
        <v/>
      </c>
      <c r="O370" s="54" t="str">
        <f t="shared" si="67"/>
        <v/>
      </c>
      <c r="P370" s="53" t="str">
        <f t="shared" si="58"/>
        <v/>
      </c>
      <c r="Q370" s="52" t="str">
        <f t="shared" si="59"/>
        <v/>
      </c>
      <c r="R370" s="55" t="str">
        <f t="shared" si="60"/>
        <v/>
      </c>
      <c r="S370" s="52" t="str">
        <f t="shared" si="68"/>
        <v/>
      </c>
      <c r="T370" s="83" t="str">
        <f t="shared" si="61"/>
        <v/>
      </c>
      <c r="U370" s="53" t="str">
        <f>IF(S370="","",COUNTIF($S$7:S370,"該当２"))</f>
        <v/>
      </c>
      <c r="V370" s="56" t="str">
        <f t="shared" si="62"/>
        <v/>
      </c>
      <c r="W370" s="83" t="str">
        <f t="shared" si="63"/>
        <v/>
      </c>
      <c r="X370" s="53" t="str">
        <f>IF(V370="","",COUNTIF($V$7:V370,"該当３"))</f>
        <v/>
      </c>
    </row>
    <row r="371" spans="1:24">
      <c r="A371" s="263">
        <v>1020220000</v>
      </c>
      <c r="B371" s="263">
        <v>10</v>
      </c>
      <c r="C371" s="264">
        <v>202</v>
      </c>
      <c r="D371" s="265">
        <v>20</v>
      </c>
      <c r="E371" s="264">
        <v>0</v>
      </c>
      <c r="F371" s="263" t="s">
        <v>495</v>
      </c>
      <c r="G371" s="263" t="s">
        <v>681</v>
      </c>
      <c r="H371" s="263" t="s">
        <v>812</v>
      </c>
      <c r="I371" s="263"/>
      <c r="J371" s="51"/>
      <c r="K371" s="52" t="str">
        <f t="shared" si="64"/>
        <v/>
      </c>
      <c r="L371" s="83" t="str">
        <f t="shared" si="65"/>
        <v/>
      </c>
      <c r="M371" s="53" t="str">
        <f>IF(K371="","",COUNTIF($K$7:K371,"ﾘｽﾄ１"))</f>
        <v/>
      </c>
      <c r="N371" s="53" t="str">
        <f t="shared" si="66"/>
        <v/>
      </c>
      <c r="O371" s="54" t="str">
        <f t="shared" si="67"/>
        <v/>
      </c>
      <c r="P371" s="53" t="str">
        <f t="shared" si="58"/>
        <v/>
      </c>
      <c r="Q371" s="52" t="str">
        <f t="shared" si="59"/>
        <v/>
      </c>
      <c r="R371" s="55" t="str">
        <f t="shared" si="60"/>
        <v/>
      </c>
      <c r="S371" s="52" t="str">
        <f t="shared" si="68"/>
        <v/>
      </c>
      <c r="T371" s="83" t="str">
        <f t="shared" si="61"/>
        <v/>
      </c>
      <c r="U371" s="53" t="str">
        <f>IF(S371="","",COUNTIF($S$7:S371,"該当２"))</f>
        <v/>
      </c>
      <c r="V371" s="56" t="str">
        <f t="shared" si="62"/>
        <v/>
      </c>
      <c r="W371" s="83" t="str">
        <f t="shared" si="63"/>
        <v/>
      </c>
      <c r="X371" s="53" t="str">
        <f>IF(V371="","",COUNTIF($V$7:V371,"該当３"))</f>
        <v/>
      </c>
    </row>
    <row r="372" spans="1:24">
      <c r="A372" s="263">
        <v>1020220001</v>
      </c>
      <c r="B372" s="263">
        <v>10</v>
      </c>
      <c r="C372" s="264">
        <v>202</v>
      </c>
      <c r="D372" s="265">
        <v>20</v>
      </c>
      <c r="E372" s="264">
        <v>1</v>
      </c>
      <c r="F372" s="263" t="s">
        <v>495</v>
      </c>
      <c r="G372" s="263" t="s">
        <v>681</v>
      </c>
      <c r="H372" s="263" t="s">
        <v>812</v>
      </c>
      <c r="I372" s="263" t="s">
        <v>813</v>
      </c>
      <c r="J372" s="51"/>
      <c r="K372" s="52" t="str">
        <f t="shared" si="64"/>
        <v/>
      </c>
      <c r="L372" s="83" t="str">
        <f t="shared" si="65"/>
        <v/>
      </c>
      <c r="M372" s="53" t="str">
        <f>IF(K372="","",COUNTIF($K$7:K372,"ﾘｽﾄ１"))</f>
        <v/>
      </c>
      <c r="N372" s="53" t="str">
        <f t="shared" si="66"/>
        <v/>
      </c>
      <c r="O372" s="54" t="str">
        <f t="shared" si="67"/>
        <v/>
      </c>
      <c r="P372" s="53" t="str">
        <f t="shared" si="58"/>
        <v/>
      </c>
      <c r="Q372" s="52" t="str">
        <f t="shared" si="59"/>
        <v/>
      </c>
      <c r="R372" s="55" t="str">
        <f t="shared" si="60"/>
        <v/>
      </c>
      <c r="S372" s="52" t="str">
        <f t="shared" si="68"/>
        <v/>
      </c>
      <c r="T372" s="83" t="str">
        <f t="shared" si="61"/>
        <v/>
      </c>
      <c r="U372" s="53" t="str">
        <f>IF(S372="","",COUNTIF($S$7:S372,"該当２"))</f>
        <v/>
      </c>
      <c r="V372" s="56" t="str">
        <f t="shared" si="62"/>
        <v/>
      </c>
      <c r="W372" s="83" t="str">
        <f t="shared" si="63"/>
        <v/>
      </c>
      <c r="X372" s="53" t="str">
        <f>IF(V372="","",COUNTIF($V$7:V372,"該当３"))</f>
        <v/>
      </c>
    </row>
    <row r="373" spans="1:24">
      <c r="A373" s="263">
        <v>1020220002</v>
      </c>
      <c r="B373" s="263">
        <v>10</v>
      </c>
      <c r="C373" s="264">
        <v>202</v>
      </c>
      <c r="D373" s="265">
        <v>20</v>
      </c>
      <c r="E373" s="264">
        <v>2</v>
      </c>
      <c r="F373" s="263" t="s">
        <v>495</v>
      </c>
      <c r="G373" s="263" t="s">
        <v>681</v>
      </c>
      <c r="H373" s="263" t="s">
        <v>812</v>
      </c>
      <c r="I373" s="263" t="s">
        <v>814</v>
      </c>
      <c r="J373" s="51"/>
      <c r="K373" s="52" t="str">
        <f t="shared" si="64"/>
        <v/>
      </c>
      <c r="L373" s="83" t="str">
        <f t="shared" si="65"/>
        <v/>
      </c>
      <c r="M373" s="53" t="str">
        <f>IF(K373="","",COUNTIF($K$7:K373,"ﾘｽﾄ１"))</f>
        <v/>
      </c>
      <c r="N373" s="53" t="str">
        <f t="shared" si="66"/>
        <v/>
      </c>
      <c r="O373" s="54" t="str">
        <f t="shared" si="67"/>
        <v/>
      </c>
      <c r="P373" s="53" t="str">
        <f t="shared" si="58"/>
        <v/>
      </c>
      <c r="Q373" s="52" t="str">
        <f t="shared" si="59"/>
        <v/>
      </c>
      <c r="R373" s="55" t="str">
        <f t="shared" si="60"/>
        <v/>
      </c>
      <c r="S373" s="52" t="str">
        <f t="shared" si="68"/>
        <v/>
      </c>
      <c r="T373" s="83" t="str">
        <f t="shared" si="61"/>
        <v/>
      </c>
      <c r="U373" s="53" t="str">
        <f>IF(S373="","",COUNTIF($S$7:S373,"該当２"))</f>
        <v/>
      </c>
      <c r="V373" s="56" t="str">
        <f t="shared" si="62"/>
        <v/>
      </c>
      <c r="W373" s="83" t="str">
        <f t="shared" si="63"/>
        <v/>
      </c>
      <c r="X373" s="53" t="str">
        <f>IF(V373="","",COUNTIF($V$7:V373,"該当３"))</f>
        <v/>
      </c>
    </row>
    <row r="374" spans="1:24">
      <c r="A374" s="263">
        <v>1020220003</v>
      </c>
      <c r="B374" s="263">
        <v>10</v>
      </c>
      <c r="C374" s="264">
        <v>202</v>
      </c>
      <c r="D374" s="265">
        <v>20</v>
      </c>
      <c r="E374" s="264">
        <v>3</v>
      </c>
      <c r="F374" s="263" t="s">
        <v>495</v>
      </c>
      <c r="G374" s="263" t="s">
        <v>681</v>
      </c>
      <c r="H374" s="263" t="s">
        <v>812</v>
      </c>
      <c r="I374" s="263" t="s">
        <v>815</v>
      </c>
      <c r="J374" s="51"/>
      <c r="K374" s="52" t="str">
        <f t="shared" si="64"/>
        <v/>
      </c>
      <c r="L374" s="83" t="str">
        <f t="shared" si="65"/>
        <v/>
      </c>
      <c r="M374" s="53" t="str">
        <f>IF(K374="","",COUNTIF($K$7:K374,"ﾘｽﾄ１"))</f>
        <v/>
      </c>
      <c r="N374" s="53" t="str">
        <f t="shared" si="66"/>
        <v/>
      </c>
      <c r="O374" s="54" t="str">
        <f t="shared" si="67"/>
        <v/>
      </c>
      <c r="P374" s="53" t="str">
        <f t="shared" si="58"/>
        <v/>
      </c>
      <c r="Q374" s="52" t="str">
        <f t="shared" si="59"/>
        <v/>
      </c>
      <c r="R374" s="55" t="str">
        <f t="shared" si="60"/>
        <v/>
      </c>
      <c r="S374" s="52" t="str">
        <f t="shared" si="68"/>
        <v/>
      </c>
      <c r="T374" s="83" t="str">
        <f t="shared" si="61"/>
        <v/>
      </c>
      <c r="U374" s="53" t="str">
        <f>IF(S374="","",COUNTIF($S$7:S374,"該当２"))</f>
        <v/>
      </c>
      <c r="V374" s="56" t="str">
        <f t="shared" si="62"/>
        <v/>
      </c>
      <c r="W374" s="83" t="str">
        <f t="shared" si="63"/>
        <v/>
      </c>
      <c r="X374" s="53" t="str">
        <f>IF(V374="","",COUNTIF($V$7:V374,"該当３"))</f>
        <v/>
      </c>
    </row>
    <row r="375" spans="1:24">
      <c r="A375" s="263">
        <v>1020221000</v>
      </c>
      <c r="B375" s="263">
        <v>10</v>
      </c>
      <c r="C375" s="264">
        <v>202</v>
      </c>
      <c r="D375" s="265">
        <v>21</v>
      </c>
      <c r="E375" s="264">
        <v>0</v>
      </c>
      <c r="F375" s="263" t="s">
        <v>495</v>
      </c>
      <c r="G375" s="263" t="s">
        <v>681</v>
      </c>
      <c r="H375" s="263" t="s">
        <v>80</v>
      </c>
      <c r="I375" s="263"/>
      <c r="J375" s="51"/>
      <c r="K375" s="52" t="str">
        <f t="shared" si="64"/>
        <v/>
      </c>
      <c r="L375" s="83" t="str">
        <f t="shared" si="65"/>
        <v/>
      </c>
      <c r="M375" s="53" t="str">
        <f>IF(K375="","",COUNTIF($K$7:K375,"ﾘｽﾄ１"))</f>
        <v/>
      </c>
      <c r="N375" s="53" t="str">
        <f t="shared" si="66"/>
        <v/>
      </c>
      <c r="O375" s="54" t="str">
        <f t="shared" si="67"/>
        <v/>
      </c>
      <c r="P375" s="53" t="str">
        <f t="shared" si="58"/>
        <v/>
      </c>
      <c r="Q375" s="52" t="str">
        <f t="shared" si="59"/>
        <v/>
      </c>
      <c r="R375" s="55" t="str">
        <f t="shared" si="60"/>
        <v/>
      </c>
      <c r="S375" s="52" t="str">
        <f t="shared" si="68"/>
        <v/>
      </c>
      <c r="T375" s="83" t="str">
        <f t="shared" si="61"/>
        <v/>
      </c>
      <c r="U375" s="53" t="str">
        <f>IF(S375="","",COUNTIF($S$7:S375,"該当２"))</f>
        <v/>
      </c>
      <c r="V375" s="56" t="str">
        <f t="shared" si="62"/>
        <v/>
      </c>
      <c r="W375" s="83" t="str">
        <f t="shared" si="63"/>
        <v/>
      </c>
      <c r="X375" s="53" t="str">
        <f>IF(V375="","",COUNTIF($V$7:V375,"該当３"))</f>
        <v/>
      </c>
    </row>
    <row r="376" spans="1:24">
      <c r="A376" s="263">
        <v>1020221001</v>
      </c>
      <c r="B376" s="263">
        <v>10</v>
      </c>
      <c r="C376" s="264">
        <v>202</v>
      </c>
      <c r="D376" s="265">
        <v>21</v>
      </c>
      <c r="E376" s="264">
        <v>1</v>
      </c>
      <c r="F376" s="263" t="s">
        <v>495</v>
      </c>
      <c r="G376" s="263" t="s">
        <v>681</v>
      </c>
      <c r="H376" s="263" t="s">
        <v>80</v>
      </c>
      <c r="I376" s="263" t="s">
        <v>816</v>
      </c>
      <c r="J376" s="51"/>
      <c r="K376" s="52" t="str">
        <f t="shared" si="64"/>
        <v/>
      </c>
      <c r="L376" s="83" t="str">
        <f t="shared" si="65"/>
        <v/>
      </c>
      <c r="M376" s="53" t="str">
        <f>IF(K376="","",COUNTIF($K$7:K376,"ﾘｽﾄ１"))</f>
        <v/>
      </c>
      <c r="N376" s="53" t="str">
        <f t="shared" si="66"/>
        <v/>
      </c>
      <c r="O376" s="54" t="str">
        <f t="shared" si="67"/>
        <v/>
      </c>
      <c r="P376" s="53" t="str">
        <f t="shared" si="58"/>
        <v/>
      </c>
      <c r="Q376" s="52" t="str">
        <f t="shared" si="59"/>
        <v/>
      </c>
      <c r="R376" s="55" t="str">
        <f t="shared" si="60"/>
        <v/>
      </c>
      <c r="S376" s="52" t="str">
        <f t="shared" si="68"/>
        <v/>
      </c>
      <c r="T376" s="83" t="str">
        <f t="shared" si="61"/>
        <v/>
      </c>
      <c r="U376" s="53" t="str">
        <f>IF(S376="","",COUNTIF($S$7:S376,"該当２"))</f>
        <v/>
      </c>
      <c r="V376" s="56" t="str">
        <f t="shared" si="62"/>
        <v/>
      </c>
      <c r="W376" s="83" t="str">
        <f t="shared" si="63"/>
        <v/>
      </c>
      <c r="X376" s="53" t="str">
        <f>IF(V376="","",COUNTIF($V$7:V376,"該当３"))</f>
        <v/>
      </c>
    </row>
    <row r="377" spans="1:24">
      <c r="A377" s="263">
        <v>1020221002</v>
      </c>
      <c r="B377" s="263">
        <v>10</v>
      </c>
      <c r="C377" s="264">
        <v>202</v>
      </c>
      <c r="D377" s="265">
        <v>21</v>
      </c>
      <c r="E377" s="264">
        <v>2</v>
      </c>
      <c r="F377" s="263" t="s">
        <v>495</v>
      </c>
      <c r="G377" s="263" t="s">
        <v>681</v>
      </c>
      <c r="H377" s="263" t="s">
        <v>80</v>
      </c>
      <c r="I377" s="263" t="s">
        <v>157</v>
      </c>
      <c r="J377" s="51"/>
      <c r="K377" s="52" t="str">
        <f t="shared" si="64"/>
        <v/>
      </c>
      <c r="L377" s="83" t="str">
        <f t="shared" si="65"/>
        <v/>
      </c>
      <c r="M377" s="53" t="str">
        <f>IF(K377="","",COUNTIF($K$7:K377,"ﾘｽﾄ１"))</f>
        <v/>
      </c>
      <c r="N377" s="53" t="str">
        <f t="shared" si="66"/>
        <v/>
      </c>
      <c r="O377" s="54" t="str">
        <f t="shared" si="67"/>
        <v/>
      </c>
      <c r="P377" s="53" t="str">
        <f t="shared" si="58"/>
        <v/>
      </c>
      <c r="Q377" s="52" t="str">
        <f t="shared" si="59"/>
        <v/>
      </c>
      <c r="R377" s="55" t="str">
        <f t="shared" si="60"/>
        <v/>
      </c>
      <c r="S377" s="52" t="str">
        <f t="shared" si="68"/>
        <v/>
      </c>
      <c r="T377" s="83" t="str">
        <f t="shared" si="61"/>
        <v/>
      </c>
      <c r="U377" s="53" t="str">
        <f>IF(S377="","",COUNTIF($S$7:S377,"該当２"))</f>
        <v/>
      </c>
      <c r="V377" s="56" t="str">
        <f t="shared" si="62"/>
        <v/>
      </c>
      <c r="W377" s="83" t="str">
        <f t="shared" si="63"/>
        <v/>
      </c>
      <c r="X377" s="53" t="str">
        <f>IF(V377="","",COUNTIF($V$7:V377,"該当３"))</f>
        <v/>
      </c>
    </row>
    <row r="378" spans="1:24">
      <c r="A378" s="263">
        <v>1020221003</v>
      </c>
      <c r="B378" s="263">
        <v>10</v>
      </c>
      <c r="C378" s="264">
        <v>202</v>
      </c>
      <c r="D378" s="265">
        <v>21</v>
      </c>
      <c r="E378" s="264">
        <v>3</v>
      </c>
      <c r="F378" s="263" t="s">
        <v>495</v>
      </c>
      <c r="G378" s="263" t="s">
        <v>681</v>
      </c>
      <c r="H378" s="263" t="s">
        <v>80</v>
      </c>
      <c r="I378" s="263" t="s">
        <v>817</v>
      </c>
      <c r="J378" s="51"/>
      <c r="K378" s="52" t="str">
        <f t="shared" si="64"/>
        <v/>
      </c>
      <c r="L378" s="83" t="str">
        <f t="shared" si="65"/>
        <v/>
      </c>
      <c r="M378" s="53" t="str">
        <f>IF(K378="","",COUNTIF($K$7:K378,"ﾘｽﾄ１"))</f>
        <v/>
      </c>
      <c r="N378" s="53" t="str">
        <f t="shared" si="66"/>
        <v/>
      </c>
      <c r="O378" s="54" t="str">
        <f t="shared" si="67"/>
        <v/>
      </c>
      <c r="P378" s="53" t="str">
        <f t="shared" si="58"/>
        <v/>
      </c>
      <c r="Q378" s="52" t="str">
        <f t="shared" si="59"/>
        <v/>
      </c>
      <c r="R378" s="55" t="str">
        <f t="shared" si="60"/>
        <v/>
      </c>
      <c r="S378" s="52" t="str">
        <f t="shared" si="68"/>
        <v/>
      </c>
      <c r="T378" s="83" t="str">
        <f t="shared" si="61"/>
        <v/>
      </c>
      <c r="U378" s="53" t="str">
        <f>IF(S378="","",COUNTIF($S$7:S378,"該当２"))</f>
        <v/>
      </c>
      <c r="V378" s="56" t="str">
        <f t="shared" si="62"/>
        <v/>
      </c>
      <c r="W378" s="83" t="str">
        <f t="shared" si="63"/>
        <v/>
      </c>
      <c r="X378" s="53" t="str">
        <f>IF(V378="","",COUNTIF($V$7:V378,"該当３"))</f>
        <v/>
      </c>
    </row>
    <row r="379" spans="1:24">
      <c r="A379" s="263">
        <v>1020221004</v>
      </c>
      <c r="B379" s="263">
        <v>10</v>
      </c>
      <c r="C379" s="264">
        <v>202</v>
      </c>
      <c r="D379" s="265">
        <v>21</v>
      </c>
      <c r="E379" s="264">
        <v>4</v>
      </c>
      <c r="F379" s="263" t="s">
        <v>495</v>
      </c>
      <c r="G379" s="263" t="s">
        <v>681</v>
      </c>
      <c r="H379" s="263" t="s">
        <v>80</v>
      </c>
      <c r="I379" s="263" t="s">
        <v>818</v>
      </c>
      <c r="J379" s="51"/>
      <c r="K379" s="52" t="str">
        <f t="shared" si="64"/>
        <v/>
      </c>
      <c r="L379" s="83" t="str">
        <f t="shared" si="65"/>
        <v/>
      </c>
      <c r="M379" s="53" t="str">
        <f>IF(K379="","",COUNTIF($K$7:K379,"ﾘｽﾄ１"))</f>
        <v/>
      </c>
      <c r="N379" s="53" t="str">
        <f t="shared" si="66"/>
        <v/>
      </c>
      <c r="O379" s="54" t="str">
        <f t="shared" si="67"/>
        <v/>
      </c>
      <c r="P379" s="53" t="str">
        <f t="shared" si="58"/>
        <v/>
      </c>
      <c r="Q379" s="52" t="str">
        <f t="shared" si="59"/>
        <v/>
      </c>
      <c r="R379" s="55" t="str">
        <f t="shared" si="60"/>
        <v/>
      </c>
      <c r="S379" s="52" t="str">
        <f t="shared" si="68"/>
        <v/>
      </c>
      <c r="T379" s="83" t="str">
        <f t="shared" si="61"/>
        <v/>
      </c>
      <c r="U379" s="53" t="str">
        <f>IF(S379="","",COUNTIF($S$7:S379,"該当２"))</f>
        <v/>
      </c>
      <c r="V379" s="56" t="str">
        <f t="shared" si="62"/>
        <v/>
      </c>
      <c r="W379" s="83" t="str">
        <f t="shared" si="63"/>
        <v/>
      </c>
      <c r="X379" s="53" t="str">
        <f>IF(V379="","",COUNTIF($V$7:V379,"該当３"))</f>
        <v/>
      </c>
    </row>
    <row r="380" spans="1:24">
      <c r="A380" s="263">
        <v>1020221005</v>
      </c>
      <c r="B380" s="263">
        <v>10</v>
      </c>
      <c r="C380" s="264">
        <v>202</v>
      </c>
      <c r="D380" s="265">
        <v>21</v>
      </c>
      <c r="E380" s="264">
        <v>5</v>
      </c>
      <c r="F380" s="263" t="s">
        <v>495</v>
      </c>
      <c r="G380" s="263" t="s">
        <v>681</v>
      </c>
      <c r="H380" s="263" t="s">
        <v>80</v>
      </c>
      <c r="I380" s="263" t="s">
        <v>819</v>
      </c>
      <c r="J380" s="51"/>
      <c r="K380" s="52" t="str">
        <f t="shared" si="64"/>
        <v/>
      </c>
      <c r="L380" s="83" t="str">
        <f t="shared" si="65"/>
        <v/>
      </c>
      <c r="M380" s="53" t="str">
        <f>IF(K380="","",COUNTIF($K$7:K380,"ﾘｽﾄ１"))</f>
        <v/>
      </c>
      <c r="N380" s="53" t="str">
        <f t="shared" si="66"/>
        <v/>
      </c>
      <c r="O380" s="54" t="str">
        <f t="shared" si="67"/>
        <v/>
      </c>
      <c r="P380" s="53" t="str">
        <f t="shared" si="58"/>
        <v/>
      </c>
      <c r="Q380" s="52" t="str">
        <f t="shared" si="59"/>
        <v/>
      </c>
      <c r="R380" s="55" t="str">
        <f t="shared" si="60"/>
        <v/>
      </c>
      <c r="S380" s="52" t="str">
        <f t="shared" si="68"/>
        <v/>
      </c>
      <c r="T380" s="83" t="str">
        <f t="shared" si="61"/>
        <v/>
      </c>
      <c r="U380" s="53" t="str">
        <f>IF(S380="","",COUNTIF($S$7:S380,"該当２"))</f>
        <v/>
      </c>
      <c r="V380" s="56" t="str">
        <f t="shared" si="62"/>
        <v/>
      </c>
      <c r="W380" s="83" t="str">
        <f t="shared" si="63"/>
        <v/>
      </c>
      <c r="X380" s="53" t="str">
        <f>IF(V380="","",COUNTIF($V$7:V380,"該当３"))</f>
        <v/>
      </c>
    </row>
    <row r="381" spans="1:24">
      <c r="A381" s="263">
        <v>1020221006</v>
      </c>
      <c r="B381" s="263">
        <v>10</v>
      </c>
      <c r="C381" s="264">
        <v>202</v>
      </c>
      <c r="D381" s="265">
        <v>21</v>
      </c>
      <c r="E381" s="264">
        <v>6</v>
      </c>
      <c r="F381" s="263" t="s">
        <v>495</v>
      </c>
      <c r="G381" s="263" t="s">
        <v>681</v>
      </c>
      <c r="H381" s="263" t="s">
        <v>80</v>
      </c>
      <c r="I381" s="263" t="s">
        <v>820</v>
      </c>
      <c r="J381" s="51"/>
      <c r="K381" s="52" t="str">
        <f t="shared" si="64"/>
        <v/>
      </c>
      <c r="L381" s="83" t="str">
        <f t="shared" si="65"/>
        <v/>
      </c>
      <c r="M381" s="53" t="str">
        <f>IF(K381="","",COUNTIF($K$7:K381,"ﾘｽﾄ１"))</f>
        <v/>
      </c>
      <c r="N381" s="53" t="str">
        <f t="shared" si="66"/>
        <v/>
      </c>
      <c r="O381" s="54" t="str">
        <f t="shared" si="67"/>
        <v/>
      </c>
      <c r="P381" s="53" t="str">
        <f t="shared" si="58"/>
        <v/>
      </c>
      <c r="Q381" s="52" t="str">
        <f t="shared" si="59"/>
        <v/>
      </c>
      <c r="R381" s="55" t="str">
        <f t="shared" si="60"/>
        <v/>
      </c>
      <c r="S381" s="52" t="str">
        <f t="shared" si="68"/>
        <v/>
      </c>
      <c r="T381" s="83" t="str">
        <f t="shared" si="61"/>
        <v/>
      </c>
      <c r="U381" s="53" t="str">
        <f>IF(S381="","",COUNTIF($S$7:S381,"該当２"))</f>
        <v/>
      </c>
      <c r="V381" s="56" t="str">
        <f t="shared" si="62"/>
        <v/>
      </c>
      <c r="W381" s="83" t="str">
        <f t="shared" si="63"/>
        <v/>
      </c>
      <c r="X381" s="53" t="str">
        <f>IF(V381="","",COUNTIF($V$7:V381,"該当３"))</f>
        <v/>
      </c>
    </row>
    <row r="382" spans="1:24">
      <c r="A382" s="263">
        <v>1020221007</v>
      </c>
      <c r="B382" s="263">
        <v>10</v>
      </c>
      <c r="C382" s="264">
        <v>202</v>
      </c>
      <c r="D382" s="265">
        <v>21</v>
      </c>
      <c r="E382" s="264">
        <v>7</v>
      </c>
      <c r="F382" s="263" t="s">
        <v>495</v>
      </c>
      <c r="G382" s="263" t="s">
        <v>681</v>
      </c>
      <c r="H382" s="263" t="s">
        <v>80</v>
      </c>
      <c r="I382" s="263" t="s">
        <v>821</v>
      </c>
      <c r="J382" s="51"/>
      <c r="K382" s="52" t="str">
        <f t="shared" si="64"/>
        <v/>
      </c>
      <c r="L382" s="83" t="str">
        <f t="shared" si="65"/>
        <v/>
      </c>
      <c r="M382" s="53" t="str">
        <f>IF(K382="","",COUNTIF($K$7:K382,"ﾘｽﾄ１"))</f>
        <v/>
      </c>
      <c r="N382" s="53" t="str">
        <f t="shared" si="66"/>
        <v/>
      </c>
      <c r="O382" s="54" t="str">
        <f t="shared" si="67"/>
        <v/>
      </c>
      <c r="P382" s="53" t="str">
        <f t="shared" si="58"/>
        <v/>
      </c>
      <c r="Q382" s="52" t="str">
        <f t="shared" si="59"/>
        <v/>
      </c>
      <c r="R382" s="55" t="str">
        <f t="shared" si="60"/>
        <v/>
      </c>
      <c r="S382" s="52" t="str">
        <f t="shared" si="68"/>
        <v/>
      </c>
      <c r="T382" s="83" t="str">
        <f t="shared" si="61"/>
        <v/>
      </c>
      <c r="U382" s="53" t="str">
        <f>IF(S382="","",COUNTIF($S$7:S382,"該当２"))</f>
        <v/>
      </c>
      <c r="V382" s="56" t="str">
        <f t="shared" si="62"/>
        <v/>
      </c>
      <c r="W382" s="83" t="str">
        <f t="shared" si="63"/>
        <v/>
      </c>
      <c r="X382" s="53" t="str">
        <f>IF(V382="","",COUNTIF($V$7:V382,"該当３"))</f>
        <v/>
      </c>
    </row>
    <row r="383" spans="1:24">
      <c r="A383" s="263">
        <v>1020221008</v>
      </c>
      <c r="B383" s="263">
        <v>10</v>
      </c>
      <c r="C383" s="264">
        <v>202</v>
      </c>
      <c r="D383" s="265">
        <v>21</v>
      </c>
      <c r="E383" s="264">
        <v>8</v>
      </c>
      <c r="F383" s="263" t="s">
        <v>495</v>
      </c>
      <c r="G383" s="263" t="s">
        <v>681</v>
      </c>
      <c r="H383" s="263" t="s">
        <v>80</v>
      </c>
      <c r="I383" s="263" t="s">
        <v>124</v>
      </c>
      <c r="J383" s="51"/>
      <c r="K383" s="52" t="str">
        <f t="shared" si="64"/>
        <v/>
      </c>
      <c r="L383" s="83" t="str">
        <f t="shared" si="65"/>
        <v/>
      </c>
      <c r="M383" s="53" t="str">
        <f>IF(K383="","",COUNTIF($K$7:K383,"ﾘｽﾄ１"))</f>
        <v/>
      </c>
      <c r="N383" s="53" t="str">
        <f t="shared" si="66"/>
        <v/>
      </c>
      <c r="O383" s="54" t="str">
        <f t="shared" si="67"/>
        <v/>
      </c>
      <c r="P383" s="53" t="str">
        <f t="shared" si="58"/>
        <v/>
      </c>
      <c r="Q383" s="52" t="str">
        <f t="shared" si="59"/>
        <v/>
      </c>
      <c r="R383" s="55" t="str">
        <f t="shared" si="60"/>
        <v/>
      </c>
      <c r="S383" s="52" t="str">
        <f t="shared" si="68"/>
        <v/>
      </c>
      <c r="T383" s="83" t="str">
        <f t="shared" si="61"/>
        <v/>
      </c>
      <c r="U383" s="53" t="str">
        <f>IF(S383="","",COUNTIF($S$7:S383,"該当２"))</f>
        <v/>
      </c>
      <c r="V383" s="56" t="str">
        <f t="shared" si="62"/>
        <v/>
      </c>
      <c r="W383" s="83" t="str">
        <f t="shared" si="63"/>
        <v/>
      </c>
      <c r="X383" s="53" t="str">
        <f>IF(V383="","",COUNTIF($V$7:V383,"該当３"))</f>
        <v/>
      </c>
    </row>
    <row r="384" spans="1:24">
      <c r="A384" s="263">
        <v>1020222000</v>
      </c>
      <c r="B384" s="263">
        <v>10</v>
      </c>
      <c r="C384" s="264">
        <v>202</v>
      </c>
      <c r="D384" s="265">
        <v>22</v>
      </c>
      <c r="E384" s="264">
        <v>0</v>
      </c>
      <c r="F384" s="263" t="s">
        <v>495</v>
      </c>
      <c r="G384" s="263" t="s">
        <v>681</v>
      </c>
      <c r="H384" s="263" t="s">
        <v>822</v>
      </c>
      <c r="I384" s="263"/>
      <c r="J384" s="51"/>
      <c r="K384" s="52" t="str">
        <f t="shared" si="64"/>
        <v/>
      </c>
      <c r="L384" s="83" t="str">
        <f t="shared" si="65"/>
        <v/>
      </c>
      <c r="M384" s="53" t="str">
        <f>IF(K384="","",COUNTIF($K$7:K384,"ﾘｽﾄ１"))</f>
        <v/>
      </c>
      <c r="N384" s="53" t="str">
        <f t="shared" si="66"/>
        <v/>
      </c>
      <c r="O384" s="54" t="str">
        <f t="shared" si="67"/>
        <v/>
      </c>
      <c r="P384" s="53" t="str">
        <f t="shared" si="58"/>
        <v/>
      </c>
      <c r="Q384" s="52" t="str">
        <f t="shared" si="59"/>
        <v/>
      </c>
      <c r="R384" s="55" t="str">
        <f t="shared" si="60"/>
        <v/>
      </c>
      <c r="S384" s="52" t="str">
        <f t="shared" si="68"/>
        <v/>
      </c>
      <c r="T384" s="83" t="str">
        <f t="shared" si="61"/>
        <v/>
      </c>
      <c r="U384" s="53" t="str">
        <f>IF(S384="","",COUNTIF($S$7:S384,"該当２"))</f>
        <v/>
      </c>
      <c r="V384" s="56" t="str">
        <f t="shared" si="62"/>
        <v/>
      </c>
      <c r="W384" s="83" t="str">
        <f t="shared" si="63"/>
        <v/>
      </c>
      <c r="X384" s="53" t="str">
        <f>IF(V384="","",COUNTIF($V$7:V384,"該当３"))</f>
        <v/>
      </c>
    </row>
    <row r="385" spans="1:24">
      <c r="A385" s="263">
        <v>1020222001</v>
      </c>
      <c r="B385" s="263">
        <v>10</v>
      </c>
      <c r="C385" s="264">
        <v>202</v>
      </c>
      <c r="D385" s="265">
        <v>22</v>
      </c>
      <c r="E385" s="264">
        <v>1</v>
      </c>
      <c r="F385" s="263" t="s">
        <v>495</v>
      </c>
      <c r="G385" s="263" t="s">
        <v>681</v>
      </c>
      <c r="H385" s="263" t="s">
        <v>822</v>
      </c>
      <c r="I385" s="263" t="s">
        <v>823</v>
      </c>
      <c r="J385" s="51"/>
      <c r="K385" s="52" t="str">
        <f t="shared" si="64"/>
        <v/>
      </c>
      <c r="L385" s="83" t="str">
        <f t="shared" si="65"/>
        <v/>
      </c>
      <c r="M385" s="53" t="str">
        <f>IF(K385="","",COUNTIF($K$7:K385,"ﾘｽﾄ１"))</f>
        <v/>
      </c>
      <c r="N385" s="53" t="str">
        <f t="shared" si="66"/>
        <v/>
      </c>
      <c r="O385" s="54" t="str">
        <f t="shared" si="67"/>
        <v/>
      </c>
      <c r="P385" s="53" t="str">
        <f t="shared" si="58"/>
        <v/>
      </c>
      <c r="Q385" s="52" t="str">
        <f t="shared" si="59"/>
        <v/>
      </c>
      <c r="R385" s="55" t="str">
        <f t="shared" si="60"/>
        <v/>
      </c>
      <c r="S385" s="52" t="str">
        <f t="shared" si="68"/>
        <v/>
      </c>
      <c r="T385" s="83" t="str">
        <f t="shared" si="61"/>
        <v/>
      </c>
      <c r="U385" s="53" t="str">
        <f>IF(S385="","",COUNTIF($S$7:S385,"該当２"))</f>
        <v/>
      </c>
      <c r="V385" s="56" t="str">
        <f t="shared" si="62"/>
        <v/>
      </c>
      <c r="W385" s="83" t="str">
        <f t="shared" si="63"/>
        <v/>
      </c>
      <c r="X385" s="53" t="str">
        <f>IF(V385="","",COUNTIF($V$7:V385,"該当３"))</f>
        <v/>
      </c>
    </row>
    <row r="386" spans="1:24">
      <c r="A386" s="263">
        <v>1020222002</v>
      </c>
      <c r="B386" s="263">
        <v>10</v>
      </c>
      <c r="C386" s="264">
        <v>202</v>
      </c>
      <c r="D386" s="265">
        <v>22</v>
      </c>
      <c r="E386" s="264">
        <v>2</v>
      </c>
      <c r="F386" s="263" t="s">
        <v>495</v>
      </c>
      <c r="G386" s="263" t="s">
        <v>681</v>
      </c>
      <c r="H386" s="263" t="s">
        <v>822</v>
      </c>
      <c r="I386" s="263" t="s">
        <v>824</v>
      </c>
      <c r="J386" s="51"/>
      <c r="K386" s="52" t="str">
        <f t="shared" si="64"/>
        <v/>
      </c>
      <c r="L386" s="83" t="str">
        <f t="shared" si="65"/>
        <v/>
      </c>
      <c r="M386" s="53" t="str">
        <f>IF(K386="","",COUNTIF($K$7:K386,"ﾘｽﾄ１"))</f>
        <v/>
      </c>
      <c r="N386" s="53" t="str">
        <f t="shared" si="66"/>
        <v/>
      </c>
      <c r="O386" s="54" t="str">
        <f t="shared" si="67"/>
        <v/>
      </c>
      <c r="P386" s="53" t="str">
        <f t="shared" si="58"/>
        <v/>
      </c>
      <c r="Q386" s="52" t="str">
        <f t="shared" si="59"/>
        <v/>
      </c>
      <c r="R386" s="55" t="str">
        <f t="shared" si="60"/>
        <v/>
      </c>
      <c r="S386" s="52" t="str">
        <f t="shared" si="68"/>
        <v/>
      </c>
      <c r="T386" s="83" t="str">
        <f t="shared" si="61"/>
        <v/>
      </c>
      <c r="U386" s="53" t="str">
        <f>IF(S386="","",COUNTIF($S$7:S386,"該当２"))</f>
        <v/>
      </c>
      <c r="V386" s="56" t="str">
        <f t="shared" si="62"/>
        <v/>
      </c>
      <c r="W386" s="83" t="str">
        <f t="shared" si="63"/>
        <v/>
      </c>
      <c r="X386" s="53" t="str">
        <f>IF(V386="","",COUNTIF($V$7:V386,"該当３"))</f>
        <v/>
      </c>
    </row>
    <row r="387" spans="1:24">
      <c r="A387" s="263">
        <v>1020222003</v>
      </c>
      <c r="B387" s="263">
        <v>10</v>
      </c>
      <c r="C387" s="264">
        <v>202</v>
      </c>
      <c r="D387" s="265">
        <v>22</v>
      </c>
      <c r="E387" s="264">
        <v>3</v>
      </c>
      <c r="F387" s="263" t="s">
        <v>495</v>
      </c>
      <c r="G387" s="263" t="s">
        <v>681</v>
      </c>
      <c r="H387" s="263" t="s">
        <v>822</v>
      </c>
      <c r="I387" s="263" t="s">
        <v>825</v>
      </c>
      <c r="J387" s="51"/>
      <c r="K387" s="52" t="str">
        <f t="shared" si="64"/>
        <v/>
      </c>
      <c r="L387" s="83" t="str">
        <f t="shared" si="65"/>
        <v/>
      </c>
      <c r="M387" s="53" t="str">
        <f>IF(K387="","",COUNTIF($K$7:K387,"ﾘｽﾄ１"))</f>
        <v/>
      </c>
      <c r="N387" s="53" t="str">
        <f t="shared" si="66"/>
        <v/>
      </c>
      <c r="O387" s="54" t="str">
        <f t="shared" si="67"/>
        <v/>
      </c>
      <c r="P387" s="53" t="str">
        <f t="shared" si="58"/>
        <v/>
      </c>
      <c r="Q387" s="52" t="str">
        <f t="shared" si="59"/>
        <v/>
      </c>
      <c r="R387" s="55" t="str">
        <f t="shared" si="60"/>
        <v/>
      </c>
      <c r="S387" s="52" t="str">
        <f t="shared" si="68"/>
        <v/>
      </c>
      <c r="T387" s="83" t="str">
        <f t="shared" si="61"/>
        <v/>
      </c>
      <c r="U387" s="53" t="str">
        <f>IF(S387="","",COUNTIF($S$7:S387,"該当２"))</f>
        <v/>
      </c>
      <c r="V387" s="56" t="str">
        <f t="shared" si="62"/>
        <v/>
      </c>
      <c r="W387" s="83" t="str">
        <f t="shared" si="63"/>
        <v/>
      </c>
      <c r="X387" s="53" t="str">
        <f>IF(V387="","",COUNTIF($V$7:V387,"該当３"))</f>
        <v/>
      </c>
    </row>
    <row r="388" spans="1:24">
      <c r="A388" s="263">
        <v>1020222004</v>
      </c>
      <c r="B388" s="263">
        <v>10</v>
      </c>
      <c r="C388" s="264">
        <v>202</v>
      </c>
      <c r="D388" s="265">
        <v>22</v>
      </c>
      <c r="E388" s="264">
        <v>4</v>
      </c>
      <c r="F388" s="263" t="s">
        <v>495</v>
      </c>
      <c r="G388" s="263" t="s">
        <v>681</v>
      </c>
      <c r="H388" s="263" t="s">
        <v>822</v>
      </c>
      <c r="I388" s="263" t="s">
        <v>826</v>
      </c>
      <c r="J388" s="51"/>
      <c r="K388" s="52" t="str">
        <f t="shared" si="64"/>
        <v/>
      </c>
      <c r="L388" s="83" t="str">
        <f t="shared" si="65"/>
        <v/>
      </c>
      <c r="M388" s="53" t="str">
        <f>IF(K388="","",COUNTIF($K$7:K388,"ﾘｽﾄ１"))</f>
        <v/>
      </c>
      <c r="N388" s="53" t="str">
        <f t="shared" si="66"/>
        <v/>
      </c>
      <c r="O388" s="54" t="str">
        <f t="shared" si="67"/>
        <v/>
      </c>
      <c r="P388" s="53" t="str">
        <f t="shared" si="58"/>
        <v/>
      </c>
      <c r="Q388" s="52" t="str">
        <f t="shared" si="59"/>
        <v/>
      </c>
      <c r="R388" s="55" t="str">
        <f t="shared" si="60"/>
        <v/>
      </c>
      <c r="S388" s="52" t="str">
        <f t="shared" si="68"/>
        <v/>
      </c>
      <c r="T388" s="83" t="str">
        <f t="shared" si="61"/>
        <v/>
      </c>
      <c r="U388" s="53" t="str">
        <f>IF(S388="","",COUNTIF($S$7:S388,"該当２"))</f>
        <v/>
      </c>
      <c r="V388" s="56" t="str">
        <f t="shared" si="62"/>
        <v/>
      </c>
      <c r="W388" s="83" t="str">
        <f t="shared" si="63"/>
        <v/>
      </c>
      <c r="X388" s="53" t="str">
        <f>IF(V388="","",COUNTIF($V$7:V388,"該当３"))</f>
        <v/>
      </c>
    </row>
    <row r="389" spans="1:24">
      <c r="A389" s="263">
        <v>1020222005</v>
      </c>
      <c r="B389" s="263">
        <v>10</v>
      </c>
      <c r="C389" s="264">
        <v>202</v>
      </c>
      <c r="D389" s="265">
        <v>22</v>
      </c>
      <c r="E389" s="264">
        <v>5</v>
      </c>
      <c r="F389" s="263" t="s">
        <v>495</v>
      </c>
      <c r="G389" s="263" t="s">
        <v>681</v>
      </c>
      <c r="H389" s="263" t="s">
        <v>822</v>
      </c>
      <c r="I389" s="263" t="s">
        <v>261</v>
      </c>
      <c r="J389" s="51"/>
      <c r="K389" s="52" t="str">
        <f t="shared" si="64"/>
        <v/>
      </c>
      <c r="L389" s="83" t="str">
        <f t="shared" si="65"/>
        <v/>
      </c>
      <c r="M389" s="53" t="str">
        <f>IF(K389="","",COUNTIF($K$7:K389,"ﾘｽﾄ１"))</f>
        <v/>
      </c>
      <c r="N389" s="53" t="str">
        <f t="shared" si="66"/>
        <v/>
      </c>
      <c r="O389" s="54" t="str">
        <f t="shared" si="67"/>
        <v/>
      </c>
      <c r="P389" s="53" t="str">
        <f t="shared" si="58"/>
        <v/>
      </c>
      <c r="Q389" s="52" t="str">
        <f t="shared" si="59"/>
        <v/>
      </c>
      <c r="R389" s="55" t="str">
        <f t="shared" si="60"/>
        <v/>
      </c>
      <c r="S389" s="52" t="str">
        <f t="shared" si="68"/>
        <v/>
      </c>
      <c r="T389" s="83" t="str">
        <f t="shared" si="61"/>
        <v/>
      </c>
      <c r="U389" s="53" t="str">
        <f>IF(S389="","",COUNTIF($S$7:S389,"該当２"))</f>
        <v/>
      </c>
      <c r="V389" s="56" t="str">
        <f t="shared" si="62"/>
        <v/>
      </c>
      <c r="W389" s="83" t="str">
        <f t="shared" si="63"/>
        <v/>
      </c>
      <c r="X389" s="53" t="str">
        <f>IF(V389="","",COUNTIF($V$7:V389,"該当３"))</f>
        <v/>
      </c>
    </row>
    <row r="390" spans="1:24">
      <c r="A390" s="263">
        <v>1020222006</v>
      </c>
      <c r="B390" s="263">
        <v>10</v>
      </c>
      <c r="C390" s="264">
        <v>202</v>
      </c>
      <c r="D390" s="265">
        <v>22</v>
      </c>
      <c r="E390" s="264">
        <v>6</v>
      </c>
      <c r="F390" s="263" t="s">
        <v>495</v>
      </c>
      <c r="G390" s="263" t="s">
        <v>681</v>
      </c>
      <c r="H390" s="263" t="s">
        <v>822</v>
      </c>
      <c r="I390" s="263" t="s">
        <v>125</v>
      </c>
      <c r="J390" s="51"/>
      <c r="K390" s="52" t="str">
        <f t="shared" si="64"/>
        <v/>
      </c>
      <c r="L390" s="83" t="str">
        <f t="shared" si="65"/>
        <v/>
      </c>
      <c r="M390" s="53" t="str">
        <f>IF(K390="","",COUNTIF($K$7:K390,"ﾘｽﾄ１"))</f>
        <v/>
      </c>
      <c r="N390" s="53" t="str">
        <f t="shared" si="66"/>
        <v/>
      </c>
      <c r="O390" s="54" t="str">
        <f t="shared" si="67"/>
        <v/>
      </c>
      <c r="P390" s="53" t="str">
        <f t="shared" si="58"/>
        <v/>
      </c>
      <c r="Q390" s="52" t="str">
        <f t="shared" si="59"/>
        <v/>
      </c>
      <c r="R390" s="55" t="str">
        <f t="shared" si="60"/>
        <v/>
      </c>
      <c r="S390" s="52" t="str">
        <f t="shared" si="68"/>
        <v/>
      </c>
      <c r="T390" s="83" t="str">
        <f t="shared" si="61"/>
        <v/>
      </c>
      <c r="U390" s="53" t="str">
        <f>IF(S390="","",COUNTIF($S$7:S390,"該当２"))</f>
        <v/>
      </c>
      <c r="V390" s="56" t="str">
        <f t="shared" si="62"/>
        <v/>
      </c>
      <c r="W390" s="83" t="str">
        <f t="shared" si="63"/>
        <v/>
      </c>
      <c r="X390" s="53" t="str">
        <f>IF(V390="","",COUNTIF($V$7:V390,"該当３"))</f>
        <v/>
      </c>
    </row>
    <row r="391" spans="1:24">
      <c r="A391" s="263">
        <v>1020223000</v>
      </c>
      <c r="B391" s="263">
        <v>10</v>
      </c>
      <c r="C391" s="264">
        <v>202</v>
      </c>
      <c r="D391" s="265">
        <v>23</v>
      </c>
      <c r="E391" s="264">
        <v>0</v>
      </c>
      <c r="F391" s="263" t="s">
        <v>495</v>
      </c>
      <c r="G391" s="263" t="s">
        <v>681</v>
      </c>
      <c r="H391" s="263" t="s">
        <v>827</v>
      </c>
      <c r="I391" s="263"/>
      <c r="J391" s="51"/>
      <c r="K391" s="52" t="str">
        <f t="shared" si="64"/>
        <v/>
      </c>
      <c r="L391" s="83" t="str">
        <f t="shared" si="65"/>
        <v/>
      </c>
      <c r="M391" s="53" t="str">
        <f>IF(K391="","",COUNTIF($K$7:K391,"ﾘｽﾄ１"))</f>
        <v/>
      </c>
      <c r="N391" s="53" t="str">
        <f t="shared" si="66"/>
        <v/>
      </c>
      <c r="O391" s="54" t="str">
        <f t="shared" si="67"/>
        <v/>
      </c>
      <c r="P391" s="53" t="str">
        <f t="shared" si="58"/>
        <v/>
      </c>
      <c r="Q391" s="52" t="str">
        <f t="shared" si="59"/>
        <v/>
      </c>
      <c r="R391" s="55" t="str">
        <f t="shared" si="60"/>
        <v/>
      </c>
      <c r="S391" s="52" t="str">
        <f t="shared" si="68"/>
        <v/>
      </c>
      <c r="T391" s="83" t="str">
        <f t="shared" si="61"/>
        <v/>
      </c>
      <c r="U391" s="53" t="str">
        <f>IF(S391="","",COUNTIF($S$7:S391,"該当２"))</f>
        <v/>
      </c>
      <c r="V391" s="56" t="str">
        <f t="shared" si="62"/>
        <v/>
      </c>
      <c r="W391" s="83" t="str">
        <f t="shared" si="63"/>
        <v/>
      </c>
      <c r="X391" s="53" t="str">
        <f>IF(V391="","",COUNTIF($V$7:V391,"該当３"))</f>
        <v/>
      </c>
    </row>
    <row r="392" spans="1:24">
      <c r="A392" s="263">
        <v>1020223001</v>
      </c>
      <c r="B392" s="263">
        <v>10</v>
      </c>
      <c r="C392" s="264">
        <v>202</v>
      </c>
      <c r="D392" s="265">
        <v>23</v>
      </c>
      <c r="E392" s="264">
        <v>1</v>
      </c>
      <c r="F392" s="263" t="s">
        <v>495</v>
      </c>
      <c r="G392" s="263" t="s">
        <v>681</v>
      </c>
      <c r="H392" s="263" t="s">
        <v>827</v>
      </c>
      <c r="I392" s="263" t="s">
        <v>2</v>
      </c>
      <c r="J392" s="51"/>
      <c r="K392" s="52" t="str">
        <f t="shared" si="64"/>
        <v/>
      </c>
      <c r="L392" s="83" t="str">
        <f t="shared" si="65"/>
        <v/>
      </c>
      <c r="M392" s="53" t="str">
        <f>IF(K392="","",COUNTIF($K$7:K392,"ﾘｽﾄ１"))</f>
        <v/>
      </c>
      <c r="N392" s="53" t="str">
        <f t="shared" si="66"/>
        <v/>
      </c>
      <c r="O392" s="54" t="str">
        <f t="shared" si="67"/>
        <v/>
      </c>
      <c r="P392" s="53" t="str">
        <f t="shared" ref="P392:P456" si="69">IF(O392="該当１",G392,"")</f>
        <v/>
      </c>
      <c r="Q392" s="52" t="str">
        <f t="shared" ref="Q392:Q456" si="70">IF(O392="該当１","ﾘｽﾄ2","")</f>
        <v/>
      </c>
      <c r="R392" s="55" t="str">
        <f t="shared" ref="R392:R456" si="71">IF(Q392="ﾘｽﾄ2",H392,"")</f>
        <v/>
      </c>
      <c r="S392" s="52" t="str">
        <f t="shared" si="68"/>
        <v/>
      </c>
      <c r="T392" s="83" t="str">
        <f t="shared" ref="T392:T456" si="72">IF(S392="該当２",H392,"")</f>
        <v/>
      </c>
      <c r="U392" s="53" t="str">
        <f>IF(S392="","",COUNTIF($S$7:S392,"該当２"))</f>
        <v/>
      </c>
      <c r="V392" s="56" t="str">
        <f t="shared" ref="V392:V456" si="73">IF(AND($S$2=H392,E392&gt;0,E392&lt;998),"該当３","")</f>
        <v/>
      </c>
      <c r="W392" s="83" t="str">
        <f t="shared" ref="W392:W456" si="74">IF(V392="該当３",I392,"")</f>
        <v/>
      </c>
      <c r="X392" s="53" t="str">
        <f>IF(V392="","",COUNTIF($V$7:V392,"該当３"))</f>
        <v/>
      </c>
    </row>
    <row r="393" spans="1:24">
      <c r="A393" s="263">
        <v>1020223002</v>
      </c>
      <c r="B393" s="263">
        <v>10</v>
      </c>
      <c r="C393" s="264">
        <v>202</v>
      </c>
      <c r="D393" s="265">
        <v>23</v>
      </c>
      <c r="E393" s="264">
        <v>2</v>
      </c>
      <c r="F393" s="263" t="s">
        <v>495</v>
      </c>
      <c r="G393" s="263" t="s">
        <v>681</v>
      </c>
      <c r="H393" s="263" t="s">
        <v>827</v>
      </c>
      <c r="I393" s="263" t="s">
        <v>828</v>
      </c>
      <c r="J393" s="51"/>
      <c r="K393" s="52" t="str">
        <f t="shared" ref="K393:K457" si="75">IF(AND($C393&gt;0,$H393=""),"ﾘｽﾄ１","")</f>
        <v/>
      </c>
      <c r="L393" s="83" t="str">
        <f t="shared" ref="L393:L457" si="76">IF(K393="ﾘｽﾄ１",G393,"")</f>
        <v/>
      </c>
      <c r="M393" s="53" t="str">
        <f>IF(K393="","",COUNTIF($K$7:K393,"ﾘｽﾄ１"))</f>
        <v/>
      </c>
      <c r="N393" s="53" t="str">
        <f t="shared" ref="N393:N457" si="77">IF(AND(D393=0,E393&gt;0),"同一区","")</f>
        <v/>
      </c>
      <c r="O393" s="54" t="str">
        <f t="shared" ref="O393:O457" si="78">IF(AND(EXACT($K$2,G393),H393&gt;0),"該当１","")</f>
        <v/>
      </c>
      <c r="P393" s="53" t="str">
        <f t="shared" si="69"/>
        <v/>
      </c>
      <c r="Q393" s="52" t="str">
        <f t="shared" si="70"/>
        <v/>
      </c>
      <c r="R393" s="55" t="str">
        <f t="shared" si="71"/>
        <v/>
      </c>
      <c r="S393" s="52" t="str">
        <f t="shared" ref="S393:S457" si="79">IF(AND(Q393="ﾘｽﾄ2",OR(I393=0,AND(N393="同一区",E393=1))),"該当２","")</f>
        <v/>
      </c>
      <c r="T393" s="83" t="str">
        <f t="shared" si="72"/>
        <v/>
      </c>
      <c r="U393" s="53" t="str">
        <f>IF(S393="","",COUNTIF($S$7:S393,"該当２"))</f>
        <v/>
      </c>
      <c r="V393" s="56" t="str">
        <f t="shared" si="73"/>
        <v/>
      </c>
      <c r="W393" s="83" t="str">
        <f t="shared" si="74"/>
        <v/>
      </c>
      <c r="X393" s="53" t="str">
        <f>IF(V393="","",COUNTIF($V$7:V393,"該当３"))</f>
        <v/>
      </c>
    </row>
    <row r="394" spans="1:24">
      <c r="A394" s="263">
        <v>1020223003</v>
      </c>
      <c r="B394" s="263">
        <v>10</v>
      </c>
      <c r="C394" s="264">
        <v>202</v>
      </c>
      <c r="D394" s="265">
        <v>23</v>
      </c>
      <c r="E394" s="264">
        <v>3</v>
      </c>
      <c r="F394" s="263" t="s">
        <v>495</v>
      </c>
      <c r="G394" s="263" t="s">
        <v>681</v>
      </c>
      <c r="H394" s="263" t="s">
        <v>827</v>
      </c>
      <c r="I394" s="263" t="s">
        <v>829</v>
      </c>
      <c r="J394" s="51"/>
      <c r="K394" s="52" t="str">
        <f t="shared" si="75"/>
        <v/>
      </c>
      <c r="L394" s="83" t="str">
        <f t="shared" si="76"/>
        <v/>
      </c>
      <c r="M394" s="53" t="str">
        <f>IF(K394="","",COUNTIF($K$7:K394,"ﾘｽﾄ１"))</f>
        <v/>
      </c>
      <c r="N394" s="53" t="str">
        <f t="shared" si="77"/>
        <v/>
      </c>
      <c r="O394" s="54" t="str">
        <f t="shared" si="78"/>
        <v/>
      </c>
      <c r="P394" s="53" t="str">
        <f t="shared" si="69"/>
        <v/>
      </c>
      <c r="Q394" s="52" t="str">
        <f t="shared" si="70"/>
        <v/>
      </c>
      <c r="R394" s="55" t="str">
        <f t="shared" si="71"/>
        <v/>
      </c>
      <c r="S394" s="52" t="str">
        <f t="shared" si="79"/>
        <v/>
      </c>
      <c r="T394" s="83" t="str">
        <f t="shared" si="72"/>
        <v/>
      </c>
      <c r="U394" s="53" t="str">
        <f>IF(S394="","",COUNTIF($S$7:S394,"該当２"))</f>
        <v/>
      </c>
      <c r="V394" s="56" t="str">
        <f t="shared" si="73"/>
        <v/>
      </c>
      <c r="W394" s="83" t="str">
        <f t="shared" si="74"/>
        <v/>
      </c>
      <c r="X394" s="53" t="str">
        <f>IF(V394="","",COUNTIF($V$7:V394,"該当３"))</f>
        <v/>
      </c>
    </row>
    <row r="395" spans="1:24">
      <c r="A395" s="263">
        <v>1020224000</v>
      </c>
      <c r="B395" s="263">
        <v>10</v>
      </c>
      <c r="C395" s="264">
        <v>202</v>
      </c>
      <c r="D395" s="265">
        <v>24</v>
      </c>
      <c r="E395" s="264">
        <v>0</v>
      </c>
      <c r="F395" s="263" t="s">
        <v>495</v>
      </c>
      <c r="G395" s="263" t="s">
        <v>681</v>
      </c>
      <c r="H395" s="263" t="s">
        <v>38</v>
      </c>
      <c r="I395" s="263"/>
      <c r="J395" s="51"/>
      <c r="K395" s="52" t="str">
        <f t="shared" si="75"/>
        <v/>
      </c>
      <c r="L395" s="83" t="str">
        <f t="shared" si="76"/>
        <v/>
      </c>
      <c r="M395" s="53" t="str">
        <f>IF(K395="","",COUNTIF($K$7:K395,"ﾘｽﾄ１"))</f>
        <v/>
      </c>
      <c r="N395" s="53" t="str">
        <f t="shared" si="77"/>
        <v/>
      </c>
      <c r="O395" s="54" t="str">
        <f t="shared" si="78"/>
        <v/>
      </c>
      <c r="P395" s="53" t="str">
        <f t="shared" si="69"/>
        <v/>
      </c>
      <c r="Q395" s="52" t="str">
        <f t="shared" si="70"/>
        <v/>
      </c>
      <c r="R395" s="55" t="str">
        <f t="shared" si="71"/>
        <v/>
      </c>
      <c r="S395" s="52" t="str">
        <f t="shared" si="79"/>
        <v/>
      </c>
      <c r="T395" s="83" t="str">
        <f t="shared" si="72"/>
        <v/>
      </c>
      <c r="U395" s="53" t="str">
        <f>IF(S395="","",COUNTIF($S$7:S395,"該当２"))</f>
        <v/>
      </c>
      <c r="V395" s="56" t="str">
        <f t="shared" si="73"/>
        <v/>
      </c>
      <c r="W395" s="83" t="str">
        <f t="shared" si="74"/>
        <v/>
      </c>
      <c r="X395" s="53" t="str">
        <f>IF(V395="","",COUNTIF($V$7:V395,"該当３"))</f>
        <v/>
      </c>
    </row>
    <row r="396" spans="1:24">
      <c r="A396" s="263">
        <v>1020224001</v>
      </c>
      <c r="B396" s="263">
        <v>10</v>
      </c>
      <c r="C396" s="264">
        <v>202</v>
      </c>
      <c r="D396" s="265">
        <v>24</v>
      </c>
      <c r="E396" s="264">
        <v>1</v>
      </c>
      <c r="F396" s="263" t="s">
        <v>495</v>
      </c>
      <c r="G396" s="263" t="s">
        <v>681</v>
      </c>
      <c r="H396" s="263" t="s">
        <v>38</v>
      </c>
      <c r="I396" s="263" t="s">
        <v>194</v>
      </c>
      <c r="J396" s="51"/>
      <c r="K396" s="52" t="str">
        <f t="shared" si="75"/>
        <v/>
      </c>
      <c r="L396" s="83" t="str">
        <f t="shared" si="76"/>
        <v/>
      </c>
      <c r="M396" s="53" t="str">
        <f>IF(K396="","",COUNTIF($K$7:K396,"ﾘｽﾄ１"))</f>
        <v/>
      </c>
      <c r="N396" s="53" t="str">
        <f t="shared" si="77"/>
        <v/>
      </c>
      <c r="O396" s="54" t="str">
        <f t="shared" si="78"/>
        <v/>
      </c>
      <c r="P396" s="53" t="str">
        <f t="shared" si="69"/>
        <v/>
      </c>
      <c r="Q396" s="52" t="str">
        <f t="shared" si="70"/>
        <v/>
      </c>
      <c r="R396" s="55" t="str">
        <f t="shared" si="71"/>
        <v/>
      </c>
      <c r="S396" s="52" t="str">
        <f t="shared" si="79"/>
        <v/>
      </c>
      <c r="T396" s="83" t="str">
        <f t="shared" si="72"/>
        <v/>
      </c>
      <c r="U396" s="53" t="str">
        <f>IF(S396="","",COUNTIF($S$7:S396,"該当２"))</f>
        <v/>
      </c>
      <c r="V396" s="56" t="str">
        <f t="shared" si="73"/>
        <v/>
      </c>
      <c r="W396" s="83" t="str">
        <f t="shared" si="74"/>
        <v/>
      </c>
      <c r="X396" s="53" t="str">
        <f>IF(V396="","",COUNTIF($V$7:V396,"該当３"))</f>
        <v/>
      </c>
    </row>
    <row r="397" spans="1:24">
      <c r="A397" s="263">
        <v>1020224002</v>
      </c>
      <c r="B397" s="263">
        <v>10</v>
      </c>
      <c r="C397" s="264">
        <v>202</v>
      </c>
      <c r="D397" s="265">
        <v>24</v>
      </c>
      <c r="E397" s="264">
        <v>2</v>
      </c>
      <c r="F397" s="263" t="s">
        <v>495</v>
      </c>
      <c r="G397" s="263" t="s">
        <v>681</v>
      </c>
      <c r="H397" s="263" t="s">
        <v>38</v>
      </c>
      <c r="I397" s="263" t="s">
        <v>193</v>
      </c>
      <c r="J397" s="51"/>
      <c r="K397" s="52" t="str">
        <f t="shared" si="75"/>
        <v/>
      </c>
      <c r="L397" s="83" t="str">
        <f t="shared" si="76"/>
        <v/>
      </c>
      <c r="M397" s="53" t="str">
        <f>IF(K397="","",COUNTIF($K$7:K397,"ﾘｽﾄ１"))</f>
        <v/>
      </c>
      <c r="N397" s="53" t="str">
        <f t="shared" si="77"/>
        <v/>
      </c>
      <c r="O397" s="54" t="str">
        <f t="shared" si="78"/>
        <v/>
      </c>
      <c r="P397" s="53" t="str">
        <f t="shared" si="69"/>
        <v/>
      </c>
      <c r="Q397" s="52" t="str">
        <f t="shared" si="70"/>
        <v/>
      </c>
      <c r="R397" s="55" t="str">
        <f t="shared" si="71"/>
        <v/>
      </c>
      <c r="S397" s="52" t="str">
        <f t="shared" si="79"/>
        <v/>
      </c>
      <c r="T397" s="83" t="str">
        <f t="shared" si="72"/>
        <v/>
      </c>
      <c r="U397" s="53" t="str">
        <f>IF(S397="","",COUNTIF($S$7:S397,"該当２"))</f>
        <v/>
      </c>
      <c r="V397" s="56" t="str">
        <f t="shared" si="73"/>
        <v/>
      </c>
      <c r="W397" s="83" t="str">
        <f t="shared" si="74"/>
        <v/>
      </c>
      <c r="X397" s="53" t="str">
        <f>IF(V397="","",COUNTIF($V$7:V397,"該当３"))</f>
        <v/>
      </c>
    </row>
    <row r="398" spans="1:24">
      <c r="A398" s="263">
        <v>1020224003</v>
      </c>
      <c r="B398" s="263">
        <v>10</v>
      </c>
      <c r="C398" s="264">
        <v>202</v>
      </c>
      <c r="D398" s="265">
        <v>24</v>
      </c>
      <c r="E398" s="264">
        <v>3</v>
      </c>
      <c r="F398" s="263" t="s">
        <v>495</v>
      </c>
      <c r="G398" s="263" t="s">
        <v>681</v>
      </c>
      <c r="H398" s="263" t="s">
        <v>38</v>
      </c>
      <c r="I398" s="263" t="s">
        <v>830</v>
      </c>
      <c r="J398" s="51"/>
      <c r="K398" s="52" t="str">
        <f t="shared" si="75"/>
        <v/>
      </c>
      <c r="L398" s="83" t="str">
        <f t="shared" si="76"/>
        <v/>
      </c>
      <c r="M398" s="53" t="str">
        <f>IF(K398="","",COUNTIF($K$7:K398,"ﾘｽﾄ１"))</f>
        <v/>
      </c>
      <c r="N398" s="53" t="str">
        <f t="shared" si="77"/>
        <v/>
      </c>
      <c r="O398" s="54" t="str">
        <f t="shared" si="78"/>
        <v/>
      </c>
      <c r="P398" s="53" t="str">
        <f t="shared" si="69"/>
        <v/>
      </c>
      <c r="Q398" s="52" t="str">
        <f t="shared" si="70"/>
        <v/>
      </c>
      <c r="R398" s="55" t="str">
        <f t="shared" si="71"/>
        <v/>
      </c>
      <c r="S398" s="52" t="str">
        <f t="shared" si="79"/>
        <v/>
      </c>
      <c r="T398" s="83" t="str">
        <f t="shared" si="72"/>
        <v/>
      </c>
      <c r="U398" s="53" t="str">
        <f>IF(S398="","",COUNTIF($S$7:S398,"該当２"))</f>
        <v/>
      </c>
      <c r="V398" s="56" t="str">
        <f t="shared" si="73"/>
        <v/>
      </c>
      <c r="W398" s="83" t="str">
        <f t="shared" si="74"/>
        <v/>
      </c>
      <c r="X398" s="53" t="str">
        <f>IF(V398="","",COUNTIF($V$7:V398,"該当３"))</f>
        <v/>
      </c>
    </row>
    <row r="399" spans="1:24">
      <c r="A399" s="263">
        <v>1020224004</v>
      </c>
      <c r="B399" s="263">
        <v>10</v>
      </c>
      <c r="C399" s="264">
        <v>202</v>
      </c>
      <c r="D399" s="265">
        <v>24</v>
      </c>
      <c r="E399" s="264">
        <v>4</v>
      </c>
      <c r="F399" s="263" t="s">
        <v>495</v>
      </c>
      <c r="G399" s="263" t="s">
        <v>681</v>
      </c>
      <c r="H399" s="263" t="s">
        <v>38</v>
      </c>
      <c r="I399" s="263" t="s">
        <v>190</v>
      </c>
      <c r="J399" s="51"/>
      <c r="K399" s="52" t="str">
        <f t="shared" si="75"/>
        <v/>
      </c>
      <c r="L399" s="83" t="str">
        <f t="shared" si="76"/>
        <v/>
      </c>
      <c r="M399" s="53" t="str">
        <f>IF(K399="","",COUNTIF($K$7:K399,"ﾘｽﾄ１"))</f>
        <v/>
      </c>
      <c r="N399" s="53" t="str">
        <f t="shared" si="77"/>
        <v/>
      </c>
      <c r="O399" s="54" t="str">
        <f t="shared" si="78"/>
        <v/>
      </c>
      <c r="P399" s="53" t="str">
        <f t="shared" si="69"/>
        <v/>
      </c>
      <c r="Q399" s="52" t="str">
        <f t="shared" si="70"/>
        <v/>
      </c>
      <c r="R399" s="55" t="str">
        <f t="shared" si="71"/>
        <v/>
      </c>
      <c r="S399" s="52" t="str">
        <f t="shared" si="79"/>
        <v/>
      </c>
      <c r="T399" s="83" t="str">
        <f t="shared" si="72"/>
        <v/>
      </c>
      <c r="U399" s="53" t="str">
        <f>IF(S399="","",COUNTIF($S$7:S399,"該当２"))</f>
        <v/>
      </c>
      <c r="V399" s="56" t="str">
        <f t="shared" si="73"/>
        <v/>
      </c>
      <c r="W399" s="83" t="str">
        <f t="shared" si="74"/>
        <v/>
      </c>
      <c r="X399" s="53" t="str">
        <f>IF(V399="","",COUNTIF($V$7:V399,"該当３"))</f>
        <v/>
      </c>
    </row>
    <row r="400" spans="1:24">
      <c r="A400" s="263">
        <v>1020224005</v>
      </c>
      <c r="B400" s="263">
        <v>10</v>
      </c>
      <c r="C400" s="264">
        <v>202</v>
      </c>
      <c r="D400" s="265">
        <v>24</v>
      </c>
      <c r="E400" s="264">
        <v>5</v>
      </c>
      <c r="F400" s="263" t="s">
        <v>495</v>
      </c>
      <c r="G400" s="263" t="s">
        <v>681</v>
      </c>
      <c r="H400" s="263" t="s">
        <v>38</v>
      </c>
      <c r="I400" s="263" t="s">
        <v>189</v>
      </c>
      <c r="J400" s="51"/>
      <c r="K400" s="52" t="str">
        <f t="shared" si="75"/>
        <v/>
      </c>
      <c r="L400" s="83" t="str">
        <f t="shared" si="76"/>
        <v/>
      </c>
      <c r="M400" s="53" t="str">
        <f>IF(K400="","",COUNTIF($K$7:K400,"ﾘｽﾄ１"))</f>
        <v/>
      </c>
      <c r="N400" s="53" t="str">
        <f t="shared" si="77"/>
        <v/>
      </c>
      <c r="O400" s="54" t="str">
        <f t="shared" si="78"/>
        <v/>
      </c>
      <c r="P400" s="53" t="str">
        <f t="shared" si="69"/>
        <v/>
      </c>
      <c r="Q400" s="52" t="str">
        <f t="shared" si="70"/>
        <v/>
      </c>
      <c r="R400" s="55" t="str">
        <f t="shared" si="71"/>
        <v/>
      </c>
      <c r="S400" s="52" t="str">
        <f t="shared" si="79"/>
        <v/>
      </c>
      <c r="T400" s="83" t="str">
        <f t="shared" si="72"/>
        <v/>
      </c>
      <c r="U400" s="53" t="str">
        <f>IF(S400="","",COUNTIF($S$7:S400,"該当２"))</f>
        <v/>
      </c>
      <c r="V400" s="56" t="str">
        <f t="shared" si="73"/>
        <v/>
      </c>
      <c r="W400" s="83" t="str">
        <f t="shared" si="74"/>
        <v/>
      </c>
      <c r="X400" s="53" t="str">
        <f>IF(V400="","",COUNTIF($V$7:V400,"該当３"))</f>
        <v/>
      </c>
    </row>
    <row r="401" spans="1:24">
      <c r="A401" s="263">
        <v>1020224006</v>
      </c>
      <c r="B401" s="263">
        <v>10</v>
      </c>
      <c r="C401" s="264">
        <v>202</v>
      </c>
      <c r="D401" s="265">
        <v>24</v>
      </c>
      <c r="E401" s="264">
        <v>6</v>
      </c>
      <c r="F401" s="263" t="s">
        <v>495</v>
      </c>
      <c r="G401" s="263" t="s">
        <v>681</v>
      </c>
      <c r="H401" s="263" t="s">
        <v>38</v>
      </c>
      <c r="I401" s="263" t="s">
        <v>186</v>
      </c>
      <c r="J401" s="51"/>
      <c r="K401" s="52" t="str">
        <f t="shared" si="75"/>
        <v/>
      </c>
      <c r="L401" s="83" t="str">
        <f t="shared" si="76"/>
        <v/>
      </c>
      <c r="M401" s="53" t="str">
        <f>IF(K401="","",COUNTIF($K$7:K401,"ﾘｽﾄ１"))</f>
        <v/>
      </c>
      <c r="N401" s="53" t="str">
        <f t="shared" si="77"/>
        <v/>
      </c>
      <c r="O401" s="54" t="str">
        <f t="shared" si="78"/>
        <v/>
      </c>
      <c r="P401" s="53" t="str">
        <f t="shared" si="69"/>
        <v/>
      </c>
      <c r="Q401" s="52" t="str">
        <f t="shared" si="70"/>
        <v/>
      </c>
      <c r="R401" s="55" t="str">
        <f t="shared" si="71"/>
        <v/>
      </c>
      <c r="S401" s="52" t="str">
        <f t="shared" si="79"/>
        <v/>
      </c>
      <c r="T401" s="83" t="str">
        <f t="shared" si="72"/>
        <v/>
      </c>
      <c r="U401" s="53" t="str">
        <f>IF(S401="","",COUNTIF($S$7:S401,"該当２"))</f>
        <v/>
      </c>
      <c r="V401" s="56" t="str">
        <f t="shared" si="73"/>
        <v/>
      </c>
      <c r="W401" s="83" t="str">
        <f t="shared" si="74"/>
        <v/>
      </c>
      <c r="X401" s="53" t="str">
        <f>IF(V401="","",COUNTIF($V$7:V401,"該当３"))</f>
        <v/>
      </c>
    </row>
    <row r="402" spans="1:24">
      <c r="A402" s="263">
        <v>1020224007</v>
      </c>
      <c r="B402" s="263">
        <v>10</v>
      </c>
      <c r="C402" s="264">
        <v>202</v>
      </c>
      <c r="D402" s="265">
        <v>24</v>
      </c>
      <c r="E402" s="264">
        <v>7</v>
      </c>
      <c r="F402" s="263" t="s">
        <v>495</v>
      </c>
      <c r="G402" s="263" t="s">
        <v>681</v>
      </c>
      <c r="H402" s="263" t="s">
        <v>38</v>
      </c>
      <c r="I402" s="263" t="s">
        <v>831</v>
      </c>
      <c r="J402" s="51"/>
      <c r="K402" s="52" t="str">
        <f t="shared" si="75"/>
        <v/>
      </c>
      <c r="L402" s="83" t="str">
        <f t="shared" si="76"/>
        <v/>
      </c>
      <c r="M402" s="53" t="str">
        <f>IF(K402="","",COUNTIF($K$7:K402,"ﾘｽﾄ１"))</f>
        <v/>
      </c>
      <c r="N402" s="53" t="str">
        <f t="shared" si="77"/>
        <v/>
      </c>
      <c r="O402" s="54" t="str">
        <f t="shared" si="78"/>
        <v/>
      </c>
      <c r="P402" s="53" t="str">
        <f t="shared" si="69"/>
        <v/>
      </c>
      <c r="Q402" s="52" t="str">
        <f t="shared" si="70"/>
        <v/>
      </c>
      <c r="R402" s="55" t="str">
        <f t="shared" si="71"/>
        <v/>
      </c>
      <c r="S402" s="52" t="str">
        <f t="shared" si="79"/>
        <v/>
      </c>
      <c r="T402" s="83" t="str">
        <f t="shared" si="72"/>
        <v/>
      </c>
      <c r="U402" s="53" t="str">
        <f>IF(S402="","",COUNTIF($S$7:S402,"該当２"))</f>
        <v/>
      </c>
      <c r="V402" s="56" t="str">
        <f t="shared" si="73"/>
        <v/>
      </c>
      <c r="W402" s="83" t="str">
        <f t="shared" si="74"/>
        <v/>
      </c>
      <c r="X402" s="53" t="str">
        <f>IF(V402="","",COUNTIF($V$7:V402,"該当３"))</f>
        <v/>
      </c>
    </row>
    <row r="403" spans="1:24">
      <c r="A403" s="263">
        <v>1020224008</v>
      </c>
      <c r="B403" s="263">
        <v>10</v>
      </c>
      <c r="C403" s="264">
        <v>202</v>
      </c>
      <c r="D403" s="265">
        <v>24</v>
      </c>
      <c r="E403" s="264">
        <v>8</v>
      </c>
      <c r="F403" s="263" t="s">
        <v>495</v>
      </c>
      <c r="G403" s="263" t="s">
        <v>681</v>
      </c>
      <c r="H403" s="263" t="s">
        <v>38</v>
      </c>
      <c r="I403" s="263" t="s">
        <v>188</v>
      </c>
      <c r="J403" s="51"/>
      <c r="K403" s="52" t="str">
        <f t="shared" si="75"/>
        <v/>
      </c>
      <c r="L403" s="83" t="str">
        <f t="shared" si="76"/>
        <v/>
      </c>
      <c r="M403" s="53" t="str">
        <f>IF(K403="","",COUNTIF($K$7:K403,"ﾘｽﾄ１"))</f>
        <v/>
      </c>
      <c r="N403" s="53" t="str">
        <f t="shared" si="77"/>
        <v/>
      </c>
      <c r="O403" s="54" t="str">
        <f t="shared" si="78"/>
        <v/>
      </c>
      <c r="P403" s="53" t="str">
        <f t="shared" si="69"/>
        <v/>
      </c>
      <c r="Q403" s="52" t="str">
        <f t="shared" si="70"/>
        <v/>
      </c>
      <c r="R403" s="55" t="str">
        <f t="shared" si="71"/>
        <v/>
      </c>
      <c r="S403" s="52" t="str">
        <f t="shared" si="79"/>
        <v/>
      </c>
      <c r="T403" s="83" t="str">
        <f t="shared" si="72"/>
        <v/>
      </c>
      <c r="U403" s="53" t="str">
        <f>IF(S403="","",COUNTIF($S$7:S403,"該当２"))</f>
        <v/>
      </c>
      <c r="V403" s="56" t="str">
        <f t="shared" si="73"/>
        <v/>
      </c>
      <c r="W403" s="83" t="str">
        <f t="shared" si="74"/>
        <v/>
      </c>
      <c r="X403" s="53" t="str">
        <f>IF(V403="","",COUNTIF($V$7:V403,"該当３"))</f>
        <v/>
      </c>
    </row>
    <row r="404" spans="1:24">
      <c r="A404" s="263">
        <v>1020225000</v>
      </c>
      <c r="B404" s="263">
        <v>10</v>
      </c>
      <c r="C404" s="264">
        <v>202</v>
      </c>
      <c r="D404" s="265">
        <v>25</v>
      </c>
      <c r="E404" s="264">
        <v>0</v>
      </c>
      <c r="F404" s="263" t="s">
        <v>495</v>
      </c>
      <c r="G404" s="263" t="s">
        <v>681</v>
      </c>
      <c r="H404" s="263" t="s">
        <v>832</v>
      </c>
      <c r="I404" s="263"/>
      <c r="J404" s="51"/>
      <c r="K404" s="52" t="str">
        <f t="shared" si="75"/>
        <v/>
      </c>
      <c r="L404" s="83" t="str">
        <f t="shared" si="76"/>
        <v/>
      </c>
      <c r="M404" s="53" t="str">
        <f>IF(K404="","",COUNTIF($K$7:K404,"ﾘｽﾄ１"))</f>
        <v/>
      </c>
      <c r="N404" s="53" t="str">
        <f t="shared" si="77"/>
        <v/>
      </c>
      <c r="O404" s="54" t="str">
        <f t="shared" si="78"/>
        <v/>
      </c>
      <c r="P404" s="53" t="str">
        <f t="shared" si="69"/>
        <v/>
      </c>
      <c r="Q404" s="52" t="str">
        <f t="shared" si="70"/>
        <v/>
      </c>
      <c r="R404" s="55" t="str">
        <f t="shared" si="71"/>
        <v/>
      </c>
      <c r="S404" s="52" t="str">
        <f t="shared" si="79"/>
        <v/>
      </c>
      <c r="T404" s="83" t="str">
        <f t="shared" si="72"/>
        <v/>
      </c>
      <c r="U404" s="53" t="str">
        <f>IF(S404="","",COUNTIF($S$7:S404,"該当２"))</f>
        <v/>
      </c>
      <c r="V404" s="56" t="str">
        <f t="shared" si="73"/>
        <v/>
      </c>
      <c r="W404" s="83" t="str">
        <f t="shared" si="74"/>
        <v/>
      </c>
      <c r="X404" s="53" t="str">
        <f>IF(V404="","",COUNTIF($V$7:V404,"該当３"))</f>
        <v/>
      </c>
    </row>
    <row r="405" spans="1:24">
      <c r="A405" s="263">
        <v>1020225001</v>
      </c>
      <c r="B405" s="263">
        <v>10</v>
      </c>
      <c r="C405" s="264">
        <v>202</v>
      </c>
      <c r="D405" s="265">
        <v>25</v>
      </c>
      <c r="E405" s="264">
        <v>1</v>
      </c>
      <c r="F405" s="263" t="s">
        <v>495</v>
      </c>
      <c r="G405" s="263" t="s">
        <v>681</v>
      </c>
      <c r="H405" s="263" t="s">
        <v>832</v>
      </c>
      <c r="I405" s="263" t="s">
        <v>833</v>
      </c>
      <c r="J405" s="51"/>
      <c r="K405" s="52" t="str">
        <f t="shared" si="75"/>
        <v/>
      </c>
      <c r="L405" s="83" t="str">
        <f t="shared" si="76"/>
        <v/>
      </c>
      <c r="M405" s="53" t="str">
        <f>IF(K405="","",COUNTIF($K$7:K405,"ﾘｽﾄ１"))</f>
        <v/>
      </c>
      <c r="N405" s="53" t="str">
        <f t="shared" si="77"/>
        <v/>
      </c>
      <c r="O405" s="54" t="str">
        <f t="shared" si="78"/>
        <v/>
      </c>
      <c r="P405" s="53" t="str">
        <f t="shared" si="69"/>
        <v/>
      </c>
      <c r="Q405" s="52" t="str">
        <f t="shared" si="70"/>
        <v/>
      </c>
      <c r="R405" s="55" t="str">
        <f t="shared" si="71"/>
        <v/>
      </c>
      <c r="S405" s="52" t="str">
        <f t="shared" si="79"/>
        <v/>
      </c>
      <c r="T405" s="83" t="str">
        <f t="shared" si="72"/>
        <v/>
      </c>
      <c r="U405" s="53" t="str">
        <f>IF(S405="","",COUNTIF($S$7:S405,"該当２"))</f>
        <v/>
      </c>
      <c r="V405" s="56" t="str">
        <f t="shared" si="73"/>
        <v/>
      </c>
      <c r="W405" s="83" t="str">
        <f t="shared" si="74"/>
        <v/>
      </c>
      <c r="X405" s="53" t="str">
        <f>IF(V405="","",COUNTIF($V$7:V405,"該当３"))</f>
        <v/>
      </c>
    </row>
    <row r="406" spans="1:24">
      <c r="A406" s="263">
        <v>1020225002</v>
      </c>
      <c r="B406" s="263">
        <v>10</v>
      </c>
      <c r="C406" s="264">
        <v>202</v>
      </c>
      <c r="D406" s="265">
        <v>25</v>
      </c>
      <c r="E406" s="264">
        <v>2</v>
      </c>
      <c r="F406" s="263" t="s">
        <v>495</v>
      </c>
      <c r="G406" s="263" t="s">
        <v>681</v>
      </c>
      <c r="H406" s="263" t="s">
        <v>832</v>
      </c>
      <c r="I406" s="263" t="s">
        <v>834</v>
      </c>
      <c r="J406" s="51"/>
      <c r="K406" s="52" t="str">
        <f t="shared" si="75"/>
        <v/>
      </c>
      <c r="L406" s="83" t="str">
        <f t="shared" si="76"/>
        <v/>
      </c>
      <c r="M406" s="53" t="str">
        <f>IF(K406="","",COUNTIF($K$7:K406,"ﾘｽﾄ１"))</f>
        <v/>
      </c>
      <c r="N406" s="53" t="str">
        <f t="shared" si="77"/>
        <v/>
      </c>
      <c r="O406" s="54" t="str">
        <f t="shared" si="78"/>
        <v/>
      </c>
      <c r="P406" s="53" t="str">
        <f t="shared" si="69"/>
        <v/>
      </c>
      <c r="Q406" s="52" t="str">
        <f t="shared" si="70"/>
        <v/>
      </c>
      <c r="R406" s="55" t="str">
        <f t="shared" si="71"/>
        <v/>
      </c>
      <c r="S406" s="52" t="str">
        <f t="shared" si="79"/>
        <v/>
      </c>
      <c r="T406" s="83" t="str">
        <f t="shared" si="72"/>
        <v/>
      </c>
      <c r="U406" s="53" t="str">
        <f>IF(S406="","",COUNTIF($S$7:S406,"該当２"))</f>
        <v/>
      </c>
      <c r="V406" s="56" t="str">
        <f t="shared" si="73"/>
        <v/>
      </c>
      <c r="W406" s="83" t="str">
        <f t="shared" si="74"/>
        <v/>
      </c>
      <c r="X406" s="53" t="str">
        <f>IF(V406="","",COUNTIF($V$7:V406,"該当３"))</f>
        <v/>
      </c>
    </row>
    <row r="407" spans="1:24">
      <c r="A407" s="263">
        <v>1020225003</v>
      </c>
      <c r="B407" s="263">
        <v>10</v>
      </c>
      <c r="C407" s="264">
        <v>202</v>
      </c>
      <c r="D407" s="265">
        <v>25</v>
      </c>
      <c r="E407" s="264">
        <v>3</v>
      </c>
      <c r="F407" s="263" t="s">
        <v>495</v>
      </c>
      <c r="G407" s="263" t="s">
        <v>681</v>
      </c>
      <c r="H407" s="263" t="s">
        <v>832</v>
      </c>
      <c r="I407" s="263" t="s">
        <v>835</v>
      </c>
      <c r="J407" s="51"/>
      <c r="K407" s="52" t="str">
        <f t="shared" si="75"/>
        <v/>
      </c>
      <c r="L407" s="83" t="str">
        <f t="shared" si="76"/>
        <v/>
      </c>
      <c r="M407" s="53" t="str">
        <f>IF(K407="","",COUNTIF($K$7:K407,"ﾘｽﾄ１"))</f>
        <v/>
      </c>
      <c r="N407" s="53" t="str">
        <f t="shared" si="77"/>
        <v/>
      </c>
      <c r="O407" s="54" t="str">
        <f t="shared" si="78"/>
        <v/>
      </c>
      <c r="P407" s="53" t="str">
        <f t="shared" si="69"/>
        <v/>
      </c>
      <c r="Q407" s="52" t="str">
        <f t="shared" si="70"/>
        <v/>
      </c>
      <c r="R407" s="55" t="str">
        <f t="shared" si="71"/>
        <v/>
      </c>
      <c r="S407" s="52" t="str">
        <f t="shared" si="79"/>
        <v/>
      </c>
      <c r="T407" s="83" t="str">
        <f t="shared" si="72"/>
        <v/>
      </c>
      <c r="U407" s="53" t="str">
        <f>IF(S407="","",COUNTIF($S$7:S407,"該当２"))</f>
        <v/>
      </c>
      <c r="V407" s="56" t="str">
        <f t="shared" si="73"/>
        <v/>
      </c>
      <c r="W407" s="83" t="str">
        <f t="shared" si="74"/>
        <v/>
      </c>
      <c r="X407" s="53" t="str">
        <f>IF(V407="","",COUNTIF($V$7:V407,"該当３"))</f>
        <v/>
      </c>
    </row>
    <row r="408" spans="1:24">
      <c r="A408" s="263">
        <v>1020225004</v>
      </c>
      <c r="B408" s="263">
        <v>10</v>
      </c>
      <c r="C408" s="264">
        <v>202</v>
      </c>
      <c r="D408" s="265">
        <v>25</v>
      </c>
      <c r="E408" s="264">
        <v>4</v>
      </c>
      <c r="F408" s="263" t="s">
        <v>495</v>
      </c>
      <c r="G408" s="263" t="s">
        <v>681</v>
      </c>
      <c r="H408" s="263" t="s">
        <v>832</v>
      </c>
      <c r="I408" s="263" t="s">
        <v>836</v>
      </c>
      <c r="J408" s="51"/>
      <c r="K408" s="52" t="str">
        <f t="shared" si="75"/>
        <v/>
      </c>
      <c r="L408" s="83" t="str">
        <f t="shared" si="76"/>
        <v/>
      </c>
      <c r="M408" s="53" t="str">
        <f>IF(K408="","",COUNTIF($K$7:K408,"ﾘｽﾄ１"))</f>
        <v/>
      </c>
      <c r="N408" s="53" t="str">
        <f t="shared" si="77"/>
        <v/>
      </c>
      <c r="O408" s="54" t="str">
        <f t="shared" si="78"/>
        <v/>
      </c>
      <c r="P408" s="53" t="str">
        <f t="shared" si="69"/>
        <v/>
      </c>
      <c r="Q408" s="52" t="str">
        <f t="shared" si="70"/>
        <v/>
      </c>
      <c r="R408" s="55" t="str">
        <f t="shared" si="71"/>
        <v/>
      </c>
      <c r="S408" s="52" t="str">
        <f t="shared" si="79"/>
        <v/>
      </c>
      <c r="T408" s="83" t="str">
        <f t="shared" si="72"/>
        <v/>
      </c>
      <c r="U408" s="53" t="str">
        <f>IF(S408="","",COUNTIF($S$7:S408,"該当２"))</f>
        <v/>
      </c>
      <c r="V408" s="56" t="str">
        <f t="shared" si="73"/>
        <v/>
      </c>
      <c r="W408" s="83" t="str">
        <f t="shared" si="74"/>
        <v/>
      </c>
      <c r="X408" s="53" t="str">
        <f>IF(V408="","",COUNTIF($V$7:V408,"該当３"))</f>
        <v/>
      </c>
    </row>
    <row r="409" spans="1:24">
      <c r="A409" s="263">
        <v>1020225005</v>
      </c>
      <c r="B409" s="263">
        <v>10</v>
      </c>
      <c r="C409" s="264">
        <v>202</v>
      </c>
      <c r="D409" s="265">
        <v>25</v>
      </c>
      <c r="E409" s="264">
        <v>5</v>
      </c>
      <c r="F409" s="263" t="s">
        <v>495</v>
      </c>
      <c r="G409" s="263" t="s">
        <v>681</v>
      </c>
      <c r="H409" s="263" t="s">
        <v>832</v>
      </c>
      <c r="I409" s="263" t="s">
        <v>837</v>
      </c>
      <c r="J409" s="51"/>
      <c r="K409" s="52" t="str">
        <f t="shared" si="75"/>
        <v/>
      </c>
      <c r="L409" s="83" t="str">
        <f t="shared" si="76"/>
        <v/>
      </c>
      <c r="M409" s="53" t="str">
        <f>IF(K409="","",COUNTIF($K$7:K409,"ﾘｽﾄ１"))</f>
        <v/>
      </c>
      <c r="N409" s="53" t="str">
        <f t="shared" si="77"/>
        <v/>
      </c>
      <c r="O409" s="54" t="str">
        <f t="shared" si="78"/>
        <v/>
      </c>
      <c r="P409" s="53" t="str">
        <f t="shared" si="69"/>
        <v/>
      </c>
      <c r="Q409" s="52" t="str">
        <f t="shared" si="70"/>
        <v/>
      </c>
      <c r="R409" s="55" t="str">
        <f t="shared" si="71"/>
        <v/>
      </c>
      <c r="S409" s="52" t="str">
        <f t="shared" si="79"/>
        <v/>
      </c>
      <c r="T409" s="83" t="str">
        <f t="shared" si="72"/>
        <v/>
      </c>
      <c r="U409" s="53" t="str">
        <f>IF(S409="","",COUNTIF($S$7:S409,"該当２"))</f>
        <v/>
      </c>
      <c r="V409" s="56" t="str">
        <f t="shared" si="73"/>
        <v/>
      </c>
      <c r="W409" s="83" t="str">
        <f t="shared" si="74"/>
        <v/>
      </c>
      <c r="X409" s="53" t="str">
        <f>IF(V409="","",COUNTIF($V$7:V409,"該当３"))</f>
        <v/>
      </c>
    </row>
    <row r="410" spans="1:24">
      <c r="A410" s="263">
        <v>1020225006</v>
      </c>
      <c r="B410" s="263">
        <v>10</v>
      </c>
      <c r="C410" s="264">
        <v>202</v>
      </c>
      <c r="D410" s="265">
        <v>25</v>
      </c>
      <c r="E410" s="264">
        <v>6</v>
      </c>
      <c r="F410" s="263" t="s">
        <v>495</v>
      </c>
      <c r="G410" s="263" t="s">
        <v>681</v>
      </c>
      <c r="H410" s="263" t="s">
        <v>832</v>
      </c>
      <c r="I410" s="263" t="s">
        <v>838</v>
      </c>
      <c r="J410" s="51"/>
      <c r="K410" s="52" t="str">
        <f t="shared" si="75"/>
        <v/>
      </c>
      <c r="L410" s="83" t="str">
        <f t="shared" si="76"/>
        <v/>
      </c>
      <c r="M410" s="53" t="str">
        <f>IF(K410="","",COUNTIF($K$7:K410,"ﾘｽﾄ１"))</f>
        <v/>
      </c>
      <c r="N410" s="53" t="str">
        <f t="shared" si="77"/>
        <v/>
      </c>
      <c r="O410" s="54" t="str">
        <f t="shared" si="78"/>
        <v/>
      </c>
      <c r="P410" s="53" t="str">
        <f t="shared" si="69"/>
        <v/>
      </c>
      <c r="Q410" s="52" t="str">
        <f t="shared" si="70"/>
        <v/>
      </c>
      <c r="R410" s="55" t="str">
        <f t="shared" si="71"/>
        <v/>
      </c>
      <c r="S410" s="52" t="str">
        <f t="shared" si="79"/>
        <v/>
      </c>
      <c r="T410" s="83" t="str">
        <f t="shared" si="72"/>
        <v/>
      </c>
      <c r="U410" s="53" t="str">
        <f>IF(S410="","",COUNTIF($S$7:S410,"該当２"))</f>
        <v/>
      </c>
      <c r="V410" s="56" t="str">
        <f t="shared" si="73"/>
        <v/>
      </c>
      <c r="W410" s="83" t="str">
        <f t="shared" si="74"/>
        <v/>
      </c>
      <c r="X410" s="53" t="str">
        <f>IF(V410="","",COUNTIF($V$7:V410,"該当３"))</f>
        <v/>
      </c>
    </row>
    <row r="411" spans="1:24">
      <c r="A411" s="263">
        <v>1020225007</v>
      </c>
      <c r="B411" s="263">
        <v>10</v>
      </c>
      <c r="C411" s="264">
        <v>202</v>
      </c>
      <c r="D411" s="265">
        <v>25</v>
      </c>
      <c r="E411" s="264">
        <v>7</v>
      </c>
      <c r="F411" s="263" t="s">
        <v>495</v>
      </c>
      <c r="G411" s="263" t="s">
        <v>681</v>
      </c>
      <c r="H411" s="263" t="s">
        <v>832</v>
      </c>
      <c r="I411" s="263" t="s">
        <v>839</v>
      </c>
      <c r="J411" s="51"/>
      <c r="K411" s="52" t="str">
        <f t="shared" si="75"/>
        <v/>
      </c>
      <c r="L411" s="83" t="str">
        <f t="shared" si="76"/>
        <v/>
      </c>
      <c r="M411" s="53" t="str">
        <f>IF(K411="","",COUNTIF($K$7:K411,"ﾘｽﾄ１"))</f>
        <v/>
      </c>
      <c r="N411" s="53" t="str">
        <f t="shared" si="77"/>
        <v/>
      </c>
      <c r="O411" s="54" t="str">
        <f t="shared" si="78"/>
        <v/>
      </c>
      <c r="P411" s="53" t="str">
        <f t="shared" si="69"/>
        <v/>
      </c>
      <c r="Q411" s="52" t="str">
        <f t="shared" si="70"/>
        <v/>
      </c>
      <c r="R411" s="55" t="str">
        <f t="shared" si="71"/>
        <v/>
      </c>
      <c r="S411" s="52" t="str">
        <f t="shared" si="79"/>
        <v/>
      </c>
      <c r="T411" s="83" t="str">
        <f t="shared" si="72"/>
        <v/>
      </c>
      <c r="U411" s="53" t="str">
        <f>IF(S411="","",COUNTIF($S$7:S411,"該当２"))</f>
        <v/>
      </c>
      <c r="V411" s="56" t="str">
        <f t="shared" si="73"/>
        <v/>
      </c>
      <c r="W411" s="83" t="str">
        <f t="shared" si="74"/>
        <v/>
      </c>
      <c r="X411" s="53" t="str">
        <f>IF(V411="","",COUNTIF($V$7:V411,"該当３"))</f>
        <v/>
      </c>
    </row>
    <row r="412" spans="1:24">
      <c r="A412" s="263">
        <v>1020225008</v>
      </c>
      <c r="B412" s="263">
        <v>10</v>
      </c>
      <c r="C412" s="264">
        <v>202</v>
      </c>
      <c r="D412" s="265">
        <v>25</v>
      </c>
      <c r="E412" s="264">
        <v>8</v>
      </c>
      <c r="F412" s="263" t="s">
        <v>495</v>
      </c>
      <c r="G412" s="263" t="s">
        <v>681</v>
      </c>
      <c r="H412" s="263" t="s">
        <v>832</v>
      </c>
      <c r="I412" s="263" t="s">
        <v>840</v>
      </c>
      <c r="J412" s="51"/>
      <c r="K412" s="52" t="str">
        <f t="shared" si="75"/>
        <v/>
      </c>
      <c r="L412" s="83" t="str">
        <f t="shared" si="76"/>
        <v/>
      </c>
      <c r="M412" s="53" t="str">
        <f>IF(K412="","",COUNTIF($K$7:K412,"ﾘｽﾄ１"))</f>
        <v/>
      </c>
      <c r="N412" s="53" t="str">
        <f t="shared" si="77"/>
        <v/>
      </c>
      <c r="O412" s="54" t="str">
        <f t="shared" si="78"/>
        <v/>
      </c>
      <c r="P412" s="53" t="str">
        <f t="shared" si="69"/>
        <v/>
      </c>
      <c r="Q412" s="52" t="str">
        <f t="shared" si="70"/>
        <v/>
      </c>
      <c r="R412" s="55" t="str">
        <f t="shared" si="71"/>
        <v/>
      </c>
      <c r="S412" s="52" t="str">
        <f t="shared" si="79"/>
        <v/>
      </c>
      <c r="T412" s="83" t="str">
        <f t="shared" si="72"/>
        <v/>
      </c>
      <c r="U412" s="53" t="str">
        <f>IF(S412="","",COUNTIF($S$7:S412,"該当２"))</f>
        <v/>
      </c>
      <c r="V412" s="56" t="str">
        <f t="shared" si="73"/>
        <v/>
      </c>
      <c r="W412" s="83" t="str">
        <f t="shared" si="74"/>
        <v/>
      </c>
      <c r="X412" s="53" t="str">
        <f>IF(V412="","",COUNTIF($V$7:V412,"該当３"))</f>
        <v/>
      </c>
    </row>
    <row r="413" spans="1:24">
      <c r="A413" s="263">
        <v>1020225009</v>
      </c>
      <c r="B413" s="263">
        <v>10</v>
      </c>
      <c r="C413" s="264">
        <v>202</v>
      </c>
      <c r="D413" s="265">
        <v>25</v>
      </c>
      <c r="E413" s="264">
        <v>9</v>
      </c>
      <c r="F413" s="263" t="s">
        <v>495</v>
      </c>
      <c r="G413" s="263" t="s">
        <v>681</v>
      </c>
      <c r="H413" s="263" t="s">
        <v>832</v>
      </c>
      <c r="I413" s="263" t="s">
        <v>841</v>
      </c>
      <c r="J413" s="51"/>
      <c r="K413" s="52" t="str">
        <f t="shared" si="75"/>
        <v/>
      </c>
      <c r="L413" s="83" t="str">
        <f t="shared" si="76"/>
        <v/>
      </c>
      <c r="M413" s="53" t="str">
        <f>IF(K413="","",COUNTIF($K$7:K413,"ﾘｽﾄ１"))</f>
        <v/>
      </c>
      <c r="N413" s="53" t="str">
        <f t="shared" si="77"/>
        <v/>
      </c>
      <c r="O413" s="54" t="str">
        <f t="shared" si="78"/>
        <v/>
      </c>
      <c r="P413" s="53" t="str">
        <f t="shared" si="69"/>
        <v/>
      </c>
      <c r="Q413" s="52" t="str">
        <f t="shared" si="70"/>
        <v/>
      </c>
      <c r="R413" s="55" t="str">
        <f t="shared" si="71"/>
        <v/>
      </c>
      <c r="S413" s="52" t="str">
        <f t="shared" si="79"/>
        <v/>
      </c>
      <c r="T413" s="83" t="str">
        <f t="shared" si="72"/>
        <v/>
      </c>
      <c r="U413" s="53" t="str">
        <f>IF(S413="","",COUNTIF($S$7:S413,"該当２"))</f>
        <v/>
      </c>
      <c r="V413" s="56" t="str">
        <f t="shared" si="73"/>
        <v/>
      </c>
      <c r="W413" s="83" t="str">
        <f t="shared" si="74"/>
        <v/>
      </c>
      <c r="X413" s="53" t="str">
        <f>IF(V413="","",COUNTIF($V$7:V413,"該当３"))</f>
        <v/>
      </c>
    </row>
    <row r="414" spans="1:24">
      <c r="A414" s="263">
        <v>1020225010</v>
      </c>
      <c r="B414" s="263">
        <v>10</v>
      </c>
      <c r="C414" s="264">
        <v>202</v>
      </c>
      <c r="D414" s="265">
        <v>25</v>
      </c>
      <c r="E414" s="264">
        <v>10</v>
      </c>
      <c r="F414" s="263" t="s">
        <v>495</v>
      </c>
      <c r="G414" s="263" t="s">
        <v>681</v>
      </c>
      <c r="H414" s="263" t="s">
        <v>832</v>
      </c>
      <c r="I414" s="263" t="s">
        <v>842</v>
      </c>
      <c r="J414" s="51"/>
      <c r="K414" s="52" t="str">
        <f t="shared" si="75"/>
        <v/>
      </c>
      <c r="L414" s="83" t="str">
        <f t="shared" si="76"/>
        <v/>
      </c>
      <c r="M414" s="53" t="str">
        <f>IF(K414="","",COUNTIF($K$7:K414,"ﾘｽﾄ１"))</f>
        <v/>
      </c>
      <c r="N414" s="53" t="str">
        <f t="shared" si="77"/>
        <v/>
      </c>
      <c r="O414" s="54" t="str">
        <f t="shared" si="78"/>
        <v/>
      </c>
      <c r="P414" s="53" t="str">
        <f t="shared" si="69"/>
        <v/>
      </c>
      <c r="Q414" s="52" t="str">
        <f t="shared" si="70"/>
        <v/>
      </c>
      <c r="R414" s="55" t="str">
        <f t="shared" si="71"/>
        <v/>
      </c>
      <c r="S414" s="52" t="str">
        <f t="shared" si="79"/>
        <v/>
      </c>
      <c r="T414" s="83" t="str">
        <f t="shared" si="72"/>
        <v/>
      </c>
      <c r="U414" s="53" t="str">
        <f>IF(S414="","",COUNTIF($S$7:S414,"該当２"))</f>
        <v/>
      </c>
      <c r="V414" s="56" t="str">
        <f t="shared" si="73"/>
        <v/>
      </c>
      <c r="W414" s="83" t="str">
        <f t="shared" si="74"/>
        <v/>
      </c>
      <c r="X414" s="53" t="str">
        <f>IF(V414="","",COUNTIF($V$7:V414,"該当３"))</f>
        <v/>
      </c>
    </row>
    <row r="415" spans="1:24">
      <c r="A415" s="263">
        <v>1020225011</v>
      </c>
      <c r="B415" s="263">
        <v>10</v>
      </c>
      <c r="C415" s="264">
        <v>202</v>
      </c>
      <c r="D415" s="265">
        <v>25</v>
      </c>
      <c r="E415" s="264">
        <v>11</v>
      </c>
      <c r="F415" s="263" t="s">
        <v>495</v>
      </c>
      <c r="G415" s="263" t="s">
        <v>681</v>
      </c>
      <c r="H415" s="263" t="s">
        <v>832</v>
      </c>
      <c r="I415" s="263" t="s">
        <v>843</v>
      </c>
      <c r="J415" s="51"/>
      <c r="K415" s="52" t="str">
        <f t="shared" si="75"/>
        <v/>
      </c>
      <c r="L415" s="83" t="str">
        <f t="shared" si="76"/>
        <v/>
      </c>
      <c r="M415" s="53" t="str">
        <f>IF(K415="","",COUNTIF($K$7:K415,"ﾘｽﾄ１"))</f>
        <v/>
      </c>
      <c r="N415" s="53" t="str">
        <f t="shared" si="77"/>
        <v/>
      </c>
      <c r="O415" s="54" t="str">
        <f t="shared" si="78"/>
        <v/>
      </c>
      <c r="P415" s="53" t="str">
        <f t="shared" si="69"/>
        <v/>
      </c>
      <c r="Q415" s="52" t="str">
        <f t="shared" si="70"/>
        <v/>
      </c>
      <c r="R415" s="55" t="str">
        <f t="shared" si="71"/>
        <v/>
      </c>
      <c r="S415" s="52" t="str">
        <f t="shared" si="79"/>
        <v/>
      </c>
      <c r="T415" s="83" t="str">
        <f t="shared" si="72"/>
        <v/>
      </c>
      <c r="U415" s="53" t="str">
        <f>IF(S415="","",COUNTIF($S$7:S415,"該当２"))</f>
        <v/>
      </c>
      <c r="V415" s="56" t="str">
        <f t="shared" si="73"/>
        <v/>
      </c>
      <c r="W415" s="83" t="str">
        <f t="shared" si="74"/>
        <v/>
      </c>
      <c r="X415" s="53" t="str">
        <f>IF(V415="","",COUNTIF($V$7:V415,"該当３"))</f>
        <v/>
      </c>
    </row>
    <row r="416" spans="1:24">
      <c r="A416" s="263">
        <v>1020225012</v>
      </c>
      <c r="B416" s="263">
        <v>10</v>
      </c>
      <c r="C416" s="264">
        <v>202</v>
      </c>
      <c r="D416" s="265">
        <v>25</v>
      </c>
      <c r="E416" s="264">
        <v>12</v>
      </c>
      <c r="F416" s="263" t="s">
        <v>495</v>
      </c>
      <c r="G416" s="263" t="s">
        <v>681</v>
      </c>
      <c r="H416" s="263" t="s">
        <v>832</v>
      </c>
      <c r="I416" s="263" t="s">
        <v>844</v>
      </c>
      <c r="J416" s="51"/>
      <c r="K416" s="52" t="str">
        <f t="shared" si="75"/>
        <v/>
      </c>
      <c r="L416" s="83" t="str">
        <f t="shared" si="76"/>
        <v/>
      </c>
      <c r="M416" s="53" t="str">
        <f>IF(K416="","",COUNTIF($K$7:K416,"ﾘｽﾄ１"))</f>
        <v/>
      </c>
      <c r="N416" s="53" t="str">
        <f t="shared" si="77"/>
        <v/>
      </c>
      <c r="O416" s="54" t="str">
        <f t="shared" si="78"/>
        <v/>
      </c>
      <c r="P416" s="53" t="str">
        <f t="shared" si="69"/>
        <v/>
      </c>
      <c r="Q416" s="52" t="str">
        <f t="shared" si="70"/>
        <v/>
      </c>
      <c r="R416" s="55" t="str">
        <f t="shared" si="71"/>
        <v/>
      </c>
      <c r="S416" s="52" t="str">
        <f t="shared" si="79"/>
        <v/>
      </c>
      <c r="T416" s="83" t="str">
        <f t="shared" si="72"/>
        <v/>
      </c>
      <c r="U416" s="53" t="str">
        <f>IF(S416="","",COUNTIF($S$7:S416,"該当２"))</f>
        <v/>
      </c>
      <c r="V416" s="56" t="str">
        <f t="shared" si="73"/>
        <v/>
      </c>
      <c r="W416" s="83" t="str">
        <f t="shared" si="74"/>
        <v/>
      </c>
      <c r="X416" s="53" t="str">
        <f>IF(V416="","",COUNTIF($V$7:V416,"該当３"))</f>
        <v/>
      </c>
    </row>
    <row r="417" spans="1:24">
      <c r="A417" s="263">
        <v>1020225013</v>
      </c>
      <c r="B417" s="263">
        <v>10</v>
      </c>
      <c r="C417" s="264">
        <v>202</v>
      </c>
      <c r="D417" s="265">
        <v>25</v>
      </c>
      <c r="E417" s="264">
        <v>13</v>
      </c>
      <c r="F417" s="263" t="s">
        <v>495</v>
      </c>
      <c r="G417" s="263" t="s">
        <v>681</v>
      </c>
      <c r="H417" s="263" t="s">
        <v>832</v>
      </c>
      <c r="I417" s="263" t="s">
        <v>845</v>
      </c>
      <c r="J417" s="51"/>
      <c r="K417" s="52" t="str">
        <f t="shared" si="75"/>
        <v/>
      </c>
      <c r="L417" s="83" t="str">
        <f t="shared" si="76"/>
        <v/>
      </c>
      <c r="M417" s="53" t="str">
        <f>IF(K417="","",COUNTIF($K$7:K417,"ﾘｽﾄ１"))</f>
        <v/>
      </c>
      <c r="N417" s="53" t="str">
        <f t="shared" si="77"/>
        <v/>
      </c>
      <c r="O417" s="54" t="str">
        <f t="shared" si="78"/>
        <v/>
      </c>
      <c r="P417" s="53" t="str">
        <f t="shared" si="69"/>
        <v/>
      </c>
      <c r="Q417" s="52" t="str">
        <f t="shared" si="70"/>
        <v/>
      </c>
      <c r="R417" s="55" t="str">
        <f t="shared" si="71"/>
        <v/>
      </c>
      <c r="S417" s="52" t="str">
        <f t="shared" si="79"/>
        <v/>
      </c>
      <c r="T417" s="83" t="str">
        <f t="shared" si="72"/>
        <v/>
      </c>
      <c r="U417" s="53" t="str">
        <f>IF(S417="","",COUNTIF($S$7:S417,"該当２"))</f>
        <v/>
      </c>
      <c r="V417" s="56" t="str">
        <f t="shared" si="73"/>
        <v/>
      </c>
      <c r="W417" s="83" t="str">
        <f t="shared" si="74"/>
        <v/>
      </c>
      <c r="X417" s="53" t="str">
        <f>IF(V417="","",COUNTIF($V$7:V417,"該当３"))</f>
        <v/>
      </c>
    </row>
    <row r="418" spans="1:24">
      <c r="A418" s="263">
        <v>1020225014</v>
      </c>
      <c r="B418" s="263">
        <v>10</v>
      </c>
      <c r="C418" s="264">
        <v>202</v>
      </c>
      <c r="D418" s="265">
        <v>25</v>
      </c>
      <c r="E418" s="264">
        <v>14</v>
      </c>
      <c r="F418" s="263" t="s">
        <v>495</v>
      </c>
      <c r="G418" s="263" t="s">
        <v>681</v>
      </c>
      <c r="H418" s="263" t="s">
        <v>832</v>
      </c>
      <c r="I418" s="263" t="s">
        <v>184</v>
      </c>
      <c r="J418" s="51"/>
      <c r="K418" s="52" t="str">
        <f t="shared" si="75"/>
        <v/>
      </c>
      <c r="L418" s="83" t="str">
        <f t="shared" si="76"/>
        <v/>
      </c>
      <c r="M418" s="53" t="str">
        <f>IF(K418="","",COUNTIF($K$7:K418,"ﾘｽﾄ１"))</f>
        <v/>
      </c>
      <c r="N418" s="53" t="str">
        <f t="shared" si="77"/>
        <v/>
      </c>
      <c r="O418" s="54" t="str">
        <f t="shared" si="78"/>
        <v/>
      </c>
      <c r="P418" s="53" t="str">
        <f t="shared" si="69"/>
        <v/>
      </c>
      <c r="Q418" s="52" t="str">
        <f t="shared" si="70"/>
        <v/>
      </c>
      <c r="R418" s="55" t="str">
        <f t="shared" si="71"/>
        <v/>
      </c>
      <c r="S418" s="52" t="str">
        <f t="shared" si="79"/>
        <v/>
      </c>
      <c r="T418" s="83" t="str">
        <f t="shared" si="72"/>
        <v/>
      </c>
      <c r="U418" s="53" t="str">
        <f>IF(S418="","",COUNTIF($S$7:S418,"該当２"))</f>
        <v/>
      </c>
      <c r="V418" s="56" t="str">
        <f t="shared" si="73"/>
        <v/>
      </c>
      <c r="W418" s="83" t="str">
        <f t="shared" si="74"/>
        <v/>
      </c>
      <c r="X418" s="53" t="str">
        <f>IF(V418="","",COUNTIF($V$7:V418,"該当３"))</f>
        <v/>
      </c>
    </row>
    <row r="419" spans="1:24">
      <c r="A419" s="263">
        <v>1020225015</v>
      </c>
      <c r="B419" s="263">
        <v>10</v>
      </c>
      <c r="C419" s="264">
        <v>202</v>
      </c>
      <c r="D419" s="265">
        <v>25</v>
      </c>
      <c r="E419" s="264">
        <v>15</v>
      </c>
      <c r="F419" s="263" t="s">
        <v>495</v>
      </c>
      <c r="G419" s="263" t="s">
        <v>681</v>
      </c>
      <c r="H419" s="263" t="s">
        <v>832</v>
      </c>
      <c r="I419" s="263" t="s">
        <v>846</v>
      </c>
      <c r="J419" s="51"/>
      <c r="K419" s="52" t="str">
        <f t="shared" si="75"/>
        <v/>
      </c>
      <c r="L419" s="83" t="str">
        <f t="shared" si="76"/>
        <v/>
      </c>
      <c r="M419" s="53" t="str">
        <f>IF(K419="","",COUNTIF($K$7:K419,"ﾘｽﾄ１"))</f>
        <v/>
      </c>
      <c r="N419" s="53" t="str">
        <f t="shared" si="77"/>
        <v/>
      </c>
      <c r="O419" s="54" t="str">
        <f t="shared" si="78"/>
        <v/>
      </c>
      <c r="P419" s="53" t="str">
        <f t="shared" si="69"/>
        <v/>
      </c>
      <c r="Q419" s="52" t="str">
        <f t="shared" si="70"/>
        <v/>
      </c>
      <c r="R419" s="55" t="str">
        <f t="shared" si="71"/>
        <v/>
      </c>
      <c r="S419" s="52" t="str">
        <f t="shared" si="79"/>
        <v/>
      </c>
      <c r="T419" s="83" t="str">
        <f t="shared" si="72"/>
        <v/>
      </c>
      <c r="U419" s="53" t="str">
        <f>IF(S419="","",COUNTIF($S$7:S419,"該当２"))</f>
        <v/>
      </c>
      <c r="V419" s="56" t="str">
        <f t="shared" si="73"/>
        <v/>
      </c>
      <c r="W419" s="83" t="str">
        <f t="shared" si="74"/>
        <v/>
      </c>
      <c r="X419" s="53" t="str">
        <f>IF(V419="","",COUNTIF($V$7:V419,"該当３"))</f>
        <v/>
      </c>
    </row>
    <row r="420" spans="1:24">
      <c r="A420" s="263">
        <v>1020225016</v>
      </c>
      <c r="B420" s="263">
        <v>10</v>
      </c>
      <c r="C420" s="264">
        <v>202</v>
      </c>
      <c r="D420" s="265">
        <v>25</v>
      </c>
      <c r="E420" s="264">
        <v>16</v>
      </c>
      <c r="F420" s="263" t="s">
        <v>495</v>
      </c>
      <c r="G420" s="263" t="s">
        <v>681</v>
      </c>
      <c r="H420" s="263" t="s">
        <v>832</v>
      </c>
      <c r="I420" s="263" t="s">
        <v>847</v>
      </c>
      <c r="J420" s="51"/>
      <c r="K420" s="52" t="str">
        <f t="shared" si="75"/>
        <v/>
      </c>
      <c r="L420" s="83" t="str">
        <f t="shared" si="76"/>
        <v/>
      </c>
      <c r="M420" s="53" t="str">
        <f>IF(K420="","",COUNTIF($K$7:K420,"ﾘｽﾄ１"))</f>
        <v/>
      </c>
      <c r="N420" s="53" t="str">
        <f t="shared" si="77"/>
        <v/>
      </c>
      <c r="O420" s="54" t="str">
        <f t="shared" si="78"/>
        <v/>
      </c>
      <c r="P420" s="53" t="str">
        <f t="shared" si="69"/>
        <v/>
      </c>
      <c r="Q420" s="52" t="str">
        <f t="shared" si="70"/>
        <v/>
      </c>
      <c r="R420" s="55" t="str">
        <f t="shared" si="71"/>
        <v/>
      </c>
      <c r="S420" s="52" t="str">
        <f t="shared" si="79"/>
        <v/>
      </c>
      <c r="T420" s="83" t="str">
        <f t="shared" si="72"/>
        <v/>
      </c>
      <c r="U420" s="53" t="str">
        <f>IF(S420="","",COUNTIF($S$7:S420,"該当２"))</f>
        <v/>
      </c>
      <c r="V420" s="56" t="str">
        <f t="shared" si="73"/>
        <v/>
      </c>
      <c r="W420" s="83" t="str">
        <f t="shared" si="74"/>
        <v/>
      </c>
      <c r="X420" s="53" t="str">
        <f>IF(V420="","",COUNTIF($V$7:V420,"該当３"))</f>
        <v/>
      </c>
    </row>
    <row r="421" spans="1:24">
      <c r="A421" s="263">
        <v>1020225017</v>
      </c>
      <c r="B421" s="263">
        <v>10</v>
      </c>
      <c r="C421" s="264">
        <v>202</v>
      </c>
      <c r="D421" s="265">
        <v>25</v>
      </c>
      <c r="E421" s="264">
        <v>17</v>
      </c>
      <c r="F421" s="263" t="s">
        <v>495</v>
      </c>
      <c r="G421" s="263" t="s">
        <v>681</v>
      </c>
      <c r="H421" s="263" t="s">
        <v>832</v>
      </c>
      <c r="I421" s="263" t="s">
        <v>848</v>
      </c>
      <c r="J421" s="51"/>
      <c r="K421" s="52" t="str">
        <f t="shared" si="75"/>
        <v/>
      </c>
      <c r="L421" s="83" t="str">
        <f t="shared" si="76"/>
        <v/>
      </c>
      <c r="M421" s="53" t="str">
        <f>IF(K421="","",COUNTIF($K$7:K421,"ﾘｽﾄ１"))</f>
        <v/>
      </c>
      <c r="N421" s="53" t="str">
        <f t="shared" si="77"/>
        <v/>
      </c>
      <c r="O421" s="54" t="str">
        <f t="shared" si="78"/>
        <v/>
      </c>
      <c r="P421" s="53" t="str">
        <f t="shared" si="69"/>
        <v/>
      </c>
      <c r="Q421" s="52" t="str">
        <f t="shared" si="70"/>
        <v/>
      </c>
      <c r="R421" s="55" t="str">
        <f t="shared" si="71"/>
        <v/>
      </c>
      <c r="S421" s="52" t="str">
        <f t="shared" si="79"/>
        <v/>
      </c>
      <c r="T421" s="83" t="str">
        <f t="shared" si="72"/>
        <v/>
      </c>
      <c r="U421" s="53" t="str">
        <f>IF(S421="","",COUNTIF($S$7:S421,"該当２"))</f>
        <v/>
      </c>
      <c r="V421" s="56" t="str">
        <f t="shared" si="73"/>
        <v/>
      </c>
      <c r="W421" s="83" t="str">
        <f t="shared" si="74"/>
        <v/>
      </c>
      <c r="X421" s="53" t="str">
        <f>IF(V421="","",COUNTIF($V$7:V421,"該当３"))</f>
        <v/>
      </c>
    </row>
    <row r="422" spans="1:24">
      <c r="A422" s="263">
        <v>1020225018</v>
      </c>
      <c r="B422" s="263">
        <v>10</v>
      </c>
      <c r="C422" s="264">
        <v>202</v>
      </c>
      <c r="D422" s="265">
        <v>25</v>
      </c>
      <c r="E422" s="264">
        <v>18</v>
      </c>
      <c r="F422" s="263" t="s">
        <v>495</v>
      </c>
      <c r="G422" s="263" t="s">
        <v>681</v>
      </c>
      <c r="H422" s="263" t="s">
        <v>832</v>
      </c>
      <c r="I422" s="263" t="s">
        <v>849</v>
      </c>
      <c r="J422" s="51"/>
      <c r="K422" s="52" t="str">
        <f t="shared" si="75"/>
        <v/>
      </c>
      <c r="L422" s="83" t="str">
        <f t="shared" si="76"/>
        <v/>
      </c>
      <c r="M422" s="53" t="str">
        <f>IF(K422="","",COUNTIF($K$7:K422,"ﾘｽﾄ１"))</f>
        <v/>
      </c>
      <c r="N422" s="53" t="str">
        <f t="shared" si="77"/>
        <v/>
      </c>
      <c r="O422" s="54" t="str">
        <f t="shared" si="78"/>
        <v/>
      </c>
      <c r="P422" s="53" t="str">
        <f t="shared" si="69"/>
        <v/>
      </c>
      <c r="Q422" s="52" t="str">
        <f t="shared" si="70"/>
        <v/>
      </c>
      <c r="R422" s="55" t="str">
        <f t="shared" si="71"/>
        <v/>
      </c>
      <c r="S422" s="52" t="str">
        <f t="shared" si="79"/>
        <v/>
      </c>
      <c r="T422" s="83" t="str">
        <f t="shared" si="72"/>
        <v/>
      </c>
      <c r="U422" s="53" t="str">
        <f>IF(S422="","",COUNTIF($S$7:S422,"該当２"))</f>
        <v/>
      </c>
      <c r="V422" s="56" t="str">
        <f t="shared" si="73"/>
        <v/>
      </c>
      <c r="W422" s="83" t="str">
        <f t="shared" si="74"/>
        <v/>
      </c>
      <c r="X422" s="53" t="str">
        <f>IF(V422="","",COUNTIF($V$7:V422,"該当３"))</f>
        <v/>
      </c>
    </row>
    <row r="423" spans="1:24">
      <c r="A423" s="263">
        <v>1020225019</v>
      </c>
      <c r="B423" s="263">
        <v>10</v>
      </c>
      <c r="C423" s="264">
        <v>202</v>
      </c>
      <c r="D423" s="265">
        <v>25</v>
      </c>
      <c r="E423" s="264">
        <v>19</v>
      </c>
      <c r="F423" s="263" t="s">
        <v>495</v>
      </c>
      <c r="G423" s="263" t="s">
        <v>681</v>
      </c>
      <c r="H423" s="263" t="s">
        <v>832</v>
      </c>
      <c r="I423" s="263" t="s">
        <v>850</v>
      </c>
      <c r="J423" s="51"/>
      <c r="K423" s="52" t="str">
        <f t="shared" si="75"/>
        <v/>
      </c>
      <c r="L423" s="83" t="str">
        <f t="shared" si="76"/>
        <v/>
      </c>
      <c r="M423" s="53" t="str">
        <f>IF(K423="","",COUNTIF($K$7:K423,"ﾘｽﾄ１"))</f>
        <v/>
      </c>
      <c r="N423" s="53" t="str">
        <f t="shared" si="77"/>
        <v/>
      </c>
      <c r="O423" s="54" t="str">
        <f t="shared" si="78"/>
        <v/>
      </c>
      <c r="P423" s="53" t="str">
        <f t="shared" si="69"/>
        <v/>
      </c>
      <c r="Q423" s="52" t="str">
        <f t="shared" si="70"/>
        <v/>
      </c>
      <c r="R423" s="55" t="str">
        <f t="shared" si="71"/>
        <v/>
      </c>
      <c r="S423" s="52" t="str">
        <f t="shared" si="79"/>
        <v/>
      </c>
      <c r="T423" s="83" t="str">
        <f t="shared" si="72"/>
        <v/>
      </c>
      <c r="U423" s="53" t="str">
        <f>IF(S423="","",COUNTIF($S$7:S423,"該当２"))</f>
        <v/>
      </c>
      <c r="V423" s="56" t="str">
        <f t="shared" si="73"/>
        <v/>
      </c>
      <c r="W423" s="83" t="str">
        <f t="shared" si="74"/>
        <v/>
      </c>
      <c r="X423" s="53" t="str">
        <f>IF(V423="","",COUNTIF($V$7:V423,"該当３"))</f>
        <v/>
      </c>
    </row>
    <row r="424" spans="1:24">
      <c r="A424" s="263">
        <v>1020225020</v>
      </c>
      <c r="B424" s="263">
        <v>10</v>
      </c>
      <c r="C424" s="264">
        <v>202</v>
      </c>
      <c r="D424" s="265">
        <v>25</v>
      </c>
      <c r="E424" s="264">
        <v>20</v>
      </c>
      <c r="F424" s="263" t="s">
        <v>495</v>
      </c>
      <c r="G424" s="263" t="s">
        <v>681</v>
      </c>
      <c r="H424" s="263" t="s">
        <v>832</v>
      </c>
      <c r="I424" s="263" t="s">
        <v>851</v>
      </c>
      <c r="J424" s="51"/>
      <c r="K424" s="52" t="str">
        <f t="shared" si="75"/>
        <v/>
      </c>
      <c r="L424" s="83" t="str">
        <f t="shared" si="76"/>
        <v/>
      </c>
      <c r="M424" s="53" t="str">
        <f>IF(K424="","",COUNTIF($K$7:K424,"ﾘｽﾄ１"))</f>
        <v/>
      </c>
      <c r="N424" s="53" t="str">
        <f t="shared" si="77"/>
        <v/>
      </c>
      <c r="O424" s="54" t="str">
        <f t="shared" si="78"/>
        <v/>
      </c>
      <c r="P424" s="53" t="str">
        <f t="shared" si="69"/>
        <v/>
      </c>
      <c r="Q424" s="52" t="str">
        <f t="shared" si="70"/>
        <v/>
      </c>
      <c r="R424" s="55" t="str">
        <f t="shared" si="71"/>
        <v/>
      </c>
      <c r="S424" s="52" t="str">
        <f t="shared" si="79"/>
        <v/>
      </c>
      <c r="T424" s="83" t="str">
        <f t="shared" si="72"/>
        <v/>
      </c>
      <c r="U424" s="53" t="str">
        <f>IF(S424="","",COUNTIF($S$7:S424,"該当２"))</f>
        <v/>
      </c>
      <c r="V424" s="56" t="str">
        <f t="shared" si="73"/>
        <v/>
      </c>
      <c r="W424" s="83" t="str">
        <f t="shared" si="74"/>
        <v/>
      </c>
      <c r="X424" s="53" t="str">
        <f>IF(V424="","",COUNTIF($V$7:V424,"該当３"))</f>
        <v/>
      </c>
    </row>
    <row r="425" spans="1:24">
      <c r="A425" s="263">
        <v>1020226000</v>
      </c>
      <c r="B425" s="263">
        <v>10</v>
      </c>
      <c r="C425" s="264">
        <v>202</v>
      </c>
      <c r="D425" s="265">
        <v>26</v>
      </c>
      <c r="E425" s="264">
        <v>0</v>
      </c>
      <c r="F425" s="263" t="s">
        <v>495</v>
      </c>
      <c r="G425" s="263" t="s">
        <v>681</v>
      </c>
      <c r="H425" s="263" t="s">
        <v>852</v>
      </c>
      <c r="I425" s="263"/>
      <c r="J425" s="51"/>
      <c r="K425" s="52" t="str">
        <f t="shared" si="75"/>
        <v/>
      </c>
      <c r="L425" s="83" t="str">
        <f t="shared" si="76"/>
        <v/>
      </c>
      <c r="M425" s="53" t="str">
        <f>IF(K425="","",COUNTIF($K$7:K425,"ﾘｽﾄ１"))</f>
        <v/>
      </c>
      <c r="N425" s="53" t="str">
        <f t="shared" si="77"/>
        <v/>
      </c>
      <c r="O425" s="54" t="str">
        <f t="shared" si="78"/>
        <v/>
      </c>
      <c r="P425" s="53" t="str">
        <f t="shared" si="69"/>
        <v/>
      </c>
      <c r="Q425" s="52" t="str">
        <f t="shared" si="70"/>
        <v/>
      </c>
      <c r="R425" s="55" t="str">
        <f t="shared" si="71"/>
        <v/>
      </c>
      <c r="S425" s="52" t="str">
        <f t="shared" si="79"/>
        <v/>
      </c>
      <c r="T425" s="83" t="str">
        <f t="shared" si="72"/>
        <v/>
      </c>
      <c r="U425" s="53" t="str">
        <f>IF(S425="","",COUNTIF($S$7:S425,"該当２"))</f>
        <v/>
      </c>
      <c r="V425" s="56" t="str">
        <f t="shared" si="73"/>
        <v/>
      </c>
      <c r="W425" s="83" t="str">
        <f t="shared" si="74"/>
        <v/>
      </c>
      <c r="X425" s="53" t="str">
        <f>IF(V425="","",COUNTIF($V$7:V425,"該当３"))</f>
        <v/>
      </c>
    </row>
    <row r="426" spans="1:24">
      <c r="A426" s="263">
        <v>1020226003</v>
      </c>
      <c r="B426" s="263">
        <v>10</v>
      </c>
      <c r="C426" s="264">
        <v>202</v>
      </c>
      <c r="D426" s="265">
        <v>26</v>
      </c>
      <c r="E426" s="264">
        <v>3</v>
      </c>
      <c r="F426" s="263" t="s">
        <v>495</v>
      </c>
      <c r="G426" s="263" t="s">
        <v>681</v>
      </c>
      <c r="H426" s="263" t="s">
        <v>852</v>
      </c>
      <c r="I426" s="263" t="s">
        <v>853</v>
      </c>
      <c r="J426" s="51"/>
      <c r="K426" s="52" t="str">
        <f t="shared" si="75"/>
        <v/>
      </c>
      <c r="L426" s="83" t="str">
        <f t="shared" si="76"/>
        <v/>
      </c>
      <c r="M426" s="53" t="str">
        <f>IF(K426="","",COUNTIF($K$7:K426,"ﾘｽﾄ１"))</f>
        <v/>
      </c>
      <c r="N426" s="53" t="str">
        <f t="shared" si="77"/>
        <v/>
      </c>
      <c r="O426" s="54" t="str">
        <f t="shared" si="78"/>
        <v/>
      </c>
      <c r="P426" s="53" t="str">
        <f t="shared" si="69"/>
        <v/>
      </c>
      <c r="Q426" s="52" t="str">
        <f t="shared" si="70"/>
        <v/>
      </c>
      <c r="R426" s="55" t="str">
        <f t="shared" si="71"/>
        <v/>
      </c>
      <c r="S426" s="52" t="str">
        <f t="shared" si="79"/>
        <v/>
      </c>
      <c r="T426" s="83" t="str">
        <f t="shared" si="72"/>
        <v/>
      </c>
      <c r="U426" s="53" t="str">
        <f>IF(S426="","",COUNTIF($S$7:S426,"該当２"))</f>
        <v/>
      </c>
      <c r="V426" s="56" t="str">
        <f t="shared" si="73"/>
        <v/>
      </c>
      <c r="W426" s="83" t="str">
        <f t="shared" si="74"/>
        <v/>
      </c>
      <c r="X426" s="53" t="str">
        <f>IF(V426="","",COUNTIF($V$7:V426,"該当３"))</f>
        <v/>
      </c>
    </row>
    <row r="427" spans="1:24">
      <c r="A427" s="263">
        <v>1020226004</v>
      </c>
      <c r="B427" s="263">
        <v>10</v>
      </c>
      <c r="C427" s="264">
        <v>202</v>
      </c>
      <c r="D427" s="265">
        <v>26</v>
      </c>
      <c r="E427" s="264">
        <v>4</v>
      </c>
      <c r="F427" s="263" t="s">
        <v>495</v>
      </c>
      <c r="G427" s="263" t="s">
        <v>681</v>
      </c>
      <c r="H427" s="263" t="s">
        <v>852</v>
      </c>
      <c r="I427" s="263" t="s">
        <v>854</v>
      </c>
      <c r="J427" s="51"/>
      <c r="K427" s="52" t="str">
        <f t="shared" si="75"/>
        <v/>
      </c>
      <c r="L427" s="83" t="str">
        <f t="shared" si="76"/>
        <v/>
      </c>
      <c r="M427" s="53" t="str">
        <f>IF(K427="","",COUNTIF($K$7:K427,"ﾘｽﾄ１"))</f>
        <v/>
      </c>
      <c r="N427" s="53" t="str">
        <f t="shared" si="77"/>
        <v/>
      </c>
      <c r="O427" s="54" t="str">
        <f t="shared" si="78"/>
        <v/>
      </c>
      <c r="P427" s="53" t="str">
        <f t="shared" si="69"/>
        <v/>
      </c>
      <c r="Q427" s="52" t="str">
        <f t="shared" si="70"/>
        <v/>
      </c>
      <c r="R427" s="55" t="str">
        <f t="shared" si="71"/>
        <v/>
      </c>
      <c r="S427" s="52" t="str">
        <f t="shared" si="79"/>
        <v/>
      </c>
      <c r="T427" s="83" t="str">
        <f t="shared" si="72"/>
        <v/>
      </c>
      <c r="U427" s="53" t="str">
        <f>IF(S427="","",COUNTIF($S$7:S427,"該当２"))</f>
        <v/>
      </c>
      <c r="V427" s="56" t="str">
        <f t="shared" si="73"/>
        <v/>
      </c>
      <c r="W427" s="83" t="str">
        <f t="shared" si="74"/>
        <v/>
      </c>
      <c r="X427" s="53" t="str">
        <f>IF(V427="","",COUNTIF($V$7:V427,"該当３"))</f>
        <v/>
      </c>
    </row>
    <row r="428" spans="1:24">
      <c r="A428" s="263">
        <v>1020226005</v>
      </c>
      <c r="B428" s="263">
        <v>10</v>
      </c>
      <c r="C428" s="264">
        <v>202</v>
      </c>
      <c r="D428" s="265">
        <v>26</v>
      </c>
      <c r="E428" s="264">
        <v>5</v>
      </c>
      <c r="F428" s="263" t="s">
        <v>495</v>
      </c>
      <c r="G428" s="263" t="s">
        <v>681</v>
      </c>
      <c r="H428" s="263" t="s">
        <v>852</v>
      </c>
      <c r="I428" s="263" t="s">
        <v>855</v>
      </c>
      <c r="J428" s="51"/>
      <c r="K428" s="52" t="str">
        <f t="shared" si="75"/>
        <v/>
      </c>
      <c r="L428" s="83" t="str">
        <f t="shared" si="76"/>
        <v/>
      </c>
      <c r="M428" s="53" t="str">
        <f>IF(K428="","",COUNTIF($K$7:K428,"ﾘｽﾄ１"))</f>
        <v/>
      </c>
      <c r="N428" s="53" t="str">
        <f t="shared" si="77"/>
        <v/>
      </c>
      <c r="O428" s="54" t="str">
        <f t="shared" si="78"/>
        <v/>
      </c>
      <c r="P428" s="53" t="str">
        <f t="shared" si="69"/>
        <v/>
      </c>
      <c r="Q428" s="52" t="str">
        <f t="shared" si="70"/>
        <v/>
      </c>
      <c r="R428" s="55" t="str">
        <f t="shared" si="71"/>
        <v/>
      </c>
      <c r="S428" s="52" t="str">
        <f t="shared" si="79"/>
        <v/>
      </c>
      <c r="T428" s="83" t="str">
        <f t="shared" si="72"/>
        <v/>
      </c>
      <c r="U428" s="53" t="str">
        <f>IF(S428="","",COUNTIF($S$7:S428,"該当２"))</f>
        <v/>
      </c>
      <c r="V428" s="56" t="str">
        <f t="shared" si="73"/>
        <v/>
      </c>
      <c r="W428" s="83" t="str">
        <f t="shared" si="74"/>
        <v/>
      </c>
      <c r="X428" s="53" t="str">
        <f>IF(V428="","",COUNTIF($V$7:V428,"該当３"))</f>
        <v/>
      </c>
    </row>
    <row r="429" spans="1:24">
      <c r="A429" s="263">
        <v>1020226006</v>
      </c>
      <c r="B429" s="263">
        <v>10</v>
      </c>
      <c r="C429" s="264">
        <v>202</v>
      </c>
      <c r="D429" s="265">
        <v>26</v>
      </c>
      <c r="E429" s="264">
        <v>6</v>
      </c>
      <c r="F429" s="263" t="s">
        <v>495</v>
      </c>
      <c r="G429" s="263" t="s">
        <v>681</v>
      </c>
      <c r="H429" s="263" t="s">
        <v>852</v>
      </c>
      <c r="I429" s="263" t="s">
        <v>208</v>
      </c>
      <c r="J429" s="51"/>
      <c r="K429" s="52" t="str">
        <f t="shared" si="75"/>
        <v/>
      </c>
      <c r="L429" s="83" t="str">
        <f t="shared" si="76"/>
        <v/>
      </c>
      <c r="M429" s="53" t="str">
        <f>IF(K429="","",COUNTIF($K$7:K429,"ﾘｽﾄ１"))</f>
        <v/>
      </c>
      <c r="N429" s="53" t="str">
        <f t="shared" si="77"/>
        <v/>
      </c>
      <c r="O429" s="54" t="str">
        <f t="shared" si="78"/>
        <v/>
      </c>
      <c r="P429" s="53" t="str">
        <f t="shared" si="69"/>
        <v/>
      </c>
      <c r="Q429" s="52" t="str">
        <f t="shared" si="70"/>
        <v/>
      </c>
      <c r="R429" s="55" t="str">
        <f t="shared" si="71"/>
        <v/>
      </c>
      <c r="S429" s="52" t="str">
        <f t="shared" si="79"/>
        <v/>
      </c>
      <c r="T429" s="83" t="str">
        <f t="shared" si="72"/>
        <v/>
      </c>
      <c r="U429" s="53" t="str">
        <f>IF(S429="","",COUNTIF($S$7:S429,"該当２"))</f>
        <v/>
      </c>
      <c r="V429" s="56" t="str">
        <f t="shared" si="73"/>
        <v/>
      </c>
      <c r="W429" s="83" t="str">
        <f t="shared" si="74"/>
        <v/>
      </c>
      <c r="X429" s="53" t="str">
        <f>IF(V429="","",COUNTIF($V$7:V429,"該当３"))</f>
        <v/>
      </c>
    </row>
    <row r="430" spans="1:24">
      <c r="A430" s="263">
        <v>1020226007</v>
      </c>
      <c r="B430" s="263">
        <v>10</v>
      </c>
      <c r="C430" s="264">
        <v>202</v>
      </c>
      <c r="D430" s="265">
        <v>26</v>
      </c>
      <c r="E430" s="264">
        <v>7</v>
      </c>
      <c r="F430" s="263" t="s">
        <v>495</v>
      </c>
      <c r="G430" s="263" t="s">
        <v>681</v>
      </c>
      <c r="H430" s="263" t="s">
        <v>852</v>
      </c>
      <c r="I430" s="263" t="s">
        <v>856</v>
      </c>
      <c r="J430" s="51"/>
      <c r="K430" s="52" t="str">
        <f t="shared" si="75"/>
        <v/>
      </c>
      <c r="L430" s="83" t="str">
        <f t="shared" si="76"/>
        <v/>
      </c>
      <c r="M430" s="53" t="str">
        <f>IF(K430="","",COUNTIF($K$7:K430,"ﾘｽﾄ１"))</f>
        <v/>
      </c>
      <c r="N430" s="53" t="str">
        <f t="shared" si="77"/>
        <v/>
      </c>
      <c r="O430" s="54" t="str">
        <f t="shared" si="78"/>
        <v/>
      </c>
      <c r="P430" s="53" t="str">
        <f t="shared" si="69"/>
        <v/>
      </c>
      <c r="Q430" s="52" t="str">
        <f t="shared" si="70"/>
        <v/>
      </c>
      <c r="R430" s="55" t="str">
        <f t="shared" si="71"/>
        <v/>
      </c>
      <c r="S430" s="52" t="str">
        <f t="shared" si="79"/>
        <v/>
      </c>
      <c r="T430" s="83" t="str">
        <f t="shared" si="72"/>
        <v/>
      </c>
      <c r="U430" s="53" t="str">
        <f>IF(S430="","",COUNTIF($S$7:S430,"該当２"))</f>
        <v/>
      </c>
      <c r="V430" s="56" t="str">
        <f t="shared" si="73"/>
        <v/>
      </c>
      <c r="W430" s="83" t="str">
        <f t="shared" si="74"/>
        <v/>
      </c>
      <c r="X430" s="53" t="str">
        <f>IF(V430="","",COUNTIF($V$7:V430,"該当３"))</f>
        <v/>
      </c>
    </row>
    <row r="431" spans="1:24">
      <c r="A431" s="263">
        <v>1020226008</v>
      </c>
      <c r="B431" s="263">
        <v>10</v>
      </c>
      <c r="C431" s="264">
        <v>202</v>
      </c>
      <c r="D431" s="265">
        <v>26</v>
      </c>
      <c r="E431" s="264">
        <v>8</v>
      </c>
      <c r="F431" s="263" t="s">
        <v>495</v>
      </c>
      <c r="G431" s="263" t="s">
        <v>681</v>
      </c>
      <c r="H431" s="263" t="s">
        <v>852</v>
      </c>
      <c r="I431" s="267" t="s">
        <v>857</v>
      </c>
      <c r="J431" s="51"/>
      <c r="K431" s="52" t="str">
        <f t="shared" si="75"/>
        <v/>
      </c>
      <c r="L431" s="83" t="str">
        <f t="shared" si="76"/>
        <v/>
      </c>
      <c r="M431" s="53" t="str">
        <f>IF(K431="","",COUNTIF($K$7:K431,"ﾘｽﾄ１"))</f>
        <v/>
      </c>
      <c r="N431" s="53" t="str">
        <f t="shared" si="77"/>
        <v/>
      </c>
      <c r="O431" s="54" t="str">
        <f t="shared" si="78"/>
        <v/>
      </c>
      <c r="P431" s="53" t="str">
        <f t="shared" si="69"/>
        <v/>
      </c>
      <c r="Q431" s="52" t="str">
        <f t="shared" si="70"/>
        <v/>
      </c>
      <c r="R431" s="55" t="str">
        <f t="shared" si="71"/>
        <v/>
      </c>
      <c r="S431" s="52" t="str">
        <f t="shared" si="79"/>
        <v/>
      </c>
      <c r="T431" s="83" t="str">
        <f t="shared" si="72"/>
        <v/>
      </c>
      <c r="U431" s="53" t="str">
        <f>IF(S431="","",COUNTIF($S$7:S431,"該当２"))</f>
        <v/>
      </c>
      <c r="V431" s="56" t="str">
        <f t="shared" si="73"/>
        <v/>
      </c>
      <c r="W431" s="83" t="str">
        <f t="shared" si="74"/>
        <v/>
      </c>
      <c r="X431" s="53" t="str">
        <f>IF(V431="","",COUNTIF($V$7:V431,"該当３"))</f>
        <v/>
      </c>
    </row>
    <row r="432" spans="1:24">
      <c r="A432" s="263">
        <v>1020226009</v>
      </c>
      <c r="B432" s="263">
        <v>10</v>
      </c>
      <c r="C432" s="264">
        <v>202</v>
      </c>
      <c r="D432" s="265">
        <v>26</v>
      </c>
      <c r="E432" s="264">
        <v>9</v>
      </c>
      <c r="F432" s="263" t="s">
        <v>495</v>
      </c>
      <c r="G432" s="263" t="s">
        <v>681</v>
      </c>
      <c r="H432" s="263" t="s">
        <v>852</v>
      </c>
      <c r="I432" s="268" t="s">
        <v>858</v>
      </c>
      <c r="J432" s="51"/>
      <c r="K432" s="52" t="str">
        <f t="shared" si="75"/>
        <v/>
      </c>
      <c r="L432" s="83" t="str">
        <f t="shared" si="76"/>
        <v/>
      </c>
      <c r="M432" s="53" t="str">
        <f>IF(K432="","",COUNTIF($K$7:K432,"ﾘｽﾄ１"))</f>
        <v/>
      </c>
      <c r="N432" s="53" t="str">
        <f t="shared" si="77"/>
        <v/>
      </c>
      <c r="O432" s="54" t="str">
        <f t="shared" si="78"/>
        <v/>
      </c>
      <c r="P432" s="53" t="str">
        <f t="shared" si="69"/>
        <v/>
      </c>
      <c r="Q432" s="52" t="str">
        <f t="shared" si="70"/>
        <v/>
      </c>
      <c r="R432" s="55" t="str">
        <f t="shared" si="71"/>
        <v/>
      </c>
      <c r="S432" s="52" t="str">
        <f t="shared" si="79"/>
        <v/>
      </c>
      <c r="T432" s="83" t="str">
        <f t="shared" si="72"/>
        <v/>
      </c>
      <c r="U432" s="53" t="str">
        <f>IF(S432="","",COUNTIF($S$7:S432,"該当２"))</f>
        <v/>
      </c>
      <c r="V432" s="56" t="str">
        <f t="shared" si="73"/>
        <v/>
      </c>
      <c r="W432" s="83" t="str">
        <f t="shared" si="74"/>
        <v/>
      </c>
      <c r="X432" s="53" t="str">
        <f>IF(V432="","",COUNTIF($V$7:V432,"該当３"))</f>
        <v/>
      </c>
    </row>
    <row r="433" spans="1:24">
      <c r="A433" s="263">
        <v>1020226010</v>
      </c>
      <c r="B433" s="263">
        <v>10</v>
      </c>
      <c r="C433" s="264">
        <v>202</v>
      </c>
      <c r="D433" s="265">
        <v>26</v>
      </c>
      <c r="E433" s="264">
        <v>10</v>
      </c>
      <c r="F433" s="263" t="s">
        <v>495</v>
      </c>
      <c r="G433" s="263" t="s">
        <v>681</v>
      </c>
      <c r="H433" s="263" t="s">
        <v>852</v>
      </c>
      <c r="I433" s="263" t="s">
        <v>859</v>
      </c>
      <c r="J433" s="51"/>
      <c r="K433" s="52" t="str">
        <f t="shared" si="75"/>
        <v/>
      </c>
      <c r="L433" s="83" t="str">
        <f t="shared" si="76"/>
        <v/>
      </c>
      <c r="M433" s="53" t="str">
        <f>IF(K433="","",COUNTIF($K$7:K433,"ﾘｽﾄ１"))</f>
        <v/>
      </c>
      <c r="N433" s="53" t="str">
        <f t="shared" si="77"/>
        <v/>
      </c>
      <c r="O433" s="54" t="str">
        <f t="shared" si="78"/>
        <v/>
      </c>
      <c r="P433" s="53" t="str">
        <f t="shared" si="69"/>
        <v/>
      </c>
      <c r="Q433" s="52" t="str">
        <f t="shared" si="70"/>
        <v/>
      </c>
      <c r="R433" s="55" t="str">
        <f t="shared" si="71"/>
        <v/>
      </c>
      <c r="S433" s="52" t="str">
        <f t="shared" si="79"/>
        <v/>
      </c>
      <c r="T433" s="83" t="str">
        <f t="shared" si="72"/>
        <v/>
      </c>
      <c r="U433" s="53" t="str">
        <f>IF(S433="","",COUNTIF($S$7:S433,"該当２"))</f>
        <v/>
      </c>
      <c r="V433" s="56" t="str">
        <f t="shared" si="73"/>
        <v/>
      </c>
      <c r="W433" s="83" t="str">
        <f t="shared" si="74"/>
        <v/>
      </c>
      <c r="X433" s="53" t="str">
        <f>IF(V433="","",COUNTIF($V$7:V433,"該当３"))</f>
        <v/>
      </c>
    </row>
    <row r="434" spans="1:24">
      <c r="A434" s="263">
        <v>1020226011</v>
      </c>
      <c r="B434" s="263">
        <v>10</v>
      </c>
      <c r="C434" s="264">
        <v>202</v>
      </c>
      <c r="D434" s="265">
        <v>26</v>
      </c>
      <c r="E434" s="264">
        <v>11</v>
      </c>
      <c r="F434" s="263" t="s">
        <v>495</v>
      </c>
      <c r="G434" s="263" t="s">
        <v>681</v>
      </c>
      <c r="H434" s="263" t="s">
        <v>852</v>
      </c>
      <c r="I434" s="263" t="s">
        <v>602</v>
      </c>
      <c r="J434" s="51"/>
      <c r="K434" s="52" t="str">
        <f t="shared" si="75"/>
        <v/>
      </c>
      <c r="L434" s="83" t="str">
        <f t="shared" si="76"/>
        <v/>
      </c>
      <c r="M434" s="53" t="str">
        <f>IF(K434="","",COUNTIF($K$7:K434,"ﾘｽﾄ１"))</f>
        <v/>
      </c>
      <c r="N434" s="53" t="str">
        <f t="shared" si="77"/>
        <v/>
      </c>
      <c r="O434" s="54" t="str">
        <f t="shared" si="78"/>
        <v/>
      </c>
      <c r="P434" s="53" t="str">
        <f t="shared" si="69"/>
        <v/>
      </c>
      <c r="Q434" s="52" t="str">
        <f t="shared" si="70"/>
        <v/>
      </c>
      <c r="R434" s="55" t="str">
        <f t="shared" si="71"/>
        <v/>
      </c>
      <c r="S434" s="52" t="str">
        <f t="shared" si="79"/>
        <v/>
      </c>
      <c r="T434" s="83" t="str">
        <f t="shared" si="72"/>
        <v/>
      </c>
      <c r="U434" s="53" t="str">
        <f>IF(S434="","",COUNTIF($S$7:S434,"該当２"))</f>
        <v/>
      </c>
      <c r="V434" s="56" t="str">
        <f t="shared" si="73"/>
        <v/>
      </c>
      <c r="W434" s="83" t="str">
        <f t="shared" si="74"/>
        <v/>
      </c>
      <c r="X434" s="53" t="str">
        <f>IF(V434="","",COUNTIF($V$7:V434,"該当３"))</f>
        <v/>
      </c>
    </row>
    <row r="435" spans="1:24">
      <c r="A435" s="263">
        <v>1020226012</v>
      </c>
      <c r="B435" s="263">
        <v>10</v>
      </c>
      <c r="C435" s="264">
        <v>202</v>
      </c>
      <c r="D435" s="265">
        <v>26</v>
      </c>
      <c r="E435" s="264">
        <v>12</v>
      </c>
      <c r="F435" s="263" t="s">
        <v>495</v>
      </c>
      <c r="G435" s="263" t="s">
        <v>681</v>
      </c>
      <c r="H435" s="263" t="s">
        <v>852</v>
      </c>
      <c r="I435" s="263" t="s">
        <v>860</v>
      </c>
      <c r="J435" s="51"/>
      <c r="K435" s="52" t="str">
        <f t="shared" si="75"/>
        <v/>
      </c>
      <c r="L435" s="83" t="str">
        <f t="shared" si="76"/>
        <v/>
      </c>
      <c r="M435" s="53" t="str">
        <f>IF(K435="","",COUNTIF($K$7:K435,"ﾘｽﾄ１"))</f>
        <v/>
      </c>
      <c r="N435" s="53" t="str">
        <f t="shared" si="77"/>
        <v/>
      </c>
      <c r="O435" s="54" t="str">
        <f t="shared" si="78"/>
        <v/>
      </c>
      <c r="P435" s="53" t="str">
        <f t="shared" si="69"/>
        <v/>
      </c>
      <c r="Q435" s="52" t="str">
        <f t="shared" si="70"/>
        <v/>
      </c>
      <c r="R435" s="55" t="str">
        <f t="shared" si="71"/>
        <v/>
      </c>
      <c r="S435" s="52" t="str">
        <f t="shared" si="79"/>
        <v/>
      </c>
      <c r="T435" s="83" t="str">
        <f t="shared" si="72"/>
        <v/>
      </c>
      <c r="U435" s="53" t="str">
        <f>IF(S435="","",COUNTIF($S$7:S435,"該当２"))</f>
        <v/>
      </c>
      <c r="V435" s="56" t="str">
        <f t="shared" si="73"/>
        <v/>
      </c>
      <c r="W435" s="83" t="str">
        <f t="shared" si="74"/>
        <v/>
      </c>
      <c r="X435" s="53" t="str">
        <f>IF(V435="","",COUNTIF($V$7:V435,"該当３"))</f>
        <v/>
      </c>
    </row>
    <row r="436" spans="1:24">
      <c r="A436" s="263">
        <v>1020227000</v>
      </c>
      <c r="B436" s="263">
        <v>10</v>
      </c>
      <c r="C436" s="264">
        <v>202</v>
      </c>
      <c r="D436" s="265">
        <v>27</v>
      </c>
      <c r="E436" s="264">
        <v>0</v>
      </c>
      <c r="F436" s="263" t="s">
        <v>495</v>
      </c>
      <c r="G436" s="263" t="s">
        <v>681</v>
      </c>
      <c r="H436" s="263" t="s">
        <v>861</v>
      </c>
      <c r="I436" s="263"/>
      <c r="J436" s="51"/>
      <c r="K436" s="52" t="str">
        <f t="shared" si="75"/>
        <v/>
      </c>
      <c r="L436" s="83" t="str">
        <f t="shared" si="76"/>
        <v/>
      </c>
      <c r="M436" s="53" t="str">
        <f>IF(K436="","",COUNTIF($K$7:K436,"ﾘｽﾄ１"))</f>
        <v/>
      </c>
      <c r="N436" s="53" t="str">
        <f t="shared" si="77"/>
        <v/>
      </c>
      <c r="O436" s="54" t="str">
        <f t="shared" si="78"/>
        <v/>
      </c>
      <c r="P436" s="53" t="str">
        <f t="shared" si="69"/>
        <v/>
      </c>
      <c r="Q436" s="52" t="str">
        <f t="shared" si="70"/>
        <v/>
      </c>
      <c r="R436" s="55" t="str">
        <f t="shared" si="71"/>
        <v/>
      </c>
      <c r="S436" s="52" t="str">
        <f t="shared" si="79"/>
        <v/>
      </c>
      <c r="T436" s="83" t="str">
        <f t="shared" si="72"/>
        <v/>
      </c>
      <c r="U436" s="53" t="str">
        <f>IF(S436="","",COUNTIF($S$7:S436,"該当２"))</f>
        <v/>
      </c>
      <c r="V436" s="56" t="str">
        <f t="shared" si="73"/>
        <v/>
      </c>
      <c r="W436" s="83" t="str">
        <f t="shared" si="74"/>
        <v/>
      </c>
      <c r="X436" s="53" t="str">
        <f>IF(V436="","",COUNTIF($V$7:V436,"該当３"))</f>
        <v/>
      </c>
    </row>
    <row r="437" spans="1:24">
      <c r="A437" s="263">
        <v>1020227001</v>
      </c>
      <c r="B437" s="263">
        <v>10</v>
      </c>
      <c r="C437" s="264">
        <v>202</v>
      </c>
      <c r="D437" s="265">
        <v>27</v>
      </c>
      <c r="E437" s="264">
        <v>1</v>
      </c>
      <c r="F437" s="263" t="s">
        <v>495</v>
      </c>
      <c r="G437" s="263" t="s">
        <v>681</v>
      </c>
      <c r="H437" s="263" t="s">
        <v>861</v>
      </c>
      <c r="I437" s="263" t="s">
        <v>862</v>
      </c>
      <c r="J437" s="51"/>
      <c r="K437" s="52" t="str">
        <f t="shared" si="75"/>
        <v/>
      </c>
      <c r="L437" s="83" t="str">
        <f t="shared" si="76"/>
        <v/>
      </c>
      <c r="M437" s="53" t="str">
        <f>IF(K437="","",COUNTIF($K$7:K437,"ﾘｽﾄ１"))</f>
        <v/>
      </c>
      <c r="N437" s="53" t="str">
        <f t="shared" si="77"/>
        <v/>
      </c>
      <c r="O437" s="54" t="str">
        <f t="shared" si="78"/>
        <v/>
      </c>
      <c r="P437" s="53" t="str">
        <f t="shared" si="69"/>
        <v/>
      </c>
      <c r="Q437" s="52" t="str">
        <f t="shared" si="70"/>
        <v/>
      </c>
      <c r="R437" s="55" t="str">
        <f t="shared" si="71"/>
        <v/>
      </c>
      <c r="S437" s="52" t="str">
        <f t="shared" si="79"/>
        <v/>
      </c>
      <c r="T437" s="83" t="str">
        <f t="shared" si="72"/>
        <v/>
      </c>
      <c r="U437" s="53" t="str">
        <f>IF(S437="","",COUNTIF($S$7:S437,"該当２"))</f>
        <v/>
      </c>
      <c r="V437" s="56" t="str">
        <f t="shared" si="73"/>
        <v/>
      </c>
      <c r="W437" s="83" t="str">
        <f t="shared" si="74"/>
        <v/>
      </c>
      <c r="X437" s="53" t="str">
        <f>IF(V437="","",COUNTIF($V$7:V437,"該当３"))</f>
        <v/>
      </c>
    </row>
    <row r="438" spans="1:24">
      <c r="A438" s="263">
        <v>1020227002</v>
      </c>
      <c r="B438" s="263">
        <v>10</v>
      </c>
      <c r="C438" s="264">
        <v>202</v>
      </c>
      <c r="D438" s="265">
        <v>27</v>
      </c>
      <c r="E438" s="264">
        <v>2</v>
      </c>
      <c r="F438" s="263" t="s">
        <v>495</v>
      </c>
      <c r="G438" s="263" t="s">
        <v>681</v>
      </c>
      <c r="H438" s="263" t="s">
        <v>861</v>
      </c>
      <c r="I438" s="263" t="s">
        <v>22</v>
      </c>
      <c r="J438" s="51"/>
      <c r="K438" s="52" t="str">
        <f t="shared" si="75"/>
        <v/>
      </c>
      <c r="L438" s="83" t="str">
        <f t="shared" si="76"/>
        <v/>
      </c>
      <c r="M438" s="53" t="str">
        <f>IF(K438="","",COUNTIF($K$7:K438,"ﾘｽﾄ１"))</f>
        <v/>
      </c>
      <c r="N438" s="53" t="str">
        <f t="shared" si="77"/>
        <v/>
      </c>
      <c r="O438" s="54" t="str">
        <f t="shared" si="78"/>
        <v/>
      </c>
      <c r="P438" s="53" t="str">
        <f t="shared" si="69"/>
        <v/>
      </c>
      <c r="Q438" s="52" t="str">
        <f t="shared" si="70"/>
        <v/>
      </c>
      <c r="R438" s="55" t="str">
        <f t="shared" si="71"/>
        <v/>
      </c>
      <c r="S438" s="52" t="str">
        <f t="shared" si="79"/>
        <v/>
      </c>
      <c r="T438" s="83" t="str">
        <f t="shared" si="72"/>
        <v/>
      </c>
      <c r="U438" s="53" t="str">
        <f>IF(S438="","",COUNTIF($S$7:S438,"該当２"))</f>
        <v/>
      </c>
      <c r="V438" s="56" t="str">
        <f t="shared" si="73"/>
        <v/>
      </c>
      <c r="W438" s="83" t="str">
        <f t="shared" si="74"/>
        <v/>
      </c>
      <c r="X438" s="53" t="str">
        <f>IF(V438="","",COUNTIF($V$7:V438,"該当３"))</f>
        <v/>
      </c>
    </row>
    <row r="439" spans="1:24">
      <c r="A439" s="263">
        <v>1020227003</v>
      </c>
      <c r="B439" s="263">
        <v>10</v>
      </c>
      <c r="C439" s="264">
        <v>202</v>
      </c>
      <c r="D439" s="265">
        <v>27</v>
      </c>
      <c r="E439" s="264">
        <v>3</v>
      </c>
      <c r="F439" s="263" t="s">
        <v>495</v>
      </c>
      <c r="G439" s="263" t="s">
        <v>681</v>
      </c>
      <c r="H439" s="263" t="s">
        <v>861</v>
      </c>
      <c r="I439" s="263" t="s">
        <v>863</v>
      </c>
      <c r="J439" s="51"/>
      <c r="K439" s="52" t="str">
        <f t="shared" si="75"/>
        <v/>
      </c>
      <c r="L439" s="83" t="str">
        <f t="shared" si="76"/>
        <v/>
      </c>
      <c r="M439" s="53" t="str">
        <f>IF(K439="","",COUNTIF($K$7:K439,"ﾘｽﾄ１"))</f>
        <v/>
      </c>
      <c r="N439" s="53" t="str">
        <f t="shared" si="77"/>
        <v/>
      </c>
      <c r="O439" s="54" t="str">
        <f t="shared" si="78"/>
        <v/>
      </c>
      <c r="P439" s="53" t="str">
        <f t="shared" si="69"/>
        <v/>
      </c>
      <c r="Q439" s="52" t="str">
        <f t="shared" si="70"/>
        <v/>
      </c>
      <c r="R439" s="55" t="str">
        <f t="shared" si="71"/>
        <v/>
      </c>
      <c r="S439" s="52" t="str">
        <f t="shared" si="79"/>
        <v/>
      </c>
      <c r="T439" s="83" t="str">
        <f t="shared" si="72"/>
        <v/>
      </c>
      <c r="U439" s="53" t="str">
        <f>IF(S439="","",COUNTIF($S$7:S439,"該当２"))</f>
        <v/>
      </c>
      <c r="V439" s="56" t="str">
        <f t="shared" si="73"/>
        <v/>
      </c>
      <c r="W439" s="83" t="str">
        <f t="shared" si="74"/>
        <v/>
      </c>
      <c r="X439" s="53" t="str">
        <f>IF(V439="","",COUNTIF($V$7:V439,"該当３"))</f>
        <v/>
      </c>
    </row>
    <row r="440" spans="1:24">
      <c r="A440" s="263">
        <v>1020227004</v>
      </c>
      <c r="B440" s="263">
        <v>10</v>
      </c>
      <c r="C440" s="264">
        <v>202</v>
      </c>
      <c r="D440" s="265">
        <v>27</v>
      </c>
      <c r="E440" s="264">
        <v>4</v>
      </c>
      <c r="F440" s="263" t="s">
        <v>495</v>
      </c>
      <c r="G440" s="263" t="s">
        <v>681</v>
      </c>
      <c r="H440" s="263" t="s">
        <v>861</v>
      </c>
      <c r="I440" s="263" t="s">
        <v>170</v>
      </c>
      <c r="J440" s="51"/>
      <c r="K440" s="52" t="str">
        <f t="shared" si="75"/>
        <v/>
      </c>
      <c r="L440" s="83" t="str">
        <f t="shared" si="76"/>
        <v/>
      </c>
      <c r="M440" s="53" t="str">
        <f>IF(K440="","",COUNTIF($K$7:K440,"ﾘｽﾄ１"))</f>
        <v/>
      </c>
      <c r="N440" s="53" t="str">
        <f t="shared" si="77"/>
        <v/>
      </c>
      <c r="O440" s="54" t="str">
        <f t="shared" si="78"/>
        <v/>
      </c>
      <c r="P440" s="53" t="str">
        <f t="shared" si="69"/>
        <v/>
      </c>
      <c r="Q440" s="52" t="str">
        <f t="shared" si="70"/>
        <v/>
      </c>
      <c r="R440" s="55" t="str">
        <f t="shared" si="71"/>
        <v/>
      </c>
      <c r="S440" s="52" t="str">
        <f t="shared" si="79"/>
        <v/>
      </c>
      <c r="T440" s="83" t="str">
        <f t="shared" si="72"/>
        <v/>
      </c>
      <c r="U440" s="53" t="str">
        <f>IF(S440="","",COUNTIF($S$7:S440,"該当２"))</f>
        <v/>
      </c>
      <c r="V440" s="56" t="str">
        <f t="shared" si="73"/>
        <v/>
      </c>
      <c r="W440" s="83" t="str">
        <f t="shared" si="74"/>
        <v/>
      </c>
      <c r="X440" s="53" t="str">
        <f>IF(V440="","",COUNTIF($V$7:V440,"該当３"))</f>
        <v/>
      </c>
    </row>
    <row r="441" spans="1:24">
      <c r="A441" s="263">
        <v>1020227005</v>
      </c>
      <c r="B441" s="263">
        <v>10</v>
      </c>
      <c r="C441" s="264">
        <v>202</v>
      </c>
      <c r="D441" s="265">
        <v>27</v>
      </c>
      <c r="E441" s="264">
        <v>5</v>
      </c>
      <c r="F441" s="263" t="s">
        <v>495</v>
      </c>
      <c r="G441" s="263" t="s">
        <v>681</v>
      </c>
      <c r="H441" s="263" t="s">
        <v>861</v>
      </c>
      <c r="I441" s="263" t="s">
        <v>864</v>
      </c>
      <c r="J441" s="51"/>
      <c r="K441" s="52" t="str">
        <f t="shared" si="75"/>
        <v/>
      </c>
      <c r="L441" s="83" t="str">
        <f t="shared" si="76"/>
        <v/>
      </c>
      <c r="M441" s="53" t="str">
        <f>IF(K441="","",COUNTIF($K$7:K441,"ﾘｽﾄ１"))</f>
        <v/>
      </c>
      <c r="N441" s="53" t="str">
        <f t="shared" si="77"/>
        <v/>
      </c>
      <c r="O441" s="54" t="str">
        <f t="shared" si="78"/>
        <v/>
      </c>
      <c r="P441" s="53" t="str">
        <f t="shared" si="69"/>
        <v/>
      </c>
      <c r="Q441" s="52" t="str">
        <f t="shared" si="70"/>
        <v/>
      </c>
      <c r="R441" s="55" t="str">
        <f t="shared" si="71"/>
        <v/>
      </c>
      <c r="S441" s="52" t="str">
        <f t="shared" si="79"/>
        <v/>
      </c>
      <c r="T441" s="83" t="str">
        <f t="shared" si="72"/>
        <v/>
      </c>
      <c r="U441" s="53" t="str">
        <f>IF(S441="","",COUNTIF($S$7:S441,"該当２"))</f>
        <v/>
      </c>
      <c r="V441" s="56" t="str">
        <f t="shared" si="73"/>
        <v/>
      </c>
      <c r="W441" s="83" t="str">
        <f t="shared" si="74"/>
        <v/>
      </c>
      <c r="X441" s="53" t="str">
        <f>IF(V441="","",COUNTIF($V$7:V441,"該当３"))</f>
        <v/>
      </c>
    </row>
    <row r="442" spans="1:24">
      <c r="A442" s="263">
        <v>1020227006</v>
      </c>
      <c r="B442" s="263">
        <v>10</v>
      </c>
      <c r="C442" s="264">
        <v>202</v>
      </c>
      <c r="D442" s="265">
        <v>27</v>
      </c>
      <c r="E442" s="264">
        <v>6</v>
      </c>
      <c r="F442" s="263" t="s">
        <v>495</v>
      </c>
      <c r="G442" s="263" t="s">
        <v>681</v>
      </c>
      <c r="H442" s="263" t="s">
        <v>861</v>
      </c>
      <c r="I442" s="263" t="s">
        <v>865</v>
      </c>
      <c r="J442" s="51"/>
      <c r="K442" s="52" t="str">
        <f t="shared" si="75"/>
        <v/>
      </c>
      <c r="L442" s="83" t="str">
        <f t="shared" si="76"/>
        <v/>
      </c>
      <c r="M442" s="53" t="str">
        <f>IF(K442="","",COUNTIF($K$7:K442,"ﾘｽﾄ１"))</f>
        <v/>
      </c>
      <c r="N442" s="53" t="str">
        <f t="shared" si="77"/>
        <v/>
      </c>
      <c r="O442" s="54" t="str">
        <f t="shared" si="78"/>
        <v/>
      </c>
      <c r="P442" s="53" t="str">
        <f t="shared" si="69"/>
        <v/>
      </c>
      <c r="Q442" s="52" t="str">
        <f t="shared" si="70"/>
        <v/>
      </c>
      <c r="R442" s="55" t="str">
        <f t="shared" si="71"/>
        <v/>
      </c>
      <c r="S442" s="52" t="str">
        <f t="shared" si="79"/>
        <v/>
      </c>
      <c r="T442" s="83" t="str">
        <f t="shared" si="72"/>
        <v/>
      </c>
      <c r="U442" s="53" t="str">
        <f>IF(S442="","",COUNTIF($S$7:S442,"該当２"))</f>
        <v/>
      </c>
      <c r="V442" s="56" t="str">
        <f t="shared" si="73"/>
        <v/>
      </c>
      <c r="W442" s="83" t="str">
        <f t="shared" si="74"/>
        <v/>
      </c>
      <c r="X442" s="53" t="str">
        <f>IF(V442="","",COUNTIF($V$7:V442,"該当３"))</f>
        <v/>
      </c>
    </row>
    <row r="443" spans="1:24">
      <c r="A443" s="263">
        <v>1020227007</v>
      </c>
      <c r="B443" s="263">
        <v>10</v>
      </c>
      <c r="C443" s="264">
        <v>202</v>
      </c>
      <c r="D443" s="265">
        <v>27</v>
      </c>
      <c r="E443" s="264">
        <v>7</v>
      </c>
      <c r="F443" s="263" t="s">
        <v>495</v>
      </c>
      <c r="G443" s="263" t="s">
        <v>681</v>
      </c>
      <c r="H443" s="263" t="s">
        <v>861</v>
      </c>
      <c r="I443" s="263" t="s">
        <v>866</v>
      </c>
      <c r="J443" s="51"/>
      <c r="K443" s="52" t="str">
        <f t="shared" si="75"/>
        <v/>
      </c>
      <c r="L443" s="83" t="str">
        <f t="shared" si="76"/>
        <v/>
      </c>
      <c r="M443" s="53" t="str">
        <f>IF(K443="","",COUNTIF($K$7:K443,"ﾘｽﾄ１"))</f>
        <v/>
      </c>
      <c r="N443" s="53" t="str">
        <f t="shared" si="77"/>
        <v/>
      </c>
      <c r="O443" s="54" t="str">
        <f t="shared" si="78"/>
        <v/>
      </c>
      <c r="P443" s="53" t="str">
        <f t="shared" si="69"/>
        <v/>
      </c>
      <c r="Q443" s="52" t="str">
        <f t="shared" si="70"/>
        <v/>
      </c>
      <c r="R443" s="55" t="str">
        <f t="shared" si="71"/>
        <v/>
      </c>
      <c r="S443" s="52" t="str">
        <f t="shared" si="79"/>
        <v/>
      </c>
      <c r="T443" s="83" t="str">
        <f t="shared" si="72"/>
        <v/>
      </c>
      <c r="U443" s="53" t="str">
        <f>IF(S443="","",COUNTIF($S$7:S443,"該当２"))</f>
        <v/>
      </c>
      <c r="V443" s="56" t="str">
        <f t="shared" si="73"/>
        <v/>
      </c>
      <c r="W443" s="83" t="str">
        <f t="shared" si="74"/>
        <v/>
      </c>
      <c r="X443" s="53" t="str">
        <f>IF(V443="","",COUNTIF($V$7:V443,"該当３"))</f>
        <v/>
      </c>
    </row>
    <row r="444" spans="1:24">
      <c r="A444" s="263">
        <v>1020228000</v>
      </c>
      <c r="B444" s="263">
        <v>10</v>
      </c>
      <c r="C444" s="264">
        <v>202</v>
      </c>
      <c r="D444" s="265">
        <v>28</v>
      </c>
      <c r="E444" s="264">
        <v>0</v>
      </c>
      <c r="F444" s="263" t="s">
        <v>495</v>
      </c>
      <c r="G444" s="263" t="s">
        <v>681</v>
      </c>
      <c r="H444" s="263" t="s">
        <v>867</v>
      </c>
      <c r="I444" s="263"/>
      <c r="J444" s="51"/>
      <c r="K444" s="52" t="str">
        <f t="shared" si="75"/>
        <v/>
      </c>
      <c r="L444" s="83" t="str">
        <f t="shared" si="76"/>
        <v/>
      </c>
      <c r="M444" s="53" t="str">
        <f>IF(K444="","",COUNTIF($K$7:K444,"ﾘｽﾄ１"))</f>
        <v/>
      </c>
      <c r="N444" s="53" t="str">
        <f t="shared" si="77"/>
        <v/>
      </c>
      <c r="O444" s="54" t="str">
        <f t="shared" si="78"/>
        <v/>
      </c>
      <c r="P444" s="53" t="str">
        <f t="shared" si="69"/>
        <v/>
      </c>
      <c r="Q444" s="52" t="str">
        <f t="shared" si="70"/>
        <v/>
      </c>
      <c r="R444" s="55" t="str">
        <f t="shared" si="71"/>
        <v/>
      </c>
      <c r="S444" s="52" t="str">
        <f t="shared" si="79"/>
        <v/>
      </c>
      <c r="T444" s="83" t="str">
        <f t="shared" si="72"/>
        <v/>
      </c>
      <c r="U444" s="53" t="str">
        <f>IF(S444="","",COUNTIF($S$7:S444,"該当２"))</f>
        <v/>
      </c>
      <c r="V444" s="56" t="str">
        <f t="shared" si="73"/>
        <v/>
      </c>
      <c r="W444" s="83" t="str">
        <f t="shared" si="74"/>
        <v/>
      </c>
      <c r="X444" s="53" t="str">
        <f>IF(V444="","",COUNTIF($V$7:V444,"該当３"))</f>
        <v/>
      </c>
    </row>
    <row r="445" spans="1:24">
      <c r="A445" s="263">
        <v>1020228001</v>
      </c>
      <c r="B445" s="263">
        <v>10</v>
      </c>
      <c r="C445" s="264">
        <v>202</v>
      </c>
      <c r="D445" s="265">
        <v>28</v>
      </c>
      <c r="E445" s="264">
        <v>1</v>
      </c>
      <c r="F445" s="263" t="s">
        <v>495</v>
      </c>
      <c r="G445" s="263" t="s">
        <v>681</v>
      </c>
      <c r="H445" s="263" t="s">
        <v>867</v>
      </c>
      <c r="I445" s="263" t="s">
        <v>868</v>
      </c>
      <c r="J445" s="51"/>
      <c r="K445" s="52" t="str">
        <f t="shared" si="75"/>
        <v/>
      </c>
      <c r="L445" s="83" t="str">
        <f t="shared" si="76"/>
        <v/>
      </c>
      <c r="M445" s="53" t="str">
        <f>IF(K445="","",COUNTIF($K$7:K445,"ﾘｽﾄ１"))</f>
        <v/>
      </c>
      <c r="N445" s="53" t="str">
        <f t="shared" si="77"/>
        <v/>
      </c>
      <c r="O445" s="54" t="str">
        <f t="shared" si="78"/>
        <v/>
      </c>
      <c r="P445" s="53" t="str">
        <f t="shared" si="69"/>
        <v/>
      </c>
      <c r="Q445" s="52" t="str">
        <f t="shared" si="70"/>
        <v/>
      </c>
      <c r="R445" s="55" t="str">
        <f t="shared" si="71"/>
        <v/>
      </c>
      <c r="S445" s="52" t="str">
        <f t="shared" si="79"/>
        <v/>
      </c>
      <c r="T445" s="83" t="str">
        <f t="shared" si="72"/>
        <v/>
      </c>
      <c r="U445" s="53" t="str">
        <f>IF(S445="","",COUNTIF($S$7:S445,"該当２"))</f>
        <v/>
      </c>
      <c r="V445" s="56" t="str">
        <f t="shared" si="73"/>
        <v/>
      </c>
      <c r="W445" s="83" t="str">
        <f t="shared" si="74"/>
        <v/>
      </c>
      <c r="X445" s="53" t="str">
        <f>IF(V445="","",COUNTIF($V$7:V445,"該当３"))</f>
        <v/>
      </c>
    </row>
    <row r="446" spans="1:24">
      <c r="A446" s="263">
        <v>1020228002</v>
      </c>
      <c r="B446" s="263">
        <v>10</v>
      </c>
      <c r="C446" s="264">
        <v>202</v>
      </c>
      <c r="D446" s="265">
        <v>28</v>
      </c>
      <c r="E446" s="264">
        <v>2</v>
      </c>
      <c r="F446" s="263" t="s">
        <v>495</v>
      </c>
      <c r="G446" s="263" t="s">
        <v>681</v>
      </c>
      <c r="H446" s="263" t="s">
        <v>867</v>
      </c>
      <c r="I446" s="263" t="s">
        <v>869</v>
      </c>
      <c r="J446" s="51"/>
      <c r="K446" s="52" t="str">
        <f t="shared" si="75"/>
        <v/>
      </c>
      <c r="L446" s="83" t="str">
        <f t="shared" si="76"/>
        <v/>
      </c>
      <c r="M446" s="53" t="str">
        <f>IF(K446="","",COUNTIF($K$7:K446,"ﾘｽﾄ１"))</f>
        <v/>
      </c>
      <c r="N446" s="53" t="str">
        <f t="shared" si="77"/>
        <v/>
      </c>
      <c r="O446" s="54" t="str">
        <f t="shared" si="78"/>
        <v/>
      </c>
      <c r="P446" s="53" t="str">
        <f t="shared" si="69"/>
        <v/>
      </c>
      <c r="Q446" s="52" t="str">
        <f t="shared" si="70"/>
        <v/>
      </c>
      <c r="R446" s="55" t="str">
        <f t="shared" si="71"/>
        <v/>
      </c>
      <c r="S446" s="52" t="str">
        <f t="shared" si="79"/>
        <v/>
      </c>
      <c r="T446" s="83" t="str">
        <f t="shared" si="72"/>
        <v/>
      </c>
      <c r="U446" s="53" t="str">
        <f>IF(S446="","",COUNTIF($S$7:S446,"該当２"))</f>
        <v/>
      </c>
      <c r="V446" s="56" t="str">
        <f t="shared" si="73"/>
        <v/>
      </c>
      <c r="W446" s="83" t="str">
        <f t="shared" si="74"/>
        <v/>
      </c>
      <c r="X446" s="53" t="str">
        <f>IF(V446="","",COUNTIF($V$7:V446,"該当３"))</f>
        <v/>
      </c>
    </row>
    <row r="447" spans="1:24">
      <c r="A447" s="263">
        <v>1020228003</v>
      </c>
      <c r="B447" s="263">
        <v>10</v>
      </c>
      <c r="C447" s="264">
        <v>202</v>
      </c>
      <c r="D447" s="265">
        <v>28</v>
      </c>
      <c r="E447" s="264">
        <v>3</v>
      </c>
      <c r="F447" s="263" t="s">
        <v>495</v>
      </c>
      <c r="G447" s="263" t="s">
        <v>681</v>
      </c>
      <c r="H447" s="263" t="s">
        <v>867</v>
      </c>
      <c r="I447" s="263" t="s">
        <v>870</v>
      </c>
      <c r="J447" s="51"/>
      <c r="K447" s="52" t="str">
        <f t="shared" si="75"/>
        <v/>
      </c>
      <c r="L447" s="83" t="str">
        <f t="shared" si="76"/>
        <v/>
      </c>
      <c r="M447" s="53" t="str">
        <f>IF(K447="","",COUNTIF($K$7:K447,"ﾘｽﾄ１"))</f>
        <v/>
      </c>
      <c r="N447" s="53" t="str">
        <f t="shared" si="77"/>
        <v/>
      </c>
      <c r="O447" s="54" t="str">
        <f t="shared" si="78"/>
        <v/>
      </c>
      <c r="P447" s="53" t="str">
        <f t="shared" si="69"/>
        <v/>
      </c>
      <c r="Q447" s="52" t="str">
        <f t="shared" si="70"/>
        <v/>
      </c>
      <c r="R447" s="55" t="str">
        <f t="shared" si="71"/>
        <v/>
      </c>
      <c r="S447" s="52" t="str">
        <f t="shared" si="79"/>
        <v/>
      </c>
      <c r="T447" s="83" t="str">
        <f t="shared" si="72"/>
        <v/>
      </c>
      <c r="U447" s="53" t="str">
        <f>IF(S447="","",COUNTIF($S$7:S447,"該当２"))</f>
        <v/>
      </c>
      <c r="V447" s="56" t="str">
        <f t="shared" si="73"/>
        <v/>
      </c>
      <c r="W447" s="83" t="str">
        <f t="shared" si="74"/>
        <v/>
      </c>
      <c r="X447" s="53" t="str">
        <f>IF(V447="","",COUNTIF($V$7:V447,"該当３"))</f>
        <v/>
      </c>
    </row>
    <row r="448" spans="1:24">
      <c r="A448" s="263">
        <v>1020228004</v>
      </c>
      <c r="B448" s="263">
        <v>10</v>
      </c>
      <c r="C448" s="264">
        <v>202</v>
      </c>
      <c r="D448" s="265">
        <v>28</v>
      </c>
      <c r="E448" s="264">
        <v>4</v>
      </c>
      <c r="F448" s="263" t="s">
        <v>495</v>
      </c>
      <c r="G448" s="263" t="s">
        <v>681</v>
      </c>
      <c r="H448" s="263" t="s">
        <v>867</v>
      </c>
      <c r="I448" s="263" t="s">
        <v>871</v>
      </c>
      <c r="J448" s="51"/>
      <c r="K448" s="52" t="str">
        <f t="shared" si="75"/>
        <v/>
      </c>
      <c r="L448" s="83" t="str">
        <f t="shared" si="76"/>
        <v/>
      </c>
      <c r="M448" s="53" t="str">
        <f>IF(K448="","",COUNTIF($K$7:K448,"ﾘｽﾄ１"))</f>
        <v/>
      </c>
      <c r="N448" s="53" t="str">
        <f t="shared" si="77"/>
        <v/>
      </c>
      <c r="O448" s="54" t="str">
        <f t="shared" si="78"/>
        <v/>
      </c>
      <c r="P448" s="53" t="str">
        <f t="shared" si="69"/>
        <v/>
      </c>
      <c r="Q448" s="52" t="str">
        <f t="shared" si="70"/>
        <v/>
      </c>
      <c r="R448" s="55" t="str">
        <f t="shared" si="71"/>
        <v/>
      </c>
      <c r="S448" s="52" t="str">
        <f t="shared" si="79"/>
        <v/>
      </c>
      <c r="T448" s="83" t="str">
        <f t="shared" si="72"/>
        <v/>
      </c>
      <c r="U448" s="53" t="str">
        <f>IF(S448="","",COUNTIF($S$7:S448,"該当２"))</f>
        <v/>
      </c>
      <c r="V448" s="56" t="str">
        <f t="shared" si="73"/>
        <v/>
      </c>
      <c r="W448" s="83" t="str">
        <f t="shared" si="74"/>
        <v/>
      </c>
      <c r="X448" s="53" t="str">
        <f>IF(V448="","",COUNTIF($V$7:V448,"該当３"))</f>
        <v/>
      </c>
    </row>
    <row r="449" spans="1:24">
      <c r="A449" s="263">
        <v>1020228005</v>
      </c>
      <c r="B449" s="263">
        <v>10</v>
      </c>
      <c r="C449" s="264">
        <v>202</v>
      </c>
      <c r="D449" s="265">
        <v>28</v>
      </c>
      <c r="E449" s="264">
        <v>5</v>
      </c>
      <c r="F449" s="263" t="s">
        <v>495</v>
      </c>
      <c r="G449" s="263" t="s">
        <v>681</v>
      </c>
      <c r="H449" s="263" t="s">
        <v>867</v>
      </c>
      <c r="I449" s="263" t="s">
        <v>872</v>
      </c>
      <c r="J449" s="51"/>
      <c r="K449" s="52" t="str">
        <f t="shared" si="75"/>
        <v/>
      </c>
      <c r="L449" s="83" t="str">
        <f t="shared" si="76"/>
        <v/>
      </c>
      <c r="M449" s="53" t="str">
        <f>IF(K449="","",COUNTIF($K$7:K449,"ﾘｽﾄ１"))</f>
        <v/>
      </c>
      <c r="N449" s="53" t="str">
        <f t="shared" si="77"/>
        <v/>
      </c>
      <c r="O449" s="54" t="str">
        <f t="shared" si="78"/>
        <v/>
      </c>
      <c r="P449" s="53" t="str">
        <f t="shared" si="69"/>
        <v/>
      </c>
      <c r="Q449" s="52" t="str">
        <f t="shared" si="70"/>
        <v/>
      </c>
      <c r="R449" s="55" t="str">
        <f t="shared" si="71"/>
        <v/>
      </c>
      <c r="S449" s="52" t="str">
        <f t="shared" si="79"/>
        <v/>
      </c>
      <c r="T449" s="83" t="str">
        <f t="shared" si="72"/>
        <v/>
      </c>
      <c r="U449" s="53" t="str">
        <f>IF(S449="","",COUNTIF($S$7:S449,"該当２"))</f>
        <v/>
      </c>
      <c r="V449" s="56" t="str">
        <f t="shared" si="73"/>
        <v/>
      </c>
      <c r="W449" s="83" t="str">
        <f t="shared" si="74"/>
        <v/>
      </c>
      <c r="X449" s="53" t="str">
        <f>IF(V449="","",COUNTIF($V$7:V449,"該当３"))</f>
        <v/>
      </c>
    </row>
    <row r="450" spans="1:24">
      <c r="A450" s="263">
        <v>1020228006</v>
      </c>
      <c r="B450" s="263">
        <v>10</v>
      </c>
      <c r="C450" s="264">
        <v>202</v>
      </c>
      <c r="D450" s="265">
        <v>28</v>
      </c>
      <c r="E450" s="264">
        <v>6</v>
      </c>
      <c r="F450" s="263" t="s">
        <v>495</v>
      </c>
      <c r="G450" s="263" t="s">
        <v>681</v>
      </c>
      <c r="H450" s="263" t="s">
        <v>867</v>
      </c>
      <c r="I450" s="263" t="s">
        <v>873</v>
      </c>
      <c r="J450" s="51"/>
      <c r="K450" s="52" t="str">
        <f t="shared" si="75"/>
        <v/>
      </c>
      <c r="L450" s="83" t="str">
        <f t="shared" si="76"/>
        <v/>
      </c>
      <c r="M450" s="53" t="str">
        <f>IF(K450="","",COUNTIF($K$7:K450,"ﾘｽﾄ１"))</f>
        <v/>
      </c>
      <c r="N450" s="53" t="str">
        <f t="shared" si="77"/>
        <v/>
      </c>
      <c r="O450" s="54" t="str">
        <f t="shared" si="78"/>
        <v/>
      </c>
      <c r="P450" s="53" t="str">
        <f t="shared" si="69"/>
        <v/>
      </c>
      <c r="Q450" s="52" t="str">
        <f t="shared" si="70"/>
        <v/>
      </c>
      <c r="R450" s="55" t="str">
        <f t="shared" si="71"/>
        <v/>
      </c>
      <c r="S450" s="52" t="str">
        <f t="shared" si="79"/>
        <v/>
      </c>
      <c r="T450" s="83" t="str">
        <f t="shared" si="72"/>
        <v/>
      </c>
      <c r="U450" s="53" t="str">
        <f>IF(S450="","",COUNTIF($S$7:S450,"該当２"))</f>
        <v/>
      </c>
      <c r="V450" s="56" t="str">
        <f t="shared" si="73"/>
        <v/>
      </c>
      <c r="W450" s="83" t="str">
        <f t="shared" si="74"/>
        <v/>
      </c>
      <c r="X450" s="53" t="str">
        <f>IF(V450="","",COUNTIF($V$7:V450,"該当３"))</f>
        <v/>
      </c>
    </row>
    <row r="451" spans="1:24">
      <c r="A451" s="263">
        <v>1020228007</v>
      </c>
      <c r="B451" s="263">
        <v>10</v>
      </c>
      <c r="C451" s="264">
        <v>202</v>
      </c>
      <c r="D451" s="265">
        <v>28</v>
      </c>
      <c r="E451" s="264">
        <v>7</v>
      </c>
      <c r="F451" s="263" t="s">
        <v>495</v>
      </c>
      <c r="G451" s="263" t="s">
        <v>681</v>
      </c>
      <c r="H451" s="263" t="s">
        <v>867</v>
      </c>
      <c r="I451" s="263" t="s">
        <v>874</v>
      </c>
      <c r="J451" s="51"/>
      <c r="K451" s="52" t="str">
        <f t="shared" si="75"/>
        <v/>
      </c>
      <c r="L451" s="83" t="str">
        <f t="shared" si="76"/>
        <v/>
      </c>
      <c r="M451" s="53" t="str">
        <f>IF(K451="","",COUNTIF($K$7:K451,"ﾘｽﾄ１"))</f>
        <v/>
      </c>
      <c r="N451" s="53" t="str">
        <f t="shared" si="77"/>
        <v/>
      </c>
      <c r="O451" s="54" t="str">
        <f t="shared" si="78"/>
        <v/>
      </c>
      <c r="P451" s="53" t="str">
        <f t="shared" si="69"/>
        <v/>
      </c>
      <c r="Q451" s="52" t="str">
        <f t="shared" si="70"/>
        <v/>
      </c>
      <c r="R451" s="55" t="str">
        <f t="shared" si="71"/>
        <v/>
      </c>
      <c r="S451" s="52" t="str">
        <f t="shared" si="79"/>
        <v/>
      </c>
      <c r="T451" s="83" t="str">
        <f t="shared" si="72"/>
        <v/>
      </c>
      <c r="U451" s="53" t="str">
        <f>IF(S451="","",COUNTIF($S$7:S451,"該当２"))</f>
        <v/>
      </c>
      <c r="V451" s="56" t="str">
        <f t="shared" si="73"/>
        <v/>
      </c>
      <c r="W451" s="83" t="str">
        <f t="shared" si="74"/>
        <v/>
      </c>
      <c r="X451" s="53" t="str">
        <f>IF(V451="","",COUNTIF($V$7:V451,"該当３"))</f>
        <v/>
      </c>
    </row>
    <row r="452" spans="1:24">
      <c r="A452" s="263">
        <v>1020228008</v>
      </c>
      <c r="B452" s="263">
        <v>10</v>
      </c>
      <c r="C452" s="264">
        <v>202</v>
      </c>
      <c r="D452" s="265">
        <v>28</v>
      </c>
      <c r="E452" s="264">
        <v>8</v>
      </c>
      <c r="F452" s="263" t="s">
        <v>495</v>
      </c>
      <c r="G452" s="263" t="s">
        <v>681</v>
      </c>
      <c r="H452" s="263" t="s">
        <v>867</v>
      </c>
      <c r="I452" s="263" t="s">
        <v>875</v>
      </c>
      <c r="J452" s="51"/>
      <c r="K452" s="52" t="str">
        <f t="shared" si="75"/>
        <v/>
      </c>
      <c r="L452" s="83" t="str">
        <f t="shared" si="76"/>
        <v/>
      </c>
      <c r="M452" s="53" t="str">
        <f>IF(K452="","",COUNTIF($K$7:K452,"ﾘｽﾄ１"))</f>
        <v/>
      </c>
      <c r="N452" s="53" t="str">
        <f t="shared" si="77"/>
        <v/>
      </c>
      <c r="O452" s="54" t="str">
        <f t="shared" si="78"/>
        <v/>
      </c>
      <c r="P452" s="53" t="str">
        <f t="shared" si="69"/>
        <v/>
      </c>
      <c r="Q452" s="52" t="str">
        <f t="shared" si="70"/>
        <v/>
      </c>
      <c r="R452" s="55" t="str">
        <f t="shared" si="71"/>
        <v/>
      </c>
      <c r="S452" s="52" t="str">
        <f t="shared" si="79"/>
        <v/>
      </c>
      <c r="T452" s="83" t="str">
        <f t="shared" si="72"/>
        <v/>
      </c>
      <c r="U452" s="53" t="str">
        <f>IF(S452="","",COUNTIF($S$7:S452,"該当２"))</f>
        <v/>
      </c>
      <c r="V452" s="56" t="str">
        <f t="shared" si="73"/>
        <v/>
      </c>
      <c r="W452" s="83" t="str">
        <f t="shared" si="74"/>
        <v/>
      </c>
      <c r="X452" s="53" t="str">
        <f>IF(V452="","",COUNTIF($V$7:V452,"該当３"))</f>
        <v/>
      </c>
    </row>
    <row r="453" spans="1:24">
      <c r="A453" s="263">
        <v>1020228009</v>
      </c>
      <c r="B453" s="263">
        <v>10</v>
      </c>
      <c r="C453" s="264">
        <v>202</v>
      </c>
      <c r="D453" s="265">
        <v>28</v>
      </c>
      <c r="E453" s="264">
        <v>9</v>
      </c>
      <c r="F453" s="263" t="s">
        <v>495</v>
      </c>
      <c r="G453" s="263" t="s">
        <v>681</v>
      </c>
      <c r="H453" s="263" t="s">
        <v>867</v>
      </c>
      <c r="I453" s="263" t="s">
        <v>246</v>
      </c>
      <c r="J453" s="51"/>
      <c r="K453" s="52" t="str">
        <f t="shared" si="75"/>
        <v/>
      </c>
      <c r="L453" s="83" t="str">
        <f t="shared" si="76"/>
        <v/>
      </c>
      <c r="M453" s="53" t="str">
        <f>IF(K453="","",COUNTIF($K$7:K453,"ﾘｽﾄ１"))</f>
        <v/>
      </c>
      <c r="N453" s="53" t="str">
        <f t="shared" si="77"/>
        <v/>
      </c>
      <c r="O453" s="54" t="str">
        <f t="shared" si="78"/>
        <v/>
      </c>
      <c r="P453" s="53" t="str">
        <f t="shared" si="69"/>
        <v/>
      </c>
      <c r="Q453" s="52" t="str">
        <f t="shared" si="70"/>
        <v/>
      </c>
      <c r="R453" s="55" t="str">
        <f t="shared" si="71"/>
        <v/>
      </c>
      <c r="S453" s="52" t="str">
        <f t="shared" si="79"/>
        <v/>
      </c>
      <c r="T453" s="83" t="str">
        <f t="shared" si="72"/>
        <v/>
      </c>
      <c r="U453" s="53" t="str">
        <f>IF(S453="","",COUNTIF($S$7:S453,"該当２"))</f>
        <v/>
      </c>
      <c r="V453" s="56" t="str">
        <f t="shared" si="73"/>
        <v/>
      </c>
      <c r="W453" s="83" t="str">
        <f t="shared" si="74"/>
        <v/>
      </c>
      <c r="X453" s="53" t="str">
        <f>IF(V453="","",COUNTIF($V$7:V453,"該当３"))</f>
        <v/>
      </c>
    </row>
    <row r="454" spans="1:24">
      <c r="A454" s="263">
        <v>1020228010</v>
      </c>
      <c r="B454" s="263">
        <v>10</v>
      </c>
      <c r="C454" s="264">
        <v>202</v>
      </c>
      <c r="D454" s="265">
        <v>28</v>
      </c>
      <c r="E454" s="264">
        <v>10</v>
      </c>
      <c r="F454" s="263" t="s">
        <v>495</v>
      </c>
      <c r="G454" s="263" t="s">
        <v>681</v>
      </c>
      <c r="H454" s="263" t="s">
        <v>867</v>
      </c>
      <c r="I454" s="263" t="s">
        <v>876</v>
      </c>
      <c r="J454" s="51"/>
      <c r="K454" s="52" t="str">
        <f t="shared" si="75"/>
        <v/>
      </c>
      <c r="L454" s="83" t="str">
        <f t="shared" si="76"/>
        <v/>
      </c>
      <c r="M454" s="53" t="str">
        <f>IF(K454="","",COUNTIF($K$7:K454,"ﾘｽﾄ１"))</f>
        <v/>
      </c>
      <c r="N454" s="53" t="str">
        <f t="shared" si="77"/>
        <v/>
      </c>
      <c r="O454" s="54" t="str">
        <f t="shared" si="78"/>
        <v/>
      </c>
      <c r="P454" s="53" t="str">
        <f t="shared" si="69"/>
        <v/>
      </c>
      <c r="Q454" s="52" t="str">
        <f t="shared" si="70"/>
        <v/>
      </c>
      <c r="R454" s="55" t="str">
        <f t="shared" si="71"/>
        <v/>
      </c>
      <c r="S454" s="52" t="str">
        <f t="shared" si="79"/>
        <v/>
      </c>
      <c r="T454" s="83" t="str">
        <f t="shared" si="72"/>
        <v/>
      </c>
      <c r="U454" s="53" t="str">
        <f>IF(S454="","",COUNTIF($S$7:S454,"該当２"))</f>
        <v/>
      </c>
      <c r="V454" s="56" t="str">
        <f t="shared" si="73"/>
        <v/>
      </c>
      <c r="W454" s="83" t="str">
        <f t="shared" si="74"/>
        <v/>
      </c>
      <c r="X454" s="53" t="str">
        <f>IF(V454="","",COUNTIF($V$7:V454,"該当３"))</f>
        <v/>
      </c>
    </row>
    <row r="455" spans="1:24">
      <c r="A455" s="263">
        <v>1020228011</v>
      </c>
      <c r="B455" s="263">
        <v>10</v>
      </c>
      <c r="C455" s="264">
        <v>202</v>
      </c>
      <c r="D455" s="265">
        <v>28</v>
      </c>
      <c r="E455" s="264">
        <v>11</v>
      </c>
      <c r="F455" s="263" t="s">
        <v>495</v>
      </c>
      <c r="G455" s="263" t="s">
        <v>681</v>
      </c>
      <c r="H455" s="263" t="s">
        <v>867</v>
      </c>
      <c r="I455" s="263" t="s">
        <v>877</v>
      </c>
      <c r="J455" s="51"/>
      <c r="K455" s="52" t="str">
        <f t="shared" si="75"/>
        <v/>
      </c>
      <c r="L455" s="83" t="str">
        <f t="shared" si="76"/>
        <v/>
      </c>
      <c r="M455" s="53" t="str">
        <f>IF(K455="","",COUNTIF($K$7:K455,"ﾘｽﾄ１"))</f>
        <v/>
      </c>
      <c r="N455" s="53" t="str">
        <f t="shared" si="77"/>
        <v/>
      </c>
      <c r="O455" s="54" t="str">
        <f t="shared" si="78"/>
        <v/>
      </c>
      <c r="P455" s="53" t="str">
        <f t="shared" si="69"/>
        <v/>
      </c>
      <c r="Q455" s="52" t="str">
        <f t="shared" si="70"/>
        <v/>
      </c>
      <c r="R455" s="55" t="str">
        <f t="shared" si="71"/>
        <v/>
      </c>
      <c r="S455" s="52" t="str">
        <f t="shared" si="79"/>
        <v/>
      </c>
      <c r="T455" s="83" t="str">
        <f t="shared" si="72"/>
        <v/>
      </c>
      <c r="U455" s="53" t="str">
        <f>IF(S455="","",COUNTIF($S$7:S455,"該当２"))</f>
        <v/>
      </c>
      <c r="V455" s="56" t="str">
        <f t="shared" si="73"/>
        <v/>
      </c>
      <c r="W455" s="83" t="str">
        <f t="shared" si="74"/>
        <v/>
      </c>
      <c r="X455" s="53" t="str">
        <f>IF(V455="","",COUNTIF($V$7:V455,"該当３"))</f>
        <v/>
      </c>
    </row>
    <row r="456" spans="1:24">
      <c r="A456" s="263">
        <v>1020228012</v>
      </c>
      <c r="B456" s="263">
        <v>10</v>
      </c>
      <c r="C456" s="264">
        <v>202</v>
      </c>
      <c r="D456" s="265">
        <v>28</v>
      </c>
      <c r="E456" s="264">
        <v>12</v>
      </c>
      <c r="F456" s="263" t="s">
        <v>495</v>
      </c>
      <c r="G456" s="263" t="s">
        <v>681</v>
      </c>
      <c r="H456" s="263" t="s">
        <v>867</v>
      </c>
      <c r="I456" s="263" t="s">
        <v>878</v>
      </c>
      <c r="J456" s="51"/>
      <c r="K456" s="52" t="str">
        <f t="shared" si="75"/>
        <v/>
      </c>
      <c r="L456" s="83" t="str">
        <f t="shared" si="76"/>
        <v/>
      </c>
      <c r="M456" s="53" t="str">
        <f>IF(K456="","",COUNTIF($K$7:K456,"ﾘｽﾄ１"))</f>
        <v/>
      </c>
      <c r="N456" s="53" t="str">
        <f t="shared" si="77"/>
        <v/>
      </c>
      <c r="O456" s="54" t="str">
        <f t="shared" si="78"/>
        <v/>
      </c>
      <c r="P456" s="53" t="str">
        <f t="shared" si="69"/>
        <v/>
      </c>
      <c r="Q456" s="52" t="str">
        <f t="shared" si="70"/>
        <v/>
      </c>
      <c r="R456" s="55" t="str">
        <f t="shared" si="71"/>
        <v/>
      </c>
      <c r="S456" s="52" t="str">
        <f t="shared" si="79"/>
        <v/>
      </c>
      <c r="T456" s="83" t="str">
        <f t="shared" si="72"/>
        <v/>
      </c>
      <c r="U456" s="53" t="str">
        <f>IF(S456="","",COUNTIF($S$7:S456,"該当２"))</f>
        <v/>
      </c>
      <c r="V456" s="56" t="str">
        <f t="shared" si="73"/>
        <v/>
      </c>
      <c r="W456" s="83" t="str">
        <f t="shared" si="74"/>
        <v/>
      </c>
      <c r="X456" s="53" t="str">
        <f>IF(V456="","",COUNTIF($V$7:V456,"該当３"))</f>
        <v/>
      </c>
    </row>
    <row r="457" spans="1:24">
      <c r="A457" s="263">
        <v>1020228013</v>
      </c>
      <c r="B457" s="263">
        <v>10</v>
      </c>
      <c r="C457" s="264">
        <v>202</v>
      </c>
      <c r="D457" s="265">
        <v>28</v>
      </c>
      <c r="E457" s="264">
        <v>13</v>
      </c>
      <c r="F457" s="263" t="s">
        <v>495</v>
      </c>
      <c r="G457" s="263" t="s">
        <v>681</v>
      </c>
      <c r="H457" s="263" t="s">
        <v>867</v>
      </c>
      <c r="I457" s="263" t="s">
        <v>22</v>
      </c>
      <c r="J457" s="51"/>
      <c r="K457" s="52" t="str">
        <f t="shared" si="75"/>
        <v/>
      </c>
      <c r="L457" s="83" t="str">
        <f t="shared" si="76"/>
        <v/>
      </c>
      <c r="M457" s="53" t="str">
        <f>IF(K457="","",COUNTIF($K$7:K457,"ﾘｽﾄ１"))</f>
        <v/>
      </c>
      <c r="N457" s="53" t="str">
        <f t="shared" si="77"/>
        <v/>
      </c>
      <c r="O457" s="54" t="str">
        <f t="shared" si="78"/>
        <v/>
      </c>
      <c r="P457" s="53" t="str">
        <f t="shared" ref="P457:P520" si="80">IF(O457="該当１",G457,"")</f>
        <v/>
      </c>
      <c r="Q457" s="52" t="str">
        <f t="shared" ref="Q457:Q520" si="81">IF(O457="該当１","ﾘｽﾄ2","")</f>
        <v/>
      </c>
      <c r="R457" s="55" t="str">
        <f t="shared" ref="R457:R520" si="82">IF(Q457="ﾘｽﾄ2",H457,"")</f>
        <v/>
      </c>
      <c r="S457" s="52" t="str">
        <f t="shared" si="79"/>
        <v/>
      </c>
      <c r="T457" s="83" t="str">
        <f t="shared" ref="T457:T520" si="83">IF(S457="該当２",H457,"")</f>
        <v/>
      </c>
      <c r="U457" s="53" t="str">
        <f>IF(S457="","",COUNTIF($S$7:S457,"該当２"))</f>
        <v/>
      </c>
      <c r="V457" s="56" t="str">
        <f t="shared" ref="V457:V520" si="84">IF(AND($S$2=H457,E457&gt;0,E457&lt;998),"該当３","")</f>
        <v/>
      </c>
      <c r="W457" s="83" t="str">
        <f t="shared" ref="W457:W520" si="85">IF(V457="該当３",I457,"")</f>
        <v/>
      </c>
      <c r="X457" s="53" t="str">
        <f>IF(V457="","",COUNTIF($V$7:V457,"該当３"))</f>
        <v/>
      </c>
    </row>
    <row r="458" spans="1:24">
      <c r="A458" s="263">
        <v>1020228014</v>
      </c>
      <c r="B458" s="263">
        <v>10</v>
      </c>
      <c r="C458" s="264">
        <v>202</v>
      </c>
      <c r="D458" s="265">
        <v>28</v>
      </c>
      <c r="E458" s="264">
        <v>14</v>
      </c>
      <c r="F458" s="263" t="s">
        <v>495</v>
      </c>
      <c r="G458" s="263" t="s">
        <v>681</v>
      </c>
      <c r="H458" s="263" t="s">
        <v>867</v>
      </c>
      <c r="I458" s="263" t="s">
        <v>879</v>
      </c>
      <c r="J458" s="51"/>
      <c r="K458" s="52" t="str">
        <f t="shared" ref="K458:K521" si="86">IF(AND($C458&gt;0,$H458=""),"ﾘｽﾄ１","")</f>
        <v/>
      </c>
      <c r="L458" s="83" t="str">
        <f t="shared" ref="L458:L521" si="87">IF(K458="ﾘｽﾄ１",G458,"")</f>
        <v/>
      </c>
      <c r="M458" s="53" t="str">
        <f>IF(K458="","",COUNTIF($K$7:K458,"ﾘｽﾄ１"))</f>
        <v/>
      </c>
      <c r="N458" s="53" t="str">
        <f t="shared" ref="N458:N521" si="88">IF(AND(D458=0,E458&gt;0),"同一区","")</f>
        <v/>
      </c>
      <c r="O458" s="54" t="str">
        <f t="shared" ref="O458:O521" si="89">IF(AND(EXACT($K$2,G458),H458&gt;0),"該当１","")</f>
        <v/>
      </c>
      <c r="P458" s="53" t="str">
        <f t="shared" si="80"/>
        <v/>
      </c>
      <c r="Q458" s="52" t="str">
        <f t="shared" si="81"/>
        <v/>
      </c>
      <c r="R458" s="55" t="str">
        <f t="shared" si="82"/>
        <v/>
      </c>
      <c r="S458" s="52" t="str">
        <f t="shared" ref="S458:S521" si="90">IF(AND(Q458="ﾘｽﾄ2",OR(I458=0,AND(N458="同一区",E458=1))),"該当２","")</f>
        <v/>
      </c>
      <c r="T458" s="83" t="str">
        <f t="shared" si="83"/>
        <v/>
      </c>
      <c r="U458" s="53" t="str">
        <f>IF(S458="","",COUNTIF($S$7:S458,"該当２"))</f>
        <v/>
      </c>
      <c r="V458" s="56" t="str">
        <f t="shared" si="84"/>
        <v/>
      </c>
      <c r="W458" s="83" t="str">
        <f t="shared" si="85"/>
        <v/>
      </c>
      <c r="X458" s="53" t="str">
        <f>IF(V458="","",COUNTIF($V$7:V458,"該当３"))</f>
        <v/>
      </c>
    </row>
    <row r="459" spans="1:24">
      <c r="A459" s="263">
        <v>1020228015</v>
      </c>
      <c r="B459" s="263">
        <v>10</v>
      </c>
      <c r="C459" s="264">
        <v>202</v>
      </c>
      <c r="D459" s="265">
        <v>28</v>
      </c>
      <c r="E459" s="264">
        <v>15</v>
      </c>
      <c r="F459" s="263" t="s">
        <v>495</v>
      </c>
      <c r="G459" s="263" t="s">
        <v>681</v>
      </c>
      <c r="H459" s="263" t="s">
        <v>867</v>
      </c>
      <c r="I459" s="263" t="s">
        <v>880</v>
      </c>
      <c r="J459" s="51"/>
      <c r="K459" s="52" t="str">
        <f t="shared" si="86"/>
        <v/>
      </c>
      <c r="L459" s="83" t="str">
        <f t="shared" si="87"/>
        <v/>
      </c>
      <c r="M459" s="53" t="str">
        <f>IF(K459="","",COUNTIF($K$7:K459,"ﾘｽﾄ１"))</f>
        <v/>
      </c>
      <c r="N459" s="53" t="str">
        <f t="shared" si="88"/>
        <v/>
      </c>
      <c r="O459" s="54" t="str">
        <f t="shared" si="89"/>
        <v/>
      </c>
      <c r="P459" s="53" t="str">
        <f t="shared" si="80"/>
        <v/>
      </c>
      <c r="Q459" s="52" t="str">
        <f t="shared" si="81"/>
        <v/>
      </c>
      <c r="R459" s="55" t="str">
        <f t="shared" si="82"/>
        <v/>
      </c>
      <c r="S459" s="52" t="str">
        <f t="shared" si="90"/>
        <v/>
      </c>
      <c r="T459" s="83" t="str">
        <f t="shared" si="83"/>
        <v/>
      </c>
      <c r="U459" s="53" t="str">
        <f>IF(S459="","",COUNTIF($S$7:S459,"該当２"))</f>
        <v/>
      </c>
      <c r="V459" s="56" t="str">
        <f t="shared" si="84"/>
        <v/>
      </c>
      <c r="W459" s="83" t="str">
        <f t="shared" si="85"/>
        <v/>
      </c>
      <c r="X459" s="53" t="str">
        <f>IF(V459="","",COUNTIF($V$7:V459,"該当３"))</f>
        <v/>
      </c>
    </row>
    <row r="460" spans="1:24">
      <c r="A460" s="263">
        <v>1020228016</v>
      </c>
      <c r="B460" s="263">
        <v>10</v>
      </c>
      <c r="C460" s="264">
        <v>202</v>
      </c>
      <c r="D460" s="265">
        <v>28</v>
      </c>
      <c r="E460" s="264">
        <v>16</v>
      </c>
      <c r="F460" s="263" t="s">
        <v>495</v>
      </c>
      <c r="G460" s="263" t="s">
        <v>681</v>
      </c>
      <c r="H460" s="263" t="s">
        <v>867</v>
      </c>
      <c r="I460" s="263" t="s">
        <v>881</v>
      </c>
      <c r="J460" s="51"/>
      <c r="K460" s="52" t="str">
        <f t="shared" si="86"/>
        <v/>
      </c>
      <c r="L460" s="83" t="str">
        <f t="shared" si="87"/>
        <v/>
      </c>
      <c r="M460" s="53" t="str">
        <f>IF(K460="","",COUNTIF($K$7:K460,"ﾘｽﾄ１"))</f>
        <v/>
      </c>
      <c r="N460" s="53" t="str">
        <f t="shared" si="88"/>
        <v/>
      </c>
      <c r="O460" s="54" t="str">
        <f t="shared" si="89"/>
        <v/>
      </c>
      <c r="P460" s="53" t="str">
        <f t="shared" si="80"/>
        <v/>
      </c>
      <c r="Q460" s="52" t="str">
        <f t="shared" si="81"/>
        <v/>
      </c>
      <c r="R460" s="55" t="str">
        <f t="shared" si="82"/>
        <v/>
      </c>
      <c r="S460" s="52" t="str">
        <f t="shared" si="90"/>
        <v/>
      </c>
      <c r="T460" s="83" t="str">
        <f t="shared" si="83"/>
        <v/>
      </c>
      <c r="U460" s="53" t="str">
        <f>IF(S460="","",COUNTIF($S$7:S460,"該当２"))</f>
        <v/>
      </c>
      <c r="V460" s="56" t="str">
        <f t="shared" si="84"/>
        <v/>
      </c>
      <c r="W460" s="83" t="str">
        <f t="shared" si="85"/>
        <v/>
      </c>
      <c r="X460" s="53" t="str">
        <f>IF(V460="","",COUNTIF($V$7:V460,"該当３"))</f>
        <v/>
      </c>
    </row>
    <row r="461" spans="1:24">
      <c r="A461" s="263">
        <v>1020228017</v>
      </c>
      <c r="B461" s="263">
        <v>10</v>
      </c>
      <c r="C461" s="264">
        <v>202</v>
      </c>
      <c r="D461" s="265">
        <v>28</v>
      </c>
      <c r="E461" s="264">
        <v>17</v>
      </c>
      <c r="F461" s="263" t="s">
        <v>495</v>
      </c>
      <c r="G461" s="263" t="s">
        <v>681</v>
      </c>
      <c r="H461" s="263" t="s">
        <v>867</v>
      </c>
      <c r="I461" s="263" t="s">
        <v>882</v>
      </c>
      <c r="J461" s="51"/>
      <c r="K461" s="52" t="str">
        <f t="shared" si="86"/>
        <v/>
      </c>
      <c r="L461" s="83" t="str">
        <f t="shared" si="87"/>
        <v/>
      </c>
      <c r="M461" s="53" t="str">
        <f>IF(K461="","",COUNTIF($K$7:K461,"ﾘｽﾄ１"))</f>
        <v/>
      </c>
      <c r="N461" s="53" t="str">
        <f t="shared" si="88"/>
        <v/>
      </c>
      <c r="O461" s="54" t="str">
        <f t="shared" si="89"/>
        <v/>
      </c>
      <c r="P461" s="53" t="str">
        <f t="shared" si="80"/>
        <v/>
      </c>
      <c r="Q461" s="52" t="str">
        <f t="shared" si="81"/>
        <v/>
      </c>
      <c r="R461" s="55" t="str">
        <f t="shared" si="82"/>
        <v/>
      </c>
      <c r="S461" s="52" t="str">
        <f t="shared" si="90"/>
        <v/>
      </c>
      <c r="T461" s="83" t="str">
        <f t="shared" si="83"/>
        <v/>
      </c>
      <c r="U461" s="53" t="str">
        <f>IF(S461="","",COUNTIF($S$7:S461,"該当２"))</f>
        <v/>
      </c>
      <c r="V461" s="56" t="str">
        <f t="shared" si="84"/>
        <v/>
      </c>
      <c r="W461" s="83" t="str">
        <f t="shared" si="85"/>
        <v/>
      </c>
      <c r="X461" s="53" t="str">
        <f>IF(V461="","",COUNTIF($V$7:V461,"該当３"))</f>
        <v/>
      </c>
    </row>
    <row r="462" spans="1:24">
      <c r="A462" s="263">
        <v>1020228018</v>
      </c>
      <c r="B462" s="263">
        <v>10</v>
      </c>
      <c r="C462" s="264">
        <v>202</v>
      </c>
      <c r="D462" s="265">
        <v>28</v>
      </c>
      <c r="E462" s="264">
        <v>18</v>
      </c>
      <c r="F462" s="263" t="s">
        <v>495</v>
      </c>
      <c r="G462" s="263" t="s">
        <v>681</v>
      </c>
      <c r="H462" s="263" t="s">
        <v>867</v>
      </c>
      <c r="I462" s="263" t="s">
        <v>618</v>
      </c>
      <c r="J462" s="51"/>
      <c r="K462" s="52" t="str">
        <f t="shared" si="86"/>
        <v/>
      </c>
      <c r="L462" s="83" t="str">
        <f t="shared" si="87"/>
        <v/>
      </c>
      <c r="M462" s="53" t="str">
        <f>IF(K462="","",COUNTIF($K$7:K462,"ﾘｽﾄ１"))</f>
        <v/>
      </c>
      <c r="N462" s="53" t="str">
        <f t="shared" si="88"/>
        <v/>
      </c>
      <c r="O462" s="54" t="str">
        <f t="shared" si="89"/>
        <v/>
      </c>
      <c r="P462" s="53" t="str">
        <f t="shared" si="80"/>
        <v/>
      </c>
      <c r="Q462" s="52" t="str">
        <f t="shared" si="81"/>
        <v/>
      </c>
      <c r="R462" s="55" t="str">
        <f t="shared" si="82"/>
        <v/>
      </c>
      <c r="S462" s="52" t="str">
        <f t="shared" si="90"/>
        <v/>
      </c>
      <c r="T462" s="83" t="str">
        <f t="shared" si="83"/>
        <v/>
      </c>
      <c r="U462" s="53" t="str">
        <f>IF(S462="","",COUNTIF($S$7:S462,"該当２"))</f>
        <v/>
      </c>
      <c r="V462" s="56" t="str">
        <f t="shared" si="84"/>
        <v/>
      </c>
      <c r="W462" s="83" t="str">
        <f t="shared" si="85"/>
        <v/>
      </c>
      <c r="X462" s="53" t="str">
        <f>IF(V462="","",COUNTIF($V$7:V462,"該当３"))</f>
        <v/>
      </c>
    </row>
    <row r="463" spans="1:24">
      <c r="A463" s="263">
        <v>1020229000</v>
      </c>
      <c r="B463" s="263">
        <v>10</v>
      </c>
      <c r="C463" s="264">
        <v>202</v>
      </c>
      <c r="D463" s="265">
        <v>29</v>
      </c>
      <c r="E463" s="264">
        <v>0</v>
      </c>
      <c r="F463" s="263" t="s">
        <v>495</v>
      </c>
      <c r="G463" s="263" t="s">
        <v>681</v>
      </c>
      <c r="H463" s="263" t="s">
        <v>883</v>
      </c>
      <c r="I463" s="263"/>
      <c r="J463" s="51"/>
      <c r="K463" s="52" t="str">
        <f t="shared" si="86"/>
        <v/>
      </c>
      <c r="L463" s="83" t="str">
        <f t="shared" si="87"/>
        <v/>
      </c>
      <c r="M463" s="53" t="str">
        <f>IF(K463="","",COUNTIF($K$7:K463,"ﾘｽﾄ１"))</f>
        <v/>
      </c>
      <c r="N463" s="53" t="str">
        <f t="shared" si="88"/>
        <v/>
      </c>
      <c r="O463" s="54" t="str">
        <f t="shared" si="89"/>
        <v/>
      </c>
      <c r="P463" s="53" t="str">
        <f t="shared" si="80"/>
        <v/>
      </c>
      <c r="Q463" s="52" t="str">
        <f t="shared" si="81"/>
        <v/>
      </c>
      <c r="R463" s="55" t="str">
        <f t="shared" si="82"/>
        <v/>
      </c>
      <c r="S463" s="52" t="str">
        <f t="shared" si="90"/>
        <v/>
      </c>
      <c r="T463" s="83" t="str">
        <f t="shared" si="83"/>
        <v/>
      </c>
      <c r="U463" s="53" t="str">
        <f>IF(S463="","",COUNTIF($S$7:S463,"該当２"))</f>
        <v/>
      </c>
      <c r="V463" s="56" t="str">
        <f t="shared" si="84"/>
        <v/>
      </c>
      <c r="W463" s="83" t="str">
        <f t="shared" si="85"/>
        <v/>
      </c>
      <c r="X463" s="53" t="str">
        <f>IF(V463="","",COUNTIF($V$7:V463,"該当３"))</f>
        <v/>
      </c>
    </row>
    <row r="464" spans="1:24">
      <c r="A464" s="263">
        <v>1020229001</v>
      </c>
      <c r="B464" s="263">
        <v>10</v>
      </c>
      <c r="C464" s="264">
        <v>202</v>
      </c>
      <c r="D464" s="265">
        <v>29</v>
      </c>
      <c r="E464" s="264">
        <v>1</v>
      </c>
      <c r="F464" s="263" t="s">
        <v>495</v>
      </c>
      <c r="G464" s="263" t="s">
        <v>681</v>
      </c>
      <c r="H464" s="263" t="s">
        <v>883</v>
      </c>
      <c r="I464" s="263" t="s">
        <v>884</v>
      </c>
      <c r="J464" s="51"/>
      <c r="K464" s="52" t="str">
        <f t="shared" si="86"/>
        <v/>
      </c>
      <c r="L464" s="83" t="str">
        <f t="shared" si="87"/>
        <v/>
      </c>
      <c r="M464" s="53" t="str">
        <f>IF(K464="","",COUNTIF($K$7:K464,"ﾘｽﾄ１"))</f>
        <v/>
      </c>
      <c r="N464" s="53" t="str">
        <f t="shared" si="88"/>
        <v/>
      </c>
      <c r="O464" s="54" t="str">
        <f t="shared" si="89"/>
        <v/>
      </c>
      <c r="P464" s="53" t="str">
        <f t="shared" si="80"/>
        <v/>
      </c>
      <c r="Q464" s="52" t="str">
        <f t="shared" si="81"/>
        <v/>
      </c>
      <c r="R464" s="55" t="str">
        <f t="shared" si="82"/>
        <v/>
      </c>
      <c r="S464" s="52" t="str">
        <f t="shared" si="90"/>
        <v/>
      </c>
      <c r="T464" s="83" t="str">
        <f t="shared" si="83"/>
        <v/>
      </c>
      <c r="U464" s="53" t="str">
        <f>IF(S464="","",COUNTIF($S$7:S464,"該当２"))</f>
        <v/>
      </c>
      <c r="V464" s="56" t="str">
        <f t="shared" si="84"/>
        <v/>
      </c>
      <c r="W464" s="83" t="str">
        <f t="shared" si="85"/>
        <v/>
      </c>
      <c r="X464" s="53" t="str">
        <f>IF(V464="","",COUNTIF($V$7:V464,"該当３"))</f>
        <v/>
      </c>
    </row>
    <row r="465" spans="1:24">
      <c r="A465" s="263">
        <v>1020229002</v>
      </c>
      <c r="B465" s="263">
        <v>10</v>
      </c>
      <c r="C465" s="264">
        <v>202</v>
      </c>
      <c r="D465" s="265">
        <v>29</v>
      </c>
      <c r="E465" s="264">
        <v>2</v>
      </c>
      <c r="F465" s="263" t="s">
        <v>495</v>
      </c>
      <c r="G465" s="263" t="s">
        <v>681</v>
      </c>
      <c r="H465" s="263" t="s">
        <v>883</v>
      </c>
      <c r="I465" s="263" t="s">
        <v>885</v>
      </c>
      <c r="J465" s="51"/>
      <c r="K465" s="52" t="str">
        <f t="shared" si="86"/>
        <v/>
      </c>
      <c r="L465" s="83" t="str">
        <f t="shared" si="87"/>
        <v/>
      </c>
      <c r="M465" s="53" t="str">
        <f>IF(K465="","",COUNTIF($K$7:K465,"ﾘｽﾄ１"))</f>
        <v/>
      </c>
      <c r="N465" s="53" t="str">
        <f t="shared" si="88"/>
        <v/>
      </c>
      <c r="O465" s="54" t="str">
        <f t="shared" si="89"/>
        <v/>
      </c>
      <c r="P465" s="53" t="str">
        <f t="shared" si="80"/>
        <v/>
      </c>
      <c r="Q465" s="52" t="str">
        <f t="shared" si="81"/>
        <v/>
      </c>
      <c r="R465" s="55" t="str">
        <f t="shared" si="82"/>
        <v/>
      </c>
      <c r="S465" s="52" t="str">
        <f t="shared" si="90"/>
        <v/>
      </c>
      <c r="T465" s="83" t="str">
        <f t="shared" si="83"/>
        <v/>
      </c>
      <c r="U465" s="53" t="str">
        <f>IF(S465="","",COUNTIF($S$7:S465,"該当２"))</f>
        <v/>
      </c>
      <c r="V465" s="56" t="str">
        <f t="shared" si="84"/>
        <v/>
      </c>
      <c r="W465" s="83" t="str">
        <f t="shared" si="85"/>
        <v/>
      </c>
      <c r="X465" s="53" t="str">
        <f>IF(V465="","",COUNTIF($V$7:V465,"該当３"))</f>
        <v/>
      </c>
    </row>
    <row r="466" spans="1:24">
      <c r="A466" s="263">
        <v>1020229003</v>
      </c>
      <c r="B466" s="263">
        <v>10</v>
      </c>
      <c r="C466" s="264">
        <v>202</v>
      </c>
      <c r="D466" s="265">
        <v>29</v>
      </c>
      <c r="E466" s="264">
        <v>3</v>
      </c>
      <c r="F466" s="263" t="s">
        <v>495</v>
      </c>
      <c r="G466" s="263" t="s">
        <v>681</v>
      </c>
      <c r="H466" s="263" t="s">
        <v>883</v>
      </c>
      <c r="I466" s="263" t="s">
        <v>886</v>
      </c>
      <c r="J466" s="51"/>
      <c r="K466" s="52" t="str">
        <f t="shared" si="86"/>
        <v/>
      </c>
      <c r="L466" s="83" t="str">
        <f t="shared" si="87"/>
        <v/>
      </c>
      <c r="M466" s="53" t="str">
        <f>IF(K466="","",COUNTIF($K$7:K466,"ﾘｽﾄ１"))</f>
        <v/>
      </c>
      <c r="N466" s="53" t="str">
        <f t="shared" si="88"/>
        <v/>
      </c>
      <c r="O466" s="54" t="str">
        <f t="shared" si="89"/>
        <v/>
      </c>
      <c r="P466" s="53" t="str">
        <f t="shared" si="80"/>
        <v/>
      </c>
      <c r="Q466" s="52" t="str">
        <f t="shared" si="81"/>
        <v/>
      </c>
      <c r="R466" s="55" t="str">
        <f t="shared" si="82"/>
        <v/>
      </c>
      <c r="S466" s="52" t="str">
        <f t="shared" si="90"/>
        <v/>
      </c>
      <c r="T466" s="83" t="str">
        <f t="shared" si="83"/>
        <v/>
      </c>
      <c r="U466" s="53" t="str">
        <f>IF(S466="","",COUNTIF($S$7:S466,"該当２"))</f>
        <v/>
      </c>
      <c r="V466" s="56" t="str">
        <f t="shared" si="84"/>
        <v/>
      </c>
      <c r="W466" s="83" t="str">
        <f t="shared" si="85"/>
        <v/>
      </c>
      <c r="X466" s="53" t="str">
        <f>IF(V466="","",COUNTIF($V$7:V466,"該当３"))</f>
        <v/>
      </c>
    </row>
    <row r="467" spans="1:24">
      <c r="A467" s="263">
        <v>1020229004</v>
      </c>
      <c r="B467" s="263">
        <v>10</v>
      </c>
      <c r="C467" s="264">
        <v>202</v>
      </c>
      <c r="D467" s="265">
        <v>29</v>
      </c>
      <c r="E467" s="264">
        <v>4</v>
      </c>
      <c r="F467" s="263" t="s">
        <v>495</v>
      </c>
      <c r="G467" s="263" t="s">
        <v>681</v>
      </c>
      <c r="H467" s="263" t="s">
        <v>883</v>
      </c>
      <c r="I467" s="263" t="s">
        <v>887</v>
      </c>
      <c r="J467" s="51"/>
      <c r="K467" s="52" t="str">
        <f t="shared" si="86"/>
        <v/>
      </c>
      <c r="L467" s="83" t="str">
        <f t="shared" si="87"/>
        <v/>
      </c>
      <c r="M467" s="53" t="str">
        <f>IF(K467="","",COUNTIF($K$7:K467,"ﾘｽﾄ１"))</f>
        <v/>
      </c>
      <c r="N467" s="53" t="str">
        <f t="shared" si="88"/>
        <v/>
      </c>
      <c r="O467" s="54" t="str">
        <f t="shared" si="89"/>
        <v/>
      </c>
      <c r="P467" s="53" t="str">
        <f t="shared" si="80"/>
        <v/>
      </c>
      <c r="Q467" s="52" t="str">
        <f t="shared" si="81"/>
        <v/>
      </c>
      <c r="R467" s="55" t="str">
        <f t="shared" si="82"/>
        <v/>
      </c>
      <c r="S467" s="52" t="str">
        <f t="shared" si="90"/>
        <v/>
      </c>
      <c r="T467" s="83" t="str">
        <f t="shared" si="83"/>
        <v/>
      </c>
      <c r="U467" s="53" t="str">
        <f>IF(S467="","",COUNTIF($S$7:S467,"該当２"))</f>
        <v/>
      </c>
      <c r="V467" s="56" t="str">
        <f t="shared" si="84"/>
        <v/>
      </c>
      <c r="W467" s="83" t="str">
        <f t="shared" si="85"/>
        <v/>
      </c>
      <c r="X467" s="53" t="str">
        <f>IF(V467="","",COUNTIF($V$7:V467,"該当３"))</f>
        <v/>
      </c>
    </row>
    <row r="468" spans="1:24">
      <c r="A468" s="263">
        <v>1020229005</v>
      </c>
      <c r="B468" s="263">
        <v>10</v>
      </c>
      <c r="C468" s="264">
        <v>202</v>
      </c>
      <c r="D468" s="265">
        <v>29</v>
      </c>
      <c r="E468" s="264">
        <v>5</v>
      </c>
      <c r="F468" s="263" t="s">
        <v>495</v>
      </c>
      <c r="G468" s="263" t="s">
        <v>681</v>
      </c>
      <c r="H468" s="263" t="s">
        <v>883</v>
      </c>
      <c r="I468" s="263" t="s">
        <v>888</v>
      </c>
      <c r="J468" s="51"/>
      <c r="K468" s="52" t="str">
        <f t="shared" si="86"/>
        <v/>
      </c>
      <c r="L468" s="83" t="str">
        <f t="shared" si="87"/>
        <v/>
      </c>
      <c r="M468" s="53" t="str">
        <f>IF(K468="","",COUNTIF($K$7:K468,"ﾘｽﾄ１"))</f>
        <v/>
      </c>
      <c r="N468" s="53" t="str">
        <f t="shared" si="88"/>
        <v/>
      </c>
      <c r="O468" s="54" t="str">
        <f t="shared" si="89"/>
        <v/>
      </c>
      <c r="P468" s="53" t="str">
        <f t="shared" si="80"/>
        <v/>
      </c>
      <c r="Q468" s="52" t="str">
        <f t="shared" si="81"/>
        <v/>
      </c>
      <c r="R468" s="55" t="str">
        <f t="shared" si="82"/>
        <v/>
      </c>
      <c r="S468" s="52" t="str">
        <f t="shared" si="90"/>
        <v/>
      </c>
      <c r="T468" s="83" t="str">
        <f t="shared" si="83"/>
        <v/>
      </c>
      <c r="U468" s="53" t="str">
        <f>IF(S468="","",COUNTIF($S$7:S468,"該当２"))</f>
        <v/>
      </c>
      <c r="V468" s="56" t="str">
        <f t="shared" si="84"/>
        <v/>
      </c>
      <c r="W468" s="83" t="str">
        <f t="shared" si="85"/>
        <v/>
      </c>
      <c r="X468" s="53" t="str">
        <f>IF(V468="","",COUNTIF($V$7:V468,"該当３"))</f>
        <v/>
      </c>
    </row>
    <row r="469" spans="1:24">
      <c r="A469" s="263">
        <v>1020229006</v>
      </c>
      <c r="B469" s="263">
        <v>10</v>
      </c>
      <c r="C469" s="264">
        <v>202</v>
      </c>
      <c r="D469" s="265">
        <v>29</v>
      </c>
      <c r="E469" s="264">
        <v>6</v>
      </c>
      <c r="F469" s="263" t="s">
        <v>495</v>
      </c>
      <c r="G469" s="263" t="s">
        <v>681</v>
      </c>
      <c r="H469" s="263" t="s">
        <v>883</v>
      </c>
      <c r="I469" s="263" t="s">
        <v>889</v>
      </c>
      <c r="J469" s="51"/>
      <c r="K469" s="52" t="str">
        <f t="shared" si="86"/>
        <v/>
      </c>
      <c r="L469" s="83" t="str">
        <f t="shared" si="87"/>
        <v/>
      </c>
      <c r="M469" s="53" t="str">
        <f>IF(K469="","",COUNTIF($K$7:K469,"ﾘｽﾄ１"))</f>
        <v/>
      </c>
      <c r="N469" s="53" t="str">
        <f t="shared" si="88"/>
        <v/>
      </c>
      <c r="O469" s="54" t="str">
        <f t="shared" si="89"/>
        <v/>
      </c>
      <c r="P469" s="53" t="str">
        <f t="shared" si="80"/>
        <v/>
      </c>
      <c r="Q469" s="52" t="str">
        <f t="shared" si="81"/>
        <v/>
      </c>
      <c r="R469" s="55" t="str">
        <f t="shared" si="82"/>
        <v/>
      </c>
      <c r="S469" s="52" t="str">
        <f t="shared" si="90"/>
        <v/>
      </c>
      <c r="T469" s="83" t="str">
        <f t="shared" si="83"/>
        <v/>
      </c>
      <c r="U469" s="53" t="str">
        <f>IF(S469="","",COUNTIF($S$7:S469,"該当２"))</f>
        <v/>
      </c>
      <c r="V469" s="56" t="str">
        <f t="shared" si="84"/>
        <v/>
      </c>
      <c r="W469" s="83" t="str">
        <f t="shared" si="85"/>
        <v/>
      </c>
      <c r="X469" s="53" t="str">
        <f>IF(V469="","",COUNTIF($V$7:V469,"該当３"))</f>
        <v/>
      </c>
    </row>
    <row r="470" spans="1:24">
      <c r="A470" s="263">
        <v>1020229007</v>
      </c>
      <c r="B470" s="263">
        <v>10</v>
      </c>
      <c r="C470" s="264">
        <v>202</v>
      </c>
      <c r="D470" s="265">
        <v>29</v>
      </c>
      <c r="E470" s="264">
        <v>7</v>
      </c>
      <c r="F470" s="263" t="s">
        <v>495</v>
      </c>
      <c r="G470" s="263" t="s">
        <v>681</v>
      </c>
      <c r="H470" s="263" t="s">
        <v>883</v>
      </c>
      <c r="I470" s="263" t="s">
        <v>890</v>
      </c>
      <c r="J470" s="51"/>
      <c r="K470" s="52" t="str">
        <f t="shared" si="86"/>
        <v/>
      </c>
      <c r="L470" s="83" t="str">
        <f t="shared" si="87"/>
        <v/>
      </c>
      <c r="M470" s="53" t="str">
        <f>IF(K470="","",COUNTIF($K$7:K470,"ﾘｽﾄ１"))</f>
        <v/>
      </c>
      <c r="N470" s="53" t="str">
        <f t="shared" si="88"/>
        <v/>
      </c>
      <c r="O470" s="54" t="str">
        <f t="shared" si="89"/>
        <v/>
      </c>
      <c r="P470" s="53" t="str">
        <f t="shared" si="80"/>
        <v/>
      </c>
      <c r="Q470" s="52" t="str">
        <f t="shared" si="81"/>
        <v/>
      </c>
      <c r="R470" s="55" t="str">
        <f t="shared" si="82"/>
        <v/>
      </c>
      <c r="S470" s="52" t="str">
        <f t="shared" si="90"/>
        <v/>
      </c>
      <c r="T470" s="83" t="str">
        <f t="shared" si="83"/>
        <v/>
      </c>
      <c r="U470" s="53" t="str">
        <f>IF(S470="","",COUNTIF($S$7:S470,"該当２"))</f>
        <v/>
      </c>
      <c r="V470" s="56" t="str">
        <f t="shared" si="84"/>
        <v/>
      </c>
      <c r="W470" s="83" t="str">
        <f t="shared" si="85"/>
        <v/>
      </c>
      <c r="X470" s="53" t="str">
        <f>IF(V470="","",COUNTIF($V$7:V470,"該当３"))</f>
        <v/>
      </c>
    </row>
    <row r="471" spans="1:24">
      <c r="A471" s="263">
        <v>1020229008</v>
      </c>
      <c r="B471" s="263">
        <v>10</v>
      </c>
      <c r="C471" s="264">
        <v>202</v>
      </c>
      <c r="D471" s="265">
        <v>29</v>
      </c>
      <c r="E471" s="264">
        <v>8</v>
      </c>
      <c r="F471" s="263" t="s">
        <v>495</v>
      </c>
      <c r="G471" s="263" t="s">
        <v>681</v>
      </c>
      <c r="H471" s="263" t="s">
        <v>883</v>
      </c>
      <c r="I471" s="263" t="s">
        <v>40</v>
      </c>
      <c r="J471" s="51"/>
      <c r="K471" s="52" t="str">
        <f t="shared" si="86"/>
        <v/>
      </c>
      <c r="L471" s="83" t="str">
        <f t="shared" si="87"/>
        <v/>
      </c>
      <c r="M471" s="53" t="str">
        <f>IF(K471="","",COUNTIF($K$7:K471,"ﾘｽﾄ１"))</f>
        <v/>
      </c>
      <c r="N471" s="53" t="str">
        <f t="shared" si="88"/>
        <v/>
      </c>
      <c r="O471" s="54" t="str">
        <f t="shared" si="89"/>
        <v/>
      </c>
      <c r="P471" s="53" t="str">
        <f t="shared" si="80"/>
        <v/>
      </c>
      <c r="Q471" s="52" t="str">
        <f t="shared" si="81"/>
        <v/>
      </c>
      <c r="R471" s="55" t="str">
        <f t="shared" si="82"/>
        <v/>
      </c>
      <c r="S471" s="52" t="str">
        <f t="shared" si="90"/>
        <v/>
      </c>
      <c r="T471" s="83" t="str">
        <f t="shared" si="83"/>
        <v/>
      </c>
      <c r="U471" s="53" t="str">
        <f>IF(S471="","",COUNTIF($S$7:S471,"該当２"))</f>
        <v/>
      </c>
      <c r="V471" s="56" t="str">
        <f t="shared" si="84"/>
        <v/>
      </c>
      <c r="W471" s="83" t="str">
        <f t="shared" si="85"/>
        <v/>
      </c>
      <c r="X471" s="53" t="str">
        <f>IF(V471="","",COUNTIF($V$7:V471,"該当３"))</f>
        <v/>
      </c>
    </row>
    <row r="472" spans="1:24">
      <c r="A472" s="263">
        <v>1020229009</v>
      </c>
      <c r="B472" s="263">
        <v>10</v>
      </c>
      <c r="C472" s="264">
        <v>202</v>
      </c>
      <c r="D472" s="265">
        <v>29</v>
      </c>
      <c r="E472" s="264">
        <v>9</v>
      </c>
      <c r="F472" s="263" t="s">
        <v>495</v>
      </c>
      <c r="G472" s="263" t="s">
        <v>681</v>
      </c>
      <c r="H472" s="263" t="s">
        <v>883</v>
      </c>
      <c r="I472" s="263" t="s">
        <v>891</v>
      </c>
      <c r="J472" s="51"/>
      <c r="K472" s="52" t="str">
        <f t="shared" si="86"/>
        <v/>
      </c>
      <c r="L472" s="83" t="str">
        <f t="shared" si="87"/>
        <v/>
      </c>
      <c r="M472" s="53" t="str">
        <f>IF(K472="","",COUNTIF($K$7:K472,"ﾘｽﾄ１"))</f>
        <v/>
      </c>
      <c r="N472" s="53" t="str">
        <f t="shared" si="88"/>
        <v/>
      </c>
      <c r="O472" s="54" t="str">
        <f t="shared" si="89"/>
        <v/>
      </c>
      <c r="P472" s="53" t="str">
        <f t="shared" si="80"/>
        <v/>
      </c>
      <c r="Q472" s="52" t="str">
        <f t="shared" si="81"/>
        <v/>
      </c>
      <c r="R472" s="55" t="str">
        <f t="shared" si="82"/>
        <v/>
      </c>
      <c r="S472" s="52" t="str">
        <f t="shared" si="90"/>
        <v/>
      </c>
      <c r="T472" s="83" t="str">
        <f t="shared" si="83"/>
        <v/>
      </c>
      <c r="U472" s="53" t="str">
        <f>IF(S472="","",COUNTIF($S$7:S472,"該当２"))</f>
        <v/>
      </c>
      <c r="V472" s="56" t="str">
        <f t="shared" si="84"/>
        <v/>
      </c>
      <c r="W472" s="83" t="str">
        <f t="shared" si="85"/>
        <v/>
      </c>
      <c r="X472" s="53" t="str">
        <f>IF(V472="","",COUNTIF($V$7:V472,"該当３"))</f>
        <v/>
      </c>
    </row>
    <row r="473" spans="1:24">
      <c r="A473" s="263">
        <v>1020230000</v>
      </c>
      <c r="B473" s="263">
        <v>10</v>
      </c>
      <c r="C473" s="264">
        <v>202</v>
      </c>
      <c r="D473" s="265">
        <v>30</v>
      </c>
      <c r="E473" s="264">
        <v>0</v>
      </c>
      <c r="F473" s="263" t="s">
        <v>495</v>
      </c>
      <c r="G473" s="263" t="s">
        <v>681</v>
      </c>
      <c r="H473" s="263" t="s">
        <v>892</v>
      </c>
      <c r="I473" s="263"/>
      <c r="J473" s="51"/>
      <c r="K473" s="52" t="str">
        <f t="shared" si="86"/>
        <v/>
      </c>
      <c r="L473" s="83" t="str">
        <f t="shared" si="87"/>
        <v/>
      </c>
      <c r="M473" s="53" t="str">
        <f>IF(K473="","",COUNTIF($K$7:K473,"ﾘｽﾄ１"))</f>
        <v/>
      </c>
      <c r="N473" s="53" t="str">
        <f t="shared" si="88"/>
        <v/>
      </c>
      <c r="O473" s="54" t="str">
        <f t="shared" si="89"/>
        <v/>
      </c>
      <c r="P473" s="53" t="str">
        <f t="shared" si="80"/>
        <v/>
      </c>
      <c r="Q473" s="52" t="str">
        <f t="shared" si="81"/>
        <v/>
      </c>
      <c r="R473" s="55" t="str">
        <f t="shared" si="82"/>
        <v/>
      </c>
      <c r="S473" s="52" t="str">
        <f t="shared" si="90"/>
        <v/>
      </c>
      <c r="T473" s="83" t="str">
        <f t="shared" si="83"/>
        <v/>
      </c>
      <c r="U473" s="53" t="str">
        <f>IF(S473="","",COUNTIF($S$7:S473,"該当２"))</f>
        <v/>
      </c>
      <c r="V473" s="56" t="str">
        <f t="shared" si="84"/>
        <v/>
      </c>
      <c r="W473" s="83" t="str">
        <f t="shared" si="85"/>
        <v/>
      </c>
      <c r="X473" s="53" t="str">
        <f>IF(V473="","",COUNTIF($V$7:V473,"該当３"))</f>
        <v/>
      </c>
    </row>
    <row r="474" spans="1:24">
      <c r="A474" s="263">
        <v>1020230001</v>
      </c>
      <c r="B474" s="263">
        <v>10</v>
      </c>
      <c r="C474" s="264">
        <v>202</v>
      </c>
      <c r="D474" s="265">
        <v>30</v>
      </c>
      <c r="E474" s="264">
        <v>1</v>
      </c>
      <c r="F474" s="263" t="s">
        <v>495</v>
      </c>
      <c r="G474" s="263" t="s">
        <v>681</v>
      </c>
      <c r="H474" s="263" t="s">
        <v>892</v>
      </c>
      <c r="I474" s="263" t="s">
        <v>893</v>
      </c>
      <c r="J474" s="51"/>
      <c r="K474" s="52" t="str">
        <f t="shared" si="86"/>
        <v/>
      </c>
      <c r="L474" s="83" t="str">
        <f t="shared" si="87"/>
        <v/>
      </c>
      <c r="M474" s="53" t="str">
        <f>IF(K474="","",COUNTIF($K$7:K474,"ﾘｽﾄ１"))</f>
        <v/>
      </c>
      <c r="N474" s="53" t="str">
        <f t="shared" si="88"/>
        <v/>
      </c>
      <c r="O474" s="54" t="str">
        <f t="shared" si="89"/>
        <v/>
      </c>
      <c r="P474" s="53" t="str">
        <f t="shared" si="80"/>
        <v/>
      </c>
      <c r="Q474" s="52" t="str">
        <f t="shared" si="81"/>
        <v/>
      </c>
      <c r="R474" s="55" t="str">
        <f t="shared" si="82"/>
        <v/>
      </c>
      <c r="S474" s="52" t="str">
        <f t="shared" si="90"/>
        <v/>
      </c>
      <c r="T474" s="83" t="str">
        <f t="shared" si="83"/>
        <v/>
      </c>
      <c r="U474" s="53" t="str">
        <f>IF(S474="","",COUNTIF($S$7:S474,"該当２"))</f>
        <v/>
      </c>
      <c r="V474" s="56" t="str">
        <f t="shared" si="84"/>
        <v/>
      </c>
      <c r="W474" s="83" t="str">
        <f t="shared" si="85"/>
        <v/>
      </c>
      <c r="X474" s="53" t="str">
        <f>IF(V474="","",COUNTIF($V$7:V474,"該当３"))</f>
        <v/>
      </c>
    </row>
    <row r="475" spans="1:24">
      <c r="A475" s="263">
        <v>1020230002</v>
      </c>
      <c r="B475" s="263">
        <v>10</v>
      </c>
      <c r="C475" s="264">
        <v>202</v>
      </c>
      <c r="D475" s="265">
        <v>30</v>
      </c>
      <c r="E475" s="264">
        <v>2</v>
      </c>
      <c r="F475" s="263" t="s">
        <v>495</v>
      </c>
      <c r="G475" s="263" t="s">
        <v>681</v>
      </c>
      <c r="H475" s="263" t="s">
        <v>892</v>
      </c>
      <c r="I475" s="263" t="s">
        <v>894</v>
      </c>
      <c r="J475" s="51"/>
      <c r="K475" s="52" t="str">
        <f t="shared" si="86"/>
        <v/>
      </c>
      <c r="L475" s="83" t="str">
        <f t="shared" si="87"/>
        <v/>
      </c>
      <c r="M475" s="53" t="str">
        <f>IF(K475="","",COUNTIF($K$7:K475,"ﾘｽﾄ１"))</f>
        <v/>
      </c>
      <c r="N475" s="53" t="str">
        <f t="shared" si="88"/>
        <v/>
      </c>
      <c r="O475" s="54" t="str">
        <f t="shared" si="89"/>
        <v/>
      </c>
      <c r="P475" s="53" t="str">
        <f t="shared" si="80"/>
        <v/>
      </c>
      <c r="Q475" s="52" t="str">
        <f t="shared" si="81"/>
        <v/>
      </c>
      <c r="R475" s="55" t="str">
        <f t="shared" si="82"/>
        <v/>
      </c>
      <c r="S475" s="52" t="str">
        <f t="shared" si="90"/>
        <v/>
      </c>
      <c r="T475" s="83" t="str">
        <f t="shared" si="83"/>
        <v/>
      </c>
      <c r="U475" s="53" t="str">
        <f>IF(S475="","",COUNTIF($S$7:S475,"該当２"))</f>
        <v/>
      </c>
      <c r="V475" s="56" t="str">
        <f t="shared" si="84"/>
        <v/>
      </c>
      <c r="W475" s="83" t="str">
        <f t="shared" si="85"/>
        <v/>
      </c>
      <c r="X475" s="53" t="str">
        <f>IF(V475="","",COUNTIF($V$7:V475,"該当３"))</f>
        <v/>
      </c>
    </row>
    <row r="476" spans="1:24">
      <c r="A476" s="263">
        <v>1020230003</v>
      </c>
      <c r="B476" s="263">
        <v>10</v>
      </c>
      <c r="C476" s="264">
        <v>202</v>
      </c>
      <c r="D476" s="265">
        <v>30</v>
      </c>
      <c r="E476" s="264">
        <v>3</v>
      </c>
      <c r="F476" s="263" t="s">
        <v>495</v>
      </c>
      <c r="G476" s="263" t="s">
        <v>681</v>
      </c>
      <c r="H476" s="263" t="s">
        <v>892</v>
      </c>
      <c r="I476" s="263" t="s">
        <v>82</v>
      </c>
      <c r="J476" s="51"/>
      <c r="K476" s="52" t="str">
        <f t="shared" si="86"/>
        <v/>
      </c>
      <c r="L476" s="83" t="str">
        <f t="shared" si="87"/>
        <v/>
      </c>
      <c r="M476" s="53" t="str">
        <f>IF(K476="","",COUNTIF($K$7:K476,"ﾘｽﾄ１"))</f>
        <v/>
      </c>
      <c r="N476" s="53" t="str">
        <f t="shared" si="88"/>
        <v/>
      </c>
      <c r="O476" s="54" t="str">
        <f t="shared" si="89"/>
        <v/>
      </c>
      <c r="P476" s="53" t="str">
        <f t="shared" si="80"/>
        <v/>
      </c>
      <c r="Q476" s="52" t="str">
        <f t="shared" si="81"/>
        <v/>
      </c>
      <c r="R476" s="55" t="str">
        <f t="shared" si="82"/>
        <v/>
      </c>
      <c r="S476" s="52" t="str">
        <f t="shared" si="90"/>
        <v/>
      </c>
      <c r="T476" s="83" t="str">
        <f t="shared" si="83"/>
        <v/>
      </c>
      <c r="U476" s="53" t="str">
        <f>IF(S476="","",COUNTIF($S$7:S476,"該当２"))</f>
        <v/>
      </c>
      <c r="V476" s="56" t="str">
        <f t="shared" si="84"/>
        <v/>
      </c>
      <c r="W476" s="83" t="str">
        <f t="shared" si="85"/>
        <v/>
      </c>
      <c r="X476" s="53" t="str">
        <f>IF(V476="","",COUNTIF($V$7:V476,"該当３"))</f>
        <v/>
      </c>
    </row>
    <row r="477" spans="1:24">
      <c r="A477" s="263">
        <v>1020230004</v>
      </c>
      <c r="B477" s="263">
        <v>10</v>
      </c>
      <c r="C477" s="264">
        <v>202</v>
      </c>
      <c r="D477" s="265">
        <v>30</v>
      </c>
      <c r="E477" s="264">
        <v>4</v>
      </c>
      <c r="F477" s="263" t="s">
        <v>495</v>
      </c>
      <c r="G477" s="263" t="s">
        <v>681</v>
      </c>
      <c r="H477" s="263" t="s">
        <v>892</v>
      </c>
      <c r="I477" s="263" t="s">
        <v>24</v>
      </c>
      <c r="J477" s="51"/>
      <c r="K477" s="52" t="str">
        <f t="shared" si="86"/>
        <v/>
      </c>
      <c r="L477" s="83" t="str">
        <f t="shared" si="87"/>
        <v/>
      </c>
      <c r="M477" s="53" t="str">
        <f>IF(K477="","",COUNTIF($K$7:K477,"ﾘｽﾄ１"))</f>
        <v/>
      </c>
      <c r="N477" s="53" t="str">
        <f t="shared" si="88"/>
        <v/>
      </c>
      <c r="O477" s="54" t="str">
        <f t="shared" si="89"/>
        <v/>
      </c>
      <c r="P477" s="53" t="str">
        <f t="shared" si="80"/>
        <v/>
      </c>
      <c r="Q477" s="52" t="str">
        <f t="shared" si="81"/>
        <v/>
      </c>
      <c r="R477" s="55" t="str">
        <f t="shared" si="82"/>
        <v/>
      </c>
      <c r="S477" s="52" t="str">
        <f t="shared" si="90"/>
        <v/>
      </c>
      <c r="T477" s="83" t="str">
        <f t="shared" si="83"/>
        <v/>
      </c>
      <c r="U477" s="53" t="str">
        <f>IF(S477="","",COUNTIF($S$7:S477,"該当２"))</f>
        <v/>
      </c>
      <c r="V477" s="56" t="str">
        <f t="shared" si="84"/>
        <v/>
      </c>
      <c r="W477" s="83" t="str">
        <f t="shared" si="85"/>
        <v/>
      </c>
      <c r="X477" s="53" t="str">
        <f>IF(V477="","",COUNTIF($V$7:V477,"該当３"))</f>
        <v/>
      </c>
    </row>
    <row r="478" spans="1:24">
      <c r="A478" s="263">
        <v>1020230005</v>
      </c>
      <c r="B478" s="263">
        <v>10</v>
      </c>
      <c r="C478" s="264">
        <v>202</v>
      </c>
      <c r="D478" s="265">
        <v>30</v>
      </c>
      <c r="E478" s="264">
        <v>5</v>
      </c>
      <c r="F478" s="263" t="s">
        <v>495</v>
      </c>
      <c r="G478" s="263" t="s">
        <v>681</v>
      </c>
      <c r="H478" s="263" t="s">
        <v>892</v>
      </c>
      <c r="I478" s="263" t="s">
        <v>895</v>
      </c>
      <c r="J478" s="51"/>
      <c r="K478" s="52" t="str">
        <f t="shared" si="86"/>
        <v/>
      </c>
      <c r="L478" s="83" t="str">
        <f t="shared" si="87"/>
        <v/>
      </c>
      <c r="M478" s="53" t="str">
        <f>IF(K478="","",COUNTIF($K$7:K478,"ﾘｽﾄ１"))</f>
        <v/>
      </c>
      <c r="N478" s="53" t="str">
        <f t="shared" si="88"/>
        <v/>
      </c>
      <c r="O478" s="54" t="str">
        <f t="shared" si="89"/>
        <v/>
      </c>
      <c r="P478" s="53" t="str">
        <f t="shared" si="80"/>
        <v/>
      </c>
      <c r="Q478" s="52" t="str">
        <f t="shared" si="81"/>
        <v/>
      </c>
      <c r="R478" s="55" t="str">
        <f t="shared" si="82"/>
        <v/>
      </c>
      <c r="S478" s="52" t="str">
        <f t="shared" si="90"/>
        <v/>
      </c>
      <c r="T478" s="83" t="str">
        <f t="shared" si="83"/>
        <v/>
      </c>
      <c r="U478" s="53" t="str">
        <f>IF(S478="","",COUNTIF($S$7:S478,"該当２"))</f>
        <v/>
      </c>
      <c r="V478" s="56" t="str">
        <f t="shared" si="84"/>
        <v/>
      </c>
      <c r="W478" s="83" t="str">
        <f t="shared" si="85"/>
        <v/>
      </c>
      <c r="X478" s="53" t="str">
        <f>IF(V478="","",COUNTIF($V$7:V478,"該当３"))</f>
        <v/>
      </c>
    </row>
    <row r="479" spans="1:24">
      <c r="A479" s="263">
        <v>1020230006</v>
      </c>
      <c r="B479" s="263">
        <v>10</v>
      </c>
      <c r="C479" s="264">
        <v>202</v>
      </c>
      <c r="D479" s="265">
        <v>30</v>
      </c>
      <c r="E479" s="264">
        <v>6</v>
      </c>
      <c r="F479" s="263" t="s">
        <v>495</v>
      </c>
      <c r="G479" s="263" t="s">
        <v>681</v>
      </c>
      <c r="H479" s="263" t="s">
        <v>892</v>
      </c>
      <c r="I479" s="263" t="s">
        <v>896</v>
      </c>
      <c r="J479" s="51"/>
      <c r="K479" s="52" t="str">
        <f t="shared" si="86"/>
        <v/>
      </c>
      <c r="L479" s="83" t="str">
        <f t="shared" si="87"/>
        <v/>
      </c>
      <c r="M479" s="53" t="str">
        <f>IF(K479="","",COUNTIF($K$7:K479,"ﾘｽﾄ１"))</f>
        <v/>
      </c>
      <c r="N479" s="53" t="str">
        <f t="shared" si="88"/>
        <v/>
      </c>
      <c r="O479" s="54" t="str">
        <f t="shared" si="89"/>
        <v/>
      </c>
      <c r="P479" s="53" t="str">
        <f t="shared" si="80"/>
        <v/>
      </c>
      <c r="Q479" s="52" t="str">
        <f t="shared" si="81"/>
        <v/>
      </c>
      <c r="R479" s="55" t="str">
        <f t="shared" si="82"/>
        <v/>
      </c>
      <c r="S479" s="52" t="str">
        <f t="shared" si="90"/>
        <v/>
      </c>
      <c r="T479" s="83" t="str">
        <f t="shared" si="83"/>
        <v/>
      </c>
      <c r="U479" s="53" t="str">
        <f>IF(S479="","",COUNTIF($S$7:S479,"該当２"))</f>
        <v/>
      </c>
      <c r="V479" s="56" t="str">
        <f t="shared" si="84"/>
        <v/>
      </c>
      <c r="W479" s="83" t="str">
        <f t="shared" si="85"/>
        <v/>
      </c>
      <c r="X479" s="53" t="str">
        <f>IF(V479="","",COUNTIF($V$7:V479,"該当３"))</f>
        <v/>
      </c>
    </row>
    <row r="480" spans="1:24">
      <c r="A480" s="263">
        <v>1020230007</v>
      </c>
      <c r="B480" s="263">
        <v>10</v>
      </c>
      <c r="C480" s="264">
        <v>202</v>
      </c>
      <c r="D480" s="265">
        <v>30</v>
      </c>
      <c r="E480" s="264">
        <v>7</v>
      </c>
      <c r="F480" s="263" t="s">
        <v>495</v>
      </c>
      <c r="G480" s="263" t="s">
        <v>681</v>
      </c>
      <c r="H480" s="263" t="s">
        <v>892</v>
      </c>
      <c r="I480" s="263" t="s">
        <v>897</v>
      </c>
      <c r="J480" s="51"/>
      <c r="K480" s="52" t="str">
        <f t="shared" si="86"/>
        <v/>
      </c>
      <c r="L480" s="83" t="str">
        <f t="shared" si="87"/>
        <v/>
      </c>
      <c r="M480" s="53" t="str">
        <f>IF(K480="","",COUNTIF($K$7:K480,"ﾘｽﾄ１"))</f>
        <v/>
      </c>
      <c r="N480" s="53" t="str">
        <f t="shared" si="88"/>
        <v/>
      </c>
      <c r="O480" s="54" t="str">
        <f t="shared" si="89"/>
        <v/>
      </c>
      <c r="P480" s="53" t="str">
        <f t="shared" si="80"/>
        <v/>
      </c>
      <c r="Q480" s="52" t="str">
        <f t="shared" si="81"/>
        <v/>
      </c>
      <c r="R480" s="55" t="str">
        <f t="shared" si="82"/>
        <v/>
      </c>
      <c r="S480" s="52" t="str">
        <f t="shared" si="90"/>
        <v/>
      </c>
      <c r="T480" s="83" t="str">
        <f t="shared" si="83"/>
        <v/>
      </c>
      <c r="U480" s="53" t="str">
        <f>IF(S480="","",COUNTIF($S$7:S480,"該当２"))</f>
        <v/>
      </c>
      <c r="V480" s="56" t="str">
        <f t="shared" si="84"/>
        <v/>
      </c>
      <c r="W480" s="83" t="str">
        <f t="shared" si="85"/>
        <v/>
      </c>
      <c r="X480" s="53" t="str">
        <f>IF(V480="","",COUNTIF($V$7:V480,"該当３"))</f>
        <v/>
      </c>
    </row>
    <row r="481" spans="1:24">
      <c r="A481" s="263">
        <v>1020230008</v>
      </c>
      <c r="B481" s="263">
        <v>10</v>
      </c>
      <c r="C481" s="264">
        <v>202</v>
      </c>
      <c r="D481" s="265">
        <v>30</v>
      </c>
      <c r="E481" s="264">
        <v>8</v>
      </c>
      <c r="F481" s="263" t="s">
        <v>495</v>
      </c>
      <c r="G481" s="263" t="s">
        <v>681</v>
      </c>
      <c r="H481" s="263" t="s">
        <v>892</v>
      </c>
      <c r="I481" s="263" t="s">
        <v>139</v>
      </c>
      <c r="J481" s="51"/>
      <c r="K481" s="52" t="str">
        <f t="shared" si="86"/>
        <v/>
      </c>
      <c r="L481" s="83" t="str">
        <f t="shared" si="87"/>
        <v/>
      </c>
      <c r="M481" s="53" t="str">
        <f>IF(K481="","",COUNTIF($K$7:K481,"ﾘｽﾄ１"))</f>
        <v/>
      </c>
      <c r="N481" s="53" t="str">
        <f t="shared" si="88"/>
        <v/>
      </c>
      <c r="O481" s="54" t="str">
        <f t="shared" si="89"/>
        <v/>
      </c>
      <c r="P481" s="53" t="str">
        <f t="shared" si="80"/>
        <v/>
      </c>
      <c r="Q481" s="52" t="str">
        <f t="shared" si="81"/>
        <v/>
      </c>
      <c r="R481" s="55" t="str">
        <f t="shared" si="82"/>
        <v/>
      </c>
      <c r="S481" s="52" t="str">
        <f t="shared" si="90"/>
        <v/>
      </c>
      <c r="T481" s="83" t="str">
        <f t="shared" si="83"/>
        <v/>
      </c>
      <c r="U481" s="53" t="str">
        <f>IF(S481="","",COUNTIF($S$7:S481,"該当２"))</f>
        <v/>
      </c>
      <c r="V481" s="56" t="str">
        <f t="shared" si="84"/>
        <v/>
      </c>
      <c r="W481" s="83" t="str">
        <f t="shared" si="85"/>
        <v/>
      </c>
      <c r="X481" s="53" t="str">
        <f>IF(V481="","",COUNTIF($V$7:V481,"該当３"))</f>
        <v/>
      </c>
    </row>
    <row r="482" spans="1:24">
      <c r="A482" s="263">
        <v>1020230009</v>
      </c>
      <c r="B482" s="263">
        <v>10</v>
      </c>
      <c r="C482" s="264">
        <v>202</v>
      </c>
      <c r="D482" s="265">
        <v>30</v>
      </c>
      <c r="E482" s="264">
        <v>9</v>
      </c>
      <c r="F482" s="263" t="s">
        <v>495</v>
      </c>
      <c r="G482" s="263" t="s">
        <v>681</v>
      </c>
      <c r="H482" s="263" t="s">
        <v>892</v>
      </c>
      <c r="I482" s="263" t="s">
        <v>898</v>
      </c>
      <c r="J482" s="51"/>
      <c r="K482" s="52" t="str">
        <f t="shared" si="86"/>
        <v/>
      </c>
      <c r="L482" s="83" t="str">
        <f t="shared" si="87"/>
        <v/>
      </c>
      <c r="M482" s="53" t="str">
        <f>IF(K482="","",COUNTIF($K$7:K482,"ﾘｽﾄ１"))</f>
        <v/>
      </c>
      <c r="N482" s="53" t="str">
        <f t="shared" si="88"/>
        <v/>
      </c>
      <c r="O482" s="54" t="str">
        <f t="shared" si="89"/>
        <v/>
      </c>
      <c r="P482" s="53" t="str">
        <f t="shared" si="80"/>
        <v/>
      </c>
      <c r="Q482" s="52" t="str">
        <f t="shared" si="81"/>
        <v/>
      </c>
      <c r="R482" s="55" t="str">
        <f t="shared" si="82"/>
        <v/>
      </c>
      <c r="S482" s="52" t="str">
        <f t="shared" si="90"/>
        <v/>
      </c>
      <c r="T482" s="83" t="str">
        <f t="shared" si="83"/>
        <v/>
      </c>
      <c r="U482" s="53" t="str">
        <f>IF(S482="","",COUNTIF($S$7:S482,"該当２"))</f>
        <v/>
      </c>
      <c r="V482" s="56" t="str">
        <f t="shared" si="84"/>
        <v/>
      </c>
      <c r="W482" s="83" t="str">
        <f t="shared" si="85"/>
        <v/>
      </c>
      <c r="X482" s="53" t="str">
        <f>IF(V482="","",COUNTIF($V$7:V482,"該当３"))</f>
        <v/>
      </c>
    </row>
    <row r="483" spans="1:24">
      <c r="A483" s="263">
        <v>1020230010</v>
      </c>
      <c r="B483" s="263">
        <v>10</v>
      </c>
      <c r="C483" s="264">
        <v>202</v>
      </c>
      <c r="D483" s="265">
        <v>30</v>
      </c>
      <c r="E483" s="264">
        <v>10</v>
      </c>
      <c r="F483" s="263" t="s">
        <v>495</v>
      </c>
      <c r="G483" s="263" t="s">
        <v>681</v>
      </c>
      <c r="H483" s="263" t="s">
        <v>892</v>
      </c>
      <c r="I483" s="263" t="s">
        <v>899</v>
      </c>
      <c r="J483" s="51"/>
      <c r="K483" s="52" t="str">
        <f t="shared" si="86"/>
        <v/>
      </c>
      <c r="L483" s="83" t="str">
        <f t="shared" si="87"/>
        <v/>
      </c>
      <c r="M483" s="53" t="str">
        <f>IF(K483="","",COUNTIF($K$7:K483,"ﾘｽﾄ１"))</f>
        <v/>
      </c>
      <c r="N483" s="53" t="str">
        <f t="shared" si="88"/>
        <v/>
      </c>
      <c r="O483" s="54" t="str">
        <f t="shared" si="89"/>
        <v/>
      </c>
      <c r="P483" s="53" t="str">
        <f t="shared" si="80"/>
        <v/>
      </c>
      <c r="Q483" s="52" t="str">
        <f t="shared" si="81"/>
        <v/>
      </c>
      <c r="R483" s="55" t="str">
        <f t="shared" si="82"/>
        <v/>
      </c>
      <c r="S483" s="52" t="str">
        <f t="shared" si="90"/>
        <v/>
      </c>
      <c r="T483" s="83" t="str">
        <f t="shared" si="83"/>
        <v/>
      </c>
      <c r="U483" s="53" t="str">
        <f>IF(S483="","",COUNTIF($S$7:S483,"該当２"))</f>
        <v/>
      </c>
      <c r="V483" s="56" t="str">
        <f t="shared" si="84"/>
        <v/>
      </c>
      <c r="W483" s="83" t="str">
        <f t="shared" si="85"/>
        <v/>
      </c>
      <c r="X483" s="53" t="str">
        <f>IF(V483="","",COUNTIF($V$7:V483,"該当３"))</f>
        <v/>
      </c>
    </row>
    <row r="484" spans="1:24">
      <c r="A484" s="263">
        <v>1020230011</v>
      </c>
      <c r="B484" s="263">
        <v>10</v>
      </c>
      <c r="C484" s="264">
        <v>202</v>
      </c>
      <c r="D484" s="265">
        <v>30</v>
      </c>
      <c r="E484" s="264">
        <v>11</v>
      </c>
      <c r="F484" s="263" t="s">
        <v>495</v>
      </c>
      <c r="G484" s="263" t="s">
        <v>681</v>
      </c>
      <c r="H484" s="263" t="s">
        <v>892</v>
      </c>
      <c r="I484" s="263" t="s">
        <v>900</v>
      </c>
      <c r="J484" s="51"/>
      <c r="K484" s="52" t="str">
        <f t="shared" si="86"/>
        <v/>
      </c>
      <c r="L484" s="83" t="str">
        <f t="shared" si="87"/>
        <v/>
      </c>
      <c r="M484" s="53" t="str">
        <f>IF(K484="","",COUNTIF($K$7:K484,"ﾘｽﾄ１"))</f>
        <v/>
      </c>
      <c r="N484" s="53" t="str">
        <f t="shared" si="88"/>
        <v/>
      </c>
      <c r="O484" s="54" t="str">
        <f t="shared" si="89"/>
        <v/>
      </c>
      <c r="P484" s="53" t="str">
        <f t="shared" si="80"/>
        <v/>
      </c>
      <c r="Q484" s="52" t="str">
        <f t="shared" si="81"/>
        <v/>
      </c>
      <c r="R484" s="55" t="str">
        <f t="shared" si="82"/>
        <v/>
      </c>
      <c r="S484" s="52" t="str">
        <f t="shared" si="90"/>
        <v/>
      </c>
      <c r="T484" s="83" t="str">
        <f t="shared" si="83"/>
        <v/>
      </c>
      <c r="U484" s="53" t="str">
        <f>IF(S484="","",COUNTIF($S$7:S484,"該当２"))</f>
        <v/>
      </c>
      <c r="V484" s="56" t="str">
        <f t="shared" si="84"/>
        <v/>
      </c>
      <c r="W484" s="83" t="str">
        <f t="shared" si="85"/>
        <v/>
      </c>
      <c r="X484" s="53" t="str">
        <f>IF(V484="","",COUNTIF($V$7:V484,"該当３"))</f>
        <v/>
      </c>
    </row>
    <row r="485" spans="1:24">
      <c r="A485" s="263">
        <v>1020230012</v>
      </c>
      <c r="B485" s="263">
        <v>10</v>
      </c>
      <c r="C485" s="264">
        <v>202</v>
      </c>
      <c r="D485" s="265">
        <v>30</v>
      </c>
      <c r="E485" s="264">
        <v>12</v>
      </c>
      <c r="F485" s="263" t="s">
        <v>495</v>
      </c>
      <c r="G485" s="263" t="s">
        <v>681</v>
      </c>
      <c r="H485" s="263" t="s">
        <v>892</v>
      </c>
      <c r="I485" s="263" t="s">
        <v>901</v>
      </c>
      <c r="J485" s="51"/>
      <c r="K485" s="52" t="str">
        <f t="shared" si="86"/>
        <v/>
      </c>
      <c r="L485" s="83" t="str">
        <f t="shared" si="87"/>
        <v/>
      </c>
      <c r="M485" s="53" t="str">
        <f>IF(K485="","",COUNTIF($K$7:K485,"ﾘｽﾄ１"))</f>
        <v/>
      </c>
      <c r="N485" s="53" t="str">
        <f t="shared" si="88"/>
        <v/>
      </c>
      <c r="O485" s="54" t="str">
        <f t="shared" si="89"/>
        <v/>
      </c>
      <c r="P485" s="53" t="str">
        <f t="shared" si="80"/>
        <v/>
      </c>
      <c r="Q485" s="52" t="str">
        <f t="shared" si="81"/>
        <v/>
      </c>
      <c r="R485" s="55" t="str">
        <f t="shared" si="82"/>
        <v/>
      </c>
      <c r="S485" s="52" t="str">
        <f t="shared" si="90"/>
        <v/>
      </c>
      <c r="T485" s="83" t="str">
        <f t="shared" si="83"/>
        <v/>
      </c>
      <c r="U485" s="53" t="str">
        <f>IF(S485="","",COUNTIF($S$7:S485,"該当２"))</f>
        <v/>
      </c>
      <c r="V485" s="56" t="str">
        <f t="shared" si="84"/>
        <v/>
      </c>
      <c r="W485" s="83" t="str">
        <f t="shared" si="85"/>
        <v/>
      </c>
      <c r="X485" s="53" t="str">
        <f>IF(V485="","",COUNTIF($V$7:V485,"該当３"))</f>
        <v/>
      </c>
    </row>
    <row r="486" spans="1:24">
      <c r="A486" s="263">
        <v>1020230013</v>
      </c>
      <c r="B486" s="263">
        <v>10</v>
      </c>
      <c r="C486" s="264">
        <v>202</v>
      </c>
      <c r="D486" s="265">
        <v>30</v>
      </c>
      <c r="E486" s="264">
        <v>13</v>
      </c>
      <c r="F486" s="263" t="s">
        <v>495</v>
      </c>
      <c r="G486" s="263" t="s">
        <v>681</v>
      </c>
      <c r="H486" s="263" t="s">
        <v>892</v>
      </c>
      <c r="I486" s="263" t="s">
        <v>902</v>
      </c>
      <c r="J486" s="51"/>
      <c r="K486" s="52" t="str">
        <f t="shared" si="86"/>
        <v/>
      </c>
      <c r="L486" s="83" t="str">
        <f t="shared" si="87"/>
        <v/>
      </c>
      <c r="M486" s="53" t="str">
        <f>IF(K486="","",COUNTIF($K$7:K486,"ﾘｽﾄ１"))</f>
        <v/>
      </c>
      <c r="N486" s="53" t="str">
        <f t="shared" si="88"/>
        <v/>
      </c>
      <c r="O486" s="54" t="str">
        <f t="shared" si="89"/>
        <v/>
      </c>
      <c r="P486" s="53" t="str">
        <f t="shared" si="80"/>
        <v/>
      </c>
      <c r="Q486" s="52" t="str">
        <f t="shared" si="81"/>
        <v/>
      </c>
      <c r="R486" s="55" t="str">
        <f t="shared" si="82"/>
        <v/>
      </c>
      <c r="S486" s="52" t="str">
        <f t="shared" si="90"/>
        <v/>
      </c>
      <c r="T486" s="83" t="str">
        <f t="shared" si="83"/>
        <v/>
      </c>
      <c r="U486" s="53" t="str">
        <f>IF(S486="","",COUNTIF($S$7:S486,"該当２"))</f>
        <v/>
      </c>
      <c r="V486" s="56" t="str">
        <f t="shared" si="84"/>
        <v/>
      </c>
      <c r="W486" s="83" t="str">
        <f t="shared" si="85"/>
        <v/>
      </c>
      <c r="X486" s="53" t="str">
        <f>IF(V486="","",COUNTIF($V$7:V486,"該当３"))</f>
        <v/>
      </c>
    </row>
    <row r="487" spans="1:24">
      <c r="A487" s="263">
        <v>1020230014</v>
      </c>
      <c r="B487" s="263">
        <v>10</v>
      </c>
      <c r="C487" s="264">
        <v>202</v>
      </c>
      <c r="D487" s="265">
        <v>30</v>
      </c>
      <c r="E487" s="264">
        <v>14</v>
      </c>
      <c r="F487" s="263" t="s">
        <v>495</v>
      </c>
      <c r="G487" s="263" t="s">
        <v>681</v>
      </c>
      <c r="H487" s="263" t="s">
        <v>892</v>
      </c>
      <c r="I487" s="263" t="s">
        <v>903</v>
      </c>
      <c r="J487" s="51"/>
      <c r="K487" s="52" t="str">
        <f t="shared" si="86"/>
        <v/>
      </c>
      <c r="L487" s="83" t="str">
        <f t="shared" si="87"/>
        <v/>
      </c>
      <c r="M487" s="53" t="str">
        <f>IF(K487="","",COUNTIF($K$7:K487,"ﾘｽﾄ１"))</f>
        <v/>
      </c>
      <c r="N487" s="53" t="str">
        <f t="shared" si="88"/>
        <v/>
      </c>
      <c r="O487" s="54" t="str">
        <f t="shared" si="89"/>
        <v/>
      </c>
      <c r="P487" s="53" t="str">
        <f t="shared" si="80"/>
        <v/>
      </c>
      <c r="Q487" s="52" t="str">
        <f t="shared" si="81"/>
        <v/>
      </c>
      <c r="R487" s="55" t="str">
        <f t="shared" si="82"/>
        <v/>
      </c>
      <c r="S487" s="52" t="str">
        <f t="shared" si="90"/>
        <v/>
      </c>
      <c r="T487" s="83" t="str">
        <f t="shared" si="83"/>
        <v/>
      </c>
      <c r="U487" s="53" t="str">
        <f>IF(S487="","",COUNTIF($S$7:S487,"該当２"))</f>
        <v/>
      </c>
      <c r="V487" s="56" t="str">
        <f t="shared" si="84"/>
        <v/>
      </c>
      <c r="W487" s="83" t="str">
        <f t="shared" si="85"/>
        <v/>
      </c>
      <c r="X487" s="53" t="str">
        <f>IF(V487="","",COUNTIF($V$7:V487,"該当３"))</f>
        <v/>
      </c>
    </row>
    <row r="488" spans="1:24">
      <c r="A488" s="263">
        <v>1020231000</v>
      </c>
      <c r="B488" s="263">
        <v>10</v>
      </c>
      <c r="C488" s="264">
        <v>202</v>
      </c>
      <c r="D488" s="265">
        <v>31</v>
      </c>
      <c r="E488" s="264">
        <v>0</v>
      </c>
      <c r="F488" s="263" t="s">
        <v>495</v>
      </c>
      <c r="G488" s="263" t="s">
        <v>681</v>
      </c>
      <c r="H488" s="263" t="s">
        <v>904</v>
      </c>
      <c r="I488" s="263"/>
      <c r="J488" s="51"/>
      <c r="K488" s="52" t="str">
        <f t="shared" si="86"/>
        <v/>
      </c>
      <c r="L488" s="83" t="str">
        <f t="shared" si="87"/>
        <v/>
      </c>
      <c r="M488" s="53" t="str">
        <f>IF(K488="","",COUNTIF($K$7:K488,"ﾘｽﾄ１"))</f>
        <v/>
      </c>
      <c r="N488" s="53" t="str">
        <f t="shared" si="88"/>
        <v/>
      </c>
      <c r="O488" s="54" t="str">
        <f t="shared" si="89"/>
        <v/>
      </c>
      <c r="P488" s="53" t="str">
        <f t="shared" si="80"/>
        <v/>
      </c>
      <c r="Q488" s="52" t="str">
        <f t="shared" si="81"/>
        <v/>
      </c>
      <c r="R488" s="55" t="str">
        <f t="shared" si="82"/>
        <v/>
      </c>
      <c r="S488" s="52" t="str">
        <f t="shared" si="90"/>
        <v/>
      </c>
      <c r="T488" s="83" t="str">
        <f t="shared" si="83"/>
        <v/>
      </c>
      <c r="U488" s="53" t="str">
        <f>IF(S488="","",COUNTIF($S$7:S488,"該当２"))</f>
        <v/>
      </c>
      <c r="V488" s="56" t="str">
        <f t="shared" si="84"/>
        <v/>
      </c>
      <c r="W488" s="83" t="str">
        <f t="shared" si="85"/>
        <v/>
      </c>
      <c r="X488" s="53" t="str">
        <f>IF(V488="","",COUNTIF($V$7:V488,"該当３"))</f>
        <v/>
      </c>
    </row>
    <row r="489" spans="1:24">
      <c r="A489" s="263">
        <v>1020231001</v>
      </c>
      <c r="B489" s="263">
        <v>10</v>
      </c>
      <c r="C489" s="264">
        <v>202</v>
      </c>
      <c r="D489" s="265">
        <v>31</v>
      </c>
      <c r="E489" s="264">
        <v>1</v>
      </c>
      <c r="F489" s="263" t="s">
        <v>495</v>
      </c>
      <c r="G489" s="263" t="s">
        <v>681</v>
      </c>
      <c r="H489" s="263" t="s">
        <v>904</v>
      </c>
      <c r="I489" s="263" t="s">
        <v>905</v>
      </c>
      <c r="J489" s="51"/>
      <c r="K489" s="52" t="str">
        <f t="shared" si="86"/>
        <v/>
      </c>
      <c r="L489" s="83" t="str">
        <f t="shared" si="87"/>
        <v/>
      </c>
      <c r="M489" s="53" t="str">
        <f>IF(K489="","",COUNTIF($K$7:K489,"ﾘｽﾄ１"))</f>
        <v/>
      </c>
      <c r="N489" s="53" t="str">
        <f t="shared" si="88"/>
        <v/>
      </c>
      <c r="O489" s="54" t="str">
        <f t="shared" si="89"/>
        <v/>
      </c>
      <c r="P489" s="53" t="str">
        <f t="shared" si="80"/>
        <v/>
      </c>
      <c r="Q489" s="52" t="str">
        <f t="shared" si="81"/>
        <v/>
      </c>
      <c r="R489" s="55" t="str">
        <f t="shared" si="82"/>
        <v/>
      </c>
      <c r="S489" s="52" t="str">
        <f t="shared" si="90"/>
        <v/>
      </c>
      <c r="T489" s="83" t="str">
        <f t="shared" si="83"/>
        <v/>
      </c>
      <c r="U489" s="53" t="str">
        <f>IF(S489="","",COUNTIF($S$7:S489,"該当２"))</f>
        <v/>
      </c>
      <c r="V489" s="56" t="str">
        <f t="shared" si="84"/>
        <v/>
      </c>
      <c r="W489" s="83" t="str">
        <f t="shared" si="85"/>
        <v/>
      </c>
      <c r="X489" s="53" t="str">
        <f>IF(V489="","",COUNTIF($V$7:V489,"該当３"))</f>
        <v/>
      </c>
    </row>
    <row r="490" spans="1:24">
      <c r="A490" s="263">
        <v>1020231002</v>
      </c>
      <c r="B490" s="263">
        <v>10</v>
      </c>
      <c r="C490" s="264">
        <v>202</v>
      </c>
      <c r="D490" s="265">
        <v>31</v>
      </c>
      <c r="E490" s="264">
        <v>2</v>
      </c>
      <c r="F490" s="263" t="s">
        <v>495</v>
      </c>
      <c r="G490" s="263" t="s">
        <v>681</v>
      </c>
      <c r="H490" s="263" t="s">
        <v>904</v>
      </c>
      <c r="I490" s="263" t="s">
        <v>906</v>
      </c>
      <c r="J490" s="51"/>
      <c r="K490" s="52" t="str">
        <f t="shared" si="86"/>
        <v/>
      </c>
      <c r="L490" s="83" t="str">
        <f t="shared" si="87"/>
        <v/>
      </c>
      <c r="M490" s="53" t="str">
        <f>IF(K490="","",COUNTIF($K$7:K490,"ﾘｽﾄ１"))</f>
        <v/>
      </c>
      <c r="N490" s="53" t="str">
        <f t="shared" si="88"/>
        <v/>
      </c>
      <c r="O490" s="54" t="str">
        <f t="shared" si="89"/>
        <v/>
      </c>
      <c r="P490" s="53" t="str">
        <f t="shared" si="80"/>
        <v/>
      </c>
      <c r="Q490" s="52" t="str">
        <f t="shared" si="81"/>
        <v/>
      </c>
      <c r="R490" s="55" t="str">
        <f t="shared" si="82"/>
        <v/>
      </c>
      <c r="S490" s="52" t="str">
        <f t="shared" si="90"/>
        <v/>
      </c>
      <c r="T490" s="83" t="str">
        <f t="shared" si="83"/>
        <v/>
      </c>
      <c r="U490" s="53" t="str">
        <f>IF(S490="","",COUNTIF($S$7:S490,"該当２"))</f>
        <v/>
      </c>
      <c r="V490" s="56" t="str">
        <f t="shared" si="84"/>
        <v/>
      </c>
      <c r="W490" s="83" t="str">
        <f t="shared" si="85"/>
        <v/>
      </c>
      <c r="X490" s="53" t="str">
        <f>IF(V490="","",COUNTIF($V$7:V490,"該当３"))</f>
        <v/>
      </c>
    </row>
    <row r="491" spans="1:24">
      <c r="A491" s="263">
        <v>1020231003</v>
      </c>
      <c r="B491" s="263">
        <v>10</v>
      </c>
      <c r="C491" s="264">
        <v>202</v>
      </c>
      <c r="D491" s="265">
        <v>31</v>
      </c>
      <c r="E491" s="264">
        <v>3</v>
      </c>
      <c r="F491" s="263" t="s">
        <v>495</v>
      </c>
      <c r="G491" s="263" t="s">
        <v>681</v>
      </c>
      <c r="H491" s="263" t="s">
        <v>904</v>
      </c>
      <c r="I491" s="263" t="s">
        <v>907</v>
      </c>
      <c r="J491" s="51"/>
      <c r="K491" s="52" t="str">
        <f t="shared" si="86"/>
        <v/>
      </c>
      <c r="L491" s="83" t="str">
        <f t="shared" si="87"/>
        <v/>
      </c>
      <c r="M491" s="53" t="str">
        <f>IF(K491="","",COUNTIF($K$7:K491,"ﾘｽﾄ１"))</f>
        <v/>
      </c>
      <c r="N491" s="53" t="str">
        <f t="shared" si="88"/>
        <v/>
      </c>
      <c r="O491" s="54" t="str">
        <f t="shared" si="89"/>
        <v/>
      </c>
      <c r="P491" s="53" t="str">
        <f t="shared" si="80"/>
        <v/>
      </c>
      <c r="Q491" s="52" t="str">
        <f t="shared" si="81"/>
        <v/>
      </c>
      <c r="R491" s="55" t="str">
        <f t="shared" si="82"/>
        <v/>
      </c>
      <c r="S491" s="52" t="str">
        <f t="shared" si="90"/>
        <v/>
      </c>
      <c r="T491" s="83" t="str">
        <f t="shared" si="83"/>
        <v/>
      </c>
      <c r="U491" s="53" t="str">
        <f>IF(S491="","",COUNTIF($S$7:S491,"該当２"))</f>
        <v/>
      </c>
      <c r="V491" s="56" t="str">
        <f t="shared" si="84"/>
        <v/>
      </c>
      <c r="W491" s="83" t="str">
        <f t="shared" si="85"/>
        <v/>
      </c>
      <c r="X491" s="53" t="str">
        <f>IF(V491="","",COUNTIF($V$7:V491,"該当３"))</f>
        <v/>
      </c>
    </row>
    <row r="492" spans="1:24">
      <c r="A492" s="263">
        <v>1020231004</v>
      </c>
      <c r="B492" s="263">
        <v>10</v>
      </c>
      <c r="C492" s="264">
        <v>202</v>
      </c>
      <c r="D492" s="265">
        <v>31</v>
      </c>
      <c r="E492" s="264">
        <v>4</v>
      </c>
      <c r="F492" s="263" t="s">
        <v>495</v>
      </c>
      <c r="G492" s="263" t="s">
        <v>681</v>
      </c>
      <c r="H492" s="263" t="s">
        <v>904</v>
      </c>
      <c r="I492" s="263" t="s">
        <v>908</v>
      </c>
      <c r="J492" s="51"/>
      <c r="K492" s="52" t="str">
        <f t="shared" si="86"/>
        <v/>
      </c>
      <c r="L492" s="83" t="str">
        <f t="shared" si="87"/>
        <v/>
      </c>
      <c r="M492" s="53" t="str">
        <f>IF(K492="","",COUNTIF($K$7:K492,"ﾘｽﾄ１"))</f>
        <v/>
      </c>
      <c r="N492" s="53" t="str">
        <f t="shared" si="88"/>
        <v/>
      </c>
      <c r="O492" s="54" t="str">
        <f t="shared" si="89"/>
        <v/>
      </c>
      <c r="P492" s="53" t="str">
        <f t="shared" si="80"/>
        <v/>
      </c>
      <c r="Q492" s="52" t="str">
        <f t="shared" si="81"/>
        <v/>
      </c>
      <c r="R492" s="55" t="str">
        <f t="shared" si="82"/>
        <v/>
      </c>
      <c r="S492" s="52" t="str">
        <f t="shared" si="90"/>
        <v/>
      </c>
      <c r="T492" s="83" t="str">
        <f t="shared" si="83"/>
        <v/>
      </c>
      <c r="U492" s="53" t="str">
        <f>IF(S492="","",COUNTIF($S$7:S492,"該当２"))</f>
        <v/>
      </c>
      <c r="V492" s="56" t="str">
        <f t="shared" si="84"/>
        <v/>
      </c>
      <c r="W492" s="83" t="str">
        <f t="shared" si="85"/>
        <v/>
      </c>
      <c r="X492" s="53" t="str">
        <f>IF(V492="","",COUNTIF($V$7:V492,"該当３"))</f>
        <v/>
      </c>
    </row>
    <row r="493" spans="1:24">
      <c r="A493" s="263">
        <v>1020231005</v>
      </c>
      <c r="B493" s="263">
        <v>10</v>
      </c>
      <c r="C493" s="264">
        <v>202</v>
      </c>
      <c r="D493" s="265">
        <v>31</v>
      </c>
      <c r="E493" s="264">
        <v>5</v>
      </c>
      <c r="F493" s="263" t="s">
        <v>495</v>
      </c>
      <c r="G493" s="263" t="s">
        <v>681</v>
      </c>
      <c r="H493" s="263" t="s">
        <v>904</v>
      </c>
      <c r="I493" s="263" t="s">
        <v>909</v>
      </c>
      <c r="J493" s="51"/>
      <c r="K493" s="52" t="str">
        <f t="shared" si="86"/>
        <v/>
      </c>
      <c r="L493" s="83" t="str">
        <f t="shared" si="87"/>
        <v/>
      </c>
      <c r="M493" s="53" t="str">
        <f>IF(K493="","",COUNTIF($K$7:K493,"ﾘｽﾄ１"))</f>
        <v/>
      </c>
      <c r="N493" s="53" t="str">
        <f t="shared" si="88"/>
        <v/>
      </c>
      <c r="O493" s="54" t="str">
        <f t="shared" si="89"/>
        <v/>
      </c>
      <c r="P493" s="53" t="str">
        <f t="shared" si="80"/>
        <v/>
      </c>
      <c r="Q493" s="52" t="str">
        <f t="shared" si="81"/>
        <v/>
      </c>
      <c r="R493" s="55" t="str">
        <f t="shared" si="82"/>
        <v/>
      </c>
      <c r="S493" s="52" t="str">
        <f t="shared" si="90"/>
        <v/>
      </c>
      <c r="T493" s="83" t="str">
        <f t="shared" si="83"/>
        <v/>
      </c>
      <c r="U493" s="53" t="str">
        <f>IF(S493="","",COUNTIF($S$7:S493,"該当２"))</f>
        <v/>
      </c>
      <c r="V493" s="56" t="str">
        <f t="shared" si="84"/>
        <v/>
      </c>
      <c r="W493" s="83" t="str">
        <f t="shared" si="85"/>
        <v/>
      </c>
      <c r="X493" s="53" t="str">
        <f>IF(V493="","",COUNTIF($V$7:V493,"該当３"))</f>
        <v/>
      </c>
    </row>
    <row r="494" spans="1:24">
      <c r="A494" s="263">
        <v>1020231006</v>
      </c>
      <c r="B494" s="263">
        <v>10</v>
      </c>
      <c r="C494" s="264">
        <v>202</v>
      </c>
      <c r="D494" s="265">
        <v>31</v>
      </c>
      <c r="E494" s="264">
        <v>6</v>
      </c>
      <c r="F494" s="263" t="s">
        <v>495</v>
      </c>
      <c r="G494" s="263" t="s">
        <v>681</v>
      </c>
      <c r="H494" s="263" t="s">
        <v>904</v>
      </c>
      <c r="I494" s="263" t="s">
        <v>910</v>
      </c>
      <c r="J494" s="51"/>
      <c r="K494" s="52" t="str">
        <f t="shared" si="86"/>
        <v/>
      </c>
      <c r="L494" s="83" t="str">
        <f t="shared" si="87"/>
        <v/>
      </c>
      <c r="M494" s="53" t="str">
        <f>IF(K494="","",COUNTIF($K$7:K494,"ﾘｽﾄ１"))</f>
        <v/>
      </c>
      <c r="N494" s="53" t="str">
        <f t="shared" si="88"/>
        <v/>
      </c>
      <c r="O494" s="54" t="str">
        <f t="shared" si="89"/>
        <v/>
      </c>
      <c r="P494" s="53" t="str">
        <f t="shared" si="80"/>
        <v/>
      </c>
      <c r="Q494" s="52" t="str">
        <f t="shared" si="81"/>
        <v/>
      </c>
      <c r="R494" s="55" t="str">
        <f t="shared" si="82"/>
        <v/>
      </c>
      <c r="S494" s="52" t="str">
        <f t="shared" si="90"/>
        <v/>
      </c>
      <c r="T494" s="83" t="str">
        <f t="shared" si="83"/>
        <v/>
      </c>
      <c r="U494" s="53" t="str">
        <f>IF(S494="","",COUNTIF($S$7:S494,"該当２"))</f>
        <v/>
      </c>
      <c r="V494" s="56" t="str">
        <f t="shared" si="84"/>
        <v/>
      </c>
      <c r="W494" s="83" t="str">
        <f t="shared" si="85"/>
        <v/>
      </c>
      <c r="X494" s="53" t="str">
        <f>IF(V494="","",COUNTIF($V$7:V494,"該当３"))</f>
        <v/>
      </c>
    </row>
    <row r="495" spans="1:24">
      <c r="A495" s="263">
        <v>1020231007</v>
      </c>
      <c r="B495" s="263">
        <v>10</v>
      </c>
      <c r="C495" s="264">
        <v>202</v>
      </c>
      <c r="D495" s="265">
        <v>31</v>
      </c>
      <c r="E495" s="264">
        <v>7</v>
      </c>
      <c r="F495" s="263" t="s">
        <v>495</v>
      </c>
      <c r="G495" s="263" t="s">
        <v>681</v>
      </c>
      <c r="H495" s="263" t="s">
        <v>904</v>
      </c>
      <c r="I495" s="263" t="s">
        <v>911</v>
      </c>
      <c r="J495" s="51"/>
      <c r="K495" s="52" t="str">
        <f t="shared" si="86"/>
        <v/>
      </c>
      <c r="L495" s="83" t="str">
        <f t="shared" si="87"/>
        <v/>
      </c>
      <c r="M495" s="53" t="str">
        <f>IF(K495="","",COUNTIF($K$7:K495,"ﾘｽﾄ１"))</f>
        <v/>
      </c>
      <c r="N495" s="53" t="str">
        <f t="shared" si="88"/>
        <v/>
      </c>
      <c r="O495" s="54" t="str">
        <f t="shared" si="89"/>
        <v/>
      </c>
      <c r="P495" s="53" t="str">
        <f t="shared" si="80"/>
        <v/>
      </c>
      <c r="Q495" s="52" t="str">
        <f t="shared" si="81"/>
        <v/>
      </c>
      <c r="R495" s="55" t="str">
        <f t="shared" si="82"/>
        <v/>
      </c>
      <c r="S495" s="52" t="str">
        <f t="shared" si="90"/>
        <v/>
      </c>
      <c r="T495" s="83" t="str">
        <f t="shared" si="83"/>
        <v/>
      </c>
      <c r="U495" s="53" t="str">
        <f>IF(S495="","",COUNTIF($S$7:S495,"該当２"))</f>
        <v/>
      </c>
      <c r="V495" s="56" t="str">
        <f t="shared" si="84"/>
        <v/>
      </c>
      <c r="W495" s="83" t="str">
        <f t="shared" si="85"/>
        <v/>
      </c>
      <c r="X495" s="53" t="str">
        <f>IF(V495="","",COUNTIF($V$7:V495,"該当３"))</f>
        <v/>
      </c>
    </row>
    <row r="496" spans="1:24">
      <c r="A496" s="263">
        <v>1020300000</v>
      </c>
      <c r="B496" s="263">
        <v>10</v>
      </c>
      <c r="C496" s="264">
        <v>203</v>
      </c>
      <c r="D496" s="265">
        <v>0</v>
      </c>
      <c r="E496" s="264">
        <v>0</v>
      </c>
      <c r="F496" s="263" t="s">
        <v>495</v>
      </c>
      <c r="G496" s="263" t="s">
        <v>912</v>
      </c>
      <c r="H496" s="263"/>
      <c r="I496" s="263"/>
      <c r="J496" s="51"/>
      <c r="K496" s="52" t="str">
        <f t="shared" si="86"/>
        <v>ﾘｽﾄ１</v>
      </c>
      <c r="L496" s="83" t="str">
        <f t="shared" si="87"/>
        <v>桐生市</v>
      </c>
      <c r="M496" s="53">
        <f>IF(K496="","",COUNTIF($K$7:K496,"ﾘｽﾄ１"))</f>
        <v>3</v>
      </c>
      <c r="N496" s="53" t="str">
        <f t="shared" si="88"/>
        <v/>
      </c>
      <c r="O496" s="54" t="str">
        <f t="shared" si="89"/>
        <v/>
      </c>
      <c r="P496" s="53" t="str">
        <f t="shared" si="80"/>
        <v/>
      </c>
      <c r="Q496" s="52" t="str">
        <f t="shared" si="81"/>
        <v/>
      </c>
      <c r="R496" s="55" t="str">
        <f t="shared" si="82"/>
        <v/>
      </c>
      <c r="S496" s="52" t="str">
        <f t="shared" si="90"/>
        <v/>
      </c>
      <c r="T496" s="83" t="str">
        <f t="shared" si="83"/>
        <v/>
      </c>
      <c r="U496" s="53" t="str">
        <f>IF(S496="","",COUNTIF($S$7:S496,"該当２"))</f>
        <v/>
      </c>
      <c r="V496" s="56" t="str">
        <f t="shared" si="84"/>
        <v/>
      </c>
      <c r="W496" s="83" t="str">
        <f t="shared" si="85"/>
        <v/>
      </c>
      <c r="X496" s="53" t="str">
        <f>IF(V496="","",COUNTIF($V$7:V496,"該当３"))</f>
        <v/>
      </c>
    </row>
    <row r="497" spans="1:24">
      <c r="A497" s="263">
        <v>1020301000</v>
      </c>
      <c r="B497" s="263">
        <v>10</v>
      </c>
      <c r="C497" s="264">
        <v>203</v>
      </c>
      <c r="D497" s="265">
        <v>1</v>
      </c>
      <c r="E497" s="264">
        <v>0</v>
      </c>
      <c r="F497" s="263" t="s">
        <v>495</v>
      </c>
      <c r="G497" s="263" t="s">
        <v>912</v>
      </c>
      <c r="H497" s="266" t="s">
        <v>913</v>
      </c>
      <c r="I497" s="263"/>
      <c r="J497" s="51"/>
      <c r="K497" s="52" t="str">
        <f t="shared" si="86"/>
        <v/>
      </c>
      <c r="L497" s="83" t="str">
        <f t="shared" si="87"/>
        <v/>
      </c>
      <c r="M497" s="53" t="str">
        <f>IF(K497="","",COUNTIF($K$7:K497,"ﾘｽﾄ１"))</f>
        <v/>
      </c>
      <c r="N497" s="53" t="str">
        <f t="shared" si="88"/>
        <v/>
      </c>
      <c r="O497" s="54" t="str">
        <f t="shared" si="89"/>
        <v/>
      </c>
      <c r="P497" s="53" t="str">
        <f t="shared" si="80"/>
        <v/>
      </c>
      <c r="Q497" s="52" t="str">
        <f t="shared" si="81"/>
        <v/>
      </c>
      <c r="R497" s="55" t="str">
        <f t="shared" si="82"/>
        <v/>
      </c>
      <c r="S497" s="52" t="str">
        <f t="shared" si="90"/>
        <v/>
      </c>
      <c r="T497" s="83" t="str">
        <f t="shared" si="83"/>
        <v/>
      </c>
      <c r="U497" s="53" t="str">
        <f>IF(S497="","",COUNTIF($S$7:S497,"該当２"))</f>
        <v/>
      </c>
      <c r="V497" s="56" t="str">
        <f t="shared" si="84"/>
        <v/>
      </c>
      <c r="W497" s="83" t="str">
        <f t="shared" si="85"/>
        <v/>
      </c>
      <c r="X497" s="53" t="str">
        <f>IF(V497="","",COUNTIF($V$7:V497,"該当３"))</f>
        <v/>
      </c>
    </row>
    <row r="498" spans="1:24">
      <c r="A498" s="263">
        <v>1020301001</v>
      </c>
      <c r="B498" s="263">
        <v>10</v>
      </c>
      <c r="C498" s="264">
        <v>203</v>
      </c>
      <c r="D498" s="265">
        <v>1</v>
      </c>
      <c r="E498" s="264">
        <v>1</v>
      </c>
      <c r="F498" s="263" t="s">
        <v>495</v>
      </c>
      <c r="G498" s="263" t="s">
        <v>912</v>
      </c>
      <c r="H498" s="263" t="s">
        <v>912</v>
      </c>
      <c r="I498" s="263" t="s">
        <v>914</v>
      </c>
      <c r="J498" s="51"/>
      <c r="K498" s="52" t="str">
        <f t="shared" si="86"/>
        <v/>
      </c>
      <c r="L498" s="83" t="str">
        <f t="shared" si="87"/>
        <v/>
      </c>
      <c r="M498" s="53" t="str">
        <f>IF(K498="","",COUNTIF($K$7:K498,"ﾘｽﾄ１"))</f>
        <v/>
      </c>
      <c r="N498" s="53" t="str">
        <f t="shared" si="88"/>
        <v/>
      </c>
      <c r="O498" s="54" t="str">
        <f t="shared" si="89"/>
        <v/>
      </c>
      <c r="P498" s="53" t="str">
        <f t="shared" si="80"/>
        <v/>
      </c>
      <c r="Q498" s="52" t="str">
        <f t="shared" si="81"/>
        <v/>
      </c>
      <c r="R498" s="55" t="str">
        <f t="shared" si="82"/>
        <v/>
      </c>
      <c r="S498" s="52" t="str">
        <f t="shared" si="90"/>
        <v/>
      </c>
      <c r="T498" s="83" t="str">
        <f t="shared" si="83"/>
        <v/>
      </c>
      <c r="U498" s="53" t="str">
        <f>IF(S498="","",COUNTIF($S$7:S498,"該当２"))</f>
        <v/>
      </c>
      <c r="V498" s="56" t="str">
        <f t="shared" si="84"/>
        <v/>
      </c>
      <c r="W498" s="83" t="str">
        <f t="shared" si="85"/>
        <v/>
      </c>
      <c r="X498" s="53" t="str">
        <f>IF(V498="","",COUNTIF($V$7:V498,"該当３"))</f>
        <v/>
      </c>
    </row>
    <row r="499" spans="1:24">
      <c r="A499" s="263">
        <v>1020301002</v>
      </c>
      <c r="B499" s="263">
        <v>10</v>
      </c>
      <c r="C499" s="264">
        <v>203</v>
      </c>
      <c r="D499" s="265">
        <v>1</v>
      </c>
      <c r="E499" s="264">
        <v>2</v>
      </c>
      <c r="F499" s="263" t="s">
        <v>495</v>
      </c>
      <c r="G499" s="263" t="s">
        <v>912</v>
      </c>
      <c r="H499" s="263" t="s">
        <v>912</v>
      </c>
      <c r="I499" s="263" t="s">
        <v>915</v>
      </c>
      <c r="J499" s="51"/>
      <c r="K499" s="52" t="str">
        <f t="shared" si="86"/>
        <v/>
      </c>
      <c r="L499" s="83" t="str">
        <f t="shared" si="87"/>
        <v/>
      </c>
      <c r="M499" s="53" t="str">
        <f>IF(K499="","",COUNTIF($K$7:K499,"ﾘｽﾄ１"))</f>
        <v/>
      </c>
      <c r="N499" s="53" t="str">
        <f t="shared" si="88"/>
        <v/>
      </c>
      <c r="O499" s="54" t="str">
        <f t="shared" si="89"/>
        <v/>
      </c>
      <c r="P499" s="53" t="str">
        <f t="shared" si="80"/>
        <v/>
      </c>
      <c r="Q499" s="52" t="str">
        <f t="shared" si="81"/>
        <v/>
      </c>
      <c r="R499" s="55" t="str">
        <f t="shared" si="82"/>
        <v/>
      </c>
      <c r="S499" s="52" t="str">
        <f t="shared" si="90"/>
        <v/>
      </c>
      <c r="T499" s="83" t="str">
        <f t="shared" si="83"/>
        <v/>
      </c>
      <c r="U499" s="53" t="str">
        <f>IF(S499="","",COUNTIF($S$7:S499,"該当２"))</f>
        <v/>
      </c>
      <c r="V499" s="56" t="str">
        <f t="shared" si="84"/>
        <v/>
      </c>
      <c r="W499" s="83" t="str">
        <f t="shared" si="85"/>
        <v/>
      </c>
      <c r="X499" s="53" t="str">
        <f>IF(V499="","",COUNTIF($V$7:V499,"該当３"))</f>
        <v/>
      </c>
    </row>
    <row r="500" spans="1:24">
      <c r="A500" s="263">
        <v>1020301003</v>
      </c>
      <c r="B500" s="263">
        <v>10</v>
      </c>
      <c r="C500" s="264">
        <v>203</v>
      </c>
      <c r="D500" s="265">
        <v>1</v>
      </c>
      <c r="E500" s="264">
        <v>3</v>
      </c>
      <c r="F500" s="263" t="s">
        <v>495</v>
      </c>
      <c r="G500" s="263" t="s">
        <v>912</v>
      </c>
      <c r="H500" s="263" t="s">
        <v>912</v>
      </c>
      <c r="I500" s="263" t="s">
        <v>916</v>
      </c>
      <c r="J500" s="51"/>
      <c r="K500" s="52" t="str">
        <f t="shared" si="86"/>
        <v/>
      </c>
      <c r="L500" s="83" t="str">
        <f t="shared" si="87"/>
        <v/>
      </c>
      <c r="M500" s="53" t="str">
        <f>IF(K500="","",COUNTIF($K$7:K500,"ﾘｽﾄ１"))</f>
        <v/>
      </c>
      <c r="N500" s="53" t="str">
        <f t="shared" si="88"/>
        <v/>
      </c>
      <c r="O500" s="54" t="str">
        <f t="shared" si="89"/>
        <v/>
      </c>
      <c r="P500" s="53" t="str">
        <f t="shared" si="80"/>
        <v/>
      </c>
      <c r="Q500" s="52" t="str">
        <f t="shared" si="81"/>
        <v/>
      </c>
      <c r="R500" s="55" t="str">
        <f t="shared" si="82"/>
        <v/>
      </c>
      <c r="S500" s="52" t="str">
        <f t="shared" si="90"/>
        <v/>
      </c>
      <c r="T500" s="83" t="str">
        <f t="shared" si="83"/>
        <v/>
      </c>
      <c r="U500" s="53" t="str">
        <f>IF(S500="","",COUNTIF($S$7:S500,"該当２"))</f>
        <v/>
      </c>
      <c r="V500" s="56" t="str">
        <f t="shared" si="84"/>
        <v/>
      </c>
      <c r="W500" s="83" t="str">
        <f t="shared" si="85"/>
        <v/>
      </c>
      <c r="X500" s="53" t="str">
        <f>IF(V500="","",COUNTIF($V$7:V500,"該当３"))</f>
        <v/>
      </c>
    </row>
    <row r="501" spans="1:24">
      <c r="A501" s="263">
        <v>1020301004</v>
      </c>
      <c r="B501" s="263">
        <v>10</v>
      </c>
      <c r="C501" s="264">
        <v>203</v>
      </c>
      <c r="D501" s="265">
        <v>1</v>
      </c>
      <c r="E501" s="264">
        <v>4</v>
      </c>
      <c r="F501" s="263" t="s">
        <v>495</v>
      </c>
      <c r="G501" s="263" t="s">
        <v>912</v>
      </c>
      <c r="H501" s="263" t="s">
        <v>912</v>
      </c>
      <c r="I501" s="263" t="s">
        <v>917</v>
      </c>
      <c r="J501" s="51"/>
      <c r="K501" s="52" t="str">
        <f t="shared" si="86"/>
        <v/>
      </c>
      <c r="L501" s="83" t="str">
        <f t="shared" si="87"/>
        <v/>
      </c>
      <c r="M501" s="53" t="str">
        <f>IF(K501="","",COUNTIF($K$7:K501,"ﾘｽﾄ１"))</f>
        <v/>
      </c>
      <c r="N501" s="53" t="str">
        <f t="shared" si="88"/>
        <v/>
      </c>
      <c r="O501" s="54" t="str">
        <f t="shared" si="89"/>
        <v/>
      </c>
      <c r="P501" s="53" t="str">
        <f t="shared" si="80"/>
        <v/>
      </c>
      <c r="Q501" s="52" t="str">
        <f t="shared" si="81"/>
        <v/>
      </c>
      <c r="R501" s="55" t="str">
        <f t="shared" si="82"/>
        <v/>
      </c>
      <c r="S501" s="52" t="str">
        <f t="shared" si="90"/>
        <v/>
      </c>
      <c r="T501" s="83" t="str">
        <f t="shared" si="83"/>
        <v/>
      </c>
      <c r="U501" s="53" t="str">
        <f>IF(S501="","",COUNTIF($S$7:S501,"該当２"))</f>
        <v/>
      </c>
      <c r="V501" s="56" t="str">
        <f t="shared" si="84"/>
        <v/>
      </c>
      <c r="W501" s="83" t="str">
        <f t="shared" si="85"/>
        <v/>
      </c>
      <c r="X501" s="53" t="str">
        <f>IF(V501="","",COUNTIF($V$7:V501,"該当３"))</f>
        <v/>
      </c>
    </row>
    <row r="502" spans="1:24">
      <c r="A502" s="263">
        <v>1020301005</v>
      </c>
      <c r="B502" s="263">
        <v>10</v>
      </c>
      <c r="C502" s="264">
        <v>203</v>
      </c>
      <c r="D502" s="265">
        <v>1</v>
      </c>
      <c r="E502" s="264">
        <v>5</v>
      </c>
      <c r="F502" s="263" t="s">
        <v>495</v>
      </c>
      <c r="G502" s="263" t="s">
        <v>912</v>
      </c>
      <c r="H502" s="263" t="s">
        <v>912</v>
      </c>
      <c r="I502" s="263" t="s">
        <v>918</v>
      </c>
      <c r="J502" s="51"/>
      <c r="K502" s="52" t="str">
        <f t="shared" si="86"/>
        <v/>
      </c>
      <c r="L502" s="83" t="str">
        <f t="shared" si="87"/>
        <v/>
      </c>
      <c r="M502" s="53" t="str">
        <f>IF(K502="","",COUNTIF($K$7:K502,"ﾘｽﾄ１"))</f>
        <v/>
      </c>
      <c r="N502" s="53" t="str">
        <f t="shared" si="88"/>
        <v/>
      </c>
      <c r="O502" s="54" t="str">
        <f t="shared" si="89"/>
        <v/>
      </c>
      <c r="P502" s="53" t="str">
        <f t="shared" si="80"/>
        <v/>
      </c>
      <c r="Q502" s="52" t="str">
        <f t="shared" si="81"/>
        <v/>
      </c>
      <c r="R502" s="55" t="str">
        <f t="shared" si="82"/>
        <v/>
      </c>
      <c r="S502" s="52" t="str">
        <f t="shared" si="90"/>
        <v/>
      </c>
      <c r="T502" s="83" t="str">
        <f t="shared" si="83"/>
        <v/>
      </c>
      <c r="U502" s="53" t="str">
        <f>IF(S502="","",COUNTIF($S$7:S502,"該当２"))</f>
        <v/>
      </c>
      <c r="V502" s="56" t="str">
        <f t="shared" si="84"/>
        <v/>
      </c>
      <c r="W502" s="83" t="str">
        <f t="shared" si="85"/>
        <v/>
      </c>
      <c r="X502" s="53" t="str">
        <f>IF(V502="","",COUNTIF($V$7:V502,"該当３"))</f>
        <v/>
      </c>
    </row>
    <row r="503" spans="1:24">
      <c r="A503" s="263">
        <v>1020301006</v>
      </c>
      <c r="B503" s="263">
        <v>10</v>
      </c>
      <c r="C503" s="264">
        <v>203</v>
      </c>
      <c r="D503" s="265">
        <v>1</v>
      </c>
      <c r="E503" s="264">
        <v>6</v>
      </c>
      <c r="F503" s="263" t="s">
        <v>495</v>
      </c>
      <c r="G503" s="263" t="s">
        <v>912</v>
      </c>
      <c r="H503" s="263" t="s">
        <v>912</v>
      </c>
      <c r="I503" s="263" t="s">
        <v>919</v>
      </c>
      <c r="J503" s="51"/>
      <c r="K503" s="52" t="str">
        <f t="shared" si="86"/>
        <v/>
      </c>
      <c r="L503" s="83" t="str">
        <f t="shared" si="87"/>
        <v/>
      </c>
      <c r="M503" s="53" t="str">
        <f>IF(K503="","",COUNTIF($K$7:K503,"ﾘｽﾄ１"))</f>
        <v/>
      </c>
      <c r="N503" s="53" t="str">
        <f t="shared" si="88"/>
        <v/>
      </c>
      <c r="O503" s="54" t="str">
        <f t="shared" si="89"/>
        <v/>
      </c>
      <c r="P503" s="53" t="str">
        <f t="shared" si="80"/>
        <v/>
      </c>
      <c r="Q503" s="52" t="str">
        <f t="shared" si="81"/>
        <v/>
      </c>
      <c r="R503" s="55" t="str">
        <f t="shared" si="82"/>
        <v/>
      </c>
      <c r="S503" s="52" t="str">
        <f t="shared" si="90"/>
        <v/>
      </c>
      <c r="T503" s="83" t="str">
        <f t="shared" si="83"/>
        <v/>
      </c>
      <c r="U503" s="53" t="str">
        <f>IF(S503="","",COUNTIF($S$7:S503,"該当２"))</f>
        <v/>
      </c>
      <c r="V503" s="56" t="str">
        <f t="shared" si="84"/>
        <v/>
      </c>
      <c r="W503" s="83" t="str">
        <f t="shared" si="85"/>
        <v/>
      </c>
      <c r="X503" s="53" t="str">
        <f>IF(V503="","",COUNTIF($V$7:V503,"該当３"))</f>
        <v/>
      </c>
    </row>
    <row r="504" spans="1:24">
      <c r="A504" s="263">
        <v>1020301007</v>
      </c>
      <c r="B504" s="263">
        <v>10</v>
      </c>
      <c r="C504" s="264">
        <v>203</v>
      </c>
      <c r="D504" s="265">
        <v>1</v>
      </c>
      <c r="E504" s="264">
        <v>7</v>
      </c>
      <c r="F504" s="263" t="s">
        <v>495</v>
      </c>
      <c r="G504" s="263" t="s">
        <v>912</v>
      </c>
      <c r="H504" s="263" t="s">
        <v>912</v>
      </c>
      <c r="I504" s="263" t="s">
        <v>234</v>
      </c>
      <c r="J504" s="51"/>
      <c r="K504" s="52" t="str">
        <f t="shared" si="86"/>
        <v/>
      </c>
      <c r="L504" s="83" t="str">
        <f t="shared" si="87"/>
        <v/>
      </c>
      <c r="M504" s="53" t="str">
        <f>IF(K504="","",COUNTIF($K$7:K504,"ﾘｽﾄ１"))</f>
        <v/>
      </c>
      <c r="N504" s="53" t="str">
        <f t="shared" si="88"/>
        <v/>
      </c>
      <c r="O504" s="54" t="str">
        <f t="shared" si="89"/>
        <v/>
      </c>
      <c r="P504" s="53" t="str">
        <f t="shared" si="80"/>
        <v/>
      </c>
      <c r="Q504" s="52" t="str">
        <f t="shared" si="81"/>
        <v/>
      </c>
      <c r="R504" s="55" t="str">
        <f t="shared" si="82"/>
        <v/>
      </c>
      <c r="S504" s="52" t="str">
        <f t="shared" si="90"/>
        <v/>
      </c>
      <c r="T504" s="83" t="str">
        <f t="shared" si="83"/>
        <v/>
      </c>
      <c r="U504" s="53" t="str">
        <f>IF(S504="","",COUNTIF($S$7:S504,"該当２"))</f>
        <v/>
      </c>
      <c r="V504" s="56" t="str">
        <f t="shared" si="84"/>
        <v/>
      </c>
      <c r="W504" s="83" t="str">
        <f t="shared" si="85"/>
        <v/>
      </c>
      <c r="X504" s="53" t="str">
        <f>IF(V504="","",COUNTIF($V$7:V504,"該当３"))</f>
        <v/>
      </c>
    </row>
    <row r="505" spans="1:24">
      <c r="A505" s="263">
        <v>1020301008</v>
      </c>
      <c r="B505" s="263">
        <v>10</v>
      </c>
      <c r="C505" s="264">
        <v>203</v>
      </c>
      <c r="D505" s="265">
        <v>1</v>
      </c>
      <c r="E505" s="264">
        <v>8</v>
      </c>
      <c r="F505" s="263" t="s">
        <v>495</v>
      </c>
      <c r="G505" s="263" t="s">
        <v>912</v>
      </c>
      <c r="H505" s="263" t="s">
        <v>912</v>
      </c>
      <c r="I505" s="263" t="s">
        <v>920</v>
      </c>
      <c r="J505" s="51"/>
      <c r="K505" s="52" t="str">
        <f t="shared" si="86"/>
        <v/>
      </c>
      <c r="L505" s="83" t="str">
        <f t="shared" si="87"/>
        <v/>
      </c>
      <c r="M505" s="53" t="str">
        <f>IF(K505="","",COUNTIF($K$7:K505,"ﾘｽﾄ１"))</f>
        <v/>
      </c>
      <c r="N505" s="53" t="str">
        <f t="shared" si="88"/>
        <v/>
      </c>
      <c r="O505" s="54" t="str">
        <f t="shared" si="89"/>
        <v/>
      </c>
      <c r="P505" s="53" t="str">
        <f t="shared" si="80"/>
        <v/>
      </c>
      <c r="Q505" s="52" t="str">
        <f t="shared" si="81"/>
        <v/>
      </c>
      <c r="R505" s="55" t="str">
        <f t="shared" si="82"/>
        <v/>
      </c>
      <c r="S505" s="52" t="str">
        <f t="shared" si="90"/>
        <v/>
      </c>
      <c r="T505" s="83" t="str">
        <f t="shared" si="83"/>
        <v/>
      </c>
      <c r="U505" s="53" t="str">
        <f>IF(S505="","",COUNTIF($S$7:S505,"該当２"))</f>
        <v/>
      </c>
      <c r="V505" s="56" t="str">
        <f t="shared" si="84"/>
        <v/>
      </c>
      <c r="W505" s="83" t="str">
        <f t="shared" si="85"/>
        <v/>
      </c>
      <c r="X505" s="53" t="str">
        <f>IF(V505="","",COUNTIF($V$7:V505,"該当３"))</f>
        <v/>
      </c>
    </row>
    <row r="506" spans="1:24">
      <c r="A506" s="263">
        <v>1020301009</v>
      </c>
      <c r="B506" s="263">
        <v>10</v>
      </c>
      <c r="C506" s="264">
        <v>203</v>
      </c>
      <c r="D506" s="265">
        <v>1</v>
      </c>
      <c r="E506" s="264">
        <v>9</v>
      </c>
      <c r="F506" s="263" t="s">
        <v>495</v>
      </c>
      <c r="G506" s="263" t="s">
        <v>912</v>
      </c>
      <c r="H506" s="263" t="s">
        <v>912</v>
      </c>
      <c r="I506" s="263" t="s">
        <v>921</v>
      </c>
      <c r="J506" s="51"/>
      <c r="K506" s="52" t="str">
        <f t="shared" si="86"/>
        <v/>
      </c>
      <c r="L506" s="83" t="str">
        <f t="shared" si="87"/>
        <v/>
      </c>
      <c r="M506" s="53" t="str">
        <f>IF(K506="","",COUNTIF($K$7:K506,"ﾘｽﾄ１"))</f>
        <v/>
      </c>
      <c r="N506" s="53" t="str">
        <f t="shared" si="88"/>
        <v/>
      </c>
      <c r="O506" s="54" t="str">
        <f t="shared" si="89"/>
        <v/>
      </c>
      <c r="P506" s="53" t="str">
        <f t="shared" si="80"/>
        <v/>
      </c>
      <c r="Q506" s="52" t="str">
        <f t="shared" si="81"/>
        <v/>
      </c>
      <c r="R506" s="55" t="str">
        <f t="shared" si="82"/>
        <v/>
      </c>
      <c r="S506" s="52" t="str">
        <f t="shared" si="90"/>
        <v/>
      </c>
      <c r="T506" s="83" t="str">
        <f t="shared" si="83"/>
        <v/>
      </c>
      <c r="U506" s="53" t="str">
        <f>IF(S506="","",COUNTIF($S$7:S506,"該当２"))</f>
        <v/>
      </c>
      <c r="V506" s="56" t="str">
        <f t="shared" si="84"/>
        <v/>
      </c>
      <c r="W506" s="83" t="str">
        <f t="shared" si="85"/>
        <v/>
      </c>
      <c r="X506" s="53" t="str">
        <f>IF(V506="","",COUNTIF($V$7:V506,"該当３"))</f>
        <v/>
      </c>
    </row>
    <row r="507" spans="1:24">
      <c r="A507" s="263">
        <v>1020301010</v>
      </c>
      <c r="B507" s="263">
        <v>10</v>
      </c>
      <c r="C507" s="264">
        <v>203</v>
      </c>
      <c r="D507" s="265">
        <v>1</v>
      </c>
      <c r="E507" s="264">
        <v>10</v>
      </c>
      <c r="F507" s="263" t="s">
        <v>495</v>
      </c>
      <c r="G507" s="263" t="s">
        <v>912</v>
      </c>
      <c r="H507" s="263" t="s">
        <v>912</v>
      </c>
      <c r="I507" s="263" t="s">
        <v>922</v>
      </c>
      <c r="J507" s="51"/>
      <c r="K507" s="52" t="str">
        <f t="shared" si="86"/>
        <v/>
      </c>
      <c r="L507" s="83" t="str">
        <f t="shared" si="87"/>
        <v/>
      </c>
      <c r="M507" s="53" t="str">
        <f>IF(K507="","",COUNTIF($K$7:K507,"ﾘｽﾄ１"))</f>
        <v/>
      </c>
      <c r="N507" s="53" t="str">
        <f t="shared" si="88"/>
        <v/>
      </c>
      <c r="O507" s="54" t="str">
        <f t="shared" si="89"/>
        <v/>
      </c>
      <c r="P507" s="53" t="str">
        <f t="shared" si="80"/>
        <v/>
      </c>
      <c r="Q507" s="52" t="str">
        <f t="shared" si="81"/>
        <v/>
      </c>
      <c r="R507" s="55" t="str">
        <f t="shared" si="82"/>
        <v/>
      </c>
      <c r="S507" s="52" t="str">
        <f t="shared" si="90"/>
        <v/>
      </c>
      <c r="T507" s="83" t="str">
        <f t="shared" si="83"/>
        <v/>
      </c>
      <c r="U507" s="53" t="str">
        <f>IF(S507="","",COUNTIF($S$7:S507,"該当２"))</f>
        <v/>
      </c>
      <c r="V507" s="56" t="str">
        <f t="shared" si="84"/>
        <v/>
      </c>
      <c r="W507" s="83" t="str">
        <f t="shared" si="85"/>
        <v/>
      </c>
      <c r="X507" s="53" t="str">
        <f>IF(V507="","",COUNTIF($V$7:V507,"該当３"))</f>
        <v/>
      </c>
    </row>
    <row r="508" spans="1:24">
      <c r="A508" s="263">
        <v>1020301011</v>
      </c>
      <c r="B508" s="263">
        <v>10</v>
      </c>
      <c r="C508" s="264">
        <v>203</v>
      </c>
      <c r="D508" s="265">
        <v>1</v>
      </c>
      <c r="E508" s="264">
        <v>11</v>
      </c>
      <c r="F508" s="263" t="s">
        <v>495</v>
      </c>
      <c r="G508" s="263" t="s">
        <v>912</v>
      </c>
      <c r="H508" s="263" t="s">
        <v>912</v>
      </c>
      <c r="I508" s="263" t="s">
        <v>923</v>
      </c>
      <c r="J508" s="51"/>
      <c r="K508" s="52" t="str">
        <f t="shared" si="86"/>
        <v/>
      </c>
      <c r="L508" s="83" t="str">
        <f t="shared" si="87"/>
        <v/>
      </c>
      <c r="M508" s="53" t="str">
        <f>IF(K508="","",COUNTIF($K$7:K508,"ﾘｽﾄ１"))</f>
        <v/>
      </c>
      <c r="N508" s="53" t="str">
        <f t="shared" si="88"/>
        <v/>
      </c>
      <c r="O508" s="54" t="str">
        <f t="shared" si="89"/>
        <v/>
      </c>
      <c r="P508" s="53" t="str">
        <f t="shared" si="80"/>
        <v/>
      </c>
      <c r="Q508" s="52" t="str">
        <f t="shared" si="81"/>
        <v/>
      </c>
      <c r="R508" s="55" t="str">
        <f t="shared" si="82"/>
        <v/>
      </c>
      <c r="S508" s="52" t="str">
        <f t="shared" si="90"/>
        <v/>
      </c>
      <c r="T508" s="83" t="str">
        <f t="shared" si="83"/>
        <v/>
      </c>
      <c r="U508" s="53" t="str">
        <f>IF(S508="","",COUNTIF($S$7:S508,"該当２"))</f>
        <v/>
      </c>
      <c r="V508" s="56" t="str">
        <f t="shared" si="84"/>
        <v/>
      </c>
      <c r="W508" s="83" t="str">
        <f t="shared" si="85"/>
        <v/>
      </c>
      <c r="X508" s="53" t="str">
        <f>IF(V508="","",COUNTIF($V$7:V508,"該当３"))</f>
        <v/>
      </c>
    </row>
    <row r="509" spans="1:24">
      <c r="A509" s="263">
        <v>1020301012</v>
      </c>
      <c r="B509" s="263">
        <v>10</v>
      </c>
      <c r="C509" s="264">
        <v>203</v>
      </c>
      <c r="D509" s="265">
        <v>1</v>
      </c>
      <c r="E509" s="264">
        <v>12</v>
      </c>
      <c r="F509" s="263" t="s">
        <v>495</v>
      </c>
      <c r="G509" s="263" t="s">
        <v>912</v>
      </c>
      <c r="H509" s="263" t="s">
        <v>912</v>
      </c>
      <c r="I509" s="263" t="s">
        <v>924</v>
      </c>
      <c r="J509" s="51"/>
      <c r="K509" s="52" t="str">
        <f t="shared" si="86"/>
        <v/>
      </c>
      <c r="L509" s="83" t="str">
        <f t="shared" si="87"/>
        <v/>
      </c>
      <c r="M509" s="53" t="str">
        <f>IF(K509="","",COUNTIF($K$7:K509,"ﾘｽﾄ１"))</f>
        <v/>
      </c>
      <c r="N509" s="53" t="str">
        <f t="shared" si="88"/>
        <v/>
      </c>
      <c r="O509" s="54" t="str">
        <f t="shared" si="89"/>
        <v/>
      </c>
      <c r="P509" s="53" t="str">
        <f t="shared" si="80"/>
        <v/>
      </c>
      <c r="Q509" s="52" t="str">
        <f t="shared" si="81"/>
        <v/>
      </c>
      <c r="R509" s="55" t="str">
        <f t="shared" si="82"/>
        <v/>
      </c>
      <c r="S509" s="52" t="str">
        <f t="shared" si="90"/>
        <v/>
      </c>
      <c r="T509" s="83" t="str">
        <f t="shared" si="83"/>
        <v/>
      </c>
      <c r="U509" s="53" t="str">
        <f>IF(S509="","",COUNTIF($S$7:S509,"該当２"))</f>
        <v/>
      </c>
      <c r="V509" s="56" t="str">
        <f t="shared" si="84"/>
        <v/>
      </c>
      <c r="W509" s="83" t="str">
        <f t="shared" si="85"/>
        <v/>
      </c>
      <c r="X509" s="53" t="str">
        <f>IF(V509="","",COUNTIF($V$7:V509,"該当３"))</f>
        <v/>
      </c>
    </row>
    <row r="510" spans="1:24">
      <c r="A510" s="263">
        <v>1020301013</v>
      </c>
      <c r="B510" s="263">
        <v>10</v>
      </c>
      <c r="C510" s="264">
        <v>203</v>
      </c>
      <c r="D510" s="265">
        <v>1</v>
      </c>
      <c r="E510" s="264">
        <v>13</v>
      </c>
      <c r="F510" s="263" t="s">
        <v>495</v>
      </c>
      <c r="G510" s="263" t="s">
        <v>912</v>
      </c>
      <c r="H510" s="263" t="s">
        <v>912</v>
      </c>
      <c r="I510" s="263" t="s">
        <v>925</v>
      </c>
      <c r="J510" s="51"/>
      <c r="K510" s="52" t="str">
        <f t="shared" si="86"/>
        <v/>
      </c>
      <c r="L510" s="83" t="str">
        <f t="shared" si="87"/>
        <v/>
      </c>
      <c r="M510" s="53" t="str">
        <f>IF(K510="","",COUNTIF($K$7:K510,"ﾘｽﾄ１"))</f>
        <v/>
      </c>
      <c r="N510" s="53" t="str">
        <f t="shared" si="88"/>
        <v/>
      </c>
      <c r="O510" s="54" t="str">
        <f t="shared" si="89"/>
        <v/>
      </c>
      <c r="P510" s="53" t="str">
        <f t="shared" si="80"/>
        <v/>
      </c>
      <c r="Q510" s="52" t="str">
        <f t="shared" si="81"/>
        <v/>
      </c>
      <c r="R510" s="55" t="str">
        <f t="shared" si="82"/>
        <v/>
      </c>
      <c r="S510" s="52" t="str">
        <f t="shared" si="90"/>
        <v/>
      </c>
      <c r="T510" s="83" t="str">
        <f t="shared" si="83"/>
        <v/>
      </c>
      <c r="U510" s="53" t="str">
        <f>IF(S510="","",COUNTIF($S$7:S510,"該当２"))</f>
        <v/>
      </c>
      <c r="V510" s="56" t="str">
        <f t="shared" si="84"/>
        <v/>
      </c>
      <c r="W510" s="83" t="str">
        <f t="shared" si="85"/>
        <v/>
      </c>
      <c r="X510" s="53" t="str">
        <f>IF(V510="","",COUNTIF($V$7:V510,"該当３"))</f>
        <v/>
      </c>
    </row>
    <row r="511" spans="1:24">
      <c r="A511" s="263">
        <v>1020301014</v>
      </c>
      <c r="B511" s="263">
        <v>10</v>
      </c>
      <c r="C511" s="264">
        <v>203</v>
      </c>
      <c r="D511" s="265">
        <v>1</v>
      </c>
      <c r="E511" s="264">
        <v>14</v>
      </c>
      <c r="F511" s="263" t="s">
        <v>495</v>
      </c>
      <c r="G511" s="263" t="s">
        <v>912</v>
      </c>
      <c r="H511" s="263" t="s">
        <v>912</v>
      </c>
      <c r="I511" s="263" t="s">
        <v>926</v>
      </c>
      <c r="J511" s="51"/>
      <c r="K511" s="52" t="str">
        <f t="shared" si="86"/>
        <v/>
      </c>
      <c r="L511" s="83" t="str">
        <f t="shared" si="87"/>
        <v/>
      </c>
      <c r="M511" s="53" t="str">
        <f>IF(K511="","",COUNTIF($K$7:K511,"ﾘｽﾄ１"))</f>
        <v/>
      </c>
      <c r="N511" s="53" t="str">
        <f t="shared" si="88"/>
        <v/>
      </c>
      <c r="O511" s="54" t="str">
        <f t="shared" si="89"/>
        <v/>
      </c>
      <c r="P511" s="53" t="str">
        <f t="shared" si="80"/>
        <v/>
      </c>
      <c r="Q511" s="52" t="str">
        <f t="shared" si="81"/>
        <v/>
      </c>
      <c r="R511" s="55" t="str">
        <f t="shared" si="82"/>
        <v/>
      </c>
      <c r="S511" s="52" t="str">
        <f t="shared" si="90"/>
        <v/>
      </c>
      <c r="T511" s="83" t="str">
        <f t="shared" si="83"/>
        <v/>
      </c>
      <c r="U511" s="53" t="str">
        <f>IF(S511="","",COUNTIF($S$7:S511,"該当２"))</f>
        <v/>
      </c>
      <c r="V511" s="56" t="str">
        <f t="shared" si="84"/>
        <v/>
      </c>
      <c r="W511" s="83" t="str">
        <f t="shared" si="85"/>
        <v/>
      </c>
      <c r="X511" s="53" t="str">
        <f>IF(V511="","",COUNTIF($V$7:V511,"該当３"))</f>
        <v/>
      </c>
    </row>
    <row r="512" spans="1:24">
      <c r="A512" s="263">
        <v>1020301015</v>
      </c>
      <c r="B512" s="263">
        <v>10</v>
      </c>
      <c r="C512" s="264">
        <v>203</v>
      </c>
      <c r="D512" s="265">
        <v>1</v>
      </c>
      <c r="E512" s="264">
        <v>15</v>
      </c>
      <c r="F512" s="263" t="s">
        <v>495</v>
      </c>
      <c r="G512" s="263" t="s">
        <v>912</v>
      </c>
      <c r="H512" s="263" t="s">
        <v>912</v>
      </c>
      <c r="I512" s="263" t="s">
        <v>927</v>
      </c>
      <c r="J512" s="51"/>
      <c r="K512" s="52" t="str">
        <f t="shared" si="86"/>
        <v/>
      </c>
      <c r="L512" s="83" t="str">
        <f t="shared" si="87"/>
        <v/>
      </c>
      <c r="M512" s="53" t="str">
        <f>IF(K512="","",COUNTIF($K$7:K512,"ﾘｽﾄ１"))</f>
        <v/>
      </c>
      <c r="N512" s="53" t="str">
        <f t="shared" si="88"/>
        <v/>
      </c>
      <c r="O512" s="54" t="str">
        <f t="shared" si="89"/>
        <v/>
      </c>
      <c r="P512" s="53" t="str">
        <f t="shared" si="80"/>
        <v/>
      </c>
      <c r="Q512" s="52" t="str">
        <f t="shared" si="81"/>
        <v/>
      </c>
      <c r="R512" s="55" t="str">
        <f t="shared" si="82"/>
        <v/>
      </c>
      <c r="S512" s="52" t="str">
        <f t="shared" si="90"/>
        <v/>
      </c>
      <c r="T512" s="83" t="str">
        <f t="shared" si="83"/>
        <v/>
      </c>
      <c r="U512" s="53" t="str">
        <f>IF(S512="","",COUNTIF($S$7:S512,"該当２"))</f>
        <v/>
      </c>
      <c r="V512" s="56" t="str">
        <f t="shared" si="84"/>
        <v/>
      </c>
      <c r="W512" s="83" t="str">
        <f t="shared" si="85"/>
        <v/>
      </c>
      <c r="X512" s="53" t="str">
        <f>IF(V512="","",COUNTIF($V$7:V512,"該当３"))</f>
        <v/>
      </c>
    </row>
    <row r="513" spans="1:24">
      <c r="A513" s="263">
        <v>1020301016</v>
      </c>
      <c r="B513" s="263">
        <v>10</v>
      </c>
      <c r="C513" s="264">
        <v>203</v>
      </c>
      <c r="D513" s="265">
        <v>1</v>
      </c>
      <c r="E513" s="264">
        <v>16</v>
      </c>
      <c r="F513" s="263" t="s">
        <v>495</v>
      </c>
      <c r="G513" s="263" t="s">
        <v>912</v>
      </c>
      <c r="H513" s="263" t="s">
        <v>912</v>
      </c>
      <c r="I513" s="263" t="s">
        <v>928</v>
      </c>
      <c r="J513" s="51"/>
      <c r="K513" s="52" t="str">
        <f t="shared" si="86"/>
        <v/>
      </c>
      <c r="L513" s="83" t="str">
        <f t="shared" si="87"/>
        <v/>
      </c>
      <c r="M513" s="53" t="str">
        <f>IF(K513="","",COUNTIF($K$7:K513,"ﾘｽﾄ１"))</f>
        <v/>
      </c>
      <c r="N513" s="53" t="str">
        <f t="shared" si="88"/>
        <v/>
      </c>
      <c r="O513" s="54" t="str">
        <f t="shared" si="89"/>
        <v/>
      </c>
      <c r="P513" s="53" t="str">
        <f t="shared" si="80"/>
        <v/>
      </c>
      <c r="Q513" s="52" t="str">
        <f t="shared" si="81"/>
        <v/>
      </c>
      <c r="R513" s="55" t="str">
        <f t="shared" si="82"/>
        <v/>
      </c>
      <c r="S513" s="52" t="str">
        <f t="shared" si="90"/>
        <v/>
      </c>
      <c r="T513" s="83" t="str">
        <f t="shared" si="83"/>
        <v/>
      </c>
      <c r="U513" s="53" t="str">
        <f>IF(S513="","",COUNTIF($S$7:S513,"該当２"))</f>
        <v/>
      </c>
      <c r="V513" s="56" t="str">
        <f t="shared" si="84"/>
        <v/>
      </c>
      <c r="W513" s="83" t="str">
        <f t="shared" si="85"/>
        <v/>
      </c>
      <c r="X513" s="53" t="str">
        <f>IF(V513="","",COUNTIF($V$7:V513,"該当３"))</f>
        <v/>
      </c>
    </row>
    <row r="514" spans="1:24">
      <c r="A514" s="263">
        <v>1020301017</v>
      </c>
      <c r="B514" s="263">
        <v>10</v>
      </c>
      <c r="C514" s="264">
        <v>203</v>
      </c>
      <c r="D514" s="265">
        <v>1</v>
      </c>
      <c r="E514" s="264">
        <v>17</v>
      </c>
      <c r="F514" s="263" t="s">
        <v>495</v>
      </c>
      <c r="G514" s="263" t="s">
        <v>912</v>
      </c>
      <c r="H514" s="263" t="s">
        <v>912</v>
      </c>
      <c r="I514" s="263" t="s">
        <v>179</v>
      </c>
      <c r="J514" s="51"/>
      <c r="K514" s="52" t="str">
        <f t="shared" si="86"/>
        <v/>
      </c>
      <c r="L514" s="83" t="str">
        <f t="shared" si="87"/>
        <v/>
      </c>
      <c r="M514" s="53" t="str">
        <f>IF(K514="","",COUNTIF($K$7:K514,"ﾘｽﾄ１"))</f>
        <v/>
      </c>
      <c r="N514" s="53" t="str">
        <f t="shared" si="88"/>
        <v/>
      </c>
      <c r="O514" s="54" t="str">
        <f t="shared" si="89"/>
        <v/>
      </c>
      <c r="P514" s="53" t="str">
        <f t="shared" si="80"/>
        <v/>
      </c>
      <c r="Q514" s="52" t="str">
        <f t="shared" si="81"/>
        <v/>
      </c>
      <c r="R514" s="55" t="str">
        <f t="shared" si="82"/>
        <v/>
      </c>
      <c r="S514" s="52" t="str">
        <f t="shared" si="90"/>
        <v/>
      </c>
      <c r="T514" s="83" t="str">
        <f t="shared" si="83"/>
        <v/>
      </c>
      <c r="U514" s="53" t="str">
        <f>IF(S514="","",COUNTIF($S$7:S514,"該当２"))</f>
        <v/>
      </c>
      <c r="V514" s="56" t="str">
        <f t="shared" si="84"/>
        <v/>
      </c>
      <c r="W514" s="83" t="str">
        <f t="shared" si="85"/>
        <v/>
      </c>
      <c r="X514" s="53" t="str">
        <f>IF(V514="","",COUNTIF($V$7:V514,"該当３"))</f>
        <v/>
      </c>
    </row>
    <row r="515" spans="1:24">
      <c r="A515" s="263">
        <v>1020301018</v>
      </c>
      <c r="B515" s="263">
        <v>10</v>
      </c>
      <c r="C515" s="264">
        <v>203</v>
      </c>
      <c r="D515" s="265">
        <v>1</v>
      </c>
      <c r="E515" s="264">
        <v>18</v>
      </c>
      <c r="F515" s="263" t="s">
        <v>495</v>
      </c>
      <c r="G515" s="263" t="s">
        <v>912</v>
      </c>
      <c r="H515" s="263" t="s">
        <v>912</v>
      </c>
      <c r="I515" s="263" t="s">
        <v>929</v>
      </c>
      <c r="J515" s="51"/>
      <c r="K515" s="52" t="str">
        <f t="shared" si="86"/>
        <v/>
      </c>
      <c r="L515" s="83" t="str">
        <f t="shared" si="87"/>
        <v/>
      </c>
      <c r="M515" s="53" t="str">
        <f>IF(K515="","",COUNTIF($K$7:K515,"ﾘｽﾄ１"))</f>
        <v/>
      </c>
      <c r="N515" s="53" t="str">
        <f t="shared" si="88"/>
        <v/>
      </c>
      <c r="O515" s="54" t="str">
        <f t="shared" si="89"/>
        <v/>
      </c>
      <c r="P515" s="53" t="str">
        <f t="shared" si="80"/>
        <v/>
      </c>
      <c r="Q515" s="52" t="str">
        <f t="shared" si="81"/>
        <v/>
      </c>
      <c r="R515" s="55" t="str">
        <f t="shared" si="82"/>
        <v/>
      </c>
      <c r="S515" s="52" t="str">
        <f t="shared" si="90"/>
        <v/>
      </c>
      <c r="T515" s="83" t="str">
        <f t="shared" si="83"/>
        <v/>
      </c>
      <c r="U515" s="53" t="str">
        <f>IF(S515="","",COUNTIF($S$7:S515,"該当２"))</f>
        <v/>
      </c>
      <c r="V515" s="56" t="str">
        <f t="shared" si="84"/>
        <v/>
      </c>
      <c r="W515" s="83" t="str">
        <f t="shared" si="85"/>
        <v/>
      </c>
      <c r="X515" s="53" t="str">
        <f>IF(V515="","",COUNTIF($V$7:V515,"該当３"))</f>
        <v/>
      </c>
    </row>
    <row r="516" spans="1:24">
      <c r="A516" s="263">
        <v>1020301019</v>
      </c>
      <c r="B516" s="263">
        <v>10</v>
      </c>
      <c r="C516" s="264">
        <v>203</v>
      </c>
      <c r="D516" s="265">
        <v>1</v>
      </c>
      <c r="E516" s="264">
        <v>19</v>
      </c>
      <c r="F516" s="263" t="s">
        <v>495</v>
      </c>
      <c r="G516" s="263" t="s">
        <v>912</v>
      </c>
      <c r="H516" s="263" t="s">
        <v>912</v>
      </c>
      <c r="I516" s="263" t="s">
        <v>74</v>
      </c>
      <c r="J516" s="51"/>
      <c r="K516" s="52" t="str">
        <f t="shared" si="86"/>
        <v/>
      </c>
      <c r="L516" s="83" t="str">
        <f t="shared" si="87"/>
        <v/>
      </c>
      <c r="M516" s="53" t="str">
        <f>IF(K516="","",COUNTIF($K$7:K516,"ﾘｽﾄ１"))</f>
        <v/>
      </c>
      <c r="N516" s="53" t="str">
        <f t="shared" si="88"/>
        <v/>
      </c>
      <c r="O516" s="54" t="str">
        <f t="shared" si="89"/>
        <v/>
      </c>
      <c r="P516" s="53" t="str">
        <f t="shared" si="80"/>
        <v/>
      </c>
      <c r="Q516" s="52" t="str">
        <f t="shared" si="81"/>
        <v/>
      </c>
      <c r="R516" s="55" t="str">
        <f t="shared" si="82"/>
        <v/>
      </c>
      <c r="S516" s="52" t="str">
        <f t="shared" si="90"/>
        <v/>
      </c>
      <c r="T516" s="83" t="str">
        <f t="shared" si="83"/>
        <v/>
      </c>
      <c r="U516" s="53" t="str">
        <f>IF(S516="","",COUNTIF($S$7:S516,"該当２"))</f>
        <v/>
      </c>
      <c r="V516" s="56" t="str">
        <f t="shared" si="84"/>
        <v/>
      </c>
      <c r="W516" s="83" t="str">
        <f t="shared" si="85"/>
        <v/>
      </c>
      <c r="X516" s="53" t="str">
        <f>IF(V516="","",COUNTIF($V$7:V516,"該当３"))</f>
        <v/>
      </c>
    </row>
    <row r="517" spans="1:24">
      <c r="A517" s="263">
        <v>1020301020</v>
      </c>
      <c r="B517" s="263">
        <v>10</v>
      </c>
      <c r="C517" s="264">
        <v>203</v>
      </c>
      <c r="D517" s="265">
        <v>1</v>
      </c>
      <c r="E517" s="264">
        <v>20</v>
      </c>
      <c r="F517" s="263" t="s">
        <v>495</v>
      </c>
      <c r="G517" s="263" t="s">
        <v>912</v>
      </c>
      <c r="H517" s="263" t="s">
        <v>912</v>
      </c>
      <c r="I517" s="263" t="s">
        <v>65</v>
      </c>
      <c r="J517" s="51"/>
      <c r="K517" s="52" t="str">
        <f t="shared" si="86"/>
        <v/>
      </c>
      <c r="L517" s="83" t="str">
        <f t="shared" si="87"/>
        <v/>
      </c>
      <c r="M517" s="53" t="str">
        <f>IF(K517="","",COUNTIF($K$7:K517,"ﾘｽﾄ１"))</f>
        <v/>
      </c>
      <c r="N517" s="53" t="str">
        <f t="shared" si="88"/>
        <v/>
      </c>
      <c r="O517" s="54" t="str">
        <f t="shared" si="89"/>
        <v/>
      </c>
      <c r="P517" s="53" t="str">
        <f t="shared" si="80"/>
        <v/>
      </c>
      <c r="Q517" s="52" t="str">
        <f t="shared" si="81"/>
        <v/>
      </c>
      <c r="R517" s="55" t="str">
        <f t="shared" si="82"/>
        <v/>
      </c>
      <c r="S517" s="52" t="str">
        <f t="shared" si="90"/>
        <v/>
      </c>
      <c r="T517" s="83" t="str">
        <f t="shared" si="83"/>
        <v/>
      </c>
      <c r="U517" s="53" t="str">
        <f>IF(S517="","",COUNTIF($S$7:S517,"該当２"))</f>
        <v/>
      </c>
      <c r="V517" s="56" t="str">
        <f t="shared" si="84"/>
        <v/>
      </c>
      <c r="W517" s="83" t="str">
        <f t="shared" si="85"/>
        <v/>
      </c>
      <c r="X517" s="53" t="str">
        <f>IF(V517="","",COUNTIF($V$7:V517,"該当３"))</f>
        <v/>
      </c>
    </row>
    <row r="518" spans="1:24">
      <c r="A518" s="263">
        <v>1020301021</v>
      </c>
      <c r="B518" s="263">
        <v>10</v>
      </c>
      <c r="C518" s="264">
        <v>203</v>
      </c>
      <c r="D518" s="265">
        <v>1</v>
      </c>
      <c r="E518" s="264">
        <v>21</v>
      </c>
      <c r="F518" s="263" t="s">
        <v>495</v>
      </c>
      <c r="G518" s="263" t="s">
        <v>912</v>
      </c>
      <c r="H518" s="263" t="s">
        <v>912</v>
      </c>
      <c r="I518" s="263" t="s">
        <v>26</v>
      </c>
      <c r="J518" s="51"/>
      <c r="K518" s="52" t="str">
        <f t="shared" si="86"/>
        <v/>
      </c>
      <c r="L518" s="83" t="str">
        <f t="shared" si="87"/>
        <v/>
      </c>
      <c r="M518" s="53" t="str">
        <f>IF(K518="","",COUNTIF($K$7:K518,"ﾘｽﾄ１"))</f>
        <v/>
      </c>
      <c r="N518" s="53" t="str">
        <f t="shared" si="88"/>
        <v/>
      </c>
      <c r="O518" s="54" t="str">
        <f t="shared" si="89"/>
        <v/>
      </c>
      <c r="P518" s="53" t="str">
        <f t="shared" si="80"/>
        <v/>
      </c>
      <c r="Q518" s="52" t="str">
        <f t="shared" si="81"/>
        <v/>
      </c>
      <c r="R518" s="55" t="str">
        <f t="shared" si="82"/>
        <v/>
      </c>
      <c r="S518" s="52" t="str">
        <f t="shared" si="90"/>
        <v/>
      </c>
      <c r="T518" s="83" t="str">
        <f t="shared" si="83"/>
        <v/>
      </c>
      <c r="U518" s="53" t="str">
        <f>IF(S518="","",COUNTIF($S$7:S518,"該当２"))</f>
        <v/>
      </c>
      <c r="V518" s="56" t="str">
        <f t="shared" si="84"/>
        <v/>
      </c>
      <c r="W518" s="83" t="str">
        <f t="shared" si="85"/>
        <v/>
      </c>
      <c r="X518" s="53" t="str">
        <f>IF(V518="","",COUNTIF($V$7:V518,"該当３"))</f>
        <v/>
      </c>
    </row>
    <row r="519" spans="1:24">
      <c r="A519" s="263">
        <v>1020302000</v>
      </c>
      <c r="B519" s="263">
        <v>10</v>
      </c>
      <c r="C519" s="264">
        <v>203</v>
      </c>
      <c r="D519" s="265">
        <v>2</v>
      </c>
      <c r="E519" s="264">
        <v>0</v>
      </c>
      <c r="F519" s="263" t="s">
        <v>495</v>
      </c>
      <c r="G519" s="263" t="s">
        <v>912</v>
      </c>
      <c r="H519" s="263" t="s">
        <v>930</v>
      </c>
      <c r="I519" s="263"/>
      <c r="J519" s="51"/>
      <c r="K519" s="52" t="str">
        <f t="shared" si="86"/>
        <v/>
      </c>
      <c r="L519" s="83" t="str">
        <f t="shared" si="87"/>
        <v/>
      </c>
      <c r="M519" s="53" t="str">
        <f>IF(K519="","",COUNTIF($K$7:K519,"ﾘｽﾄ１"))</f>
        <v/>
      </c>
      <c r="N519" s="53" t="str">
        <f t="shared" si="88"/>
        <v/>
      </c>
      <c r="O519" s="54" t="str">
        <f t="shared" si="89"/>
        <v/>
      </c>
      <c r="P519" s="53" t="str">
        <f t="shared" si="80"/>
        <v/>
      </c>
      <c r="Q519" s="52" t="str">
        <f t="shared" si="81"/>
        <v/>
      </c>
      <c r="R519" s="55" t="str">
        <f t="shared" si="82"/>
        <v/>
      </c>
      <c r="S519" s="52" t="str">
        <f t="shared" si="90"/>
        <v/>
      </c>
      <c r="T519" s="83" t="str">
        <f t="shared" si="83"/>
        <v/>
      </c>
      <c r="U519" s="53" t="str">
        <f>IF(S519="","",COUNTIF($S$7:S519,"該当２"))</f>
        <v/>
      </c>
      <c r="V519" s="56" t="str">
        <f t="shared" si="84"/>
        <v/>
      </c>
      <c r="W519" s="83" t="str">
        <f t="shared" si="85"/>
        <v/>
      </c>
      <c r="X519" s="53" t="str">
        <f>IF(V519="","",COUNTIF($V$7:V519,"該当３"))</f>
        <v/>
      </c>
    </row>
    <row r="520" spans="1:24">
      <c r="A520" s="263">
        <v>1020302001</v>
      </c>
      <c r="B520" s="263">
        <v>10</v>
      </c>
      <c r="C520" s="264">
        <v>203</v>
      </c>
      <c r="D520" s="265">
        <v>2</v>
      </c>
      <c r="E520" s="264">
        <v>1</v>
      </c>
      <c r="F520" s="263" t="s">
        <v>495</v>
      </c>
      <c r="G520" s="263" t="s">
        <v>912</v>
      </c>
      <c r="H520" s="263" t="s">
        <v>930</v>
      </c>
      <c r="I520" s="263" t="s">
        <v>931</v>
      </c>
      <c r="J520" s="51"/>
      <c r="K520" s="52" t="str">
        <f t="shared" si="86"/>
        <v/>
      </c>
      <c r="L520" s="83" t="str">
        <f t="shared" si="87"/>
        <v/>
      </c>
      <c r="M520" s="53" t="str">
        <f>IF(K520="","",COUNTIF($K$7:K520,"ﾘｽﾄ１"))</f>
        <v/>
      </c>
      <c r="N520" s="53" t="str">
        <f t="shared" si="88"/>
        <v/>
      </c>
      <c r="O520" s="54" t="str">
        <f t="shared" si="89"/>
        <v/>
      </c>
      <c r="P520" s="53" t="str">
        <f t="shared" si="80"/>
        <v/>
      </c>
      <c r="Q520" s="52" t="str">
        <f t="shared" si="81"/>
        <v/>
      </c>
      <c r="R520" s="55" t="str">
        <f t="shared" si="82"/>
        <v/>
      </c>
      <c r="S520" s="52" t="str">
        <f t="shared" si="90"/>
        <v/>
      </c>
      <c r="T520" s="83" t="str">
        <f t="shared" si="83"/>
        <v/>
      </c>
      <c r="U520" s="53" t="str">
        <f>IF(S520="","",COUNTIF($S$7:S520,"該当２"))</f>
        <v/>
      </c>
      <c r="V520" s="56" t="str">
        <f t="shared" si="84"/>
        <v/>
      </c>
      <c r="W520" s="83" t="str">
        <f t="shared" si="85"/>
        <v/>
      </c>
      <c r="X520" s="53" t="str">
        <f>IF(V520="","",COUNTIF($V$7:V520,"該当３"))</f>
        <v/>
      </c>
    </row>
    <row r="521" spans="1:24">
      <c r="A521" s="263">
        <v>1020302002</v>
      </c>
      <c r="B521" s="263">
        <v>10</v>
      </c>
      <c r="C521" s="264">
        <v>203</v>
      </c>
      <c r="D521" s="265">
        <v>2</v>
      </c>
      <c r="E521" s="264">
        <v>2</v>
      </c>
      <c r="F521" s="263" t="s">
        <v>495</v>
      </c>
      <c r="G521" s="263" t="s">
        <v>912</v>
      </c>
      <c r="H521" s="263" t="s">
        <v>930</v>
      </c>
      <c r="I521" s="263" t="s">
        <v>932</v>
      </c>
      <c r="J521" s="51"/>
      <c r="K521" s="52" t="str">
        <f t="shared" si="86"/>
        <v/>
      </c>
      <c r="L521" s="83" t="str">
        <f t="shared" si="87"/>
        <v/>
      </c>
      <c r="M521" s="53" t="str">
        <f>IF(K521="","",COUNTIF($K$7:K521,"ﾘｽﾄ１"))</f>
        <v/>
      </c>
      <c r="N521" s="53" t="str">
        <f t="shared" si="88"/>
        <v/>
      </c>
      <c r="O521" s="54" t="str">
        <f t="shared" si="89"/>
        <v/>
      </c>
      <c r="P521" s="53" t="str">
        <f t="shared" ref="P521:P584" si="91">IF(O521="該当１",G521,"")</f>
        <v/>
      </c>
      <c r="Q521" s="52" t="str">
        <f t="shared" ref="Q521:Q584" si="92">IF(O521="該当１","ﾘｽﾄ2","")</f>
        <v/>
      </c>
      <c r="R521" s="55" t="str">
        <f t="shared" ref="R521:R584" si="93">IF(Q521="ﾘｽﾄ2",H521,"")</f>
        <v/>
      </c>
      <c r="S521" s="52" t="str">
        <f t="shared" si="90"/>
        <v/>
      </c>
      <c r="T521" s="83" t="str">
        <f t="shared" ref="T521:T584" si="94">IF(S521="該当２",H521,"")</f>
        <v/>
      </c>
      <c r="U521" s="53" t="str">
        <f>IF(S521="","",COUNTIF($S$7:S521,"該当２"))</f>
        <v/>
      </c>
      <c r="V521" s="56" t="str">
        <f t="shared" ref="V521:V584" si="95">IF(AND($S$2=H521,E521&gt;0,E521&lt;998),"該当３","")</f>
        <v/>
      </c>
      <c r="W521" s="83" t="str">
        <f t="shared" ref="W521:W584" si="96">IF(V521="該当３",I521,"")</f>
        <v/>
      </c>
      <c r="X521" s="53" t="str">
        <f>IF(V521="","",COUNTIF($V$7:V521,"該当３"))</f>
        <v/>
      </c>
    </row>
    <row r="522" spans="1:24">
      <c r="A522" s="263">
        <v>1020302003</v>
      </c>
      <c r="B522" s="263">
        <v>10</v>
      </c>
      <c r="C522" s="264">
        <v>203</v>
      </c>
      <c r="D522" s="265">
        <v>2</v>
      </c>
      <c r="E522" s="264">
        <v>3</v>
      </c>
      <c r="F522" s="263" t="s">
        <v>495</v>
      </c>
      <c r="G522" s="263" t="s">
        <v>912</v>
      </c>
      <c r="H522" s="263" t="s">
        <v>930</v>
      </c>
      <c r="I522" s="263" t="s">
        <v>933</v>
      </c>
      <c r="J522" s="51"/>
      <c r="K522" s="52" t="str">
        <f t="shared" ref="K522:K585" si="97">IF(AND($C522&gt;0,$H522=""),"ﾘｽﾄ１","")</f>
        <v/>
      </c>
      <c r="L522" s="83" t="str">
        <f t="shared" ref="L522:L585" si="98">IF(K522="ﾘｽﾄ１",G522,"")</f>
        <v/>
      </c>
      <c r="M522" s="53" t="str">
        <f>IF(K522="","",COUNTIF($K$7:K522,"ﾘｽﾄ１"))</f>
        <v/>
      </c>
      <c r="N522" s="53" t="str">
        <f t="shared" ref="N522:N585" si="99">IF(AND(D522=0,E522&gt;0),"同一区","")</f>
        <v/>
      </c>
      <c r="O522" s="54" t="str">
        <f t="shared" ref="O522:O585" si="100">IF(AND(EXACT($K$2,G522),H522&gt;0),"該当１","")</f>
        <v/>
      </c>
      <c r="P522" s="53" t="str">
        <f t="shared" si="91"/>
        <v/>
      </c>
      <c r="Q522" s="52" t="str">
        <f t="shared" si="92"/>
        <v/>
      </c>
      <c r="R522" s="55" t="str">
        <f t="shared" si="93"/>
        <v/>
      </c>
      <c r="S522" s="52" t="str">
        <f t="shared" ref="S522:S585" si="101">IF(AND(Q522="ﾘｽﾄ2",OR(I522=0,AND(N522="同一区",E522=1))),"該当２","")</f>
        <v/>
      </c>
      <c r="T522" s="83" t="str">
        <f t="shared" si="94"/>
        <v/>
      </c>
      <c r="U522" s="53" t="str">
        <f>IF(S522="","",COUNTIF($S$7:S522,"該当２"))</f>
        <v/>
      </c>
      <c r="V522" s="56" t="str">
        <f t="shared" si="95"/>
        <v/>
      </c>
      <c r="W522" s="83" t="str">
        <f t="shared" si="96"/>
        <v/>
      </c>
      <c r="X522" s="53" t="str">
        <f>IF(V522="","",COUNTIF($V$7:V522,"該当３"))</f>
        <v/>
      </c>
    </row>
    <row r="523" spans="1:24">
      <c r="A523" s="263">
        <v>1020302004</v>
      </c>
      <c r="B523" s="263">
        <v>10</v>
      </c>
      <c r="C523" s="264">
        <v>203</v>
      </c>
      <c r="D523" s="265">
        <v>2</v>
      </c>
      <c r="E523" s="264">
        <v>4</v>
      </c>
      <c r="F523" s="263" t="s">
        <v>495</v>
      </c>
      <c r="G523" s="263" t="s">
        <v>912</v>
      </c>
      <c r="H523" s="263" t="s">
        <v>930</v>
      </c>
      <c r="I523" s="263" t="s">
        <v>934</v>
      </c>
      <c r="J523" s="51"/>
      <c r="K523" s="52" t="str">
        <f t="shared" si="97"/>
        <v/>
      </c>
      <c r="L523" s="83" t="str">
        <f t="shared" si="98"/>
        <v/>
      </c>
      <c r="M523" s="53" t="str">
        <f>IF(K523="","",COUNTIF($K$7:K523,"ﾘｽﾄ１"))</f>
        <v/>
      </c>
      <c r="N523" s="53" t="str">
        <f t="shared" si="99"/>
        <v/>
      </c>
      <c r="O523" s="54" t="str">
        <f t="shared" si="100"/>
        <v/>
      </c>
      <c r="P523" s="53" t="str">
        <f t="shared" si="91"/>
        <v/>
      </c>
      <c r="Q523" s="52" t="str">
        <f t="shared" si="92"/>
        <v/>
      </c>
      <c r="R523" s="55" t="str">
        <f t="shared" si="93"/>
        <v/>
      </c>
      <c r="S523" s="52" t="str">
        <f t="shared" si="101"/>
        <v/>
      </c>
      <c r="T523" s="83" t="str">
        <f t="shared" si="94"/>
        <v/>
      </c>
      <c r="U523" s="53" t="str">
        <f>IF(S523="","",COUNTIF($S$7:S523,"該当２"))</f>
        <v/>
      </c>
      <c r="V523" s="56" t="str">
        <f t="shared" si="95"/>
        <v/>
      </c>
      <c r="W523" s="83" t="str">
        <f t="shared" si="96"/>
        <v/>
      </c>
      <c r="X523" s="53" t="str">
        <f>IF(V523="","",COUNTIF($V$7:V523,"該当３"))</f>
        <v/>
      </c>
    </row>
    <row r="524" spans="1:24">
      <c r="A524" s="263">
        <v>1020302005</v>
      </c>
      <c r="B524" s="263">
        <v>10</v>
      </c>
      <c r="C524" s="264">
        <v>203</v>
      </c>
      <c r="D524" s="265">
        <v>2</v>
      </c>
      <c r="E524" s="264">
        <v>5</v>
      </c>
      <c r="F524" s="263" t="s">
        <v>495</v>
      </c>
      <c r="G524" s="263" t="s">
        <v>912</v>
      </c>
      <c r="H524" s="263" t="s">
        <v>930</v>
      </c>
      <c r="I524" s="263" t="s">
        <v>935</v>
      </c>
      <c r="J524" s="51"/>
      <c r="K524" s="52" t="str">
        <f t="shared" si="97"/>
        <v/>
      </c>
      <c r="L524" s="83" t="str">
        <f t="shared" si="98"/>
        <v/>
      </c>
      <c r="M524" s="53" t="str">
        <f>IF(K524="","",COUNTIF($K$7:K524,"ﾘｽﾄ１"))</f>
        <v/>
      </c>
      <c r="N524" s="53" t="str">
        <f t="shared" si="99"/>
        <v/>
      </c>
      <c r="O524" s="54" t="str">
        <f t="shared" si="100"/>
        <v/>
      </c>
      <c r="P524" s="53" t="str">
        <f t="shared" si="91"/>
        <v/>
      </c>
      <c r="Q524" s="52" t="str">
        <f t="shared" si="92"/>
        <v/>
      </c>
      <c r="R524" s="55" t="str">
        <f t="shared" si="93"/>
        <v/>
      </c>
      <c r="S524" s="52" t="str">
        <f t="shared" si="101"/>
        <v/>
      </c>
      <c r="T524" s="83" t="str">
        <f t="shared" si="94"/>
        <v/>
      </c>
      <c r="U524" s="53" t="str">
        <f>IF(S524="","",COUNTIF($S$7:S524,"該当２"))</f>
        <v/>
      </c>
      <c r="V524" s="56" t="str">
        <f t="shared" si="95"/>
        <v/>
      </c>
      <c r="W524" s="83" t="str">
        <f t="shared" si="96"/>
        <v/>
      </c>
      <c r="X524" s="53" t="str">
        <f>IF(V524="","",COUNTIF($V$7:V524,"該当３"))</f>
        <v/>
      </c>
    </row>
    <row r="525" spans="1:24">
      <c r="A525" s="263">
        <v>1020303000</v>
      </c>
      <c r="B525" s="263">
        <v>10</v>
      </c>
      <c r="C525" s="264">
        <v>203</v>
      </c>
      <c r="D525" s="265">
        <v>3</v>
      </c>
      <c r="E525" s="264">
        <v>0</v>
      </c>
      <c r="F525" s="263" t="s">
        <v>495</v>
      </c>
      <c r="G525" s="263" t="s">
        <v>912</v>
      </c>
      <c r="H525" s="263" t="s">
        <v>936</v>
      </c>
      <c r="I525" s="263"/>
      <c r="J525" s="51"/>
      <c r="K525" s="52" t="str">
        <f t="shared" si="97"/>
        <v/>
      </c>
      <c r="L525" s="83" t="str">
        <f t="shared" si="98"/>
        <v/>
      </c>
      <c r="M525" s="53" t="str">
        <f>IF(K525="","",COUNTIF($K$7:K525,"ﾘｽﾄ１"))</f>
        <v/>
      </c>
      <c r="N525" s="53" t="str">
        <f t="shared" si="99"/>
        <v/>
      </c>
      <c r="O525" s="54" t="str">
        <f t="shared" si="100"/>
        <v/>
      </c>
      <c r="P525" s="53" t="str">
        <f t="shared" si="91"/>
        <v/>
      </c>
      <c r="Q525" s="52" t="str">
        <f t="shared" si="92"/>
        <v/>
      </c>
      <c r="R525" s="55" t="str">
        <f t="shared" si="93"/>
        <v/>
      </c>
      <c r="S525" s="52" t="str">
        <f t="shared" si="101"/>
        <v/>
      </c>
      <c r="T525" s="83" t="str">
        <f t="shared" si="94"/>
        <v/>
      </c>
      <c r="U525" s="53" t="str">
        <f>IF(S525="","",COUNTIF($S$7:S525,"該当２"))</f>
        <v/>
      </c>
      <c r="V525" s="56" t="str">
        <f t="shared" si="95"/>
        <v/>
      </c>
      <c r="W525" s="83" t="str">
        <f t="shared" si="96"/>
        <v/>
      </c>
      <c r="X525" s="53" t="str">
        <f>IF(V525="","",COUNTIF($V$7:V525,"該当３"))</f>
        <v/>
      </c>
    </row>
    <row r="526" spans="1:24">
      <c r="A526" s="263">
        <v>1020303001</v>
      </c>
      <c r="B526" s="263">
        <v>10</v>
      </c>
      <c r="C526" s="264">
        <v>203</v>
      </c>
      <c r="D526" s="265">
        <v>3</v>
      </c>
      <c r="E526" s="264">
        <v>1</v>
      </c>
      <c r="F526" s="263" t="s">
        <v>495</v>
      </c>
      <c r="G526" s="263" t="s">
        <v>912</v>
      </c>
      <c r="H526" s="263" t="s">
        <v>936</v>
      </c>
      <c r="I526" s="263" t="s">
        <v>937</v>
      </c>
      <c r="J526" s="51"/>
      <c r="K526" s="52" t="str">
        <f t="shared" si="97"/>
        <v/>
      </c>
      <c r="L526" s="83" t="str">
        <f t="shared" si="98"/>
        <v/>
      </c>
      <c r="M526" s="53" t="str">
        <f>IF(K526="","",COUNTIF($K$7:K526,"ﾘｽﾄ１"))</f>
        <v/>
      </c>
      <c r="N526" s="53" t="str">
        <f t="shared" si="99"/>
        <v/>
      </c>
      <c r="O526" s="54" t="str">
        <f t="shared" si="100"/>
        <v/>
      </c>
      <c r="P526" s="53" t="str">
        <f t="shared" si="91"/>
        <v/>
      </c>
      <c r="Q526" s="52" t="str">
        <f t="shared" si="92"/>
        <v/>
      </c>
      <c r="R526" s="55" t="str">
        <f t="shared" si="93"/>
        <v/>
      </c>
      <c r="S526" s="52" t="str">
        <f t="shared" si="101"/>
        <v/>
      </c>
      <c r="T526" s="83" t="str">
        <f t="shared" si="94"/>
        <v/>
      </c>
      <c r="U526" s="53" t="str">
        <f>IF(S526="","",COUNTIF($S$7:S526,"該当２"))</f>
        <v/>
      </c>
      <c r="V526" s="56" t="str">
        <f t="shared" si="95"/>
        <v/>
      </c>
      <c r="W526" s="83" t="str">
        <f t="shared" si="96"/>
        <v/>
      </c>
      <c r="X526" s="53" t="str">
        <f>IF(V526="","",COUNTIF($V$7:V526,"該当３"))</f>
        <v/>
      </c>
    </row>
    <row r="527" spans="1:24">
      <c r="A527" s="263">
        <v>1020303002</v>
      </c>
      <c r="B527" s="263">
        <v>10</v>
      </c>
      <c r="C527" s="264">
        <v>203</v>
      </c>
      <c r="D527" s="265">
        <v>3</v>
      </c>
      <c r="E527" s="264">
        <v>2</v>
      </c>
      <c r="F527" s="263" t="s">
        <v>495</v>
      </c>
      <c r="G527" s="263" t="s">
        <v>912</v>
      </c>
      <c r="H527" s="263" t="s">
        <v>936</v>
      </c>
      <c r="I527" s="263" t="s">
        <v>938</v>
      </c>
      <c r="J527" s="51"/>
      <c r="K527" s="52" t="str">
        <f t="shared" si="97"/>
        <v/>
      </c>
      <c r="L527" s="83" t="str">
        <f t="shared" si="98"/>
        <v/>
      </c>
      <c r="M527" s="53" t="str">
        <f>IF(K527="","",COUNTIF($K$7:K527,"ﾘｽﾄ１"))</f>
        <v/>
      </c>
      <c r="N527" s="53" t="str">
        <f t="shared" si="99"/>
        <v/>
      </c>
      <c r="O527" s="54" t="str">
        <f t="shared" si="100"/>
        <v/>
      </c>
      <c r="P527" s="53" t="str">
        <f t="shared" si="91"/>
        <v/>
      </c>
      <c r="Q527" s="52" t="str">
        <f t="shared" si="92"/>
        <v/>
      </c>
      <c r="R527" s="55" t="str">
        <f t="shared" si="93"/>
        <v/>
      </c>
      <c r="S527" s="52" t="str">
        <f t="shared" si="101"/>
        <v/>
      </c>
      <c r="T527" s="83" t="str">
        <f t="shared" si="94"/>
        <v/>
      </c>
      <c r="U527" s="53" t="str">
        <f>IF(S527="","",COUNTIF($S$7:S527,"該当２"))</f>
        <v/>
      </c>
      <c r="V527" s="56" t="str">
        <f t="shared" si="95"/>
        <v/>
      </c>
      <c r="W527" s="83" t="str">
        <f t="shared" si="96"/>
        <v/>
      </c>
      <c r="X527" s="53" t="str">
        <f>IF(V527="","",COUNTIF($V$7:V527,"該当３"))</f>
        <v/>
      </c>
    </row>
    <row r="528" spans="1:24">
      <c r="A528" s="263">
        <v>1020303003</v>
      </c>
      <c r="B528" s="263">
        <v>10</v>
      </c>
      <c r="C528" s="264">
        <v>203</v>
      </c>
      <c r="D528" s="265">
        <v>3</v>
      </c>
      <c r="E528" s="264">
        <v>3</v>
      </c>
      <c r="F528" s="263" t="s">
        <v>495</v>
      </c>
      <c r="G528" s="263" t="s">
        <v>912</v>
      </c>
      <c r="H528" s="263" t="s">
        <v>936</v>
      </c>
      <c r="I528" s="263" t="s">
        <v>232</v>
      </c>
      <c r="J528" s="51"/>
      <c r="K528" s="52" t="str">
        <f t="shared" si="97"/>
        <v/>
      </c>
      <c r="L528" s="83" t="str">
        <f t="shared" si="98"/>
        <v/>
      </c>
      <c r="M528" s="53" t="str">
        <f>IF(K528="","",COUNTIF($K$7:K528,"ﾘｽﾄ１"))</f>
        <v/>
      </c>
      <c r="N528" s="53" t="str">
        <f t="shared" si="99"/>
        <v/>
      </c>
      <c r="O528" s="54" t="str">
        <f t="shared" si="100"/>
        <v/>
      </c>
      <c r="P528" s="53" t="str">
        <f t="shared" si="91"/>
        <v/>
      </c>
      <c r="Q528" s="52" t="str">
        <f t="shared" si="92"/>
        <v/>
      </c>
      <c r="R528" s="55" t="str">
        <f t="shared" si="93"/>
        <v/>
      </c>
      <c r="S528" s="52" t="str">
        <f t="shared" si="101"/>
        <v/>
      </c>
      <c r="T528" s="83" t="str">
        <f t="shared" si="94"/>
        <v/>
      </c>
      <c r="U528" s="53" t="str">
        <f>IF(S528="","",COUNTIF($S$7:S528,"該当２"))</f>
        <v/>
      </c>
      <c r="V528" s="56" t="str">
        <f t="shared" si="95"/>
        <v/>
      </c>
      <c r="W528" s="83" t="str">
        <f t="shared" si="96"/>
        <v/>
      </c>
      <c r="X528" s="53" t="str">
        <f>IF(V528="","",COUNTIF($V$7:V528,"該当３"))</f>
        <v/>
      </c>
    </row>
    <row r="529" spans="1:24">
      <c r="A529" s="263">
        <v>1020303004</v>
      </c>
      <c r="B529" s="263">
        <v>10</v>
      </c>
      <c r="C529" s="264">
        <v>203</v>
      </c>
      <c r="D529" s="265">
        <v>3</v>
      </c>
      <c r="E529" s="264">
        <v>4</v>
      </c>
      <c r="F529" s="263" t="s">
        <v>495</v>
      </c>
      <c r="G529" s="263" t="s">
        <v>912</v>
      </c>
      <c r="H529" s="263" t="s">
        <v>936</v>
      </c>
      <c r="I529" s="263" t="s">
        <v>939</v>
      </c>
      <c r="J529" s="51"/>
      <c r="K529" s="52" t="str">
        <f t="shared" si="97"/>
        <v/>
      </c>
      <c r="L529" s="83" t="str">
        <f t="shared" si="98"/>
        <v/>
      </c>
      <c r="M529" s="53" t="str">
        <f>IF(K529="","",COUNTIF($K$7:K529,"ﾘｽﾄ１"))</f>
        <v/>
      </c>
      <c r="N529" s="53" t="str">
        <f t="shared" si="99"/>
        <v/>
      </c>
      <c r="O529" s="54" t="str">
        <f t="shared" si="100"/>
        <v/>
      </c>
      <c r="P529" s="53" t="str">
        <f t="shared" si="91"/>
        <v/>
      </c>
      <c r="Q529" s="52" t="str">
        <f t="shared" si="92"/>
        <v/>
      </c>
      <c r="R529" s="55" t="str">
        <f t="shared" si="93"/>
        <v/>
      </c>
      <c r="S529" s="52" t="str">
        <f t="shared" si="101"/>
        <v/>
      </c>
      <c r="T529" s="83" t="str">
        <f t="shared" si="94"/>
        <v/>
      </c>
      <c r="U529" s="53" t="str">
        <f>IF(S529="","",COUNTIF($S$7:S529,"該当２"))</f>
        <v/>
      </c>
      <c r="V529" s="56" t="str">
        <f t="shared" si="95"/>
        <v/>
      </c>
      <c r="W529" s="83" t="str">
        <f t="shared" si="96"/>
        <v/>
      </c>
      <c r="X529" s="53" t="str">
        <f>IF(V529="","",COUNTIF($V$7:V529,"該当３"))</f>
        <v/>
      </c>
    </row>
    <row r="530" spans="1:24">
      <c r="A530" s="263">
        <v>1020303005</v>
      </c>
      <c r="B530" s="263">
        <v>10</v>
      </c>
      <c r="C530" s="264">
        <v>203</v>
      </c>
      <c r="D530" s="265">
        <v>3</v>
      </c>
      <c r="E530" s="264">
        <v>5</v>
      </c>
      <c r="F530" s="263" t="s">
        <v>495</v>
      </c>
      <c r="G530" s="263" t="s">
        <v>912</v>
      </c>
      <c r="H530" s="263" t="s">
        <v>936</v>
      </c>
      <c r="I530" s="263" t="s">
        <v>940</v>
      </c>
      <c r="J530" s="51"/>
      <c r="K530" s="52" t="str">
        <f t="shared" si="97"/>
        <v/>
      </c>
      <c r="L530" s="83" t="str">
        <f t="shared" si="98"/>
        <v/>
      </c>
      <c r="M530" s="53" t="str">
        <f>IF(K530="","",COUNTIF($K$7:K530,"ﾘｽﾄ１"))</f>
        <v/>
      </c>
      <c r="N530" s="53" t="str">
        <f t="shared" si="99"/>
        <v/>
      </c>
      <c r="O530" s="54" t="str">
        <f t="shared" si="100"/>
        <v/>
      </c>
      <c r="P530" s="53" t="str">
        <f t="shared" si="91"/>
        <v/>
      </c>
      <c r="Q530" s="52" t="str">
        <f t="shared" si="92"/>
        <v/>
      </c>
      <c r="R530" s="55" t="str">
        <f t="shared" si="93"/>
        <v/>
      </c>
      <c r="S530" s="52" t="str">
        <f t="shared" si="101"/>
        <v/>
      </c>
      <c r="T530" s="83" t="str">
        <f t="shared" si="94"/>
        <v/>
      </c>
      <c r="U530" s="53" t="str">
        <f>IF(S530="","",COUNTIF($S$7:S530,"該当２"))</f>
        <v/>
      </c>
      <c r="V530" s="56" t="str">
        <f t="shared" si="95"/>
        <v/>
      </c>
      <c r="W530" s="83" t="str">
        <f t="shared" si="96"/>
        <v/>
      </c>
      <c r="X530" s="53" t="str">
        <f>IF(V530="","",COUNTIF($V$7:V530,"該当３"))</f>
        <v/>
      </c>
    </row>
    <row r="531" spans="1:24">
      <c r="A531" s="263">
        <v>1020303006</v>
      </c>
      <c r="B531" s="263">
        <v>10</v>
      </c>
      <c r="C531" s="264">
        <v>203</v>
      </c>
      <c r="D531" s="265">
        <v>3</v>
      </c>
      <c r="E531" s="264">
        <v>6</v>
      </c>
      <c r="F531" s="263" t="s">
        <v>495</v>
      </c>
      <c r="G531" s="263" t="s">
        <v>912</v>
      </c>
      <c r="H531" s="263" t="s">
        <v>936</v>
      </c>
      <c r="I531" s="263" t="s">
        <v>941</v>
      </c>
      <c r="J531" s="51"/>
      <c r="K531" s="52" t="str">
        <f t="shared" si="97"/>
        <v/>
      </c>
      <c r="L531" s="83" t="str">
        <f t="shared" si="98"/>
        <v/>
      </c>
      <c r="M531" s="53" t="str">
        <f>IF(K531="","",COUNTIF($K$7:K531,"ﾘｽﾄ１"))</f>
        <v/>
      </c>
      <c r="N531" s="53" t="str">
        <f t="shared" si="99"/>
        <v/>
      </c>
      <c r="O531" s="54" t="str">
        <f t="shared" si="100"/>
        <v/>
      </c>
      <c r="P531" s="53" t="str">
        <f t="shared" si="91"/>
        <v/>
      </c>
      <c r="Q531" s="52" t="str">
        <f t="shared" si="92"/>
        <v/>
      </c>
      <c r="R531" s="55" t="str">
        <f t="shared" si="93"/>
        <v/>
      </c>
      <c r="S531" s="52" t="str">
        <f t="shared" si="101"/>
        <v/>
      </c>
      <c r="T531" s="83" t="str">
        <f t="shared" si="94"/>
        <v/>
      </c>
      <c r="U531" s="53" t="str">
        <f>IF(S531="","",COUNTIF($S$7:S531,"該当２"))</f>
        <v/>
      </c>
      <c r="V531" s="56" t="str">
        <f t="shared" si="95"/>
        <v/>
      </c>
      <c r="W531" s="83" t="str">
        <f t="shared" si="96"/>
        <v/>
      </c>
      <c r="X531" s="53" t="str">
        <f>IF(V531="","",COUNTIF($V$7:V531,"該当３"))</f>
        <v/>
      </c>
    </row>
    <row r="532" spans="1:24">
      <c r="A532" s="263">
        <v>1020303007</v>
      </c>
      <c r="B532" s="263">
        <v>10</v>
      </c>
      <c r="C532" s="264">
        <v>203</v>
      </c>
      <c r="D532" s="265">
        <v>3</v>
      </c>
      <c r="E532" s="264">
        <v>7</v>
      </c>
      <c r="F532" s="263" t="s">
        <v>495</v>
      </c>
      <c r="G532" s="263" t="s">
        <v>912</v>
      </c>
      <c r="H532" s="263" t="s">
        <v>936</v>
      </c>
      <c r="I532" s="263" t="s">
        <v>942</v>
      </c>
      <c r="J532" s="51"/>
      <c r="K532" s="52" t="str">
        <f t="shared" si="97"/>
        <v/>
      </c>
      <c r="L532" s="83" t="str">
        <f t="shared" si="98"/>
        <v/>
      </c>
      <c r="M532" s="53" t="str">
        <f>IF(K532="","",COUNTIF($K$7:K532,"ﾘｽﾄ１"))</f>
        <v/>
      </c>
      <c r="N532" s="53" t="str">
        <f t="shared" si="99"/>
        <v/>
      </c>
      <c r="O532" s="54" t="str">
        <f t="shared" si="100"/>
        <v/>
      </c>
      <c r="P532" s="53" t="str">
        <f t="shared" si="91"/>
        <v/>
      </c>
      <c r="Q532" s="52" t="str">
        <f t="shared" si="92"/>
        <v/>
      </c>
      <c r="R532" s="55" t="str">
        <f t="shared" si="93"/>
        <v/>
      </c>
      <c r="S532" s="52" t="str">
        <f t="shared" si="101"/>
        <v/>
      </c>
      <c r="T532" s="83" t="str">
        <f t="shared" si="94"/>
        <v/>
      </c>
      <c r="U532" s="53" t="str">
        <f>IF(S532="","",COUNTIF($S$7:S532,"該当２"))</f>
        <v/>
      </c>
      <c r="V532" s="56" t="str">
        <f t="shared" si="95"/>
        <v/>
      </c>
      <c r="W532" s="83" t="str">
        <f t="shared" si="96"/>
        <v/>
      </c>
      <c r="X532" s="53" t="str">
        <f>IF(V532="","",COUNTIF($V$7:V532,"該当３"))</f>
        <v/>
      </c>
    </row>
    <row r="533" spans="1:24">
      <c r="A533" s="263">
        <v>1020303008</v>
      </c>
      <c r="B533" s="263">
        <v>10</v>
      </c>
      <c r="C533" s="264">
        <v>203</v>
      </c>
      <c r="D533" s="265">
        <v>3</v>
      </c>
      <c r="E533" s="264">
        <v>8</v>
      </c>
      <c r="F533" s="263" t="s">
        <v>495</v>
      </c>
      <c r="G533" s="263" t="s">
        <v>912</v>
      </c>
      <c r="H533" s="263" t="s">
        <v>936</v>
      </c>
      <c r="I533" s="263" t="s">
        <v>943</v>
      </c>
      <c r="J533" s="51"/>
      <c r="K533" s="52" t="str">
        <f t="shared" si="97"/>
        <v/>
      </c>
      <c r="L533" s="83" t="str">
        <f t="shared" si="98"/>
        <v/>
      </c>
      <c r="M533" s="53" t="str">
        <f>IF(K533="","",COUNTIF($K$7:K533,"ﾘｽﾄ１"))</f>
        <v/>
      </c>
      <c r="N533" s="53" t="str">
        <f t="shared" si="99"/>
        <v/>
      </c>
      <c r="O533" s="54" t="str">
        <f t="shared" si="100"/>
        <v/>
      </c>
      <c r="P533" s="53" t="str">
        <f t="shared" si="91"/>
        <v/>
      </c>
      <c r="Q533" s="52" t="str">
        <f t="shared" si="92"/>
        <v/>
      </c>
      <c r="R533" s="55" t="str">
        <f t="shared" si="93"/>
        <v/>
      </c>
      <c r="S533" s="52" t="str">
        <f t="shared" si="101"/>
        <v/>
      </c>
      <c r="T533" s="83" t="str">
        <f t="shared" si="94"/>
        <v/>
      </c>
      <c r="U533" s="53" t="str">
        <f>IF(S533="","",COUNTIF($S$7:S533,"該当２"))</f>
        <v/>
      </c>
      <c r="V533" s="56" t="str">
        <f t="shared" si="95"/>
        <v/>
      </c>
      <c r="W533" s="83" t="str">
        <f t="shared" si="96"/>
        <v/>
      </c>
      <c r="X533" s="53" t="str">
        <f>IF(V533="","",COUNTIF($V$7:V533,"該当３"))</f>
        <v/>
      </c>
    </row>
    <row r="534" spans="1:24">
      <c r="A534" s="263">
        <v>1020303009</v>
      </c>
      <c r="B534" s="263">
        <v>10</v>
      </c>
      <c r="C534" s="264">
        <v>203</v>
      </c>
      <c r="D534" s="265">
        <v>3</v>
      </c>
      <c r="E534" s="264">
        <v>9</v>
      </c>
      <c r="F534" s="263" t="s">
        <v>495</v>
      </c>
      <c r="G534" s="263" t="s">
        <v>912</v>
      </c>
      <c r="H534" s="263" t="s">
        <v>936</v>
      </c>
      <c r="I534" s="263" t="s">
        <v>944</v>
      </c>
      <c r="J534" s="51"/>
      <c r="K534" s="52" t="str">
        <f t="shared" si="97"/>
        <v/>
      </c>
      <c r="L534" s="83" t="str">
        <f t="shared" si="98"/>
        <v/>
      </c>
      <c r="M534" s="53" t="str">
        <f>IF(K534="","",COUNTIF($K$7:K534,"ﾘｽﾄ１"))</f>
        <v/>
      </c>
      <c r="N534" s="53" t="str">
        <f t="shared" si="99"/>
        <v/>
      </c>
      <c r="O534" s="54" t="str">
        <f t="shared" si="100"/>
        <v/>
      </c>
      <c r="P534" s="53" t="str">
        <f t="shared" si="91"/>
        <v/>
      </c>
      <c r="Q534" s="52" t="str">
        <f t="shared" si="92"/>
        <v/>
      </c>
      <c r="R534" s="55" t="str">
        <f t="shared" si="93"/>
        <v/>
      </c>
      <c r="S534" s="52" t="str">
        <f t="shared" si="101"/>
        <v/>
      </c>
      <c r="T534" s="83" t="str">
        <f t="shared" si="94"/>
        <v/>
      </c>
      <c r="U534" s="53" t="str">
        <f>IF(S534="","",COUNTIF($S$7:S534,"該当２"))</f>
        <v/>
      </c>
      <c r="V534" s="56" t="str">
        <f t="shared" si="95"/>
        <v/>
      </c>
      <c r="W534" s="83" t="str">
        <f t="shared" si="96"/>
        <v/>
      </c>
      <c r="X534" s="53" t="str">
        <f>IF(V534="","",COUNTIF($V$7:V534,"該当３"))</f>
        <v/>
      </c>
    </row>
    <row r="535" spans="1:24">
      <c r="A535" s="263">
        <v>1020304000</v>
      </c>
      <c r="B535" s="263">
        <v>10</v>
      </c>
      <c r="C535" s="264">
        <v>203</v>
      </c>
      <c r="D535" s="265">
        <v>4</v>
      </c>
      <c r="E535" s="264">
        <v>0</v>
      </c>
      <c r="F535" s="263" t="s">
        <v>495</v>
      </c>
      <c r="G535" s="263" t="s">
        <v>912</v>
      </c>
      <c r="H535" s="263" t="s">
        <v>945</v>
      </c>
      <c r="I535" s="263"/>
      <c r="J535" s="51"/>
      <c r="K535" s="52" t="str">
        <f t="shared" si="97"/>
        <v/>
      </c>
      <c r="L535" s="83" t="str">
        <f t="shared" si="98"/>
        <v/>
      </c>
      <c r="M535" s="53" t="str">
        <f>IF(K535="","",COUNTIF($K$7:K535,"ﾘｽﾄ１"))</f>
        <v/>
      </c>
      <c r="N535" s="53" t="str">
        <f t="shared" si="99"/>
        <v/>
      </c>
      <c r="O535" s="54" t="str">
        <f t="shared" si="100"/>
        <v/>
      </c>
      <c r="P535" s="53" t="str">
        <f t="shared" si="91"/>
        <v/>
      </c>
      <c r="Q535" s="52" t="str">
        <f t="shared" si="92"/>
        <v/>
      </c>
      <c r="R535" s="55" t="str">
        <f t="shared" si="93"/>
        <v/>
      </c>
      <c r="S535" s="52" t="str">
        <f t="shared" si="101"/>
        <v/>
      </c>
      <c r="T535" s="83" t="str">
        <f t="shared" si="94"/>
        <v/>
      </c>
      <c r="U535" s="53" t="str">
        <f>IF(S535="","",COUNTIF($S$7:S535,"該当２"))</f>
        <v/>
      </c>
      <c r="V535" s="56" t="str">
        <f t="shared" si="95"/>
        <v/>
      </c>
      <c r="W535" s="83" t="str">
        <f t="shared" si="96"/>
        <v/>
      </c>
      <c r="X535" s="53" t="str">
        <f>IF(V535="","",COUNTIF($V$7:V535,"該当３"))</f>
        <v/>
      </c>
    </row>
    <row r="536" spans="1:24">
      <c r="A536" s="263">
        <v>1020304001</v>
      </c>
      <c r="B536" s="263">
        <v>10</v>
      </c>
      <c r="C536" s="264">
        <v>203</v>
      </c>
      <c r="D536" s="265">
        <v>4</v>
      </c>
      <c r="E536" s="264">
        <v>1</v>
      </c>
      <c r="F536" s="263" t="s">
        <v>495</v>
      </c>
      <c r="G536" s="263" t="s">
        <v>912</v>
      </c>
      <c r="H536" s="263" t="s">
        <v>945</v>
      </c>
      <c r="I536" s="263" t="s">
        <v>946</v>
      </c>
      <c r="J536" s="51"/>
      <c r="K536" s="52" t="str">
        <f t="shared" si="97"/>
        <v/>
      </c>
      <c r="L536" s="83" t="str">
        <f t="shared" si="98"/>
        <v/>
      </c>
      <c r="M536" s="53" t="str">
        <f>IF(K536="","",COUNTIF($K$7:K536,"ﾘｽﾄ１"))</f>
        <v/>
      </c>
      <c r="N536" s="53" t="str">
        <f t="shared" si="99"/>
        <v/>
      </c>
      <c r="O536" s="54" t="str">
        <f t="shared" si="100"/>
        <v/>
      </c>
      <c r="P536" s="53" t="str">
        <f t="shared" si="91"/>
        <v/>
      </c>
      <c r="Q536" s="52" t="str">
        <f t="shared" si="92"/>
        <v/>
      </c>
      <c r="R536" s="55" t="str">
        <f t="shared" si="93"/>
        <v/>
      </c>
      <c r="S536" s="52" t="str">
        <f t="shared" si="101"/>
        <v/>
      </c>
      <c r="T536" s="83" t="str">
        <f t="shared" si="94"/>
        <v/>
      </c>
      <c r="U536" s="53" t="str">
        <f>IF(S536="","",COUNTIF($S$7:S536,"該当２"))</f>
        <v/>
      </c>
      <c r="V536" s="56" t="str">
        <f t="shared" si="95"/>
        <v/>
      </c>
      <c r="W536" s="83" t="str">
        <f t="shared" si="96"/>
        <v/>
      </c>
      <c r="X536" s="53" t="str">
        <f>IF(V536="","",COUNTIF($V$7:V536,"該当３"))</f>
        <v/>
      </c>
    </row>
    <row r="537" spans="1:24">
      <c r="A537" s="263">
        <v>1020304002</v>
      </c>
      <c r="B537" s="263">
        <v>10</v>
      </c>
      <c r="C537" s="264">
        <v>203</v>
      </c>
      <c r="D537" s="265">
        <v>4</v>
      </c>
      <c r="E537" s="264">
        <v>2</v>
      </c>
      <c r="F537" s="263" t="s">
        <v>495</v>
      </c>
      <c r="G537" s="263" t="s">
        <v>912</v>
      </c>
      <c r="H537" s="263" t="s">
        <v>945</v>
      </c>
      <c r="I537" s="263" t="s">
        <v>947</v>
      </c>
      <c r="J537" s="51"/>
      <c r="K537" s="52" t="str">
        <f t="shared" si="97"/>
        <v/>
      </c>
      <c r="L537" s="83" t="str">
        <f t="shared" si="98"/>
        <v/>
      </c>
      <c r="M537" s="53" t="str">
        <f>IF(K537="","",COUNTIF($K$7:K537,"ﾘｽﾄ１"))</f>
        <v/>
      </c>
      <c r="N537" s="53" t="str">
        <f t="shared" si="99"/>
        <v/>
      </c>
      <c r="O537" s="54" t="str">
        <f t="shared" si="100"/>
        <v/>
      </c>
      <c r="P537" s="53" t="str">
        <f t="shared" si="91"/>
        <v/>
      </c>
      <c r="Q537" s="52" t="str">
        <f t="shared" si="92"/>
        <v/>
      </c>
      <c r="R537" s="55" t="str">
        <f t="shared" si="93"/>
        <v/>
      </c>
      <c r="S537" s="52" t="str">
        <f t="shared" si="101"/>
        <v/>
      </c>
      <c r="T537" s="83" t="str">
        <f t="shared" si="94"/>
        <v/>
      </c>
      <c r="U537" s="53" t="str">
        <f>IF(S537="","",COUNTIF($S$7:S537,"該当２"))</f>
        <v/>
      </c>
      <c r="V537" s="56" t="str">
        <f t="shared" si="95"/>
        <v/>
      </c>
      <c r="W537" s="83" t="str">
        <f t="shared" si="96"/>
        <v/>
      </c>
      <c r="X537" s="53" t="str">
        <f>IF(V537="","",COUNTIF($V$7:V537,"該当３"))</f>
        <v/>
      </c>
    </row>
    <row r="538" spans="1:24">
      <c r="A538" s="263">
        <v>1020304003</v>
      </c>
      <c r="B538" s="263">
        <v>10</v>
      </c>
      <c r="C538" s="264">
        <v>203</v>
      </c>
      <c r="D538" s="265">
        <v>4</v>
      </c>
      <c r="E538" s="264">
        <v>3</v>
      </c>
      <c r="F538" s="263" t="s">
        <v>495</v>
      </c>
      <c r="G538" s="263" t="s">
        <v>912</v>
      </c>
      <c r="H538" s="263" t="s">
        <v>945</v>
      </c>
      <c r="I538" s="263" t="s">
        <v>68</v>
      </c>
      <c r="J538" s="51"/>
      <c r="K538" s="52" t="str">
        <f t="shared" si="97"/>
        <v/>
      </c>
      <c r="L538" s="83" t="str">
        <f t="shared" si="98"/>
        <v/>
      </c>
      <c r="M538" s="53" t="str">
        <f>IF(K538="","",COUNTIF($K$7:K538,"ﾘｽﾄ１"))</f>
        <v/>
      </c>
      <c r="N538" s="53" t="str">
        <f t="shared" si="99"/>
        <v/>
      </c>
      <c r="O538" s="54" t="str">
        <f t="shared" si="100"/>
        <v/>
      </c>
      <c r="P538" s="53" t="str">
        <f t="shared" si="91"/>
        <v/>
      </c>
      <c r="Q538" s="52" t="str">
        <f t="shared" si="92"/>
        <v/>
      </c>
      <c r="R538" s="55" t="str">
        <f t="shared" si="93"/>
        <v/>
      </c>
      <c r="S538" s="52" t="str">
        <f t="shared" si="101"/>
        <v/>
      </c>
      <c r="T538" s="83" t="str">
        <f t="shared" si="94"/>
        <v/>
      </c>
      <c r="U538" s="53" t="str">
        <f>IF(S538="","",COUNTIF($S$7:S538,"該当２"))</f>
        <v/>
      </c>
      <c r="V538" s="56" t="str">
        <f t="shared" si="95"/>
        <v/>
      </c>
      <c r="W538" s="83" t="str">
        <f t="shared" si="96"/>
        <v/>
      </c>
      <c r="X538" s="53" t="str">
        <f>IF(V538="","",COUNTIF($V$7:V538,"該当３"))</f>
        <v/>
      </c>
    </row>
    <row r="539" spans="1:24">
      <c r="A539" s="263">
        <v>1020304004</v>
      </c>
      <c r="B539" s="263">
        <v>10</v>
      </c>
      <c r="C539" s="264">
        <v>203</v>
      </c>
      <c r="D539" s="265">
        <v>4</v>
      </c>
      <c r="E539" s="264">
        <v>4</v>
      </c>
      <c r="F539" s="263" t="s">
        <v>495</v>
      </c>
      <c r="G539" s="263" t="s">
        <v>912</v>
      </c>
      <c r="H539" s="263" t="s">
        <v>945</v>
      </c>
      <c r="I539" s="263" t="s">
        <v>948</v>
      </c>
      <c r="J539" s="51"/>
      <c r="K539" s="52" t="str">
        <f t="shared" si="97"/>
        <v/>
      </c>
      <c r="L539" s="83" t="str">
        <f t="shared" si="98"/>
        <v/>
      </c>
      <c r="M539" s="53" t="str">
        <f>IF(K539="","",COUNTIF($K$7:K539,"ﾘｽﾄ１"))</f>
        <v/>
      </c>
      <c r="N539" s="53" t="str">
        <f t="shared" si="99"/>
        <v/>
      </c>
      <c r="O539" s="54" t="str">
        <f t="shared" si="100"/>
        <v/>
      </c>
      <c r="P539" s="53" t="str">
        <f t="shared" si="91"/>
        <v/>
      </c>
      <c r="Q539" s="52" t="str">
        <f t="shared" si="92"/>
        <v/>
      </c>
      <c r="R539" s="55" t="str">
        <f t="shared" si="93"/>
        <v/>
      </c>
      <c r="S539" s="52" t="str">
        <f t="shared" si="101"/>
        <v/>
      </c>
      <c r="T539" s="83" t="str">
        <f t="shared" si="94"/>
        <v/>
      </c>
      <c r="U539" s="53" t="str">
        <f>IF(S539="","",COUNTIF($S$7:S539,"該当２"))</f>
        <v/>
      </c>
      <c r="V539" s="56" t="str">
        <f t="shared" si="95"/>
        <v/>
      </c>
      <c r="W539" s="83" t="str">
        <f t="shared" si="96"/>
        <v/>
      </c>
      <c r="X539" s="53" t="str">
        <f>IF(V539="","",COUNTIF($V$7:V539,"該当３"))</f>
        <v/>
      </c>
    </row>
    <row r="540" spans="1:24">
      <c r="A540" s="263">
        <v>1020304005</v>
      </c>
      <c r="B540" s="263">
        <v>10</v>
      </c>
      <c r="C540" s="264">
        <v>203</v>
      </c>
      <c r="D540" s="265">
        <v>4</v>
      </c>
      <c r="E540" s="264">
        <v>5</v>
      </c>
      <c r="F540" s="263" t="s">
        <v>495</v>
      </c>
      <c r="G540" s="263" t="s">
        <v>912</v>
      </c>
      <c r="H540" s="263" t="s">
        <v>945</v>
      </c>
      <c r="I540" s="263" t="s">
        <v>949</v>
      </c>
      <c r="J540" s="51"/>
      <c r="K540" s="52" t="str">
        <f t="shared" si="97"/>
        <v/>
      </c>
      <c r="L540" s="83" t="str">
        <f t="shared" si="98"/>
        <v/>
      </c>
      <c r="M540" s="53" t="str">
        <f>IF(K540="","",COUNTIF($K$7:K540,"ﾘｽﾄ１"))</f>
        <v/>
      </c>
      <c r="N540" s="53" t="str">
        <f t="shared" si="99"/>
        <v/>
      </c>
      <c r="O540" s="54" t="str">
        <f t="shared" si="100"/>
        <v/>
      </c>
      <c r="P540" s="53" t="str">
        <f t="shared" si="91"/>
        <v/>
      </c>
      <c r="Q540" s="52" t="str">
        <f t="shared" si="92"/>
        <v/>
      </c>
      <c r="R540" s="55" t="str">
        <f t="shared" si="93"/>
        <v/>
      </c>
      <c r="S540" s="52" t="str">
        <f t="shared" si="101"/>
        <v/>
      </c>
      <c r="T540" s="83" t="str">
        <f t="shared" si="94"/>
        <v/>
      </c>
      <c r="U540" s="53" t="str">
        <f>IF(S540="","",COUNTIF($S$7:S540,"該当２"))</f>
        <v/>
      </c>
      <c r="V540" s="56" t="str">
        <f t="shared" si="95"/>
        <v/>
      </c>
      <c r="W540" s="83" t="str">
        <f t="shared" si="96"/>
        <v/>
      </c>
      <c r="X540" s="53" t="str">
        <f>IF(V540="","",COUNTIF($V$7:V540,"該当３"))</f>
        <v/>
      </c>
    </row>
    <row r="541" spans="1:24">
      <c r="A541" s="263">
        <v>1020304006</v>
      </c>
      <c r="B541" s="263">
        <v>10</v>
      </c>
      <c r="C541" s="264">
        <v>203</v>
      </c>
      <c r="D541" s="265">
        <v>4</v>
      </c>
      <c r="E541" s="264">
        <v>6</v>
      </c>
      <c r="F541" s="263" t="s">
        <v>495</v>
      </c>
      <c r="G541" s="263" t="s">
        <v>912</v>
      </c>
      <c r="H541" s="263" t="s">
        <v>945</v>
      </c>
      <c r="I541" s="263" t="s">
        <v>950</v>
      </c>
      <c r="J541" s="51"/>
      <c r="K541" s="52" t="str">
        <f t="shared" si="97"/>
        <v/>
      </c>
      <c r="L541" s="83" t="str">
        <f t="shared" si="98"/>
        <v/>
      </c>
      <c r="M541" s="53" t="str">
        <f>IF(K541="","",COUNTIF($K$7:K541,"ﾘｽﾄ１"))</f>
        <v/>
      </c>
      <c r="N541" s="53" t="str">
        <f t="shared" si="99"/>
        <v/>
      </c>
      <c r="O541" s="54" t="str">
        <f t="shared" si="100"/>
        <v/>
      </c>
      <c r="P541" s="53" t="str">
        <f t="shared" si="91"/>
        <v/>
      </c>
      <c r="Q541" s="52" t="str">
        <f t="shared" si="92"/>
        <v/>
      </c>
      <c r="R541" s="55" t="str">
        <f t="shared" si="93"/>
        <v/>
      </c>
      <c r="S541" s="52" t="str">
        <f t="shared" si="101"/>
        <v/>
      </c>
      <c r="T541" s="83" t="str">
        <f t="shared" si="94"/>
        <v/>
      </c>
      <c r="U541" s="53" t="str">
        <f>IF(S541="","",COUNTIF($S$7:S541,"該当２"))</f>
        <v/>
      </c>
      <c r="V541" s="56" t="str">
        <f t="shared" si="95"/>
        <v/>
      </c>
      <c r="W541" s="83" t="str">
        <f t="shared" si="96"/>
        <v/>
      </c>
      <c r="X541" s="53" t="str">
        <f>IF(V541="","",COUNTIF($V$7:V541,"該当３"))</f>
        <v/>
      </c>
    </row>
    <row r="542" spans="1:24">
      <c r="A542" s="263">
        <v>1020305000</v>
      </c>
      <c r="B542" s="263">
        <v>10</v>
      </c>
      <c r="C542" s="264">
        <v>203</v>
      </c>
      <c r="D542" s="265">
        <v>5</v>
      </c>
      <c r="E542" s="264">
        <v>0</v>
      </c>
      <c r="F542" s="263" t="s">
        <v>495</v>
      </c>
      <c r="G542" s="263" t="s">
        <v>912</v>
      </c>
      <c r="H542" s="263" t="s">
        <v>951</v>
      </c>
      <c r="I542" s="263"/>
      <c r="J542" s="51"/>
      <c r="K542" s="52" t="str">
        <f t="shared" si="97"/>
        <v/>
      </c>
      <c r="L542" s="83" t="str">
        <f t="shared" si="98"/>
        <v/>
      </c>
      <c r="M542" s="53" t="str">
        <f>IF(K542="","",COUNTIF($K$7:K542,"ﾘｽﾄ１"))</f>
        <v/>
      </c>
      <c r="N542" s="53" t="str">
        <f t="shared" si="99"/>
        <v/>
      </c>
      <c r="O542" s="54" t="str">
        <f t="shared" si="100"/>
        <v/>
      </c>
      <c r="P542" s="53" t="str">
        <f t="shared" si="91"/>
        <v/>
      </c>
      <c r="Q542" s="52" t="str">
        <f t="shared" si="92"/>
        <v/>
      </c>
      <c r="R542" s="55" t="str">
        <f t="shared" si="93"/>
        <v/>
      </c>
      <c r="S542" s="52" t="str">
        <f t="shared" si="101"/>
        <v/>
      </c>
      <c r="T542" s="83" t="str">
        <f t="shared" si="94"/>
        <v/>
      </c>
      <c r="U542" s="53" t="str">
        <f>IF(S542="","",COUNTIF($S$7:S542,"該当２"))</f>
        <v/>
      </c>
      <c r="V542" s="56" t="str">
        <f t="shared" si="95"/>
        <v/>
      </c>
      <c r="W542" s="83" t="str">
        <f t="shared" si="96"/>
        <v/>
      </c>
      <c r="X542" s="53" t="str">
        <f>IF(V542="","",COUNTIF($V$7:V542,"該当３"))</f>
        <v/>
      </c>
    </row>
    <row r="543" spans="1:24">
      <c r="A543" s="263">
        <v>1020305001</v>
      </c>
      <c r="B543" s="263">
        <v>10</v>
      </c>
      <c r="C543" s="264">
        <v>203</v>
      </c>
      <c r="D543" s="265">
        <v>5</v>
      </c>
      <c r="E543" s="264">
        <v>1</v>
      </c>
      <c r="F543" s="263" t="s">
        <v>495</v>
      </c>
      <c r="G543" s="263" t="s">
        <v>912</v>
      </c>
      <c r="H543" s="263" t="s">
        <v>951</v>
      </c>
      <c r="I543" s="263" t="s">
        <v>952</v>
      </c>
      <c r="J543" s="51"/>
      <c r="K543" s="52" t="str">
        <f t="shared" si="97"/>
        <v/>
      </c>
      <c r="L543" s="83" t="str">
        <f t="shared" si="98"/>
        <v/>
      </c>
      <c r="M543" s="53" t="str">
        <f>IF(K543="","",COUNTIF($K$7:K543,"ﾘｽﾄ１"))</f>
        <v/>
      </c>
      <c r="N543" s="53" t="str">
        <f t="shared" si="99"/>
        <v/>
      </c>
      <c r="O543" s="54" t="str">
        <f t="shared" si="100"/>
        <v/>
      </c>
      <c r="P543" s="53" t="str">
        <f t="shared" si="91"/>
        <v/>
      </c>
      <c r="Q543" s="52" t="str">
        <f t="shared" si="92"/>
        <v/>
      </c>
      <c r="R543" s="55" t="str">
        <f t="shared" si="93"/>
        <v/>
      </c>
      <c r="S543" s="52" t="str">
        <f t="shared" si="101"/>
        <v/>
      </c>
      <c r="T543" s="83" t="str">
        <f t="shared" si="94"/>
        <v/>
      </c>
      <c r="U543" s="53" t="str">
        <f>IF(S543="","",COUNTIF($S$7:S543,"該当２"))</f>
        <v/>
      </c>
      <c r="V543" s="56" t="str">
        <f t="shared" si="95"/>
        <v/>
      </c>
      <c r="W543" s="83" t="str">
        <f t="shared" si="96"/>
        <v/>
      </c>
      <c r="X543" s="53" t="str">
        <f>IF(V543="","",COUNTIF($V$7:V543,"該当３"))</f>
        <v/>
      </c>
    </row>
    <row r="544" spans="1:24">
      <c r="A544" s="263">
        <v>1020305002</v>
      </c>
      <c r="B544" s="263">
        <v>10</v>
      </c>
      <c r="C544" s="264">
        <v>203</v>
      </c>
      <c r="D544" s="265">
        <v>5</v>
      </c>
      <c r="E544" s="264">
        <v>2</v>
      </c>
      <c r="F544" s="263" t="s">
        <v>495</v>
      </c>
      <c r="G544" s="263" t="s">
        <v>912</v>
      </c>
      <c r="H544" s="263" t="s">
        <v>951</v>
      </c>
      <c r="I544" s="263" t="s">
        <v>953</v>
      </c>
      <c r="J544" s="51"/>
      <c r="K544" s="52" t="str">
        <f t="shared" si="97"/>
        <v/>
      </c>
      <c r="L544" s="83" t="str">
        <f t="shared" si="98"/>
        <v/>
      </c>
      <c r="M544" s="53" t="str">
        <f>IF(K544="","",COUNTIF($K$7:K544,"ﾘｽﾄ１"))</f>
        <v/>
      </c>
      <c r="N544" s="53" t="str">
        <f t="shared" si="99"/>
        <v/>
      </c>
      <c r="O544" s="54" t="str">
        <f t="shared" si="100"/>
        <v/>
      </c>
      <c r="P544" s="53" t="str">
        <f t="shared" si="91"/>
        <v/>
      </c>
      <c r="Q544" s="52" t="str">
        <f t="shared" si="92"/>
        <v/>
      </c>
      <c r="R544" s="55" t="str">
        <f t="shared" si="93"/>
        <v/>
      </c>
      <c r="S544" s="52" t="str">
        <f t="shared" si="101"/>
        <v/>
      </c>
      <c r="T544" s="83" t="str">
        <f t="shared" si="94"/>
        <v/>
      </c>
      <c r="U544" s="53" t="str">
        <f>IF(S544="","",COUNTIF($S$7:S544,"該当２"))</f>
        <v/>
      </c>
      <c r="V544" s="56" t="str">
        <f t="shared" si="95"/>
        <v/>
      </c>
      <c r="W544" s="83" t="str">
        <f t="shared" si="96"/>
        <v/>
      </c>
      <c r="X544" s="53" t="str">
        <f>IF(V544="","",COUNTIF($V$7:V544,"該当３"))</f>
        <v/>
      </c>
    </row>
    <row r="545" spans="1:24">
      <c r="A545" s="263">
        <v>1020305003</v>
      </c>
      <c r="B545" s="263">
        <v>10</v>
      </c>
      <c r="C545" s="264">
        <v>203</v>
      </c>
      <c r="D545" s="265">
        <v>5</v>
      </c>
      <c r="E545" s="264">
        <v>3</v>
      </c>
      <c r="F545" s="263" t="s">
        <v>495</v>
      </c>
      <c r="G545" s="263" t="s">
        <v>912</v>
      </c>
      <c r="H545" s="263" t="s">
        <v>951</v>
      </c>
      <c r="I545" s="263" t="s">
        <v>954</v>
      </c>
      <c r="J545" s="51"/>
      <c r="K545" s="52" t="str">
        <f t="shared" si="97"/>
        <v/>
      </c>
      <c r="L545" s="83" t="str">
        <f t="shared" si="98"/>
        <v/>
      </c>
      <c r="M545" s="53" t="str">
        <f>IF(K545="","",COUNTIF($K$7:K545,"ﾘｽﾄ１"))</f>
        <v/>
      </c>
      <c r="N545" s="53" t="str">
        <f t="shared" si="99"/>
        <v/>
      </c>
      <c r="O545" s="54" t="str">
        <f t="shared" si="100"/>
        <v/>
      </c>
      <c r="P545" s="53" t="str">
        <f t="shared" si="91"/>
        <v/>
      </c>
      <c r="Q545" s="52" t="str">
        <f t="shared" si="92"/>
        <v/>
      </c>
      <c r="R545" s="55" t="str">
        <f t="shared" si="93"/>
        <v/>
      </c>
      <c r="S545" s="52" t="str">
        <f t="shared" si="101"/>
        <v/>
      </c>
      <c r="T545" s="83" t="str">
        <f t="shared" si="94"/>
        <v/>
      </c>
      <c r="U545" s="53" t="str">
        <f>IF(S545="","",COUNTIF($S$7:S545,"該当２"))</f>
        <v/>
      </c>
      <c r="V545" s="56" t="str">
        <f t="shared" si="95"/>
        <v/>
      </c>
      <c r="W545" s="83" t="str">
        <f t="shared" si="96"/>
        <v/>
      </c>
      <c r="X545" s="53" t="str">
        <f>IF(V545="","",COUNTIF($V$7:V545,"該当３"))</f>
        <v/>
      </c>
    </row>
    <row r="546" spans="1:24">
      <c r="A546" s="263">
        <v>1020305004</v>
      </c>
      <c r="B546" s="263">
        <v>10</v>
      </c>
      <c r="C546" s="264">
        <v>203</v>
      </c>
      <c r="D546" s="265">
        <v>5</v>
      </c>
      <c r="E546" s="264">
        <v>4</v>
      </c>
      <c r="F546" s="263" t="s">
        <v>495</v>
      </c>
      <c r="G546" s="263" t="s">
        <v>912</v>
      </c>
      <c r="H546" s="263" t="s">
        <v>951</v>
      </c>
      <c r="I546" s="263" t="s">
        <v>955</v>
      </c>
      <c r="J546" s="51"/>
      <c r="K546" s="52" t="str">
        <f t="shared" si="97"/>
        <v/>
      </c>
      <c r="L546" s="83" t="str">
        <f t="shared" si="98"/>
        <v/>
      </c>
      <c r="M546" s="53" t="str">
        <f>IF(K546="","",COUNTIF($K$7:K546,"ﾘｽﾄ１"))</f>
        <v/>
      </c>
      <c r="N546" s="53" t="str">
        <f t="shared" si="99"/>
        <v/>
      </c>
      <c r="O546" s="54" t="str">
        <f t="shared" si="100"/>
        <v/>
      </c>
      <c r="P546" s="53" t="str">
        <f t="shared" si="91"/>
        <v/>
      </c>
      <c r="Q546" s="52" t="str">
        <f t="shared" si="92"/>
        <v/>
      </c>
      <c r="R546" s="55" t="str">
        <f t="shared" si="93"/>
        <v/>
      </c>
      <c r="S546" s="52" t="str">
        <f t="shared" si="101"/>
        <v/>
      </c>
      <c r="T546" s="83" t="str">
        <f t="shared" si="94"/>
        <v/>
      </c>
      <c r="U546" s="53" t="str">
        <f>IF(S546="","",COUNTIF($S$7:S546,"該当２"))</f>
        <v/>
      </c>
      <c r="V546" s="56" t="str">
        <f t="shared" si="95"/>
        <v/>
      </c>
      <c r="W546" s="83" t="str">
        <f t="shared" si="96"/>
        <v/>
      </c>
      <c r="X546" s="53" t="str">
        <f>IF(V546="","",COUNTIF($V$7:V546,"該当３"))</f>
        <v/>
      </c>
    </row>
    <row r="547" spans="1:24">
      <c r="A547" s="263">
        <v>1020305005</v>
      </c>
      <c r="B547" s="263">
        <v>10</v>
      </c>
      <c r="C547" s="264">
        <v>203</v>
      </c>
      <c r="D547" s="265">
        <v>5</v>
      </c>
      <c r="E547" s="264">
        <v>5</v>
      </c>
      <c r="F547" s="263" t="s">
        <v>495</v>
      </c>
      <c r="G547" s="263" t="s">
        <v>912</v>
      </c>
      <c r="H547" s="263" t="s">
        <v>951</v>
      </c>
      <c r="I547" s="263" t="s">
        <v>956</v>
      </c>
      <c r="J547" s="51"/>
      <c r="K547" s="52" t="str">
        <f t="shared" si="97"/>
        <v/>
      </c>
      <c r="L547" s="83" t="str">
        <f t="shared" si="98"/>
        <v/>
      </c>
      <c r="M547" s="53" t="str">
        <f>IF(K547="","",COUNTIF($K$7:K547,"ﾘｽﾄ１"))</f>
        <v/>
      </c>
      <c r="N547" s="53" t="str">
        <f t="shared" si="99"/>
        <v/>
      </c>
      <c r="O547" s="54" t="str">
        <f t="shared" si="100"/>
        <v/>
      </c>
      <c r="P547" s="53" t="str">
        <f t="shared" si="91"/>
        <v/>
      </c>
      <c r="Q547" s="52" t="str">
        <f t="shared" si="92"/>
        <v/>
      </c>
      <c r="R547" s="55" t="str">
        <f t="shared" si="93"/>
        <v/>
      </c>
      <c r="S547" s="52" t="str">
        <f t="shared" si="101"/>
        <v/>
      </c>
      <c r="T547" s="83" t="str">
        <f t="shared" si="94"/>
        <v/>
      </c>
      <c r="U547" s="53" t="str">
        <f>IF(S547="","",COUNTIF($S$7:S547,"該当２"))</f>
        <v/>
      </c>
      <c r="V547" s="56" t="str">
        <f t="shared" si="95"/>
        <v/>
      </c>
      <c r="W547" s="83" t="str">
        <f t="shared" si="96"/>
        <v/>
      </c>
      <c r="X547" s="53" t="str">
        <f>IF(V547="","",COUNTIF($V$7:V547,"該当３"))</f>
        <v/>
      </c>
    </row>
    <row r="548" spans="1:24">
      <c r="A548" s="263">
        <v>1020306000</v>
      </c>
      <c r="B548" s="263">
        <v>10</v>
      </c>
      <c r="C548" s="264">
        <v>203</v>
      </c>
      <c r="D548" s="265">
        <v>6</v>
      </c>
      <c r="E548" s="264">
        <v>0</v>
      </c>
      <c r="F548" s="263" t="s">
        <v>495</v>
      </c>
      <c r="G548" s="263" t="s">
        <v>912</v>
      </c>
      <c r="H548" s="263" t="s">
        <v>957</v>
      </c>
      <c r="I548" s="263"/>
      <c r="J548" s="51"/>
      <c r="K548" s="52" t="str">
        <f t="shared" si="97"/>
        <v/>
      </c>
      <c r="L548" s="83" t="str">
        <f t="shared" si="98"/>
        <v/>
      </c>
      <c r="M548" s="53" t="str">
        <f>IF(K548="","",COUNTIF($K$7:K548,"ﾘｽﾄ１"))</f>
        <v/>
      </c>
      <c r="N548" s="53" t="str">
        <f t="shared" si="99"/>
        <v/>
      </c>
      <c r="O548" s="54" t="str">
        <f t="shared" si="100"/>
        <v/>
      </c>
      <c r="P548" s="53" t="str">
        <f t="shared" si="91"/>
        <v/>
      </c>
      <c r="Q548" s="52" t="str">
        <f t="shared" si="92"/>
        <v/>
      </c>
      <c r="R548" s="55" t="str">
        <f t="shared" si="93"/>
        <v/>
      </c>
      <c r="S548" s="52" t="str">
        <f t="shared" si="101"/>
        <v/>
      </c>
      <c r="T548" s="83" t="str">
        <f t="shared" si="94"/>
        <v/>
      </c>
      <c r="U548" s="53" t="str">
        <f>IF(S548="","",COUNTIF($S$7:S548,"該当２"))</f>
        <v/>
      </c>
      <c r="V548" s="56" t="str">
        <f t="shared" si="95"/>
        <v/>
      </c>
      <c r="W548" s="83" t="str">
        <f t="shared" si="96"/>
        <v/>
      </c>
      <c r="X548" s="53" t="str">
        <f>IF(V548="","",COUNTIF($V$7:V548,"該当３"))</f>
        <v/>
      </c>
    </row>
    <row r="549" spans="1:24">
      <c r="A549" s="263">
        <v>1020306001</v>
      </c>
      <c r="B549" s="263">
        <v>10</v>
      </c>
      <c r="C549" s="264">
        <v>203</v>
      </c>
      <c r="D549" s="265">
        <v>6</v>
      </c>
      <c r="E549" s="264">
        <v>1</v>
      </c>
      <c r="F549" s="263" t="s">
        <v>495</v>
      </c>
      <c r="G549" s="263" t="s">
        <v>912</v>
      </c>
      <c r="H549" s="263" t="s">
        <v>957</v>
      </c>
      <c r="I549" s="263" t="s">
        <v>164</v>
      </c>
      <c r="J549" s="51"/>
      <c r="K549" s="52" t="str">
        <f t="shared" si="97"/>
        <v/>
      </c>
      <c r="L549" s="83" t="str">
        <f t="shared" si="98"/>
        <v/>
      </c>
      <c r="M549" s="53" t="str">
        <f>IF(K549="","",COUNTIF($K$7:K549,"ﾘｽﾄ１"))</f>
        <v/>
      </c>
      <c r="N549" s="53" t="str">
        <f t="shared" si="99"/>
        <v/>
      </c>
      <c r="O549" s="54" t="str">
        <f t="shared" si="100"/>
        <v/>
      </c>
      <c r="P549" s="53" t="str">
        <f t="shared" si="91"/>
        <v/>
      </c>
      <c r="Q549" s="52" t="str">
        <f t="shared" si="92"/>
        <v/>
      </c>
      <c r="R549" s="55" t="str">
        <f t="shared" si="93"/>
        <v/>
      </c>
      <c r="S549" s="52" t="str">
        <f t="shared" si="101"/>
        <v/>
      </c>
      <c r="T549" s="83" t="str">
        <f t="shared" si="94"/>
        <v/>
      </c>
      <c r="U549" s="53" t="str">
        <f>IF(S549="","",COUNTIF($S$7:S549,"該当２"))</f>
        <v/>
      </c>
      <c r="V549" s="56" t="str">
        <f t="shared" si="95"/>
        <v/>
      </c>
      <c r="W549" s="83" t="str">
        <f t="shared" si="96"/>
        <v/>
      </c>
      <c r="X549" s="53" t="str">
        <f>IF(V549="","",COUNTIF($V$7:V549,"該当３"))</f>
        <v/>
      </c>
    </row>
    <row r="550" spans="1:24">
      <c r="A550" s="263">
        <v>1020306002</v>
      </c>
      <c r="B550" s="263">
        <v>10</v>
      </c>
      <c r="C550" s="264">
        <v>203</v>
      </c>
      <c r="D550" s="265">
        <v>6</v>
      </c>
      <c r="E550" s="264">
        <v>2</v>
      </c>
      <c r="F550" s="263" t="s">
        <v>495</v>
      </c>
      <c r="G550" s="263" t="s">
        <v>912</v>
      </c>
      <c r="H550" s="263" t="s">
        <v>957</v>
      </c>
      <c r="I550" s="263" t="s">
        <v>958</v>
      </c>
      <c r="J550" s="51"/>
      <c r="K550" s="52" t="str">
        <f t="shared" si="97"/>
        <v/>
      </c>
      <c r="L550" s="83" t="str">
        <f t="shared" si="98"/>
        <v/>
      </c>
      <c r="M550" s="53" t="str">
        <f>IF(K550="","",COUNTIF($K$7:K550,"ﾘｽﾄ１"))</f>
        <v/>
      </c>
      <c r="N550" s="53" t="str">
        <f t="shared" si="99"/>
        <v/>
      </c>
      <c r="O550" s="54" t="str">
        <f t="shared" si="100"/>
        <v/>
      </c>
      <c r="P550" s="53" t="str">
        <f t="shared" si="91"/>
        <v/>
      </c>
      <c r="Q550" s="52" t="str">
        <f t="shared" si="92"/>
        <v/>
      </c>
      <c r="R550" s="55" t="str">
        <f t="shared" si="93"/>
        <v/>
      </c>
      <c r="S550" s="52" t="str">
        <f t="shared" si="101"/>
        <v/>
      </c>
      <c r="T550" s="83" t="str">
        <f t="shared" si="94"/>
        <v/>
      </c>
      <c r="U550" s="53" t="str">
        <f>IF(S550="","",COUNTIF($S$7:S550,"該当２"))</f>
        <v/>
      </c>
      <c r="V550" s="56" t="str">
        <f t="shared" si="95"/>
        <v/>
      </c>
      <c r="W550" s="83" t="str">
        <f t="shared" si="96"/>
        <v/>
      </c>
      <c r="X550" s="53" t="str">
        <f>IF(V550="","",COUNTIF($V$7:V550,"該当３"))</f>
        <v/>
      </c>
    </row>
    <row r="551" spans="1:24">
      <c r="A551" s="263">
        <v>1020306003</v>
      </c>
      <c r="B551" s="263">
        <v>10</v>
      </c>
      <c r="C551" s="264">
        <v>203</v>
      </c>
      <c r="D551" s="265">
        <v>6</v>
      </c>
      <c r="E551" s="264">
        <v>3</v>
      </c>
      <c r="F551" s="263" t="s">
        <v>495</v>
      </c>
      <c r="G551" s="263" t="s">
        <v>912</v>
      </c>
      <c r="H551" s="263" t="s">
        <v>957</v>
      </c>
      <c r="I551" s="263" t="s">
        <v>959</v>
      </c>
      <c r="J551" s="51"/>
      <c r="K551" s="52" t="str">
        <f t="shared" si="97"/>
        <v/>
      </c>
      <c r="L551" s="83" t="str">
        <f t="shared" si="98"/>
        <v/>
      </c>
      <c r="M551" s="53" t="str">
        <f>IF(K551="","",COUNTIF($K$7:K551,"ﾘｽﾄ１"))</f>
        <v/>
      </c>
      <c r="N551" s="53" t="str">
        <f t="shared" si="99"/>
        <v/>
      </c>
      <c r="O551" s="54" t="str">
        <f t="shared" si="100"/>
        <v/>
      </c>
      <c r="P551" s="53" t="str">
        <f t="shared" si="91"/>
        <v/>
      </c>
      <c r="Q551" s="52" t="str">
        <f t="shared" si="92"/>
        <v/>
      </c>
      <c r="R551" s="55" t="str">
        <f t="shared" si="93"/>
        <v/>
      </c>
      <c r="S551" s="52" t="str">
        <f t="shared" si="101"/>
        <v/>
      </c>
      <c r="T551" s="83" t="str">
        <f t="shared" si="94"/>
        <v/>
      </c>
      <c r="U551" s="53" t="str">
        <f>IF(S551="","",COUNTIF($S$7:S551,"該当２"))</f>
        <v/>
      </c>
      <c r="V551" s="56" t="str">
        <f t="shared" si="95"/>
        <v/>
      </c>
      <c r="W551" s="83" t="str">
        <f t="shared" si="96"/>
        <v/>
      </c>
      <c r="X551" s="53" t="str">
        <f>IF(V551="","",COUNTIF($V$7:V551,"該当３"))</f>
        <v/>
      </c>
    </row>
    <row r="552" spans="1:24">
      <c r="A552" s="263">
        <v>1020306004</v>
      </c>
      <c r="B552" s="263">
        <v>10</v>
      </c>
      <c r="C552" s="264">
        <v>203</v>
      </c>
      <c r="D552" s="265">
        <v>6</v>
      </c>
      <c r="E552" s="264">
        <v>4</v>
      </c>
      <c r="F552" s="263" t="s">
        <v>495</v>
      </c>
      <c r="G552" s="263" t="s">
        <v>912</v>
      </c>
      <c r="H552" s="263" t="s">
        <v>957</v>
      </c>
      <c r="I552" s="263" t="s">
        <v>273</v>
      </c>
      <c r="J552" s="51"/>
      <c r="K552" s="52" t="str">
        <f t="shared" si="97"/>
        <v/>
      </c>
      <c r="L552" s="83" t="str">
        <f t="shared" si="98"/>
        <v/>
      </c>
      <c r="M552" s="53" t="str">
        <f>IF(K552="","",COUNTIF($K$7:K552,"ﾘｽﾄ１"))</f>
        <v/>
      </c>
      <c r="N552" s="53" t="str">
        <f t="shared" si="99"/>
        <v/>
      </c>
      <c r="O552" s="54" t="str">
        <f t="shared" si="100"/>
        <v/>
      </c>
      <c r="P552" s="53" t="str">
        <f t="shared" si="91"/>
        <v/>
      </c>
      <c r="Q552" s="52" t="str">
        <f t="shared" si="92"/>
        <v/>
      </c>
      <c r="R552" s="55" t="str">
        <f t="shared" si="93"/>
        <v/>
      </c>
      <c r="S552" s="52" t="str">
        <f t="shared" si="101"/>
        <v/>
      </c>
      <c r="T552" s="83" t="str">
        <f t="shared" si="94"/>
        <v/>
      </c>
      <c r="U552" s="53" t="str">
        <f>IF(S552="","",COUNTIF($S$7:S552,"該当２"))</f>
        <v/>
      </c>
      <c r="V552" s="56" t="str">
        <f t="shared" si="95"/>
        <v/>
      </c>
      <c r="W552" s="83" t="str">
        <f t="shared" si="96"/>
        <v/>
      </c>
      <c r="X552" s="53" t="str">
        <f>IF(V552="","",COUNTIF($V$7:V552,"該当３"))</f>
        <v/>
      </c>
    </row>
    <row r="553" spans="1:24">
      <c r="A553" s="263">
        <v>1020306005</v>
      </c>
      <c r="B553" s="263">
        <v>10</v>
      </c>
      <c r="C553" s="264">
        <v>203</v>
      </c>
      <c r="D553" s="265">
        <v>6</v>
      </c>
      <c r="E553" s="264">
        <v>5</v>
      </c>
      <c r="F553" s="263" t="s">
        <v>495</v>
      </c>
      <c r="G553" s="263" t="s">
        <v>912</v>
      </c>
      <c r="H553" s="263" t="s">
        <v>957</v>
      </c>
      <c r="I553" s="263" t="s">
        <v>49</v>
      </c>
      <c r="J553" s="51"/>
      <c r="K553" s="52" t="str">
        <f t="shared" si="97"/>
        <v/>
      </c>
      <c r="L553" s="83" t="str">
        <f t="shared" si="98"/>
        <v/>
      </c>
      <c r="M553" s="53" t="str">
        <f>IF(K553="","",COUNTIF($K$7:K553,"ﾘｽﾄ１"))</f>
        <v/>
      </c>
      <c r="N553" s="53" t="str">
        <f t="shared" si="99"/>
        <v/>
      </c>
      <c r="O553" s="54" t="str">
        <f t="shared" si="100"/>
        <v/>
      </c>
      <c r="P553" s="53" t="str">
        <f t="shared" si="91"/>
        <v/>
      </c>
      <c r="Q553" s="52" t="str">
        <f t="shared" si="92"/>
        <v/>
      </c>
      <c r="R553" s="55" t="str">
        <f t="shared" si="93"/>
        <v/>
      </c>
      <c r="S553" s="52" t="str">
        <f t="shared" si="101"/>
        <v/>
      </c>
      <c r="T553" s="83" t="str">
        <f t="shared" si="94"/>
        <v/>
      </c>
      <c r="U553" s="53" t="str">
        <f>IF(S553="","",COUNTIF($S$7:S553,"該当２"))</f>
        <v/>
      </c>
      <c r="V553" s="56" t="str">
        <f t="shared" si="95"/>
        <v/>
      </c>
      <c r="W553" s="83" t="str">
        <f t="shared" si="96"/>
        <v/>
      </c>
      <c r="X553" s="53" t="str">
        <f>IF(V553="","",COUNTIF($V$7:V553,"該当３"))</f>
        <v/>
      </c>
    </row>
    <row r="554" spans="1:24">
      <c r="A554" s="263">
        <v>1020306006</v>
      </c>
      <c r="B554" s="263">
        <v>10</v>
      </c>
      <c r="C554" s="264">
        <v>203</v>
      </c>
      <c r="D554" s="265">
        <v>6</v>
      </c>
      <c r="E554" s="264">
        <v>6</v>
      </c>
      <c r="F554" s="263" t="s">
        <v>495</v>
      </c>
      <c r="G554" s="263" t="s">
        <v>912</v>
      </c>
      <c r="H554" s="263" t="s">
        <v>957</v>
      </c>
      <c r="I554" s="263" t="s">
        <v>960</v>
      </c>
      <c r="J554" s="51"/>
      <c r="K554" s="52" t="str">
        <f t="shared" si="97"/>
        <v/>
      </c>
      <c r="L554" s="83" t="str">
        <f t="shared" si="98"/>
        <v/>
      </c>
      <c r="M554" s="53" t="str">
        <f>IF(K554="","",COUNTIF($K$7:K554,"ﾘｽﾄ１"))</f>
        <v/>
      </c>
      <c r="N554" s="53" t="str">
        <f t="shared" si="99"/>
        <v/>
      </c>
      <c r="O554" s="54" t="str">
        <f t="shared" si="100"/>
        <v/>
      </c>
      <c r="P554" s="53" t="str">
        <f t="shared" si="91"/>
        <v/>
      </c>
      <c r="Q554" s="52" t="str">
        <f t="shared" si="92"/>
        <v/>
      </c>
      <c r="R554" s="55" t="str">
        <f t="shared" si="93"/>
        <v/>
      </c>
      <c r="S554" s="52" t="str">
        <f t="shared" si="101"/>
        <v/>
      </c>
      <c r="T554" s="83" t="str">
        <f t="shared" si="94"/>
        <v/>
      </c>
      <c r="U554" s="53" t="str">
        <f>IF(S554="","",COUNTIF($S$7:S554,"該当２"))</f>
        <v/>
      </c>
      <c r="V554" s="56" t="str">
        <f t="shared" si="95"/>
        <v/>
      </c>
      <c r="W554" s="83" t="str">
        <f t="shared" si="96"/>
        <v/>
      </c>
      <c r="X554" s="53" t="str">
        <f>IF(V554="","",COUNTIF($V$7:V554,"該当３"))</f>
        <v/>
      </c>
    </row>
    <row r="555" spans="1:24">
      <c r="A555" s="263">
        <v>1020306007</v>
      </c>
      <c r="B555" s="263">
        <v>10</v>
      </c>
      <c r="C555" s="264">
        <v>203</v>
      </c>
      <c r="D555" s="265">
        <v>6</v>
      </c>
      <c r="E555" s="264">
        <v>7</v>
      </c>
      <c r="F555" s="263" t="s">
        <v>495</v>
      </c>
      <c r="G555" s="263" t="s">
        <v>912</v>
      </c>
      <c r="H555" s="263" t="s">
        <v>957</v>
      </c>
      <c r="I555" s="263" t="s">
        <v>667</v>
      </c>
      <c r="J555" s="51"/>
      <c r="K555" s="52" t="str">
        <f t="shared" si="97"/>
        <v/>
      </c>
      <c r="L555" s="83" t="str">
        <f t="shared" si="98"/>
        <v/>
      </c>
      <c r="M555" s="53" t="str">
        <f>IF(K555="","",COUNTIF($K$7:K555,"ﾘｽﾄ１"))</f>
        <v/>
      </c>
      <c r="N555" s="53" t="str">
        <f t="shared" si="99"/>
        <v/>
      </c>
      <c r="O555" s="54" t="str">
        <f t="shared" si="100"/>
        <v/>
      </c>
      <c r="P555" s="53" t="str">
        <f t="shared" si="91"/>
        <v/>
      </c>
      <c r="Q555" s="52" t="str">
        <f t="shared" si="92"/>
        <v/>
      </c>
      <c r="R555" s="55" t="str">
        <f t="shared" si="93"/>
        <v/>
      </c>
      <c r="S555" s="52" t="str">
        <f t="shared" si="101"/>
        <v/>
      </c>
      <c r="T555" s="83" t="str">
        <f t="shared" si="94"/>
        <v/>
      </c>
      <c r="U555" s="53" t="str">
        <f>IF(S555="","",COUNTIF($S$7:S555,"該当２"))</f>
        <v/>
      </c>
      <c r="V555" s="56" t="str">
        <f t="shared" si="95"/>
        <v/>
      </c>
      <c r="W555" s="83" t="str">
        <f t="shared" si="96"/>
        <v/>
      </c>
      <c r="X555" s="53" t="str">
        <f>IF(V555="","",COUNTIF($V$7:V555,"該当３"))</f>
        <v/>
      </c>
    </row>
    <row r="556" spans="1:24">
      <c r="A556" s="263">
        <v>1020307000</v>
      </c>
      <c r="B556" s="263">
        <v>10</v>
      </c>
      <c r="C556" s="264">
        <v>203</v>
      </c>
      <c r="D556" s="265">
        <v>7</v>
      </c>
      <c r="E556" s="264">
        <v>0</v>
      </c>
      <c r="F556" s="263" t="s">
        <v>495</v>
      </c>
      <c r="G556" s="263" t="s">
        <v>912</v>
      </c>
      <c r="H556" s="263" t="s">
        <v>961</v>
      </c>
      <c r="I556" s="263"/>
      <c r="J556" s="51"/>
      <c r="K556" s="52" t="str">
        <f t="shared" si="97"/>
        <v/>
      </c>
      <c r="L556" s="83" t="str">
        <f t="shared" si="98"/>
        <v/>
      </c>
      <c r="M556" s="53" t="str">
        <f>IF(K556="","",COUNTIF($K$7:K556,"ﾘｽﾄ１"))</f>
        <v/>
      </c>
      <c r="N556" s="53" t="str">
        <f t="shared" si="99"/>
        <v/>
      </c>
      <c r="O556" s="54" t="str">
        <f t="shared" si="100"/>
        <v/>
      </c>
      <c r="P556" s="53" t="str">
        <f t="shared" si="91"/>
        <v/>
      </c>
      <c r="Q556" s="52" t="str">
        <f t="shared" si="92"/>
        <v/>
      </c>
      <c r="R556" s="55" t="str">
        <f t="shared" si="93"/>
        <v/>
      </c>
      <c r="S556" s="52" t="str">
        <f t="shared" si="101"/>
        <v/>
      </c>
      <c r="T556" s="83" t="str">
        <f t="shared" si="94"/>
        <v/>
      </c>
      <c r="U556" s="53" t="str">
        <f>IF(S556="","",COUNTIF($S$7:S556,"該当２"))</f>
        <v/>
      </c>
      <c r="V556" s="56" t="str">
        <f t="shared" si="95"/>
        <v/>
      </c>
      <c r="W556" s="83" t="str">
        <f t="shared" si="96"/>
        <v/>
      </c>
      <c r="X556" s="53" t="str">
        <f>IF(V556="","",COUNTIF($V$7:V556,"該当３"))</f>
        <v/>
      </c>
    </row>
    <row r="557" spans="1:24">
      <c r="A557" s="263">
        <v>1020307001</v>
      </c>
      <c r="B557" s="263">
        <v>10</v>
      </c>
      <c r="C557" s="264">
        <v>203</v>
      </c>
      <c r="D557" s="265">
        <v>7</v>
      </c>
      <c r="E557" s="264">
        <v>1</v>
      </c>
      <c r="F557" s="263" t="s">
        <v>495</v>
      </c>
      <c r="G557" s="263" t="s">
        <v>912</v>
      </c>
      <c r="H557" s="263" t="s">
        <v>961</v>
      </c>
      <c r="I557" s="263" t="s">
        <v>962</v>
      </c>
      <c r="J557" s="51"/>
      <c r="K557" s="52" t="str">
        <f t="shared" si="97"/>
        <v/>
      </c>
      <c r="L557" s="83" t="str">
        <f t="shared" si="98"/>
        <v/>
      </c>
      <c r="M557" s="53" t="str">
        <f>IF(K557="","",COUNTIF($K$7:K557,"ﾘｽﾄ１"))</f>
        <v/>
      </c>
      <c r="N557" s="53" t="str">
        <f t="shared" si="99"/>
        <v/>
      </c>
      <c r="O557" s="54" t="str">
        <f t="shared" si="100"/>
        <v/>
      </c>
      <c r="P557" s="53" t="str">
        <f t="shared" si="91"/>
        <v/>
      </c>
      <c r="Q557" s="52" t="str">
        <f t="shared" si="92"/>
        <v/>
      </c>
      <c r="R557" s="55" t="str">
        <f t="shared" si="93"/>
        <v/>
      </c>
      <c r="S557" s="52" t="str">
        <f t="shared" si="101"/>
        <v/>
      </c>
      <c r="T557" s="83" t="str">
        <f t="shared" si="94"/>
        <v/>
      </c>
      <c r="U557" s="53" t="str">
        <f>IF(S557="","",COUNTIF($S$7:S557,"該当２"))</f>
        <v/>
      </c>
      <c r="V557" s="56" t="str">
        <f t="shared" si="95"/>
        <v/>
      </c>
      <c r="W557" s="83" t="str">
        <f t="shared" si="96"/>
        <v/>
      </c>
      <c r="X557" s="53" t="str">
        <f>IF(V557="","",COUNTIF($V$7:V557,"該当３"))</f>
        <v/>
      </c>
    </row>
    <row r="558" spans="1:24">
      <c r="A558" s="263">
        <v>1020307002</v>
      </c>
      <c r="B558" s="263">
        <v>10</v>
      </c>
      <c r="C558" s="264">
        <v>203</v>
      </c>
      <c r="D558" s="265">
        <v>7</v>
      </c>
      <c r="E558" s="264">
        <v>2</v>
      </c>
      <c r="F558" s="263" t="s">
        <v>495</v>
      </c>
      <c r="G558" s="263" t="s">
        <v>912</v>
      </c>
      <c r="H558" s="263" t="s">
        <v>961</v>
      </c>
      <c r="I558" s="263" t="s">
        <v>67</v>
      </c>
      <c r="J558" s="51"/>
      <c r="K558" s="52" t="str">
        <f t="shared" si="97"/>
        <v/>
      </c>
      <c r="L558" s="83" t="str">
        <f t="shared" si="98"/>
        <v/>
      </c>
      <c r="M558" s="53" t="str">
        <f>IF(K558="","",COUNTIF($K$7:K558,"ﾘｽﾄ１"))</f>
        <v/>
      </c>
      <c r="N558" s="53" t="str">
        <f t="shared" si="99"/>
        <v/>
      </c>
      <c r="O558" s="54" t="str">
        <f t="shared" si="100"/>
        <v/>
      </c>
      <c r="P558" s="53" t="str">
        <f t="shared" si="91"/>
        <v/>
      </c>
      <c r="Q558" s="52" t="str">
        <f t="shared" si="92"/>
        <v/>
      </c>
      <c r="R558" s="55" t="str">
        <f t="shared" si="93"/>
        <v/>
      </c>
      <c r="S558" s="52" t="str">
        <f t="shared" si="101"/>
        <v/>
      </c>
      <c r="T558" s="83" t="str">
        <f t="shared" si="94"/>
        <v/>
      </c>
      <c r="U558" s="53" t="str">
        <f>IF(S558="","",COUNTIF($S$7:S558,"該当２"))</f>
        <v/>
      </c>
      <c r="V558" s="56" t="str">
        <f t="shared" si="95"/>
        <v/>
      </c>
      <c r="W558" s="83" t="str">
        <f t="shared" si="96"/>
        <v/>
      </c>
      <c r="X558" s="53" t="str">
        <f>IF(V558="","",COUNTIF($V$7:V558,"該当３"))</f>
        <v/>
      </c>
    </row>
    <row r="559" spans="1:24">
      <c r="A559" s="263">
        <v>1020307003</v>
      </c>
      <c r="B559" s="263">
        <v>10</v>
      </c>
      <c r="C559" s="264">
        <v>203</v>
      </c>
      <c r="D559" s="265">
        <v>7</v>
      </c>
      <c r="E559" s="264">
        <v>3</v>
      </c>
      <c r="F559" s="263" t="s">
        <v>495</v>
      </c>
      <c r="G559" s="263" t="s">
        <v>912</v>
      </c>
      <c r="H559" s="263" t="s">
        <v>961</v>
      </c>
      <c r="I559" s="263" t="s">
        <v>963</v>
      </c>
      <c r="J559" s="51"/>
      <c r="K559" s="52" t="str">
        <f t="shared" si="97"/>
        <v/>
      </c>
      <c r="L559" s="83" t="str">
        <f t="shared" si="98"/>
        <v/>
      </c>
      <c r="M559" s="53" t="str">
        <f>IF(K559="","",COUNTIF($K$7:K559,"ﾘｽﾄ１"))</f>
        <v/>
      </c>
      <c r="N559" s="53" t="str">
        <f t="shared" si="99"/>
        <v/>
      </c>
      <c r="O559" s="54" t="str">
        <f t="shared" si="100"/>
        <v/>
      </c>
      <c r="P559" s="53" t="str">
        <f t="shared" si="91"/>
        <v/>
      </c>
      <c r="Q559" s="52" t="str">
        <f t="shared" si="92"/>
        <v/>
      </c>
      <c r="R559" s="55" t="str">
        <f t="shared" si="93"/>
        <v/>
      </c>
      <c r="S559" s="52" t="str">
        <f t="shared" si="101"/>
        <v/>
      </c>
      <c r="T559" s="83" t="str">
        <f t="shared" si="94"/>
        <v/>
      </c>
      <c r="U559" s="53" t="str">
        <f>IF(S559="","",COUNTIF($S$7:S559,"該当２"))</f>
        <v/>
      </c>
      <c r="V559" s="56" t="str">
        <f t="shared" si="95"/>
        <v/>
      </c>
      <c r="W559" s="83" t="str">
        <f t="shared" si="96"/>
        <v/>
      </c>
      <c r="X559" s="53" t="str">
        <f>IF(V559="","",COUNTIF($V$7:V559,"該当３"))</f>
        <v/>
      </c>
    </row>
    <row r="560" spans="1:24">
      <c r="A560" s="263">
        <v>1020307004</v>
      </c>
      <c r="B560" s="263">
        <v>10</v>
      </c>
      <c r="C560" s="264">
        <v>203</v>
      </c>
      <c r="D560" s="265">
        <v>7</v>
      </c>
      <c r="E560" s="264">
        <v>4</v>
      </c>
      <c r="F560" s="263" t="s">
        <v>495</v>
      </c>
      <c r="G560" s="263" t="s">
        <v>912</v>
      </c>
      <c r="H560" s="263" t="s">
        <v>961</v>
      </c>
      <c r="I560" s="263" t="s">
        <v>964</v>
      </c>
      <c r="J560" s="51"/>
      <c r="K560" s="52" t="str">
        <f t="shared" si="97"/>
        <v/>
      </c>
      <c r="L560" s="83" t="str">
        <f t="shared" si="98"/>
        <v/>
      </c>
      <c r="M560" s="53" t="str">
        <f>IF(K560="","",COUNTIF($K$7:K560,"ﾘｽﾄ１"))</f>
        <v/>
      </c>
      <c r="N560" s="53" t="str">
        <f t="shared" si="99"/>
        <v/>
      </c>
      <c r="O560" s="54" t="str">
        <f t="shared" si="100"/>
        <v/>
      </c>
      <c r="P560" s="53" t="str">
        <f t="shared" si="91"/>
        <v/>
      </c>
      <c r="Q560" s="52" t="str">
        <f t="shared" si="92"/>
        <v/>
      </c>
      <c r="R560" s="55" t="str">
        <f t="shared" si="93"/>
        <v/>
      </c>
      <c r="S560" s="52" t="str">
        <f t="shared" si="101"/>
        <v/>
      </c>
      <c r="T560" s="83" t="str">
        <f t="shared" si="94"/>
        <v/>
      </c>
      <c r="U560" s="53" t="str">
        <f>IF(S560="","",COUNTIF($S$7:S560,"該当２"))</f>
        <v/>
      </c>
      <c r="V560" s="56" t="str">
        <f t="shared" si="95"/>
        <v/>
      </c>
      <c r="W560" s="83" t="str">
        <f t="shared" si="96"/>
        <v/>
      </c>
      <c r="X560" s="53" t="str">
        <f>IF(V560="","",COUNTIF($V$7:V560,"該当３"))</f>
        <v/>
      </c>
    </row>
    <row r="561" spans="1:24">
      <c r="A561" s="263">
        <v>1020307005</v>
      </c>
      <c r="B561" s="263">
        <v>10</v>
      </c>
      <c r="C561" s="264">
        <v>203</v>
      </c>
      <c r="D561" s="265">
        <v>7</v>
      </c>
      <c r="E561" s="264">
        <v>5</v>
      </c>
      <c r="F561" s="263" t="s">
        <v>495</v>
      </c>
      <c r="G561" s="263" t="s">
        <v>912</v>
      </c>
      <c r="H561" s="263" t="s">
        <v>961</v>
      </c>
      <c r="I561" s="263" t="s">
        <v>16</v>
      </c>
      <c r="J561" s="51"/>
      <c r="K561" s="52" t="str">
        <f t="shared" si="97"/>
        <v/>
      </c>
      <c r="L561" s="83" t="str">
        <f t="shared" si="98"/>
        <v/>
      </c>
      <c r="M561" s="53" t="str">
        <f>IF(K561="","",COUNTIF($K$7:K561,"ﾘｽﾄ１"))</f>
        <v/>
      </c>
      <c r="N561" s="53" t="str">
        <f t="shared" si="99"/>
        <v/>
      </c>
      <c r="O561" s="54" t="str">
        <f t="shared" si="100"/>
        <v/>
      </c>
      <c r="P561" s="53" t="str">
        <f t="shared" si="91"/>
        <v/>
      </c>
      <c r="Q561" s="52" t="str">
        <f t="shared" si="92"/>
        <v/>
      </c>
      <c r="R561" s="55" t="str">
        <f t="shared" si="93"/>
        <v/>
      </c>
      <c r="S561" s="52" t="str">
        <f t="shared" si="101"/>
        <v/>
      </c>
      <c r="T561" s="83" t="str">
        <f t="shared" si="94"/>
        <v/>
      </c>
      <c r="U561" s="53" t="str">
        <f>IF(S561="","",COUNTIF($S$7:S561,"該当２"))</f>
        <v/>
      </c>
      <c r="V561" s="56" t="str">
        <f t="shared" si="95"/>
        <v/>
      </c>
      <c r="W561" s="83" t="str">
        <f t="shared" si="96"/>
        <v/>
      </c>
      <c r="X561" s="53" t="str">
        <f>IF(V561="","",COUNTIF($V$7:V561,"該当３"))</f>
        <v/>
      </c>
    </row>
    <row r="562" spans="1:24">
      <c r="A562" s="263">
        <v>1020307006</v>
      </c>
      <c r="B562" s="263">
        <v>10</v>
      </c>
      <c r="C562" s="264">
        <v>203</v>
      </c>
      <c r="D562" s="265">
        <v>7</v>
      </c>
      <c r="E562" s="264">
        <v>6</v>
      </c>
      <c r="F562" s="263" t="s">
        <v>495</v>
      </c>
      <c r="G562" s="263" t="s">
        <v>912</v>
      </c>
      <c r="H562" s="263" t="s">
        <v>961</v>
      </c>
      <c r="I562" s="263" t="s">
        <v>220</v>
      </c>
      <c r="J562" s="51"/>
      <c r="K562" s="52" t="str">
        <f t="shared" si="97"/>
        <v/>
      </c>
      <c r="L562" s="83" t="str">
        <f t="shared" si="98"/>
        <v/>
      </c>
      <c r="M562" s="53" t="str">
        <f>IF(K562="","",COUNTIF($K$7:K562,"ﾘｽﾄ１"))</f>
        <v/>
      </c>
      <c r="N562" s="53" t="str">
        <f t="shared" si="99"/>
        <v/>
      </c>
      <c r="O562" s="54" t="str">
        <f t="shared" si="100"/>
        <v/>
      </c>
      <c r="P562" s="53" t="str">
        <f t="shared" si="91"/>
        <v/>
      </c>
      <c r="Q562" s="52" t="str">
        <f t="shared" si="92"/>
        <v/>
      </c>
      <c r="R562" s="55" t="str">
        <f t="shared" si="93"/>
        <v/>
      </c>
      <c r="S562" s="52" t="str">
        <f t="shared" si="101"/>
        <v/>
      </c>
      <c r="T562" s="83" t="str">
        <f t="shared" si="94"/>
        <v/>
      </c>
      <c r="U562" s="53" t="str">
        <f>IF(S562="","",COUNTIF($S$7:S562,"該当２"))</f>
        <v/>
      </c>
      <c r="V562" s="56" t="str">
        <f t="shared" si="95"/>
        <v/>
      </c>
      <c r="W562" s="83" t="str">
        <f t="shared" si="96"/>
        <v/>
      </c>
      <c r="X562" s="53" t="str">
        <f>IF(V562="","",COUNTIF($V$7:V562,"該当３"))</f>
        <v/>
      </c>
    </row>
    <row r="563" spans="1:24">
      <c r="A563" s="263">
        <v>1020307007</v>
      </c>
      <c r="B563" s="263">
        <v>10</v>
      </c>
      <c r="C563" s="264">
        <v>203</v>
      </c>
      <c r="D563" s="265">
        <v>7</v>
      </c>
      <c r="E563" s="264">
        <v>7</v>
      </c>
      <c r="F563" s="263" t="s">
        <v>495</v>
      </c>
      <c r="G563" s="263" t="s">
        <v>912</v>
      </c>
      <c r="H563" s="263" t="s">
        <v>961</v>
      </c>
      <c r="I563" s="263" t="s">
        <v>965</v>
      </c>
      <c r="J563" s="51"/>
      <c r="K563" s="52" t="str">
        <f t="shared" si="97"/>
        <v/>
      </c>
      <c r="L563" s="83" t="str">
        <f t="shared" si="98"/>
        <v/>
      </c>
      <c r="M563" s="53" t="str">
        <f>IF(K563="","",COUNTIF($K$7:K563,"ﾘｽﾄ１"))</f>
        <v/>
      </c>
      <c r="N563" s="53" t="str">
        <f t="shared" si="99"/>
        <v/>
      </c>
      <c r="O563" s="54" t="str">
        <f t="shared" si="100"/>
        <v/>
      </c>
      <c r="P563" s="53" t="str">
        <f t="shared" si="91"/>
        <v/>
      </c>
      <c r="Q563" s="52" t="str">
        <f t="shared" si="92"/>
        <v/>
      </c>
      <c r="R563" s="55" t="str">
        <f t="shared" si="93"/>
        <v/>
      </c>
      <c r="S563" s="52" t="str">
        <f t="shared" si="101"/>
        <v/>
      </c>
      <c r="T563" s="83" t="str">
        <f t="shared" si="94"/>
        <v/>
      </c>
      <c r="U563" s="53" t="str">
        <f>IF(S563="","",COUNTIF($S$7:S563,"該当２"))</f>
        <v/>
      </c>
      <c r="V563" s="56" t="str">
        <f t="shared" si="95"/>
        <v/>
      </c>
      <c r="W563" s="83" t="str">
        <f t="shared" si="96"/>
        <v/>
      </c>
      <c r="X563" s="53" t="str">
        <f>IF(V563="","",COUNTIF($V$7:V563,"該当３"))</f>
        <v/>
      </c>
    </row>
    <row r="564" spans="1:24">
      <c r="A564" s="263">
        <v>1020307008</v>
      </c>
      <c r="B564" s="263">
        <v>10</v>
      </c>
      <c r="C564" s="264">
        <v>203</v>
      </c>
      <c r="D564" s="265">
        <v>7</v>
      </c>
      <c r="E564" s="264">
        <v>8</v>
      </c>
      <c r="F564" s="263" t="s">
        <v>495</v>
      </c>
      <c r="G564" s="263" t="s">
        <v>912</v>
      </c>
      <c r="H564" s="263" t="s">
        <v>961</v>
      </c>
      <c r="I564" s="263" t="s">
        <v>966</v>
      </c>
      <c r="J564" s="51"/>
      <c r="K564" s="52" t="str">
        <f t="shared" si="97"/>
        <v/>
      </c>
      <c r="L564" s="83" t="str">
        <f t="shared" si="98"/>
        <v/>
      </c>
      <c r="M564" s="53" t="str">
        <f>IF(K564="","",COUNTIF($K$7:K564,"ﾘｽﾄ１"))</f>
        <v/>
      </c>
      <c r="N564" s="53" t="str">
        <f t="shared" si="99"/>
        <v/>
      </c>
      <c r="O564" s="54" t="str">
        <f t="shared" si="100"/>
        <v/>
      </c>
      <c r="P564" s="53" t="str">
        <f t="shared" si="91"/>
        <v/>
      </c>
      <c r="Q564" s="52" t="str">
        <f t="shared" si="92"/>
        <v/>
      </c>
      <c r="R564" s="55" t="str">
        <f t="shared" si="93"/>
        <v/>
      </c>
      <c r="S564" s="52" t="str">
        <f t="shared" si="101"/>
        <v/>
      </c>
      <c r="T564" s="83" t="str">
        <f t="shared" si="94"/>
        <v/>
      </c>
      <c r="U564" s="53" t="str">
        <f>IF(S564="","",COUNTIF($S$7:S564,"該当２"))</f>
        <v/>
      </c>
      <c r="V564" s="56" t="str">
        <f t="shared" si="95"/>
        <v/>
      </c>
      <c r="W564" s="83" t="str">
        <f t="shared" si="96"/>
        <v/>
      </c>
      <c r="X564" s="53" t="str">
        <f>IF(V564="","",COUNTIF($V$7:V564,"該当３"))</f>
        <v/>
      </c>
    </row>
    <row r="565" spans="1:24">
      <c r="A565" s="263">
        <v>1020307009</v>
      </c>
      <c r="B565" s="263">
        <v>10</v>
      </c>
      <c r="C565" s="264">
        <v>203</v>
      </c>
      <c r="D565" s="265">
        <v>7</v>
      </c>
      <c r="E565" s="264">
        <v>9</v>
      </c>
      <c r="F565" s="263" t="s">
        <v>495</v>
      </c>
      <c r="G565" s="263" t="s">
        <v>912</v>
      </c>
      <c r="H565" s="263" t="s">
        <v>961</v>
      </c>
      <c r="I565" s="263" t="s">
        <v>206</v>
      </c>
      <c r="J565" s="51"/>
      <c r="K565" s="52" t="str">
        <f t="shared" si="97"/>
        <v/>
      </c>
      <c r="L565" s="83" t="str">
        <f t="shared" si="98"/>
        <v/>
      </c>
      <c r="M565" s="53" t="str">
        <f>IF(K565="","",COUNTIF($K$7:K565,"ﾘｽﾄ１"))</f>
        <v/>
      </c>
      <c r="N565" s="53" t="str">
        <f t="shared" si="99"/>
        <v/>
      </c>
      <c r="O565" s="54" t="str">
        <f t="shared" si="100"/>
        <v/>
      </c>
      <c r="P565" s="53" t="str">
        <f t="shared" si="91"/>
        <v/>
      </c>
      <c r="Q565" s="52" t="str">
        <f t="shared" si="92"/>
        <v/>
      </c>
      <c r="R565" s="55" t="str">
        <f t="shared" si="93"/>
        <v/>
      </c>
      <c r="S565" s="52" t="str">
        <f t="shared" si="101"/>
        <v/>
      </c>
      <c r="T565" s="83" t="str">
        <f t="shared" si="94"/>
        <v/>
      </c>
      <c r="U565" s="53" t="str">
        <f>IF(S565="","",COUNTIF($S$7:S565,"該当２"))</f>
        <v/>
      </c>
      <c r="V565" s="56" t="str">
        <f t="shared" si="95"/>
        <v/>
      </c>
      <c r="W565" s="83" t="str">
        <f t="shared" si="96"/>
        <v/>
      </c>
      <c r="X565" s="53" t="str">
        <f>IF(V565="","",COUNTIF($V$7:V565,"該当３"))</f>
        <v/>
      </c>
    </row>
    <row r="566" spans="1:24">
      <c r="A566" s="263">
        <v>1020307010</v>
      </c>
      <c r="B566" s="263">
        <v>10</v>
      </c>
      <c r="C566" s="264">
        <v>203</v>
      </c>
      <c r="D566" s="265">
        <v>7</v>
      </c>
      <c r="E566" s="264">
        <v>10</v>
      </c>
      <c r="F566" s="263" t="s">
        <v>495</v>
      </c>
      <c r="G566" s="263" t="s">
        <v>912</v>
      </c>
      <c r="H566" s="263" t="s">
        <v>961</v>
      </c>
      <c r="I566" s="263" t="s">
        <v>967</v>
      </c>
      <c r="J566" s="51"/>
      <c r="K566" s="52" t="str">
        <f t="shared" si="97"/>
        <v/>
      </c>
      <c r="L566" s="83" t="str">
        <f t="shared" si="98"/>
        <v/>
      </c>
      <c r="M566" s="53" t="str">
        <f>IF(K566="","",COUNTIF($K$7:K566,"ﾘｽﾄ１"))</f>
        <v/>
      </c>
      <c r="N566" s="53" t="str">
        <f t="shared" si="99"/>
        <v/>
      </c>
      <c r="O566" s="54" t="str">
        <f t="shared" si="100"/>
        <v/>
      </c>
      <c r="P566" s="53" t="str">
        <f t="shared" si="91"/>
        <v/>
      </c>
      <c r="Q566" s="52" t="str">
        <f t="shared" si="92"/>
        <v/>
      </c>
      <c r="R566" s="55" t="str">
        <f t="shared" si="93"/>
        <v/>
      </c>
      <c r="S566" s="52" t="str">
        <f t="shared" si="101"/>
        <v/>
      </c>
      <c r="T566" s="83" t="str">
        <f t="shared" si="94"/>
        <v/>
      </c>
      <c r="U566" s="53" t="str">
        <f>IF(S566="","",COUNTIF($S$7:S566,"該当２"))</f>
        <v/>
      </c>
      <c r="V566" s="56" t="str">
        <f t="shared" si="95"/>
        <v/>
      </c>
      <c r="W566" s="83" t="str">
        <f t="shared" si="96"/>
        <v/>
      </c>
      <c r="X566" s="53" t="str">
        <f>IF(V566="","",COUNTIF($V$7:V566,"該当３"))</f>
        <v/>
      </c>
    </row>
    <row r="567" spans="1:24">
      <c r="A567" s="263">
        <v>1020307011</v>
      </c>
      <c r="B567" s="263">
        <v>10</v>
      </c>
      <c r="C567" s="264">
        <v>203</v>
      </c>
      <c r="D567" s="265">
        <v>7</v>
      </c>
      <c r="E567" s="264">
        <v>11</v>
      </c>
      <c r="F567" s="263" t="s">
        <v>495</v>
      </c>
      <c r="G567" s="263" t="s">
        <v>912</v>
      </c>
      <c r="H567" s="263" t="s">
        <v>961</v>
      </c>
      <c r="I567" s="263" t="s">
        <v>516</v>
      </c>
      <c r="J567" s="51"/>
      <c r="K567" s="52" t="str">
        <f t="shared" si="97"/>
        <v/>
      </c>
      <c r="L567" s="83" t="str">
        <f t="shared" si="98"/>
        <v/>
      </c>
      <c r="M567" s="53" t="str">
        <f>IF(K567="","",COUNTIF($K$7:K567,"ﾘｽﾄ１"))</f>
        <v/>
      </c>
      <c r="N567" s="53" t="str">
        <f t="shared" si="99"/>
        <v/>
      </c>
      <c r="O567" s="54" t="str">
        <f t="shared" si="100"/>
        <v/>
      </c>
      <c r="P567" s="53" t="str">
        <f t="shared" si="91"/>
        <v/>
      </c>
      <c r="Q567" s="52" t="str">
        <f t="shared" si="92"/>
        <v/>
      </c>
      <c r="R567" s="55" t="str">
        <f t="shared" si="93"/>
        <v/>
      </c>
      <c r="S567" s="52" t="str">
        <f t="shared" si="101"/>
        <v/>
      </c>
      <c r="T567" s="83" t="str">
        <f t="shared" si="94"/>
        <v/>
      </c>
      <c r="U567" s="53" t="str">
        <f>IF(S567="","",COUNTIF($S$7:S567,"該当２"))</f>
        <v/>
      </c>
      <c r="V567" s="56" t="str">
        <f t="shared" si="95"/>
        <v/>
      </c>
      <c r="W567" s="83" t="str">
        <f t="shared" si="96"/>
        <v/>
      </c>
      <c r="X567" s="53" t="str">
        <f>IF(V567="","",COUNTIF($V$7:V567,"該当３"))</f>
        <v/>
      </c>
    </row>
    <row r="568" spans="1:24">
      <c r="A568" s="263">
        <v>1020307012</v>
      </c>
      <c r="B568" s="263">
        <v>10</v>
      </c>
      <c r="C568" s="264">
        <v>203</v>
      </c>
      <c r="D568" s="265">
        <v>7</v>
      </c>
      <c r="E568" s="264">
        <v>12</v>
      </c>
      <c r="F568" s="263" t="s">
        <v>495</v>
      </c>
      <c r="G568" s="263" t="s">
        <v>912</v>
      </c>
      <c r="H568" s="263" t="s">
        <v>961</v>
      </c>
      <c r="I568" s="263" t="s">
        <v>235</v>
      </c>
      <c r="J568" s="51"/>
      <c r="K568" s="52" t="str">
        <f t="shared" si="97"/>
        <v/>
      </c>
      <c r="L568" s="83" t="str">
        <f t="shared" si="98"/>
        <v/>
      </c>
      <c r="M568" s="53" t="str">
        <f>IF(K568="","",COUNTIF($K$7:K568,"ﾘｽﾄ１"))</f>
        <v/>
      </c>
      <c r="N568" s="53" t="str">
        <f t="shared" si="99"/>
        <v/>
      </c>
      <c r="O568" s="54" t="str">
        <f t="shared" si="100"/>
        <v/>
      </c>
      <c r="P568" s="53" t="str">
        <f t="shared" si="91"/>
        <v/>
      </c>
      <c r="Q568" s="52" t="str">
        <f t="shared" si="92"/>
        <v/>
      </c>
      <c r="R568" s="55" t="str">
        <f t="shared" si="93"/>
        <v/>
      </c>
      <c r="S568" s="52" t="str">
        <f t="shared" si="101"/>
        <v/>
      </c>
      <c r="T568" s="83" t="str">
        <f t="shared" si="94"/>
        <v/>
      </c>
      <c r="U568" s="53" t="str">
        <f>IF(S568="","",COUNTIF($S$7:S568,"該当２"))</f>
        <v/>
      </c>
      <c r="V568" s="56" t="str">
        <f t="shared" si="95"/>
        <v/>
      </c>
      <c r="W568" s="83" t="str">
        <f t="shared" si="96"/>
        <v/>
      </c>
      <c r="X568" s="53" t="str">
        <f>IF(V568="","",COUNTIF($V$7:V568,"該当３"))</f>
        <v/>
      </c>
    </row>
    <row r="569" spans="1:24">
      <c r="A569" s="263">
        <v>1020307013</v>
      </c>
      <c r="B569" s="263">
        <v>10</v>
      </c>
      <c r="C569" s="264">
        <v>203</v>
      </c>
      <c r="D569" s="265">
        <v>7</v>
      </c>
      <c r="E569" s="264">
        <v>13</v>
      </c>
      <c r="F569" s="263" t="s">
        <v>495</v>
      </c>
      <c r="G569" s="263" t="s">
        <v>912</v>
      </c>
      <c r="H569" s="263" t="s">
        <v>961</v>
      </c>
      <c r="I569" s="263" t="s">
        <v>968</v>
      </c>
      <c r="J569" s="51"/>
      <c r="K569" s="52" t="str">
        <f t="shared" si="97"/>
        <v/>
      </c>
      <c r="L569" s="83" t="str">
        <f t="shared" si="98"/>
        <v/>
      </c>
      <c r="M569" s="53" t="str">
        <f>IF(K569="","",COUNTIF($K$7:K569,"ﾘｽﾄ１"))</f>
        <v/>
      </c>
      <c r="N569" s="53" t="str">
        <f t="shared" si="99"/>
        <v/>
      </c>
      <c r="O569" s="54" t="str">
        <f t="shared" si="100"/>
        <v/>
      </c>
      <c r="P569" s="53" t="str">
        <f t="shared" si="91"/>
        <v/>
      </c>
      <c r="Q569" s="52" t="str">
        <f t="shared" si="92"/>
        <v/>
      </c>
      <c r="R569" s="55" t="str">
        <f t="shared" si="93"/>
        <v/>
      </c>
      <c r="S569" s="52" t="str">
        <f t="shared" si="101"/>
        <v/>
      </c>
      <c r="T569" s="83" t="str">
        <f t="shared" si="94"/>
        <v/>
      </c>
      <c r="U569" s="53" t="str">
        <f>IF(S569="","",COUNTIF($S$7:S569,"該当２"))</f>
        <v/>
      </c>
      <c r="V569" s="56" t="str">
        <f t="shared" si="95"/>
        <v/>
      </c>
      <c r="W569" s="83" t="str">
        <f t="shared" si="96"/>
        <v/>
      </c>
      <c r="X569" s="53" t="str">
        <f>IF(V569="","",COUNTIF($V$7:V569,"該当３"))</f>
        <v/>
      </c>
    </row>
    <row r="570" spans="1:24">
      <c r="A570" s="263">
        <v>1020307014</v>
      </c>
      <c r="B570" s="263">
        <v>10</v>
      </c>
      <c r="C570" s="264">
        <v>203</v>
      </c>
      <c r="D570" s="265">
        <v>7</v>
      </c>
      <c r="E570" s="264">
        <v>14</v>
      </c>
      <c r="F570" s="263" t="s">
        <v>495</v>
      </c>
      <c r="G570" s="263" t="s">
        <v>912</v>
      </c>
      <c r="H570" s="263" t="s">
        <v>961</v>
      </c>
      <c r="I570" s="263" t="s">
        <v>969</v>
      </c>
      <c r="J570" s="51"/>
      <c r="K570" s="52" t="str">
        <f t="shared" si="97"/>
        <v/>
      </c>
      <c r="L570" s="83" t="str">
        <f t="shared" si="98"/>
        <v/>
      </c>
      <c r="M570" s="53" t="str">
        <f>IF(K570="","",COUNTIF($K$7:K570,"ﾘｽﾄ１"))</f>
        <v/>
      </c>
      <c r="N570" s="53" t="str">
        <f t="shared" si="99"/>
        <v/>
      </c>
      <c r="O570" s="54" t="str">
        <f t="shared" si="100"/>
        <v/>
      </c>
      <c r="P570" s="53" t="str">
        <f t="shared" si="91"/>
        <v/>
      </c>
      <c r="Q570" s="52" t="str">
        <f t="shared" si="92"/>
        <v/>
      </c>
      <c r="R570" s="55" t="str">
        <f t="shared" si="93"/>
        <v/>
      </c>
      <c r="S570" s="52" t="str">
        <f t="shared" si="101"/>
        <v/>
      </c>
      <c r="T570" s="83" t="str">
        <f t="shared" si="94"/>
        <v/>
      </c>
      <c r="U570" s="53" t="str">
        <f>IF(S570="","",COUNTIF($S$7:S570,"該当２"))</f>
        <v/>
      </c>
      <c r="V570" s="56" t="str">
        <f t="shared" si="95"/>
        <v/>
      </c>
      <c r="W570" s="83" t="str">
        <f t="shared" si="96"/>
        <v/>
      </c>
      <c r="X570" s="53" t="str">
        <f>IF(V570="","",COUNTIF($V$7:V570,"該当３"))</f>
        <v/>
      </c>
    </row>
    <row r="571" spans="1:24">
      <c r="A571" s="263">
        <v>1020307015</v>
      </c>
      <c r="B571" s="263">
        <v>10</v>
      </c>
      <c r="C571" s="264">
        <v>203</v>
      </c>
      <c r="D571" s="265">
        <v>7</v>
      </c>
      <c r="E571" s="264">
        <v>15</v>
      </c>
      <c r="F571" s="263" t="s">
        <v>495</v>
      </c>
      <c r="G571" s="263" t="s">
        <v>912</v>
      </c>
      <c r="H571" s="263" t="s">
        <v>961</v>
      </c>
      <c r="I571" s="263" t="s">
        <v>970</v>
      </c>
      <c r="J571" s="51"/>
      <c r="K571" s="52" t="str">
        <f t="shared" si="97"/>
        <v/>
      </c>
      <c r="L571" s="83" t="str">
        <f t="shared" si="98"/>
        <v/>
      </c>
      <c r="M571" s="53" t="str">
        <f>IF(K571="","",COUNTIF($K$7:K571,"ﾘｽﾄ１"))</f>
        <v/>
      </c>
      <c r="N571" s="53" t="str">
        <f t="shared" si="99"/>
        <v/>
      </c>
      <c r="O571" s="54" t="str">
        <f t="shared" si="100"/>
        <v/>
      </c>
      <c r="P571" s="53" t="str">
        <f t="shared" si="91"/>
        <v/>
      </c>
      <c r="Q571" s="52" t="str">
        <f t="shared" si="92"/>
        <v/>
      </c>
      <c r="R571" s="55" t="str">
        <f t="shared" si="93"/>
        <v/>
      </c>
      <c r="S571" s="52" t="str">
        <f t="shared" si="101"/>
        <v/>
      </c>
      <c r="T571" s="83" t="str">
        <f t="shared" si="94"/>
        <v/>
      </c>
      <c r="U571" s="53" t="str">
        <f>IF(S571="","",COUNTIF($S$7:S571,"該当２"))</f>
        <v/>
      </c>
      <c r="V571" s="56" t="str">
        <f t="shared" si="95"/>
        <v/>
      </c>
      <c r="W571" s="83" t="str">
        <f t="shared" si="96"/>
        <v/>
      </c>
      <c r="X571" s="53" t="str">
        <f>IF(V571="","",COUNTIF($V$7:V571,"該当３"))</f>
        <v/>
      </c>
    </row>
    <row r="572" spans="1:24">
      <c r="A572" s="263">
        <v>1020307016</v>
      </c>
      <c r="B572" s="263">
        <v>10</v>
      </c>
      <c r="C572" s="264">
        <v>203</v>
      </c>
      <c r="D572" s="265">
        <v>7</v>
      </c>
      <c r="E572" s="264">
        <v>16</v>
      </c>
      <c r="F572" s="263" t="s">
        <v>495</v>
      </c>
      <c r="G572" s="263" t="s">
        <v>912</v>
      </c>
      <c r="H572" s="263" t="s">
        <v>961</v>
      </c>
      <c r="I572" s="263" t="s">
        <v>971</v>
      </c>
      <c r="J572" s="51"/>
      <c r="K572" s="52" t="str">
        <f t="shared" si="97"/>
        <v/>
      </c>
      <c r="L572" s="83" t="str">
        <f t="shared" si="98"/>
        <v/>
      </c>
      <c r="M572" s="53" t="str">
        <f>IF(K572="","",COUNTIF($K$7:K572,"ﾘｽﾄ１"))</f>
        <v/>
      </c>
      <c r="N572" s="53" t="str">
        <f t="shared" si="99"/>
        <v/>
      </c>
      <c r="O572" s="54" t="str">
        <f t="shared" si="100"/>
        <v/>
      </c>
      <c r="P572" s="53" t="str">
        <f t="shared" si="91"/>
        <v/>
      </c>
      <c r="Q572" s="52" t="str">
        <f t="shared" si="92"/>
        <v/>
      </c>
      <c r="R572" s="55" t="str">
        <f t="shared" si="93"/>
        <v/>
      </c>
      <c r="S572" s="52" t="str">
        <f t="shared" si="101"/>
        <v/>
      </c>
      <c r="T572" s="83" t="str">
        <f t="shared" si="94"/>
        <v/>
      </c>
      <c r="U572" s="53" t="str">
        <f>IF(S572="","",COUNTIF($S$7:S572,"該当２"))</f>
        <v/>
      </c>
      <c r="V572" s="56" t="str">
        <f t="shared" si="95"/>
        <v/>
      </c>
      <c r="W572" s="83" t="str">
        <f t="shared" si="96"/>
        <v/>
      </c>
      <c r="X572" s="53" t="str">
        <f>IF(V572="","",COUNTIF($V$7:V572,"該当３"))</f>
        <v/>
      </c>
    </row>
    <row r="573" spans="1:24">
      <c r="A573" s="263">
        <v>1020307017</v>
      </c>
      <c r="B573" s="263">
        <v>10</v>
      </c>
      <c r="C573" s="264">
        <v>203</v>
      </c>
      <c r="D573" s="265">
        <v>7</v>
      </c>
      <c r="E573" s="264">
        <v>17</v>
      </c>
      <c r="F573" s="263" t="s">
        <v>495</v>
      </c>
      <c r="G573" s="263" t="s">
        <v>912</v>
      </c>
      <c r="H573" s="263" t="s">
        <v>961</v>
      </c>
      <c r="I573" s="263" t="s">
        <v>972</v>
      </c>
      <c r="J573" s="51"/>
      <c r="K573" s="52" t="str">
        <f t="shared" si="97"/>
        <v/>
      </c>
      <c r="L573" s="83" t="str">
        <f t="shared" si="98"/>
        <v/>
      </c>
      <c r="M573" s="53" t="str">
        <f>IF(K573="","",COUNTIF($K$7:K573,"ﾘｽﾄ１"))</f>
        <v/>
      </c>
      <c r="N573" s="53" t="str">
        <f t="shared" si="99"/>
        <v/>
      </c>
      <c r="O573" s="54" t="str">
        <f t="shared" si="100"/>
        <v/>
      </c>
      <c r="P573" s="53" t="str">
        <f t="shared" si="91"/>
        <v/>
      </c>
      <c r="Q573" s="52" t="str">
        <f t="shared" si="92"/>
        <v/>
      </c>
      <c r="R573" s="55" t="str">
        <f t="shared" si="93"/>
        <v/>
      </c>
      <c r="S573" s="52" t="str">
        <f t="shared" si="101"/>
        <v/>
      </c>
      <c r="T573" s="83" t="str">
        <f t="shared" si="94"/>
        <v/>
      </c>
      <c r="U573" s="53" t="str">
        <f>IF(S573="","",COUNTIF($S$7:S573,"該当２"))</f>
        <v/>
      </c>
      <c r="V573" s="56" t="str">
        <f t="shared" si="95"/>
        <v/>
      </c>
      <c r="W573" s="83" t="str">
        <f t="shared" si="96"/>
        <v/>
      </c>
      <c r="X573" s="53" t="str">
        <f>IF(V573="","",COUNTIF($V$7:V573,"該当３"))</f>
        <v/>
      </c>
    </row>
    <row r="574" spans="1:24">
      <c r="A574" s="263">
        <v>1020307018</v>
      </c>
      <c r="B574" s="263">
        <v>10</v>
      </c>
      <c r="C574" s="264">
        <v>203</v>
      </c>
      <c r="D574" s="265">
        <v>7</v>
      </c>
      <c r="E574" s="264">
        <v>18</v>
      </c>
      <c r="F574" s="263" t="s">
        <v>495</v>
      </c>
      <c r="G574" s="263" t="s">
        <v>912</v>
      </c>
      <c r="H574" s="263" t="s">
        <v>961</v>
      </c>
      <c r="I574" s="263" t="s">
        <v>973</v>
      </c>
      <c r="J574" s="51"/>
      <c r="K574" s="52" t="str">
        <f t="shared" si="97"/>
        <v/>
      </c>
      <c r="L574" s="83" t="str">
        <f t="shared" si="98"/>
        <v/>
      </c>
      <c r="M574" s="53" t="str">
        <f>IF(K574="","",COUNTIF($K$7:K574,"ﾘｽﾄ１"))</f>
        <v/>
      </c>
      <c r="N574" s="53" t="str">
        <f t="shared" si="99"/>
        <v/>
      </c>
      <c r="O574" s="54" t="str">
        <f t="shared" si="100"/>
        <v/>
      </c>
      <c r="P574" s="53" t="str">
        <f t="shared" si="91"/>
        <v/>
      </c>
      <c r="Q574" s="52" t="str">
        <f t="shared" si="92"/>
        <v/>
      </c>
      <c r="R574" s="55" t="str">
        <f t="shared" si="93"/>
        <v/>
      </c>
      <c r="S574" s="52" t="str">
        <f t="shared" si="101"/>
        <v/>
      </c>
      <c r="T574" s="83" t="str">
        <f t="shared" si="94"/>
        <v/>
      </c>
      <c r="U574" s="53" t="str">
        <f>IF(S574="","",COUNTIF($S$7:S574,"該当２"))</f>
        <v/>
      </c>
      <c r="V574" s="56" t="str">
        <f t="shared" si="95"/>
        <v/>
      </c>
      <c r="W574" s="83" t="str">
        <f t="shared" si="96"/>
        <v/>
      </c>
      <c r="X574" s="53" t="str">
        <f>IF(V574="","",COUNTIF($V$7:V574,"該当３"))</f>
        <v/>
      </c>
    </row>
    <row r="575" spans="1:24">
      <c r="A575" s="263">
        <v>1020307019</v>
      </c>
      <c r="B575" s="263">
        <v>10</v>
      </c>
      <c r="C575" s="264">
        <v>203</v>
      </c>
      <c r="D575" s="265">
        <v>7</v>
      </c>
      <c r="E575" s="264">
        <v>19</v>
      </c>
      <c r="F575" s="263" t="s">
        <v>495</v>
      </c>
      <c r="G575" s="263" t="s">
        <v>912</v>
      </c>
      <c r="H575" s="263" t="s">
        <v>961</v>
      </c>
      <c r="I575" s="263" t="s">
        <v>974</v>
      </c>
      <c r="J575" s="51"/>
      <c r="K575" s="52" t="str">
        <f t="shared" si="97"/>
        <v/>
      </c>
      <c r="L575" s="83" t="str">
        <f t="shared" si="98"/>
        <v/>
      </c>
      <c r="M575" s="53" t="str">
        <f>IF(K575="","",COUNTIF($K$7:K575,"ﾘｽﾄ１"))</f>
        <v/>
      </c>
      <c r="N575" s="53" t="str">
        <f t="shared" si="99"/>
        <v/>
      </c>
      <c r="O575" s="54" t="str">
        <f t="shared" si="100"/>
        <v/>
      </c>
      <c r="P575" s="53" t="str">
        <f t="shared" si="91"/>
        <v/>
      </c>
      <c r="Q575" s="52" t="str">
        <f t="shared" si="92"/>
        <v/>
      </c>
      <c r="R575" s="55" t="str">
        <f t="shared" si="93"/>
        <v/>
      </c>
      <c r="S575" s="52" t="str">
        <f t="shared" si="101"/>
        <v/>
      </c>
      <c r="T575" s="83" t="str">
        <f t="shared" si="94"/>
        <v/>
      </c>
      <c r="U575" s="53" t="str">
        <f>IF(S575="","",COUNTIF($S$7:S575,"該当２"))</f>
        <v/>
      </c>
      <c r="V575" s="56" t="str">
        <f t="shared" si="95"/>
        <v/>
      </c>
      <c r="W575" s="83" t="str">
        <f t="shared" si="96"/>
        <v/>
      </c>
      <c r="X575" s="53" t="str">
        <f>IF(V575="","",COUNTIF($V$7:V575,"該当３"))</f>
        <v/>
      </c>
    </row>
    <row r="576" spans="1:24">
      <c r="A576" s="263">
        <v>1020307020</v>
      </c>
      <c r="B576" s="263">
        <v>10</v>
      </c>
      <c r="C576" s="264">
        <v>203</v>
      </c>
      <c r="D576" s="265">
        <v>7</v>
      </c>
      <c r="E576" s="264">
        <v>20</v>
      </c>
      <c r="F576" s="263" t="s">
        <v>495</v>
      </c>
      <c r="G576" s="263" t="s">
        <v>912</v>
      </c>
      <c r="H576" s="263" t="s">
        <v>961</v>
      </c>
      <c r="I576" s="263" t="s">
        <v>975</v>
      </c>
      <c r="J576" s="51"/>
      <c r="K576" s="52" t="str">
        <f t="shared" si="97"/>
        <v/>
      </c>
      <c r="L576" s="83" t="str">
        <f t="shared" si="98"/>
        <v/>
      </c>
      <c r="M576" s="53" t="str">
        <f>IF(K576="","",COUNTIF($K$7:K576,"ﾘｽﾄ１"))</f>
        <v/>
      </c>
      <c r="N576" s="53" t="str">
        <f t="shared" si="99"/>
        <v/>
      </c>
      <c r="O576" s="54" t="str">
        <f t="shared" si="100"/>
        <v/>
      </c>
      <c r="P576" s="53" t="str">
        <f t="shared" si="91"/>
        <v/>
      </c>
      <c r="Q576" s="52" t="str">
        <f t="shared" si="92"/>
        <v/>
      </c>
      <c r="R576" s="55" t="str">
        <f t="shared" si="93"/>
        <v/>
      </c>
      <c r="S576" s="52" t="str">
        <f t="shared" si="101"/>
        <v/>
      </c>
      <c r="T576" s="83" t="str">
        <f t="shared" si="94"/>
        <v/>
      </c>
      <c r="U576" s="53" t="str">
        <f>IF(S576="","",COUNTIF($S$7:S576,"該当２"))</f>
        <v/>
      </c>
      <c r="V576" s="56" t="str">
        <f t="shared" si="95"/>
        <v/>
      </c>
      <c r="W576" s="83" t="str">
        <f t="shared" si="96"/>
        <v/>
      </c>
      <c r="X576" s="53" t="str">
        <f>IF(V576="","",COUNTIF($V$7:V576,"該当３"))</f>
        <v/>
      </c>
    </row>
    <row r="577" spans="1:24">
      <c r="A577" s="263">
        <v>1020307021</v>
      </c>
      <c r="B577" s="263">
        <v>10</v>
      </c>
      <c r="C577" s="264">
        <v>203</v>
      </c>
      <c r="D577" s="265">
        <v>7</v>
      </c>
      <c r="E577" s="264">
        <v>21</v>
      </c>
      <c r="F577" s="263" t="s">
        <v>495</v>
      </c>
      <c r="G577" s="263" t="s">
        <v>912</v>
      </c>
      <c r="H577" s="263" t="s">
        <v>961</v>
      </c>
      <c r="I577" s="263" t="s">
        <v>929</v>
      </c>
      <c r="J577" s="51"/>
      <c r="K577" s="52" t="str">
        <f t="shared" si="97"/>
        <v/>
      </c>
      <c r="L577" s="83" t="str">
        <f t="shared" si="98"/>
        <v/>
      </c>
      <c r="M577" s="53" t="str">
        <f>IF(K577="","",COUNTIF($K$7:K577,"ﾘｽﾄ１"))</f>
        <v/>
      </c>
      <c r="N577" s="53" t="str">
        <f t="shared" si="99"/>
        <v/>
      </c>
      <c r="O577" s="54" t="str">
        <f t="shared" si="100"/>
        <v/>
      </c>
      <c r="P577" s="53" t="str">
        <f t="shared" si="91"/>
        <v/>
      </c>
      <c r="Q577" s="52" t="str">
        <f t="shared" si="92"/>
        <v/>
      </c>
      <c r="R577" s="55" t="str">
        <f t="shared" si="93"/>
        <v/>
      </c>
      <c r="S577" s="52" t="str">
        <f t="shared" si="101"/>
        <v/>
      </c>
      <c r="T577" s="83" t="str">
        <f t="shared" si="94"/>
        <v/>
      </c>
      <c r="U577" s="53" t="str">
        <f>IF(S577="","",COUNTIF($S$7:S577,"該当２"))</f>
        <v/>
      </c>
      <c r="V577" s="56" t="str">
        <f t="shared" si="95"/>
        <v/>
      </c>
      <c r="W577" s="83" t="str">
        <f t="shared" si="96"/>
        <v/>
      </c>
      <c r="X577" s="53" t="str">
        <f>IF(V577="","",COUNTIF($V$7:V577,"該当３"))</f>
        <v/>
      </c>
    </row>
    <row r="578" spans="1:24">
      <c r="A578" s="263">
        <v>1020307022</v>
      </c>
      <c r="B578" s="263">
        <v>10</v>
      </c>
      <c r="C578" s="264">
        <v>203</v>
      </c>
      <c r="D578" s="265">
        <v>7</v>
      </c>
      <c r="E578" s="264">
        <v>22</v>
      </c>
      <c r="F578" s="263" t="s">
        <v>495</v>
      </c>
      <c r="G578" s="263" t="s">
        <v>912</v>
      </c>
      <c r="H578" s="263" t="s">
        <v>961</v>
      </c>
      <c r="I578" s="263" t="s">
        <v>85</v>
      </c>
      <c r="J578" s="51"/>
      <c r="K578" s="52" t="str">
        <f t="shared" si="97"/>
        <v/>
      </c>
      <c r="L578" s="83" t="str">
        <f t="shared" si="98"/>
        <v/>
      </c>
      <c r="M578" s="53" t="str">
        <f>IF(K578="","",COUNTIF($K$7:K578,"ﾘｽﾄ１"))</f>
        <v/>
      </c>
      <c r="N578" s="53" t="str">
        <f t="shared" si="99"/>
        <v/>
      </c>
      <c r="O578" s="54" t="str">
        <f t="shared" si="100"/>
        <v/>
      </c>
      <c r="P578" s="53" t="str">
        <f t="shared" si="91"/>
        <v/>
      </c>
      <c r="Q578" s="52" t="str">
        <f t="shared" si="92"/>
        <v/>
      </c>
      <c r="R578" s="55" t="str">
        <f t="shared" si="93"/>
        <v/>
      </c>
      <c r="S578" s="52" t="str">
        <f t="shared" si="101"/>
        <v/>
      </c>
      <c r="T578" s="83" t="str">
        <f t="shared" si="94"/>
        <v/>
      </c>
      <c r="U578" s="53" t="str">
        <f>IF(S578="","",COUNTIF($S$7:S578,"該当２"))</f>
        <v/>
      </c>
      <c r="V578" s="56" t="str">
        <f t="shared" si="95"/>
        <v/>
      </c>
      <c r="W578" s="83" t="str">
        <f t="shared" si="96"/>
        <v/>
      </c>
      <c r="X578" s="53" t="str">
        <f>IF(V578="","",COUNTIF($V$7:V578,"該当３"))</f>
        <v/>
      </c>
    </row>
    <row r="579" spans="1:24">
      <c r="A579" s="263">
        <v>1020307023</v>
      </c>
      <c r="B579" s="263">
        <v>10</v>
      </c>
      <c r="C579" s="264">
        <v>203</v>
      </c>
      <c r="D579" s="265">
        <v>7</v>
      </c>
      <c r="E579" s="264">
        <v>23</v>
      </c>
      <c r="F579" s="263" t="s">
        <v>495</v>
      </c>
      <c r="G579" s="263" t="s">
        <v>912</v>
      </c>
      <c r="H579" s="263" t="s">
        <v>961</v>
      </c>
      <c r="I579" s="263" t="s">
        <v>143</v>
      </c>
      <c r="J579" s="51"/>
      <c r="K579" s="52" t="str">
        <f t="shared" si="97"/>
        <v/>
      </c>
      <c r="L579" s="83" t="str">
        <f t="shared" si="98"/>
        <v/>
      </c>
      <c r="M579" s="53" t="str">
        <f>IF(K579="","",COUNTIF($K$7:K579,"ﾘｽﾄ１"))</f>
        <v/>
      </c>
      <c r="N579" s="53" t="str">
        <f t="shared" si="99"/>
        <v/>
      </c>
      <c r="O579" s="54" t="str">
        <f t="shared" si="100"/>
        <v/>
      </c>
      <c r="P579" s="53" t="str">
        <f t="shared" si="91"/>
        <v/>
      </c>
      <c r="Q579" s="52" t="str">
        <f t="shared" si="92"/>
        <v/>
      </c>
      <c r="R579" s="55" t="str">
        <f t="shared" si="93"/>
        <v/>
      </c>
      <c r="S579" s="52" t="str">
        <f t="shared" si="101"/>
        <v/>
      </c>
      <c r="T579" s="83" t="str">
        <f t="shared" si="94"/>
        <v/>
      </c>
      <c r="U579" s="53" t="str">
        <f>IF(S579="","",COUNTIF($S$7:S579,"該当２"))</f>
        <v/>
      </c>
      <c r="V579" s="56" t="str">
        <f t="shared" si="95"/>
        <v/>
      </c>
      <c r="W579" s="83" t="str">
        <f t="shared" si="96"/>
        <v/>
      </c>
      <c r="X579" s="53" t="str">
        <f>IF(V579="","",COUNTIF($V$7:V579,"該当３"))</f>
        <v/>
      </c>
    </row>
    <row r="580" spans="1:24">
      <c r="A580" s="263">
        <v>1020307024</v>
      </c>
      <c r="B580" s="263">
        <v>10</v>
      </c>
      <c r="C580" s="264">
        <v>203</v>
      </c>
      <c r="D580" s="265">
        <v>7</v>
      </c>
      <c r="E580" s="264">
        <v>24</v>
      </c>
      <c r="F580" s="263" t="s">
        <v>495</v>
      </c>
      <c r="G580" s="263" t="s">
        <v>912</v>
      </c>
      <c r="H580" s="263" t="s">
        <v>961</v>
      </c>
      <c r="I580" s="263" t="s">
        <v>20</v>
      </c>
      <c r="J580" s="51"/>
      <c r="K580" s="52" t="str">
        <f t="shared" si="97"/>
        <v/>
      </c>
      <c r="L580" s="83" t="str">
        <f t="shared" si="98"/>
        <v/>
      </c>
      <c r="M580" s="53" t="str">
        <f>IF(K580="","",COUNTIF($K$7:K580,"ﾘｽﾄ１"))</f>
        <v/>
      </c>
      <c r="N580" s="53" t="str">
        <f t="shared" si="99"/>
        <v/>
      </c>
      <c r="O580" s="54" t="str">
        <f t="shared" si="100"/>
        <v/>
      </c>
      <c r="P580" s="53" t="str">
        <f t="shared" si="91"/>
        <v/>
      </c>
      <c r="Q580" s="52" t="str">
        <f t="shared" si="92"/>
        <v/>
      </c>
      <c r="R580" s="55" t="str">
        <f t="shared" si="93"/>
        <v/>
      </c>
      <c r="S580" s="52" t="str">
        <f t="shared" si="101"/>
        <v/>
      </c>
      <c r="T580" s="83" t="str">
        <f t="shared" si="94"/>
        <v/>
      </c>
      <c r="U580" s="53" t="str">
        <f>IF(S580="","",COUNTIF($S$7:S580,"該当２"))</f>
        <v/>
      </c>
      <c r="V580" s="56" t="str">
        <f t="shared" si="95"/>
        <v/>
      </c>
      <c r="W580" s="83" t="str">
        <f t="shared" si="96"/>
        <v/>
      </c>
      <c r="X580" s="53" t="str">
        <f>IF(V580="","",COUNTIF($V$7:V580,"該当３"))</f>
        <v/>
      </c>
    </row>
    <row r="581" spans="1:24">
      <c r="A581" s="263">
        <v>1020307025</v>
      </c>
      <c r="B581" s="263">
        <v>10</v>
      </c>
      <c r="C581" s="264">
        <v>203</v>
      </c>
      <c r="D581" s="265">
        <v>7</v>
      </c>
      <c r="E581" s="264">
        <v>25</v>
      </c>
      <c r="F581" s="263" t="s">
        <v>495</v>
      </c>
      <c r="G581" s="263" t="s">
        <v>912</v>
      </c>
      <c r="H581" s="263" t="s">
        <v>961</v>
      </c>
      <c r="I581" s="263" t="s">
        <v>976</v>
      </c>
      <c r="J581" s="51"/>
      <c r="K581" s="52" t="str">
        <f t="shared" si="97"/>
        <v/>
      </c>
      <c r="L581" s="83" t="str">
        <f t="shared" si="98"/>
        <v/>
      </c>
      <c r="M581" s="53" t="str">
        <f>IF(K581="","",COUNTIF($K$7:K581,"ﾘｽﾄ１"))</f>
        <v/>
      </c>
      <c r="N581" s="53" t="str">
        <f t="shared" si="99"/>
        <v/>
      </c>
      <c r="O581" s="54" t="str">
        <f t="shared" si="100"/>
        <v/>
      </c>
      <c r="P581" s="53" t="str">
        <f t="shared" si="91"/>
        <v/>
      </c>
      <c r="Q581" s="52" t="str">
        <f t="shared" si="92"/>
        <v/>
      </c>
      <c r="R581" s="55" t="str">
        <f t="shared" si="93"/>
        <v/>
      </c>
      <c r="S581" s="52" t="str">
        <f t="shared" si="101"/>
        <v/>
      </c>
      <c r="T581" s="83" t="str">
        <f t="shared" si="94"/>
        <v/>
      </c>
      <c r="U581" s="53" t="str">
        <f>IF(S581="","",COUNTIF($S$7:S581,"該当２"))</f>
        <v/>
      </c>
      <c r="V581" s="56" t="str">
        <f t="shared" si="95"/>
        <v/>
      </c>
      <c r="W581" s="83" t="str">
        <f t="shared" si="96"/>
        <v/>
      </c>
      <c r="X581" s="53" t="str">
        <f>IF(V581="","",COUNTIF($V$7:V581,"該当３"))</f>
        <v/>
      </c>
    </row>
    <row r="582" spans="1:24">
      <c r="A582" s="263">
        <v>1020307026</v>
      </c>
      <c r="B582" s="263">
        <v>10</v>
      </c>
      <c r="C582" s="264">
        <v>203</v>
      </c>
      <c r="D582" s="265">
        <v>7</v>
      </c>
      <c r="E582" s="264">
        <v>26</v>
      </c>
      <c r="F582" s="263" t="s">
        <v>495</v>
      </c>
      <c r="G582" s="263" t="s">
        <v>912</v>
      </c>
      <c r="H582" s="263" t="s">
        <v>961</v>
      </c>
      <c r="I582" s="263" t="s">
        <v>977</v>
      </c>
      <c r="J582" s="51"/>
      <c r="K582" s="52" t="str">
        <f t="shared" si="97"/>
        <v/>
      </c>
      <c r="L582" s="83" t="str">
        <f t="shared" si="98"/>
        <v/>
      </c>
      <c r="M582" s="53" t="str">
        <f>IF(K582="","",COUNTIF($K$7:K582,"ﾘｽﾄ１"))</f>
        <v/>
      </c>
      <c r="N582" s="53" t="str">
        <f t="shared" si="99"/>
        <v/>
      </c>
      <c r="O582" s="54" t="str">
        <f t="shared" si="100"/>
        <v/>
      </c>
      <c r="P582" s="53" t="str">
        <f t="shared" si="91"/>
        <v/>
      </c>
      <c r="Q582" s="52" t="str">
        <f t="shared" si="92"/>
        <v/>
      </c>
      <c r="R582" s="55" t="str">
        <f t="shared" si="93"/>
        <v/>
      </c>
      <c r="S582" s="52" t="str">
        <f t="shared" si="101"/>
        <v/>
      </c>
      <c r="T582" s="83" t="str">
        <f t="shared" si="94"/>
        <v/>
      </c>
      <c r="U582" s="53" t="str">
        <f>IF(S582="","",COUNTIF($S$7:S582,"該当２"))</f>
        <v/>
      </c>
      <c r="V582" s="56" t="str">
        <f t="shared" si="95"/>
        <v/>
      </c>
      <c r="W582" s="83" t="str">
        <f t="shared" si="96"/>
        <v/>
      </c>
      <c r="X582" s="53" t="str">
        <f>IF(V582="","",COUNTIF($V$7:V582,"該当３"))</f>
        <v/>
      </c>
    </row>
    <row r="583" spans="1:24">
      <c r="A583" s="263">
        <v>1020307027</v>
      </c>
      <c r="B583" s="263">
        <v>10</v>
      </c>
      <c r="C583" s="264">
        <v>203</v>
      </c>
      <c r="D583" s="265">
        <v>7</v>
      </c>
      <c r="E583" s="264">
        <v>27</v>
      </c>
      <c r="F583" s="263" t="s">
        <v>495</v>
      </c>
      <c r="G583" s="263" t="s">
        <v>912</v>
      </c>
      <c r="H583" s="263" t="s">
        <v>961</v>
      </c>
      <c r="I583" s="263" t="s">
        <v>978</v>
      </c>
      <c r="J583" s="51"/>
      <c r="K583" s="52" t="str">
        <f t="shared" si="97"/>
        <v/>
      </c>
      <c r="L583" s="83" t="str">
        <f t="shared" si="98"/>
        <v/>
      </c>
      <c r="M583" s="53" t="str">
        <f>IF(K583="","",COUNTIF($K$7:K583,"ﾘｽﾄ１"))</f>
        <v/>
      </c>
      <c r="N583" s="53" t="str">
        <f t="shared" si="99"/>
        <v/>
      </c>
      <c r="O583" s="54" t="str">
        <f t="shared" si="100"/>
        <v/>
      </c>
      <c r="P583" s="53" t="str">
        <f t="shared" si="91"/>
        <v/>
      </c>
      <c r="Q583" s="52" t="str">
        <f t="shared" si="92"/>
        <v/>
      </c>
      <c r="R583" s="55" t="str">
        <f t="shared" si="93"/>
        <v/>
      </c>
      <c r="S583" s="52" t="str">
        <f t="shared" si="101"/>
        <v/>
      </c>
      <c r="T583" s="83" t="str">
        <f t="shared" si="94"/>
        <v/>
      </c>
      <c r="U583" s="53" t="str">
        <f>IF(S583="","",COUNTIF($S$7:S583,"該当２"))</f>
        <v/>
      </c>
      <c r="V583" s="56" t="str">
        <f t="shared" si="95"/>
        <v/>
      </c>
      <c r="W583" s="83" t="str">
        <f t="shared" si="96"/>
        <v/>
      </c>
      <c r="X583" s="53" t="str">
        <f>IF(V583="","",COUNTIF($V$7:V583,"該当３"))</f>
        <v/>
      </c>
    </row>
    <row r="584" spans="1:24">
      <c r="A584" s="263">
        <v>1020307028</v>
      </c>
      <c r="B584" s="263">
        <v>10</v>
      </c>
      <c r="C584" s="264">
        <v>203</v>
      </c>
      <c r="D584" s="265">
        <v>7</v>
      </c>
      <c r="E584" s="264">
        <v>28</v>
      </c>
      <c r="F584" s="263" t="s">
        <v>495</v>
      </c>
      <c r="G584" s="263" t="s">
        <v>912</v>
      </c>
      <c r="H584" s="263" t="s">
        <v>961</v>
      </c>
      <c r="I584" s="263" t="s">
        <v>979</v>
      </c>
      <c r="J584" s="51"/>
      <c r="K584" s="52" t="str">
        <f t="shared" si="97"/>
        <v/>
      </c>
      <c r="L584" s="83" t="str">
        <f t="shared" si="98"/>
        <v/>
      </c>
      <c r="M584" s="53" t="str">
        <f>IF(K584="","",COUNTIF($K$7:K584,"ﾘｽﾄ１"))</f>
        <v/>
      </c>
      <c r="N584" s="53" t="str">
        <f t="shared" si="99"/>
        <v/>
      </c>
      <c r="O584" s="54" t="str">
        <f t="shared" si="100"/>
        <v/>
      </c>
      <c r="P584" s="53" t="str">
        <f t="shared" si="91"/>
        <v/>
      </c>
      <c r="Q584" s="52" t="str">
        <f t="shared" si="92"/>
        <v/>
      </c>
      <c r="R584" s="55" t="str">
        <f t="shared" si="93"/>
        <v/>
      </c>
      <c r="S584" s="52" t="str">
        <f t="shared" si="101"/>
        <v/>
      </c>
      <c r="T584" s="83" t="str">
        <f t="shared" si="94"/>
        <v/>
      </c>
      <c r="U584" s="53" t="str">
        <f>IF(S584="","",COUNTIF($S$7:S584,"該当２"))</f>
        <v/>
      </c>
      <c r="V584" s="56" t="str">
        <f t="shared" si="95"/>
        <v/>
      </c>
      <c r="W584" s="83" t="str">
        <f t="shared" si="96"/>
        <v/>
      </c>
      <c r="X584" s="53" t="str">
        <f>IF(V584="","",COUNTIF($V$7:V584,"該当３"))</f>
        <v/>
      </c>
    </row>
    <row r="585" spans="1:24">
      <c r="A585" s="263">
        <v>1020307029</v>
      </c>
      <c r="B585" s="263">
        <v>10</v>
      </c>
      <c r="C585" s="264">
        <v>203</v>
      </c>
      <c r="D585" s="265">
        <v>7</v>
      </c>
      <c r="E585" s="264">
        <v>29</v>
      </c>
      <c r="F585" s="263" t="s">
        <v>495</v>
      </c>
      <c r="G585" s="263" t="s">
        <v>912</v>
      </c>
      <c r="H585" s="263" t="s">
        <v>961</v>
      </c>
      <c r="I585" s="263" t="s">
        <v>149</v>
      </c>
      <c r="J585" s="51"/>
      <c r="K585" s="52" t="str">
        <f t="shared" si="97"/>
        <v/>
      </c>
      <c r="L585" s="83" t="str">
        <f t="shared" si="98"/>
        <v/>
      </c>
      <c r="M585" s="53" t="str">
        <f>IF(K585="","",COUNTIF($K$7:K585,"ﾘｽﾄ１"))</f>
        <v/>
      </c>
      <c r="N585" s="53" t="str">
        <f t="shared" si="99"/>
        <v/>
      </c>
      <c r="O585" s="54" t="str">
        <f t="shared" si="100"/>
        <v/>
      </c>
      <c r="P585" s="53" t="str">
        <f t="shared" ref="P585:P649" si="102">IF(O585="該当１",G585,"")</f>
        <v/>
      </c>
      <c r="Q585" s="52" t="str">
        <f t="shared" ref="Q585:Q649" si="103">IF(O585="該当１","ﾘｽﾄ2","")</f>
        <v/>
      </c>
      <c r="R585" s="55" t="str">
        <f t="shared" ref="R585:R649" si="104">IF(Q585="ﾘｽﾄ2",H585,"")</f>
        <v/>
      </c>
      <c r="S585" s="52" t="str">
        <f t="shared" si="101"/>
        <v/>
      </c>
      <c r="T585" s="83" t="str">
        <f t="shared" ref="T585:T649" si="105">IF(S585="該当２",H585,"")</f>
        <v/>
      </c>
      <c r="U585" s="53" t="str">
        <f>IF(S585="","",COUNTIF($S$7:S585,"該当２"))</f>
        <v/>
      </c>
      <c r="V585" s="56" t="str">
        <f t="shared" ref="V585:V649" si="106">IF(AND($S$2=H585,E585&gt;0,E585&lt;998),"該当３","")</f>
        <v/>
      </c>
      <c r="W585" s="83" t="str">
        <f t="shared" ref="W585:W649" si="107">IF(V585="該当３",I585,"")</f>
        <v/>
      </c>
      <c r="X585" s="53" t="str">
        <f>IF(V585="","",COUNTIF($V$7:V585,"該当３"))</f>
        <v/>
      </c>
    </row>
    <row r="586" spans="1:24">
      <c r="A586" s="263">
        <v>1020307030</v>
      </c>
      <c r="B586" s="263">
        <v>10</v>
      </c>
      <c r="C586" s="264">
        <v>203</v>
      </c>
      <c r="D586" s="265">
        <v>7</v>
      </c>
      <c r="E586" s="264">
        <v>30</v>
      </c>
      <c r="F586" s="263" t="s">
        <v>495</v>
      </c>
      <c r="G586" s="263" t="s">
        <v>912</v>
      </c>
      <c r="H586" s="263" t="s">
        <v>961</v>
      </c>
      <c r="I586" s="263" t="s">
        <v>980</v>
      </c>
      <c r="J586" s="51"/>
      <c r="K586" s="52" t="str">
        <f t="shared" ref="K586:K650" si="108">IF(AND($C586&gt;0,$H586=""),"ﾘｽﾄ１","")</f>
        <v/>
      </c>
      <c r="L586" s="83" t="str">
        <f t="shared" ref="L586:L650" si="109">IF(K586="ﾘｽﾄ１",G586,"")</f>
        <v/>
      </c>
      <c r="M586" s="53" t="str">
        <f>IF(K586="","",COUNTIF($K$7:K586,"ﾘｽﾄ１"))</f>
        <v/>
      </c>
      <c r="N586" s="53" t="str">
        <f t="shared" ref="N586:N650" si="110">IF(AND(D586=0,E586&gt;0),"同一区","")</f>
        <v/>
      </c>
      <c r="O586" s="54" t="str">
        <f t="shared" ref="O586:O650" si="111">IF(AND(EXACT($K$2,G586),H586&gt;0),"該当１","")</f>
        <v/>
      </c>
      <c r="P586" s="53" t="str">
        <f t="shared" si="102"/>
        <v/>
      </c>
      <c r="Q586" s="52" t="str">
        <f t="shared" si="103"/>
        <v/>
      </c>
      <c r="R586" s="55" t="str">
        <f t="shared" si="104"/>
        <v/>
      </c>
      <c r="S586" s="52" t="str">
        <f t="shared" ref="S586:S650" si="112">IF(AND(Q586="ﾘｽﾄ2",OR(I586=0,AND(N586="同一区",E586=1))),"該当２","")</f>
        <v/>
      </c>
      <c r="T586" s="83" t="str">
        <f t="shared" si="105"/>
        <v/>
      </c>
      <c r="U586" s="53" t="str">
        <f>IF(S586="","",COUNTIF($S$7:S586,"該当２"))</f>
        <v/>
      </c>
      <c r="V586" s="56" t="str">
        <f t="shared" si="106"/>
        <v/>
      </c>
      <c r="W586" s="83" t="str">
        <f t="shared" si="107"/>
        <v/>
      </c>
      <c r="X586" s="53" t="str">
        <f>IF(V586="","",COUNTIF($V$7:V586,"該当３"))</f>
        <v/>
      </c>
    </row>
    <row r="587" spans="1:24">
      <c r="A587" s="263">
        <v>1020307031</v>
      </c>
      <c r="B587" s="263">
        <v>10</v>
      </c>
      <c r="C587" s="264">
        <v>203</v>
      </c>
      <c r="D587" s="265">
        <v>7</v>
      </c>
      <c r="E587" s="264">
        <v>31</v>
      </c>
      <c r="F587" s="263" t="s">
        <v>495</v>
      </c>
      <c r="G587" s="263" t="s">
        <v>912</v>
      </c>
      <c r="H587" s="263" t="s">
        <v>961</v>
      </c>
      <c r="I587" s="263" t="s">
        <v>981</v>
      </c>
      <c r="J587" s="51"/>
      <c r="K587" s="52" t="str">
        <f t="shared" si="108"/>
        <v/>
      </c>
      <c r="L587" s="83" t="str">
        <f t="shared" si="109"/>
        <v/>
      </c>
      <c r="M587" s="53" t="str">
        <f>IF(K587="","",COUNTIF($K$7:K587,"ﾘｽﾄ１"))</f>
        <v/>
      </c>
      <c r="N587" s="53" t="str">
        <f t="shared" si="110"/>
        <v/>
      </c>
      <c r="O587" s="54" t="str">
        <f t="shared" si="111"/>
        <v/>
      </c>
      <c r="P587" s="53" t="str">
        <f t="shared" si="102"/>
        <v/>
      </c>
      <c r="Q587" s="52" t="str">
        <f t="shared" si="103"/>
        <v/>
      </c>
      <c r="R587" s="55" t="str">
        <f t="shared" si="104"/>
        <v/>
      </c>
      <c r="S587" s="52" t="str">
        <f t="shared" si="112"/>
        <v/>
      </c>
      <c r="T587" s="83" t="str">
        <f t="shared" si="105"/>
        <v/>
      </c>
      <c r="U587" s="53" t="str">
        <f>IF(S587="","",COUNTIF($S$7:S587,"該当２"))</f>
        <v/>
      </c>
      <c r="V587" s="56" t="str">
        <f t="shared" si="106"/>
        <v/>
      </c>
      <c r="W587" s="83" t="str">
        <f t="shared" si="107"/>
        <v/>
      </c>
      <c r="X587" s="53" t="str">
        <f>IF(V587="","",COUNTIF($V$7:V587,"該当３"))</f>
        <v/>
      </c>
    </row>
    <row r="588" spans="1:24">
      <c r="A588" s="263">
        <v>1020308000</v>
      </c>
      <c r="B588" s="263">
        <v>10</v>
      </c>
      <c r="C588" s="264">
        <v>203</v>
      </c>
      <c r="D588" s="265">
        <v>8</v>
      </c>
      <c r="E588" s="264">
        <v>0</v>
      </c>
      <c r="F588" s="263" t="s">
        <v>495</v>
      </c>
      <c r="G588" s="263" t="s">
        <v>912</v>
      </c>
      <c r="H588" s="263" t="s">
        <v>982</v>
      </c>
      <c r="I588" s="263"/>
      <c r="J588" s="51"/>
      <c r="K588" s="52" t="str">
        <f t="shared" si="108"/>
        <v/>
      </c>
      <c r="L588" s="83" t="str">
        <f t="shared" si="109"/>
        <v/>
      </c>
      <c r="M588" s="53" t="str">
        <f>IF(K588="","",COUNTIF($K$7:K588,"ﾘｽﾄ１"))</f>
        <v/>
      </c>
      <c r="N588" s="53" t="str">
        <f t="shared" si="110"/>
        <v/>
      </c>
      <c r="O588" s="54" t="str">
        <f t="shared" si="111"/>
        <v/>
      </c>
      <c r="P588" s="53" t="str">
        <f t="shared" si="102"/>
        <v/>
      </c>
      <c r="Q588" s="52" t="str">
        <f t="shared" si="103"/>
        <v/>
      </c>
      <c r="R588" s="55" t="str">
        <f t="shared" si="104"/>
        <v/>
      </c>
      <c r="S588" s="52" t="str">
        <f t="shared" si="112"/>
        <v/>
      </c>
      <c r="T588" s="83" t="str">
        <f t="shared" si="105"/>
        <v/>
      </c>
      <c r="U588" s="53" t="str">
        <f>IF(S588="","",COUNTIF($S$7:S588,"該当２"))</f>
        <v/>
      </c>
      <c r="V588" s="56" t="str">
        <f t="shared" si="106"/>
        <v/>
      </c>
      <c r="W588" s="83" t="str">
        <f t="shared" si="107"/>
        <v/>
      </c>
      <c r="X588" s="53" t="str">
        <f>IF(V588="","",COUNTIF($V$7:V588,"該当３"))</f>
        <v/>
      </c>
    </row>
    <row r="589" spans="1:24">
      <c r="A589" s="263">
        <v>1020308001</v>
      </c>
      <c r="B589" s="263">
        <v>10</v>
      </c>
      <c r="C589" s="264">
        <v>203</v>
      </c>
      <c r="D589" s="265">
        <v>8</v>
      </c>
      <c r="E589" s="264">
        <v>1</v>
      </c>
      <c r="F589" s="263" t="s">
        <v>495</v>
      </c>
      <c r="G589" s="263" t="s">
        <v>912</v>
      </c>
      <c r="H589" s="263" t="s">
        <v>982</v>
      </c>
      <c r="I589" s="263" t="s">
        <v>983</v>
      </c>
      <c r="J589" s="51"/>
      <c r="K589" s="52" t="str">
        <f t="shared" si="108"/>
        <v/>
      </c>
      <c r="L589" s="83" t="str">
        <f t="shared" si="109"/>
        <v/>
      </c>
      <c r="M589" s="53" t="str">
        <f>IF(K589="","",COUNTIF($K$7:K589,"ﾘｽﾄ１"))</f>
        <v/>
      </c>
      <c r="N589" s="53" t="str">
        <f t="shared" si="110"/>
        <v/>
      </c>
      <c r="O589" s="54" t="str">
        <f t="shared" si="111"/>
        <v/>
      </c>
      <c r="P589" s="53" t="str">
        <f t="shared" si="102"/>
        <v/>
      </c>
      <c r="Q589" s="52" t="str">
        <f t="shared" si="103"/>
        <v/>
      </c>
      <c r="R589" s="55" t="str">
        <f t="shared" si="104"/>
        <v/>
      </c>
      <c r="S589" s="52" t="str">
        <f t="shared" si="112"/>
        <v/>
      </c>
      <c r="T589" s="83" t="str">
        <f t="shared" si="105"/>
        <v/>
      </c>
      <c r="U589" s="53" t="str">
        <f>IF(S589="","",COUNTIF($S$7:S589,"該当２"))</f>
        <v/>
      </c>
      <c r="V589" s="56" t="str">
        <f t="shared" si="106"/>
        <v/>
      </c>
      <c r="W589" s="83" t="str">
        <f t="shared" si="107"/>
        <v/>
      </c>
      <c r="X589" s="53" t="str">
        <f>IF(V589="","",COUNTIF($V$7:V589,"該当３"))</f>
        <v/>
      </c>
    </row>
    <row r="590" spans="1:24">
      <c r="A590" s="263">
        <v>1020308002</v>
      </c>
      <c r="B590" s="263">
        <v>10</v>
      </c>
      <c r="C590" s="264">
        <v>203</v>
      </c>
      <c r="D590" s="265">
        <v>8</v>
      </c>
      <c r="E590" s="264">
        <v>2</v>
      </c>
      <c r="F590" s="263" t="s">
        <v>495</v>
      </c>
      <c r="G590" s="263" t="s">
        <v>912</v>
      </c>
      <c r="H590" s="263" t="s">
        <v>982</v>
      </c>
      <c r="I590" s="263" t="s">
        <v>984</v>
      </c>
      <c r="J590" s="51"/>
      <c r="K590" s="52" t="str">
        <f t="shared" si="108"/>
        <v/>
      </c>
      <c r="L590" s="83" t="str">
        <f t="shared" si="109"/>
        <v/>
      </c>
      <c r="M590" s="53" t="str">
        <f>IF(K590="","",COUNTIF($K$7:K590,"ﾘｽﾄ１"))</f>
        <v/>
      </c>
      <c r="N590" s="53" t="str">
        <f t="shared" si="110"/>
        <v/>
      </c>
      <c r="O590" s="54" t="str">
        <f t="shared" si="111"/>
        <v/>
      </c>
      <c r="P590" s="53" t="str">
        <f t="shared" si="102"/>
        <v/>
      </c>
      <c r="Q590" s="52" t="str">
        <f t="shared" si="103"/>
        <v/>
      </c>
      <c r="R590" s="55" t="str">
        <f t="shared" si="104"/>
        <v/>
      </c>
      <c r="S590" s="52" t="str">
        <f t="shared" si="112"/>
        <v/>
      </c>
      <c r="T590" s="83" t="str">
        <f t="shared" si="105"/>
        <v/>
      </c>
      <c r="U590" s="53" t="str">
        <f>IF(S590="","",COUNTIF($S$7:S590,"該当２"))</f>
        <v/>
      </c>
      <c r="V590" s="56" t="str">
        <f t="shared" si="106"/>
        <v/>
      </c>
      <c r="W590" s="83" t="str">
        <f t="shared" si="107"/>
        <v/>
      </c>
      <c r="X590" s="53" t="str">
        <f>IF(V590="","",COUNTIF($V$7:V590,"該当３"))</f>
        <v/>
      </c>
    </row>
    <row r="591" spans="1:24">
      <c r="A591" s="263">
        <v>1020308003</v>
      </c>
      <c r="B591" s="263">
        <v>10</v>
      </c>
      <c r="C591" s="264">
        <v>203</v>
      </c>
      <c r="D591" s="265">
        <v>8</v>
      </c>
      <c r="E591" s="264">
        <v>3</v>
      </c>
      <c r="F591" s="263" t="s">
        <v>495</v>
      </c>
      <c r="G591" s="263" t="s">
        <v>912</v>
      </c>
      <c r="H591" s="263" t="s">
        <v>982</v>
      </c>
      <c r="I591" s="263" t="s">
        <v>985</v>
      </c>
      <c r="J591" s="51"/>
      <c r="K591" s="52" t="str">
        <f t="shared" si="108"/>
        <v/>
      </c>
      <c r="L591" s="83" t="str">
        <f t="shared" si="109"/>
        <v/>
      </c>
      <c r="M591" s="53" t="str">
        <f>IF(K591="","",COUNTIF($K$7:K591,"ﾘｽﾄ１"))</f>
        <v/>
      </c>
      <c r="N591" s="53" t="str">
        <f t="shared" si="110"/>
        <v/>
      </c>
      <c r="O591" s="54" t="str">
        <f t="shared" si="111"/>
        <v/>
      </c>
      <c r="P591" s="53" t="str">
        <f t="shared" si="102"/>
        <v/>
      </c>
      <c r="Q591" s="52" t="str">
        <f t="shared" si="103"/>
        <v/>
      </c>
      <c r="R591" s="55" t="str">
        <f t="shared" si="104"/>
        <v/>
      </c>
      <c r="S591" s="52" t="str">
        <f t="shared" si="112"/>
        <v/>
      </c>
      <c r="T591" s="83" t="str">
        <f t="shared" si="105"/>
        <v/>
      </c>
      <c r="U591" s="53" t="str">
        <f>IF(S591="","",COUNTIF($S$7:S591,"該当２"))</f>
        <v/>
      </c>
      <c r="V591" s="56" t="str">
        <f t="shared" si="106"/>
        <v/>
      </c>
      <c r="W591" s="83" t="str">
        <f t="shared" si="107"/>
        <v/>
      </c>
      <c r="X591" s="53" t="str">
        <f>IF(V591="","",COUNTIF($V$7:V591,"該当３"))</f>
        <v/>
      </c>
    </row>
    <row r="592" spans="1:24">
      <c r="A592" s="263">
        <v>1020308004</v>
      </c>
      <c r="B592" s="263">
        <v>10</v>
      </c>
      <c r="C592" s="264">
        <v>203</v>
      </c>
      <c r="D592" s="265">
        <v>8</v>
      </c>
      <c r="E592" s="264">
        <v>4</v>
      </c>
      <c r="F592" s="263" t="s">
        <v>495</v>
      </c>
      <c r="G592" s="263" t="s">
        <v>912</v>
      </c>
      <c r="H592" s="263" t="s">
        <v>982</v>
      </c>
      <c r="I592" s="263" t="s">
        <v>986</v>
      </c>
      <c r="J592" s="51"/>
      <c r="K592" s="52" t="str">
        <f t="shared" si="108"/>
        <v/>
      </c>
      <c r="L592" s="83" t="str">
        <f t="shared" si="109"/>
        <v/>
      </c>
      <c r="M592" s="53" t="str">
        <f>IF(K592="","",COUNTIF($K$7:K592,"ﾘｽﾄ１"))</f>
        <v/>
      </c>
      <c r="N592" s="53" t="str">
        <f t="shared" si="110"/>
        <v/>
      </c>
      <c r="O592" s="54" t="str">
        <f t="shared" si="111"/>
        <v/>
      </c>
      <c r="P592" s="53" t="str">
        <f t="shared" si="102"/>
        <v/>
      </c>
      <c r="Q592" s="52" t="str">
        <f t="shared" si="103"/>
        <v/>
      </c>
      <c r="R592" s="55" t="str">
        <f t="shared" si="104"/>
        <v/>
      </c>
      <c r="S592" s="52" t="str">
        <f t="shared" si="112"/>
        <v/>
      </c>
      <c r="T592" s="83" t="str">
        <f t="shared" si="105"/>
        <v/>
      </c>
      <c r="U592" s="53" t="str">
        <f>IF(S592="","",COUNTIF($S$7:S592,"該当２"))</f>
        <v/>
      </c>
      <c r="V592" s="56" t="str">
        <f t="shared" si="106"/>
        <v/>
      </c>
      <c r="W592" s="83" t="str">
        <f t="shared" si="107"/>
        <v/>
      </c>
      <c r="X592" s="53" t="str">
        <f>IF(V592="","",COUNTIF($V$7:V592,"該当３"))</f>
        <v/>
      </c>
    </row>
    <row r="593" spans="1:24">
      <c r="A593" s="263">
        <v>1020308005</v>
      </c>
      <c r="B593" s="263">
        <v>10</v>
      </c>
      <c r="C593" s="264">
        <v>203</v>
      </c>
      <c r="D593" s="265">
        <v>8</v>
      </c>
      <c r="E593" s="264">
        <v>5</v>
      </c>
      <c r="F593" s="263" t="s">
        <v>495</v>
      </c>
      <c r="G593" s="263" t="s">
        <v>912</v>
      </c>
      <c r="H593" s="263" t="s">
        <v>982</v>
      </c>
      <c r="I593" s="263" t="s">
        <v>53</v>
      </c>
      <c r="J593" s="51"/>
      <c r="K593" s="52" t="str">
        <f t="shared" si="108"/>
        <v/>
      </c>
      <c r="L593" s="83" t="str">
        <f t="shared" si="109"/>
        <v/>
      </c>
      <c r="M593" s="53" t="str">
        <f>IF(K593="","",COUNTIF($K$7:K593,"ﾘｽﾄ１"))</f>
        <v/>
      </c>
      <c r="N593" s="53" t="str">
        <f t="shared" si="110"/>
        <v/>
      </c>
      <c r="O593" s="54" t="str">
        <f t="shared" si="111"/>
        <v/>
      </c>
      <c r="P593" s="53" t="str">
        <f t="shared" si="102"/>
        <v/>
      </c>
      <c r="Q593" s="52" t="str">
        <f t="shared" si="103"/>
        <v/>
      </c>
      <c r="R593" s="55" t="str">
        <f t="shared" si="104"/>
        <v/>
      </c>
      <c r="S593" s="52" t="str">
        <f t="shared" si="112"/>
        <v/>
      </c>
      <c r="T593" s="83" t="str">
        <f t="shared" si="105"/>
        <v/>
      </c>
      <c r="U593" s="53" t="str">
        <f>IF(S593="","",COUNTIF($S$7:S593,"該当２"))</f>
        <v/>
      </c>
      <c r="V593" s="56" t="str">
        <f t="shared" si="106"/>
        <v/>
      </c>
      <c r="W593" s="83" t="str">
        <f t="shared" si="107"/>
        <v/>
      </c>
      <c r="X593" s="53" t="str">
        <f>IF(V593="","",COUNTIF($V$7:V593,"該当３"))</f>
        <v/>
      </c>
    </row>
    <row r="594" spans="1:24">
      <c r="A594" s="263">
        <v>1020308006</v>
      </c>
      <c r="B594" s="263">
        <v>10</v>
      </c>
      <c r="C594" s="264">
        <v>203</v>
      </c>
      <c r="D594" s="265">
        <v>8</v>
      </c>
      <c r="E594" s="264">
        <v>6</v>
      </c>
      <c r="F594" s="263" t="s">
        <v>495</v>
      </c>
      <c r="G594" s="266" t="s">
        <v>912</v>
      </c>
      <c r="H594" s="263" t="s">
        <v>982</v>
      </c>
      <c r="I594" s="263" t="s">
        <v>987</v>
      </c>
      <c r="J594" s="51"/>
      <c r="K594" s="52" t="str">
        <f t="shared" si="108"/>
        <v/>
      </c>
      <c r="L594" s="83" t="str">
        <f t="shared" si="109"/>
        <v/>
      </c>
      <c r="M594" s="53" t="str">
        <f>IF(K594="","",COUNTIF($K$7:K594,"ﾘｽﾄ１"))</f>
        <v/>
      </c>
      <c r="N594" s="53" t="str">
        <f t="shared" si="110"/>
        <v/>
      </c>
      <c r="O594" s="54" t="str">
        <f t="shared" si="111"/>
        <v/>
      </c>
      <c r="P594" s="53" t="str">
        <f t="shared" si="102"/>
        <v/>
      </c>
      <c r="Q594" s="52" t="str">
        <f t="shared" si="103"/>
        <v/>
      </c>
      <c r="R594" s="55" t="str">
        <f t="shared" si="104"/>
        <v/>
      </c>
      <c r="S594" s="52" t="str">
        <f t="shared" si="112"/>
        <v/>
      </c>
      <c r="T594" s="83" t="str">
        <f t="shared" si="105"/>
        <v/>
      </c>
      <c r="U594" s="53" t="str">
        <f>IF(S594="","",COUNTIF($S$7:S594,"該当２"))</f>
        <v/>
      </c>
      <c r="V594" s="56" t="str">
        <f t="shared" si="106"/>
        <v/>
      </c>
      <c r="W594" s="83" t="str">
        <f t="shared" si="107"/>
        <v/>
      </c>
      <c r="X594" s="53" t="str">
        <f>IF(V594="","",COUNTIF($V$7:V594,"該当３"))</f>
        <v/>
      </c>
    </row>
    <row r="595" spans="1:24">
      <c r="A595" s="263">
        <v>1020308007</v>
      </c>
      <c r="B595" s="263">
        <v>10</v>
      </c>
      <c r="C595" s="264">
        <v>203</v>
      </c>
      <c r="D595" s="265">
        <v>8</v>
      </c>
      <c r="E595" s="264">
        <v>7</v>
      </c>
      <c r="F595" s="263" t="s">
        <v>495</v>
      </c>
      <c r="G595" s="266" t="s">
        <v>912</v>
      </c>
      <c r="H595" s="266" t="s">
        <v>982</v>
      </c>
      <c r="I595" s="263" t="s">
        <v>988</v>
      </c>
      <c r="J595" s="51"/>
      <c r="K595" s="52" t="str">
        <f t="shared" si="108"/>
        <v/>
      </c>
      <c r="L595" s="83" t="str">
        <f t="shared" si="109"/>
        <v/>
      </c>
      <c r="M595" s="53" t="str">
        <f>IF(K595="","",COUNTIF($K$7:K595,"ﾘｽﾄ１"))</f>
        <v/>
      </c>
      <c r="N595" s="53" t="str">
        <f t="shared" si="110"/>
        <v/>
      </c>
      <c r="O595" s="54" t="str">
        <f t="shared" si="111"/>
        <v/>
      </c>
      <c r="P595" s="53" t="str">
        <f t="shared" si="102"/>
        <v/>
      </c>
      <c r="Q595" s="52" t="str">
        <f t="shared" si="103"/>
        <v/>
      </c>
      <c r="R595" s="55" t="str">
        <f t="shared" si="104"/>
        <v/>
      </c>
      <c r="S595" s="52" t="str">
        <f t="shared" si="112"/>
        <v/>
      </c>
      <c r="T595" s="83" t="str">
        <f t="shared" si="105"/>
        <v/>
      </c>
      <c r="U595" s="53" t="str">
        <f>IF(S595="","",COUNTIF($S$7:S595,"該当２"))</f>
        <v/>
      </c>
      <c r="V595" s="56" t="str">
        <f t="shared" si="106"/>
        <v/>
      </c>
      <c r="W595" s="83" t="str">
        <f t="shared" si="107"/>
        <v/>
      </c>
      <c r="X595" s="53" t="str">
        <f>IF(V595="","",COUNTIF($V$7:V595,"該当３"))</f>
        <v/>
      </c>
    </row>
    <row r="596" spans="1:24">
      <c r="A596" s="263">
        <v>1020308008</v>
      </c>
      <c r="B596" s="263">
        <v>10</v>
      </c>
      <c r="C596" s="264">
        <v>203</v>
      </c>
      <c r="D596" s="265">
        <v>8</v>
      </c>
      <c r="E596" s="264">
        <v>8</v>
      </c>
      <c r="F596" s="263" t="s">
        <v>495</v>
      </c>
      <c r="G596" s="266" t="s">
        <v>912</v>
      </c>
      <c r="H596" s="266" t="s">
        <v>982</v>
      </c>
      <c r="I596" s="263" t="s">
        <v>989</v>
      </c>
      <c r="J596" s="51"/>
      <c r="K596" s="52" t="str">
        <f t="shared" si="108"/>
        <v/>
      </c>
      <c r="L596" s="83" t="str">
        <f t="shared" si="109"/>
        <v/>
      </c>
      <c r="M596" s="53" t="str">
        <f>IF(K596="","",COUNTIF($K$7:K596,"ﾘｽﾄ１"))</f>
        <v/>
      </c>
      <c r="N596" s="53" t="str">
        <f t="shared" si="110"/>
        <v/>
      </c>
      <c r="O596" s="54" t="str">
        <f t="shared" si="111"/>
        <v/>
      </c>
      <c r="P596" s="53" t="str">
        <f t="shared" si="102"/>
        <v/>
      </c>
      <c r="Q596" s="52" t="str">
        <f t="shared" si="103"/>
        <v/>
      </c>
      <c r="R596" s="55" t="str">
        <f t="shared" si="104"/>
        <v/>
      </c>
      <c r="S596" s="52" t="str">
        <f t="shared" si="112"/>
        <v/>
      </c>
      <c r="T596" s="83" t="str">
        <f t="shared" si="105"/>
        <v/>
      </c>
      <c r="U596" s="53" t="str">
        <f>IF(S596="","",COUNTIF($S$7:S596,"該当２"))</f>
        <v/>
      </c>
      <c r="V596" s="56" t="str">
        <f t="shared" si="106"/>
        <v/>
      </c>
      <c r="W596" s="83" t="str">
        <f t="shared" si="107"/>
        <v/>
      </c>
      <c r="X596" s="53" t="str">
        <f>IF(V596="","",COUNTIF($V$7:V596,"該当３"))</f>
        <v/>
      </c>
    </row>
    <row r="597" spans="1:24">
      <c r="A597" s="263">
        <v>1020308009</v>
      </c>
      <c r="B597" s="263">
        <v>10</v>
      </c>
      <c r="C597" s="264">
        <v>203</v>
      </c>
      <c r="D597" s="265">
        <v>8</v>
      </c>
      <c r="E597" s="264">
        <v>9</v>
      </c>
      <c r="F597" s="263" t="s">
        <v>495</v>
      </c>
      <c r="G597" s="266" t="s">
        <v>912</v>
      </c>
      <c r="H597" s="266" t="s">
        <v>982</v>
      </c>
      <c r="I597" s="263" t="s">
        <v>990</v>
      </c>
      <c r="J597" s="51"/>
      <c r="K597" s="52" t="str">
        <f t="shared" si="108"/>
        <v/>
      </c>
      <c r="L597" s="83" t="str">
        <f t="shared" si="109"/>
        <v/>
      </c>
      <c r="M597" s="53" t="str">
        <f>IF(K597="","",COUNTIF($K$7:K597,"ﾘｽﾄ１"))</f>
        <v/>
      </c>
      <c r="N597" s="53" t="str">
        <f t="shared" si="110"/>
        <v/>
      </c>
      <c r="O597" s="54" t="str">
        <f t="shared" si="111"/>
        <v/>
      </c>
      <c r="P597" s="53" t="str">
        <f t="shared" si="102"/>
        <v/>
      </c>
      <c r="Q597" s="52" t="str">
        <f t="shared" si="103"/>
        <v/>
      </c>
      <c r="R597" s="55" t="str">
        <f t="shared" si="104"/>
        <v/>
      </c>
      <c r="S597" s="52" t="str">
        <f t="shared" si="112"/>
        <v/>
      </c>
      <c r="T597" s="83" t="str">
        <f t="shared" si="105"/>
        <v/>
      </c>
      <c r="U597" s="53" t="str">
        <f>IF(S597="","",COUNTIF($S$7:S597,"該当２"))</f>
        <v/>
      </c>
      <c r="V597" s="56" t="str">
        <f t="shared" si="106"/>
        <v/>
      </c>
      <c r="W597" s="83" t="str">
        <f t="shared" si="107"/>
        <v/>
      </c>
      <c r="X597" s="53" t="str">
        <f>IF(V597="","",COUNTIF($V$7:V597,"該当３"))</f>
        <v/>
      </c>
    </row>
    <row r="598" spans="1:24">
      <c r="A598" s="263">
        <v>1020308010</v>
      </c>
      <c r="B598" s="263">
        <v>10</v>
      </c>
      <c r="C598" s="264">
        <v>203</v>
      </c>
      <c r="D598" s="265">
        <v>8</v>
      </c>
      <c r="E598" s="264">
        <v>10</v>
      </c>
      <c r="F598" s="263" t="s">
        <v>495</v>
      </c>
      <c r="G598" s="266" t="s">
        <v>912</v>
      </c>
      <c r="H598" s="266" t="s">
        <v>982</v>
      </c>
      <c r="I598" s="263" t="s">
        <v>991</v>
      </c>
      <c r="J598" s="51"/>
      <c r="K598" s="52" t="str">
        <f t="shared" si="108"/>
        <v/>
      </c>
      <c r="L598" s="83" t="str">
        <f t="shared" si="109"/>
        <v/>
      </c>
      <c r="M598" s="53" t="str">
        <f>IF(K598="","",COUNTIF($K$7:K598,"ﾘｽﾄ１"))</f>
        <v/>
      </c>
      <c r="N598" s="53" t="str">
        <f t="shared" si="110"/>
        <v/>
      </c>
      <c r="O598" s="54" t="str">
        <f t="shared" si="111"/>
        <v/>
      </c>
      <c r="P598" s="53" t="str">
        <f t="shared" si="102"/>
        <v/>
      </c>
      <c r="Q598" s="52" t="str">
        <f t="shared" si="103"/>
        <v/>
      </c>
      <c r="R598" s="55" t="str">
        <f t="shared" si="104"/>
        <v/>
      </c>
      <c r="S598" s="52" t="str">
        <f t="shared" si="112"/>
        <v/>
      </c>
      <c r="T598" s="83" t="str">
        <f t="shared" si="105"/>
        <v/>
      </c>
      <c r="U598" s="53" t="str">
        <f>IF(S598="","",COUNTIF($S$7:S598,"該当２"))</f>
        <v/>
      </c>
      <c r="V598" s="56" t="str">
        <f t="shared" si="106"/>
        <v/>
      </c>
      <c r="W598" s="83" t="str">
        <f t="shared" si="107"/>
        <v/>
      </c>
      <c r="X598" s="53" t="str">
        <f>IF(V598="","",COUNTIF($V$7:V598,"該当３"))</f>
        <v/>
      </c>
    </row>
    <row r="599" spans="1:24">
      <c r="A599" s="263">
        <v>1020308011</v>
      </c>
      <c r="B599" s="263">
        <v>10</v>
      </c>
      <c r="C599" s="264">
        <v>203</v>
      </c>
      <c r="D599" s="265">
        <v>8</v>
      </c>
      <c r="E599" s="264">
        <v>11</v>
      </c>
      <c r="F599" s="263" t="s">
        <v>495</v>
      </c>
      <c r="G599" s="266" t="s">
        <v>912</v>
      </c>
      <c r="H599" s="266" t="s">
        <v>982</v>
      </c>
      <c r="I599" s="263" t="s">
        <v>992</v>
      </c>
      <c r="J599" s="51"/>
      <c r="K599" s="52" t="str">
        <f t="shared" si="108"/>
        <v/>
      </c>
      <c r="L599" s="83" t="str">
        <f t="shared" si="109"/>
        <v/>
      </c>
      <c r="M599" s="53" t="str">
        <f>IF(K599="","",COUNTIF($K$7:K599,"ﾘｽﾄ１"))</f>
        <v/>
      </c>
      <c r="N599" s="53" t="str">
        <f t="shared" si="110"/>
        <v/>
      </c>
      <c r="O599" s="54" t="str">
        <f t="shared" si="111"/>
        <v/>
      </c>
      <c r="P599" s="53" t="str">
        <f t="shared" si="102"/>
        <v/>
      </c>
      <c r="Q599" s="52" t="str">
        <f t="shared" si="103"/>
        <v/>
      </c>
      <c r="R599" s="55" t="str">
        <f t="shared" si="104"/>
        <v/>
      </c>
      <c r="S599" s="52" t="str">
        <f t="shared" si="112"/>
        <v/>
      </c>
      <c r="T599" s="83" t="str">
        <f t="shared" si="105"/>
        <v/>
      </c>
      <c r="U599" s="53" t="str">
        <f>IF(S599="","",COUNTIF($S$7:S599,"該当２"))</f>
        <v/>
      </c>
      <c r="V599" s="56" t="str">
        <f t="shared" si="106"/>
        <v/>
      </c>
      <c r="W599" s="83" t="str">
        <f t="shared" si="107"/>
        <v/>
      </c>
      <c r="X599" s="53" t="str">
        <f>IF(V599="","",COUNTIF($V$7:V599,"該当３"))</f>
        <v/>
      </c>
    </row>
    <row r="600" spans="1:24">
      <c r="A600" s="263">
        <v>1020308012</v>
      </c>
      <c r="B600" s="263">
        <v>10</v>
      </c>
      <c r="C600" s="264">
        <v>203</v>
      </c>
      <c r="D600" s="265">
        <v>8</v>
      </c>
      <c r="E600" s="264">
        <v>12</v>
      </c>
      <c r="F600" s="263" t="s">
        <v>495</v>
      </c>
      <c r="G600" s="266" t="s">
        <v>912</v>
      </c>
      <c r="H600" s="266" t="s">
        <v>982</v>
      </c>
      <c r="I600" s="263" t="s">
        <v>993</v>
      </c>
      <c r="J600" s="51"/>
      <c r="K600" s="52" t="str">
        <f t="shared" si="108"/>
        <v/>
      </c>
      <c r="L600" s="83" t="str">
        <f t="shared" si="109"/>
        <v/>
      </c>
      <c r="M600" s="53" t="str">
        <f>IF(K600="","",COUNTIF($K$7:K600,"ﾘｽﾄ１"))</f>
        <v/>
      </c>
      <c r="N600" s="53" t="str">
        <f t="shared" si="110"/>
        <v/>
      </c>
      <c r="O600" s="54" t="str">
        <f t="shared" si="111"/>
        <v/>
      </c>
      <c r="P600" s="53" t="str">
        <f t="shared" si="102"/>
        <v/>
      </c>
      <c r="Q600" s="52" t="str">
        <f t="shared" si="103"/>
        <v/>
      </c>
      <c r="R600" s="55" t="str">
        <f t="shared" si="104"/>
        <v/>
      </c>
      <c r="S600" s="52" t="str">
        <f t="shared" si="112"/>
        <v/>
      </c>
      <c r="T600" s="83" t="str">
        <f t="shared" si="105"/>
        <v/>
      </c>
      <c r="U600" s="53" t="str">
        <f>IF(S600="","",COUNTIF($S$7:S600,"該当２"))</f>
        <v/>
      </c>
      <c r="V600" s="56" t="str">
        <f t="shared" si="106"/>
        <v/>
      </c>
      <c r="W600" s="83" t="str">
        <f t="shared" si="107"/>
        <v/>
      </c>
      <c r="X600" s="53" t="str">
        <f>IF(V600="","",COUNTIF($V$7:V600,"該当３"))</f>
        <v/>
      </c>
    </row>
    <row r="601" spans="1:24">
      <c r="A601" s="263">
        <v>1020308013</v>
      </c>
      <c r="B601" s="263">
        <v>10</v>
      </c>
      <c r="C601" s="264">
        <v>203</v>
      </c>
      <c r="D601" s="265">
        <v>8</v>
      </c>
      <c r="E601" s="264">
        <v>13</v>
      </c>
      <c r="F601" s="263" t="s">
        <v>495</v>
      </c>
      <c r="G601" s="266" t="s">
        <v>912</v>
      </c>
      <c r="H601" s="266" t="s">
        <v>982</v>
      </c>
      <c r="I601" s="263" t="s">
        <v>994</v>
      </c>
      <c r="J601" s="51"/>
      <c r="K601" s="52" t="str">
        <f t="shared" si="108"/>
        <v/>
      </c>
      <c r="L601" s="83" t="str">
        <f t="shared" si="109"/>
        <v/>
      </c>
      <c r="M601" s="53" t="str">
        <f>IF(K601="","",COUNTIF($K$7:K601,"ﾘｽﾄ１"))</f>
        <v/>
      </c>
      <c r="N601" s="53" t="str">
        <f t="shared" si="110"/>
        <v/>
      </c>
      <c r="O601" s="54" t="str">
        <f t="shared" si="111"/>
        <v/>
      </c>
      <c r="P601" s="53" t="str">
        <f t="shared" si="102"/>
        <v/>
      </c>
      <c r="Q601" s="52" t="str">
        <f t="shared" si="103"/>
        <v/>
      </c>
      <c r="R601" s="55" t="str">
        <f t="shared" si="104"/>
        <v/>
      </c>
      <c r="S601" s="52" t="str">
        <f t="shared" si="112"/>
        <v/>
      </c>
      <c r="T601" s="83" t="str">
        <f t="shared" si="105"/>
        <v/>
      </c>
      <c r="U601" s="53" t="str">
        <f>IF(S601="","",COUNTIF($S$7:S601,"該当２"))</f>
        <v/>
      </c>
      <c r="V601" s="56" t="str">
        <f t="shared" si="106"/>
        <v/>
      </c>
      <c r="W601" s="83" t="str">
        <f t="shared" si="107"/>
        <v/>
      </c>
      <c r="X601" s="53" t="str">
        <f>IF(V601="","",COUNTIF($V$7:V601,"該当３"))</f>
        <v/>
      </c>
    </row>
    <row r="602" spans="1:24">
      <c r="A602" s="263">
        <v>1020308014</v>
      </c>
      <c r="B602" s="263">
        <v>10</v>
      </c>
      <c r="C602" s="264">
        <v>203</v>
      </c>
      <c r="D602" s="265">
        <v>8</v>
      </c>
      <c r="E602" s="264">
        <v>14</v>
      </c>
      <c r="F602" s="263" t="s">
        <v>495</v>
      </c>
      <c r="G602" s="266" t="s">
        <v>912</v>
      </c>
      <c r="H602" s="266" t="s">
        <v>982</v>
      </c>
      <c r="I602" s="263" t="s">
        <v>18</v>
      </c>
      <c r="J602" s="51"/>
      <c r="K602" s="52" t="str">
        <f t="shared" si="108"/>
        <v/>
      </c>
      <c r="L602" s="83" t="str">
        <f t="shared" si="109"/>
        <v/>
      </c>
      <c r="M602" s="53" t="str">
        <f>IF(K602="","",COUNTIF($K$7:K602,"ﾘｽﾄ１"))</f>
        <v/>
      </c>
      <c r="N602" s="53" t="str">
        <f t="shared" si="110"/>
        <v/>
      </c>
      <c r="O602" s="54" t="str">
        <f t="shared" si="111"/>
        <v/>
      </c>
      <c r="P602" s="53" t="str">
        <f t="shared" si="102"/>
        <v/>
      </c>
      <c r="Q602" s="52" t="str">
        <f t="shared" si="103"/>
        <v/>
      </c>
      <c r="R602" s="55" t="str">
        <f t="shared" si="104"/>
        <v/>
      </c>
      <c r="S602" s="52" t="str">
        <f t="shared" si="112"/>
        <v/>
      </c>
      <c r="T602" s="83" t="str">
        <f t="shared" si="105"/>
        <v/>
      </c>
      <c r="U602" s="53" t="str">
        <f>IF(S602="","",COUNTIF($S$7:S602,"該当２"))</f>
        <v/>
      </c>
      <c r="V602" s="56" t="str">
        <f t="shared" si="106"/>
        <v/>
      </c>
      <c r="W602" s="83" t="str">
        <f t="shared" si="107"/>
        <v/>
      </c>
      <c r="X602" s="53" t="str">
        <f>IF(V602="","",COUNTIF($V$7:V602,"該当３"))</f>
        <v/>
      </c>
    </row>
    <row r="603" spans="1:24">
      <c r="A603" s="263">
        <v>1020400000</v>
      </c>
      <c r="B603" s="263">
        <v>10</v>
      </c>
      <c r="C603" s="264">
        <v>204</v>
      </c>
      <c r="D603" s="265">
        <v>0</v>
      </c>
      <c r="E603" s="264">
        <v>0</v>
      </c>
      <c r="F603" s="263" t="s">
        <v>495</v>
      </c>
      <c r="G603" s="266" t="s">
        <v>995</v>
      </c>
      <c r="H603" s="266"/>
      <c r="I603" s="263"/>
      <c r="J603" s="51"/>
      <c r="K603" s="52" t="str">
        <f t="shared" si="108"/>
        <v>ﾘｽﾄ１</v>
      </c>
      <c r="L603" s="83" t="str">
        <f t="shared" si="109"/>
        <v>伊勢崎市</v>
      </c>
      <c r="M603" s="53">
        <f>IF(K603="","",COUNTIF($K$7:K603,"ﾘｽﾄ１"))</f>
        <v>4</v>
      </c>
      <c r="N603" s="53" t="str">
        <f t="shared" si="110"/>
        <v/>
      </c>
      <c r="O603" s="54" t="str">
        <f t="shared" si="111"/>
        <v/>
      </c>
      <c r="P603" s="53" t="str">
        <f t="shared" si="102"/>
        <v/>
      </c>
      <c r="Q603" s="52" t="str">
        <f t="shared" si="103"/>
        <v/>
      </c>
      <c r="R603" s="55" t="str">
        <f t="shared" si="104"/>
        <v/>
      </c>
      <c r="S603" s="52" t="str">
        <f t="shared" si="112"/>
        <v/>
      </c>
      <c r="T603" s="83" t="str">
        <f t="shared" si="105"/>
        <v/>
      </c>
      <c r="U603" s="53" t="str">
        <f>IF(S603="","",COUNTIF($S$7:S603,"該当２"))</f>
        <v/>
      </c>
      <c r="V603" s="56" t="str">
        <f t="shared" si="106"/>
        <v/>
      </c>
      <c r="W603" s="83" t="str">
        <f t="shared" si="107"/>
        <v/>
      </c>
      <c r="X603" s="53" t="str">
        <f>IF(V603="","",COUNTIF($V$7:V603,"該当３"))</f>
        <v/>
      </c>
    </row>
    <row r="604" spans="1:24">
      <c r="A604" s="263">
        <v>1020401000</v>
      </c>
      <c r="B604" s="263">
        <v>10</v>
      </c>
      <c r="C604" s="264">
        <v>204</v>
      </c>
      <c r="D604" s="265">
        <v>1</v>
      </c>
      <c r="E604" s="264">
        <v>0</v>
      </c>
      <c r="F604" s="263" t="s">
        <v>495</v>
      </c>
      <c r="G604" s="266" t="s">
        <v>995</v>
      </c>
      <c r="H604" s="266" t="s">
        <v>996</v>
      </c>
      <c r="I604" s="263"/>
      <c r="J604" s="51"/>
      <c r="K604" s="52" t="str">
        <f t="shared" si="108"/>
        <v/>
      </c>
      <c r="L604" s="83" t="str">
        <f t="shared" si="109"/>
        <v/>
      </c>
      <c r="M604" s="53" t="str">
        <f>IF(K604="","",COUNTIF($K$7:K604,"ﾘｽﾄ１"))</f>
        <v/>
      </c>
      <c r="N604" s="53" t="str">
        <f t="shared" si="110"/>
        <v/>
      </c>
      <c r="O604" s="54" t="str">
        <f t="shared" si="111"/>
        <v/>
      </c>
      <c r="P604" s="53" t="str">
        <f t="shared" si="102"/>
        <v/>
      </c>
      <c r="Q604" s="52" t="str">
        <f t="shared" si="103"/>
        <v/>
      </c>
      <c r="R604" s="55" t="str">
        <f t="shared" si="104"/>
        <v/>
      </c>
      <c r="S604" s="52" t="str">
        <f t="shared" si="112"/>
        <v/>
      </c>
      <c r="T604" s="83" t="str">
        <f t="shared" si="105"/>
        <v/>
      </c>
      <c r="U604" s="53" t="str">
        <f>IF(S604="","",COUNTIF($S$7:S604,"該当２"))</f>
        <v/>
      </c>
      <c r="V604" s="56" t="str">
        <f t="shared" si="106"/>
        <v/>
      </c>
      <c r="W604" s="83" t="str">
        <f t="shared" si="107"/>
        <v/>
      </c>
      <c r="X604" s="53" t="str">
        <f>IF(V604="","",COUNTIF($V$7:V604,"該当３"))</f>
        <v/>
      </c>
    </row>
    <row r="605" spans="1:24">
      <c r="A605" s="263">
        <v>1020401001</v>
      </c>
      <c r="B605" s="263">
        <v>10</v>
      </c>
      <c r="C605" s="264">
        <v>204</v>
      </c>
      <c r="D605" s="265">
        <v>1</v>
      </c>
      <c r="E605" s="264">
        <v>1</v>
      </c>
      <c r="F605" s="263" t="s">
        <v>495</v>
      </c>
      <c r="G605" s="266" t="s">
        <v>995</v>
      </c>
      <c r="H605" s="266" t="s">
        <v>995</v>
      </c>
      <c r="I605" s="263" t="s">
        <v>997</v>
      </c>
      <c r="J605" s="51"/>
      <c r="K605" s="52" t="str">
        <f t="shared" si="108"/>
        <v/>
      </c>
      <c r="L605" s="83" t="str">
        <f t="shared" si="109"/>
        <v/>
      </c>
      <c r="M605" s="53" t="str">
        <f>IF(K605="","",COUNTIF($K$7:K605,"ﾘｽﾄ１"))</f>
        <v/>
      </c>
      <c r="N605" s="53" t="str">
        <f t="shared" si="110"/>
        <v/>
      </c>
      <c r="O605" s="54" t="str">
        <f t="shared" si="111"/>
        <v/>
      </c>
      <c r="P605" s="53" t="str">
        <f t="shared" si="102"/>
        <v/>
      </c>
      <c r="Q605" s="52" t="str">
        <f t="shared" si="103"/>
        <v/>
      </c>
      <c r="R605" s="55" t="str">
        <f t="shared" si="104"/>
        <v/>
      </c>
      <c r="S605" s="52" t="str">
        <f t="shared" si="112"/>
        <v/>
      </c>
      <c r="T605" s="83" t="str">
        <f t="shared" si="105"/>
        <v/>
      </c>
      <c r="U605" s="53" t="str">
        <f>IF(S605="","",COUNTIF($S$7:S605,"該当２"))</f>
        <v/>
      </c>
      <c r="V605" s="56" t="str">
        <f t="shared" si="106"/>
        <v/>
      </c>
      <c r="W605" s="83" t="str">
        <f t="shared" si="107"/>
        <v/>
      </c>
      <c r="X605" s="53" t="str">
        <f>IF(V605="","",COUNTIF($V$7:V605,"該当３"))</f>
        <v/>
      </c>
    </row>
    <row r="606" spans="1:24">
      <c r="A606" s="263">
        <v>1020401002</v>
      </c>
      <c r="B606" s="263">
        <v>10</v>
      </c>
      <c r="C606" s="264">
        <v>204</v>
      </c>
      <c r="D606" s="265">
        <v>1</v>
      </c>
      <c r="E606" s="264">
        <v>2</v>
      </c>
      <c r="F606" s="263" t="s">
        <v>495</v>
      </c>
      <c r="G606" s="266" t="s">
        <v>995</v>
      </c>
      <c r="H606" s="266" t="s">
        <v>995</v>
      </c>
      <c r="I606" s="263" t="s">
        <v>998</v>
      </c>
      <c r="J606" s="51"/>
      <c r="K606" s="52" t="str">
        <f t="shared" si="108"/>
        <v/>
      </c>
      <c r="L606" s="83" t="str">
        <f t="shared" si="109"/>
        <v/>
      </c>
      <c r="M606" s="53" t="str">
        <f>IF(K606="","",COUNTIF($K$7:K606,"ﾘｽﾄ１"))</f>
        <v/>
      </c>
      <c r="N606" s="53" t="str">
        <f t="shared" si="110"/>
        <v/>
      </c>
      <c r="O606" s="54" t="str">
        <f t="shared" si="111"/>
        <v/>
      </c>
      <c r="P606" s="53" t="str">
        <f t="shared" si="102"/>
        <v/>
      </c>
      <c r="Q606" s="52" t="str">
        <f t="shared" si="103"/>
        <v/>
      </c>
      <c r="R606" s="55" t="str">
        <f t="shared" si="104"/>
        <v/>
      </c>
      <c r="S606" s="52" t="str">
        <f t="shared" si="112"/>
        <v/>
      </c>
      <c r="T606" s="83" t="str">
        <f t="shared" si="105"/>
        <v/>
      </c>
      <c r="U606" s="53" t="str">
        <f>IF(S606="","",COUNTIF($S$7:S606,"該当２"))</f>
        <v/>
      </c>
      <c r="V606" s="56" t="str">
        <f t="shared" si="106"/>
        <v/>
      </c>
      <c r="W606" s="83" t="str">
        <f t="shared" si="107"/>
        <v/>
      </c>
      <c r="X606" s="53" t="str">
        <f>IF(V606="","",COUNTIF($V$7:V606,"該当３"))</f>
        <v/>
      </c>
    </row>
    <row r="607" spans="1:24">
      <c r="A607" s="263">
        <v>1020401003</v>
      </c>
      <c r="B607" s="263">
        <v>10</v>
      </c>
      <c r="C607" s="264">
        <v>204</v>
      </c>
      <c r="D607" s="265">
        <v>1</v>
      </c>
      <c r="E607" s="264">
        <v>3</v>
      </c>
      <c r="F607" s="263" t="s">
        <v>495</v>
      </c>
      <c r="G607" s="266" t="s">
        <v>995</v>
      </c>
      <c r="H607" s="266" t="s">
        <v>995</v>
      </c>
      <c r="I607" s="263" t="s">
        <v>999</v>
      </c>
      <c r="J607" s="51"/>
      <c r="K607" s="52" t="str">
        <f t="shared" si="108"/>
        <v/>
      </c>
      <c r="L607" s="83" t="str">
        <f t="shared" si="109"/>
        <v/>
      </c>
      <c r="M607" s="53" t="str">
        <f>IF(K607="","",COUNTIF($K$7:K607,"ﾘｽﾄ１"))</f>
        <v/>
      </c>
      <c r="N607" s="53" t="str">
        <f t="shared" si="110"/>
        <v/>
      </c>
      <c r="O607" s="54" t="str">
        <f t="shared" si="111"/>
        <v/>
      </c>
      <c r="P607" s="53" t="str">
        <f t="shared" si="102"/>
        <v/>
      </c>
      <c r="Q607" s="52" t="str">
        <f t="shared" si="103"/>
        <v/>
      </c>
      <c r="R607" s="55" t="str">
        <f t="shared" si="104"/>
        <v/>
      </c>
      <c r="S607" s="52" t="str">
        <f t="shared" si="112"/>
        <v/>
      </c>
      <c r="T607" s="83" t="str">
        <f t="shared" si="105"/>
        <v/>
      </c>
      <c r="U607" s="53" t="str">
        <f>IF(S607="","",COUNTIF($S$7:S607,"該当２"))</f>
        <v/>
      </c>
      <c r="V607" s="56" t="str">
        <f t="shared" si="106"/>
        <v/>
      </c>
      <c r="W607" s="83" t="str">
        <f t="shared" si="107"/>
        <v/>
      </c>
      <c r="X607" s="53" t="str">
        <f>IF(V607="","",COUNTIF($V$7:V607,"該当３"))</f>
        <v/>
      </c>
    </row>
    <row r="608" spans="1:24">
      <c r="A608" s="263">
        <v>1020401004</v>
      </c>
      <c r="B608" s="263">
        <v>10</v>
      </c>
      <c r="C608" s="264">
        <v>204</v>
      </c>
      <c r="D608" s="265">
        <v>1</v>
      </c>
      <c r="E608" s="264">
        <v>4</v>
      </c>
      <c r="F608" s="263" t="s">
        <v>495</v>
      </c>
      <c r="G608" s="266" t="s">
        <v>995</v>
      </c>
      <c r="H608" s="266" t="s">
        <v>995</v>
      </c>
      <c r="I608" s="263" t="s">
        <v>1000</v>
      </c>
      <c r="J608" s="51"/>
      <c r="K608" s="52" t="str">
        <f t="shared" si="108"/>
        <v/>
      </c>
      <c r="L608" s="83" t="str">
        <f t="shared" si="109"/>
        <v/>
      </c>
      <c r="M608" s="53" t="str">
        <f>IF(K608="","",COUNTIF($K$7:K608,"ﾘｽﾄ１"))</f>
        <v/>
      </c>
      <c r="N608" s="53" t="str">
        <f t="shared" si="110"/>
        <v/>
      </c>
      <c r="O608" s="54" t="str">
        <f t="shared" si="111"/>
        <v/>
      </c>
      <c r="P608" s="53" t="str">
        <f t="shared" si="102"/>
        <v/>
      </c>
      <c r="Q608" s="52" t="str">
        <f t="shared" si="103"/>
        <v/>
      </c>
      <c r="R608" s="55" t="str">
        <f t="shared" si="104"/>
        <v/>
      </c>
      <c r="S608" s="52" t="str">
        <f t="shared" si="112"/>
        <v/>
      </c>
      <c r="T608" s="83" t="str">
        <f t="shared" si="105"/>
        <v/>
      </c>
      <c r="U608" s="53" t="str">
        <f>IF(S608="","",COUNTIF($S$7:S608,"該当２"))</f>
        <v/>
      </c>
      <c r="V608" s="56" t="str">
        <f t="shared" si="106"/>
        <v/>
      </c>
      <c r="W608" s="83" t="str">
        <f t="shared" si="107"/>
        <v/>
      </c>
      <c r="X608" s="53" t="str">
        <f>IF(V608="","",COUNTIF($V$7:V608,"該当３"))</f>
        <v/>
      </c>
    </row>
    <row r="609" spans="1:24">
      <c r="A609" s="263">
        <v>1020401005</v>
      </c>
      <c r="B609" s="263">
        <v>10</v>
      </c>
      <c r="C609" s="264">
        <v>204</v>
      </c>
      <c r="D609" s="265">
        <v>1</v>
      </c>
      <c r="E609" s="264">
        <v>5</v>
      </c>
      <c r="F609" s="263" t="s">
        <v>495</v>
      </c>
      <c r="G609" s="266" t="s">
        <v>995</v>
      </c>
      <c r="H609" s="266" t="s">
        <v>995</v>
      </c>
      <c r="I609" s="263" t="s">
        <v>66</v>
      </c>
      <c r="J609" s="51"/>
      <c r="K609" s="52" t="str">
        <f t="shared" si="108"/>
        <v/>
      </c>
      <c r="L609" s="83" t="str">
        <f t="shared" si="109"/>
        <v/>
      </c>
      <c r="M609" s="53" t="str">
        <f>IF(K609="","",COUNTIF($K$7:K609,"ﾘｽﾄ１"))</f>
        <v/>
      </c>
      <c r="N609" s="53" t="str">
        <f t="shared" si="110"/>
        <v/>
      </c>
      <c r="O609" s="54" t="str">
        <f t="shared" si="111"/>
        <v/>
      </c>
      <c r="P609" s="53" t="str">
        <f t="shared" si="102"/>
        <v/>
      </c>
      <c r="Q609" s="52" t="str">
        <f t="shared" si="103"/>
        <v/>
      </c>
      <c r="R609" s="55" t="str">
        <f t="shared" si="104"/>
        <v/>
      </c>
      <c r="S609" s="52" t="str">
        <f t="shared" si="112"/>
        <v/>
      </c>
      <c r="T609" s="83" t="str">
        <f t="shared" si="105"/>
        <v/>
      </c>
      <c r="U609" s="53" t="str">
        <f>IF(S609="","",COUNTIF($S$7:S609,"該当２"))</f>
        <v/>
      </c>
      <c r="V609" s="56" t="str">
        <f t="shared" si="106"/>
        <v/>
      </c>
      <c r="W609" s="83" t="str">
        <f t="shared" si="107"/>
        <v/>
      </c>
      <c r="X609" s="53" t="str">
        <f>IF(V609="","",COUNTIF($V$7:V609,"該当３"))</f>
        <v/>
      </c>
    </row>
    <row r="610" spans="1:24">
      <c r="A610" s="263">
        <v>1020401006</v>
      </c>
      <c r="B610" s="263">
        <v>10</v>
      </c>
      <c r="C610" s="264">
        <v>204</v>
      </c>
      <c r="D610" s="265">
        <v>1</v>
      </c>
      <c r="E610" s="264">
        <v>6</v>
      </c>
      <c r="F610" s="263" t="s">
        <v>495</v>
      </c>
      <c r="G610" s="266" t="s">
        <v>995</v>
      </c>
      <c r="H610" s="266" t="s">
        <v>995</v>
      </c>
      <c r="I610" s="263" t="s">
        <v>1001</v>
      </c>
      <c r="J610" s="51"/>
      <c r="K610" s="52" t="str">
        <f t="shared" si="108"/>
        <v/>
      </c>
      <c r="L610" s="83" t="str">
        <f t="shared" si="109"/>
        <v/>
      </c>
      <c r="M610" s="53" t="str">
        <f>IF(K610="","",COUNTIF($K$7:K610,"ﾘｽﾄ１"))</f>
        <v/>
      </c>
      <c r="N610" s="53" t="str">
        <f t="shared" si="110"/>
        <v/>
      </c>
      <c r="O610" s="54" t="str">
        <f t="shared" si="111"/>
        <v/>
      </c>
      <c r="P610" s="53" t="str">
        <f t="shared" si="102"/>
        <v/>
      </c>
      <c r="Q610" s="52" t="str">
        <f t="shared" si="103"/>
        <v/>
      </c>
      <c r="R610" s="55" t="str">
        <f t="shared" si="104"/>
        <v/>
      </c>
      <c r="S610" s="52" t="str">
        <f t="shared" si="112"/>
        <v/>
      </c>
      <c r="T610" s="83" t="str">
        <f t="shared" si="105"/>
        <v/>
      </c>
      <c r="U610" s="53" t="str">
        <f>IF(S610="","",COUNTIF($S$7:S610,"該当２"))</f>
        <v/>
      </c>
      <c r="V610" s="56" t="str">
        <f t="shared" si="106"/>
        <v/>
      </c>
      <c r="W610" s="83" t="str">
        <f t="shared" si="107"/>
        <v/>
      </c>
      <c r="X610" s="53" t="str">
        <f>IF(V610="","",COUNTIF($V$7:V610,"該当３"))</f>
        <v/>
      </c>
    </row>
    <row r="611" spans="1:24">
      <c r="A611" s="263">
        <v>1020401007</v>
      </c>
      <c r="B611" s="263">
        <v>10</v>
      </c>
      <c r="C611" s="264">
        <v>204</v>
      </c>
      <c r="D611" s="265">
        <v>1</v>
      </c>
      <c r="E611" s="264">
        <v>7</v>
      </c>
      <c r="F611" s="263" t="s">
        <v>495</v>
      </c>
      <c r="G611" s="266" t="s">
        <v>995</v>
      </c>
      <c r="H611" s="266" t="s">
        <v>995</v>
      </c>
      <c r="I611" s="263" t="s">
        <v>1002</v>
      </c>
      <c r="J611" s="51"/>
      <c r="K611" s="52" t="str">
        <f t="shared" si="108"/>
        <v/>
      </c>
      <c r="L611" s="83" t="str">
        <f t="shared" si="109"/>
        <v/>
      </c>
      <c r="M611" s="53" t="str">
        <f>IF(K611="","",COUNTIF($K$7:K611,"ﾘｽﾄ１"))</f>
        <v/>
      </c>
      <c r="N611" s="53" t="str">
        <f t="shared" si="110"/>
        <v/>
      </c>
      <c r="O611" s="54" t="str">
        <f t="shared" si="111"/>
        <v/>
      </c>
      <c r="P611" s="53" t="str">
        <f t="shared" si="102"/>
        <v/>
      </c>
      <c r="Q611" s="52" t="str">
        <f t="shared" si="103"/>
        <v/>
      </c>
      <c r="R611" s="55" t="str">
        <f t="shared" si="104"/>
        <v/>
      </c>
      <c r="S611" s="52" t="str">
        <f t="shared" si="112"/>
        <v/>
      </c>
      <c r="T611" s="83" t="str">
        <f t="shared" si="105"/>
        <v/>
      </c>
      <c r="U611" s="53" t="str">
        <f>IF(S611="","",COUNTIF($S$7:S611,"該当２"))</f>
        <v/>
      </c>
      <c r="V611" s="56" t="str">
        <f t="shared" si="106"/>
        <v/>
      </c>
      <c r="W611" s="83" t="str">
        <f t="shared" si="107"/>
        <v/>
      </c>
      <c r="X611" s="53" t="str">
        <f>IF(V611="","",COUNTIF($V$7:V611,"該当３"))</f>
        <v/>
      </c>
    </row>
    <row r="612" spans="1:24">
      <c r="A612" s="263">
        <v>1020401008</v>
      </c>
      <c r="B612" s="263">
        <v>10</v>
      </c>
      <c r="C612" s="264">
        <v>204</v>
      </c>
      <c r="D612" s="265">
        <v>1</v>
      </c>
      <c r="E612" s="264">
        <v>8</v>
      </c>
      <c r="F612" s="263" t="s">
        <v>495</v>
      </c>
      <c r="G612" s="266" t="s">
        <v>995</v>
      </c>
      <c r="H612" s="266" t="s">
        <v>995</v>
      </c>
      <c r="I612" s="263" t="s">
        <v>1003</v>
      </c>
      <c r="J612" s="51"/>
      <c r="K612" s="52" t="str">
        <f t="shared" si="108"/>
        <v/>
      </c>
      <c r="L612" s="83" t="str">
        <f t="shared" si="109"/>
        <v/>
      </c>
      <c r="M612" s="53" t="str">
        <f>IF(K612="","",COUNTIF($K$7:K612,"ﾘｽﾄ１"))</f>
        <v/>
      </c>
      <c r="N612" s="53" t="str">
        <f t="shared" si="110"/>
        <v/>
      </c>
      <c r="O612" s="54" t="str">
        <f t="shared" si="111"/>
        <v/>
      </c>
      <c r="P612" s="53" t="str">
        <f t="shared" si="102"/>
        <v/>
      </c>
      <c r="Q612" s="52" t="str">
        <f t="shared" si="103"/>
        <v/>
      </c>
      <c r="R612" s="55" t="str">
        <f t="shared" si="104"/>
        <v/>
      </c>
      <c r="S612" s="52" t="str">
        <f t="shared" si="112"/>
        <v/>
      </c>
      <c r="T612" s="83" t="str">
        <f t="shared" si="105"/>
        <v/>
      </c>
      <c r="U612" s="53" t="str">
        <f>IF(S612="","",COUNTIF($S$7:S612,"該当２"))</f>
        <v/>
      </c>
      <c r="V612" s="56" t="str">
        <f t="shared" si="106"/>
        <v/>
      </c>
      <c r="W612" s="83" t="str">
        <f t="shared" si="107"/>
        <v/>
      </c>
      <c r="X612" s="53" t="str">
        <f>IF(V612="","",COUNTIF($V$7:V612,"該当３"))</f>
        <v/>
      </c>
    </row>
    <row r="613" spans="1:24">
      <c r="A613" s="263">
        <v>1020401009</v>
      </c>
      <c r="B613" s="263">
        <v>10</v>
      </c>
      <c r="C613" s="264">
        <v>204</v>
      </c>
      <c r="D613" s="265">
        <v>1</v>
      </c>
      <c r="E613" s="264">
        <v>9</v>
      </c>
      <c r="F613" s="263" t="s">
        <v>495</v>
      </c>
      <c r="G613" s="266" t="s">
        <v>995</v>
      </c>
      <c r="H613" s="266" t="s">
        <v>995</v>
      </c>
      <c r="I613" s="263" t="s">
        <v>1004</v>
      </c>
      <c r="J613" s="51"/>
      <c r="K613" s="52" t="str">
        <f t="shared" si="108"/>
        <v/>
      </c>
      <c r="L613" s="83" t="str">
        <f t="shared" si="109"/>
        <v/>
      </c>
      <c r="M613" s="53" t="str">
        <f>IF(K613="","",COUNTIF($K$7:K613,"ﾘｽﾄ１"))</f>
        <v/>
      </c>
      <c r="N613" s="53" t="str">
        <f t="shared" si="110"/>
        <v/>
      </c>
      <c r="O613" s="54" t="str">
        <f t="shared" si="111"/>
        <v/>
      </c>
      <c r="P613" s="53" t="str">
        <f t="shared" si="102"/>
        <v/>
      </c>
      <c r="Q613" s="52" t="str">
        <f t="shared" si="103"/>
        <v/>
      </c>
      <c r="R613" s="55" t="str">
        <f t="shared" si="104"/>
        <v/>
      </c>
      <c r="S613" s="52" t="str">
        <f t="shared" si="112"/>
        <v/>
      </c>
      <c r="T613" s="83" t="str">
        <f t="shared" si="105"/>
        <v/>
      </c>
      <c r="U613" s="53" t="str">
        <f>IF(S613="","",COUNTIF($S$7:S613,"該当２"))</f>
        <v/>
      </c>
      <c r="V613" s="56" t="str">
        <f t="shared" si="106"/>
        <v/>
      </c>
      <c r="W613" s="83" t="str">
        <f t="shared" si="107"/>
        <v/>
      </c>
      <c r="X613" s="53" t="str">
        <f>IF(V613="","",COUNTIF($V$7:V613,"該当３"))</f>
        <v/>
      </c>
    </row>
    <row r="614" spans="1:24">
      <c r="A614" s="263">
        <v>1020401010</v>
      </c>
      <c r="B614" s="263">
        <v>10</v>
      </c>
      <c r="C614" s="264">
        <v>204</v>
      </c>
      <c r="D614" s="265">
        <v>1</v>
      </c>
      <c r="E614" s="264">
        <v>10</v>
      </c>
      <c r="F614" s="263" t="s">
        <v>495</v>
      </c>
      <c r="G614" s="266" t="s">
        <v>995</v>
      </c>
      <c r="H614" s="266" t="s">
        <v>995</v>
      </c>
      <c r="I614" s="263" t="s">
        <v>1005</v>
      </c>
      <c r="J614" s="51"/>
      <c r="K614" s="52" t="str">
        <f t="shared" si="108"/>
        <v/>
      </c>
      <c r="L614" s="83" t="str">
        <f t="shared" si="109"/>
        <v/>
      </c>
      <c r="M614" s="53" t="str">
        <f>IF(K614="","",COUNTIF($K$7:K614,"ﾘｽﾄ１"))</f>
        <v/>
      </c>
      <c r="N614" s="53" t="str">
        <f t="shared" si="110"/>
        <v/>
      </c>
      <c r="O614" s="54" t="str">
        <f t="shared" si="111"/>
        <v/>
      </c>
      <c r="P614" s="53" t="str">
        <f t="shared" si="102"/>
        <v/>
      </c>
      <c r="Q614" s="52" t="str">
        <f t="shared" si="103"/>
        <v/>
      </c>
      <c r="R614" s="55" t="str">
        <f t="shared" si="104"/>
        <v/>
      </c>
      <c r="S614" s="52" t="str">
        <f t="shared" si="112"/>
        <v/>
      </c>
      <c r="T614" s="83" t="str">
        <f t="shared" si="105"/>
        <v/>
      </c>
      <c r="U614" s="53" t="str">
        <f>IF(S614="","",COUNTIF($S$7:S614,"該当２"))</f>
        <v/>
      </c>
      <c r="V614" s="56" t="str">
        <f t="shared" si="106"/>
        <v/>
      </c>
      <c r="W614" s="83" t="str">
        <f t="shared" si="107"/>
        <v/>
      </c>
      <c r="X614" s="53" t="str">
        <f>IF(V614="","",COUNTIF($V$7:V614,"該当３"))</f>
        <v/>
      </c>
    </row>
    <row r="615" spans="1:24">
      <c r="A615" s="263">
        <v>1020401011</v>
      </c>
      <c r="B615" s="263">
        <v>10</v>
      </c>
      <c r="C615" s="264">
        <v>204</v>
      </c>
      <c r="D615" s="265">
        <v>1</v>
      </c>
      <c r="E615" s="264">
        <v>11</v>
      </c>
      <c r="F615" s="263" t="s">
        <v>495</v>
      </c>
      <c r="G615" s="266" t="s">
        <v>995</v>
      </c>
      <c r="H615" s="263" t="s">
        <v>995</v>
      </c>
      <c r="I615" s="263" t="s">
        <v>1006</v>
      </c>
      <c r="J615" s="51"/>
      <c r="K615" s="52" t="str">
        <f t="shared" si="108"/>
        <v/>
      </c>
      <c r="L615" s="83" t="str">
        <f t="shared" si="109"/>
        <v/>
      </c>
      <c r="M615" s="53" t="str">
        <f>IF(K615="","",COUNTIF($K$7:K615,"ﾘｽﾄ１"))</f>
        <v/>
      </c>
      <c r="N615" s="53" t="str">
        <f t="shared" si="110"/>
        <v/>
      </c>
      <c r="O615" s="54" t="str">
        <f t="shared" si="111"/>
        <v/>
      </c>
      <c r="P615" s="53" t="str">
        <f t="shared" si="102"/>
        <v/>
      </c>
      <c r="Q615" s="52" t="str">
        <f t="shared" si="103"/>
        <v/>
      </c>
      <c r="R615" s="55" t="str">
        <f t="shared" si="104"/>
        <v/>
      </c>
      <c r="S615" s="52" t="str">
        <f t="shared" si="112"/>
        <v/>
      </c>
      <c r="T615" s="83" t="str">
        <f t="shared" si="105"/>
        <v/>
      </c>
      <c r="U615" s="53" t="str">
        <f>IF(S615="","",COUNTIF($S$7:S615,"該当２"))</f>
        <v/>
      </c>
      <c r="V615" s="56" t="str">
        <f t="shared" si="106"/>
        <v/>
      </c>
      <c r="W615" s="83" t="str">
        <f t="shared" si="107"/>
        <v/>
      </c>
      <c r="X615" s="53" t="str">
        <f>IF(V615="","",COUNTIF($V$7:V615,"該当３"))</f>
        <v/>
      </c>
    </row>
    <row r="616" spans="1:24">
      <c r="A616" s="263">
        <v>1020401012</v>
      </c>
      <c r="B616" s="263">
        <v>10</v>
      </c>
      <c r="C616" s="264">
        <v>204</v>
      </c>
      <c r="D616" s="265">
        <v>1</v>
      </c>
      <c r="E616" s="264">
        <v>12</v>
      </c>
      <c r="F616" s="263" t="s">
        <v>495</v>
      </c>
      <c r="G616" s="266" t="s">
        <v>995</v>
      </c>
      <c r="H616" s="263" t="s">
        <v>995</v>
      </c>
      <c r="I616" s="263" t="s">
        <v>1007</v>
      </c>
      <c r="J616" s="51"/>
      <c r="K616" s="52" t="str">
        <f t="shared" si="108"/>
        <v/>
      </c>
      <c r="L616" s="83" t="str">
        <f t="shared" si="109"/>
        <v/>
      </c>
      <c r="M616" s="53" t="str">
        <f>IF(K616="","",COUNTIF($K$7:K616,"ﾘｽﾄ１"))</f>
        <v/>
      </c>
      <c r="N616" s="53" t="str">
        <f t="shared" si="110"/>
        <v/>
      </c>
      <c r="O616" s="54" t="str">
        <f t="shared" si="111"/>
        <v/>
      </c>
      <c r="P616" s="53" t="str">
        <f t="shared" si="102"/>
        <v/>
      </c>
      <c r="Q616" s="52" t="str">
        <f t="shared" si="103"/>
        <v/>
      </c>
      <c r="R616" s="55" t="str">
        <f t="shared" si="104"/>
        <v/>
      </c>
      <c r="S616" s="52" t="str">
        <f t="shared" si="112"/>
        <v/>
      </c>
      <c r="T616" s="83" t="str">
        <f t="shared" si="105"/>
        <v/>
      </c>
      <c r="U616" s="53" t="str">
        <f>IF(S616="","",COUNTIF($S$7:S616,"該当２"))</f>
        <v/>
      </c>
      <c r="V616" s="56" t="str">
        <f t="shared" si="106"/>
        <v/>
      </c>
      <c r="W616" s="83" t="str">
        <f t="shared" si="107"/>
        <v/>
      </c>
      <c r="X616" s="53" t="str">
        <f>IF(V616="","",COUNTIF($V$7:V616,"該当３"))</f>
        <v/>
      </c>
    </row>
    <row r="617" spans="1:24">
      <c r="A617" s="263">
        <v>1020401013</v>
      </c>
      <c r="B617" s="263">
        <v>10</v>
      </c>
      <c r="C617" s="264">
        <v>204</v>
      </c>
      <c r="D617" s="265">
        <v>1</v>
      </c>
      <c r="E617" s="264">
        <v>13</v>
      </c>
      <c r="F617" s="263" t="s">
        <v>495</v>
      </c>
      <c r="G617" s="266" t="s">
        <v>995</v>
      </c>
      <c r="H617" s="263" t="s">
        <v>995</v>
      </c>
      <c r="I617" s="263" t="s">
        <v>1008</v>
      </c>
      <c r="J617" s="51"/>
      <c r="K617" s="52" t="str">
        <f t="shared" si="108"/>
        <v/>
      </c>
      <c r="L617" s="83" t="str">
        <f t="shared" si="109"/>
        <v/>
      </c>
      <c r="M617" s="53" t="str">
        <f>IF(K617="","",COUNTIF($K$7:K617,"ﾘｽﾄ１"))</f>
        <v/>
      </c>
      <c r="N617" s="53" t="str">
        <f t="shared" si="110"/>
        <v/>
      </c>
      <c r="O617" s="54" t="str">
        <f t="shared" si="111"/>
        <v/>
      </c>
      <c r="P617" s="53" t="str">
        <f t="shared" si="102"/>
        <v/>
      </c>
      <c r="Q617" s="52" t="str">
        <f t="shared" si="103"/>
        <v/>
      </c>
      <c r="R617" s="55" t="str">
        <f t="shared" si="104"/>
        <v/>
      </c>
      <c r="S617" s="52" t="str">
        <f t="shared" si="112"/>
        <v/>
      </c>
      <c r="T617" s="83" t="str">
        <f t="shared" si="105"/>
        <v/>
      </c>
      <c r="U617" s="53" t="str">
        <f>IF(S617="","",COUNTIF($S$7:S617,"該当２"))</f>
        <v/>
      </c>
      <c r="V617" s="56" t="str">
        <f t="shared" si="106"/>
        <v/>
      </c>
      <c r="W617" s="83" t="str">
        <f t="shared" si="107"/>
        <v/>
      </c>
      <c r="X617" s="53" t="str">
        <f>IF(V617="","",COUNTIF($V$7:V617,"該当３"))</f>
        <v/>
      </c>
    </row>
    <row r="618" spans="1:24">
      <c r="A618" s="263">
        <v>1020401014</v>
      </c>
      <c r="B618" s="263">
        <v>10</v>
      </c>
      <c r="C618" s="264">
        <v>204</v>
      </c>
      <c r="D618" s="265">
        <v>1</v>
      </c>
      <c r="E618" s="264">
        <v>14</v>
      </c>
      <c r="F618" s="263" t="s">
        <v>495</v>
      </c>
      <c r="G618" s="266" t="s">
        <v>995</v>
      </c>
      <c r="H618" s="263" t="s">
        <v>995</v>
      </c>
      <c r="I618" s="263" t="s">
        <v>564</v>
      </c>
      <c r="J618" s="51"/>
      <c r="K618" s="52" t="str">
        <f t="shared" si="108"/>
        <v/>
      </c>
      <c r="L618" s="83" t="str">
        <f t="shared" si="109"/>
        <v/>
      </c>
      <c r="M618" s="53" t="str">
        <f>IF(K618="","",COUNTIF($K$7:K618,"ﾘｽﾄ１"))</f>
        <v/>
      </c>
      <c r="N618" s="53" t="str">
        <f t="shared" si="110"/>
        <v/>
      </c>
      <c r="O618" s="54" t="str">
        <f t="shared" si="111"/>
        <v/>
      </c>
      <c r="P618" s="53" t="str">
        <f t="shared" si="102"/>
        <v/>
      </c>
      <c r="Q618" s="52" t="str">
        <f t="shared" si="103"/>
        <v/>
      </c>
      <c r="R618" s="55" t="str">
        <f t="shared" si="104"/>
        <v/>
      </c>
      <c r="S618" s="52" t="str">
        <f t="shared" si="112"/>
        <v/>
      </c>
      <c r="T618" s="83" t="str">
        <f t="shared" si="105"/>
        <v/>
      </c>
      <c r="U618" s="53" t="str">
        <f>IF(S618="","",COUNTIF($S$7:S618,"該当２"))</f>
        <v/>
      </c>
      <c r="V618" s="56" t="str">
        <f t="shared" si="106"/>
        <v/>
      </c>
      <c r="W618" s="83" t="str">
        <f t="shared" si="107"/>
        <v/>
      </c>
      <c r="X618" s="53" t="str">
        <f>IF(V618="","",COUNTIF($V$7:V618,"該当３"))</f>
        <v/>
      </c>
    </row>
    <row r="619" spans="1:24">
      <c r="A619" s="263">
        <v>1020401015</v>
      </c>
      <c r="B619" s="263">
        <v>10</v>
      </c>
      <c r="C619" s="264">
        <v>204</v>
      </c>
      <c r="D619" s="265">
        <v>1</v>
      </c>
      <c r="E619" s="264">
        <v>15</v>
      </c>
      <c r="F619" s="263" t="s">
        <v>495</v>
      </c>
      <c r="G619" s="266" t="s">
        <v>995</v>
      </c>
      <c r="H619" s="263" t="s">
        <v>995</v>
      </c>
      <c r="I619" s="263" t="s">
        <v>1009</v>
      </c>
      <c r="J619" s="51"/>
      <c r="K619" s="52" t="str">
        <f t="shared" si="108"/>
        <v/>
      </c>
      <c r="L619" s="83" t="str">
        <f t="shared" si="109"/>
        <v/>
      </c>
      <c r="M619" s="53" t="str">
        <f>IF(K619="","",COUNTIF($K$7:K619,"ﾘｽﾄ１"))</f>
        <v/>
      </c>
      <c r="N619" s="53" t="str">
        <f t="shared" si="110"/>
        <v/>
      </c>
      <c r="O619" s="54" t="str">
        <f t="shared" si="111"/>
        <v/>
      </c>
      <c r="P619" s="53" t="str">
        <f t="shared" si="102"/>
        <v/>
      </c>
      <c r="Q619" s="52" t="str">
        <f t="shared" si="103"/>
        <v/>
      </c>
      <c r="R619" s="55" t="str">
        <f t="shared" si="104"/>
        <v/>
      </c>
      <c r="S619" s="52" t="str">
        <f t="shared" si="112"/>
        <v/>
      </c>
      <c r="T619" s="83" t="str">
        <f t="shared" si="105"/>
        <v/>
      </c>
      <c r="U619" s="53" t="str">
        <f>IF(S619="","",COUNTIF($S$7:S619,"該当２"))</f>
        <v/>
      </c>
      <c r="V619" s="56" t="str">
        <f t="shared" si="106"/>
        <v/>
      </c>
      <c r="W619" s="83" t="str">
        <f t="shared" si="107"/>
        <v/>
      </c>
      <c r="X619" s="53" t="str">
        <f>IF(V619="","",COUNTIF($V$7:V619,"該当３"))</f>
        <v/>
      </c>
    </row>
    <row r="620" spans="1:24">
      <c r="A620" s="263">
        <v>1020401016</v>
      </c>
      <c r="B620" s="263">
        <v>10</v>
      </c>
      <c r="C620" s="264">
        <v>204</v>
      </c>
      <c r="D620" s="265">
        <v>1</v>
      </c>
      <c r="E620" s="264">
        <v>16</v>
      </c>
      <c r="F620" s="263" t="s">
        <v>495</v>
      </c>
      <c r="G620" s="266" t="s">
        <v>995</v>
      </c>
      <c r="H620" s="263" t="s">
        <v>995</v>
      </c>
      <c r="I620" s="263" t="s">
        <v>1010</v>
      </c>
      <c r="J620" s="51"/>
      <c r="K620" s="52" t="str">
        <f t="shared" si="108"/>
        <v/>
      </c>
      <c r="L620" s="83" t="str">
        <f t="shared" si="109"/>
        <v/>
      </c>
      <c r="M620" s="53" t="str">
        <f>IF(K620="","",COUNTIF($K$7:K620,"ﾘｽﾄ１"))</f>
        <v/>
      </c>
      <c r="N620" s="53" t="str">
        <f t="shared" si="110"/>
        <v/>
      </c>
      <c r="O620" s="54" t="str">
        <f t="shared" si="111"/>
        <v/>
      </c>
      <c r="P620" s="53" t="str">
        <f t="shared" si="102"/>
        <v/>
      </c>
      <c r="Q620" s="52" t="str">
        <f t="shared" si="103"/>
        <v/>
      </c>
      <c r="R620" s="55" t="str">
        <f t="shared" si="104"/>
        <v/>
      </c>
      <c r="S620" s="52" t="str">
        <f t="shared" si="112"/>
        <v/>
      </c>
      <c r="T620" s="83" t="str">
        <f t="shared" si="105"/>
        <v/>
      </c>
      <c r="U620" s="53" t="str">
        <f>IF(S620="","",COUNTIF($S$7:S620,"該当２"))</f>
        <v/>
      </c>
      <c r="V620" s="56" t="str">
        <f t="shared" si="106"/>
        <v/>
      </c>
      <c r="W620" s="83" t="str">
        <f t="shared" si="107"/>
        <v/>
      </c>
      <c r="X620" s="53" t="str">
        <f>IF(V620="","",COUNTIF($V$7:V620,"該当３"))</f>
        <v/>
      </c>
    </row>
    <row r="621" spans="1:24">
      <c r="A621" s="263">
        <v>1020401017</v>
      </c>
      <c r="B621" s="263">
        <v>10</v>
      </c>
      <c r="C621" s="264">
        <v>204</v>
      </c>
      <c r="D621" s="265">
        <v>1</v>
      </c>
      <c r="E621" s="264">
        <v>17</v>
      </c>
      <c r="F621" s="263" t="s">
        <v>495</v>
      </c>
      <c r="G621" s="266" t="s">
        <v>995</v>
      </c>
      <c r="H621" s="263" t="s">
        <v>995</v>
      </c>
      <c r="I621" s="263" t="s">
        <v>1011</v>
      </c>
      <c r="J621" s="51"/>
      <c r="K621" s="52" t="str">
        <f t="shared" si="108"/>
        <v/>
      </c>
      <c r="L621" s="83" t="str">
        <f t="shared" si="109"/>
        <v/>
      </c>
      <c r="M621" s="53" t="str">
        <f>IF(K621="","",COUNTIF($K$7:K621,"ﾘｽﾄ１"))</f>
        <v/>
      </c>
      <c r="N621" s="53" t="str">
        <f t="shared" si="110"/>
        <v/>
      </c>
      <c r="O621" s="54" t="str">
        <f t="shared" si="111"/>
        <v/>
      </c>
      <c r="P621" s="53" t="str">
        <f t="shared" si="102"/>
        <v/>
      </c>
      <c r="Q621" s="52" t="str">
        <f t="shared" si="103"/>
        <v/>
      </c>
      <c r="R621" s="55" t="str">
        <f t="shared" si="104"/>
        <v/>
      </c>
      <c r="S621" s="52" t="str">
        <f t="shared" si="112"/>
        <v/>
      </c>
      <c r="T621" s="83" t="str">
        <f t="shared" si="105"/>
        <v/>
      </c>
      <c r="U621" s="53" t="str">
        <f>IF(S621="","",COUNTIF($S$7:S621,"該当２"))</f>
        <v/>
      </c>
      <c r="V621" s="56" t="str">
        <f t="shared" si="106"/>
        <v/>
      </c>
      <c r="W621" s="83" t="str">
        <f t="shared" si="107"/>
        <v/>
      </c>
      <c r="X621" s="53" t="str">
        <f>IF(V621="","",COUNTIF($V$7:V621,"該当３"))</f>
        <v/>
      </c>
    </row>
    <row r="622" spans="1:24">
      <c r="A622" s="263">
        <v>1020401018</v>
      </c>
      <c r="B622" s="263">
        <v>10</v>
      </c>
      <c r="C622" s="264">
        <v>204</v>
      </c>
      <c r="D622" s="265">
        <v>1</v>
      </c>
      <c r="E622" s="264">
        <v>18</v>
      </c>
      <c r="F622" s="263" t="s">
        <v>495</v>
      </c>
      <c r="G622" s="266" t="s">
        <v>995</v>
      </c>
      <c r="H622" s="263" t="s">
        <v>995</v>
      </c>
      <c r="I622" s="263" t="s">
        <v>1012</v>
      </c>
      <c r="J622" s="51"/>
      <c r="K622" s="52" t="str">
        <f t="shared" si="108"/>
        <v/>
      </c>
      <c r="L622" s="83" t="str">
        <f t="shared" si="109"/>
        <v/>
      </c>
      <c r="M622" s="53" t="str">
        <f>IF(K622="","",COUNTIF($K$7:K622,"ﾘｽﾄ１"))</f>
        <v/>
      </c>
      <c r="N622" s="53" t="str">
        <f t="shared" si="110"/>
        <v/>
      </c>
      <c r="O622" s="54" t="str">
        <f t="shared" si="111"/>
        <v/>
      </c>
      <c r="P622" s="53" t="str">
        <f t="shared" si="102"/>
        <v/>
      </c>
      <c r="Q622" s="52" t="str">
        <f t="shared" si="103"/>
        <v/>
      </c>
      <c r="R622" s="55" t="str">
        <f t="shared" si="104"/>
        <v/>
      </c>
      <c r="S622" s="52" t="str">
        <f t="shared" si="112"/>
        <v/>
      </c>
      <c r="T622" s="83" t="str">
        <f t="shared" si="105"/>
        <v/>
      </c>
      <c r="U622" s="53" t="str">
        <f>IF(S622="","",COUNTIF($S$7:S622,"該当２"))</f>
        <v/>
      </c>
      <c r="V622" s="56" t="str">
        <f t="shared" si="106"/>
        <v/>
      </c>
      <c r="W622" s="83" t="str">
        <f t="shared" si="107"/>
        <v/>
      </c>
      <c r="X622" s="53" t="str">
        <f>IF(V622="","",COUNTIF($V$7:V622,"該当３"))</f>
        <v/>
      </c>
    </row>
    <row r="623" spans="1:24">
      <c r="A623" s="263">
        <v>1020401019</v>
      </c>
      <c r="B623" s="263">
        <v>10</v>
      </c>
      <c r="C623" s="264">
        <v>204</v>
      </c>
      <c r="D623" s="265">
        <v>1</v>
      </c>
      <c r="E623" s="264">
        <v>19</v>
      </c>
      <c r="F623" s="263" t="s">
        <v>495</v>
      </c>
      <c r="G623" s="266" t="s">
        <v>995</v>
      </c>
      <c r="H623" s="263" t="s">
        <v>995</v>
      </c>
      <c r="I623" s="263" t="s">
        <v>1013</v>
      </c>
      <c r="J623" s="51"/>
      <c r="K623" s="52" t="str">
        <f t="shared" si="108"/>
        <v/>
      </c>
      <c r="L623" s="83" t="str">
        <f t="shared" si="109"/>
        <v/>
      </c>
      <c r="M623" s="53" t="str">
        <f>IF(K623="","",COUNTIF($K$7:K623,"ﾘｽﾄ１"))</f>
        <v/>
      </c>
      <c r="N623" s="53" t="str">
        <f t="shared" si="110"/>
        <v/>
      </c>
      <c r="O623" s="54" t="str">
        <f t="shared" si="111"/>
        <v/>
      </c>
      <c r="P623" s="53" t="str">
        <f t="shared" si="102"/>
        <v/>
      </c>
      <c r="Q623" s="52" t="str">
        <f t="shared" si="103"/>
        <v/>
      </c>
      <c r="R623" s="55" t="str">
        <f t="shared" si="104"/>
        <v/>
      </c>
      <c r="S623" s="52" t="str">
        <f t="shared" si="112"/>
        <v/>
      </c>
      <c r="T623" s="83" t="str">
        <f t="shared" si="105"/>
        <v/>
      </c>
      <c r="U623" s="53" t="str">
        <f>IF(S623="","",COUNTIF($S$7:S623,"該当２"))</f>
        <v/>
      </c>
      <c r="V623" s="56" t="str">
        <f t="shared" si="106"/>
        <v/>
      </c>
      <c r="W623" s="83" t="str">
        <f t="shared" si="107"/>
        <v/>
      </c>
      <c r="X623" s="53" t="str">
        <f>IF(V623="","",COUNTIF($V$7:V623,"該当３"))</f>
        <v/>
      </c>
    </row>
    <row r="624" spans="1:24">
      <c r="A624" s="263">
        <v>1020401020</v>
      </c>
      <c r="B624" s="263">
        <v>10</v>
      </c>
      <c r="C624" s="264">
        <v>204</v>
      </c>
      <c r="D624" s="265">
        <v>1</v>
      </c>
      <c r="E624" s="264">
        <v>20</v>
      </c>
      <c r="F624" s="263" t="s">
        <v>495</v>
      </c>
      <c r="G624" s="266" t="s">
        <v>995</v>
      </c>
      <c r="H624" s="263" t="s">
        <v>995</v>
      </c>
      <c r="I624" s="263" t="s">
        <v>1014</v>
      </c>
      <c r="J624" s="51"/>
      <c r="K624" s="52" t="str">
        <f t="shared" si="108"/>
        <v/>
      </c>
      <c r="L624" s="83" t="str">
        <f t="shared" si="109"/>
        <v/>
      </c>
      <c r="M624" s="53" t="str">
        <f>IF(K624="","",COUNTIF($K$7:K624,"ﾘｽﾄ１"))</f>
        <v/>
      </c>
      <c r="N624" s="53" t="str">
        <f t="shared" si="110"/>
        <v/>
      </c>
      <c r="O624" s="54" t="str">
        <f t="shared" si="111"/>
        <v/>
      </c>
      <c r="P624" s="53" t="str">
        <f t="shared" si="102"/>
        <v/>
      </c>
      <c r="Q624" s="52" t="str">
        <f t="shared" si="103"/>
        <v/>
      </c>
      <c r="R624" s="55" t="str">
        <f t="shared" si="104"/>
        <v/>
      </c>
      <c r="S624" s="52" t="str">
        <f t="shared" si="112"/>
        <v/>
      </c>
      <c r="T624" s="83" t="str">
        <f t="shared" si="105"/>
        <v/>
      </c>
      <c r="U624" s="53" t="str">
        <f>IF(S624="","",COUNTIF($S$7:S624,"該当２"))</f>
        <v/>
      </c>
      <c r="V624" s="56" t="str">
        <f t="shared" si="106"/>
        <v/>
      </c>
      <c r="W624" s="83" t="str">
        <f t="shared" si="107"/>
        <v/>
      </c>
      <c r="X624" s="53" t="str">
        <f>IF(V624="","",COUNTIF($V$7:V624,"該当３"))</f>
        <v/>
      </c>
    </row>
    <row r="625" spans="1:24">
      <c r="A625" s="263">
        <v>1020401021</v>
      </c>
      <c r="B625" s="263">
        <v>10</v>
      </c>
      <c r="C625" s="264">
        <v>204</v>
      </c>
      <c r="D625" s="265">
        <v>1</v>
      </c>
      <c r="E625" s="264">
        <v>21</v>
      </c>
      <c r="F625" s="263" t="s">
        <v>495</v>
      </c>
      <c r="G625" s="266" t="s">
        <v>995</v>
      </c>
      <c r="H625" s="263" t="s">
        <v>995</v>
      </c>
      <c r="I625" s="263" t="s">
        <v>1015</v>
      </c>
      <c r="J625" s="51"/>
      <c r="K625" s="52" t="str">
        <f t="shared" si="108"/>
        <v/>
      </c>
      <c r="L625" s="83" t="str">
        <f t="shared" si="109"/>
        <v/>
      </c>
      <c r="M625" s="53" t="str">
        <f>IF(K625="","",COUNTIF($K$7:K625,"ﾘｽﾄ１"))</f>
        <v/>
      </c>
      <c r="N625" s="53" t="str">
        <f t="shared" si="110"/>
        <v/>
      </c>
      <c r="O625" s="54" t="str">
        <f t="shared" si="111"/>
        <v/>
      </c>
      <c r="P625" s="53" t="str">
        <f t="shared" si="102"/>
        <v/>
      </c>
      <c r="Q625" s="52" t="str">
        <f t="shared" si="103"/>
        <v/>
      </c>
      <c r="R625" s="55" t="str">
        <f t="shared" si="104"/>
        <v/>
      </c>
      <c r="S625" s="52" t="str">
        <f t="shared" si="112"/>
        <v/>
      </c>
      <c r="T625" s="83" t="str">
        <f t="shared" si="105"/>
        <v/>
      </c>
      <c r="U625" s="53" t="str">
        <f>IF(S625="","",COUNTIF($S$7:S625,"該当２"))</f>
        <v/>
      </c>
      <c r="V625" s="56" t="str">
        <f t="shared" si="106"/>
        <v/>
      </c>
      <c r="W625" s="83" t="str">
        <f t="shared" si="107"/>
        <v/>
      </c>
      <c r="X625" s="53" t="str">
        <f>IF(V625="","",COUNTIF($V$7:V625,"該当３"))</f>
        <v/>
      </c>
    </row>
    <row r="626" spans="1:24">
      <c r="A626" s="263">
        <v>1020401022</v>
      </c>
      <c r="B626" s="263">
        <v>10</v>
      </c>
      <c r="C626" s="264">
        <v>204</v>
      </c>
      <c r="D626" s="265">
        <v>1</v>
      </c>
      <c r="E626" s="264">
        <v>22</v>
      </c>
      <c r="F626" s="263" t="s">
        <v>495</v>
      </c>
      <c r="G626" s="266" t="s">
        <v>995</v>
      </c>
      <c r="H626" s="263" t="s">
        <v>995</v>
      </c>
      <c r="I626" s="263" t="s">
        <v>1016</v>
      </c>
      <c r="J626" s="51"/>
      <c r="K626" s="52" t="str">
        <f t="shared" si="108"/>
        <v/>
      </c>
      <c r="L626" s="83" t="str">
        <f t="shared" si="109"/>
        <v/>
      </c>
      <c r="M626" s="53" t="str">
        <f>IF(K626="","",COUNTIF($K$7:K626,"ﾘｽﾄ１"))</f>
        <v/>
      </c>
      <c r="N626" s="53" t="str">
        <f t="shared" si="110"/>
        <v/>
      </c>
      <c r="O626" s="54" t="str">
        <f t="shared" si="111"/>
        <v/>
      </c>
      <c r="P626" s="53" t="str">
        <f t="shared" si="102"/>
        <v/>
      </c>
      <c r="Q626" s="52" t="str">
        <f t="shared" si="103"/>
        <v/>
      </c>
      <c r="R626" s="55" t="str">
        <f t="shared" si="104"/>
        <v/>
      </c>
      <c r="S626" s="52" t="str">
        <f t="shared" si="112"/>
        <v/>
      </c>
      <c r="T626" s="83" t="str">
        <f t="shared" si="105"/>
        <v/>
      </c>
      <c r="U626" s="53" t="str">
        <f>IF(S626="","",COUNTIF($S$7:S626,"該当２"))</f>
        <v/>
      </c>
      <c r="V626" s="56" t="str">
        <f t="shared" si="106"/>
        <v/>
      </c>
      <c r="W626" s="83" t="str">
        <f t="shared" si="107"/>
        <v/>
      </c>
      <c r="X626" s="53" t="str">
        <f>IF(V626="","",COUNTIF($V$7:V626,"該当３"))</f>
        <v/>
      </c>
    </row>
    <row r="627" spans="1:24">
      <c r="A627" s="263">
        <v>1020401023</v>
      </c>
      <c r="B627" s="263">
        <v>10</v>
      </c>
      <c r="C627" s="264">
        <v>204</v>
      </c>
      <c r="D627" s="265">
        <v>1</v>
      </c>
      <c r="E627" s="264">
        <v>23</v>
      </c>
      <c r="F627" s="263" t="s">
        <v>495</v>
      </c>
      <c r="G627" s="266" t="s">
        <v>995</v>
      </c>
      <c r="H627" s="263" t="s">
        <v>995</v>
      </c>
      <c r="I627" s="263" t="s">
        <v>1017</v>
      </c>
      <c r="J627" s="51"/>
      <c r="K627" s="52" t="str">
        <f t="shared" si="108"/>
        <v/>
      </c>
      <c r="L627" s="83" t="str">
        <f t="shared" si="109"/>
        <v/>
      </c>
      <c r="M627" s="53" t="str">
        <f>IF(K627="","",COUNTIF($K$7:K627,"ﾘｽﾄ１"))</f>
        <v/>
      </c>
      <c r="N627" s="53" t="str">
        <f t="shared" si="110"/>
        <v/>
      </c>
      <c r="O627" s="54" t="str">
        <f t="shared" si="111"/>
        <v/>
      </c>
      <c r="P627" s="53" t="str">
        <f t="shared" si="102"/>
        <v/>
      </c>
      <c r="Q627" s="52" t="str">
        <f t="shared" si="103"/>
        <v/>
      </c>
      <c r="R627" s="55" t="str">
        <f t="shared" si="104"/>
        <v/>
      </c>
      <c r="S627" s="52" t="str">
        <f t="shared" si="112"/>
        <v/>
      </c>
      <c r="T627" s="83" t="str">
        <f t="shared" si="105"/>
        <v/>
      </c>
      <c r="U627" s="53" t="str">
        <f>IF(S627="","",COUNTIF($S$7:S627,"該当２"))</f>
        <v/>
      </c>
      <c r="V627" s="56" t="str">
        <f t="shared" si="106"/>
        <v/>
      </c>
      <c r="W627" s="83" t="str">
        <f t="shared" si="107"/>
        <v/>
      </c>
      <c r="X627" s="53" t="str">
        <f>IF(V627="","",COUNTIF($V$7:V627,"該当３"))</f>
        <v/>
      </c>
    </row>
    <row r="628" spans="1:24">
      <c r="A628" s="263">
        <v>1020401024</v>
      </c>
      <c r="B628" s="263">
        <v>10</v>
      </c>
      <c r="C628" s="264">
        <v>204</v>
      </c>
      <c r="D628" s="265">
        <v>1</v>
      </c>
      <c r="E628" s="264">
        <v>24</v>
      </c>
      <c r="F628" s="263" t="s">
        <v>495</v>
      </c>
      <c r="G628" s="266" t="s">
        <v>995</v>
      </c>
      <c r="H628" s="263" t="s">
        <v>995</v>
      </c>
      <c r="I628" s="263" t="s">
        <v>1018</v>
      </c>
      <c r="J628" s="51"/>
      <c r="K628" s="52" t="str">
        <f t="shared" si="108"/>
        <v/>
      </c>
      <c r="L628" s="83" t="str">
        <f t="shared" si="109"/>
        <v/>
      </c>
      <c r="M628" s="53" t="str">
        <f>IF(K628="","",COUNTIF($K$7:K628,"ﾘｽﾄ１"))</f>
        <v/>
      </c>
      <c r="N628" s="53" t="str">
        <f t="shared" si="110"/>
        <v/>
      </c>
      <c r="O628" s="54" t="str">
        <f t="shared" si="111"/>
        <v/>
      </c>
      <c r="P628" s="53" t="str">
        <f t="shared" si="102"/>
        <v/>
      </c>
      <c r="Q628" s="52" t="str">
        <f t="shared" si="103"/>
        <v/>
      </c>
      <c r="R628" s="55" t="str">
        <f t="shared" si="104"/>
        <v/>
      </c>
      <c r="S628" s="52" t="str">
        <f t="shared" si="112"/>
        <v/>
      </c>
      <c r="T628" s="83" t="str">
        <f t="shared" si="105"/>
        <v/>
      </c>
      <c r="U628" s="53" t="str">
        <f>IF(S628="","",COUNTIF($S$7:S628,"該当２"))</f>
        <v/>
      </c>
      <c r="V628" s="56" t="str">
        <f t="shared" si="106"/>
        <v/>
      </c>
      <c r="W628" s="83" t="str">
        <f t="shared" si="107"/>
        <v/>
      </c>
      <c r="X628" s="53" t="str">
        <f>IF(V628="","",COUNTIF($V$7:V628,"該当３"))</f>
        <v/>
      </c>
    </row>
    <row r="629" spans="1:24">
      <c r="A629" s="263">
        <v>1020401025</v>
      </c>
      <c r="B629" s="263">
        <v>10</v>
      </c>
      <c r="C629" s="264">
        <v>204</v>
      </c>
      <c r="D629" s="265">
        <v>1</v>
      </c>
      <c r="E629" s="264">
        <v>25</v>
      </c>
      <c r="F629" s="263" t="s">
        <v>495</v>
      </c>
      <c r="G629" s="266" t="s">
        <v>995</v>
      </c>
      <c r="H629" s="263" t="s">
        <v>995</v>
      </c>
      <c r="I629" s="263" t="s">
        <v>1019</v>
      </c>
      <c r="J629" s="51"/>
      <c r="K629" s="52" t="str">
        <f t="shared" si="108"/>
        <v/>
      </c>
      <c r="L629" s="83" t="str">
        <f t="shared" si="109"/>
        <v/>
      </c>
      <c r="M629" s="53" t="str">
        <f>IF(K629="","",COUNTIF($K$7:K629,"ﾘｽﾄ１"))</f>
        <v/>
      </c>
      <c r="N629" s="53" t="str">
        <f t="shared" si="110"/>
        <v/>
      </c>
      <c r="O629" s="54" t="str">
        <f t="shared" si="111"/>
        <v/>
      </c>
      <c r="P629" s="53" t="str">
        <f t="shared" si="102"/>
        <v/>
      </c>
      <c r="Q629" s="52" t="str">
        <f t="shared" si="103"/>
        <v/>
      </c>
      <c r="R629" s="55" t="str">
        <f t="shared" si="104"/>
        <v/>
      </c>
      <c r="S629" s="52" t="str">
        <f t="shared" si="112"/>
        <v/>
      </c>
      <c r="T629" s="83" t="str">
        <f t="shared" si="105"/>
        <v/>
      </c>
      <c r="U629" s="53" t="str">
        <f>IF(S629="","",COUNTIF($S$7:S629,"該当２"))</f>
        <v/>
      </c>
      <c r="V629" s="56" t="str">
        <f t="shared" si="106"/>
        <v/>
      </c>
      <c r="W629" s="83" t="str">
        <f t="shared" si="107"/>
        <v/>
      </c>
      <c r="X629" s="53" t="str">
        <f>IF(V629="","",COUNTIF($V$7:V629,"該当３"))</f>
        <v/>
      </c>
    </row>
    <row r="630" spans="1:24">
      <c r="A630" s="263">
        <v>1020401026</v>
      </c>
      <c r="B630" s="263">
        <v>10</v>
      </c>
      <c r="C630" s="264">
        <v>204</v>
      </c>
      <c r="D630" s="265">
        <v>1</v>
      </c>
      <c r="E630" s="264">
        <v>26</v>
      </c>
      <c r="F630" s="263" t="s">
        <v>495</v>
      </c>
      <c r="G630" s="266" t="s">
        <v>995</v>
      </c>
      <c r="H630" s="263" t="s">
        <v>995</v>
      </c>
      <c r="I630" s="263" t="s">
        <v>1020</v>
      </c>
      <c r="J630" s="51"/>
      <c r="K630" s="52" t="str">
        <f t="shared" si="108"/>
        <v/>
      </c>
      <c r="L630" s="83" t="str">
        <f t="shared" si="109"/>
        <v/>
      </c>
      <c r="M630" s="53" t="str">
        <f>IF(K630="","",COUNTIF($K$7:K630,"ﾘｽﾄ１"))</f>
        <v/>
      </c>
      <c r="N630" s="53" t="str">
        <f t="shared" si="110"/>
        <v/>
      </c>
      <c r="O630" s="54" t="str">
        <f t="shared" si="111"/>
        <v/>
      </c>
      <c r="P630" s="53" t="str">
        <f t="shared" si="102"/>
        <v/>
      </c>
      <c r="Q630" s="52" t="str">
        <f t="shared" si="103"/>
        <v/>
      </c>
      <c r="R630" s="55" t="str">
        <f t="shared" si="104"/>
        <v/>
      </c>
      <c r="S630" s="52" t="str">
        <f t="shared" si="112"/>
        <v/>
      </c>
      <c r="T630" s="83" t="str">
        <f t="shared" si="105"/>
        <v/>
      </c>
      <c r="U630" s="53" t="str">
        <f>IF(S630="","",COUNTIF($S$7:S630,"該当２"))</f>
        <v/>
      </c>
      <c r="V630" s="56" t="str">
        <f t="shared" si="106"/>
        <v/>
      </c>
      <c r="W630" s="83" t="str">
        <f t="shared" si="107"/>
        <v/>
      </c>
      <c r="X630" s="53" t="str">
        <f>IF(V630="","",COUNTIF($V$7:V630,"該当３"))</f>
        <v/>
      </c>
    </row>
    <row r="631" spans="1:24">
      <c r="A631" s="263">
        <v>1020401027</v>
      </c>
      <c r="B631" s="263">
        <v>10</v>
      </c>
      <c r="C631" s="264">
        <v>204</v>
      </c>
      <c r="D631" s="265">
        <v>1</v>
      </c>
      <c r="E631" s="264">
        <v>27</v>
      </c>
      <c r="F631" s="263" t="s">
        <v>495</v>
      </c>
      <c r="G631" s="266" t="s">
        <v>995</v>
      </c>
      <c r="H631" s="263" t="s">
        <v>995</v>
      </c>
      <c r="I631" s="263" t="s">
        <v>1021</v>
      </c>
      <c r="J631" s="51"/>
      <c r="K631" s="52" t="str">
        <f t="shared" si="108"/>
        <v/>
      </c>
      <c r="L631" s="83" t="str">
        <f t="shared" si="109"/>
        <v/>
      </c>
      <c r="M631" s="53" t="str">
        <f>IF(K631="","",COUNTIF($K$7:K631,"ﾘｽﾄ１"))</f>
        <v/>
      </c>
      <c r="N631" s="53" t="str">
        <f t="shared" si="110"/>
        <v/>
      </c>
      <c r="O631" s="54" t="str">
        <f t="shared" si="111"/>
        <v/>
      </c>
      <c r="P631" s="53" t="str">
        <f t="shared" si="102"/>
        <v/>
      </c>
      <c r="Q631" s="52" t="str">
        <f t="shared" si="103"/>
        <v/>
      </c>
      <c r="R631" s="55" t="str">
        <f t="shared" si="104"/>
        <v/>
      </c>
      <c r="S631" s="52" t="str">
        <f t="shared" si="112"/>
        <v/>
      </c>
      <c r="T631" s="83" t="str">
        <f t="shared" si="105"/>
        <v/>
      </c>
      <c r="U631" s="53" t="str">
        <f>IF(S631="","",COUNTIF($S$7:S631,"該当２"))</f>
        <v/>
      </c>
      <c r="V631" s="56" t="str">
        <f t="shared" si="106"/>
        <v/>
      </c>
      <c r="W631" s="83" t="str">
        <f t="shared" si="107"/>
        <v/>
      </c>
      <c r="X631" s="53" t="str">
        <f>IF(V631="","",COUNTIF($V$7:V631,"該当３"))</f>
        <v/>
      </c>
    </row>
    <row r="632" spans="1:24">
      <c r="A632" s="263">
        <v>1020401028</v>
      </c>
      <c r="B632" s="263">
        <v>10</v>
      </c>
      <c r="C632" s="264">
        <v>204</v>
      </c>
      <c r="D632" s="265">
        <v>1</v>
      </c>
      <c r="E632" s="264">
        <v>28</v>
      </c>
      <c r="F632" s="263" t="s">
        <v>495</v>
      </c>
      <c r="G632" s="266" t="s">
        <v>995</v>
      </c>
      <c r="H632" s="263" t="s">
        <v>995</v>
      </c>
      <c r="I632" s="263" t="s">
        <v>1022</v>
      </c>
      <c r="J632" s="51"/>
      <c r="K632" s="52" t="str">
        <f t="shared" si="108"/>
        <v/>
      </c>
      <c r="L632" s="83" t="str">
        <f t="shared" si="109"/>
        <v/>
      </c>
      <c r="M632" s="53" t="str">
        <f>IF(K632="","",COUNTIF($K$7:K632,"ﾘｽﾄ１"))</f>
        <v/>
      </c>
      <c r="N632" s="53" t="str">
        <f t="shared" si="110"/>
        <v/>
      </c>
      <c r="O632" s="54" t="str">
        <f t="shared" si="111"/>
        <v/>
      </c>
      <c r="P632" s="53" t="str">
        <f t="shared" si="102"/>
        <v/>
      </c>
      <c r="Q632" s="52" t="str">
        <f t="shared" si="103"/>
        <v/>
      </c>
      <c r="R632" s="55" t="str">
        <f t="shared" si="104"/>
        <v/>
      </c>
      <c r="S632" s="52" t="str">
        <f t="shared" si="112"/>
        <v/>
      </c>
      <c r="T632" s="83" t="str">
        <f t="shared" si="105"/>
        <v/>
      </c>
      <c r="U632" s="53" t="str">
        <f>IF(S632="","",COUNTIF($S$7:S632,"該当２"))</f>
        <v/>
      </c>
      <c r="V632" s="56" t="str">
        <f t="shared" si="106"/>
        <v/>
      </c>
      <c r="W632" s="83" t="str">
        <f t="shared" si="107"/>
        <v/>
      </c>
      <c r="X632" s="53" t="str">
        <f>IF(V632="","",COUNTIF($V$7:V632,"該当３"))</f>
        <v/>
      </c>
    </row>
    <row r="633" spans="1:24">
      <c r="A633" s="263">
        <v>1020401029</v>
      </c>
      <c r="B633" s="263">
        <v>10</v>
      </c>
      <c r="C633" s="264">
        <v>204</v>
      </c>
      <c r="D633" s="265">
        <v>1</v>
      </c>
      <c r="E633" s="264">
        <v>29</v>
      </c>
      <c r="F633" s="263" t="s">
        <v>495</v>
      </c>
      <c r="G633" s="266" t="s">
        <v>995</v>
      </c>
      <c r="H633" s="263" t="s">
        <v>995</v>
      </c>
      <c r="I633" s="263" t="s">
        <v>1023</v>
      </c>
      <c r="J633" s="51"/>
      <c r="K633" s="52" t="str">
        <f t="shared" si="108"/>
        <v/>
      </c>
      <c r="L633" s="83" t="str">
        <f t="shared" si="109"/>
        <v/>
      </c>
      <c r="M633" s="53" t="str">
        <f>IF(K633="","",COUNTIF($K$7:K633,"ﾘｽﾄ１"))</f>
        <v/>
      </c>
      <c r="N633" s="53" t="str">
        <f t="shared" si="110"/>
        <v/>
      </c>
      <c r="O633" s="54" t="str">
        <f t="shared" si="111"/>
        <v/>
      </c>
      <c r="P633" s="53" t="str">
        <f t="shared" si="102"/>
        <v/>
      </c>
      <c r="Q633" s="52" t="str">
        <f t="shared" si="103"/>
        <v/>
      </c>
      <c r="R633" s="55" t="str">
        <f t="shared" si="104"/>
        <v/>
      </c>
      <c r="S633" s="52" t="str">
        <f t="shared" si="112"/>
        <v/>
      </c>
      <c r="T633" s="83" t="str">
        <f t="shared" si="105"/>
        <v/>
      </c>
      <c r="U633" s="53" t="str">
        <f>IF(S633="","",COUNTIF($S$7:S633,"該当２"))</f>
        <v/>
      </c>
      <c r="V633" s="56" t="str">
        <f t="shared" si="106"/>
        <v/>
      </c>
      <c r="W633" s="83" t="str">
        <f t="shared" si="107"/>
        <v/>
      </c>
      <c r="X633" s="53" t="str">
        <f>IF(V633="","",COUNTIF($V$7:V633,"該当３"))</f>
        <v/>
      </c>
    </row>
    <row r="634" spans="1:24">
      <c r="A634" s="263">
        <v>1020401030</v>
      </c>
      <c r="B634" s="263">
        <v>10</v>
      </c>
      <c r="C634" s="264">
        <v>204</v>
      </c>
      <c r="D634" s="265">
        <v>1</v>
      </c>
      <c r="E634" s="264">
        <v>30</v>
      </c>
      <c r="F634" s="263" t="s">
        <v>495</v>
      </c>
      <c r="G634" s="266" t="s">
        <v>995</v>
      </c>
      <c r="H634" s="263" t="s">
        <v>995</v>
      </c>
      <c r="I634" s="263" t="s">
        <v>1024</v>
      </c>
      <c r="J634" s="51"/>
      <c r="K634" s="52" t="str">
        <f t="shared" si="108"/>
        <v/>
      </c>
      <c r="L634" s="83" t="str">
        <f t="shared" si="109"/>
        <v/>
      </c>
      <c r="M634" s="53" t="str">
        <f>IF(K634="","",COUNTIF($K$7:K634,"ﾘｽﾄ１"))</f>
        <v/>
      </c>
      <c r="N634" s="53" t="str">
        <f t="shared" si="110"/>
        <v/>
      </c>
      <c r="O634" s="54" t="str">
        <f t="shared" si="111"/>
        <v/>
      </c>
      <c r="P634" s="53" t="str">
        <f t="shared" si="102"/>
        <v/>
      </c>
      <c r="Q634" s="52" t="str">
        <f t="shared" si="103"/>
        <v/>
      </c>
      <c r="R634" s="55" t="str">
        <f t="shared" si="104"/>
        <v/>
      </c>
      <c r="S634" s="52" t="str">
        <f t="shared" si="112"/>
        <v/>
      </c>
      <c r="T634" s="83" t="str">
        <f t="shared" si="105"/>
        <v/>
      </c>
      <c r="U634" s="53" t="str">
        <f>IF(S634="","",COUNTIF($S$7:S634,"該当２"))</f>
        <v/>
      </c>
      <c r="V634" s="56" t="str">
        <f t="shared" si="106"/>
        <v/>
      </c>
      <c r="W634" s="83" t="str">
        <f t="shared" si="107"/>
        <v/>
      </c>
      <c r="X634" s="53" t="str">
        <f>IF(V634="","",COUNTIF($V$7:V634,"該当３"))</f>
        <v/>
      </c>
    </row>
    <row r="635" spans="1:24">
      <c r="A635" s="263">
        <v>1020401031</v>
      </c>
      <c r="B635" s="263">
        <v>10</v>
      </c>
      <c r="C635" s="264">
        <v>204</v>
      </c>
      <c r="D635" s="265">
        <v>1</v>
      </c>
      <c r="E635" s="264">
        <v>31</v>
      </c>
      <c r="F635" s="263" t="s">
        <v>495</v>
      </c>
      <c r="G635" s="266" t="s">
        <v>995</v>
      </c>
      <c r="H635" s="263" t="s">
        <v>995</v>
      </c>
      <c r="I635" s="263" t="s">
        <v>1025</v>
      </c>
      <c r="J635" s="51"/>
      <c r="K635" s="52" t="str">
        <f t="shared" si="108"/>
        <v/>
      </c>
      <c r="L635" s="83" t="str">
        <f t="shared" si="109"/>
        <v/>
      </c>
      <c r="M635" s="53" t="str">
        <f>IF(K635="","",COUNTIF($K$7:K635,"ﾘｽﾄ１"))</f>
        <v/>
      </c>
      <c r="N635" s="53" t="str">
        <f t="shared" si="110"/>
        <v/>
      </c>
      <c r="O635" s="54" t="str">
        <f t="shared" si="111"/>
        <v/>
      </c>
      <c r="P635" s="53" t="str">
        <f t="shared" si="102"/>
        <v/>
      </c>
      <c r="Q635" s="52" t="str">
        <f t="shared" si="103"/>
        <v/>
      </c>
      <c r="R635" s="55" t="str">
        <f t="shared" si="104"/>
        <v/>
      </c>
      <c r="S635" s="52" t="str">
        <f t="shared" si="112"/>
        <v/>
      </c>
      <c r="T635" s="83" t="str">
        <f t="shared" si="105"/>
        <v/>
      </c>
      <c r="U635" s="53" t="str">
        <f>IF(S635="","",COUNTIF($S$7:S635,"該当２"))</f>
        <v/>
      </c>
      <c r="V635" s="56" t="str">
        <f t="shared" si="106"/>
        <v/>
      </c>
      <c r="W635" s="83" t="str">
        <f t="shared" si="107"/>
        <v/>
      </c>
      <c r="X635" s="53" t="str">
        <f>IF(V635="","",COUNTIF($V$7:V635,"該当３"))</f>
        <v/>
      </c>
    </row>
    <row r="636" spans="1:24">
      <c r="A636" s="263">
        <v>1020402000</v>
      </c>
      <c r="B636" s="263">
        <v>10</v>
      </c>
      <c r="C636" s="264">
        <v>204</v>
      </c>
      <c r="D636" s="265">
        <v>2</v>
      </c>
      <c r="E636" s="264">
        <v>0</v>
      </c>
      <c r="F636" s="263" t="s">
        <v>495</v>
      </c>
      <c r="G636" s="266" t="s">
        <v>995</v>
      </c>
      <c r="H636" s="263" t="s">
        <v>1026</v>
      </c>
      <c r="I636" s="263"/>
      <c r="J636" s="51"/>
      <c r="K636" s="52" t="str">
        <f t="shared" si="108"/>
        <v/>
      </c>
      <c r="L636" s="83" t="str">
        <f t="shared" si="109"/>
        <v/>
      </c>
      <c r="M636" s="53" t="str">
        <f>IF(K636="","",COUNTIF($K$7:K636,"ﾘｽﾄ１"))</f>
        <v/>
      </c>
      <c r="N636" s="53" t="str">
        <f t="shared" si="110"/>
        <v/>
      </c>
      <c r="O636" s="54" t="str">
        <f t="shared" si="111"/>
        <v/>
      </c>
      <c r="P636" s="53" t="str">
        <f t="shared" si="102"/>
        <v/>
      </c>
      <c r="Q636" s="52" t="str">
        <f t="shared" si="103"/>
        <v/>
      </c>
      <c r="R636" s="55" t="str">
        <f t="shared" si="104"/>
        <v/>
      </c>
      <c r="S636" s="52" t="str">
        <f t="shared" si="112"/>
        <v/>
      </c>
      <c r="T636" s="83" t="str">
        <f t="shared" si="105"/>
        <v/>
      </c>
      <c r="U636" s="53" t="str">
        <f>IF(S636="","",COUNTIF($S$7:S636,"該当２"))</f>
        <v/>
      </c>
      <c r="V636" s="56" t="str">
        <f t="shared" si="106"/>
        <v/>
      </c>
      <c r="W636" s="83" t="str">
        <f t="shared" si="107"/>
        <v/>
      </c>
      <c r="X636" s="53" t="str">
        <f>IF(V636="","",COUNTIF($V$7:V636,"該当３"))</f>
        <v/>
      </c>
    </row>
    <row r="637" spans="1:24">
      <c r="A637" s="263">
        <v>1020402001</v>
      </c>
      <c r="B637" s="263">
        <v>10</v>
      </c>
      <c r="C637" s="264">
        <v>204</v>
      </c>
      <c r="D637" s="265">
        <v>2</v>
      </c>
      <c r="E637" s="264">
        <v>1</v>
      </c>
      <c r="F637" s="263" t="s">
        <v>495</v>
      </c>
      <c r="G637" s="266" t="s">
        <v>995</v>
      </c>
      <c r="H637" s="263" t="s">
        <v>1026</v>
      </c>
      <c r="I637" s="263" t="s">
        <v>1027</v>
      </c>
      <c r="J637" s="51"/>
      <c r="K637" s="52" t="str">
        <f t="shared" si="108"/>
        <v/>
      </c>
      <c r="L637" s="83" t="str">
        <f t="shared" si="109"/>
        <v/>
      </c>
      <c r="M637" s="53" t="str">
        <f>IF(K637="","",COUNTIF($K$7:K637,"ﾘｽﾄ１"))</f>
        <v/>
      </c>
      <c r="N637" s="53" t="str">
        <f t="shared" si="110"/>
        <v/>
      </c>
      <c r="O637" s="54" t="str">
        <f t="shared" si="111"/>
        <v/>
      </c>
      <c r="P637" s="53" t="str">
        <f t="shared" si="102"/>
        <v/>
      </c>
      <c r="Q637" s="52" t="str">
        <f t="shared" si="103"/>
        <v/>
      </c>
      <c r="R637" s="55" t="str">
        <f t="shared" si="104"/>
        <v/>
      </c>
      <c r="S637" s="52" t="str">
        <f t="shared" si="112"/>
        <v/>
      </c>
      <c r="T637" s="83" t="str">
        <f t="shared" si="105"/>
        <v/>
      </c>
      <c r="U637" s="53" t="str">
        <f>IF(S637="","",COUNTIF($S$7:S637,"該当２"))</f>
        <v/>
      </c>
      <c r="V637" s="56" t="str">
        <f t="shared" si="106"/>
        <v/>
      </c>
      <c r="W637" s="83" t="str">
        <f t="shared" si="107"/>
        <v/>
      </c>
      <c r="X637" s="53" t="str">
        <f>IF(V637="","",COUNTIF($V$7:V637,"該当３"))</f>
        <v/>
      </c>
    </row>
    <row r="638" spans="1:24">
      <c r="A638" s="263">
        <v>1020402002</v>
      </c>
      <c r="B638" s="263">
        <v>10</v>
      </c>
      <c r="C638" s="264">
        <v>204</v>
      </c>
      <c r="D638" s="265">
        <v>2</v>
      </c>
      <c r="E638" s="264">
        <v>2</v>
      </c>
      <c r="F638" s="263" t="s">
        <v>495</v>
      </c>
      <c r="G638" s="266" t="s">
        <v>995</v>
      </c>
      <c r="H638" s="263" t="s">
        <v>1026</v>
      </c>
      <c r="I638" s="263" t="s">
        <v>1028</v>
      </c>
      <c r="J638" s="51"/>
      <c r="K638" s="52" t="str">
        <f t="shared" si="108"/>
        <v/>
      </c>
      <c r="L638" s="83" t="str">
        <f t="shared" si="109"/>
        <v/>
      </c>
      <c r="M638" s="53" t="str">
        <f>IF(K638="","",COUNTIF($K$7:K638,"ﾘｽﾄ１"))</f>
        <v/>
      </c>
      <c r="N638" s="53" t="str">
        <f t="shared" si="110"/>
        <v/>
      </c>
      <c r="O638" s="54" t="str">
        <f t="shared" si="111"/>
        <v/>
      </c>
      <c r="P638" s="53" t="str">
        <f t="shared" si="102"/>
        <v/>
      </c>
      <c r="Q638" s="52" t="str">
        <f t="shared" si="103"/>
        <v/>
      </c>
      <c r="R638" s="55" t="str">
        <f t="shared" si="104"/>
        <v/>
      </c>
      <c r="S638" s="52" t="str">
        <f t="shared" si="112"/>
        <v/>
      </c>
      <c r="T638" s="83" t="str">
        <f t="shared" si="105"/>
        <v/>
      </c>
      <c r="U638" s="53" t="str">
        <f>IF(S638="","",COUNTIF($S$7:S638,"該当２"))</f>
        <v/>
      </c>
      <c r="V638" s="56" t="str">
        <f t="shared" si="106"/>
        <v/>
      </c>
      <c r="W638" s="83" t="str">
        <f t="shared" si="107"/>
        <v/>
      </c>
      <c r="X638" s="53" t="str">
        <f>IF(V638="","",COUNTIF($V$7:V638,"該当３"))</f>
        <v/>
      </c>
    </row>
    <row r="639" spans="1:24">
      <c r="A639" s="263">
        <v>1020402003</v>
      </c>
      <c r="B639" s="263">
        <v>10</v>
      </c>
      <c r="C639" s="264">
        <v>204</v>
      </c>
      <c r="D639" s="265">
        <v>2</v>
      </c>
      <c r="E639" s="264">
        <v>3</v>
      </c>
      <c r="F639" s="263" t="s">
        <v>495</v>
      </c>
      <c r="G639" s="266" t="s">
        <v>995</v>
      </c>
      <c r="H639" s="263" t="s">
        <v>1026</v>
      </c>
      <c r="I639" s="263" t="s">
        <v>1029</v>
      </c>
      <c r="J639" s="51"/>
      <c r="K639" s="52" t="str">
        <f t="shared" si="108"/>
        <v/>
      </c>
      <c r="L639" s="83" t="str">
        <f t="shared" si="109"/>
        <v/>
      </c>
      <c r="M639" s="53" t="str">
        <f>IF(K639="","",COUNTIF($K$7:K639,"ﾘｽﾄ１"))</f>
        <v/>
      </c>
      <c r="N639" s="53" t="str">
        <f t="shared" si="110"/>
        <v/>
      </c>
      <c r="O639" s="54" t="str">
        <f t="shared" si="111"/>
        <v/>
      </c>
      <c r="P639" s="53" t="str">
        <f t="shared" si="102"/>
        <v/>
      </c>
      <c r="Q639" s="52" t="str">
        <f t="shared" si="103"/>
        <v/>
      </c>
      <c r="R639" s="55" t="str">
        <f t="shared" si="104"/>
        <v/>
      </c>
      <c r="S639" s="52" t="str">
        <f t="shared" si="112"/>
        <v/>
      </c>
      <c r="T639" s="83" t="str">
        <f t="shared" si="105"/>
        <v/>
      </c>
      <c r="U639" s="53" t="str">
        <f>IF(S639="","",COUNTIF($S$7:S639,"該当２"))</f>
        <v/>
      </c>
      <c r="V639" s="56" t="str">
        <f t="shared" si="106"/>
        <v/>
      </c>
      <c r="W639" s="83" t="str">
        <f t="shared" si="107"/>
        <v/>
      </c>
      <c r="X639" s="53" t="str">
        <f>IF(V639="","",COUNTIF($V$7:V639,"該当３"))</f>
        <v/>
      </c>
    </row>
    <row r="640" spans="1:24">
      <c r="A640" s="263">
        <v>1020402004</v>
      </c>
      <c r="B640" s="263">
        <v>10</v>
      </c>
      <c r="C640" s="264">
        <v>204</v>
      </c>
      <c r="D640" s="265">
        <v>2</v>
      </c>
      <c r="E640" s="264">
        <v>4</v>
      </c>
      <c r="F640" s="263" t="s">
        <v>495</v>
      </c>
      <c r="G640" s="266" t="s">
        <v>995</v>
      </c>
      <c r="H640" s="263" t="s">
        <v>1026</v>
      </c>
      <c r="I640" s="263" t="s">
        <v>1030</v>
      </c>
      <c r="J640" s="51"/>
      <c r="K640" s="52" t="str">
        <f t="shared" si="108"/>
        <v/>
      </c>
      <c r="L640" s="83" t="str">
        <f t="shared" si="109"/>
        <v/>
      </c>
      <c r="M640" s="53" t="str">
        <f>IF(K640="","",COUNTIF($K$7:K640,"ﾘｽﾄ１"))</f>
        <v/>
      </c>
      <c r="N640" s="53" t="str">
        <f t="shared" si="110"/>
        <v/>
      </c>
      <c r="O640" s="54" t="str">
        <f t="shared" si="111"/>
        <v/>
      </c>
      <c r="P640" s="53" t="str">
        <f t="shared" si="102"/>
        <v/>
      </c>
      <c r="Q640" s="52" t="str">
        <f t="shared" si="103"/>
        <v/>
      </c>
      <c r="R640" s="55" t="str">
        <f t="shared" si="104"/>
        <v/>
      </c>
      <c r="S640" s="52" t="str">
        <f t="shared" si="112"/>
        <v/>
      </c>
      <c r="T640" s="83" t="str">
        <f t="shared" si="105"/>
        <v/>
      </c>
      <c r="U640" s="53" t="str">
        <f>IF(S640="","",COUNTIF($S$7:S640,"該当２"))</f>
        <v/>
      </c>
      <c r="V640" s="56" t="str">
        <f t="shared" si="106"/>
        <v/>
      </c>
      <c r="W640" s="83" t="str">
        <f t="shared" si="107"/>
        <v/>
      </c>
      <c r="X640" s="53" t="str">
        <f>IF(V640="","",COUNTIF($V$7:V640,"該当３"))</f>
        <v/>
      </c>
    </row>
    <row r="641" spans="1:24">
      <c r="A641" s="263">
        <v>1020402005</v>
      </c>
      <c r="B641" s="263">
        <v>10</v>
      </c>
      <c r="C641" s="264">
        <v>204</v>
      </c>
      <c r="D641" s="265">
        <v>2</v>
      </c>
      <c r="E641" s="264">
        <v>5</v>
      </c>
      <c r="F641" s="263" t="s">
        <v>495</v>
      </c>
      <c r="G641" s="266" t="s">
        <v>995</v>
      </c>
      <c r="H641" s="263" t="s">
        <v>1026</v>
      </c>
      <c r="I641" s="263" t="s">
        <v>1031</v>
      </c>
      <c r="J641" s="51"/>
      <c r="K641" s="52" t="str">
        <f t="shared" si="108"/>
        <v/>
      </c>
      <c r="L641" s="83" t="str">
        <f t="shared" si="109"/>
        <v/>
      </c>
      <c r="M641" s="53" t="str">
        <f>IF(K641="","",COUNTIF($K$7:K641,"ﾘｽﾄ１"))</f>
        <v/>
      </c>
      <c r="N641" s="53" t="str">
        <f t="shared" si="110"/>
        <v/>
      </c>
      <c r="O641" s="54" t="str">
        <f t="shared" si="111"/>
        <v/>
      </c>
      <c r="P641" s="53" t="str">
        <f t="shared" si="102"/>
        <v/>
      </c>
      <c r="Q641" s="52" t="str">
        <f t="shared" si="103"/>
        <v/>
      </c>
      <c r="R641" s="55" t="str">
        <f t="shared" si="104"/>
        <v/>
      </c>
      <c r="S641" s="52" t="str">
        <f t="shared" si="112"/>
        <v/>
      </c>
      <c r="T641" s="83" t="str">
        <f t="shared" si="105"/>
        <v/>
      </c>
      <c r="U641" s="53" t="str">
        <f>IF(S641="","",COUNTIF($S$7:S641,"該当２"))</f>
        <v/>
      </c>
      <c r="V641" s="56" t="str">
        <f t="shared" si="106"/>
        <v/>
      </c>
      <c r="W641" s="83" t="str">
        <f t="shared" si="107"/>
        <v/>
      </c>
      <c r="X641" s="53" t="str">
        <f>IF(V641="","",COUNTIF($V$7:V641,"該当３"))</f>
        <v/>
      </c>
    </row>
    <row r="642" spans="1:24">
      <c r="A642" s="263">
        <v>1020402006</v>
      </c>
      <c r="B642" s="263">
        <v>10</v>
      </c>
      <c r="C642" s="264">
        <v>204</v>
      </c>
      <c r="D642" s="265">
        <v>2</v>
      </c>
      <c r="E642" s="264">
        <v>6</v>
      </c>
      <c r="F642" s="263" t="s">
        <v>495</v>
      </c>
      <c r="G642" s="266" t="s">
        <v>995</v>
      </c>
      <c r="H642" s="263" t="s">
        <v>1026</v>
      </c>
      <c r="I642" s="263" t="s">
        <v>1032</v>
      </c>
      <c r="J642" s="51"/>
      <c r="K642" s="52" t="str">
        <f t="shared" si="108"/>
        <v/>
      </c>
      <c r="L642" s="83" t="str">
        <f t="shared" si="109"/>
        <v/>
      </c>
      <c r="M642" s="53" t="str">
        <f>IF(K642="","",COUNTIF($K$7:K642,"ﾘｽﾄ１"))</f>
        <v/>
      </c>
      <c r="N642" s="53" t="str">
        <f t="shared" si="110"/>
        <v/>
      </c>
      <c r="O642" s="54" t="str">
        <f t="shared" si="111"/>
        <v/>
      </c>
      <c r="P642" s="53" t="str">
        <f t="shared" si="102"/>
        <v/>
      </c>
      <c r="Q642" s="52" t="str">
        <f t="shared" si="103"/>
        <v/>
      </c>
      <c r="R642" s="55" t="str">
        <f t="shared" si="104"/>
        <v/>
      </c>
      <c r="S642" s="52" t="str">
        <f t="shared" si="112"/>
        <v/>
      </c>
      <c r="T642" s="83" t="str">
        <f t="shared" si="105"/>
        <v/>
      </c>
      <c r="U642" s="53" t="str">
        <f>IF(S642="","",COUNTIF($S$7:S642,"該当２"))</f>
        <v/>
      </c>
      <c r="V642" s="56" t="str">
        <f t="shared" si="106"/>
        <v/>
      </c>
      <c r="W642" s="83" t="str">
        <f t="shared" si="107"/>
        <v/>
      </c>
      <c r="X642" s="53" t="str">
        <f>IF(V642="","",COUNTIF($V$7:V642,"該当３"))</f>
        <v/>
      </c>
    </row>
    <row r="643" spans="1:24">
      <c r="A643" s="263">
        <v>1020402007</v>
      </c>
      <c r="B643" s="263">
        <v>10</v>
      </c>
      <c r="C643" s="264">
        <v>204</v>
      </c>
      <c r="D643" s="265">
        <v>2</v>
      </c>
      <c r="E643" s="264">
        <v>7</v>
      </c>
      <c r="F643" s="263" t="s">
        <v>495</v>
      </c>
      <c r="G643" s="266" t="s">
        <v>995</v>
      </c>
      <c r="H643" s="263" t="s">
        <v>1026</v>
      </c>
      <c r="I643" s="263" t="s">
        <v>1033</v>
      </c>
      <c r="J643" s="51"/>
      <c r="K643" s="52" t="str">
        <f t="shared" si="108"/>
        <v/>
      </c>
      <c r="L643" s="83" t="str">
        <f t="shared" si="109"/>
        <v/>
      </c>
      <c r="M643" s="53" t="str">
        <f>IF(K643="","",COUNTIF($K$7:K643,"ﾘｽﾄ１"))</f>
        <v/>
      </c>
      <c r="N643" s="53" t="str">
        <f t="shared" si="110"/>
        <v/>
      </c>
      <c r="O643" s="54" t="str">
        <f t="shared" si="111"/>
        <v/>
      </c>
      <c r="P643" s="53" t="str">
        <f t="shared" si="102"/>
        <v/>
      </c>
      <c r="Q643" s="52" t="str">
        <f t="shared" si="103"/>
        <v/>
      </c>
      <c r="R643" s="55" t="str">
        <f t="shared" si="104"/>
        <v/>
      </c>
      <c r="S643" s="52" t="str">
        <f t="shared" si="112"/>
        <v/>
      </c>
      <c r="T643" s="83" t="str">
        <f t="shared" si="105"/>
        <v/>
      </c>
      <c r="U643" s="53" t="str">
        <f>IF(S643="","",COUNTIF($S$7:S643,"該当２"))</f>
        <v/>
      </c>
      <c r="V643" s="56" t="str">
        <f t="shared" si="106"/>
        <v/>
      </c>
      <c r="W643" s="83" t="str">
        <f t="shared" si="107"/>
        <v/>
      </c>
      <c r="X643" s="53" t="str">
        <f>IF(V643="","",COUNTIF($V$7:V643,"該当３"))</f>
        <v/>
      </c>
    </row>
    <row r="644" spans="1:24">
      <c r="A644" s="263">
        <v>1020402008</v>
      </c>
      <c r="B644" s="263">
        <v>10</v>
      </c>
      <c r="C644" s="264">
        <v>204</v>
      </c>
      <c r="D644" s="265">
        <v>2</v>
      </c>
      <c r="E644" s="264">
        <v>8</v>
      </c>
      <c r="F644" s="263" t="s">
        <v>495</v>
      </c>
      <c r="G644" s="266" t="s">
        <v>995</v>
      </c>
      <c r="H644" s="263" t="s">
        <v>1026</v>
      </c>
      <c r="I644" s="263" t="s">
        <v>1034</v>
      </c>
      <c r="J644" s="51"/>
      <c r="K644" s="52" t="str">
        <f t="shared" si="108"/>
        <v/>
      </c>
      <c r="L644" s="83" t="str">
        <f t="shared" si="109"/>
        <v/>
      </c>
      <c r="M644" s="53" t="str">
        <f>IF(K644="","",COUNTIF($K$7:K644,"ﾘｽﾄ１"))</f>
        <v/>
      </c>
      <c r="N644" s="53" t="str">
        <f t="shared" si="110"/>
        <v/>
      </c>
      <c r="O644" s="54" t="str">
        <f t="shared" si="111"/>
        <v/>
      </c>
      <c r="P644" s="53" t="str">
        <f t="shared" si="102"/>
        <v/>
      </c>
      <c r="Q644" s="52" t="str">
        <f t="shared" si="103"/>
        <v/>
      </c>
      <c r="R644" s="55" t="str">
        <f t="shared" si="104"/>
        <v/>
      </c>
      <c r="S644" s="52" t="str">
        <f t="shared" si="112"/>
        <v/>
      </c>
      <c r="T644" s="83" t="str">
        <f t="shared" si="105"/>
        <v/>
      </c>
      <c r="U644" s="53" t="str">
        <f>IF(S644="","",COUNTIF($S$7:S644,"該当２"))</f>
        <v/>
      </c>
      <c r="V644" s="56" t="str">
        <f t="shared" si="106"/>
        <v/>
      </c>
      <c r="W644" s="83" t="str">
        <f t="shared" si="107"/>
        <v/>
      </c>
      <c r="X644" s="53" t="str">
        <f>IF(V644="","",COUNTIF($V$7:V644,"該当３"))</f>
        <v/>
      </c>
    </row>
    <row r="645" spans="1:24">
      <c r="A645" s="263">
        <v>1020402009</v>
      </c>
      <c r="B645" s="263">
        <v>10</v>
      </c>
      <c r="C645" s="264">
        <v>204</v>
      </c>
      <c r="D645" s="265">
        <v>2</v>
      </c>
      <c r="E645" s="264">
        <v>9</v>
      </c>
      <c r="F645" s="263" t="s">
        <v>495</v>
      </c>
      <c r="G645" s="266" t="s">
        <v>995</v>
      </c>
      <c r="H645" s="263" t="s">
        <v>1026</v>
      </c>
      <c r="I645" s="263" t="s">
        <v>1035</v>
      </c>
      <c r="J645" s="51"/>
      <c r="K645" s="52" t="str">
        <f t="shared" si="108"/>
        <v/>
      </c>
      <c r="L645" s="83" t="str">
        <f t="shared" si="109"/>
        <v/>
      </c>
      <c r="M645" s="53" t="str">
        <f>IF(K645="","",COUNTIF($K$7:K645,"ﾘｽﾄ１"))</f>
        <v/>
      </c>
      <c r="N645" s="53" t="str">
        <f t="shared" si="110"/>
        <v/>
      </c>
      <c r="O645" s="54" t="str">
        <f t="shared" si="111"/>
        <v/>
      </c>
      <c r="P645" s="53" t="str">
        <f t="shared" si="102"/>
        <v/>
      </c>
      <c r="Q645" s="52" t="str">
        <f t="shared" si="103"/>
        <v/>
      </c>
      <c r="R645" s="55" t="str">
        <f t="shared" si="104"/>
        <v/>
      </c>
      <c r="S645" s="52" t="str">
        <f t="shared" si="112"/>
        <v/>
      </c>
      <c r="T645" s="83" t="str">
        <f t="shared" si="105"/>
        <v/>
      </c>
      <c r="U645" s="53" t="str">
        <f>IF(S645="","",COUNTIF($S$7:S645,"該当２"))</f>
        <v/>
      </c>
      <c r="V645" s="56" t="str">
        <f t="shared" si="106"/>
        <v/>
      </c>
      <c r="W645" s="83" t="str">
        <f t="shared" si="107"/>
        <v/>
      </c>
      <c r="X645" s="53" t="str">
        <f>IF(V645="","",COUNTIF($V$7:V645,"該当３"))</f>
        <v/>
      </c>
    </row>
    <row r="646" spans="1:24">
      <c r="A646" s="263">
        <v>1020402010</v>
      </c>
      <c r="B646" s="263">
        <v>10</v>
      </c>
      <c r="C646" s="264">
        <v>204</v>
      </c>
      <c r="D646" s="265">
        <v>2</v>
      </c>
      <c r="E646" s="264">
        <v>10</v>
      </c>
      <c r="F646" s="263" t="s">
        <v>495</v>
      </c>
      <c r="G646" s="266" t="s">
        <v>995</v>
      </c>
      <c r="H646" s="263" t="s">
        <v>1026</v>
      </c>
      <c r="I646" s="263" t="s">
        <v>1036</v>
      </c>
      <c r="J646" s="51"/>
      <c r="K646" s="52" t="str">
        <f t="shared" si="108"/>
        <v/>
      </c>
      <c r="L646" s="83" t="str">
        <f t="shared" si="109"/>
        <v/>
      </c>
      <c r="M646" s="53" t="str">
        <f>IF(K646="","",COUNTIF($K$7:K646,"ﾘｽﾄ１"))</f>
        <v/>
      </c>
      <c r="N646" s="53" t="str">
        <f t="shared" si="110"/>
        <v/>
      </c>
      <c r="O646" s="54" t="str">
        <f t="shared" si="111"/>
        <v/>
      </c>
      <c r="P646" s="53" t="str">
        <f t="shared" si="102"/>
        <v/>
      </c>
      <c r="Q646" s="52" t="str">
        <f t="shared" si="103"/>
        <v/>
      </c>
      <c r="R646" s="55" t="str">
        <f t="shared" si="104"/>
        <v/>
      </c>
      <c r="S646" s="52" t="str">
        <f t="shared" si="112"/>
        <v/>
      </c>
      <c r="T646" s="83" t="str">
        <f t="shared" si="105"/>
        <v/>
      </c>
      <c r="U646" s="53" t="str">
        <f>IF(S646="","",COUNTIF($S$7:S646,"該当２"))</f>
        <v/>
      </c>
      <c r="V646" s="56" t="str">
        <f t="shared" si="106"/>
        <v/>
      </c>
      <c r="W646" s="83" t="str">
        <f t="shared" si="107"/>
        <v/>
      </c>
      <c r="X646" s="53" t="str">
        <f>IF(V646="","",COUNTIF($V$7:V646,"該当３"))</f>
        <v/>
      </c>
    </row>
    <row r="647" spans="1:24">
      <c r="A647" s="263">
        <v>1020402011</v>
      </c>
      <c r="B647" s="263">
        <v>10</v>
      </c>
      <c r="C647" s="264">
        <v>204</v>
      </c>
      <c r="D647" s="265">
        <v>2</v>
      </c>
      <c r="E647" s="264">
        <v>11</v>
      </c>
      <c r="F647" s="263" t="s">
        <v>495</v>
      </c>
      <c r="G647" s="266" t="s">
        <v>995</v>
      </c>
      <c r="H647" s="263" t="s">
        <v>1026</v>
      </c>
      <c r="I647" s="263" t="s">
        <v>41</v>
      </c>
      <c r="J647" s="51"/>
      <c r="K647" s="52" t="str">
        <f t="shared" si="108"/>
        <v/>
      </c>
      <c r="L647" s="83" t="str">
        <f t="shared" si="109"/>
        <v/>
      </c>
      <c r="M647" s="53" t="str">
        <f>IF(K647="","",COUNTIF($K$7:K647,"ﾘｽﾄ１"))</f>
        <v/>
      </c>
      <c r="N647" s="53" t="str">
        <f t="shared" si="110"/>
        <v/>
      </c>
      <c r="O647" s="54" t="str">
        <f t="shared" si="111"/>
        <v/>
      </c>
      <c r="P647" s="53" t="str">
        <f t="shared" si="102"/>
        <v/>
      </c>
      <c r="Q647" s="52" t="str">
        <f t="shared" si="103"/>
        <v/>
      </c>
      <c r="R647" s="55" t="str">
        <f t="shared" si="104"/>
        <v/>
      </c>
      <c r="S647" s="52" t="str">
        <f t="shared" si="112"/>
        <v/>
      </c>
      <c r="T647" s="83" t="str">
        <f t="shared" si="105"/>
        <v/>
      </c>
      <c r="U647" s="53" t="str">
        <f>IF(S647="","",COUNTIF($S$7:S647,"該当２"))</f>
        <v/>
      </c>
      <c r="V647" s="56" t="str">
        <f t="shared" si="106"/>
        <v/>
      </c>
      <c r="W647" s="83" t="str">
        <f t="shared" si="107"/>
        <v/>
      </c>
      <c r="X647" s="53" t="str">
        <f>IF(V647="","",COUNTIF($V$7:V647,"該当３"))</f>
        <v/>
      </c>
    </row>
    <row r="648" spans="1:24">
      <c r="A648" s="263">
        <v>1020402012</v>
      </c>
      <c r="B648" s="263">
        <v>10</v>
      </c>
      <c r="C648" s="264">
        <v>204</v>
      </c>
      <c r="D648" s="265">
        <v>2</v>
      </c>
      <c r="E648" s="264">
        <v>12</v>
      </c>
      <c r="F648" s="263" t="s">
        <v>495</v>
      </c>
      <c r="G648" s="266" t="s">
        <v>995</v>
      </c>
      <c r="H648" s="263" t="s">
        <v>1026</v>
      </c>
      <c r="I648" s="263" t="s">
        <v>1037</v>
      </c>
      <c r="J648" s="51"/>
      <c r="K648" s="52" t="str">
        <f t="shared" si="108"/>
        <v/>
      </c>
      <c r="L648" s="83" t="str">
        <f t="shared" si="109"/>
        <v/>
      </c>
      <c r="M648" s="53" t="str">
        <f>IF(K648="","",COUNTIF($K$7:K648,"ﾘｽﾄ１"))</f>
        <v/>
      </c>
      <c r="N648" s="53" t="str">
        <f t="shared" si="110"/>
        <v/>
      </c>
      <c r="O648" s="54" t="str">
        <f t="shared" si="111"/>
        <v/>
      </c>
      <c r="P648" s="53" t="str">
        <f t="shared" si="102"/>
        <v/>
      </c>
      <c r="Q648" s="52" t="str">
        <f t="shared" si="103"/>
        <v/>
      </c>
      <c r="R648" s="55" t="str">
        <f t="shared" si="104"/>
        <v/>
      </c>
      <c r="S648" s="52" t="str">
        <f t="shared" si="112"/>
        <v/>
      </c>
      <c r="T648" s="83" t="str">
        <f t="shared" si="105"/>
        <v/>
      </c>
      <c r="U648" s="53" t="str">
        <f>IF(S648="","",COUNTIF($S$7:S648,"該当２"))</f>
        <v/>
      </c>
      <c r="V648" s="56" t="str">
        <f t="shared" si="106"/>
        <v/>
      </c>
      <c r="W648" s="83" t="str">
        <f t="shared" si="107"/>
        <v/>
      </c>
      <c r="X648" s="53" t="str">
        <f>IF(V648="","",COUNTIF($V$7:V648,"該当３"))</f>
        <v/>
      </c>
    </row>
    <row r="649" spans="1:24">
      <c r="A649" s="263">
        <v>1020402013</v>
      </c>
      <c r="B649" s="263">
        <v>10</v>
      </c>
      <c r="C649" s="264">
        <v>204</v>
      </c>
      <c r="D649" s="265">
        <v>2</v>
      </c>
      <c r="E649" s="264">
        <v>13</v>
      </c>
      <c r="F649" s="263" t="s">
        <v>495</v>
      </c>
      <c r="G649" s="266" t="s">
        <v>995</v>
      </c>
      <c r="H649" s="263" t="s">
        <v>1026</v>
      </c>
      <c r="I649" s="263" t="s">
        <v>126</v>
      </c>
      <c r="J649" s="51"/>
      <c r="K649" s="52" t="str">
        <f t="shared" si="108"/>
        <v/>
      </c>
      <c r="L649" s="83" t="str">
        <f t="shared" si="109"/>
        <v/>
      </c>
      <c r="M649" s="53" t="str">
        <f>IF(K649="","",COUNTIF($K$7:K649,"ﾘｽﾄ１"))</f>
        <v/>
      </c>
      <c r="N649" s="53" t="str">
        <f t="shared" si="110"/>
        <v/>
      </c>
      <c r="O649" s="54" t="str">
        <f t="shared" si="111"/>
        <v/>
      </c>
      <c r="P649" s="53" t="str">
        <f t="shared" si="102"/>
        <v/>
      </c>
      <c r="Q649" s="52" t="str">
        <f t="shared" si="103"/>
        <v/>
      </c>
      <c r="R649" s="55" t="str">
        <f t="shared" si="104"/>
        <v/>
      </c>
      <c r="S649" s="52" t="str">
        <f t="shared" si="112"/>
        <v/>
      </c>
      <c r="T649" s="83" t="str">
        <f t="shared" si="105"/>
        <v/>
      </c>
      <c r="U649" s="53" t="str">
        <f>IF(S649="","",COUNTIF($S$7:S649,"該当２"))</f>
        <v/>
      </c>
      <c r="V649" s="56" t="str">
        <f t="shared" si="106"/>
        <v/>
      </c>
      <c r="W649" s="83" t="str">
        <f t="shared" si="107"/>
        <v/>
      </c>
      <c r="X649" s="53" t="str">
        <f>IF(V649="","",COUNTIF($V$7:V649,"該当３"))</f>
        <v/>
      </c>
    </row>
    <row r="650" spans="1:24">
      <c r="A650" s="263">
        <v>1020402014</v>
      </c>
      <c r="B650" s="263">
        <v>10</v>
      </c>
      <c r="C650" s="264">
        <v>204</v>
      </c>
      <c r="D650" s="265">
        <v>2</v>
      </c>
      <c r="E650" s="264">
        <v>14</v>
      </c>
      <c r="F650" s="263" t="s">
        <v>495</v>
      </c>
      <c r="G650" s="266" t="s">
        <v>995</v>
      </c>
      <c r="H650" s="263" t="s">
        <v>1026</v>
      </c>
      <c r="I650" s="263" t="s">
        <v>1038</v>
      </c>
      <c r="J650" s="51"/>
      <c r="K650" s="52" t="str">
        <f t="shared" si="108"/>
        <v/>
      </c>
      <c r="L650" s="83" t="str">
        <f t="shared" si="109"/>
        <v/>
      </c>
      <c r="M650" s="53" t="str">
        <f>IF(K650="","",COUNTIF($K$7:K650,"ﾘｽﾄ１"))</f>
        <v/>
      </c>
      <c r="N650" s="53" t="str">
        <f t="shared" si="110"/>
        <v/>
      </c>
      <c r="O650" s="54" t="str">
        <f t="shared" si="111"/>
        <v/>
      </c>
      <c r="P650" s="53" t="str">
        <f t="shared" ref="P650:P713" si="113">IF(O650="該当１",G650,"")</f>
        <v/>
      </c>
      <c r="Q650" s="52" t="str">
        <f t="shared" ref="Q650:Q713" si="114">IF(O650="該当１","ﾘｽﾄ2","")</f>
        <v/>
      </c>
      <c r="R650" s="55" t="str">
        <f t="shared" ref="R650:R713" si="115">IF(Q650="ﾘｽﾄ2",H650,"")</f>
        <v/>
      </c>
      <c r="S650" s="52" t="str">
        <f t="shared" si="112"/>
        <v/>
      </c>
      <c r="T650" s="83" t="str">
        <f t="shared" ref="T650:T713" si="116">IF(S650="該当２",H650,"")</f>
        <v/>
      </c>
      <c r="U650" s="53" t="str">
        <f>IF(S650="","",COUNTIF($S$7:S650,"該当２"))</f>
        <v/>
      </c>
      <c r="V650" s="56" t="str">
        <f t="shared" ref="V650:V713" si="117">IF(AND($S$2=H650,E650&gt;0,E650&lt;998),"該当３","")</f>
        <v/>
      </c>
      <c r="W650" s="83" t="str">
        <f t="shared" ref="W650:W713" si="118">IF(V650="該当３",I650,"")</f>
        <v/>
      </c>
      <c r="X650" s="53" t="str">
        <f>IF(V650="","",COUNTIF($V$7:V650,"該当３"))</f>
        <v/>
      </c>
    </row>
    <row r="651" spans="1:24">
      <c r="A651" s="263">
        <v>1020402015</v>
      </c>
      <c r="B651" s="263">
        <v>10</v>
      </c>
      <c r="C651" s="264">
        <v>204</v>
      </c>
      <c r="D651" s="265">
        <v>2</v>
      </c>
      <c r="E651" s="264">
        <v>15</v>
      </c>
      <c r="F651" s="263" t="s">
        <v>495</v>
      </c>
      <c r="G651" s="266" t="s">
        <v>995</v>
      </c>
      <c r="H651" s="263" t="s">
        <v>1026</v>
      </c>
      <c r="I651" s="263" t="s">
        <v>136</v>
      </c>
      <c r="J651" s="51"/>
      <c r="K651" s="52" t="str">
        <f t="shared" ref="K651:K714" si="119">IF(AND($C651&gt;0,$H651=""),"ﾘｽﾄ１","")</f>
        <v/>
      </c>
      <c r="L651" s="83" t="str">
        <f t="shared" ref="L651:L714" si="120">IF(K651="ﾘｽﾄ１",G651,"")</f>
        <v/>
      </c>
      <c r="M651" s="53" t="str">
        <f>IF(K651="","",COUNTIF($K$7:K651,"ﾘｽﾄ１"))</f>
        <v/>
      </c>
      <c r="N651" s="53" t="str">
        <f t="shared" ref="N651:N714" si="121">IF(AND(D651=0,E651&gt;0),"同一区","")</f>
        <v/>
      </c>
      <c r="O651" s="54" t="str">
        <f t="shared" ref="O651:O714" si="122">IF(AND(EXACT($K$2,G651),H651&gt;0),"該当１","")</f>
        <v/>
      </c>
      <c r="P651" s="53" t="str">
        <f t="shared" si="113"/>
        <v/>
      </c>
      <c r="Q651" s="52" t="str">
        <f t="shared" si="114"/>
        <v/>
      </c>
      <c r="R651" s="55" t="str">
        <f t="shared" si="115"/>
        <v/>
      </c>
      <c r="S651" s="52" t="str">
        <f t="shared" ref="S651:S714" si="123">IF(AND(Q651="ﾘｽﾄ2",OR(I651=0,AND(N651="同一区",E651=1))),"該当２","")</f>
        <v/>
      </c>
      <c r="T651" s="83" t="str">
        <f t="shared" si="116"/>
        <v/>
      </c>
      <c r="U651" s="53" t="str">
        <f>IF(S651="","",COUNTIF($S$7:S651,"該当２"))</f>
        <v/>
      </c>
      <c r="V651" s="56" t="str">
        <f t="shared" si="117"/>
        <v/>
      </c>
      <c r="W651" s="83" t="str">
        <f t="shared" si="118"/>
        <v/>
      </c>
      <c r="X651" s="53" t="str">
        <f>IF(V651="","",COUNTIF($V$7:V651,"該当３"))</f>
        <v/>
      </c>
    </row>
    <row r="652" spans="1:24">
      <c r="A652" s="263">
        <v>1020402016</v>
      </c>
      <c r="B652" s="263">
        <v>10</v>
      </c>
      <c r="C652" s="264">
        <v>204</v>
      </c>
      <c r="D652" s="265">
        <v>2</v>
      </c>
      <c r="E652" s="264">
        <v>16</v>
      </c>
      <c r="F652" s="263" t="s">
        <v>495</v>
      </c>
      <c r="G652" s="266" t="s">
        <v>995</v>
      </c>
      <c r="H652" s="263" t="s">
        <v>1026</v>
      </c>
      <c r="I652" s="263" t="s">
        <v>1039</v>
      </c>
      <c r="J652" s="51"/>
      <c r="K652" s="52" t="str">
        <f t="shared" si="119"/>
        <v/>
      </c>
      <c r="L652" s="83" t="str">
        <f t="shared" si="120"/>
        <v/>
      </c>
      <c r="M652" s="53" t="str">
        <f>IF(K652="","",COUNTIF($K$7:K652,"ﾘｽﾄ１"))</f>
        <v/>
      </c>
      <c r="N652" s="53" t="str">
        <f t="shared" si="121"/>
        <v/>
      </c>
      <c r="O652" s="54" t="str">
        <f t="shared" si="122"/>
        <v/>
      </c>
      <c r="P652" s="53" t="str">
        <f t="shared" si="113"/>
        <v/>
      </c>
      <c r="Q652" s="52" t="str">
        <f t="shared" si="114"/>
        <v/>
      </c>
      <c r="R652" s="55" t="str">
        <f t="shared" si="115"/>
        <v/>
      </c>
      <c r="S652" s="52" t="str">
        <f t="shared" si="123"/>
        <v/>
      </c>
      <c r="T652" s="83" t="str">
        <f t="shared" si="116"/>
        <v/>
      </c>
      <c r="U652" s="53" t="str">
        <f>IF(S652="","",COUNTIF($S$7:S652,"該当２"))</f>
        <v/>
      </c>
      <c r="V652" s="56" t="str">
        <f t="shared" si="117"/>
        <v/>
      </c>
      <c r="W652" s="83" t="str">
        <f t="shared" si="118"/>
        <v/>
      </c>
      <c r="X652" s="53" t="str">
        <f>IF(V652="","",COUNTIF($V$7:V652,"該当３"))</f>
        <v/>
      </c>
    </row>
    <row r="653" spans="1:24">
      <c r="A653" s="263">
        <v>1020402017</v>
      </c>
      <c r="B653" s="263">
        <v>10</v>
      </c>
      <c r="C653" s="264">
        <v>204</v>
      </c>
      <c r="D653" s="265">
        <v>2</v>
      </c>
      <c r="E653" s="264">
        <v>17</v>
      </c>
      <c r="F653" s="263" t="s">
        <v>495</v>
      </c>
      <c r="G653" s="266" t="s">
        <v>995</v>
      </c>
      <c r="H653" s="263" t="s">
        <v>1026</v>
      </c>
      <c r="I653" s="263" t="s">
        <v>1040</v>
      </c>
      <c r="J653" s="51"/>
      <c r="K653" s="52" t="str">
        <f t="shared" si="119"/>
        <v/>
      </c>
      <c r="L653" s="83" t="str">
        <f t="shared" si="120"/>
        <v/>
      </c>
      <c r="M653" s="53" t="str">
        <f>IF(K653="","",COUNTIF($K$7:K653,"ﾘｽﾄ１"))</f>
        <v/>
      </c>
      <c r="N653" s="53" t="str">
        <f t="shared" si="121"/>
        <v/>
      </c>
      <c r="O653" s="54" t="str">
        <f t="shared" si="122"/>
        <v/>
      </c>
      <c r="P653" s="53" t="str">
        <f t="shared" si="113"/>
        <v/>
      </c>
      <c r="Q653" s="52" t="str">
        <f t="shared" si="114"/>
        <v/>
      </c>
      <c r="R653" s="55" t="str">
        <f t="shared" si="115"/>
        <v/>
      </c>
      <c r="S653" s="52" t="str">
        <f t="shared" si="123"/>
        <v/>
      </c>
      <c r="T653" s="83" t="str">
        <f t="shared" si="116"/>
        <v/>
      </c>
      <c r="U653" s="53" t="str">
        <f>IF(S653="","",COUNTIF($S$7:S653,"該当２"))</f>
        <v/>
      </c>
      <c r="V653" s="56" t="str">
        <f t="shared" si="117"/>
        <v/>
      </c>
      <c r="W653" s="83" t="str">
        <f t="shared" si="118"/>
        <v/>
      </c>
      <c r="X653" s="53" t="str">
        <f>IF(V653="","",COUNTIF($V$7:V653,"該当３"))</f>
        <v/>
      </c>
    </row>
    <row r="654" spans="1:24">
      <c r="A654" s="263">
        <v>1020402018</v>
      </c>
      <c r="B654" s="263">
        <v>10</v>
      </c>
      <c r="C654" s="264">
        <v>204</v>
      </c>
      <c r="D654" s="265">
        <v>2</v>
      </c>
      <c r="E654" s="264">
        <v>18</v>
      </c>
      <c r="F654" s="263" t="s">
        <v>495</v>
      </c>
      <c r="G654" s="266" t="s">
        <v>995</v>
      </c>
      <c r="H654" s="263" t="s">
        <v>1026</v>
      </c>
      <c r="I654" s="263" t="s">
        <v>1041</v>
      </c>
      <c r="J654" s="51"/>
      <c r="K654" s="52" t="str">
        <f t="shared" si="119"/>
        <v/>
      </c>
      <c r="L654" s="83" t="str">
        <f t="shared" si="120"/>
        <v/>
      </c>
      <c r="M654" s="53" t="str">
        <f>IF(K654="","",COUNTIF($K$7:K654,"ﾘｽﾄ１"))</f>
        <v/>
      </c>
      <c r="N654" s="53" t="str">
        <f t="shared" si="121"/>
        <v/>
      </c>
      <c r="O654" s="54" t="str">
        <f t="shared" si="122"/>
        <v/>
      </c>
      <c r="P654" s="53" t="str">
        <f t="shared" si="113"/>
        <v/>
      </c>
      <c r="Q654" s="52" t="str">
        <f t="shared" si="114"/>
        <v/>
      </c>
      <c r="R654" s="55" t="str">
        <f t="shared" si="115"/>
        <v/>
      </c>
      <c r="S654" s="52" t="str">
        <f t="shared" si="123"/>
        <v/>
      </c>
      <c r="T654" s="83" t="str">
        <f t="shared" si="116"/>
        <v/>
      </c>
      <c r="U654" s="53" t="str">
        <f>IF(S654="","",COUNTIF($S$7:S654,"該当２"))</f>
        <v/>
      </c>
      <c r="V654" s="56" t="str">
        <f t="shared" si="117"/>
        <v/>
      </c>
      <c r="W654" s="83" t="str">
        <f t="shared" si="118"/>
        <v/>
      </c>
      <c r="X654" s="53" t="str">
        <f>IF(V654="","",COUNTIF($V$7:V654,"該当３"))</f>
        <v/>
      </c>
    </row>
    <row r="655" spans="1:24">
      <c r="A655" s="263">
        <v>1020402019</v>
      </c>
      <c r="B655" s="263">
        <v>10</v>
      </c>
      <c r="C655" s="264">
        <v>204</v>
      </c>
      <c r="D655" s="265">
        <v>2</v>
      </c>
      <c r="E655" s="264">
        <v>19</v>
      </c>
      <c r="F655" s="263" t="s">
        <v>495</v>
      </c>
      <c r="G655" s="266" t="s">
        <v>995</v>
      </c>
      <c r="H655" s="263" t="s">
        <v>1026</v>
      </c>
      <c r="I655" s="263" t="s">
        <v>247</v>
      </c>
      <c r="J655" s="51"/>
      <c r="K655" s="52" t="str">
        <f t="shared" si="119"/>
        <v/>
      </c>
      <c r="L655" s="83" t="str">
        <f t="shared" si="120"/>
        <v/>
      </c>
      <c r="M655" s="53" t="str">
        <f>IF(K655="","",COUNTIF($K$7:K655,"ﾘｽﾄ１"))</f>
        <v/>
      </c>
      <c r="N655" s="53" t="str">
        <f t="shared" si="121"/>
        <v/>
      </c>
      <c r="O655" s="54" t="str">
        <f t="shared" si="122"/>
        <v/>
      </c>
      <c r="P655" s="53" t="str">
        <f t="shared" si="113"/>
        <v/>
      </c>
      <c r="Q655" s="52" t="str">
        <f t="shared" si="114"/>
        <v/>
      </c>
      <c r="R655" s="55" t="str">
        <f t="shared" si="115"/>
        <v/>
      </c>
      <c r="S655" s="52" t="str">
        <f t="shared" si="123"/>
        <v/>
      </c>
      <c r="T655" s="83" t="str">
        <f t="shared" si="116"/>
        <v/>
      </c>
      <c r="U655" s="53" t="str">
        <f>IF(S655="","",COUNTIF($S$7:S655,"該当２"))</f>
        <v/>
      </c>
      <c r="V655" s="56" t="str">
        <f t="shared" si="117"/>
        <v/>
      </c>
      <c r="W655" s="83" t="str">
        <f t="shared" si="118"/>
        <v/>
      </c>
      <c r="X655" s="53" t="str">
        <f>IF(V655="","",COUNTIF($V$7:V655,"該当３"))</f>
        <v/>
      </c>
    </row>
    <row r="656" spans="1:24">
      <c r="A656" s="263">
        <v>1020403000</v>
      </c>
      <c r="B656" s="263">
        <v>10</v>
      </c>
      <c r="C656" s="264">
        <v>204</v>
      </c>
      <c r="D656" s="265">
        <v>3</v>
      </c>
      <c r="E656" s="264">
        <v>0</v>
      </c>
      <c r="F656" s="263" t="s">
        <v>495</v>
      </c>
      <c r="G656" s="266" t="s">
        <v>995</v>
      </c>
      <c r="H656" s="263" t="s">
        <v>1042</v>
      </c>
      <c r="I656" s="263"/>
      <c r="J656" s="51"/>
      <c r="K656" s="52" t="str">
        <f t="shared" si="119"/>
        <v/>
      </c>
      <c r="L656" s="83" t="str">
        <f t="shared" si="120"/>
        <v/>
      </c>
      <c r="M656" s="53" t="str">
        <f>IF(K656="","",COUNTIF($K$7:K656,"ﾘｽﾄ１"))</f>
        <v/>
      </c>
      <c r="N656" s="53" t="str">
        <f t="shared" si="121"/>
        <v/>
      </c>
      <c r="O656" s="54" t="str">
        <f t="shared" si="122"/>
        <v/>
      </c>
      <c r="P656" s="53" t="str">
        <f t="shared" si="113"/>
        <v/>
      </c>
      <c r="Q656" s="52" t="str">
        <f t="shared" si="114"/>
        <v/>
      </c>
      <c r="R656" s="55" t="str">
        <f t="shared" si="115"/>
        <v/>
      </c>
      <c r="S656" s="52" t="str">
        <f t="shared" si="123"/>
        <v/>
      </c>
      <c r="T656" s="83" t="str">
        <f t="shared" si="116"/>
        <v/>
      </c>
      <c r="U656" s="53" t="str">
        <f>IF(S656="","",COUNTIF($S$7:S656,"該当２"))</f>
        <v/>
      </c>
      <c r="V656" s="56" t="str">
        <f t="shared" si="117"/>
        <v/>
      </c>
      <c r="W656" s="83" t="str">
        <f t="shared" si="118"/>
        <v/>
      </c>
      <c r="X656" s="53" t="str">
        <f>IF(V656="","",COUNTIF($V$7:V656,"該当３"))</f>
        <v/>
      </c>
    </row>
    <row r="657" spans="1:24">
      <c r="A657" s="263">
        <v>1020403001</v>
      </c>
      <c r="B657" s="263">
        <v>10</v>
      </c>
      <c r="C657" s="264">
        <v>204</v>
      </c>
      <c r="D657" s="265">
        <v>3</v>
      </c>
      <c r="E657" s="264">
        <v>1</v>
      </c>
      <c r="F657" s="263" t="s">
        <v>495</v>
      </c>
      <c r="G657" s="266" t="s">
        <v>995</v>
      </c>
      <c r="H657" s="263" t="s">
        <v>1042</v>
      </c>
      <c r="I657" s="263" t="s">
        <v>1043</v>
      </c>
      <c r="J657" s="51"/>
      <c r="K657" s="52" t="str">
        <f t="shared" si="119"/>
        <v/>
      </c>
      <c r="L657" s="83" t="str">
        <f t="shared" si="120"/>
        <v/>
      </c>
      <c r="M657" s="53" t="str">
        <f>IF(K657="","",COUNTIF($K$7:K657,"ﾘｽﾄ１"))</f>
        <v/>
      </c>
      <c r="N657" s="53" t="str">
        <f t="shared" si="121"/>
        <v/>
      </c>
      <c r="O657" s="54" t="str">
        <f t="shared" si="122"/>
        <v/>
      </c>
      <c r="P657" s="53" t="str">
        <f t="shared" si="113"/>
        <v/>
      </c>
      <c r="Q657" s="52" t="str">
        <f t="shared" si="114"/>
        <v/>
      </c>
      <c r="R657" s="55" t="str">
        <f t="shared" si="115"/>
        <v/>
      </c>
      <c r="S657" s="52" t="str">
        <f t="shared" si="123"/>
        <v/>
      </c>
      <c r="T657" s="83" t="str">
        <f t="shared" si="116"/>
        <v/>
      </c>
      <c r="U657" s="53" t="str">
        <f>IF(S657="","",COUNTIF($S$7:S657,"該当２"))</f>
        <v/>
      </c>
      <c r="V657" s="56" t="str">
        <f t="shared" si="117"/>
        <v/>
      </c>
      <c r="W657" s="83" t="str">
        <f t="shared" si="118"/>
        <v/>
      </c>
      <c r="X657" s="53" t="str">
        <f>IF(V657="","",COUNTIF($V$7:V657,"該当３"))</f>
        <v/>
      </c>
    </row>
    <row r="658" spans="1:24">
      <c r="A658" s="263">
        <v>1020403002</v>
      </c>
      <c r="B658" s="263">
        <v>10</v>
      </c>
      <c r="C658" s="264">
        <v>204</v>
      </c>
      <c r="D658" s="265">
        <v>3</v>
      </c>
      <c r="E658" s="264">
        <v>2</v>
      </c>
      <c r="F658" s="263" t="s">
        <v>495</v>
      </c>
      <c r="G658" s="266" t="s">
        <v>995</v>
      </c>
      <c r="H658" s="263" t="s">
        <v>1042</v>
      </c>
      <c r="I658" s="263" t="s">
        <v>1044</v>
      </c>
      <c r="J658" s="51"/>
      <c r="K658" s="52" t="str">
        <f t="shared" si="119"/>
        <v/>
      </c>
      <c r="L658" s="83" t="str">
        <f t="shared" si="120"/>
        <v/>
      </c>
      <c r="M658" s="53" t="str">
        <f>IF(K658="","",COUNTIF($K$7:K658,"ﾘｽﾄ１"))</f>
        <v/>
      </c>
      <c r="N658" s="53" t="str">
        <f t="shared" si="121"/>
        <v/>
      </c>
      <c r="O658" s="54" t="str">
        <f t="shared" si="122"/>
        <v/>
      </c>
      <c r="P658" s="53" t="str">
        <f t="shared" si="113"/>
        <v/>
      </c>
      <c r="Q658" s="52" t="str">
        <f t="shared" si="114"/>
        <v/>
      </c>
      <c r="R658" s="55" t="str">
        <f t="shared" si="115"/>
        <v/>
      </c>
      <c r="S658" s="52" t="str">
        <f t="shared" si="123"/>
        <v/>
      </c>
      <c r="T658" s="83" t="str">
        <f t="shared" si="116"/>
        <v/>
      </c>
      <c r="U658" s="53" t="str">
        <f>IF(S658="","",COUNTIF($S$7:S658,"該当２"))</f>
        <v/>
      </c>
      <c r="V658" s="56" t="str">
        <f t="shared" si="117"/>
        <v/>
      </c>
      <c r="W658" s="83" t="str">
        <f t="shared" si="118"/>
        <v/>
      </c>
      <c r="X658" s="53" t="str">
        <f>IF(V658="","",COUNTIF($V$7:V658,"該当３"))</f>
        <v/>
      </c>
    </row>
    <row r="659" spans="1:24">
      <c r="A659" s="263">
        <v>1020403003</v>
      </c>
      <c r="B659" s="263">
        <v>10</v>
      </c>
      <c r="C659" s="264">
        <v>204</v>
      </c>
      <c r="D659" s="265">
        <v>3</v>
      </c>
      <c r="E659" s="264">
        <v>3</v>
      </c>
      <c r="F659" s="263" t="s">
        <v>495</v>
      </c>
      <c r="G659" s="266" t="s">
        <v>995</v>
      </c>
      <c r="H659" s="263" t="s">
        <v>1042</v>
      </c>
      <c r="I659" s="263" t="s">
        <v>1045</v>
      </c>
      <c r="J659" s="51"/>
      <c r="K659" s="52" t="str">
        <f t="shared" si="119"/>
        <v/>
      </c>
      <c r="L659" s="83" t="str">
        <f t="shared" si="120"/>
        <v/>
      </c>
      <c r="M659" s="53" t="str">
        <f>IF(K659="","",COUNTIF($K$7:K659,"ﾘｽﾄ１"))</f>
        <v/>
      </c>
      <c r="N659" s="53" t="str">
        <f t="shared" si="121"/>
        <v/>
      </c>
      <c r="O659" s="54" t="str">
        <f t="shared" si="122"/>
        <v/>
      </c>
      <c r="P659" s="53" t="str">
        <f t="shared" si="113"/>
        <v/>
      </c>
      <c r="Q659" s="52" t="str">
        <f t="shared" si="114"/>
        <v/>
      </c>
      <c r="R659" s="55" t="str">
        <f t="shared" si="115"/>
        <v/>
      </c>
      <c r="S659" s="52" t="str">
        <f t="shared" si="123"/>
        <v/>
      </c>
      <c r="T659" s="83" t="str">
        <f t="shared" si="116"/>
        <v/>
      </c>
      <c r="U659" s="53" t="str">
        <f>IF(S659="","",COUNTIF($S$7:S659,"該当２"))</f>
        <v/>
      </c>
      <c r="V659" s="56" t="str">
        <f t="shared" si="117"/>
        <v/>
      </c>
      <c r="W659" s="83" t="str">
        <f t="shared" si="118"/>
        <v/>
      </c>
      <c r="X659" s="53" t="str">
        <f>IF(V659="","",COUNTIF($V$7:V659,"該当３"))</f>
        <v/>
      </c>
    </row>
    <row r="660" spans="1:24">
      <c r="A660" s="263">
        <v>1020403004</v>
      </c>
      <c r="B660" s="263">
        <v>10</v>
      </c>
      <c r="C660" s="264">
        <v>204</v>
      </c>
      <c r="D660" s="265">
        <v>3</v>
      </c>
      <c r="E660" s="264">
        <v>4</v>
      </c>
      <c r="F660" s="263" t="s">
        <v>495</v>
      </c>
      <c r="G660" s="266" t="s">
        <v>995</v>
      </c>
      <c r="H660" s="263" t="s">
        <v>1042</v>
      </c>
      <c r="I660" s="263" t="s">
        <v>1046</v>
      </c>
      <c r="J660" s="51"/>
      <c r="K660" s="52" t="str">
        <f t="shared" si="119"/>
        <v/>
      </c>
      <c r="L660" s="83" t="str">
        <f t="shared" si="120"/>
        <v/>
      </c>
      <c r="M660" s="53" t="str">
        <f>IF(K660="","",COUNTIF($K$7:K660,"ﾘｽﾄ１"))</f>
        <v/>
      </c>
      <c r="N660" s="53" t="str">
        <f t="shared" si="121"/>
        <v/>
      </c>
      <c r="O660" s="54" t="str">
        <f t="shared" si="122"/>
        <v/>
      </c>
      <c r="P660" s="53" t="str">
        <f t="shared" si="113"/>
        <v/>
      </c>
      <c r="Q660" s="52" t="str">
        <f t="shared" si="114"/>
        <v/>
      </c>
      <c r="R660" s="55" t="str">
        <f t="shared" si="115"/>
        <v/>
      </c>
      <c r="S660" s="52" t="str">
        <f t="shared" si="123"/>
        <v/>
      </c>
      <c r="T660" s="83" t="str">
        <f t="shared" si="116"/>
        <v/>
      </c>
      <c r="U660" s="53" t="str">
        <f>IF(S660="","",COUNTIF($S$7:S660,"該当２"))</f>
        <v/>
      </c>
      <c r="V660" s="56" t="str">
        <f t="shared" si="117"/>
        <v/>
      </c>
      <c r="W660" s="83" t="str">
        <f t="shared" si="118"/>
        <v/>
      </c>
      <c r="X660" s="53" t="str">
        <f>IF(V660="","",COUNTIF($V$7:V660,"該当３"))</f>
        <v/>
      </c>
    </row>
    <row r="661" spans="1:24">
      <c r="A661" s="263">
        <v>1020403005</v>
      </c>
      <c r="B661" s="263">
        <v>10</v>
      </c>
      <c r="C661" s="264">
        <v>204</v>
      </c>
      <c r="D661" s="265">
        <v>3</v>
      </c>
      <c r="E661" s="264">
        <v>5</v>
      </c>
      <c r="F661" s="263" t="s">
        <v>495</v>
      </c>
      <c r="G661" s="266" t="s">
        <v>995</v>
      </c>
      <c r="H661" s="263" t="s">
        <v>1042</v>
      </c>
      <c r="I661" s="263" t="s">
        <v>6</v>
      </c>
      <c r="J661" s="51"/>
      <c r="K661" s="52" t="str">
        <f t="shared" si="119"/>
        <v/>
      </c>
      <c r="L661" s="83" t="str">
        <f t="shared" si="120"/>
        <v/>
      </c>
      <c r="M661" s="53" t="str">
        <f>IF(K661="","",COUNTIF($K$7:K661,"ﾘｽﾄ１"))</f>
        <v/>
      </c>
      <c r="N661" s="53" t="str">
        <f t="shared" si="121"/>
        <v/>
      </c>
      <c r="O661" s="54" t="str">
        <f t="shared" si="122"/>
        <v/>
      </c>
      <c r="P661" s="53" t="str">
        <f t="shared" si="113"/>
        <v/>
      </c>
      <c r="Q661" s="52" t="str">
        <f t="shared" si="114"/>
        <v/>
      </c>
      <c r="R661" s="55" t="str">
        <f t="shared" si="115"/>
        <v/>
      </c>
      <c r="S661" s="52" t="str">
        <f t="shared" si="123"/>
        <v/>
      </c>
      <c r="T661" s="83" t="str">
        <f t="shared" si="116"/>
        <v/>
      </c>
      <c r="U661" s="53" t="str">
        <f>IF(S661="","",COUNTIF($S$7:S661,"該当２"))</f>
        <v/>
      </c>
      <c r="V661" s="56" t="str">
        <f t="shared" si="117"/>
        <v/>
      </c>
      <c r="W661" s="83" t="str">
        <f t="shared" si="118"/>
        <v/>
      </c>
      <c r="X661" s="53" t="str">
        <f>IF(V661="","",COUNTIF($V$7:V661,"該当３"))</f>
        <v/>
      </c>
    </row>
    <row r="662" spans="1:24">
      <c r="A662" s="263">
        <v>1020403006</v>
      </c>
      <c r="B662" s="263">
        <v>10</v>
      </c>
      <c r="C662" s="264">
        <v>204</v>
      </c>
      <c r="D662" s="265">
        <v>3</v>
      </c>
      <c r="E662" s="264">
        <v>6</v>
      </c>
      <c r="F662" s="263" t="s">
        <v>495</v>
      </c>
      <c r="G662" s="266" t="s">
        <v>995</v>
      </c>
      <c r="H662" s="263" t="s">
        <v>1042</v>
      </c>
      <c r="I662" s="263" t="s">
        <v>1047</v>
      </c>
      <c r="J662" s="51"/>
      <c r="K662" s="52" t="str">
        <f t="shared" si="119"/>
        <v/>
      </c>
      <c r="L662" s="83" t="str">
        <f t="shared" si="120"/>
        <v/>
      </c>
      <c r="M662" s="53" t="str">
        <f>IF(K662="","",COUNTIF($K$7:K662,"ﾘｽﾄ１"))</f>
        <v/>
      </c>
      <c r="N662" s="53" t="str">
        <f t="shared" si="121"/>
        <v/>
      </c>
      <c r="O662" s="54" t="str">
        <f t="shared" si="122"/>
        <v/>
      </c>
      <c r="P662" s="53" t="str">
        <f t="shared" si="113"/>
        <v/>
      </c>
      <c r="Q662" s="52" t="str">
        <f t="shared" si="114"/>
        <v/>
      </c>
      <c r="R662" s="55" t="str">
        <f t="shared" si="115"/>
        <v/>
      </c>
      <c r="S662" s="52" t="str">
        <f t="shared" si="123"/>
        <v/>
      </c>
      <c r="T662" s="83" t="str">
        <f t="shared" si="116"/>
        <v/>
      </c>
      <c r="U662" s="53" t="str">
        <f>IF(S662="","",COUNTIF($S$7:S662,"該当２"))</f>
        <v/>
      </c>
      <c r="V662" s="56" t="str">
        <f t="shared" si="117"/>
        <v/>
      </c>
      <c r="W662" s="83" t="str">
        <f t="shared" si="118"/>
        <v/>
      </c>
      <c r="X662" s="53" t="str">
        <f>IF(V662="","",COUNTIF($V$7:V662,"該当３"))</f>
        <v/>
      </c>
    </row>
    <row r="663" spans="1:24">
      <c r="A663" s="263">
        <v>1020403007</v>
      </c>
      <c r="B663" s="263">
        <v>10</v>
      </c>
      <c r="C663" s="264">
        <v>204</v>
      </c>
      <c r="D663" s="265">
        <v>3</v>
      </c>
      <c r="E663" s="264">
        <v>7</v>
      </c>
      <c r="F663" s="263" t="s">
        <v>495</v>
      </c>
      <c r="G663" s="266" t="s">
        <v>995</v>
      </c>
      <c r="H663" s="263" t="s">
        <v>1042</v>
      </c>
      <c r="I663" s="263" t="s">
        <v>1048</v>
      </c>
      <c r="J663" s="51"/>
      <c r="K663" s="52" t="str">
        <f t="shared" si="119"/>
        <v/>
      </c>
      <c r="L663" s="83" t="str">
        <f t="shared" si="120"/>
        <v/>
      </c>
      <c r="M663" s="53" t="str">
        <f>IF(K663="","",COUNTIF($K$7:K663,"ﾘｽﾄ１"))</f>
        <v/>
      </c>
      <c r="N663" s="53" t="str">
        <f t="shared" si="121"/>
        <v/>
      </c>
      <c r="O663" s="54" t="str">
        <f t="shared" si="122"/>
        <v/>
      </c>
      <c r="P663" s="53" t="str">
        <f t="shared" si="113"/>
        <v/>
      </c>
      <c r="Q663" s="52" t="str">
        <f t="shared" si="114"/>
        <v/>
      </c>
      <c r="R663" s="55" t="str">
        <f t="shared" si="115"/>
        <v/>
      </c>
      <c r="S663" s="52" t="str">
        <f t="shared" si="123"/>
        <v/>
      </c>
      <c r="T663" s="83" t="str">
        <f t="shared" si="116"/>
        <v/>
      </c>
      <c r="U663" s="53" t="str">
        <f>IF(S663="","",COUNTIF($S$7:S663,"該当２"))</f>
        <v/>
      </c>
      <c r="V663" s="56" t="str">
        <f t="shared" si="117"/>
        <v/>
      </c>
      <c r="W663" s="83" t="str">
        <f t="shared" si="118"/>
        <v/>
      </c>
      <c r="X663" s="53" t="str">
        <f>IF(V663="","",COUNTIF($V$7:V663,"該当３"))</f>
        <v/>
      </c>
    </row>
    <row r="664" spans="1:24">
      <c r="A664" s="263">
        <v>1020403008</v>
      </c>
      <c r="B664" s="263">
        <v>10</v>
      </c>
      <c r="C664" s="264">
        <v>204</v>
      </c>
      <c r="D664" s="265">
        <v>3</v>
      </c>
      <c r="E664" s="264">
        <v>8</v>
      </c>
      <c r="F664" s="263" t="s">
        <v>495</v>
      </c>
      <c r="G664" s="266" t="s">
        <v>995</v>
      </c>
      <c r="H664" s="263" t="s">
        <v>1042</v>
      </c>
      <c r="I664" s="263" t="s">
        <v>1049</v>
      </c>
      <c r="J664" s="51"/>
      <c r="K664" s="52" t="str">
        <f t="shared" si="119"/>
        <v/>
      </c>
      <c r="L664" s="83" t="str">
        <f t="shared" si="120"/>
        <v/>
      </c>
      <c r="M664" s="53" t="str">
        <f>IF(K664="","",COUNTIF($K$7:K664,"ﾘｽﾄ１"))</f>
        <v/>
      </c>
      <c r="N664" s="53" t="str">
        <f t="shared" si="121"/>
        <v/>
      </c>
      <c r="O664" s="54" t="str">
        <f t="shared" si="122"/>
        <v/>
      </c>
      <c r="P664" s="53" t="str">
        <f t="shared" si="113"/>
        <v/>
      </c>
      <c r="Q664" s="52" t="str">
        <f t="shared" si="114"/>
        <v/>
      </c>
      <c r="R664" s="55" t="str">
        <f t="shared" si="115"/>
        <v/>
      </c>
      <c r="S664" s="52" t="str">
        <f t="shared" si="123"/>
        <v/>
      </c>
      <c r="T664" s="83" t="str">
        <f t="shared" si="116"/>
        <v/>
      </c>
      <c r="U664" s="53" t="str">
        <f>IF(S664="","",COUNTIF($S$7:S664,"該当２"))</f>
        <v/>
      </c>
      <c r="V664" s="56" t="str">
        <f t="shared" si="117"/>
        <v/>
      </c>
      <c r="W664" s="83" t="str">
        <f t="shared" si="118"/>
        <v/>
      </c>
      <c r="X664" s="53" t="str">
        <f>IF(V664="","",COUNTIF($V$7:V664,"該当３"))</f>
        <v/>
      </c>
    </row>
    <row r="665" spans="1:24">
      <c r="A665" s="263">
        <v>1020403009</v>
      </c>
      <c r="B665" s="263">
        <v>10</v>
      </c>
      <c r="C665" s="264">
        <v>204</v>
      </c>
      <c r="D665" s="265">
        <v>3</v>
      </c>
      <c r="E665" s="264">
        <v>9</v>
      </c>
      <c r="F665" s="263" t="s">
        <v>495</v>
      </c>
      <c r="G665" s="266" t="s">
        <v>995</v>
      </c>
      <c r="H665" s="263" t="s">
        <v>1042</v>
      </c>
      <c r="I665" s="263" t="s">
        <v>1050</v>
      </c>
      <c r="J665" s="51"/>
      <c r="K665" s="52" t="str">
        <f t="shared" si="119"/>
        <v/>
      </c>
      <c r="L665" s="83" t="str">
        <f t="shared" si="120"/>
        <v/>
      </c>
      <c r="M665" s="53" t="str">
        <f>IF(K665="","",COUNTIF($K$7:K665,"ﾘｽﾄ１"))</f>
        <v/>
      </c>
      <c r="N665" s="53" t="str">
        <f t="shared" si="121"/>
        <v/>
      </c>
      <c r="O665" s="54" t="str">
        <f t="shared" si="122"/>
        <v/>
      </c>
      <c r="P665" s="53" t="str">
        <f t="shared" si="113"/>
        <v/>
      </c>
      <c r="Q665" s="52" t="str">
        <f t="shared" si="114"/>
        <v/>
      </c>
      <c r="R665" s="55" t="str">
        <f t="shared" si="115"/>
        <v/>
      </c>
      <c r="S665" s="52" t="str">
        <f t="shared" si="123"/>
        <v/>
      </c>
      <c r="T665" s="83" t="str">
        <f t="shared" si="116"/>
        <v/>
      </c>
      <c r="U665" s="53" t="str">
        <f>IF(S665="","",COUNTIF($S$7:S665,"該当２"))</f>
        <v/>
      </c>
      <c r="V665" s="56" t="str">
        <f t="shared" si="117"/>
        <v/>
      </c>
      <c r="W665" s="83" t="str">
        <f t="shared" si="118"/>
        <v/>
      </c>
      <c r="X665" s="53" t="str">
        <f>IF(V665="","",COUNTIF($V$7:V665,"該当３"))</f>
        <v/>
      </c>
    </row>
    <row r="666" spans="1:24">
      <c r="A666" s="263">
        <v>1020404000</v>
      </c>
      <c r="B666" s="263">
        <v>10</v>
      </c>
      <c r="C666" s="264">
        <v>204</v>
      </c>
      <c r="D666" s="265">
        <v>4</v>
      </c>
      <c r="E666" s="264">
        <v>0</v>
      </c>
      <c r="F666" s="263" t="s">
        <v>495</v>
      </c>
      <c r="G666" s="266" t="s">
        <v>995</v>
      </c>
      <c r="H666" s="263" t="s">
        <v>1051</v>
      </c>
      <c r="I666" s="263"/>
      <c r="J666" s="51"/>
      <c r="K666" s="52" t="str">
        <f t="shared" si="119"/>
        <v/>
      </c>
      <c r="L666" s="83" t="str">
        <f t="shared" si="120"/>
        <v/>
      </c>
      <c r="M666" s="53" t="str">
        <f>IF(K666="","",COUNTIF($K$7:K666,"ﾘｽﾄ１"))</f>
        <v/>
      </c>
      <c r="N666" s="53" t="str">
        <f t="shared" si="121"/>
        <v/>
      </c>
      <c r="O666" s="54" t="str">
        <f t="shared" si="122"/>
        <v/>
      </c>
      <c r="P666" s="53" t="str">
        <f t="shared" si="113"/>
        <v/>
      </c>
      <c r="Q666" s="52" t="str">
        <f t="shared" si="114"/>
        <v/>
      </c>
      <c r="R666" s="55" t="str">
        <f t="shared" si="115"/>
        <v/>
      </c>
      <c r="S666" s="52" t="str">
        <f t="shared" si="123"/>
        <v/>
      </c>
      <c r="T666" s="83" t="str">
        <f t="shared" si="116"/>
        <v/>
      </c>
      <c r="U666" s="53" t="str">
        <f>IF(S666="","",COUNTIF($S$7:S666,"該当２"))</f>
        <v/>
      </c>
      <c r="V666" s="56" t="str">
        <f t="shared" si="117"/>
        <v/>
      </c>
      <c r="W666" s="83" t="str">
        <f t="shared" si="118"/>
        <v/>
      </c>
      <c r="X666" s="53" t="str">
        <f>IF(V666="","",COUNTIF($V$7:V666,"該当３"))</f>
        <v/>
      </c>
    </row>
    <row r="667" spans="1:24">
      <c r="A667" s="263">
        <v>1020404001</v>
      </c>
      <c r="B667" s="263">
        <v>10</v>
      </c>
      <c r="C667" s="264">
        <v>204</v>
      </c>
      <c r="D667" s="265">
        <v>4</v>
      </c>
      <c r="E667" s="264">
        <v>1</v>
      </c>
      <c r="F667" s="263" t="s">
        <v>495</v>
      </c>
      <c r="G667" s="266" t="s">
        <v>995</v>
      </c>
      <c r="H667" s="263" t="s">
        <v>1051</v>
      </c>
      <c r="I667" s="263" t="s">
        <v>1052</v>
      </c>
      <c r="J667" s="51"/>
      <c r="K667" s="52" t="str">
        <f t="shared" si="119"/>
        <v/>
      </c>
      <c r="L667" s="83" t="str">
        <f t="shared" si="120"/>
        <v/>
      </c>
      <c r="M667" s="53" t="str">
        <f>IF(K667="","",COUNTIF($K$7:K667,"ﾘｽﾄ１"))</f>
        <v/>
      </c>
      <c r="N667" s="53" t="str">
        <f t="shared" si="121"/>
        <v/>
      </c>
      <c r="O667" s="54" t="str">
        <f t="shared" si="122"/>
        <v/>
      </c>
      <c r="P667" s="53" t="str">
        <f t="shared" si="113"/>
        <v/>
      </c>
      <c r="Q667" s="52" t="str">
        <f t="shared" si="114"/>
        <v/>
      </c>
      <c r="R667" s="55" t="str">
        <f t="shared" si="115"/>
        <v/>
      </c>
      <c r="S667" s="52" t="str">
        <f t="shared" si="123"/>
        <v/>
      </c>
      <c r="T667" s="83" t="str">
        <f t="shared" si="116"/>
        <v/>
      </c>
      <c r="U667" s="53" t="str">
        <f>IF(S667="","",COUNTIF($S$7:S667,"該当２"))</f>
        <v/>
      </c>
      <c r="V667" s="56" t="str">
        <f t="shared" si="117"/>
        <v/>
      </c>
      <c r="W667" s="83" t="str">
        <f t="shared" si="118"/>
        <v/>
      </c>
      <c r="X667" s="53" t="str">
        <f>IF(V667="","",COUNTIF($V$7:V667,"該当３"))</f>
        <v/>
      </c>
    </row>
    <row r="668" spans="1:24">
      <c r="A668" s="263">
        <v>1020404002</v>
      </c>
      <c r="B668" s="263">
        <v>10</v>
      </c>
      <c r="C668" s="264">
        <v>204</v>
      </c>
      <c r="D668" s="265">
        <v>4</v>
      </c>
      <c r="E668" s="264">
        <v>2</v>
      </c>
      <c r="F668" s="263" t="s">
        <v>495</v>
      </c>
      <c r="G668" s="266" t="s">
        <v>995</v>
      </c>
      <c r="H668" s="263" t="s">
        <v>1051</v>
      </c>
      <c r="I668" s="263" t="s">
        <v>1053</v>
      </c>
      <c r="J668" s="51"/>
      <c r="K668" s="52" t="str">
        <f t="shared" si="119"/>
        <v/>
      </c>
      <c r="L668" s="83" t="str">
        <f t="shared" si="120"/>
        <v/>
      </c>
      <c r="M668" s="53" t="str">
        <f>IF(K668="","",COUNTIF($K$7:K668,"ﾘｽﾄ１"))</f>
        <v/>
      </c>
      <c r="N668" s="53" t="str">
        <f t="shared" si="121"/>
        <v/>
      </c>
      <c r="O668" s="54" t="str">
        <f t="shared" si="122"/>
        <v/>
      </c>
      <c r="P668" s="53" t="str">
        <f t="shared" si="113"/>
        <v/>
      </c>
      <c r="Q668" s="52" t="str">
        <f t="shared" si="114"/>
        <v/>
      </c>
      <c r="R668" s="55" t="str">
        <f t="shared" si="115"/>
        <v/>
      </c>
      <c r="S668" s="52" t="str">
        <f t="shared" si="123"/>
        <v/>
      </c>
      <c r="T668" s="83" t="str">
        <f t="shared" si="116"/>
        <v/>
      </c>
      <c r="U668" s="53" t="str">
        <f>IF(S668="","",COUNTIF($S$7:S668,"該当２"))</f>
        <v/>
      </c>
      <c r="V668" s="56" t="str">
        <f t="shared" si="117"/>
        <v/>
      </c>
      <c r="W668" s="83" t="str">
        <f t="shared" si="118"/>
        <v/>
      </c>
      <c r="X668" s="53" t="str">
        <f>IF(V668="","",COUNTIF($V$7:V668,"該当３"))</f>
        <v/>
      </c>
    </row>
    <row r="669" spans="1:24">
      <c r="A669" s="263">
        <v>1020404003</v>
      </c>
      <c r="B669" s="263">
        <v>10</v>
      </c>
      <c r="C669" s="264">
        <v>204</v>
      </c>
      <c r="D669" s="265">
        <v>4</v>
      </c>
      <c r="E669" s="264">
        <v>3</v>
      </c>
      <c r="F669" s="263" t="s">
        <v>495</v>
      </c>
      <c r="G669" s="266" t="s">
        <v>995</v>
      </c>
      <c r="H669" s="263" t="s">
        <v>1051</v>
      </c>
      <c r="I669" s="263" t="s">
        <v>1054</v>
      </c>
      <c r="J669" s="51"/>
      <c r="K669" s="52" t="str">
        <f t="shared" si="119"/>
        <v/>
      </c>
      <c r="L669" s="83" t="str">
        <f t="shared" si="120"/>
        <v/>
      </c>
      <c r="M669" s="53" t="str">
        <f>IF(K669="","",COUNTIF($K$7:K669,"ﾘｽﾄ１"))</f>
        <v/>
      </c>
      <c r="N669" s="53" t="str">
        <f t="shared" si="121"/>
        <v/>
      </c>
      <c r="O669" s="54" t="str">
        <f t="shared" si="122"/>
        <v/>
      </c>
      <c r="P669" s="53" t="str">
        <f t="shared" si="113"/>
        <v/>
      </c>
      <c r="Q669" s="52" t="str">
        <f t="shared" si="114"/>
        <v/>
      </c>
      <c r="R669" s="55" t="str">
        <f t="shared" si="115"/>
        <v/>
      </c>
      <c r="S669" s="52" t="str">
        <f t="shared" si="123"/>
        <v/>
      </c>
      <c r="T669" s="83" t="str">
        <f t="shared" si="116"/>
        <v/>
      </c>
      <c r="U669" s="53" t="str">
        <f>IF(S669="","",COUNTIF($S$7:S669,"該当２"))</f>
        <v/>
      </c>
      <c r="V669" s="56" t="str">
        <f t="shared" si="117"/>
        <v/>
      </c>
      <c r="W669" s="83" t="str">
        <f t="shared" si="118"/>
        <v/>
      </c>
      <c r="X669" s="53" t="str">
        <f>IF(V669="","",COUNTIF($V$7:V669,"該当３"))</f>
        <v/>
      </c>
    </row>
    <row r="670" spans="1:24">
      <c r="A670" s="263">
        <v>1020404004</v>
      </c>
      <c r="B670" s="263">
        <v>10</v>
      </c>
      <c r="C670" s="264">
        <v>204</v>
      </c>
      <c r="D670" s="265">
        <v>4</v>
      </c>
      <c r="E670" s="264">
        <v>4</v>
      </c>
      <c r="F670" s="263" t="s">
        <v>495</v>
      </c>
      <c r="G670" s="266" t="s">
        <v>995</v>
      </c>
      <c r="H670" s="263" t="s">
        <v>1051</v>
      </c>
      <c r="I670" s="263" t="s">
        <v>630</v>
      </c>
      <c r="J670" s="51"/>
      <c r="K670" s="52" t="str">
        <f t="shared" si="119"/>
        <v/>
      </c>
      <c r="L670" s="83" t="str">
        <f t="shared" si="120"/>
        <v/>
      </c>
      <c r="M670" s="53" t="str">
        <f>IF(K670="","",COUNTIF($K$7:K670,"ﾘｽﾄ１"))</f>
        <v/>
      </c>
      <c r="N670" s="53" t="str">
        <f t="shared" si="121"/>
        <v/>
      </c>
      <c r="O670" s="54" t="str">
        <f t="shared" si="122"/>
        <v/>
      </c>
      <c r="P670" s="53" t="str">
        <f t="shared" si="113"/>
        <v/>
      </c>
      <c r="Q670" s="52" t="str">
        <f t="shared" si="114"/>
        <v/>
      </c>
      <c r="R670" s="55" t="str">
        <f t="shared" si="115"/>
        <v/>
      </c>
      <c r="S670" s="52" t="str">
        <f t="shared" si="123"/>
        <v/>
      </c>
      <c r="T670" s="83" t="str">
        <f t="shared" si="116"/>
        <v/>
      </c>
      <c r="U670" s="53" t="str">
        <f>IF(S670="","",COUNTIF($S$7:S670,"該当２"))</f>
        <v/>
      </c>
      <c r="V670" s="56" t="str">
        <f t="shared" si="117"/>
        <v/>
      </c>
      <c r="W670" s="83" t="str">
        <f t="shared" si="118"/>
        <v/>
      </c>
      <c r="X670" s="53" t="str">
        <f>IF(V670="","",COUNTIF($V$7:V670,"該当３"))</f>
        <v/>
      </c>
    </row>
    <row r="671" spans="1:24">
      <c r="A671" s="263">
        <v>1020404005</v>
      </c>
      <c r="B671" s="263">
        <v>10</v>
      </c>
      <c r="C671" s="264">
        <v>204</v>
      </c>
      <c r="D671" s="265">
        <v>4</v>
      </c>
      <c r="E671" s="264">
        <v>5</v>
      </c>
      <c r="F671" s="263" t="s">
        <v>495</v>
      </c>
      <c r="G671" s="266" t="s">
        <v>995</v>
      </c>
      <c r="H671" s="263" t="s">
        <v>1051</v>
      </c>
      <c r="I671" s="263" t="s">
        <v>588</v>
      </c>
      <c r="J671" s="51"/>
      <c r="K671" s="52" t="str">
        <f t="shared" si="119"/>
        <v/>
      </c>
      <c r="L671" s="83" t="str">
        <f t="shared" si="120"/>
        <v/>
      </c>
      <c r="M671" s="53" t="str">
        <f>IF(K671="","",COUNTIF($K$7:K671,"ﾘｽﾄ１"))</f>
        <v/>
      </c>
      <c r="N671" s="53" t="str">
        <f t="shared" si="121"/>
        <v/>
      </c>
      <c r="O671" s="54" t="str">
        <f t="shared" si="122"/>
        <v/>
      </c>
      <c r="P671" s="53" t="str">
        <f t="shared" si="113"/>
        <v/>
      </c>
      <c r="Q671" s="52" t="str">
        <f t="shared" si="114"/>
        <v/>
      </c>
      <c r="R671" s="55" t="str">
        <f t="shared" si="115"/>
        <v/>
      </c>
      <c r="S671" s="52" t="str">
        <f t="shared" si="123"/>
        <v/>
      </c>
      <c r="T671" s="83" t="str">
        <f t="shared" si="116"/>
        <v/>
      </c>
      <c r="U671" s="53" t="str">
        <f>IF(S671="","",COUNTIF($S$7:S671,"該当２"))</f>
        <v/>
      </c>
      <c r="V671" s="56" t="str">
        <f t="shared" si="117"/>
        <v/>
      </c>
      <c r="W671" s="83" t="str">
        <f t="shared" si="118"/>
        <v/>
      </c>
      <c r="X671" s="53" t="str">
        <f>IF(V671="","",COUNTIF($V$7:V671,"該当３"))</f>
        <v/>
      </c>
    </row>
    <row r="672" spans="1:24">
      <c r="A672" s="263">
        <v>1020404006</v>
      </c>
      <c r="B672" s="263">
        <v>10</v>
      </c>
      <c r="C672" s="264">
        <v>204</v>
      </c>
      <c r="D672" s="265">
        <v>4</v>
      </c>
      <c r="E672" s="264">
        <v>6</v>
      </c>
      <c r="F672" s="263" t="s">
        <v>495</v>
      </c>
      <c r="G672" s="266" t="s">
        <v>995</v>
      </c>
      <c r="H672" s="263" t="s">
        <v>1051</v>
      </c>
      <c r="I672" s="263" t="s">
        <v>1055</v>
      </c>
      <c r="J672" s="51"/>
      <c r="K672" s="52" t="str">
        <f t="shared" si="119"/>
        <v/>
      </c>
      <c r="L672" s="83" t="str">
        <f t="shared" si="120"/>
        <v/>
      </c>
      <c r="M672" s="53" t="str">
        <f>IF(K672="","",COUNTIF($K$7:K672,"ﾘｽﾄ１"))</f>
        <v/>
      </c>
      <c r="N672" s="53" t="str">
        <f t="shared" si="121"/>
        <v/>
      </c>
      <c r="O672" s="54" t="str">
        <f t="shared" si="122"/>
        <v/>
      </c>
      <c r="P672" s="53" t="str">
        <f t="shared" si="113"/>
        <v/>
      </c>
      <c r="Q672" s="52" t="str">
        <f t="shared" si="114"/>
        <v/>
      </c>
      <c r="R672" s="55" t="str">
        <f t="shared" si="115"/>
        <v/>
      </c>
      <c r="S672" s="52" t="str">
        <f t="shared" si="123"/>
        <v/>
      </c>
      <c r="T672" s="83" t="str">
        <f t="shared" si="116"/>
        <v/>
      </c>
      <c r="U672" s="53" t="str">
        <f>IF(S672="","",COUNTIF($S$7:S672,"該当２"))</f>
        <v/>
      </c>
      <c r="V672" s="56" t="str">
        <f t="shared" si="117"/>
        <v/>
      </c>
      <c r="W672" s="83" t="str">
        <f t="shared" si="118"/>
        <v/>
      </c>
      <c r="X672" s="53" t="str">
        <f>IF(V672="","",COUNTIF($V$7:V672,"該当３"))</f>
        <v/>
      </c>
    </row>
    <row r="673" spans="1:24">
      <c r="A673" s="263">
        <v>1020404007</v>
      </c>
      <c r="B673" s="263">
        <v>10</v>
      </c>
      <c r="C673" s="264">
        <v>204</v>
      </c>
      <c r="D673" s="265">
        <v>4</v>
      </c>
      <c r="E673" s="264">
        <v>7</v>
      </c>
      <c r="F673" s="263" t="s">
        <v>495</v>
      </c>
      <c r="G673" s="266" t="s">
        <v>995</v>
      </c>
      <c r="H673" s="263" t="s">
        <v>1051</v>
      </c>
      <c r="I673" s="263" t="s">
        <v>1056</v>
      </c>
      <c r="J673" s="51"/>
      <c r="K673" s="52" t="str">
        <f t="shared" si="119"/>
        <v/>
      </c>
      <c r="L673" s="83" t="str">
        <f t="shared" si="120"/>
        <v/>
      </c>
      <c r="M673" s="53" t="str">
        <f>IF(K673="","",COUNTIF($K$7:K673,"ﾘｽﾄ１"))</f>
        <v/>
      </c>
      <c r="N673" s="53" t="str">
        <f t="shared" si="121"/>
        <v/>
      </c>
      <c r="O673" s="54" t="str">
        <f t="shared" si="122"/>
        <v/>
      </c>
      <c r="P673" s="53" t="str">
        <f t="shared" si="113"/>
        <v/>
      </c>
      <c r="Q673" s="52" t="str">
        <f t="shared" si="114"/>
        <v/>
      </c>
      <c r="R673" s="55" t="str">
        <f t="shared" si="115"/>
        <v/>
      </c>
      <c r="S673" s="52" t="str">
        <f t="shared" si="123"/>
        <v/>
      </c>
      <c r="T673" s="83" t="str">
        <f t="shared" si="116"/>
        <v/>
      </c>
      <c r="U673" s="53" t="str">
        <f>IF(S673="","",COUNTIF($S$7:S673,"該当２"))</f>
        <v/>
      </c>
      <c r="V673" s="56" t="str">
        <f t="shared" si="117"/>
        <v/>
      </c>
      <c r="W673" s="83" t="str">
        <f t="shared" si="118"/>
        <v/>
      </c>
      <c r="X673" s="53" t="str">
        <f>IF(V673="","",COUNTIF($V$7:V673,"該当３"))</f>
        <v/>
      </c>
    </row>
    <row r="674" spans="1:24">
      <c r="A674" s="263">
        <v>1020404008</v>
      </c>
      <c r="B674" s="263">
        <v>10</v>
      </c>
      <c r="C674" s="264">
        <v>204</v>
      </c>
      <c r="D674" s="265">
        <v>4</v>
      </c>
      <c r="E674" s="264">
        <v>8</v>
      </c>
      <c r="F674" s="263" t="s">
        <v>495</v>
      </c>
      <c r="G674" s="266" t="s">
        <v>995</v>
      </c>
      <c r="H674" s="263" t="s">
        <v>1051</v>
      </c>
      <c r="I674" s="263" t="s">
        <v>83</v>
      </c>
      <c r="J674" s="51"/>
      <c r="K674" s="52" t="str">
        <f t="shared" si="119"/>
        <v/>
      </c>
      <c r="L674" s="83" t="str">
        <f t="shared" si="120"/>
        <v/>
      </c>
      <c r="M674" s="53" t="str">
        <f>IF(K674="","",COUNTIF($K$7:K674,"ﾘｽﾄ１"))</f>
        <v/>
      </c>
      <c r="N674" s="53" t="str">
        <f t="shared" si="121"/>
        <v/>
      </c>
      <c r="O674" s="54" t="str">
        <f t="shared" si="122"/>
        <v/>
      </c>
      <c r="P674" s="53" t="str">
        <f t="shared" si="113"/>
        <v/>
      </c>
      <c r="Q674" s="52" t="str">
        <f t="shared" si="114"/>
        <v/>
      </c>
      <c r="R674" s="55" t="str">
        <f t="shared" si="115"/>
        <v/>
      </c>
      <c r="S674" s="52" t="str">
        <f t="shared" si="123"/>
        <v/>
      </c>
      <c r="T674" s="83" t="str">
        <f t="shared" si="116"/>
        <v/>
      </c>
      <c r="U674" s="53" t="str">
        <f>IF(S674="","",COUNTIF($S$7:S674,"該当２"))</f>
        <v/>
      </c>
      <c r="V674" s="56" t="str">
        <f t="shared" si="117"/>
        <v/>
      </c>
      <c r="W674" s="83" t="str">
        <f t="shared" si="118"/>
        <v/>
      </c>
      <c r="X674" s="53" t="str">
        <f>IF(V674="","",COUNTIF($V$7:V674,"該当３"))</f>
        <v/>
      </c>
    </row>
    <row r="675" spans="1:24">
      <c r="A675" s="263">
        <v>1020404009</v>
      </c>
      <c r="B675" s="263">
        <v>10</v>
      </c>
      <c r="C675" s="264">
        <v>204</v>
      </c>
      <c r="D675" s="265">
        <v>4</v>
      </c>
      <c r="E675" s="264">
        <v>9</v>
      </c>
      <c r="F675" s="263" t="s">
        <v>495</v>
      </c>
      <c r="G675" s="266" t="s">
        <v>995</v>
      </c>
      <c r="H675" s="263" t="s">
        <v>1051</v>
      </c>
      <c r="I675" s="263" t="s">
        <v>4</v>
      </c>
      <c r="J675" s="51"/>
      <c r="K675" s="52" t="str">
        <f t="shared" si="119"/>
        <v/>
      </c>
      <c r="L675" s="83" t="str">
        <f t="shared" si="120"/>
        <v/>
      </c>
      <c r="M675" s="53" t="str">
        <f>IF(K675="","",COUNTIF($K$7:K675,"ﾘｽﾄ１"))</f>
        <v/>
      </c>
      <c r="N675" s="53" t="str">
        <f t="shared" si="121"/>
        <v/>
      </c>
      <c r="O675" s="54" t="str">
        <f t="shared" si="122"/>
        <v/>
      </c>
      <c r="P675" s="53" t="str">
        <f t="shared" si="113"/>
        <v/>
      </c>
      <c r="Q675" s="52" t="str">
        <f t="shared" si="114"/>
        <v/>
      </c>
      <c r="R675" s="55" t="str">
        <f t="shared" si="115"/>
        <v/>
      </c>
      <c r="S675" s="52" t="str">
        <f t="shared" si="123"/>
        <v/>
      </c>
      <c r="T675" s="83" t="str">
        <f t="shared" si="116"/>
        <v/>
      </c>
      <c r="U675" s="53" t="str">
        <f>IF(S675="","",COUNTIF($S$7:S675,"該当２"))</f>
        <v/>
      </c>
      <c r="V675" s="56" t="str">
        <f t="shared" si="117"/>
        <v/>
      </c>
      <c r="W675" s="83" t="str">
        <f t="shared" si="118"/>
        <v/>
      </c>
      <c r="X675" s="53" t="str">
        <f>IF(V675="","",COUNTIF($V$7:V675,"該当３"))</f>
        <v/>
      </c>
    </row>
    <row r="676" spans="1:24">
      <c r="A676" s="263">
        <v>1020404010</v>
      </c>
      <c r="B676" s="263">
        <v>10</v>
      </c>
      <c r="C676" s="264">
        <v>204</v>
      </c>
      <c r="D676" s="265">
        <v>4</v>
      </c>
      <c r="E676" s="264">
        <v>10</v>
      </c>
      <c r="F676" s="263" t="s">
        <v>495</v>
      </c>
      <c r="G676" s="266" t="s">
        <v>995</v>
      </c>
      <c r="H676" s="263" t="s">
        <v>1051</v>
      </c>
      <c r="I676" s="263" t="s">
        <v>125</v>
      </c>
      <c r="J676" s="51"/>
      <c r="K676" s="52" t="str">
        <f t="shared" si="119"/>
        <v/>
      </c>
      <c r="L676" s="83" t="str">
        <f t="shared" si="120"/>
        <v/>
      </c>
      <c r="M676" s="53" t="str">
        <f>IF(K676="","",COUNTIF($K$7:K676,"ﾘｽﾄ１"))</f>
        <v/>
      </c>
      <c r="N676" s="53" t="str">
        <f t="shared" si="121"/>
        <v/>
      </c>
      <c r="O676" s="54" t="str">
        <f t="shared" si="122"/>
        <v/>
      </c>
      <c r="P676" s="53" t="str">
        <f t="shared" si="113"/>
        <v/>
      </c>
      <c r="Q676" s="52" t="str">
        <f t="shared" si="114"/>
        <v/>
      </c>
      <c r="R676" s="55" t="str">
        <f t="shared" si="115"/>
        <v/>
      </c>
      <c r="S676" s="52" t="str">
        <f t="shared" si="123"/>
        <v/>
      </c>
      <c r="T676" s="83" t="str">
        <f t="shared" si="116"/>
        <v/>
      </c>
      <c r="U676" s="53" t="str">
        <f>IF(S676="","",COUNTIF($S$7:S676,"該当２"))</f>
        <v/>
      </c>
      <c r="V676" s="56" t="str">
        <f t="shared" si="117"/>
        <v/>
      </c>
      <c r="W676" s="83" t="str">
        <f t="shared" si="118"/>
        <v/>
      </c>
      <c r="X676" s="53" t="str">
        <f>IF(V676="","",COUNTIF($V$7:V676,"該当３"))</f>
        <v/>
      </c>
    </row>
    <row r="677" spans="1:24">
      <c r="A677" s="263">
        <v>1020404011</v>
      </c>
      <c r="B677" s="263">
        <v>10</v>
      </c>
      <c r="C677" s="264">
        <v>204</v>
      </c>
      <c r="D677" s="265">
        <v>4</v>
      </c>
      <c r="E677" s="264">
        <v>11</v>
      </c>
      <c r="F677" s="263" t="s">
        <v>495</v>
      </c>
      <c r="G677" s="266" t="s">
        <v>995</v>
      </c>
      <c r="H677" s="263" t="s">
        <v>1051</v>
      </c>
      <c r="I677" s="263" t="s">
        <v>1057</v>
      </c>
      <c r="J677" s="51"/>
      <c r="K677" s="52" t="str">
        <f t="shared" si="119"/>
        <v/>
      </c>
      <c r="L677" s="83" t="str">
        <f t="shared" si="120"/>
        <v/>
      </c>
      <c r="M677" s="53" t="str">
        <f>IF(K677="","",COUNTIF($K$7:K677,"ﾘｽﾄ１"))</f>
        <v/>
      </c>
      <c r="N677" s="53" t="str">
        <f t="shared" si="121"/>
        <v/>
      </c>
      <c r="O677" s="54" t="str">
        <f t="shared" si="122"/>
        <v/>
      </c>
      <c r="P677" s="53" t="str">
        <f t="shared" si="113"/>
        <v/>
      </c>
      <c r="Q677" s="52" t="str">
        <f t="shared" si="114"/>
        <v/>
      </c>
      <c r="R677" s="55" t="str">
        <f t="shared" si="115"/>
        <v/>
      </c>
      <c r="S677" s="52" t="str">
        <f t="shared" si="123"/>
        <v/>
      </c>
      <c r="T677" s="83" t="str">
        <f t="shared" si="116"/>
        <v/>
      </c>
      <c r="U677" s="53" t="str">
        <f>IF(S677="","",COUNTIF($S$7:S677,"該当２"))</f>
        <v/>
      </c>
      <c r="V677" s="56" t="str">
        <f t="shared" si="117"/>
        <v/>
      </c>
      <c r="W677" s="83" t="str">
        <f t="shared" si="118"/>
        <v/>
      </c>
      <c r="X677" s="53" t="str">
        <f>IF(V677="","",COUNTIF($V$7:V677,"該当３"))</f>
        <v/>
      </c>
    </row>
    <row r="678" spans="1:24">
      <c r="A678" s="263">
        <v>1020405000</v>
      </c>
      <c r="B678" s="263">
        <v>10</v>
      </c>
      <c r="C678" s="264">
        <v>204</v>
      </c>
      <c r="D678" s="265">
        <v>5</v>
      </c>
      <c r="E678" s="264">
        <v>0</v>
      </c>
      <c r="F678" s="263" t="s">
        <v>495</v>
      </c>
      <c r="G678" s="266" t="s">
        <v>995</v>
      </c>
      <c r="H678" s="263" t="s">
        <v>1058</v>
      </c>
      <c r="I678" s="263"/>
      <c r="J678" s="51"/>
      <c r="K678" s="52" t="str">
        <f t="shared" si="119"/>
        <v/>
      </c>
      <c r="L678" s="83" t="str">
        <f t="shared" si="120"/>
        <v/>
      </c>
      <c r="M678" s="53" t="str">
        <f>IF(K678="","",COUNTIF($K$7:K678,"ﾘｽﾄ１"))</f>
        <v/>
      </c>
      <c r="N678" s="53" t="str">
        <f t="shared" si="121"/>
        <v/>
      </c>
      <c r="O678" s="54" t="str">
        <f t="shared" si="122"/>
        <v/>
      </c>
      <c r="P678" s="53" t="str">
        <f t="shared" si="113"/>
        <v/>
      </c>
      <c r="Q678" s="52" t="str">
        <f t="shared" si="114"/>
        <v/>
      </c>
      <c r="R678" s="55" t="str">
        <f t="shared" si="115"/>
        <v/>
      </c>
      <c r="S678" s="52" t="str">
        <f t="shared" si="123"/>
        <v/>
      </c>
      <c r="T678" s="83" t="str">
        <f t="shared" si="116"/>
        <v/>
      </c>
      <c r="U678" s="53" t="str">
        <f>IF(S678="","",COUNTIF($S$7:S678,"該当２"))</f>
        <v/>
      </c>
      <c r="V678" s="56" t="str">
        <f t="shared" si="117"/>
        <v/>
      </c>
      <c r="W678" s="83" t="str">
        <f t="shared" si="118"/>
        <v/>
      </c>
      <c r="X678" s="53" t="str">
        <f>IF(V678="","",COUNTIF($V$7:V678,"該当３"))</f>
        <v/>
      </c>
    </row>
    <row r="679" spans="1:24">
      <c r="A679" s="263">
        <v>1020405001</v>
      </c>
      <c r="B679" s="263">
        <v>10</v>
      </c>
      <c r="C679" s="264">
        <v>204</v>
      </c>
      <c r="D679" s="265">
        <v>5</v>
      </c>
      <c r="E679" s="264">
        <v>1</v>
      </c>
      <c r="F679" s="263" t="s">
        <v>495</v>
      </c>
      <c r="G679" s="266" t="s">
        <v>995</v>
      </c>
      <c r="H679" s="263" t="s">
        <v>1058</v>
      </c>
      <c r="I679" s="263" t="s">
        <v>1059</v>
      </c>
      <c r="J679" s="51"/>
      <c r="K679" s="52" t="str">
        <f t="shared" si="119"/>
        <v/>
      </c>
      <c r="L679" s="83" t="str">
        <f t="shared" si="120"/>
        <v/>
      </c>
      <c r="M679" s="53" t="str">
        <f>IF(K679="","",COUNTIF($K$7:K679,"ﾘｽﾄ１"))</f>
        <v/>
      </c>
      <c r="N679" s="53" t="str">
        <f t="shared" si="121"/>
        <v/>
      </c>
      <c r="O679" s="54" t="str">
        <f t="shared" si="122"/>
        <v/>
      </c>
      <c r="P679" s="53" t="str">
        <f t="shared" si="113"/>
        <v/>
      </c>
      <c r="Q679" s="52" t="str">
        <f t="shared" si="114"/>
        <v/>
      </c>
      <c r="R679" s="55" t="str">
        <f t="shared" si="115"/>
        <v/>
      </c>
      <c r="S679" s="52" t="str">
        <f t="shared" si="123"/>
        <v/>
      </c>
      <c r="T679" s="83" t="str">
        <f t="shared" si="116"/>
        <v/>
      </c>
      <c r="U679" s="53" t="str">
        <f>IF(S679="","",COUNTIF($S$7:S679,"該当２"))</f>
        <v/>
      </c>
      <c r="V679" s="56" t="str">
        <f t="shared" si="117"/>
        <v/>
      </c>
      <c r="W679" s="83" t="str">
        <f t="shared" si="118"/>
        <v/>
      </c>
      <c r="X679" s="53" t="str">
        <f>IF(V679="","",COUNTIF($V$7:V679,"該当３"))</f>
        <v/>
      </c>
    </row>
    <row r="680" spans="1:24">
      <c r="A680" s="263">
        <v>1020405002</v>
      </c>
      <c r="B680" s="263">
        <v>10</v>
      </c>
      <c r="C680" s="264">
        <v>204</v>
      </c>
      <c r="D680" s="265">
        <v>5</v>
      </c>
      <c r="E680" s="264">
        <v>2</v>
      </c>
      <c r="F680" s="263" t="s">
        <v>495</v>
      </c>
      <c r="G680" s="266" t="s">
        <v>995</v>
      </c>
      <c r="H680" s="263" t="s">
        <v>1058</v>
      </c>
      <c r="I680" s="263" t="s">
        <v>1060</v>
      </c>
      <c r="J680" s="51"/>
      <c r="K680" s="52" t="str">
        <f t="shared" si="119"/>
        <v/>
      </c>
      <c r="L680" s="83" t="str">
        <f t="shared" si="120"/>
        <v/>
      </c>
      <c r="M680" s="53" t="str">
        <f>IF(K680="","",COUNTIF($K$7:K680,"ﾘｽﾄ１"))</f>
        <v/>
      </c>
      <c r="N680" s="53" t="str">
        <f t="shared" si="121"/>
        <v/>
      </c>
      <c r="O680" s="54" t="str">
        <f t="shared" si="122"/>
        <v/>
      </c>
      <c r="P680" s="53" t="str">
        <f t="shared" si="113"/>
        <v/>
      </c>
      <c r="Q680" s="52" t="str">
        <f t="shared" si="114"/>
        <v/>
      </c>
      <c r="R680" s="55" t="str">
        <f t="shared" si="115"/>
        <v/>
      </c>
      <c r="S680" s="52" t="str">
        <f t="shared" si="123"/>
        <v/>
      </c>
      <c r="T680" s="83" t="str">
        <f t="shared" si="116"/>
        <v/>
      </c>
      <c r="U680" s="53" t="str">
        <f>IF(S680="","",COUNTIF($S$7:S680,"該当２"))</f>
        <v/>
      </c>
      <c r="V680" s="56" t="str">
        <f t="shared" si="117"/>
        <v/>
      </c>
      <c r="W680" s="83" t="str">
        <f t="shared" si="118"/>
        <v/>
      </c>
      <c r="X680" s="53" t="str">
        <f>IF(V680="","",COUNTIF($V$7:V680,"該当３"))</f>
        <v/>
      </c>
    </row>
    <row r="681" spans="1:24">
      <c r="A681" s="263">
        <v>1020405003</v>
      </c>
      <c r="B681" s="263">
        <v>10</v>
      </c>
      <c r="C681" s="264">
        <v>204</v>
      </c>
      <c r="D681" s="265">
        <v>5</v>
      </c>
      <c r="E681" s="264">
        <v>3</v>
      </c>
      <c r="F681" s="263" t="s">
        <v>495</v>
      </c>
      <c r="G681" s="266" t="s">
        <v>995</v>
      </c>
      <c r="H681" s="263" t="s">
        <v>1058</v>
      </c>
      <c r="I681" s="263" t="s">
        <v>1061</v>
      </c>
      <c r="J681" s="51"/>
      <c r="K681" s="52" t="str">
        <f t="shared" si="119"/>
        <v/>
      </c>
      <c r="L681" s="83" t="str">
        <f t="shared" si="120"/>
        <v/>
      </c>
      <c r="M681" s="53" t="str">
        <f>IF(K681="","",COUNTIF($K$7:K681,"ﾘｽﾄ１"))</f>
        <v/>
      </c>
      <c r="N681" s="53" t="str">
        <f t="shared" si="121"/>
        <v/>
      </c>
      <c r="O681" s="54" t="str">
        <f t="shared" si="122"/>
        <v/>
      </c>
      <c r="P681" s="53" t="str">
        <f t="shared" si="113"/>
        <v/>
      </c>
      <c r="Q681" s="52" t="str">
        <f t="shared" si="114"/>
        <v/>
      </c>
      <c r="R681" s="55" t="str">
        <f t="shared" si="115"/>
        <v/>
      </c>
      <c r="S681" s="52" t="str">
        <f t="shared" si="123"/>
        <v/>
      </c>
      <c r="T681" s="83" t="str">
        <f t="shared" si="116"/>
        <v/>
      </c>
      <c r="U681" s="53" t="str">
        <f>IF(S681="","",COUNTIF($S$7:S681,"該当２"))</f>
        <v/>
      </c>
      <c r="V681" s="56" t="str">
        <f t="shared" si="117"/>
        <v/>
      </c>
      <c r="W681" s="83" t="str">
        <f t="shared" si="118"/>
        <v/>
      </c>
      <c r="X681" s="53" t="str">
        <f>IF(V681="","",COUNTIF($V$7:V681,"該当３"))</f>
        <v/>
      </c>
    </row>
    <row r="682" spans="1:24">
      <c r="A682" s="263">
        <v>1020405004</v>
      </c>
      <c r="B682" s="263">
        <v>10</v>
      </c>
      <c r="C682" s="264">
        <v>204</v>
      </c>
      <c r="D682" s="265">
        <v>5</v>
      </c>
      <c r="E682" s="264">
        <v>4</v>
      </c>
      <c r="F682" s="263" t="s">
        <v>495</v>
      </c>
      <c r="G682" s="266" t="s">
        <v>995</v>
      </c>
      <c r="H682" s="263" t="s">
        <v>1058</v>
      </c>
      <c r="I682" s="263" t="s">
        <v>1062</v>
      </c>
      <c r="J682" s="51"/>
      <c r="K682" s="52" t="str">
        <f t="shared" si="119"/>
        <v/>
      </c>
      <c r="L682" s="83" t="str">
        <f t="shared" si="120"/>
        <v/>
      </c>
      <c r="M682" s="53" t="str">
        <f>IF(K682="","",COUNTIF($K$7:K682,"ﾘｽﾄ１"))</f>
        <v/>
      </c>
      <c r="N682" s="53" t="str">
        <f t="shared" si="121"/>
        <v/>
      </c>
      <c r="O682" s="54" t="str">
        <f t="shared" si="122"/>
        <v/>
      </c>
      <c r="P682" s="53" t="str">
        <f t="shared" si="113"/>
        <v/>
      </c>
      <c r="Q682" s="52" t="str">
        <f t="shared" si="114"/>
        <v/>
      </c>
      <c r="R682" s="55" t="str">
        <f t="shared" si="115"/>
        <v/>
      </c>
      <c r="S682" s="52" t="str">
        <f t="shared" si="123"/>
        <v/>
      </c>
      <c r="T682" s="83" t="str">
        <f t="shared" si="116"/>
        <v/>
      </c>
      <c r="U682" s="53" t="str">
        <f>IF(S682="","",COUNTIF($S$7:S682,"該当２"))</f>
        <v/>
      </c>
      <c r="V682" s="56" t="str">
        <f t="shared" si="117"/>
        <v/>
      </c>
      <c r="W682" s="83" t="str">
        <f t="shared" si="118"/>
        <v/>
      </c>
      <c r="X682" s="53" t="str">
        <f>IF(V682="","",COUNTIF($V$7:V682,"該当３"))</f>
        <v/>
      </c>
    </row>
    <row r="683" spans="1:24">
      <c r="A683" s="263">
        <v>1020405005</v>
      </c>
      <c r="B683" s="263">
        <v>10</v>
      </c>
      <c r="C683" s="264">
        <v>204</v>
      </c>
      <c r="D683" s="265">
        <v>5</v>
      </c>
      <c r="E683" s="264">
        <v>5</v>
      </c>
      <c r="F683" s="263" t="s">
        <v>495</v>
      </c>
      <c r="G683" s="266" t="s">
        <v>995</v>
      </c>
      <c r="H683" s="263" t="s">
        <v>1058</v>
      </c>
      <c r="I683" s="263" t="s">
        <v>1063</v>
      </c>
      <c r="J683" s="51"/>
      <c r="K683" s="52" t="str">
        <f t="shared" si="119"/>
        <v/>
      </c>
      <c r="L683" s="83" t="str">
        <f t="shared" si="120"/>
        <v/>
      </c>
      <c r="M683" s="53" t="str">
        <f>IF(K683="","",COUNTIF($K$7:K683,"ﾘｽﾄ１"))</f>
        <v/>
      </c>
      <c r="N683" s="53" t="str">
        <f t="shared" si="121"/>
        <v/>
      </c>
      <c r="O683" s="54" t="str">
        <f t="shared" si="122"/>
        <v/>
      </c>
      <c r="P683" s="53" t="str">
        <f t="shared" si="113"/>
        <v/>
      </c>
      <c r="Q683" s="52" t="str">
        <f t="shared" si="114"/>
        <v/>
      </c>
      <c r="R683" s="55" t="str">
        <f t="shared" si="115"/>
        <v/>
      </c>
      <c r="S683" s="52" t="str">
        <f t="shared" si="123"/>
        <v/>
      </c>
      <c r="T683" s="83" t="str">
        <f t="shared" si="116"/>
        <v/>
      </c>
      <c r="U683" s="53" t="str">
        <f>IF(S683="","",COUNTIF($S$7:S683,"該当２"))</f>
        <v/>
      </c>
      <c r="V683" s="56" t="str">
        <f t="shared" si="117"/>
        <v/>
      </c>
      <c r="W683" s="83" t="str">
        <f t="shared" si="118"/>
        <v/>
      </c>
      <c r="X683" s="53" t="str">
        <f>IF(V683="","",COUNTIF($V$7:V683,"該当３"))</f>
        <v/>
      </c>
    </row>
    <row r="684" spans="1:24">
      <c r="A684" s="263">
        <v>1020405006</v>
      </c>
      <c r="B684" s="263">
        <v>10</v>
      </c>
      <c r="C684" s="264">
        <v>204</v>
      </c>
      <c r="D684" s="265">
        <v>5</v>
      </c>
      <c r="E684" s="264">
        <v>6</v>
      </c>
      <c r="F684" s="263" t="s">
        <v>495</v>
      </c>
      <c r="G684" s="266" t="s">
        <v>995</v>
      </c>
      <c r="H684" s="263" t="s">
        <v>1058</v>
      </c>
      <c r="I684" s="263" t="s">
        <v>1064</v>
      </c>
      <c r="J684" s="51"/>
      <c r="K684" s="52" t="str">
        <f t="shared" si="119"/>
        <v/>
      </c>
      <c r="L684" s="83" t="str">
        <f t="shared" si="120"/>
        <v/>
      </c>
      <c r="M684" s="53" t="str">
        <f>IF(K684="","",COUNTIF($K$7:K684,"ﾘｽﾄ１"))</f>
        <v/>
      </c>
      <c r="N684" s="53" t="str">
        <f t="shared" si="121"/>
        <v/>
      </c>
      <c r="O684" s="54" t="str">
        <f t="shared" si="122"/>
        <v/>
      </c>
      <c r="P684" s="53" t="str">
        <f t="shared" si="113"/>
        <v/>
      </c>
      <c r="Q684" s="52" t="str">
        <f t="shared" si="114"/>
        <v/>
      </c>
      <c r="R684" s="55" t="str">
        <f t="shared" si="115"/>
        <v/>
      </c>
      <c r="S684" s="52" t="str">
        <f t="shared" si="123"/>
        <v/>
      </c>
      <c r="T684" s="83" t="str">
        <f t="shared" si="116"/>
        <v/>
      </c>
      <c r="U684" s="53" t="str">
        <f>IF(S684="","",COUNTIF($S$7:S684,"該当２"))</f>
        <v/>
      </c>
      <c r="V684" s="56" t="str">
        <f t="shared" si="117"/>
        <v/>
      </c>
      <c r="W684" s="83" t="str">
        <f t="shared" si="118"/>
        <v/>
      </c>
      <c r="X684" s="53" t="str">
        <f>IF(V684="","",COUNTIF($V$7:V684,"該当３"))</f>
        <v/>
      </c>
    </row>
    <row r="685" spans="1:24">
      <c r="A685" s="263">
        <v>1020405007</v>
      </c>
      <c r="B685" s="263">
        <v>10</v>
      </c>
      <c r="C685" s="264">
        <v>204</v>
      </c>
      <c r="D685" s="265">
        <v>5</v>
      </c>
      <c r="E685" s="264">
        <v>7</v>
      </c>
      <c r="F685" s="263" t="s">
        <v>495</v>
      </c>
      <c r="G685" s="266" t="s">
        <v>995</v>
      </c>
      <c r="H685" s="263" t="s">
        <v>1058</v>
      </c>
      <c r="I685" s="263" t="s">
        <v>1065</v>
      </c>
      <c r="J685" s="51"/>
      <c r="K685" s="52" t="str">
        <f t="shared" si="119"/>
        <v/>
      </c>
      <c r="L685" s="83" t="str">
        <f t="shared" si="120"/>
        <v/>
      </c>
      <c r="M685" s="53" t="str">
        <f>IF(K685="","",COUNTIF($K$7:K685,"ﾘｽﾄ１"))</f>
        <v/>
      </c>
      <c r="N685" s="53" t="str">
        <f t="shared" si="121"/>
        <v/>
      </c>
      <c r="O685" s="54" t="str">
        <f t="shared" si="122"/>
        <v/>
      </c>
      <c r="P685" s="53" t="str">
        <f t="shared" si="113"/>
        <v/>
      </c>
      <c r="Q685" s="52" t="str">
        <f t="shared" si="114"/>
        <v/>
      </c>
      <c r="R685" s="55" t="str">
        <f t="shared" si="115"/>
        <v/>
      </c>
      <c r="S685" s="52" t="str">
        <f t="shared" si="123"/>
        <v/>
      </c>
      <c r="T685" s="83" t="str">
        <f t="shared" si="116"/>
        <v/>
      </c>
      <c r="U685" s="53" t="str">
        <f>IF(S685="","",COUNTIF($S$7:S685,"該当２"))</f>
        <v/>
      </c>
      <c r="V685" s="56" t="str">
        <f t="shared" si="117"/>
        <v/>
      </c>
      <c r="W685" s="83" t="str">
        <f t="shared" si="118"/>
        <v/>
      </c>
      <c r="X685" s="53" t="str">
        <f>IF(V685="","",COUNTIF($V$7:V685,"該当３"))</f>
        <v/>
      </c>
    </row>
    <row r="686" spans="1:24">
      <c r="A686" s="263">
        <v>1020405008</v>
      </c>
      <c r="B686" s="263">
        <v>10</v>
      </c>
      <c r="C686" s="264">
        <v>204</v>
      </c>
      <c r="D686" s="265">
        <v>5</v>
      </c>
      <c r="E686" s="264">
        <v>8</v>
      </c>
      <c r="F686" s="263" t="s">
        <v>495</v>
      </c>
      <c r="G686" s="266" t="s">
        <v>995</v>
      </c>
      <c r="H686" s="263" t="s">
        <v>1058</v>
      </c>
      <c r="I686" s="263" t="s">
        <v>1066</v>
      </c>
      <c r="J686" s="51"/>
      <c r="K686" s="52" t="str">
        <f t="shared" si="119"/>
        <v/>
      </c>
      <c r="L686" s="83" t="str">
        <f t="shared" si="120"/>
        <v/>
      </c>
      <c r="M686" s="53" t="str">
        <f>IF(K686="","",COUNTIF($K$7:K686,"ﾘｽﾄ１"))</f>
        <v/>
      </c>
      <c r="N686" s="53" t="str">
        <f t="shared" si="121"/>
        <v/>
      </c>
      <c r="O686" s="54" t="str">
        <f t="shared" si="122"/>
        <v/>
      </c>
      <c r="P686" s="53" t="str">
        <f t="shared" si="113"/>
        <v/>
      </c>
      <c r="Q686" s="52" t="str">
        <f t="shared" si="114"/>
        <v/>
      </c>
      <c r="R686" s="55" t="str">
        <f t="shared" si="115"/>
        <v/>
      </c>
      <c r="S686" s="52" t="str">
        <f t="shared" si="123"/>
        <v/>
      </c>
      <c r="T686" s="83" t="str">
        <f t="shared" si="116"/>
        <v/>
      </c>
      <c r="U686" s="53" t="str">
        <f>IF(S686="","",COUNTIF($S$7:S686,"該当２"))</f>
        <v/>
      </c>
      <c r="V686" s="56" t="str">
        <f t="shared" si="117"/>
        <v/>
      </c>
      <c r="W686" s="83" t="str">
        <f t="shared" si="118"/>
        <v/>
      </c>
      <c r="X686" s="53" t="str">
        <f>IF(V686="","",COUNTIF($V$7:V686,"該当３"))</f>
        <v/>
      </c>
    </row>
    <row r="687" spans="1:24">
      <c r="A687" s="263">
        <v>1020405009</v>
      </c>
      <c r="B687" s="263">
        <v>10</v>
      </c>
      <c r="C687" s="264">
        <v>204</v>
      </c>
      <c r="D687" s="265">
        <v>5</v>
      </c>
      <c r="E687" s="264">
        <v>9</v>
      </c>
      <c r="F687" s="263" t="s">
        <v>495</v>
      </c>
      <c r="G687" s="266" t="s">
        <v>995</v>
      </c>
      <c r="H687" s="263" t="s">
        <v>1058</v>
      </c>
      <c r="I687" s="263" t="s">
        <v>1067</v>
      </c>
      <c r="J687" s="51"/>
      <c r="K687" s="52" t="str">
        <f t="shared" si="119"/>
        <v/>
      </c>
      <c r="L687" s="83" t="str">
        <f t="shared" si="120"/>
        <v/>
      </c>
      <c r="M687" s="53" t="str">
        <f>IF(K687="","",COUNTIF($K$7:K687,"ﾘｽﾄ１"))</f>
        <v/>
      </c>
      <c r="N687" s="53" t="str">
        <f t="shared" si="121"/>
        <v/>
      </c>
      <c r="O687" s="54" t="str">
        <f t="shared" si="122"/>
        <v/>
      </c>
      <c r="P687" s="53" t="str">
        <f t="shared" si="113"/>
        <v/>
      </c>
      <c r="Q687" s="52" t="str">
        <f t="shared" si="114"/>
        <v/>
      </c>
      <c r="R687" s="55" t="str">
        <f t="shared" si="115"/>
        <v/>
      </c>
      <c r="S687" s="52" t="str">
        <f t="shared" si="123"/>
        <v/>
      </c>
      <c r="T687" s="83" t="str">
        <f t="shared" si="116"/>
        <v/>
      </c>
      <c r="U687" s="53" t="str">
        <f>IF(S687="","",COUNTIF($S$7:S687,"該当２"))</f>
        <v/>
      </c>
      <c r="V687" s="56" t="str">
        <f t="shared" si="117"/>
        <v/>
      </c>
      <c r="W687" s="83" t="str">
        <f t="shared" si="118"/>
        <v/>
      </c>
      <c r="X687" s="53" t="str">
        <f>IF(V687="","",COUNTIF($V$7:V687,"該当３"))</f>
        <v/>
      </c>
    </row>
    <row r="688" spans="1:24">
      <c r="A688" s="263">
        <v>1020405010</v>
      </c>
      <c r="B688" s="263">
        <v>10</v>
      </c>
      <c r="C688" s="264">
        <v>204</v>
      </c>
      <c r="D688" s="265">
        <v>5</v>
      </c>
      <c r="E688" s="264">
        <v>10</v>
      </c>
      <c r="F688" s="263" t="s">
        <v>495</v>
      </c>
      <c r="G688" s="266" t="s">
        <v>995</v>
      </c>
      <c r="H688" s="263" t="s">
        <v>1058</v>
      </c>
      <c r="I688" s="263" t="s">
        <v>1068</v>
      </c>
      <c r="J688" s="51"/>
      <c r="K688" s="52" t="str">
        <f t="shared" si="119"/>
        <v/>
      </c>
      <c r="L688" s="83" t="str">
        <f t="shared" si="120"/>
        <v/>
      </c>
      <c r="M688" s="53" t="str">
        <f>IF(K688="","",COUNTIF($K$7:K688,"ﾘｽﾄ１"))</f>
        <v/>
      </c>
      <c r="N688" s="53" t="str">
        <f t="shared" si="121"/>
        <v/>
      </c>
      <c r="O688" s="54" t="str">
        <f t="shared" si="122"/>
        <v/>
      </c>
      <c r="P688" s="53" t="str">
        <f t="shared" si="113"/>
        <v/>
      </c>
      <c r="Q688" s="52" t="str">
        <f t="shared" si="114"/>
        <v/>
      </c>
      <c r="R688" s="55" t="str">
        <f t="shared" si="115"/>
        <v/>
      </c>
      <c r="S688" s="52" t="str">
        <f t="shared" si="123"/>
        <v/>
      </c>
      <c r="T688" s="83" t="str">
        <f t="shared" si="116"/>
        <v/>
      </c>
      <c r="U688" s="53" t="str">
        <f>IF(S688="","",COUNTIF($S$7:S688,"該当２"))</f>
        <v/>
      </c>
      <c r="V688" s="56" t="str">
        <f t="shared" si="117"/>
        <v/>
      </c>
      <c r="W688" s="83" t="str">
        <f t="shared" si="118"/>
        <v/>
      </c>
      <c r="X688" s="53" t="str">
        <f>IF(V688="","",COUNTIF($V$7:V688,"該当３"))</f>
        <v/>
      </c>
    </row>
    <row r="689" spans="1:24">
      <c r="A689" s="263">
        <v>1020405011</v>
      </c>
      <c r="B689" s="263">
        <v>10</v>
      </c>
      <c r="C689" s="264">
        <v>204</v>
      </c>
      <c r="D689" s="265">
        <v>5</v>
      </c>
      <c r="E689" s="264">
        <v>11</v>
      </c>
      <c r="F689" s="263" t="s">
        <v>495</v>
      </c>
      <c r="G689" s="266" t="s">
        <v>995</v>
      </c>
      <c r="H689" s="263" t="s">
        <v>1058</v>
      </c>
      <c r="I689" s="263" t="s">
        <v>1069</v>
      </c>
      <c r="J689" s="51"/>
      <c r="K689" s="52" t="str">
        <f t="shared" si="119"/>
        <v/>
      </c>
      <c r="L689" s="83" t="str">
        <f t="shared" si="120"/>
        <v/>
      </c>
      <c r="M689" s="53" t="str">
        <f>IF(K689="","",COUNTIF($K$7:K689,"ﾘｽﾄ１"))</f>
        <v/>
      </c>
      <c r="N689" s="53" t="str">
        <f t="shared" si="121"/>
        <v/>
      </c>
      <c r="O689" s="54" t="str">
        <f t="shared" si="122"/>
        <v/>
      </c>
      <c r="P689" s="53" t="str">
        <f t="shared" si="113"/>
        <v/>
      </c>
      <c r="Q689" s="52" t="str">
        <f t="shared" si="114"/>
        <v/>
      </c>
      <c r="R689" s="55" t="str">
        <f t="shared" si="115"/>
        <v/>
      </c>
      <c r="S689" s="52" t="str">
        <f t="shared" si="123"/>
        <v/>
      </c>
      <c r="T689" s="83" t="str">
        <f t="shared" si="116"/>
        <v/>
      </c>
      <c r="U689" s="53" t="str">
        <f>IF(S689="","",COUNTIF($S$7:S689,"該当２"))</f>
        <v/>
      </c>
      <c r="V689" s="56" t="str">
        <f t="shared" si="117"/>
        <v/>
      </c>
      <c r="W689" s="83" t="str">
        <f t="shared" si="118"/>
        <v/>
      </c>
      <c r="X689" s="53" t="str">
        <f>IF(V689="","",COUNTIF($V$7:V689,"該当３"))</f>
        <v/>
      </c>
    </row>
    <row r="690" spans="1:24">
      <c r="A690" s="263">
        <v>1020406000</v>
      </c>
      <c r="B690" s="263">
        <v>10</v>
      </c>
      <c r="C690" s="264">
        <v>204</v>
      </c>
      <c r="D690" s="265">
        <v>6</v>
      </c>
      <c r="E690" s="264">
        <v>0</v>
      </c>
      <c r="F690" s="263" t="s">
        <v>495</v>
      </c>
      <c r="G690" s="266" t="s">
        <v>995</v>
      </c>
      <c r="H690" s="263" t="s">
        <v>1070</v>
      </c>
      <c r="I690" s="263"/>
      <c r="J690" s="51"/>
      <c r="K690" s="52" t="str">
        <f t="shared" si="119"/>
        <v/>
      </c>
      <c r="L690" s="83" t="str">
        <f t="shared" si="120"/>
        <v/>
      </c>
      <c r="M690" s="53" t="str">
        <f>IF(K690="","",COUNTIF($K$7:K690,"ﾘｽﾄ１"))</f>
        <v/>
      </c>
      <c r="N690" s="53" t="str">
        <f t="shared" si="121"/>
        <v/>
      </c>
      <c r="O690" s="54" t="str">
        <f t="shared" si="122"/>
        <v/>
      </c>
      <c r="P690" s="53" t="str">
        <f t="shared" si="113"/>
        <v/>
      </c>
      <c r="Q690" s="52" t="str">
        <f t="shared" si="114"/>
        <v/>
      </c>
      <c r="R690" s="55" t="str">
        <f t="shared" si="115"/>
        <v/>
      </c>
      <c r="S690" s="52" t="str">
        <f t="shared" si="123"/>
        <v/>
      </c>
      <c r="T690" s="83" t="str">
        <f t="shared" si="116"/>
        <v/>
      </c>
      <c r="U690" s="53" t="str">
        <f>IF(S690="","",COUNTIF($S$7:S690,"該当２"))</f>
        <v/>
      </c>
      <c r="V690" s="56" t="str">
        <f t="shared" si="117"/>
        <v/>
      </c>
      <c r="W690" s="83" t="str">
        <f t="shared" si="118"/>
        <v/>
      </c>
      <c r="X690" s="53" t="str">
        <f>IF(V690="","",COUNTIF($V$7:V690,"該当３"))</f>
        <v/>
      </c>
    </row>
    <row r="691" spans="1:24">
      <c r="A691" s="263">
        <v>1020406001</v>
      </c>
      <c r="B691" s="263">
        <v>10</v>
      </c>
      <c r="C691" s="264">
        <v>204</v>
      </c>
      <c r="D691" s="265">
        <v>6</v>
      </c>
      <c r="E691" s="264">
        <v>1</v>
      </c>
      <c r="F691" s="263" t="s">
        <v>495</v>
      </c>
      <c r="G691" s="266" t="s">
        <v>995</v>
      </c>
      <c r="H691" s="263" t="s">
        <v>1070</v>
      </c>
      <c r="I691" s="263" t="s">
        <v>1071</v>
      </c>
      <c r="J691" s="51"/>
      <c r="K691" s="52" t="str">
        <f t="shared" si="119"/>
        <v/>
      </c>
      <c r="L691" s="83" t="str">
        <f t="shared" si="120"/>
        <v/>
      </c>
      <c r="M691" s="53" t="str">
        <f>IF(K691="","",COUNTIF($K$7:K691,"ﾘｽﾄ１"))</f>
        <v/>
      </c>
      <c r="N691" s="53" t="str">
        <f t="shared" si="121"/>
        <v/>
      </c>
      <c r="O691" s="54" t="str">
        <f t="shared" si="122"/>
        <v/>
      </c>
      <c r="P691" s="53" t="str">
        <f t="shared" si="113"/>
        <v/>
      </c>
      <c r="Q691" s="52" t="str">
        <f t="shared" si="114"/>
        <v/>
      </c>
      <c r="R691" s="55" t="str">
        <f t="shared" si="115"/>
        <v/>
      </c>
      <c r="S691" s="52" t="str">
        <f t="shared" si="123"/>
        <v/>
      </c>
      <c r="T691" s="83" t="str">
        <f t="shared" si="116"/>
        <v/>
      </c>
      <c r="U691" s="53" t="str">
        <f>IF(S691="","",COUNTIF($S$7:S691,"該当２"))</f>
        <v/>
      </c>
      <c r="V691" s="56" t="str">
        <f t="shared" si="117"/>
        <v/>
      </c>
      <c r="W691" s="83" t="str">
        <f t="shared" si="118"/>
        <v/>
      </c>
      <c r="X691" s="53" t="str">
        <f>IF(V691="","",COUNTIF($V$7:V691,"該当３"))</f>
        <v/>
      </c>
    </row>
    <row r="692" spans="1:24">
      <c r="A692" s="263">
        <v>1020406002</v>
      </c>
      <c r="B692" s="263">
        <v>10</v>
      </c>
      <c r="C692" s="264">
        <v>204</v>
      </c>
      <c r="D692" s="265">
        <v>6</v>
      </c>
      <c r="E692" s="264">
        <v>2</v>
      </c>
      <c r="F692" s="263" t="s">
        <v>495</v>
      </c>
      <c r="G692" s="266" t="s">
        <v>995</v>
      </c>
      <c r="H692" s="263" t="s">
        <v>1070</v>
      </c>
      <c r="I692" s="263" t="s">
        <v>1072</v>
      </c>
      <c r="J692" s="51"/>
      <c r="K692" s="52" t="str">
        <f t="shared" si="119"/>
        <v/>
      </c>
      <c r="L692" s="83" t="str">
        <f t="shared" si="120"/>
        <v/>
      </c>
      <c r="M692" s="53" t="str">
        <f>IF(K692="","",COUNTIF($K$7:K692,"ﾘｽﾄ１"))</f>
        <v/>
      </c>
      <c r="N692" s="53" t="str">
        <f t="shared" si="121"/>
        <v/>
      </c>
      <c r="O692" s="54" t="str">
        <f t="shared" si="122"/>
        <v/>
      </c>
      <c r="P692" s="53" t="str">
        <f t="shared" si="113"/>
        <v/>
      </c>
      <c r="Q692" s="52" t="str">
        <f t="shared" si="114"/>
        <v/>
      </c>
      <c r="R692" s="55" t="str">
        <f t="shared" si="115"/>
        <v/>
      </c>
      <c r="S692" s="52" t="str">
        <f t="shared" si="123"/>
        <v/>
      </c>
      <c r="T692" s="83" t="str">
        <f t="shared" si="116"/>
        <v/>
      </c>
      <c r="U692" s="53" t="str">
        <f>IF(S692="","",COUNTIF($S$7:S692,"該当２"))</f>
        <v/>
      </c>
      <c r="V692" s="56" t="str">
        <f t="shared" si="117"/>
        <v/>
      </c>
      <c r="W692" s="83" t="str">
        <f t="shared" si="118"/>
        <v/>
      </c>
      <c r="X692" s="53" t="str">
        <f>IF(V692="","",COUNTIF($V$7:V692,"該当３"))</f>
        <v/>
      </c>
    </row>
    <row r="693" spans="1:24">
      <c r="A693" s="263">
        <v>1020406003</v>
      </c>
      <c r="B693" s="263">
        <v>10</v>
      </c>
      <c r="C693" s="264">
        <v>204</v>
      </c>
      <c r="D693" s="265">
        <v>6</v>
      </c>
      <c r="E693" s="264">
        <v>3</v>
      </c>
      <c r="F693" s="263" t="s">
        <v>495</v>
      </c>
      <c r="G693" s="266" t="s">
        <v>995</v>
      </c>
      <c r="H693" s="263" t="s">
        <v>1070</v>
      </c>
      <c r="I693" s="263" t="s">
        <v>1073</v>
      </c>
      <c r="J693" s="51"/>
      <c r="K693" s="52" t="str">
        <f t="shared" si="119"/>
        <v/>
      </c>
      <c r="L693" s="83" t="str">
        <f t="shared" si="120"/>
        <v/>
      </c>
      <c r="M693" s="53" t="str">
        <f>IF(K693="","",COUNTIF($K$7:K693,"ﾘｽﾄ１"))</f>
        <v/>
      </c>
      <c r="N693" s="53" t="str">
        <f t="shared" si="121"/>
        <v/>
      </c>
      <c r="O693" s="54" t="str">
        <f t="shared" si="122"/>
        <v/>
      </c>
      <c r="P693" s="53" t="str">
        <f t="shared" si="113"/>
        <v/>
      </c>
      <c r="Q693" s="52" t="str">
        <f t="shared" si="114"/>
        <v/>
      </c>
      <c r="R693" s="55" t="str">
        <f t="shared" si="115"/>
        <v/>
      </c>
      <c r="S693" s="52" t="str">
        <f t="shared" si="123"/>
        <v/>
      </c>
      <c r="T693" s="83" t="str">
        <f t="shared" si="116"/>
        <v/>
      </c>
      <c r="U693" s="53" t="str">
        <f>IF(S693="","",COUNTIF($S$7:S693,"該当２"))</f>
        <v/>
      </c>
      <c r="V693" s="56" t="str">
        <f t="shared" si="117"/>
        <v/>
      </c>
      <c r="W693" s="83" t="str">
        <f t="shared" si="118"/>
        <v/>
      </c>
      <c r="X693" s="53" t="str">
        <f>IF(V693="","",COUNTIF($V$7:V693,"該当３"))</f>
        <v/>
      </c>
    </row>
    <row r="694" spans="1:24">
      <c r="A694" s="263">
        <v>1020406004</v>
      </c>
      <c r="B694" s="263">
        <v>10</v>
      </c>
      <c r="C694" s="264">
        <v>204</v>
      </c>
      <c r="D694" s="265">
        <v>6</v>
      </c>
      <c r="E694" s="264">
        <v>4</v>
      </c>
      <c r="F694" s="263" t="s">
        <v>495</v>
      </c>
      <c r="G694" s="266" t="s">
        <v>995</v>
      </c>
      <c r="H694" s="263" t="s">
        <v>1070</v>
      </c>
      <c r="I694" s="263" t="s">
        <v>165</v>
      </c>
      <c r="J694" s="51"/>
      <c r="K694" s="52" t="str">
        <f t="shared" si="119"/>
        <v/>
      </c>
      <c r="L694" s="83" t="str">
        <f t="shared" si="120"/>
        <v/>
      </c>
      <c r="M694" s="53" t="str">
        <f>IF(K694="","",COUNTIF($K$7:K694,"ﾘｽﾄ１"))</f>
        <v/>
      </c>
      <c r="N694" s="53" t="str">
        <f t="shared" si="121"/>
        <v/>
      </c>
      <c r="O694" s="54" t="str">
        <f t="shared" si="122"/>
        <v/>
      </c>
      <c r="P694" s="53" t="str">
        <f t="shared" si="113"/>
        <v/>
      </c>
      <c r="Q694" s="52" t="str">
        <f t="shared" si="114"/>
        <v/>
      </c>
      <c r="R694" s="55" t="str">
        <f t="shared" si="115"/>
        <v/>
      </c>
      <c r="S694" s="52" t="str">
        <f t="shared" si="123"/>
        <v/>
      </c>
      <c r="T694" s="83" t="str">
        <f t="shared" si="116"/>
        <v/>
      </c>
      <c r="U694" s="53" t="str">
        <f>IF(S694="","",COUNTIF($S$7:S694,"該当２"))</f>
        <v/>
      </c>
      <c r="V694" s="56" t="str">
        <f t="shared" si="117"/>
        <v/>
      </c>
      <c r="W694" s="83" t="str">
        <f t="shared" si="118"/>
        <v/>
      </c>
      <c r="X694" s="53" t="str">
        <f>IF(V694="","",COUNTIF($V$7:V694,"該当３"))</f>
        <v/>
      </c>
    </row>
    <row r="695" spans="1:24">
      <c r="A695" s="263">
        <v>1020406005</v>
      </c>
      <c r="B695" s="263">
        <v>10</v>
      </c>
      <c r="C695" s="264">
        <v>204</v>
      </c>
      <c r="D695" s="265">
        <v>6</v>
      </c>
      <c r="E695" s="264">
        <v>5</v>
      </c>
      <c r="F695" s="263" t="s">
        <v>495</v>
      </c>
      <c r="G695" s="266" t="s">
        <v>995</v>
      </c>
      <c r="H695" s="263" t="s">
        <v>1070</v>
      </c>
      <c r="I695" s="263" t="s">
        <v>1074</v>
      </c>
      <c r="J695" s="51"/>
      <c r="K695" s="52" t="str">
        <f t="shared" si="119"/>
        <v/>
      </c>
      <c r="L695" s="83" t="str">
        <f t="shared" si="120"/>
        <v/>
      </c>
      <c r="M695" s="53" t="str">
        <f>IF(K695="","",COUNTIF($K$7:K695,"ﾘｽﾄ１"))</f>
        <v/>
      </c>
      <c r="N695" s="53" t="str">
        <f t="shared" si="121"/>
        <v/>
      </c>
      <c r="O695" s="54" t="str">
        <f t="shared" si="122"/>
        <v/>
      </c>
      <c r="P695" s="53" t="str">
        <f t="shared" si="113"/>
        <v/>
      </c>
      <c r="Q695" s="52" t="str">
        <f t="shared" si="114"/>
        <v/>
      </c>
      <c r="R695" s="55" t="str">
        <f t="shared" si="115"/>
        <v/>
      </c>
      <c r="S695" s="52" t="str">
        <f t="shared" si="123"/>
        <v/>
      </c>
      <c r="T695" s="83" t="str">
        <f t="shared" si="116"/>
        <v/>
      </c>
      <c r="U695" s="53" t="str">
        <f>IF(S695="","",COUNTIF($S$7:S695,"該当２"))</f>
        <v/>
      </c>
      <c r="V695" s="56" t="str">
        <f t="shared" si="117"/>
        <v/>
      </c>
      <c r="W695" s="83" t="str">
        <f t="shared" si="118"/>
        <v/>
      </c>
      <c r="X695" s="53" t="str">
        <f>IF(V695="","",COUNTIF($V$7:V695,"該当３"))</f>
        <v/>
      </c>
    </row>
    <row r="696" spans="1:24">
      <c r="A696" s="263">
        <v>1020406006</v>
      </c>
      <c r="B696" s="263">
        <v>10</v>
      </c>
      <c r="C696" s="264">
        <v>204</v>
      </c>
      <c r="D696" s="265">
        <v>6</v>
      </c>
      <c r="E696" s="264">
        <v>6</v>
      </c>
      <c r="F696" s="263" t="s">
        <v>495</v>
      </c>
      <c r="G696" s="266" t="s">
        <v>995</v>
      </c>
      <c r="H696" s="263" t="s">
        <v>1070</v>
      </c>
      <c r="I696" s="263" t="s">
        <v>1075</v>
      </c>
      <c r="J696" s="51"/>
      <c r="K696" s="52" t="str">
        <f t="shared" si="119"/>
        <v/>
      </c>
      <c r="L696" s="83" t="str">
        <f t="shared" si="120"/>
        <v/>
      </c>
      <c r="M696" s="53" t="str">
        <f>IF(K696="","",COUNTIF($K$7:K696,"ﾘｽﾄ１"))</f>
        <v/>
      </c>
      <c r="N696" s="53" t="str">
        <f t="shared" si="121"/>
        <v/>
      </c>
      <c r="O696" s="54" t="str">
        <f t="shared" si="122"/>
        <v/>
      </c>
      <c r="P696" s="53" t="str">
        <f t="shared" si="113"/>
        <v/>
      </c>
      <c r="Q696" s="52" t="str">
        <f t="shared" si="114"/>
        <v/>
      </c>
      <c r="R696" s="55" t="str">
        <f t="shared" si="115"/>
        <v/>
      </c>
      <c r="S696" s="52" t="str">
        <f t="shared" si="123"/>
        <v/>
      </c>
      <c r="T696" s="83" t="str">
        <f t="shared" si="116"/>
        <v/>
      </c>
      <c r="U696" s="53" t="str">
        <f>IF(S696="","",COUNTIF($S$7:S696,"該当２"))</f>
        <v/>
      </c>
      <c r="V696" s="56" t="str">
        <f t="shared" si="117"/>
        <v/>
      </c>
      <c r="W696" s="83" t="str">
        <f t="shared" si="118"/>
        <v/>
      </c>
      <c r="X696" s="53" t="str">
        <f>IF(V696="","",COUNTIF($V$7:V696,"該当３"))</f>
        <v/>
      </c>
    </row>
    <row r="697" spans="1:24">
      <c r="A697" s="263">
        <v>1020406007</v>
      </c>
      <c r="B697" s="263">
        <v>10</v>
      </c>
      <c r="C697" s="264">
        <v>204</v>
      </c>
      <c r="D697" s="265">
        <v>6</v>
      </c>
      <c r="E697" s="264">
        <v>7</v>
      </c>
      <c r="F697" s="263" t="s">
        <v>495</v>
      </c>
      <c r="G697" s="266" t="s">
        <v>995</v>
      </c>
      <c r="H697" s="263" t="s">
        <v>1070</v>
      </c>
      <c r="I697" s="263" t="s">
        <v>1076</v>
      </c>
      <c r="J697" s="51"/>
      <c r="K697" s="52" t="str">
        <f t="shared" si="119"/>
        <v/>
      </c>
      <c r="L697" s="83" t="str">
        <f t="shared" si="120"/>
        <v/>
      </c>
      <c r="M697" s="53" t="str">
        <f>IF(K697="","",COUNTIF($K$7:K697,"ﾘｽﾄ１"))</f>
        <v/>
      </c>
      <c r="N697" s="53" t="str">
        <f t="shared" si="121"/>
        <v/>
      </c>
      <c r="O697" s="54" t="str">
        <f t="shared" si="122"/>
        <v/>
      </c>
      <c r="P697" s="53" t="str">
        <f t="shared" si="113"/>
        <v/>
      </c>
      <c r="Q697" s="52" t="str">
        <f t="shared" si="114"/>
        <v/>
      </c>
      <c r="R697" s="55" t="str">
        <f t="shared" si="115"/>
        <v/>
      </c>
      <c r="S697" s="52" t="str">
        <f t="shared" si="123"/>
        <v/>
      </c>
      <c r="T697" s="83" t="str">
        <f t="shared" si="116"/>
        <v/>
      </c>
      <c r="U697" s="53" t="str">
        <f>IF(S697="","",COUNTIF($S$7:S697,"該当２"))</f>
        <v/>
      </c>
      <c r="V697" s="56" t="str">
        <f t="shared" si="117"/>
        <v/>
      </c>
      <c r="W697" s="83" t="str">
        <f t="shared" si="118"/>
        <v/>
      </c>
      <c r="X697" s="53" t="str">
        <f>IF(V697="","",COUNTIF($V$7:V697,"該当３"))</f>
        <v/>
      </c>
    </row>
    <row r="698" spans="1:24">
      <c r="A698" s="263">
        <v>1020406008</v>
      </c>
      <c r="B698" s="263">
        <v>10</v>
      </c>
      <c r="C698" s="264">
        <v>204</v>
      </c>
      <c r="D698" s="265">
        <v>6</v>
      </c>
      <c r="E698" s="264">
        <v>8</v>
      </c>
      <c r="F698" s="263" t="s">
        <v>495</v>
      </c>
      <c r="G698" s="266" t="s">
        <v>995</v>
      </c>
      <c r="H698" s="263" t="s">
        <v>1070</v>
      </c>
      <c r="I698" s="263" t="s">
        <v>1077</v>
      </c>
      <c r="J698" s="51"/>
      <c r="K698" s="52" t="str">
        <f t="shared" si="119"/>
        <v/>
      </c>
      <c r="L698" s="83" t="str">
        <f t="shared" si="120"/>
        <v/>
      </c>
      <c r="M698" s="53" t="str">
        <f>IF(K698="","",COUNTIF($K$7:K698,"ﾘｽﾄ１"))</f>
        <v/>
      </c>
      <c r="N698" s="53" t="str">
        <f t="shared" si="121"/>
        <v/>
      </c>
      <c r="O698" s="54" t="str">
        <f t="shared" si="122"/>
        <v/>
      </c>
      <c r="P698" s="53" t="str">
        <f t="shared" si="113"/>
        <v/>
      </c>
      <c r="Q698" s="52" t="str">
        <f t="shared" si="114"/>
        <v/>
      </c>
      <c r="R698" s="55" t="str">
        <f t="shared" si="115"/>
        <v/>
      </c>
      <c r="S698" s="52" t="str">
        <f t="shared" si="123"/>
        <v/>
      </c>
      <c r="T698" s="83" t="str">
        <f t="shared" si="116"/>
        <v/>
      </c>
      <c r="U698" s="53" t="str">
        <f>IF(S698="","",COUNTIF($S$7:S698,"該当２"))</f>
        <v/>
      </c>
      <c r="V698" s="56" t="str">
        <f t="shared" si="117"/>
        <v/>
      </c>
      <c r="W698" s="83" t="str">
        <f t="shared" si="118"/>
        <v/>
      </c>
      <c r="X698" s="53" t="str">
        <f>IF(V698="","",COUNTIF($V$7:V698,"該当３"))</f>
        <v/>
      </c>
    </row>
    <row r="699" spans="1:24">
      <c r="A699" s="263">
        <v>1020406009</v>
      </c>
      <c r="B699" s="263">
        <v>10</v>
      </c>
      <c r="C699" s="264">
        <v>204</v>
      </c>
      <c r="D699" s="265">
        <v>6</v>
      </c>
      <c r="E699" s="264">
        <v>9</v>
      </c>
      <c r="F699" s="263" t="s">
        <v>495</v>
      </c>
      <c r="G699" s="266" t="s">
        <v>995</v>
      </c>
      <c r="H699" s="263" t="s">
        <v>1070</v>
      </c>
      <c r="I699" s="263" t="s">
        <v>974</v>
      </c>
      <c r="J699" s="51"/>
      <c r="K699" s="52" t="str">
        <f t="shared" si="119"/>
        <v/>
      </c>
      <c r="L699" s="83" t="str">
        <f t="shared" si="120"/>
        <v/>
      </c>
      <c r="M699" s="53" t="str">
        <f>IF(K699="","",COUNTIF($K$7:K699,"ﾘｽﾄ１"))</f>
        <v/>
      </c>
      <c r="N699" s="53" t="str">
        <f t="shared" si="121"/>
        <v/>
      </c>
      <c r="O699" s="54" t="str">
        <f t="shared" si="122"/>
        <v/>
      </c>
      <c r="P699" s="53" t="str">
        <f t="shared" si="113"/>
        <v/>
      </c>
      <c r="Q699" s="52" t="str">
        <f t="shared" si="114"/>
        <v/>
      </c>
      <c r="R699" s="55" t="str">
        <f t="shared" si="115"/>
        <v/>
      </c>
      <c r="S699" s="52" t="str">
        <f t="shared" si="123"/>
        <v/>
      </c>
      <c r="T699" s="83" t="str">
        <f t="shared" si="116"/>
        <v/>
      </c>
      <c r="U699" s="53" t="str">
        <f>IF(S699="","",COUNTIF($S$7:S699,"該当２"))</f>
        <v/>
      </c>
      <c r="V699" s="56" t="str">
        <f t="shared" si="117"/>
        <v/>
      </c>
      <c r="W699" s="83" t="str">
        <f t="shared" si="118"/>
        <v/>
      </c>
      <c r="X699" s="53" t="str">
        <f>IF(V699="","",COUNTIF($V$7:V699,"該当３"))</f>
        <v/>
      </c>
    </row>
    <row r="700" spans="1:24">
      <c r="A700" s="263">
        <v>1020406010</v>
      </c>
      <c r="B700" s="263">
        <v>10</v>
      </c>
      <c r="C700" s="264">
        <v>204</v>
      </c>
      <c r="D700" s="265">
        <v>6</v>
      </c>
      <c r="E700" s="264">
        <v>10</v>
      </c>
      <c r="F700" s="263" t="s">
        <v>495</v>
      </c>
      <c r="G700" s="266" t="s">
        <v>995</v>
      </c>
      <c r="H700" s="263" t="s">
        <v>1070</v>
      </c>
      <c r="I700" s="263" t="s">
        <v>1078</v>
      </c>
      <c r="J700" s="51"/>
      <c r="K700" s="52" t="str">
        <f t="shared" si="119"/>
        <v/>
      </c>
      <c r="L700" s="83" t="str">
        <f t="shared" si="120"/>
        <v/>
      </c>
      <c r="M700" s="53" t="str">
        <f>IF(K700="","",COUNTIF($K$7:K700,"ﾘｽﾄ１"))</f>
        <v/>
      </c>
      <c r="N700" s="53" t="str">
        <f t="shared" si="121"/>
        <v/>
      </c>
      <c r="O700" s="54" t="str">
        <f t="shared" si="122"/>
        <v/>
      </c>
      <c r="P700" s="53" t="str">
        <f t="shared" si="113"/>
        <v/>
      </c>
      <c r="Q700" s="52" t="str">
        <f t="shared" si="114"/>
        <v/>
      </c>
      <c r="R700" s="55" t="str">
        <f t="shared" si="115"/>
        <v/>
      </c>
      <c r="S700" s="52" t="str">
        <f t="shared" si="123"/>
        <v/>
      </c>
      <c r="T700" s="83" t="str">
        <f t="shared" si="116"/>
        <v/>
      </c>
      <c r="U700" s="53" t="str">
        <f>IF(S700="","",COUNTIF($S$7:S700,"該当２"))</f>
        <v/>
      </c>
      <c r="V700" s="56" t="str">
        <f t="shared" si="117"/>
        <v/>
      </c>
      <c r="W700" s="83" t="str">
        <f t="shared" si="118"/>
        <v/>
      </c>
      <c r="X700" s="53" t="str">
        <f>IF(V700="","",COUNTIF($V$7:V700,"該当３"))</f>
        <v/>
      </c>
    </row>
    <row r="701" spans="1:24">
      <c r="A701" s="263">
        <v>1020406011</v>
      </c>
      <c r="B701" s="263">
        <v>10</v>
      </c>
      <c r="C701" s="264">
        <v>204</v>
      </c>
      <c r="D701" s="265">
        <v>6</v>
      </c>
      <c r="E701" s="264">
        <v>11</v>
      </c>
      <c r="F701" s="263" t="s">
        <v>495</v>
      </c>
      <c r="G701" s="266" t="s">
        <v>995</v>
      </c>
      <c r="H701" s="263" t="s">
        <v>1070</v>
      </c>
      <c r="I701" s="263" t="s">
        <v>1079</v>
      </c>
      <c r="J701" s="51"/>
      <c r="K701" s="52" t="str">
        <f t="shared" si="119"/>
        <v/>
      </c>
      <c r="L701" s="83" t="str">
        <f t="shared" si="120"/>
        <v/>
      </c>
      <c r="M701" s="53" t="str">
        <f>IF(K701="","",COUNTIF($K$7:K701,"ﾘｽﾄ１"))</f>
        <v/>
      </c>
      <c r="N701" s="53" t="str">
        <f t="shared" si="121"/>
        <v/>
      </c>
      <c r="O701" s="54" t="str">
        <f t="shared" si="122"/>
        <v/>
      </c>
      <c r="P701" s="53" t="str">
        <f t="shared" si="113"/>
        <v/>
      </c>
      <c r="Q701" s="52" t="str">
        <f t="shared" si="114"/>
        <v/>
      </c>
      <c r="R701" s="55" t="str">
        <f t="shared" si="115"/>
        <v/>
      </c>
      <c r="S701" s="52" t="str">
        <f t="shared" si="123"/>
        <v/>
      </c>
      <c r="T701" s="83" t="str">
        <f t="shared" si="116"/>
        <v/>
      </c>
      <c r="U701" s="53" t="str">
        <f>IF(S701="","",COUNTIF($S$7:S701,"該当２"))</f>
        <v/>
      </c>
      <c r="V701" s="56" t="str">
        <f t="shared" si="117"/>
        <v/>
      </c>
      <c r="W701" s="83" t="str">
        <f t="shared" si="118"/>
        <v/>
      </c>
      <c r="X701" s="53" t="str">
        <f>IF(V701="","",COUNTIF($V$7:V701,"該当３"))</f>
        <v/>
      </c>
    </row>
    <row r="702" spans="1:24">
      <c r="A702" s="263">
        <v>1020406012</v>
      </c>
      <c r="B702" s="263">
        <v>10</v>
      </c>
      <c r="C702" s="264">
        <v>204</v>
      </c>
      <c r="D702" s="265">
        <v>6</v>
      </c>
      <c r="E702" s="264">
        <v>12</v>
      </c>
      <c r="F702" s="263" t="s">
        <v>495</v>
      </c>
      <c r="G702" s="266" t="s">
        <v>995</v>
      </c>
      <c r="H702" s="263" t="s">
        <v>1070</v>
      </c>
      <c r="I702" s="263" t="s">
        <v>1080</v>
      </c>
      <c r="J702" s="51"/>
      <c r="K702" s="52" t="str">
        <f t="shared" si="119"/>
        <v/>
      </c>
      <c r="L702" s="83" t="str">
        <f t="shared" si="120"/>
        <v/>
      </c>
      <c r="M702" s="53" t="str">
        <f>IF(K702="","",COUNTIF($K$7:K702,"ﾘｽﾄ１"))</f>
        <v/>
      </c>
      <c r="N702" s="53" t="str">
        <f t="shared" si="121"/>
        <v/>
      </c>
      <c r="O702" s="54" t="str">
        <f t="shared" si="122"/>
        <v/>
      </c>
      <c r="P702" s="53" t="str">
        <f t="shared" si="113"/>
        <v/>
      </c>
      <c r="Q702" s="52" t="str">
        <f t="shared" si="114"/>
        <v/>
      </c>
      <c r="R702" s="55" t="str">
        <f t="shared" si="115"/>
        <v/>
      </c>
      <c r="S702" s="52" t="str">
        <f t="shared" si="123"/>
        <v/>
      </c>
      <c r="T702" s="83" t="str">
        <f t="shared" si="116"/>
        <v/>
      </c>
      <c r="U702" s="53" t="str">
        <f>IF(S702="","",COUNTIF($S$7:S702,"該当２"))</f>
        <v/>
      </c>
      <c r="V702" s="56" t="str">
        <f t="shared" si="117"/>
        <v/>
      </c>
      <c r="W702" s="83" t="str">
        <f t="shared" si="118"/>
        <v/>
      </c>
      <c r="X702" s="53" t="str">
        <f>IF(V702="","",COUNTIF($V$7:V702,"該当３"))</f>
        <v/>
      </c>
    </row>
    <row r="703" spans="1:24">
      <c r="A703" s="263">
        <v>1020406013</v>
      </c>
      <c r="B703" s="263">
        <v>10</v>
      </c>
      <c r="C703" s="264">
        <v>204</v>
      </c>
      <c r="D703" s="265">
        <v>6</v>
      </c>
      <c r="E703" s="264">
        <v>13</v>
      </c>
      <c r="F703" s="263" t="s">
        <v>495</v>
      </c>
      <c r="G703" s="266" t="s">
        <v>995</v>
      </c>
      <c r="H703" s="263" t="s">
        <v>1070</v>
      </c>
      <c r="I703" s="263" t="s">
        <v>1081</v>
      </c>
      <c r="J703" s="51"/>
      <c r="K703" s="52" t="str">
        <f t="shared" si="119"/>
        <v/>
      </c>
      <c r="L703" s="83" t="str">
        <f t="shared" si="120"/>
        <v/>
      </c>
      <c r="M703" s="53" t="str">
        <f>IF(K703="","",COUNTIF($K$7:K703,"ﾘｽﾄ１"))</f>
        <v/>
      </c>
      <c r="N703" s="53" t="str">
        <f t="shared" si="121"/>
        <v/>
      </c>
      <c r="O703" s="54" t="str">
        <f t="shared" si="122"/>
        <v/>
      </c>
      <c r="P703" s="53" t="str">
        <f t="shared" si="113"/>
        <v/>
      </c>
      <c r="Q703" s="52" t="str">
        <f t="shared" si="114"/>
        <v/>
      </c>
      <c r="R703" s="55" t="str">
        <f t="shared" si="115"/>
        <v/>
      </c>
      <c r="S703" s="52" t="str">
        <f t="shared" si="123"/>
        <v/>
      </c>
      <c r="T703" s="83" t="str">
        <f t="shared" si="116"/>
        <v/>
      </c>
      <c r="U703" s="53" t="str">
        <f>IF(S703="","",COUNTIF($S$7:S703,"該当２"))</f>
        <v/>
      </c>
      <c r="V703" s="56" t="str">
        <f t="shared" si="117"/>
        <v/>
      </c>
      <c r="W703" s="83" t="str">
        <f t="shared" si="118"/>
        <v/>
      </c>
      <c r="X703" s="53" t="str">
        <f>IF(V703="","",COUNTIF($V$7:V703,"該当３"))</f>
        <v/>
      </c>
    </row>
    <row r="704" spans="1:24">
      <c r="A704" s="263">
        <v>1020406014</v>
      </c>
      <c r="B704" s="263">
        <v>10</v>
      </c>
      <c r="C704" s="264">
        <v>204</v>
      </c>
      <c r="D704" s="265">
        <v>6</v>
      </c>
      <c r="E704" s="264">
        <v>14</v>
      </c>
      <c r="F704" s="263" t="s">
        <v>495</v>
      </c>
      <c r="G704" s="266" t="s">
        <v>995</v>
      </c>
      <c r="H704" s="263" t="s">
        <v>1070</v>
      </c>
      <c r="I704" s="263" t="s">
        <v>1082</v>
      </c>
      <c r="J704" s="51"/>
      <c r="K704" s="52" t="str">
        <f t="shared" si="119"/>
        <v/>
      </c>
      <c r="L704" s="83" t="str">
        <f t="shared" si="120"/>
        <v/>
      </c>
      <c r="M704" s="53" t="str">
        <f>IF(K704="","",COUNTIF($K$7:K704,"ﾘｽﾄ１"))</f>
        <v/>
      </c>
      <c r="N704" s="53" t="str">
        <f t="shared" si="121"/>
        <v/>
      </c>
      <c r="O704" s="54" t="str">
        <f t="shared" si="122"/>
        <v/>
      </c>
      <c r="P704" s="53" t="str">
        <f t="shared" si="113"/>
        <v/>
      </c>
      <c r="Q704" s="52" t="str">
        <f t="shared" si="114"/>
        <v/>
      </c>
      <c r="R704" s="55" t="str">
        <f t="shared" si="115"/>
        <v/>
      </c>
      <c r="S704" s="52" t="str">
        <f t="shared" si="123"/>
        <v/>
      </c>
      <c r="T704" s="83" t="str">
        <f t="shared" si="116"/>
        <v/>
      </c>
      <c r="U704" s="53" t="str">
        <f>IF(S704="","",COUNTIF($S$7:S704,"該当２"))</f>
        <v/>
      </c>
      <c r="V704" s="56" t="str">
        <f t="shared" si="117"/>
        <v/>
      </c>
      <c r="W704" s="83" t="str">
        <f t="shared" si="118"/>
        <v/>
      </c>
      <c r="X704" s="53" t="str">
        <f>IF(V704="","",COUNTIF($V$7:V704,"該当３"))</f>
        <v/>
      </c>
    </row>
    <row r="705" spans="1:24">
      <c r="A705" s="263">
        <v>1020406015</v>
      </c>
      <c r="B705" s="263">
        <v>10</v>
      </c>
      <c r="C705" s="264">
        <v>204</v>
      </c>
      <c r="D705" s="265">
        <v>6</v>
      </c>
      <c r="E705" s="264">
        <v>15</v>
      </c>
      <c r="F705" s="263" t="s">
        <v>495</v>
      </c>
      <c r="G705" s="266" t="s">
        <v>995</v>
      </c>
      <c r="H705" s="263" t="s">
        <v>1070</v>
      </c>
      <c r="I705" s="263" t="s">
        <v>1083</v>
      </c>
      <c r="J705" s="51"/>
      <c r="K705" s="52" t="str">
        <f t="shared" si="119"/>
        <v/>
      </c>
      <c r="L705" s="83" t="str">
        <f t="shared" si="120"/>
        <v/>
      </c>
      <c r="M705" s="53" t="str">
        <f>IF(K705="","",COUNTIF($K$7:K705,"ﾘｽﾄ１"))</f>
        <v/>
      </c>
      <c r="N705" s="53" t="str">
        <f t="shared" si="121"/>
        <v/>
      </c>
      <c r="O705" s="54" t="str">
        <f t="shared" si="122"/>
        <v/>
      </c>
      <c r="P705" s="53" t="str">
        <f t="shared" si="113"/>
        <v/>
      </c>
      <c r="Q705" s="52" t="str">
        <f t="shared" si="114"/>
        <v/>
      </c>
      <c r="R705" s="55" t="str">
        <f t="shared" si="115"/>
        <v/>
      </c>
      <c r="S705" s="52" t="str">
        <f t="shared" si="123"/>
        <v/>
      </c>
      <c r="T705" s="83" t="str">
        <f t="shared" si="116"/>
        <v/>
      </c>
      <c r="U705" s="53" t="str">
        <f>IF(S705="","",COUNTIF($S$7:S705,"該当２"))</f>
        <v/>
      </c>
      <c r="V705" s="56" t="str">
        <f t="shared" si="117"/>
        <v/>
      </c>
      <c r="W705" s="83" t="str">
        <f t="shared" si="118"/>
        <v/>
      </c>
      <c r="X705" s="53" t="str">
        <f>IF(V705="","",COUNTIF($V$7:V705,"該当３"))</f>
        <v/>
      </c>
    </row>
    <row r="706" spans="1:24">
      <c r="A706" s="263">
        <v>1020406016</v>
      </c>
      <c r="B706" s="263">
        <v>10</v>
      </c>
      <c r="C706" s="264">
        <v>204</v>
      </c>
      <c r="D706" s="265">
        <v>6</v>
      </c>
      <c r="E706" s="264">
        <v>16</v>
      </c>
      <c r="F706" s="263" t="s">
        <v>495</v>
      </c>
      <c r="G706" s="266" t="s">
        <v>995</v>
      </c>
      <c r="H706" s="263" t="s">
        <v>1070</v>
      </c>
      <c r="I706" s="263" t="s">
        <v>1084</v>
      </c>
      <c r="J706" s="51"/>
      <c r="K706" s="52" t="str">
        <f t="shared" si="119"/>
        <v/>
      </c>
      <c r="L706" s="83" t="str">
        <f t="shared" si="120"/>
        <v/>
      </c>
      <c r="M706" s="53" t="str">
        <f>IF(K706="","",COUNTIF($K$7:K706,"ﾘｽﾄ１"))</f>
        <v/>
      </c>
      <c r="N706" s="53" t="str">
        <f t="shared" si="121"/>
        <v/>
      </c>
      <c r="O706" s="54" t="str">
        <f t="shared" si="122"/>
        <v/>
      </c>
      <c r="P706" s="53" t="str">
        <f t="shared" si="113"/>
        <v/>
      </c>
      <c r="Q706" s="52" t="str">
        <f t="shared" si="114"/>
        <v/>
      </c>
      <c r="R706" s="55" t="str">
        <f t="shared" si="115"/>
        <v/>
      </c>
      <c r="S706" s="52" t="str">
        <f t="shared" si="123"/>
        <v/>
      </c>
      <c r="T706" s="83" t="str">
        <f t="shared" si="116"/>
        <v/>
      </c>
      <c r="U706" s="53" t="str">
        <f>IF(S706="","",COUNTIF($S$7:S706,"該当２"))</f>
        <v/>
      </c>
      <c r="V706" s="56" t="str">
        <f t="shared" si="117"/>
        <v/>
      </c>
      <c r="W706" s="83" t="str">
        <f t="shared" si="118"/>
        <v/>
      </c>
      <c r="X706" s="53" t="str">
        <f>IF(V706="","",COUNTIF($V$7:V706,"該当３"))</f>
        <v/>
      </c>
    </row>
    <row r="707" spans="1:24">
      <c r="A707" s="263">
        <v>1020406017</v>
      </c>
      <c r="B707" s="263">
        <v>10</v>
      </c>
      <c r="C707" s="264">
        <v>204</v>
      </c>
      <c r="D707" s="265">
        <v>6</v>
      </c>
      <c r="E707" s="264">
        <v>17</v>
      </c>
      <c r="F707" s="263" t="s">
        <v>495</v>
      </c>
      <c r="G707" s="266" t="s">
        <v>995</v>
      </c>
      <c r="H707" s="263" t="s">
        <v>1070</v>
      </c>
      <c r="I707" s="263" t="s">
        <v>20</v>
      </c>
      <c r="J707" s="51"/>
      <c r="K707" s="52" t="str">
        <f t="shared" si="119"/>
        <v/>
      </c>
      <c r="L707" s="83" t="str">
        <f t="shared" si="120"/>
        <v/>
      </c>
      <c r="M707" s="53" t="str">
        <f>IF(K707="","",COUNTIF($K$7:K707,"ﾘｽﾄ１"))</f>
        <v/>
      </c>
      <c r="N707" s="53" t="str">
        <f t="shared" si="121"/>
        <v/>
      </c>
      <c r="O707" s="54" t="str">
        <f t="shared" si="122"/>
        <v/>
      </c>
      <c r="P707" s="53" t="str">
        <f t="shared" si="113"/>
        <v/>
      </c>
      <c r="Q707" s="52" t="str">
        <f t="shared" si="114"/>
        <v/>
      </c>
      <c r="R707" s="55" t="str">
        <f t="shared" si="115"/>
        <v/>
      </c>
      <c r="S707" s="52" t="str">
        <f t="shared" si="123"/>
        <v/>
      </c>
      <c r="T707" s="83" t="str">
        <f t="shared" si="116"/>
        <v/>
      </c>
      <c r="U707" s="53" t="str">
        <f>IF(S707="","",COUNTIF($S$7:S707,"該当２"))</f>
        <v/>
      </c>
      <c r="V707" s="56" t="str">
        <f t="shared" si="117"/>
        <v/>
      </c>
      <c r="W707" s="83" t="str">
        <f t="shared" si="118"/>
        <v/>
      </c>
      <c r="X707" s="53" t="str">
        <f>IF(V707="","",COUNTIF($V$7:V707,"該当３"))</f>
        <v/>
      </c>
    </row>
    <row r="708" spans="1:24">
      <c r="A708" s="263">
        <v>1020406018</v>
      </c>
      <c r="B708" s="263">
        <v>10</v>
      </c>
      <c r="C708" s="264">
        <v>204</v>
      </c>
      <c r="D708" s="265">
        <v>6</v>
      </c>
      <c r="E708" s="264">
        <v>18</v>
      </c>
      <c r="F708" s="263" t="s">
        <v>495</v>
      </c>
      <c r="G708" s="266" t="s">
        <v>995</v>
      </c>
      <c r="H708" s="263" t="s">
        <v>1070</v>
      </c>
      <c r="I708" s="263" t="s">
        <v>1085</v>
      </c>
      <c r="J708" s="51"/>
      <c r="K708" s="52" t="str">
        <f t="shared" si="119"/>
        <v/>
      </c>
      <c r="L708" s="83" t="str">
        <f t="shared" si="120"/>
        <v/>
      </c>
      <c r="M708" s="53" t="str">
        <f>IF(K708="","",COUNTIF($K$7:K708,"ﾘｽﾄ１"))</f>
        <v/>
      </c>
      <c r="N708" s="53" t="str">
        <f t="shared" si="121"/>
        <v/>
      </c>
      <c r="O708" s="54" t="str">
        <f t="shared" si="122"/>
        <v/>
      </c>
      <c r="P708" s="53" t="str">
        <f t="shared" si="113"/>
        <v/>
      </c>
      <c r="Q708" s="52" t="str">
        <f t="shared" si="114"/>
        <v/>
      </c>
      <c r="R708" s="55" t="str">
        <f t="shared" si="115"/>
        <v/>
      </c>
      <c r="S708" s="52" t="str">
        <f t="shared" si="123"/>
        <v/>
      </c>
      <c r="T708" s="83" t="str">
        <f t="shared" si="116"/>
        <v/>
      </c>
      <c r="U708" s="53" t="str">
        <f>IF(S708="","",COUNTIF($S$7:S708,"該当２"))</f>
        <v/>
      </c>
      <c r="V708" s="56" t="str">
        <f t="shared" si="117"/>
        <v/>
      </c>
      <c r="W708" s="83" t="str">
        <f t="shared" si="118"/>
        <v/>
      </c>
      <c r="X708" s="53" t="str">
        <f>IF(V708="","",COUNTIF($V$7:V708,"該当３"))</f>
        <v/>
      </c>
    </row>
    <row r="709" spans="1:24">
      <c r="A709" s="263">
        <v>1020406019</v>
      </c>
      <c r="B709" s="263">
        <v>10</v>
      </c>
      <c r="C709" s="264">
        <v>204</v>
      </c>
      <c r="D709" s="265">
        <v>6</v>
      </c>
      <c r="E709" s="264">
        <v>19</v>
      </c>
      <c r="F709" s="263" t="s">
        <v>495</v>
      </c>
      <c r="G709" s="266" t="s">
        <v>995</v>
      </c>
      <c r="H709" s="263" t="s">
        <v>1070</v>
      </c>
      <c r="I709" s="263" t="s">
        <v>1086</v>
      </c>
      <c r="J709" s="51"/>
      <c r="K709" s="52" t="str">
        <f t="shared" si="119"/>
        <v/>
      </c>
      <c r="L709" s="83" t="str">
        <f t="shared" si="120"/>
        <v/>
      </c>
      <c r="M709" s="53" t="str">
        <f>IF(K709="","",COUNTIF($K$7:K709,"ﾘｽﾄ１"))</f>
        <v/>
      </c>
      <c r="N709" s="53" t="str">
        <f t="shared" si="121"/>
        <v/>
      </c>
      <c r="O709" s="54" t="str">
        <f t="shared" si="122"/>
        <v/>
      </c>
      <c r="P709" s="53" t="str">
        <f t="shared" si="113"/>
        <v/>
      </c>
      <c r="Q709" s="52" t="str">
        <f t="shared" si="114"/>
        <v/>
      </c>
      <c r="R709" s="55" t="str">
        <f t="shared" si="115"/>
        <v/>
      </c>
      <c r="S709" s="52" t="str">
        <f t="shared" si="123"/>
        <v/>
      </c>
      <c r="T709" s="83" t="str">
        <f t="shared" si="116"/>
        <v/>
      </c>
      <c r="U709" s="53" t="str">
        <f>IF(S709="","",COUNTIF($S$7:S709,"該当２"))</f>
        <v/>
      </c>
      <c r="V709" s="56" t="str">
        <f t="shared" si="117"/>
        <v/>
      </c>
      <c r="W709" s="83" t="str">
        <f t="shared" si="118"/>
        <v/>
      </c>
      <c r="X709" s="53" t="str">
        <f>IF(V709="","",COUNTIF($V$7:V709,"該当３"))</f>
        <v/>
      </c>
    </row>
    <row r="710" spans="1:24">
      <c r="A710" s="263">
        <v>1020406020</v>
      </c>
      <c r="B710" s="263">
        <v>10</v>
      </c>
      <c r="C710" s="264">
        <v>204</v>
      </c>
      <c r="D710" s="265">
        <v>6</v>
      </c>
      <c r="E710" s="264">
        <v>20</v>
      </c>
      <c r="F710" s="263" t="s">
        <v>495</v>
      </c>
      <c r="G710" s="266" t="s">
        <v>995</v>
      </c>
      <c r="H710" s="263" t="s">
        <v>1070</v>
      </c>
      <c r="I710" s="263" t="s">
        <v>639</v>
      </c>
      <c r="J710" s="51"/>
      <c r="K710" s="52" t="str">
        <f t="shared" si="119"/>
        <v/>
      </c>
      <c r="L710" s="83" t="str">
        <f t="shared" si="120"/>
        <v/>
      </c>
      <c r="M710" s="53" t="str">
        <f>IF(K710="","",COUNTIF($K$7:K710,"ﾘｽﾄ１"))</f>
        <v/>
      </c>
      <c r="N710" s="53" t="str">
        <f t="shared" si="121"/>
        <v/>
      </c>
      <c r="O710" s="54" t="str">
        <f t="shared" si="122"/>
        <v/>
      </c>
      <c r="P710" s="53" t="str">
        <f t="shared" si="113"/>
        <v/>
      </c>
      <c r="Q710" s="52" t="str">
        <f t="shared" si="114"/>
        <v/>
      </c>
      <c r="R710" s="55" t="str">
        <f t="shared" si="115"/>
        <v/>
      </c>
      <c r="S710" s="52" t="str">
        <f t="shared" si="123"/>
        <v/>
      </c>
      <c r="T710" s="83" t="str">
        <f t="shared" si="116"/>
        <v/>
      </c>
      <c r="U710" s="53" t="str">
        <f>IF(S710="","",COUNTIF($S$7:S710,"該当２"))</f>
        <v/>
      </c>
      <c r="V710" s="56" t="str">
        <f t="shared" si="117"/>
        <v/>
      </c>
      <c r="W710" s="83" t="str">
        <f t="shared" si="118"/>
        <v/>
      </c>
      <c r="X710" s="53" t="str">
        <f>IF(V710="","",COUNTIF($V$7:V710,"該当３"))</f>
        <v/>
      </c>
    </row>
    <row r="711" spans="1:24">
      <c r="A711" s="263">
        <v>1020406021</v>
      </c>
      <c r="B711" s="263">
        <v>10</v>
      </c>
      <c r="C711" s="264">
        <v>204</v>
      </c>
      <c r="D711" s="265">
        <v>6</v>
      </c>
      <c r="E711" s="264">
        <v>21</v>
      </c>
      <c r="F711" s="263" t="s">
        <v>495</v>
      </c>
      <c r="G711" s="266" t="s">
        <v>995</v>
      </c>
      <c r="H711" s="263" t="s">
        <v>1070</v>
      </c>
      <c r="I711" s="263" t="s">
        <v>42</v>
      </c>
      <c r="J711" s="51"/>
      <c r="K711" s="52" t="str">
        <f t="shared" si="119"/>
        <v/>
      </c>
      <c r="L711" s="83" t="str">
        <f t="shared" si="120"/>
        <v/>
      </c>
      <c r="M711" s="53" t="str">
        <f>IF(K711="","",COUNTIF($K$7:K711,"ﾘｽﾄ１"))</f>
        <v/>
      </c>
      <c r="N711" s="53" t="str">
        <f t="shared" si="121"/>
        <v/>
      </c>
      <c r="O711" s="54" t="str">
        <f t="shared" si="122"/>
        <v/>
      </c>
      <c r="P711" s="53" t="str">
        <f t="shared" si="113"/>
        <v/>
      </c>
      <c r="Q711" s="52" t="str">
        <f t="shared" si="114"/>
        <v/>
      </c>
      <c r="R711" s="55" t="str">
        <f t="shared" si="115"/>
        <v/>
      </c>
      <c r="S711" s="52" t="str">
        <f t="shared" si="123"/>
        <v/>
      </c>
      <c r="T711" s="83" t="str">
        <f t="shared" si="116"/>
        <v/>
      </c>
      <c r="U711" s="53" t="str">
        <f>IF(S711="","",COUNTIF($S$7:S711,"該当２"))</f>
        <v/>
      </c>
      <c r="V711" s="56" t="str">
        <f t="shared" si="117"/>
        <v/>
      </c>
      <c r="W711" s="83" t="str">
        <f t="shared" si="118"/>
        <v/>
      </c>
      <c r="X711" s="53" t="str">
        <f>IF(V711="","",COUNTIF($V$7:V711,"該当３"))</f>
        <v/>
      </c>
    </row>
    <row r="712" spans="1:24">
      <c r="A712" s="263">
        <v>1020406022</v>
      </c>
      <c r="B712" s="263">
        <v>10</v>
      </c>
      <c r="C712" s="264">
        <v>204</v>
      </c>
      <c r="D712" s="265">
        <v>6</v>
      </c>
      <c r="E712" s="264">
        <v>22</v>
      </c>
      <c r="F712" s="263" t="s">
        <v>495</v>
      </c>
      <c r="G712" s="266" t="s">
        <v>995</v>
      </c>
      <c r="H712" s="263" t="s">
        <v>1070</v>
      </c>
      <c r="I712" s="263" t="s">
        <v>1087</v>
      </c>
      <c r="J712" s="51"/>
      <c r="K712" s="52" t="str">
        <f t="shared" si="119"/>
        <v/>
      </c>
      <c r="L712" s="83" t="str">
        <f t="shared" si="120"/>
        <v/>
      </c>
      <c r="M712" s="53" t="str">
        <f>IF(K712="","",COUNTIF($K$7:K712,"ﾘｽﾄ１"))</f>
        <v/>
      </c>
      <c r="N712" s="53" t="str">
        <f t="shared" si="121"/>
        <v/>
      </c>
      <c r="O712" s="54" t="str">
        <f t="shared" si="122"/>
        <v/>
      </c>
      <c r="P712" s="53" t="str">
        <f t="shared" si="113"/>
        <v/>
      </c>
      <c r="Q712" s="52" t="str">
        <f t="shared" si="114"/>
        <v/>
      </c>
      <c r="R712" s="55" t="str">
        <f t="shared" si="115"/>
        <v/>
      </c>
      <c r="S712" s="52" t="str">
        <f t="shared" si="123"/>
        <v/>
      </c>
      <c r="T712" s="83" t="str">
        <f t="shared" si="116"/>
        <v/>
      </c>
      <c r="U712" s="53" t="str">
        <f>IF(S712="","",COUNTIF($S$7:S712,"該当２"))</f>
        <v/>
      </c>
      <c r="V712" s="56" t="str">
        <f t="shared" si="117"/>
        <v/>
      </c>
      <c r="W712" s="83" t="str">
        <f t="shared" si="118"/>
        <v/>
      </c>
      <c r="X712" s="53" t="str">
        <f>IF(V712="","",COUNTIF($V$7:V712,"該当３"))</f>
        <v/>
      </c>
    </row>
    <row r="713" spans="1:24">
      <c r="A713" s="263">
        <v>1020407000</v>
      </c>
      <c r="B713" s="263">
        <v>10</v>
      </c>
      <c r="C713" s="264">
        <v>204</v>
      </c>
      <c r="D713" s="265">
        <v>7</v>
      </c>
      <c r="E713" s="264">
        <v>0</v>
      </c>
      <c r="F713" s="263" t="s">
        <v>495</v>
      </c>
      <c r="G713" s="266" t="s">
        <v>995</v>
      </c>
      <c r="H713" s="266" t="s">
        <v>1088</v>
      </c>
      <c r="I713" s="263"/>
      <c r="J713" s="51"/>
      <c r="K713" s="52" t="str">
        <f t="shared" si="119"/>
        <v/>
      </c>
      <c r="L713" s="83" t="str">
        <f t="shared" si="120"/>
        <v/>
      </c>
      <c r="M713" s="53" t="str">
        <f>IF(K713="","",COUNTIF($K$7:K713,"ﾘｽﾄ１"))</f>
        <v/>
      </c>
      <c r="N713" s="53" t="str">
        <f t="shared" si="121"/>
        <v/>
      </c>
      <c r="O713" s="54" t="str">
        <f t="shared" si="122"/>
        <v/>
      </c>
      <c r="P713" s="53" t="str">
        <f t="shared" si="113"/>
        <v/>
      </c>
      <c r="Q713" s="52" t="str">
        <f t="shared" si="114"/>
        <v/>
      </c>
      <c r="R713" s="55" t="str">
        <f t="shared" si="115"/>
        <v/>
      </c>
      <c r="S713" s="52" t="str">
        <f t="shared" si="123"/>
        <v/>
      </c>
      <c r="T713" s="83" t="str">
        <f t="shared" si="116"/>
        <v/>
      </c>
      <c r="U713" s="53" t="str">
        <f>IF(S713="","",COUNTIF($S$7:S713,"該当２"))</f>
        <v/>
      </c>
      <c r="V713" s="56" t="str">
        <f t="shared" si="117"/>
        <v/>
      </c>
      <c r="W713" s="83" t="str">
        <f t="shared" si="118"/>
        <v/>
      </c>
      <c r="X713" s="53" t="str">
        <f>IF(V713="","",COUNTIF($V$7:V713,"該当３"))</f>
        <v/>
      </c>
    </row>
    <row r="714" spans="1:24">
      <c r="A714" s="263">
        <v>1020407001</v>
      </c>
      <c r="B714" s="263">
        <v>10</v>
      </c>
      <c r="C714" s="264">
        <v>204</v>
      </c>
      <c r="D714" s="265">
        <v>7</v>
      </c>
      <c r="E714" s="264">
        <v>1</v>
      </c>
      <c r="F714" s="263" t="s">
        <v>495</v>
      </c>
      <c r="G714" s="266" t="s">
        <v>995</v>
      </c>
      <c r="H714" s="266" t="s">
        <v>1088</v>
      </c>
      <c r="I714" s="263" t="s">
        <v>215</v>
      </c>
      <c r="J714" s="51"/>
      <c r="K714" s="52" t="str">
        <f t="shared" si="119"/>
        <v/>
      </c>
      <c r="L714" s="83" t="str">
        <f t="shared" si="120"/>
        <v/>
      </c>
      <c r="M714" s="53" t="str">
        <f>IF(K714="","",COUNTIF($K$7:K714,"ﾘｽﾄ１"))</f>
        <v/>
      </c>
      <c r="N714" s="53" t="str">
        <f t="shared" si="121"/>
        <v/>
      </c>
      <c r="O714" s="54" t="str">
        <f t="shared" si="122"/>
        <v/>
      </c>
      <c r="P714" s="53" t="str">
        <f t="shared" ref="P714:P777" si="124">IF(O714="該当１",G714,"")</f>
        <v/>
      </c>
      <c r="Q714" s="52" t="str">
        <f t="shared" ref="Q714:Q777" si="125">IF(O714="該当１","ﾘｽﾄ2","")</f>
        <v/>
      </c>
      <c r="R714" s="55" t="str">
        <f t="shared" ref="R714:R777" si="126">IF(Q714="ﾘｽﾄ2",H714,"")</f>
        <v/>
      </c>
      <c r="S714" s="52" t="str">
        <f t="shared" si="123"/>
        <v/>
      </c>
      <c r="T714" s="83" t="str">
        <f t="shared" ref="T714:T777" si="127">IF(S714="該当２",H714,"")</f>
        <v/>
      </c>
      <c r="U714" s="53" t="str">
        <f>IF(S714="","",COUNTIF($S$7:S714,"該当２"))</f>
        <v/>
      </c>
      <c r="V714" s="56" t="str">
        <f t="shared" ref="V714:V777" si="128">IF(AND($S$2=H714,E714&gt;0,E714&lt;998),"該当３","")</f>
        <v/>
      </c>
      <c r="W714" s="83" t="str">
        <f t="shared" ref="W714:W777" si="129">IF(V714="該当３",I714,"")</f>
        <v/>
      </c>
      <c r="X714" s="53" t="str">
        <f>IF(V714="","",COUNTIF($V$7:V714,"該当３"))</f>
        <v/>
      </c>
    </row>
    <row r="715" spans="1:24">
      <c r="A715" s="263">
        <v>1020407002</v>
      </c>
      <c r="B715" s="263">
        <v>10</v>
      </c>
      <c r="C715" s="264">
        <v>204</v>
      </c>
      <c r="D715" s="265">
        <v>7</v>
      </c>
      <c r="E715" s="264">
        <v>2</v>
      </c>
      <c r="F715" s="263" t="s">
        <v>495</v>
      </c>
      <c r="G715" s="266" t="s">
        <v>995</v>
      </c>
      <c r="H715" s="266" t="s">
        <v>1088</v>
      </c>
      <c r="I715" s="263" t="s">
        <v>1089</v>
      </c>
      <c r="J715" s="51"/>
      <c r="K715" s="52" t="str">
        <f t="shared" ref="K715:K778" si="130">IF(AND($C715&gt;0,$H715=""),"ﾘｽﾄ１","")</f>
        <v/>
      </c>
      <c r="L715" s="83" t="str">
        <f t="shared" ref="L715:L778" si="131">IF(K715="ﾘｽﾄ１",G715,"")</f>
        <v/>
      </c>
      <c r="M715" s="53" t="str">
        <f>IF(K715="","",COUNTIF($K$7:K715,"ﾘｽﾄ１"))</f>
        <v/>
      </c>
      <c r="N715" s="53" t="str">
        <f t="shared" ref="N715:N778" si="132">IF(AND(D715=0,E715&gt;0),"同一区","")</f>
        <v/>
      </c>
      <c r="O715" s="54" t="str">
        <f t="shared" ref="O715:O778" si="133">IF(AND(EXACT($K$2,G715),H715&gt;0),"該当１","")</f>
        <v/>
      </c>
      <c r="P715" s="53" t="str">
        <f t="shared" si="124"/>
        <v/>
      </c>
      <c r="Q715" s="52" t="str">
        <f t="shared" si="125"/>
        <v/>
      </c>
      <c r="R715" s="55" t="str">
        <f t="shared" si="126"/>
        <v/>
      </c>
      <c r="S715" s="52" t="str">
        <f t="shared" ref="S715:S778" si="134">IF(AND(Q715="ﾘｽﾄ2",OR(I715=0,AND(N715="同一区",E715=1))),"該当２","")</f>
        <v/>
      </c>
      <c r="T715" s="83" t="str">
        <f t="shared" si="127"/>
        <v/>
      </c>
      <c r="U715" s="53" t="str">
        <f>IF(S715="","",COUNTIF($S$7:S715,"該当２"))</f>
        <v/>
      </c>
      <c r="V715" s="56" t="str">
        <f t="shared" si="128"/>
        <v/>
      </c>
      <c r="W715" s="83" t="str">
        <f t="shared" si="129"/>
        <v/>
      </c>
      <c r="X715" s="53" t="str">
        <f>IF(V715="","",COUNTIF($V$7:V715,"該当３"))</f>
        <v/>
      </c>
    </row>
    <row r="716" spans="1:24">
      <c r="A716" s="263">
        <v>1020407003</v>
      </c>
      <c r="B716" s="263">
        <v>10</v>
      </c>
      <c r="C716" s="264">
        <v>204</v>
      </c>
      <c r="D716" s="265">
        <v>7</v>
      </c>
      <c r="E716" s="264">
        <v>3</v>
      </c>
      <c r="F716" s="263" t="s">
        <v>495</v>
      </c>
      <c r="G716" s="266" t="s">
        <v>995</v>
      </c>
      <c r="H716" s="266" t="s">
        <v>1088</v>
      </c>
      <c r="I716" s="263" t="s">
        <v>156</v>
      </c>
      <c r="J716" s="51"/>
      <c r="K716" s="52" t="str">
        <f t="shared" si="130"/>
        <v/>
      </c>
      <c r="L716" s="83" t="str">
        <f t="shared" si="131"/>
        <v/>
      </c>
      <c r="M716" s="53" t="str">
        <f>IF(K716="","",COUNTIF($K$7:K716,"ﾘｽﾄ１"))</f>
        <v/>
      </c>
      <c r="N716" s="53" t="str">
        <f t="shared" si="132"/>
        <v/>
      </c>
      <c r="O716" s="54" t="str">
        <f t="shared" si="133"/>
        <v/>
      </c>
      <c r="P716" s="53" t="str">
        <f t="shared" si="124"/>
        <v/>
      </c>
      <c r="Q716" s="52" t="str">
        <f t="shared" si="125"/>
        <v/>
      </c>
      <c r="R716" s="55" t="str">
        <f t="shared" si="126"/>
        <v/>
      </c>
      <c r="S716" s="52" t="str">
        <f t="shared" si="134"/>
        <v/>
      </c>
      <c r="T716" s="83" t="str">
        <f t="shared" si="127"/>
        <v/>
      </c>
      <c r="U716" s="53" t="str">
        <f>IF(S716="","",COUNTIF($S$7:S716,"該当２"))</f>
        <v/>
      </c>
      <c r="V716" s="56" t="str">
        <f t="shared" si="128"/>
        <v/>
      </c>
      <c r="W716" s="83" t="str">
        <f t="shared" si="129"/>
        <v/>
      </c>
      <c r="X716" s="53" t="str">
        <f>IF(V716="","",COUNTIF($V$7:V716,"該当３"))</f>
        <v/>
      </c>
    </row>
    <row r="717" spans="1:24">
      <c r="A717" s="263">
        <v>1020407004</v>
      </c>
      <c r="B717" s="263">
        <v>10</v>
      </c>
      <c r="C717" s="264">
        <v>204</v>
      </c>
      <c r="D717" s="265">
        <v>7</v>
      </c>
      <c r="E717" s="264">
        <v>4</v>
      </c>
      <c r="F717" s="263" t="s">
        <v>495</v>
      </c>
      <c r="G717" s="266" t="s">
        <v>995</v>
      </c>
      <c r="H717" s="266" t="s">
        <v>1088</v>
      </c>
      <c r="I717" s="263" t="s">
        <v>1090</v>
      </c>
      <c r="J717" s="51"/>
      <c r="K717" s="52" t="str">
        <f t="shared" si="130"/>
        <v/>
      </c>
      <c r="L717" s="83" t="str">
        <f t="shared" si="131"/>
        <v/>
      </c>
      <c r="M717" s="53" t="str">
        <f>IF(K717="","",COUNTIF($K$7:K717,"ﾘｽﾄ１"))</f>
        <v/>
      </c>
      <c r="N717" s="53" t="str">
        <f t="shared" si="132"/>
        <v/>
      </c>
      <c r="O717" s="54" t="str">
        <f t="shared" si="133"/>
        <v/>
      </c>
      <c r="P717" s="53" t="str">
        <f t="shared" si="124"/>
        <v/>
      </c>
      <c r="Q717" s="52" t="str">
        <f t="shared" si="125"/>
        <v/>
      </c>
      <c r="R717" s="55" t="str">
        <f t="shared" si="126"/>
        <v/>
      </c>
      <c r="S717" s="52" t="str">
        <f t="shared" si="134"/>
        <v/>
      </c>
      <c r="T717" s="83" t="str">
        <f t="shared" si="127"/>
        <v/>
      </c>
      <c r="U717" s="53" t="str">
        <f>IF(S717="","",COUNTIF($S$7:S717,"該当２"))</f>
        <v/>
      </c>
      <c r="V717" s="56" t="str">
        <f t="shared" si="128"/>
        <v/>
      </c>
      <c r="W717" s="83" t="str">
        <f t="shared" si="129"/>
        <v/>
      </c>
      <c r="X717" s="53" t="str">
        <f>IF(V717="","",COUNTIF($V$7:V717,"該当３"))</f>
        <v/>
      </c>
    </row>
    <row r="718" spans="1:24">
      <c r="A718" s="263">
        <v>1020407005</v>
      </c>
      <c r="B718" s="263">
        <v>10</v>
      </c>
      <c r="C718" s="264">
        <v>204</v>
      </c>
      <c r="D718" s="265">
        <v>7</v>
      </c>
      <c r="E718" s="264">
        <v>5</v>
      </c>
      <c r="F718" s="263" t="s">
        <v>495</v>
      </c>
      <c r="G718" s="266" t="s">
        <v>995</v>
      </c>
      <c r="H718" s="266" t="s">
        <v>1088</v>
      </c>
      <c r="I718" s="263" t="s">
        <v>70</v>
      </c>
      <c r="J718" s="51"/>
      <c r="K718" s="52" t="str">
        <f t="shared" si="130"/>
        <v/>
      </c>
      <c r="L718" s="83" t="str">
        <f t="shared" si="131"/>
        <v/>
      </c>
      <c r="M718" s="53" t="str">
        <f>IF(K718="","",COUNTIF($K$7:K718,"ﾘｽﾄ１"))</f>
        <v/>
      </c>
      <c r="N718" s="53" t="str">
        <f t="shared" si="132"/>
        <v/>
      </c>
      <c r="O718" s="54" t="str">
        <f t="shared" si="133"/>
        <v/>
      </c>
      <c r="P718" s="53" t="str">
        <f t="shared" si="124"/>
        <v/>
      </c>
      <c r="Q718" s="52" t="str">
        <f t="shared" si="125"/>
        <v/>
      </c>
      <c r="R718" s="55" t="str">
        <f t="shared" si="126"/>
        <v/>
      </c>
      <c r="S718" s="52" t="str">
        <f t="shared" si="134"/>
        <v/>
      </c>
      <c r="T718" s="83" t="str">
        <f t="shared" si="127"/>
        <v/>
      </c>
      <c r="U718" s="53" t="str">
        <f>IF(S718="","",COUNTIF($S$7:S718,"該当２"))</f>
        <v/>
      </c>
      <c r="V718" s="56" t="str">
        <f t="shared" si="128"/>
        <v/>
      </c>
      <c r="W718" s="83" t="str">
        <f t="shared" si="129"/>
        <v/>
      </c>
      <c r="X718" s="53" t="str">
        <f>IF(V718="","",COUNTIF($V$7:V718,"該当３"))</f>
        <v/>
      </c>
    </row>
    <row r="719" spans="1:24">
      <c r="A719" s="263">
        <v>1020407006</v>
      </c>
      <c r="B719" s="263">
        <v>10</v>
      </c>
      <c r="C719" s="264">
        <v>204</v>
      </c>
      <c r="D719" s="265">
        <v>7</v>
      </c>
      <c r="E719" s="264">
        <v>6</v>
      </c>
      <c r="F719" s="263" t="s">
        <v>495</v>
      </c>
      <c r="G719" s="266" t="s">
        <v>995</v>
      </c>
      <c r="H719" s="266" t="s">
        <v>1088</v>
      </c>
      <c r="I719" s="263" t="s">
        <v>38</v>
      </c>
      <c r="J719" s="51"/>
      <c r="K719" s="52" t="str">
        <f t="shared" si="130"/>
        <v/>
      </c>
      <c r="L719" s="83" t="str">
        <f t="shared" si="131"/>
        <v/>
      </c>
      <c r="M719" s="53" t="str">
        <f>IF(K719="","",COUNTIF($K$7:K719,"ﾘｽﾄ１"))</f>
        <v/>
      </c>
      <c r="N719" s="53" t="str">
        <f t="shared" si="132"/>
        <v/>
      </c>
      <c r="O719" s="54" t="str">
        <f t="shared" si="133"/>
        <v/>
      </c>
      <c r="P719" s="53" t="str">
        <f t="shared" si="124"/>
        <v/>
      </c>
      <c r="Q719" s="52" t="str">
        <f t="shared" si="125"/>
        <v/>
      </c>
      <c r="R719" s="55" t="str">
        <f t="shared" si="126"/>
        <v/>
      </c>
      <c r="S719" s="52" t="str">
        <f t="shared" si="134"/>
        <v/>
      </c>
      <c r="T719" s="83" t="str">
        <f t="shared" si="127"/>
        <v/>
      </c>
      <c r="U719" s="53" t="str">
        <f>IF(S719="","",COUNTIF($S$7:S719,"該当２"))</f>
        <v/>
      </c>
      <c r="V719" s="56" t="str">
        <f t="shared" si="128"/>
        <v/>
      </c>
      <c r="W719" s="83" t="str">
        <f t="shared" si="129"/>
        <v/>
      </c>
      <c r="X719" s="53" t="str">
        <f>IF(V719="","",COUNTIF($V$7:V719,"該当３"))</f>
        <v/>
      </c>
    </row>
    <row r="720" spans="1:24">
      <c r="A720" s="263">
        <v>1020407007</v>
      </c>
      <c r="B720" s="263">
        <v>10</v>
      </c>
      <c r="C720" s="264">
        <v>204</v>
      </c>
      <c r="D720" s="265">
        <v>7</v>
      </c>
      <c r="E720" s="264">
        <v>7</v>
      </c>
      <c r="F720" s="263" t="s">
        <v>495</v>
      </c>
      <c r="G720" s="266" t="s">
        <v>995</v>
      </c>
      <c r="H720" s="266" t="s">
        <v>1088</v>
      </c>
      <c r="I720" s="263" t="s">
        <v>19</v>
      </c>
      <c r="J720" s="51"/>
      <c r="K720" s="52" t="str">
        <f t="shared" si="130"/>
        <v/>
      </c>
      <c r="L720" s="83" t="str">
        <f t="shared" si="131"/>
        <v/>
      </c>
      <c r="M720" s="53" t="str">
        <f>IF(K720="","",COUNTIF($K$7:K720,"ﾘｽﾄ１"))</f>
        <v/>
      </c>
      <c r="N720" s="53" t="str">
        <f t="shared" si="132"/>
        <v/>
      </c>
      <c r="O720" s="54" t="str">
        <f t="shared" si="133"/>
        <v/>
      </c>
      <c r="P720" s="53" t="str">
        <f t="shared" si="124"/>
        <v/>
      </c>
      <c r="Q720" s="52" t="str">
        <f t="shared" si="125"/>
        <v/>
      </c>
      <c r="R720" s="55" t="str">
        <f t="shared" si="126"/>
        <v/>
      </c>
      <c r="S720" s="52" t="str">
        <f t="shared" si="134"/>
        <v/>
      </c>
      <c r="T720" s="83" t="str">
        <f t="shared" si="127"/>
        <v/>
      </c>
      <c r="U720" s="53" t="str">
        <f>IF(S720="","",COUNTIF($S$7:S720,"該当２"))</f>
        <v/>
      </c>
      <c r="V720" s="56" t="str">
        <f t="shared" si="128"/>
        <v/>
      </c>
      <c r="W720" s="83" t="str">
        <f t="shared" si="129"/>
        <v/>
      </c>
      <c r="X720" s="53" t="str">
        <f>IF(V720="","",COUNTIF($V$7:V720,"該当３"))</f>
        <v/>
      </c>
    </row>
    <row r="721" spans="1:24">
      <c r="A721" s="263">
        <v>1020407008</v>
      </c>
      <c r="B721" s="263">
        <v>10</v>
      </c>
      <c r="C721" s="264">
        <v>204</v>
      </c>
      <c r="D721" s="265">
        <v>7</v>
      </c>
      <c r="E721" s="264">
        <v>8</v>
      </c>
      <c r="F721" s="263" t="s">
        <v>495</v>
      </c>
      <c r="G721" s="266" t="s">
        <v>995</v>
      </c>
      <c r="H721" s="266" t="s">
        <v>1088</v>
      </c>
      <c r="I721" s="263" t="s">
        <v>1091</v>
      </c>
      <c r="J721" s="51"/>
      <c r="K721" s="52" t="str">
        <f t="shared" si="130"/>
        <v/>
      </c>
      <c r="L721" s="83" t="str">
        <f t="shared" si="131"/>
        <v/>
      </c>
      <c r="M721" s="53" t="str">
        <f>IF(K721="","",COUNTIF($K$7:K721,"ﾘｽﾄ１"))</f>
        <v/>
      </c>
      <c r="N721" s="53" t="str">
        <f t="shared" si="132"/>
        <v/>
      </c>
      <c r="O721" s="54" t="str">
        <f t="shared" si="133"/>
        <v/>
      </c>
      <c r="P721" s="53" t="str">
        <f t="shared" si="124"/>
        <v/>
      </c>
      <c r="Q721" s="52" t="str">
        <f t="shared" si="125"/>
        <v/>
      </c>
      <c r="R721" s="55" t="str">
        <f t="shared" si="126"/>
        <v/>
      </c>
      <c r="S721" s="52" t="str">
        <f t="shared" si="134"/>
        <v/>
      </c>
      <c r="T721" s="83" t="str">
        <f t="shared" si="127"/>
        <v/>
      </c>
      <c r="U721" s="53" t="str">
        <f>IF(S721="","",COUNTIF($S$7:S721,"該当２"))</f>
        <v/>
      </c>
      <c r="V721" s="56" t="str">
        <f t="shared" si="128"/>
        <v/>
      </c>
      <c r="W721" s="83" t="str">
        <f t="shared" si="129"/>
        <v/>
      </c>
      <c r="X721" s="53" t="str">
        <f>IF(V721="","",COUNTIF($V$7:V721,"該当３"))</f>
        <v/>
      </c>
    </row>
    <row r="722" spans="1:24">
      <c r="A722" s="263">
        <v>1020407009</v>
      </c>
      <c r="B722" s="263">
        <v>10</v>
      </c>
      <c r="C722" s="264">
        <v>204</v>
      </c>
      <c r="D722" s="265">
        <v>7</v>
      </c>
      <c r="E722" s="264">
        <v>9</v>
      </c>
      <c r="F722" s="263" t="s">
        <v>495</v>
      </c>
      <c r="G722" s="266" t="s">
        <v>995</v>
      </c>
      <c r="H722" s="266" t="s">
        <v>1088</v>
      </c>
      <c r="I722" s="263" t="s">
        <v>1092</v>
      </c>
      <c r="J722" s="51"/>
      <c r="K722" s="52" t="str">
        <f t="shared" si="130"/>
        <v/>
      </c>
      <c r="L722" s="83" t="str">
        <f t="shared" si="131"/>
        <v/>
      </c>
      <c r="M722" s="53" t="str">
        <f>IF(K722="","",COUNTIF($K$7:K722,"ﾘｽﾄ１"))</f>
        <v/>
      </c>
      <c r="N722" s="53" t="str">
        <f t="shared" si="132"/>
        <v/>
      </c>
      <c r="O722" s="54" t="str">
        <f t="shared" si="133"/>
        <v/>
      </c>
      <c r="P722" s="53" t="str">
        <f t="shared" si="124"/>
        <v/>
      </c>
      <c r="Q722" s="52" t="str">
        <f t="shared" si="125"/>
        <v/>
      </c>
      <c r="R722" s="55" t="str">
        <f t="shared" si="126"/>
        <v/>
      </c>
      <c r="S722" s="52" t="str">
        <f t="shared" si="134"/>
        <v/>
      </c>
      <c r="T722" s="83" t="str">
        <f t="shared" si="127"/>
        <v/>
      </c>
      <c r="U722" s="53" t="str">
        <f>IF(S722="","",COUNTIF($S$7:S722,"該当２"))</f>
        <v/>
      </c>
      <c r="V722" s="56" t="str">
        <f t="shared" si="128"/>
        <v/>
      </c>
      <c r="W722" s="83" t="str">
        <f t="shared" si="129"/>
        <v/>
      </c>
      <c r="X722" s="53" t="str">
        <f>IF(V722="","",COUNTIF($V$7:V722,"該当３"))</f>
        <v/>
      </c>
    </row>
    <row r="723" spans="1:24">
      <c r="A723" s="263">
        <v>1020407010</v>
      </c>
      <c r="B723" s="263">
        <v>10</v>
      </c>
      <c r="C723" s="264">
        <v>204</v>
      </c>
      <c r="D723" s="265">
        <v>7</v>
      </c>
      <c r="E723" s="264">
        <v>10</v>
      </c>
      <c r="F723" s="263" t="s">
        <v>495</v>
      </c>
      <c r="G723" s="266" t="s">
        <v>995</v>
      </c>
      <c r="H723" s="266" t="s">
        <v>1088</v>
      </c>
      <c r="I723" s="263" t="s">
        <v>1093</v>
      </c>
      <c r="J723" s="51"/>
      <c r="K723" s="52" t="str">
        <f t="shared" si="130"/>
        <v/>
      </c>
      <c r="L723" s="83" t="str">
        <f t="shared" si="131"/>
        <v/>
      </c>
      <c r="M723" s="53" t="str">
        <f>IF(K723="","",COUNTIF($K$7:K723,"ﾘｽﾄ１"))</f>
        <v/>
      </c>
      <c r="N723" s="53" t="str">
        <f t="shared" si="132"/>
        <v/>
      </c>
      <c r="O723" s="54" t="str">
        <f t="shared" si="133"/>
        <v/>
      </c>
      <c r="P723" s="53" t="str">
        <f t="shared" si="124"/>
        <v/>
      </c>
      <c r="Q723" s="52" t="str">
        <f t="shared" si="125"/>
        <v/>
      </c>
      <c r="R723" s="55" t="str">
        <f t="shared" si="126"/>
        <v/>
      </c>
      <c r="S723" s="52" t="str">
        <f t="shared" si="134"/>
        <v/>
      </c>
      <c r="T723" s="83" t="str">
        <f t="shared" si="127"/>
        <v/>
      </c>
      <c r="U723" s="53" t="str">
        <f>IF(S723="","",COUNTIF($S$7:S723,"該当２"))</f>
        <v/>
      </c>
      <c r="V723" s="56" t="str">
        <f t="shared" si="128"/>
        <v/>
      </c>
      <c r="W723" s="83" t="str">
        <f t="shared" si="129"/>
        <v/>
      </c>
      <c r="X723" s="53" t="str">
        <f>IF(V723="","",COUNTIF($V$7:V723,"該当３"))</f>
        <v/>
      </c>
    </row>
    <row r="724" spans="1:24">
      <c r="A724" s="263">
        <v>1020407011</v>
      </c>
      <c r="B724" s="263">
        <v>10</v>
      </c>
      <c r="C724" s="264">
        <v>204</v>
      </c>
      <c r="D724" s="265">
        <v>7</v>
      </c>
      <c r="E724" s="264">
        <v>11</v>
      </c>
      <c r="F724" s="263" t="s">
        <v>495</v>
      </c>
      <c r="G724" s="266" t="s">
        <v>995</v>
      </c>
      <c r="H724" s="266" t="s">
        <v>1088</v>
      </c>
      <c r="I724" s="263" t="s">
        <v>1094</v>
      </c>
      <c r="J724" s="51"/>
      <c r="K724" s="52" t="str">
        <f t="shared" si="130"/>
        <v/>
      </c>
      <c r="L724" s="83" t="str">
        <f t="shared" si="131"/>
        <v/>
      </c>
      <c r="M724" s="53" t="str">
        <f>IF(K724="","",COUNTIF($K$7:K724,"ﾘｽﾄ１"))</f>
        <v/>
      </c>
      <c r="N724" s="53" t="str">
        <f t="shared" si="132"/>
        <v/>
      </c>
      <c r="O724" s="54" t="str">
        <f t="shared" si="133"/>
        <v/>
      </c>
      <c r="P724" s="53" t="str">
        <f t="shared" si="124"/>
        <v/>
      </c>
      <c r="Q724" s="52" t="str">
        <f t="shared" si="125"/>
        <v/>
      </c>
      <c r="R724" s="55" t="str">
        <f t="shared" si="126"/>
        <v/>
      </c>
      <c r="S724" s="52" t="str">
        <f t="shared" si="134"/>
        <v/>
      </c>
      <c r="T724" s="83" t="str">
        <f t="shared" si="127"/>
        <v/>
      </c>
      <c r="U724" s="53" t="str">
        <f>IF(S724="","",COUNTIF($S$7:S724,"該当２"))</f>
        <v/>
      </c>
      <c r="V724" s="56" t="str">
        <f t="shared" si="128"/>
        <v/>
      </c>
      <c r="W724" s="83" t="str">
        <f t="shared" si="129"/>
        <v/>
      </c>
      <c r="X724" s="53" t="str">
        <f>IF(V724="","",COUNTIF($V$7:V724,"該当３"))</f>
        <v/>
      </c>
    </row>
    <row r="725" spans="1:24">
      <c r="A725" s="263">
        <v>1020407012</v>
      </c>
      <c r="B725" s="263">
        <v>10</v>
      </c>
      <c r="C725" s="264">
        <v>204</v>
      </c>
      <c r="D725" s="265">
        <v>7</v>
      </c>
      <c r="E725" s="264">
        <v>12</v>
      </c>
      <c r="F725" s="263" t="s">
        <v>495</v>
      </c>
      <c r="G725" s="266" t="s">
        <v>995</v>
      </c>
      <c r="H725" s="266" t="s">
        <v>1088</v>
      </c>
      <c r="I725" s="263" t="s">
        <v>47</v>
      </c>
      <c r="J725" s="51"/>
      <c r="K725" s="52" t="str">
        <f t="shared" si="130"/>
        <v/>
      </c>
      <c r="L725" s="83" t="str">
        <f t="shared" si="131"/>
        <v/>
      </c>
      <c r="M725" s="53" t="str">
        <f>IF(K725="","",COUNTIF($K$7:K725,"ﾘｽﾄ１"))</f>
        <v/>
      </c>
      <c r="N725" s="53" t="str">
        <f t="shared" si="132"/>
        <v/>
      </c>
      <c r="O725" s="54" t="str">
        <f t="shared" si="133"/>
        <v/>
      </c>
      <c r="P725" s="53" t="str">
        <f t="shared" si="124"/>
        <v/>
      </c>
      <c r="Q725" s="52" t="str">
        <f t="shared" si="125"/>
        <v/>
      </c>
      <c r="R725" s="55" t="str">
        <f t="shared" si="126"/>
        <v/>
      </c>
      <c r="S725" s="52" t="str">
        <f t="shared" si="134"/>
        <v/>
      </c>
      <c r="T725" s="83" t="str">
        <f t="shared" si="127"/>
        <v/>
      </c>
      <c r="U725" s="53" t="str">
        <f>IF(S725="","",COUNTIF($S$7:S725,"該当２"))</f>
        <v/>
      </c>
      <c r="V725" s="56" t="str">
        <f t="shared" si="128"/>
        <v/>
      </c>
      <c r="W725" s="83" t="str">
        <f t="shared" si="129"/>
        <v/>
      </c>
      <c r="X725" s="53" t="str">
        <f>IF(V725="","",COUNTIF($V$7:V725,"該当３"))</f>
        <v/>
      </c>
    </row>
    <row r="726" spans="1:24">
      <c r="A726" s="263">
        <v>1020407013</v>
      </c>
      <c r="B726" s="263">
        <v>10</v>
      </c>
      <c r="C726" s="264">
        <v>204</v>
      </c>
      <c r="D726" s="265">
        <v>7</v>
      </c>
      <c r="E726" s="264">
        <v>13</v>
      </c>
      <c r="F726" s="263" t="s">
        <v>495</v>
      </c>
      <c r="G726" s="266" t="s">
        <v>995</v>
      </c>
      <c r="H726" s="266" t="s">
        <v>1088</v>
      </c>
      <c r="I726" s="263" t="s">
        <v>1095</v>
      </c>
      <c r="J726" s="51"/>
      <c r="K726" s="52" t="str">
        <f t="shared" si="130"/>
        <v/>
      </c>
      <c r="L726" s="83" t="str">
        <f t="shared" si="131"/>
        <v/>
      </c>
      <c r="M726" s="53" t="str">
        <f>IF(K726="","",COUNTIF($K$7:K726,"ﾘｽﾄ１"))</f>
        <v/>
      </c>
      <c r="N726" s="53" t="str">
        <f t="shared" si="132"/>
        <v/>
      </c>
      <c r="O726" s="54" t="str">
        <f t="shared" si="133"/>
        <v/>
      </c>
      <c r="P726" s="53" t="str">
        <f t="shared" si="124"/>
        <v/>
      </c>
      <c r="Q726" s="52" t="str">
        <f t="shared" si="125"/>
        <v/>
      </c>
      <c r="R726" s="55" t="str">
        <f t="shared" si="126"/>
        <v/>
      </c>
      <c r="S726" s="52" t="str">
        <f t="shared" si="134"/>
        <v/>
      </c>
      <c r="T726" s="83" t="str">
        <f t="shared" si="127"/>
        <v/>
      </c>
      <c r="U726" s="53" t="str">
        <f>IF(S726="","",COUNTIF($S$7:S726,"該当２"))</f>
        <v/>
      </c>
      <c r="V726" s="56" t="str">
        <f t="shared" si="128"/>
        <v/>
      </c>
      <c r="W726" s="83" t="str">
        <f t="shared" si="129"/>
        <v/>
      </c>
      <c r="X726" s="53" t="str">
        <f>IF(V726="","",COUNTIF($V$7:V726,"該当３"))</f>
        <v/>
      </c>
    </row>
    <row r="727" spans="1:24">
      <c r="A727" s="263">
        <v>1020407014</v>
      </c>
      <c r="B727" s="263">
        <v>10</v>
      </c>
      <c r="C727" s="264">
        <v>204</v>
      </c>
      <c r="D727" s="265">
        <v>7</v>
      </c>
      <c r="E727" s="264">
        <v>14</v>
      </c>
      <c r="F727" s="263" t="s">
        <v>495</v>
      </c>
      <c r="G727" s="266" t="s">
        <v>995</v>
      </c>
      <c r="H727" s="266" t="s">
        <v>1088</v>
      </c>
      <c r="I727" s="263" t="s">
        <v>1075</v>
      </c>
      <c r="J727" s="51"/>
      <c r="K727" s="52" t="str">
        <f t="shared" si="130"/>
        <v/>
      </c>
      <c r="L727" s="83" t="str">
        <f t="shared" si="131"/>
        <v/>
      </c>
      <c r="M727" s="53" t="str">
        <f>IF(K727="","",COUNTIF($K$7:K727,"ﾘｽﾄ１"))</f>
        <v/>
      </c>
      <c r="N727" s="53" t="str">
        <f t="shared" si="132"/>
        <v/>
      </c>
      <c r="O727" s="54" t="str">
        <f t="shared" si="133"/>
        <v/>
      </c>
      <c r="P727" s="53" t="str">
        <f t="shared" si="124"/>
        <v/>
      </c>
      <c r="Q727" s="52" t="str">
        <f t="shared" si="125"/>
        <v/>
      </c>
      <c r="R727" s="55" t="str">
        <f t="shared" si="126"/>
        <v/>
      </c>
      <c r="S727" s="52" t="str">
        <f t="shared" si="134"/>
        <v/>
      </c>
      <c r="T727" s="83" t="str">
        <f t="shared" si="127"/>
        <v/>
      </c>
      <c r="U727" s="53" t="str">
        <f>IF(S727="","",COUNTIF($S$7:S727,"該当２"))</f>
        <v/>
      </c>
      <c r="V727" s="56" t="str">
        <f t="shared" si="128"/>
        <v/>
      </c>
      <c r="W727" s="83" t="str">
        <f t="shared" si="129"/>
        <v/>
      </c>
      <c r="X727" s="53" t="str">
        <f>IF(V727="","",COUNTIF($V$7:V727,"該当３"))</f>
        <v/>
      </c>
    </row>
    <row r="728" spans="1:24">
      <c r="A728" s="263">
        <v>1020407015</v>
      </c>
      <c r="B728" s="263">
        <v>10</v>
      </c>
      <c r="C728" s="264">
        <v>204</v>
      </c>
      <c r="D728" s="265">
        <v>7</v>
      </c>
      <c r="E728" s="264">
        <v>15</v>
      </c>
      <c r="F728" s="263" t="s">
        <v>495</v>
      </c>
      <c r="G728" s="266" t="s">
        <v>995</v>
      </c>
      <c r="H728" s="266" t="s">
        <v>1088</v>
      </c>
      <c r="I728" s="263" t="s">
        <v>1096</v>
      </c>
      <c r="J728" s="51"/>
      <c r="K728" s="52" t="str">
        <f t="shared" si="130"/>
        <v/>
      </c>
      <c r="L728" s="83" t="str">
        <f t="shared" si="131"/>
        <v/>
      </c>
      <c r="M728" s="53" t="str">
        <f>IF(K728="","",COUNTIF($K$7:K728,"ﾘｽﾄ１"))</f>
        <v/>
      </c>
      <c r="N728" s="53" t="str">
        <f t="shared" si="132"/>
        <v/>
      </c>
      <c r="O728" s="54" t="str">
        <f t="shared" si="133"/>
        <v/>
      </c>
      <c r="P728" s="53" t="str">
        <f t="shared" si="124"/>
        <v/>
      </c>
      <c r="Q728" s="52" t="str">
        <f t="shared" si="125"/>
        <v/>
      </c>
      <c r="R728" s="55" t="str">
        <f t="shared" si="126"/>
        <v/>
      </c>
      <c r="S728" s="52" t="str">
        <f t="shared" si="134"/>
        <v/>
      </c>
      <c r="T728" s="83" t="str">
        <f t="shared" si="127"/>
        <v/>
      </c>
      <c r="U728" s="53" t="str">
        <f>IF(S728="","",COUNTIF($S$7:S728,"該当２"))</f>
        <v/>
      </c>
      <c r="V728" s="56" t="str">
        <f t="shared" si="128"/>
        <v/>
      </c>
      <c r="W728" s="83" t="str">
        <f t="shared" si="129"/>
        <v/>
      </c>
      <c r="X728" s="53" t="str">
        <f>IF(V728="","",COUNTIF($V$7:V728,"該当３"))</f>
        <v/>
      </c>
    </row>
    <row r="729" spans="1:24">
      <c r="A729" s="263">
        <v>1020407016</v>
      </c>
      <c r="B729" s="263">
        <v>10</v>
      </c>
      <c r="C729" s="264">
        <v>204</v>
      </c>
      <c r="D729" s="265">
        <v>7</v>
      </c>
      <c r="E729" s="264">
        <v>16</v>
      </c>
      <c r="F729" s="263" t="s">
        <v>495</v>
      </c>
      <c r="G729" s="266" t="s">
        <v>995</v>
      </c>
      <c r="H729" s="266" t="s">
        <v>1088</v>
      </c>
      <c r="I729" s="263" t="s">
        <v>1097</v>
      </c>
      <c r="J729" s="51"/>
      <c r="K729" s="52" t="str">
        <f t="shared" si="130"/>
        <v/>
      </c>
      <c r="L729" s="83" t="str">
        <f t="shared" si="131"/>
        <v/>
      </c>
      <c r="M729" s="53" t="str">
        <f>IF(K729="","",COUNTIF($K$7:K729,"ﾘｽﾄ１"))</f>
        <v/>
      </c>
      <c r="N729" s="53" t="str">
        <f t="shared" si="132"/>
        <v/>
      </c>
      <c r="O729" s="54" t="str">
        <f t="shared" si="133"/>
        <v/>
      </c>
      <c r="P729" s="53" t="str">
        <f t="shared" si="124"/>
        <v/>
      </c>
      <c r="Q729" s="52" t="str">
        <f t="shared" si="125"/>
        <v/>
      </c>
      <c r="R729" s="55" t="str">
        <f t="shared" si="126"/>
        <v/>
      </c>
      <c r="S729" s="52" t="str">
        <f t="shared" si="134"/>
        <v/>
      </c>
      <c r="T729" s="83" t="str">
        <f t="shared" si="127"/>
        <v/>
      </c>
      <c r="U729" s="53" t="str">
        <f>IF(S729="","",COUNTIF($S$7:S729,"該当２"))</f>
        <v/>
      </c>
      <c r="V729" s="56" t="str">
        <f t="shared" si="128"/>
        <v/>
      </c>
      <c r="W729" s="83" t="str">
        <f t="shared" si="129"/>
        <v/>
      </c>
      <c r="X729" s="53" t="str">
        <f>IF(V729="","",COUNTIF($V$7:V729,"該当３"))</f>
        <v/>
      </c>
    </row>
    <row r="730" spans="1:24">
      <c r="A730" s="263">
        <v>1020407017</v>
      </c>
      <c r="B730" s="263">
        <v>10</v>
      </c>
      <c r="C730" s="264">
        <v>204</v>
      </c>
      <c r="D730" s="265">
        <v>7</v>
      </c>
      <c r="E730" s="264">
        <v>17</v>
      </c>
      <c r="F730" s="263" t="s">
        <v>495</v>
      </c>
      <c r="G730" s="266" t="s">
        <v>995</v>
      </c>
      <c r="H730" s="266" t="s">
        <v>1088</v>
      </c>
      <c r="I730" s="263" t="s">
        <v>260</v>
      </c>
      <c r="J730" s="51"/>
      <c r="K730" s="52" t="str">
        <f t="shared" si="130"/>
        <v/>
      </c>
      <c r="L730" s="83" t="str">
        <f t="shared" si="131"/>
        <v/>
      </c>
      <c r="M730" s="53" t="str">
        <f>IF(K730="","",COUNTIF($K$7:K730,"ﾘｽﾄ１"))</f>
        <v/>
      </c>
      <c r="N730" s="53" t="str">
        <f t="shared" si="132"/>
        <v/>
      </c>
      <c r="O730" s="54" t="str">
        <f t="shared" si="133"/>
        <v/>
      </c>
      <c r="P730" s="53" t="str">
        <f t="shared" si="124"/>
        <v/>
      </c>
      <c r="Q730" s="52" t="str">
        <f t="shared" si="125"/>
        <v/>
      </c>
      <c r="R730" s="55" t="str">
        <f t="shared" si="126"/>
        <v/>
      </c>
      <c r="S730" s="52" t="str">
        <f t="shared" si="134"/>
        <v/>
      </c>
      <c r="T730" s="83" t="str">
        <f t="shared" si="127"/>
        <v/>
      </c>
      <c r="U730" s="53" t="str">
        <f>IF(S730="","",COUNTIF($S$7:S730,"該当２"))</f>
        <v/>
      </c>
      <c r="V730" s="56" t="str">
        <f t="shared" si="128"/>
        <v/>
      </c>
      <c r="W730" s="83" t="str">
        <f t="shared" si="129"/>
        <v/>
      </c>
      <c r="X730" s="53" t="str">
        <f>IF(V730="","",COUNTIF($V$7:V730,"該当３"))</f>
        <v/>
      </c>
    </row>
    <row r="731" spans="1:24">
      <c r="A731" s="263">
        <v>1020407018</v>
      </c>
      <c r="B731" s="263">
        <v>10</v>
      </c>
      <c r="C731" s="264">
        <v>204</v>
      </c>
      <c r="D731" s="265">
        <v>7</v>
      </c>
      <c r="E731" s="264">
        <v>18</v>
      </c>
      <c r="F731" s="263" t="s">
        <v>495</v>
      </c>
      <c r="G731" s="266" t="s">
        <v>995</v>
      </c>
      <c r="H731" s="266" t="s">
        <v>1088</v>
      </c>
      <c r="I731" s="263" t="s">
        <v>1098</v>
      </c>
      <c r="J731" s="51"/>
      <c r="K731" s="52" t="str">
        <f t="shared" si="130"/>
        <v/>
      </c>
      <c r="L731" s="83" t="str">
        <f t="shared" si="131"/>
        <v/>
      </c>
      <c r="M731" s="53" t="str">
        <f>IF(K731="","",COUNTIF($K$7:K731,"ﾘｽﾄ１"))</f>
        <v/>
      </c>
      <c r="N731" s="53" t="str">
        <f t="shared" si="132"/>
        <v/>
      </c>
      <c r="O731" s="54" t="str">
        <f t="shared" si="133"/>
        <v/>
      </c>
      <c r="P731" s="53" t="str">
        <f t="shared" si="124"/>
        <v/>
      </c>
      <c r="Q731" s="52" t="str">
        <f t="shared" si="125"/>
        <v/>
      </c>
      <c r="R731" s="55" t="str">
        <f t="shared" si="126"/>
        <v/>
      </c>
      <c r="S731" s="52" t="str">
        <f t="shared" si="134"/>
        <v/>
      </c>
      <c r="T731" s="83" t="str">
        <f t="shared" si="127"/>
        <v/>
      </c>
      <c r="U731" s="53" t="str">
        <f>IF(S731="","",COUNTIF($S$7:S731,"該当２"))</f>
        <v/>
      </c>
      <c r="V731" s="56" t="str">
        <f t="shared" si="128"/>
        <v/>
      </c>
      <c r="W731" s="83" t="str">
        <f t="shared" si="129"/>
        <v/>
      </c>
      <c r="X731" s="53" t="str">
        <f>IF(V731="","",COUNTIF($V$7:V731,"該当３"))</f>
        <v/>
      </c>
    </row>
    <row r="732" spans="1:24">
      <c r="A732" s="263">
        <v>1020408000</v>
      </c>
      <c r="B732" s="263">
        <v>10</v>
      </c>
      <c r="C732" s="264">
        <v>204</v>
      </c>
      <c r="D732" s="265">
        <v>8</v>
      </c>
      <c r="E732" s="264">
        <v>0</v>
      </c>
      <c r="F732" s="263" t="s">
        <v>495</v>
      </c>
      <c r="G732" s="266" t="s">
        <v>995</v>
      </c>
      <c r="H732" s="263" t="s">
        <v>1099</v>
      </c>
      <c r="I732" s="263"/>
      <c r="J732" s="51"/>
      <c r="K732" s="52" t="str">
        <f t="shared" si="130"/>
        <v/>
      </c>
      <c r="L732" s="83" t="str">
        <f t="shared" si="131"/>
        <v/>
      </c>
      <c r="M732" s="53" t="str">
        <f>IF(K732="","",COUNTIF($K$7:K732,"ﾘｽﾄ１"))</f>
        <v/>
      </c>
      <c r="N732" s="53" t="str">
        <f t="shared" si="132"/>
        <v/>
      </c>
      <c r="O732" s="54" t="str">
        <f t="shared" si="133"/>
        <v/>
      </c>
      <c r="P732" s="53" t="str">
        <f t="shared" si="124"/>
        <v/>
      </c>
      <c r="Q732" s="52" t="str">
        <f t="shared" si="125"/>
        <v/>
      </c>
      <c r="R732" s="55" t="str">
        <f t="shared" si="126"/>
        <v/>
      </c>
      <c r="S732" s="52" t="str">
        <f t="shared" si="134"/>
        <v/>
      </c>
      <c r="T732" s="83" t="str">
        <f t="shared" si="127"/>
        <v/>
      </c>
      <c r="U732" s="53" t="str">
        <f>IF(S732="","",COUNTIF($S$7:S732,"該当２"))</f>
        <v/>
      </c>
      <c r="V732" s="56" t="str">
        <f t="shared" si="128"/>
        <v/>
      </c>
      <c r="W732" s="83" t="str">
        <f t="shared" si="129"/>
        <v/>
      </c>
      <c r="X732" s="53" t="str">
        <f>IF(V732="","",COUNTIF($V$7:V732,"該当３"))</f>
        <v/>
      </c>
    </row>
    <row r="733" spans="1:24">
      <c r="A733" s="263">
        <v>1020408001</v>
      </c>
      <c r="B733" s="263">
        <v>10</v>
      </c>
      <c r="C733" s="264">
        <v>204</v>
      </c>
      <c r="D733" s="265">
        <v>8</v>
      </c>
      <c r="E733" s="264">
        <v>1</v>
      </c>
      <c r="F733" s="263" t="s">
        <v>495</v>
      </c>
      <c r="G733" s="266" t="s">
        <v>995</v>
      </c>
      <c r="H733" s="263" t="s">
        <v>1099</v>
      </c>
      <c r="I733" s="263" t="s">
        <v>213</v>
      </c>
      <c r="J733" s="51"/>
      <c r="K733" s="52" t="str">
        <f t="shared" si="130"/>
        <v/>
      </c>
      <c r="L733" s="83" t="str">
        <f t="shared" si="131"/>
        <v/>
      </c>
      <c r="M733" s="53" t="str">
        <f>IF(K733="","",COUNTIF($K$7:K733,"ﾘｽﾄ１"))</f>
        <v/>
      </c>
      <c r="N733" s="53" t="str">
        <f t="shared" si="132"/>
        <v/>
      </c>
      <c r="O733" s="54" t="str">
        <f t="shared" si="133"/>
        <v/>
      </c>
      <c r="P733" s="53" t="str">
        <f t="shared" si="124"/>
        <v/>
      </c>
      <c r="Q733" s="52" t="str">
        <f t="shared" si="125"/>
        <v/>
      </c>
      <c r="R733" s="55" t="str">
        <f t="shared" si="126"/>
        <v/>
      </c>
      <c r="S733" s="52" t="str">
        <f t="shared" si="134"/>
        <v/>
      </c>
      <c r="T733" s="83" t="str">
        <f t="shared" si="127"/>
        <v/>
      </c>
      <c r="U733" s="53" t="str">
        <f>IF(S733="","",COUNTIF($S$7:S733,"該当２"))</f>
        <v/>
      </c>
      <c r="V733" s="56" t="str">
        <f t="shared" si="128"/>
        <v/>
      </c>
      <c r="W733" s="83" t="str">
        <f t="shared" si="129"/>
        <v/>
      </c>
      <c r="X733" s="53" t="str">
        <f>IF(V733="","",COUNTIF($V$7:V733,"該当３"))</f>
        <v/>
      </c>
    </row>
    <row r="734" spans="1:24">
      <c r="A734" s="263">
        <v>1020409000</v>
      </c>
      <c r="B734" s="263">
        <v>10</v>
      </c>
      <c r="C734" s="264">
        <v>204</v>
      </c>
      <c r="D734" s="265">
        <v>9</v>
      </c>
      <c r="E734" s="264">
        <v>0</v>
      </c>
      <c r="F734" s="263" t="s">
        <v>495</v>
      </c>
      <c r="G734" s="266" t="s">
        <v>995</v>
      </c>
      <c r="H734" s="263" t="s">
        <v>1100</v>
      </c>
      <c r="I734" s="263"/>
      <c r="J734" s="51"/>
      <c r="K734" s="52" t="str">
        <f t="shared" si="130"/>
        <v/>
      </c>
      <c r="L734" s="83" t="str">
        <f t="shared" si="131"/>
        <v/>
      </c>
      <c r="M734" s="53" t="str">
        <f>IF(K734="","",COUNTIF($K$7:K734,"ﾘｽﾄ１"))</f>
        <v/>
      </c>
      <c r="N734" s="53" t="str">
        <f t="shared" si="132"/>
        <v/>
      </c>
      <c r="O734" s="54" t="str">
        <f t="shared" si="133"/>
        <v/>
      </c>
      <c r="P734" s="53" t="str">
        <f t="shared" si="124"/>
        <v/>
      </c>
      <c r="Q734" s="52" t="str">
        <f t="shared" si="125"/>
        <v/>
      </c>
      <c r="R734" s="55" t="str">
        <f t="shared" si="126"/>
        <v/>
      </c>
      <c r="S734" s="52" t="str">
        <f t="shared" si="134"/>
        <v/>
      </c>
      <c r="T734" s="83" t="str">
        <f t="shared" si="127"/>
        <v/>
      </c>
      <c r="U734" s="53" t="str">
        <f>IF(S734="","",COUNTIF($S$7:S734,"該当２"))</f>
        <v/>
      </c>
      <c r="V734" s="56" t="str">
        <f t="shared" si="128"/>
        <v/>
      </c>
      <c r="W734" s="83" t="str">
        <f t="shared" si="129"/>
        <v/>
      </c>
      <c r="X734" s="53" t="str">
        <f>IF(V734="","",COUNTIF($V$7:V734,"該当３"))</f>
        <v/>
      </c>
    </row>
    <row r="735" spans="1:24">
      <c r="A735" s="263">
        <v>1020409001</v>
      </c>
      <c r="B735" s="263">
        <v>10</v>
      </c>
      <c r="C735" s="264">
        <v>204</v>
      </c>
      <c r="D735" s="265">
        <v>9</v>
      </c>
      <c r="E735" s="264">
        <v>1</v>
      </c>
      <c r="F735" s="263" t="s">
        <v>495</v>
      </c>
      <c r="G735" s="266" t="s">
        <v>995</v>
      </c>
      <c r="H735" s="263" t="s">
        <v>1100</v>
      </c>
      <c r="I735" s="263" t="s">
        <v>1101</v>
      </c>
      <c r="J735" s="51"/>
      <c r="K735" s="52" t="str">
        <f t="shared" si="130"/>
        <v/>
      </c>
      <c r="L735" s="83" t="str">
        <f t="shared" si="131"/>
        <v/>
      </c>
      <c r="M735" s="53" t="str">
        <f>IF(K735="","",COUNTIF($K$7:K735,"ﾘｽﾄ１"))</f>
        <v/>
      </c>
      <c r="N735" s="53" t="str">
        <f t="shared" si="132"/>
        <v/>
      </c>
      <c r="O735" s="54" t="str">
        <f t="shared" si="133"/>
        <v/>
      </c>
      <c r="P735" s="53" t="str">
        <f t="shared" si="124"/>
        <v/>
      </c>
      <c r="Q735" s="52" t="str">
        <f t="shared" si="125"/>
        <v/>
      </c>
      <c r="R735" s="55" t="str">
        <f t="shared" si="126"/>
        <v/>
      </c>
      <c r="S735" s="52" t="str">
        <f t="shared" si="134"/>
        <v/>
      </c>
      <c r="T735" s="83" t="str">
        <f t="shared" si="127"/>
        <v/>
      </c>
      <c r="U735" s="53" t="str">
        <f>IF(S735="","",COUNTIF($S$7:S735,"該当２"))</f>
        <v/>
      </c>
      <c r="V735" s="56" t="str">
        <f t="shared" si="128"/>
        <v/>
      </c>
      <c r="W735" s="83" t="str">
        <f t="shared" si="129"/>
        <v/>
      </c>
      <c r="X735" s="53" t="str">
        <f>IF(V735="","",COUNTIF($V$7:V735,"該当３"))</f>
        <v/>
      </c>
    </row>
    <row r="736" spans="1:24">
      <c r="A736" s="263">
        <v>1020409002</v>
      </c>
      <c r="B736" s="263">
        <v>10</v>
      </c>
      <c r="C736" s="264">
        <v>204</v>
      </c>
      <c r="D736" s="265">
        <v>9</v>
      </c>
      <c r="E736" s="264">
        <v>2</v>
      </c>
      <c r="F736" s="263" t="s">
        <v>495</v>
      </c>
      <c r="G736" s="266" t="s">
        <v>995</v>
      </c>
      <c r="H736" s="263" t="s">
        <v>1100</v>
      </c>
      <c r="I736" s="263" t="s">
        <v>1</v>
      </c>
      <c r="J736" s="51"/>
      <c r="K736" s="52" t="str">
        <f t="shared" si="130"/>
        <v/>
      </c>
      <c r="L736" s="83" t="str">
        <f t="shared" si="131"/>
        <v/>
      </c>
      <c r="M736" s="53" t="str">
        <f>IF(K736="","",COUNTIF($K$7:K736,"ﾘｽﾄ１"))</f>
        <v/>
      </c>
      <c r="N736" s="53" t="str">
        <f t="shared" si="132"/>
        <v/>
      </c>
      <c r="O736" s="54" t="str">
        <f t="shared" si="133"/>
        <v/>
      </c>
      <c r="P736" s="53" t="str">
        <f t="shared" si="124"/>
        <v/>
      </c>
      <c r="Q736" s="52" t="str">
        <f t="shared" si="125"/>
        <v/>
      </c>
      <c r="R736" s="55" t="str">
        <f t="shared" si="126"/>
        <v/>
      </c>
      <c r="S736" s="52" t="str">
        <f t="shared" si="134"/>
        <v/>
      </c>
      <c r="T736" s="83" t="str">
        <f t="shared" si="127"/>
        <v/>
      </c>
      <c r="U736" s="53" t="str">
        <f>IF(S736="","",COUNTIF($S$7:S736,"該当２"))</f>
        <v/>
      </c>
      <c r="V736" s="56" t="str">
        <f t="shared" si="128"/>
        <v/>
      </c>
      <c r="W736" s="83" t="str">
        <f t="shared" si="129"/>
        <v/>
      </c>
      <c r="X736" s="53" t="str">
        <f>IF(V736="","",COUNTIF($V$7:V736,"該当３"))</f>
        <v/>
      </c>
    </row>
    <row r="737" spans="1:24">
      <c r="A737" s="263">
        <v>1020409003</v>
      </c>
      <c r="B737" s="263">
        <v>10</v>
      </c>
      <c r="C737" s="264">
        <v>204</v>
      </c>
      <c r="D737" s="265">
        <v>9</v>
      </c>
      <c r="E737" s="264">
        <v>3</v>
      </c>
      <c r="F737" s="263" t="s">
        <v>495</v>
      </c>
      <c r="G737" s="266" t="s">
        <v>995</v>
      </c>
      <c r="H737" s="263" t="s">
        <v>1100</v>
      </c>
      <c r="I737" s="263" t="s">
        <v>1102</v>
      </c>
      <c r="J737" s="51"/>
      <c r="K737" s="52" t="str">
        <f t="shared" si="130"/>
        <v/>
      </c>
      <c r="L737" s="83" t="str">
        <f t="shared" si="131"/>
        <v/>
      </c>
      <c r="M737" s="53" t="str">
        <f>IF(K737="","",COUNTIF($K$7:K737,"ﾘｽﾄ１"))</f>
        <v/>
      </c>
      <c r="N737" s="53" t="str">
        <f t="shared" si="132"/>
        <v/>
      </c>
      <c r="O737" s="54" t="str">
        <f t="shared" si="133"/>
        <v/>
      </c>
      <c r="P737" s="53" t="str">
        <f t="shared" si="124"/>
        <v/>
      </c>
      <c r="Q737" s="52" t="str">
        <f t="shared" si="125"/>
        <v/>
      </c>
      <c r="R737" s="55" t="str">
        <f t="shared" si="126"/>
        <v/>
      </c>
      <c r="S737" s="52" t="str">
        <f t="shared" si="134"/>
        <v/>
      </c>
      <c r="T737" s="83" t="str">
        <f t="shared" si="127"/>
        <v/>
      </c>
      <c r="U737" s="53" t="str">
        <f>IF(S737="","",COUNTIF($S$7:S737,"該当２"))</f>
        <v/>
      </c>
      <c r="V737" s="56" t="str">
        <f t="shared" si="128"/>
        <v/>
      </c>
      <c r="W737" s="83" t="str">
        <f t="shared" si="129"/>
        <v/>
      </c>
      <c r="X737" s="53" t="str">
        <f>IF(V737="","",COUNTIF($V$7:V737,"該当３"))</f>
        <v/>
      </c>
    </row>
    <row r="738" spans="1:24">
      <c r="A738" s="263">
        <v>1020409004</v>
      </c>
      <c r="B738" s="263">
        <v>10</v>
      </c>
      <c r="C738" s="264">
        <v>204</v>
      </c>
      <c r="D738" s="265">
        <v>9</v>
      </c>
      <c r="E738" s="264">
        <v>4</v>
      </c>
      <c r="F738" s="263" t="s">
        <v>495</v>
      </c>
      <c r="G738" s="266" t="s">
        <v>995</v>
      </c>
      <c r="H738" s="263" t="s">
        <v>1100</v>
      </c>
      <c r="I738" s="263" t="s">
        <v>1103</v>
      </c>
      <c r="J738" s="51"/>
      <c r="K738" s="52" t="str">
        <f t="shared" si="130"/>
        <v/>
      </c>
      <c r="L738" s="83" t="str">
        <f t="shared" si="131"/>
        <v/>
      </c>
      <c r="M738" s="53" t="str">
        <f>IF(K738="","",COUNTIF($K$7:K738,"ﾘｽﾄ１"))</f>
        <v/>
      </c>
      <c r="N738" s="53" t="str">
        <f t="shared" si="132"/>
        <v/>
      </c>
      <c r="O738" s="54" t="str">
        <f t="shared" si="133"/>
        <v/>
      </c>
      <c r="P738" s="53" t="str">
        <f t="shared" si="124"/>
        <v/>
      </c>
      <c r="Q738" s="52" t="str">
        <f t="shared" si="125"/>
        <v/>
      </c>
      <c r="R738" s="55" t="str">
        <f t="shared" si="126"/>
        <v/>
      </c>
      <c r="S738" s="52" t="str">
        <f t="shared" si="134"/>
        <v/>
      </c>
      <c r="T738" s="83" t="str">
        <f t="shared" si="127"/>
        <v/>
      </c>
      <c r="U738" s="53" t="str">
        <f>IF(S738="","",COUNTIF($S$7:S738,"該当２"))</f>
        <v/>
      </c>
      <c r="V738" s="56" t="str">
        <f t="shared" si="128"/>
        <v/>
      </c>
      <c r="W738" s="83" t="str">
        <f t="shared" si="129"/>
        <v/>
      </c>
      <c r="X738" s="53" t="str">
        <f>IF(V738="","",COUNTIF($V$7:V738,"該当３"))</f>
        <v/>
      </c>
    </row>
    <row r="739" spans="1:24">
      <c r="A739" s="263">
        <v>1020409005</v>
      </c>
      <c r="B739" s="263">
        <v>10</v>
      </c>
      <c r="C739" s="264">
        <v>204</v>
      </c>
      <c r="D739" s="265">
        <v>9</v>
      </c>
      <c r="E739" s="264">
        <v>5</v>
      </c>
      <c r="F739" s="263" t="s">
        <v>495</v>
      </c>
      <c r="G739" s="266" t="s">
        <v>995</v>
      </c>
      <c r="H739" s="263" t="s">
        <v>1100</v>
      </c>
      <c r="I739" s="263" t="s">
        <v>1104</v>
      </c>
      <c r="J739" s="51"/>
      <c r="K739" s="52" t="str">
        <f t="shared" si="130"/>
        <v/>
      </c>
      <c r="L739" s="83" t="str">
        <f t="shared" si="131"/>
        <v/>
      </c>
      <c r="M739" s="53" t="str">
        <f>IF(K739="","",COUNTIF($K$7:K739,"ﾘｽﾄ１"))</f>
        <v/>
      </c>
      <c r="N739" s="53" t="str">
        <f t="shared" si="132"/>
        <v/>
      </c>
      <c r="O739" s="54" t="str">
        <f t="shared" si="133"/>
        <v/>
      </c>
      <c r="P739" s="53" t="str">
        <f t="shared" si="124"/>
        <v/>
      </c>
      <c r="Q739" s="52" t="str">
        <f t="shared" si="125"/>
        <v/>
      </c>
      <c r="R739" s="55" t="str">
        <f t="shared" si="126"/>
        <v/>
      </c>
      <c r="S739" s="52" t="str">
        <f t="shared" si="134"/>
        <v/>
      </c>
      <c r="T739" s="83" t="str">
        <f t="shared" si="127"/>
        <v/>
      </c>
      <c r="U739" s="53" t="str">
        <f>IF(S739="","",COUNTIF($S$7:S739,"該当２"))</f>
        <v/>
      </c>
      <c r="V739" s="56" t="str">
        <f t="shared" si="128"/>
        <v/>
      </c>
      <c r="W739" s="83" t="str">
        <f t="shared" si="129"/>
        <v/>
      </c>
      <c r="X739" s="53" t="str">
        <f>IF(V739="","",COUNTIF($V$7:V739,"該当３"))</f>
        <v/>
      </c>
    </row>
    <row r="740" spans="1:24">
      <c r="A740" s="263">
        <v>1020409006</v>
      </c>
      <c r="B740" s="263">
        <v>10</v>
      </c>
      <c r="C740" s="264">
        <v>204</v>
      </c>
      <c r="D740" s="265">
        <v>9</v>
      </c>
      <c r="E740" s="264">
        <v>6</v>
      </c>
      <c r="F740" s="263" t="s">
        <v>495</v>
      </c>
      <c r="G740" s="266" t="s">
        <v>995</v>
      </c>
      <c r="H740" s="263" t="s">
        <v>1100</v>
      </c>
      <c r="I740" s="263" t="s">
        <v>1071</v>
      </c>
      <c r="J740" s="51"/>
      <c r="K740" s="52" t="str">
        <f t="shared" si="130"/>
        <v/>
      </c>
      <c r="L740" s="83" t="str">
        <f t="shared" si="131"/>
        <v/>
      </c>
      <c r="M740" s="53" t="str">
        <f>IF(K740="","",COUNTIF($K$7:K740,"ﾘｽﾄ１"))</f>
        <v/>
      </c>
      <c r="N740" s="53" t="str">
        <f t="shared" si="132"/>
        <v/>
      </c>
      <c r="O740" s="54" t="str">
        <f t="shared" si="133"/>
        <v/>
      </c>
      <c r="P740" s="53" t="str">
        <f t="shared" si="124"/>
        <v/>
      </c>
      <c r="Q740" s="52" t="str">
        <f t="shared" si="125"/>
        <v/>
      </c>
      <c r="R740" s="55" t="str">
        <f t="shared" si="126"/>
        <v/>
      </c>
      <c r="S740" s="52" t="str">
        <f t="shared" si="134"/>
        <v/>
      </c>
      <c r="T740" s="83" t="str">
        <f t="shared" si="127"/>
        <v/>
      </c>
      <c r="U740" s="53" t="str">
        <f>IF(S740="","",COUNTIF($S$7:S740,"該当２"))</f>
        <v/>
      </c>
      <c r="V740" s="56" t="str">
        <f t="shared" si="128"/>
        <v/>
      </c>
      <c r="W740" s="83" t="str">
        <f t="shared" si="129"/>
        <v/>
      </c>
      <c r="X740" s="53" t="str">
        <f>IF(V740="","",COUNTIF($V$7:V740,"該当３"))</f>
        <v/>
      </c>
    </row>
    <row r="741" spans="1:24">
      <c r="A741" s="263">
        <v>1020409007</v>
      </c>
      <c r="B741" s="263">
        <v>10</v>
      </c>
      <c r="C741" s="264">
        <v>204</v>
      </c>
      <c r="D741" s="265">
        <v>9</v>
      </c>
      <c r="E741" s="264">
        <v>7</v>
      </c>
      <c r="F741" s="263" t="s">
        <v>495</v>
      </c>
      <c r="G741" s="266" t="s">
        <v>995</v>
      </c>
      <c r="H741" s="263" t="s">
        <v>1100</v>
      </c>
      <c r="I741" s="263" t="s">
        <v>1105</v>
      </c>
      <c r="J741" s="51"/>
      <c r="K741" s="52" t="str">
        <f t="shared" si="130"/>
        <v/>
      </c>
      <c r="L741" s="83" t="str">
        <f t="shared" si="131"/>
        <v/>
      </c>
      <c r="M741" s="53" t="str">
        <f>IF(K741="","",COUNTIF($K$7:K741,"ﾘｽﾄ１"))</f>
        <v/>
      </c>
      <c r="N741" s="53" t="str">
        <f t="shared" si="132"/>
        <v/>
      </c>
      <c r="O741" s="54" t="str">
        <f t="shared" si="133"/>
        <v/>
      </c>
      <c r="P741" s="53" t="str">
        <f t="shared" si="124"/>
        <v/>
      </c>
      <c r="Q741" s="52" t="str">
        <f t="shared" si="125"/>
        <v/>
      </c>
      <c r="R741" s="55" t="str">
        <f t="shared" si="126"/>
        <v/>
      </c>
      <c r="S741" s="52" t="str">
        <f t="shared" si="134"/>
        <v/>
      </c>
      <c r="T741" s="83" t="str">
        <f t="shared" si="127"/>
        <v/>
      </c>
      <c r="U741" s="53" t="str">
        <f>IF(S741="","",COUNTIF($S$7:S741,"該当２"))</f>
        <v/>
      </c>
      <c r="V741" s="56" t="str">
        <f t="shared" si="128"/>
        <v/>
      </c>
      <c r="W741" s="83" t="str">
        <f t="shared" si="129"/>
        <v/>
      </c>
      <c r="X741" s="53" t="str">
        <f>IF(V741="","",COUNTIF($V$7:V741,"該当３"))</f>
        <v/>
      </c>
    </row>
    <row r="742" spans="1:24">
      <c r="A742" s="263">
        <v>1020409008</v>
      </c>
      <c r="B742" s="263">
        <v>10</v>
      </c>
      <c r="C742" s="264">
        <v>204</v>
      </c>
      <c r="D742" s="265">
        <v>9</v>
      </c>
      <c r="E742" s="264">
        <v>8</v>
      </c>
      <c r="F742" s="263" t="s">
        <v>495</v>
      </c>
      <c r="G742" s="266" t="s">
        <v>995</v>
      </c>
      <c r="H742" s="263" t="s">
        <v>1100</v>
      </c>
      <c r="I742" s="263" t="s">
        <v>71</v>
      </c>
      <c r="J742" s="51"/>
      <c r="K742" s="52" t="str">
        <f t="shared" si="130"/>
        <v/>
      </c>
      <c r="L742" s="83" t="str">
        <f t="shared" si="131"/>
        <v/>
      </c>
      <c r="M742" s="53" t="str">
        <f>IF(K742="","",COUNTIF($K$7:K742,"ﾘｽﾄ１"))</f>
        <v/>
      </c>
      <c r="N742" s="53" t="str">
        <f t="shared" si="132"/>
        <v/>
      </c>
      <c r="O742" s="54" t="str">
        <f t="shared" si="133"/>
        <v/>
      </c>
      <c r="P742" s="53" t="str">
        <f t="shared" si="124"/>
        <v/>
      </c>
      <c r="Q742" s="52" t="str">
        <f t="shared" si="125"/>
        <v/>
      </c>
      <c r="R742" s="55" t="str">
        <f t="shared" si="126"/>
        <v/>
      </c>
      <c r="S742" s="52" t="str">
        <f t="shared" si="134"/>
        <v/>
      </c>
      <c r="T742" s="83" t="str">
        <f t="shared" si="127"/>
        <v/>
      </c>
      <c r="U742" s="53" t="str">
        <f>IF(S742="","",COUNTIF($S$7:S742,"該当２"))</f>
        <v/>
      </c>
      <c r="V742" s="56" t="str">
        <f t="shared" si="128"/>
        <v/>
      </c>
      <c r="W742" s="83" t="str">
        <f t="shared" si="129"/>
        <v/>
      </c>
      <c r="X742" s="53" t="str">
        <f>IF(V742="","",COUNTIF($V$7:V742,"該当３"))</f>
        <v/>
      </c>
    </row>
    <row r="743" spans="1:24">
      <c r="A743" s="263">
        <v>1020409009</v>
      </c>
      <c r="B743" s="263">
        <v>10</v>
      </c>
      <c r="C743" s="264">
        <v>204</v>
      </c>
      <c r="D743" s="265">
        <v>9</v>
      </c>
      <c r="E743" s="264">
        <v>9</v>
      </c>
      <c r="F743" s="263" t="s">
        <v>495</v>
      </c>
      <c r="G743" s="266" t="s">
        <v>995</v>
      </c>
      <c r="H743" s="263" t="s">
        <v>1100</v>
      </c>
      <c r="I743" s="263" t="s">
        <v>1106</v>
      </c>
      <c r="J743" s="51"/>
      <c r="K743" s="52" t="str">
        <f t="shared" si="130"/>
        <v/>
      </c>
      <c r="L743" s="83" t="str">
        <f t="shared" si="131"/>
        <v/>
      </c>
      <c r="M743" s="53" t="str">
        <f>IF(K743="","",COUNTIF($K$7:K743,"ﾘｽﾄ１"))</f>
        <v/>
      </c>
      <c r="N743" s="53" t="str">
        <f t="shared" si="132"/>
        <v/>
      </c>
      <c r="O743" s="54" t="str">
        <f t="shared" si="133"/>
        <v/>
      </c>
      <c r="P743" s="53" t="str">
        <f t="shared" si="124"/>
        <v/>
      </c>
      <c r="Q743" s="52" t="str">
        <f t="shared" si="125"/>
        <v/>
      </c>
      <c r="R743" s="55" t="str">
        <f t="shared" si="126"/>
        <v/>
      </c>
      <c r="S743" s="52" t="str">
        <f t="shared" si="134"/>
        <v/>
      </c>
      <c r="T743" s="83" t="str">
        <f t="shared" si="127"/>
        <v/>
      </c>
      <c r="U743" s="53" t="str">
        <f>IF(S743="","",COUNTIF($S$7:S743,"該当２"))</f>
        <v/>
      </c>
      <c r="V743" s="56" t="str">
        <f t="shared" si="128"/>
        <v/>
      </c>
      <c r="W743" s="83" t="str">
        <f t="shared" si="129"/>
        <v/>
      </c>
      <c r="X743" s="53" t="str">
        <f>IF(V743="","",COUNTIF($V$7:V743,"該当３"))</f>
        <v/>
      </c>
    </row>
    <row r="744" spans="1:24">
      <c r="A744" s="263">
        <v>1020409010</v>
      </c>
      <c r="B744" s="263">
        <v>10</v>
      </c>
      <c r="C744" s="264">
        <v>204</v>
      </c>
      <c r="D744" s="265">
        <v>9</v>
      </c>
      <c r="E744" s="264">
        <v>10</v>
      </c>
      <c r="F744" s="263" t="s">
        <v>495</v>
      </c>
      <c r="G744" s="266" t="s">
        <v>995</v>
      </c>
      <c r="H744" s="263" t="s">
        <v>1100</v>
      </c>
      <c r="I744" s="263" t="s">
        <v>185</v>
      </c>
      <c r="J744" s="51"/>
      <c r="K744" s="52" t="str">
        <f t="shared" si="130"/>
        <v/>
      </c>
      <c r="L744" s="83" t="str">
        <f t="shared" si="131"/>
        <v/>
      </c>
      <c r="M744" s="53" t="str">
        <f>IF(K744="","",COUNTIF($K$7:K744,"ﾘｽﾄ１"))</f>
        <v/>
      </c>
      <c r="N744" s="53" t="str">
        <f t="shared" si="132"/>
        <v/>
      </c>
      <c r="O744" s="54" t="str">
        <f t="shared" si="133"/>
        <v/>
      </c>
      <c r="P744" s="53" t="str">
        <f t="shared" si="124"/>
        <v/>
      </c>
      <c r="Q744" s="52" t="str">
        <f t="shared" si="125"/>
        <v/>
      </c>
      <c r="R744" s="55" t="str">
        <f t="shared" si="126"/>
        <v/>
      </c>
      <c r="S744" s="52" t="str">
        <f t="shared" si="134"/>
        <v/>
      </c>
      <c r="T744" s="83" t="str">
        <f t="shared" si="127"/>
        <v/>
      </c>
      <c r="U744" s="53" t="str">
        <f>IF(S744="","",COUNTIF($S$7:S744,"該当２"))</f>
        <v/>
      </c>
      <c r="V744" s="56" t="str">
        <f t="shared" si="128"/>
        <v/>
      </c>
      <c r="W744" s="83" t="str">
        <f t="shared" si="129"/>
        <v/>
      </c>
      <c r="X744" s="53" t="str">
        <f>IF(V744="","",COUNTIF($V$7:V744,"該当３"))</f>
        <v/>
      </c>
    </row>
    <row r="745" spans="1:24">
      <c r="A745" s="263">
        <v>1020409011</v>
      </c>
      <c r="B745" s="263">
        <v>10</v>
      </c>
      <c r="C745" s="264">
        <v>204</v>
      </c>
      <c r="D745" s="265">
        <v>9</v>
      </c>
      <c r="E745" s="264">
        <v>11</v>
      </c>
      <c r="F745" s="263" t="s">
        <v>495</v>
      </c>
      <c r="G745" s="266" t="s">
        <v>995</v>
      </c>
      <c r="H745" s="263" t="s">
        <v>1100</v>
      </c>
      <c r="I745" s="263" t="s">
        <v>1107</v>
      </c>
      <c r="J745" s="51"/>
      <c r="K745" s="52" t="str">
        <f t="shared" si="130"/>
        <v/>
      </c>
      <c r="L745" s="83" t="str">
        <f t="shared" si="131"/>
        <v/>
      </c>
      <c r="M745" s="53" t="str">
        <f>IF(K745="","",COUNTIF($K$7:K745,"ﾘｽﾄ１"))</f>
        <v/>
      </c>
      <c r="N745" s="53" t="str">
        <f t="shared" si="132"/>
        <v/>
      </c>
      <c r="O745" s="54" t="str">
        <f t="shared" si="133"/>
        <v/>
      </c>
      <c r="P745" s="53" t="str">
        <f t="shared" si="124"/>
        <v/>
      </c>
      <c r="Q745" s="52" t="str">
        <f t="shared" si="125"/>
        <v/>
      </c>
      <c r="R745" s="55" t="str">
        <f t="shared" si="126"/>
        <v/>
      </c>
      <c r="S745" s="52" t="str">
        <f t="shared" si="134"/>
        <v/>
      </c>
      <c r="T745" s="83" t="str">
        <f t="shared" si="127"/>
        <v/>
      </c>
      <c r="U745" s="53" t="str">
        <f>IF(S745="","",COUNTIF($S$7:S745,"該当２"))</f>
        <v/>
      </c>
      <c r="V745" s="56" t="str">
        <f t="shared" si="128"/>
        <v/>
      </c>
      <c r="W745" s="83" t="str">
        <f t="shared" si="129"/>
        <v/>
      </c>
      <c r="X745" s="53" t="str">
        <f>IF(V745="","",COUNTIF($V$7:V745,"該当３"))</f>
        <v/>
      </c>
    </row>
    <row r="746" spans="1:24">
      <c r="A746" s="263">
        <v>1020409012</v>
      </c>
      <c r="B746" s="263">
        <v>10</v>
      </c>
      <c r="C746" s="264">
        <v>204</v>
      </c>
      <c r="D746" s="265">
        <v>9</v>
      </c>
      <c r="E746" s="264">
        <v>12</v>
      </c>
      <c r="F746" s="263" t="s">
        <v>495</v>
      </c>
      <c r="G746" s="266" t="s">
        <v>995</v>
      </c>
      <c r="H746" s="263" t="s">
        <v>1100</v>
      </c>
      <c r="I746" s="263" t="s">
        <v>161</v>
      </c>
      <c r="J746" s="51"/>
      <c r="K746" s="52" t="str">
        <f t="shared" si="130"/>
        <v/>
      </c>
      <c r="L746" s="83" t="str">
        <f t="shared" si="131"/>
        <v/>
      </c>
      <c r="M746" s="53" t="str">
        <f>IF(K746="","",COUNTIF($K$7:K746,"ﾘｽﾄ１"))</f>
        <v/>
      </c>
      <c r="N746" s="53" t="str">
        <f t="shared" si="132"/>
        <v/>
      </c>
      <c r="O746" s="54" t="str">
        <f t="shared" si="133"/>
        <v/>
      </c>
      <c r="P746" s="53" t="str">
        <f t="shared" si="124"/>
        <v/>
      </c>
      <c r="Q746" s="52" t="str">
        <f t="shared" si="125"/>
        <v/>
      </c>
      <c r="R746" s="55" t="str">
        <f t="shared" si="126"/>
        <v/>
      </c>
      <c r="S746" s="52" t="str">
        <f t="shared" si="134"/>
        <v/>
      </c>
      <c r="T746" s="83" t="str">
        <f t="shared" si="127"/>
        <v/>
      </c>
      <c r="U746" s="53" t="str">
        <f>IF(S746="","",COUNTIF($S$7:S746,"該当２"))</f>
        <v/>
      </c>
      <c r="V746" s="56" t="str">
        <f t="shared" si="128"/>
        <v/>
      </c>
      <c r="W746" s="83" t="str">
        <f t="shared" si="129"/>
        <v/>
      </c>
      <c r="X746" s="53" t="str">
        <f>IF(V746="","",COUNTIF($V$7:V746,"該当３"))</f>
        <v/>
      </c>
    </row>
    <row r="747" spans="1:24">
      <c r="A747" s="263">
        <v>1020410000</v>
      </c>
      <c r="B747" s="263">
        <v>10</v>
      </c>
      <c r="C747" s="264">
        <v>204</v>
      </c>
      <c r="D747" s="265">
        <v>10</v>
      </c>
      <c r="E747" s="264">
        <v>0</v>
      </c>
      <c r="F747" s="263" t="s">
        <v>495</v>
      </c>
      <c r="G747" s="266" t="s">
        <v>995</v>
      </c>
      <c r="H747" s="263" t="s">
        <v>1108</v>
      </c>
      <c r="I747" s="263"/>
      <c r="J747" s="51"/>
      <c r="K747" s="52" t="str">
        <f t="shared" si="130"/>
        <v/>
      </c>
      <c r="L747" s="83" t="str">
        <f t="shared" si="131"/>
        <v/>
      </c>
      <c r="M747" s="53" t="str">
        <f>IF(K747="","",COUNTIF($K$7:K747,"ﾘｽﾄ１"))</f>
        <v/>
      </c>
      <c r="N747" s="53" t="str">
        <f t="shared" si="132"/>
        <v/>
      </c>
      <c r="O747" s="54" t="str">
        <f t="shared" si="133"/>
        <v/>
      </c>
      <c r="P747" s="53" t="str">
        <f t="shared" si="124"/>
        <v/>
      </c>
      <c r="Q747" s="52" t="str">
        <f t="shared" si="125"/>
        <v/>
      </c>
      <c r="R747" s="55" t="str">
        <f t="shared" si="126"/>
        <v/>
      </c>
      <c r="S747" s="52" t="str">
        <f t="shared" si="134"/>
        <v/>
      </c>
      <c r="T747" s="83" t="str">
        <f t="shared" si="127"/>
        <v/>
      </c>
      <c r="U747" s="53" t="str">
        <f>IF(S747="","",COUNTIF($S$7:S747,"該当２"))</f>
        <v/>
      </c>
      <c r="V747" s="56" t="str">
        <f t="shared" si="128"/>
        <v/>
      </c>
      <c r="W747" s="83" t="str">
        <f t="shared" si="129"/>
        <v/>
      </c>
      <c r="X747" s="53" t="str">
        <f>IF(V747="","",COUNTIF($V$7:V747,"該当３"))</f>
        <v/>
      </c>
    </row>
    <row r="748" spans="1:24">
      <c r="A748" s="263">
        <v>1020410001</v>
      </c>
      <c r="B748" s="263">
        <v>10</v>
      </c>
      <c r="C748" s="264">
        <v>204</v>
      </c>
      <c r="D748" s="265">
        <v>10</v>
      </c>
      <c r="E748" s="264">
        <v>1</v>
      </c>
      <c r="F748" s="263" t="s">
        <v>495</v>
      </c>
      <c r="G748" s="266" t="s">
        <v>995</v>
      </c>
      <c r="H748" s="263" t="s">
        <v>1108</v>
      </c>
      <c r="I748" s="263" t="s">
        <v>1109</v>
      </c>
      <c r="J748" s="51"/>
      <c r="K748" s="52" t="str">
        <f t="shared" si="130"/>
        <v/>
      </c>
      <c r="L748" s="83" t="str">
        <f t="shared" si="131"/>
        <v/>
      </c>
      <c r="M748" s="53" t="str">
        <f>IF(K748="","",COUNTIF($K$7:K748,"ﾘｽﾄ１"))</f>
        <v/>
      </c>
      <c r="N748" s="53" t="str">
        <f t="shared" si="132"/>
        <v/>
      </c>
      <c r="O748" s="54" t="str">
        <f t="shared" si="133"/>
        <v/>
      </c>
      <c r="P748" s="53" t="str">
        <f t="shared" si="124"/>
        <v/>
      </c>
      <c r="Q748" s="52" t="str">
        <f t="shared" si="125"/>
        <v/>
      </c>
      <c r="R748" s="55" t="str">
        <f t="shared" si="126"/>
        <v/>
      </c>
      <c r="S748" s="52" t="str">
        <f t="shared" si="134"/>
        <v/>
      </c>
      <c r="T748" s="83" t="str">
        <f t="shared" si="127"/>
        <v/>
      </c>
      <c r="U748" s="53" t="str">
        <f>IF(S748="","",COUNTIF($S$7:S748,"該当２"))</f>
        <v/>
      </c>
      <c r="V748" s="56" t="str">
        <f t="shared" si="128"/>
        <v/>
      </c>
      <c r="W748" s="83" t="str">
        <f t="shared" si="129"/>
        <v/>
      </c>
      <c r="X748" s="53" t="str">
        <f>IF(V748="","",COUNTIF($V$7:V748,"該当３"))</f>
        <v/>
      </c>
    </row>
    <row r="749" spans="1:24">
      <c r="A749" s="263">
        <v>1020410002</v>
      </c>
      <c r="B749" s="263">
        <v>10</v>
      </c>
      <c r="C749" s="264">
        <v>204</v>
      </c>
      <c r="D749" s="265">
        <v>10</v>
      </c>
      <c r="E749" s="264">
        <v>2</v>
      </c>
      <c r="F749" s="263" t="s">
        <v>495</v>
      </c>
      <c r="G749" s="266" t="s">
        <v>995</v>
      </c>
      <c r="H749" s="263" t="s">
        <v>1108</v>
      </c>
      <c r="I749" s="263" t="s">
        <v>1110</v>
      </c>
      <c r="J749" s="51"/>
      <c r="K749" s="52" t="str">
        <f t="shared" si="130"/>
        <v/>
      </c>
      <c r="L749" s="83" t="str">
        <f t="shared" si="131"/>
        <v/>
      </c>
      <c r="M749" s="53" t="str">
        <f>IF(K749="","",COUNTIF($K$7:K749,"ﾘｽﾄ１"))</f>
        <v/>
      </c>
      <c r="N749" s="53" t="str">
        <f t="shared" si="132"/>
        <v/>
      </c>
      <c r="O749" s="54" t="str">
        <f t="shared" si="133"/>
        <v/>
      </c>
      <c r="P749" s="53" t="str">
        <f t="shared" si="124"/>
        <v/>
      </c>
      <c r="Q749" s="52" t="str">
        <f t="shared" si="125"/>
        <v/>
      </c>
      <c r="R749" s="55" t="str">
        <f t="shared" si="126"/>
        <v/>
      </c>
      <c r="S749" s="52" t="str">
        <f t="shared" si="134"/>
        <v/>
      </c>
      <c r="T749" s="83" t="str">
        <f t="shared" si="127"/>
        <v/>
      </c>
      <c r="U749" s="53" t="str">
        <f>IF(S749="","",COUNTIF($S$7:S749,"該当２"))</f>
        <v/>
      </c>
      <c r="V749" s="56" t="str">
        <f t="shared" si="128"/>
        <v/>
      </c>
      <c r="W749" s="83" t="str">
        <f t="shared" si="129"/>
        <v/>
      </c>
      <c r="X749" s="53" t="str">
        <f>IF(V749="","",COUNTIF($V$7:V749,"該当３"))</f>
        <v/>
      </c>
    </row>
    <row r="750" spans="1:24">
      <c r="A750" s="263">
        <v>1020410003</v>
      </c>
      <c r="B750" s="263">
        <v>10</v>
      </c>
      <c r="C750" s="264">
        <v>204</v>
      </c>
      <c r="D750" s="265">
        <v>10</v>
      </c>
      <c r="E750" s="264">
        <v>3</v>
      </c>
      <c r="F750" s="263" t="s">
        <v>495</v>
      </c>
      <c r="G750" s="266" t="s">
        <v>995</v>
      </c>
      <c r="H750" s="263" t="s">
        <v>1108</v>
      </c>
      <c r="I750" s="263" t="s">
        <v>1111</v>
      </c>
      <c r="J750" s="51"/>
      <c r="K750" s="52" t="str">
        <f t="shared" si="130"/>
        <v/>
      </c>
      <c r="L750" s="83" t="str">
        <f t="shared" si="131"/>
        <v/>
      </c>
      <c r="M750" s="53" t="str">
        <f>IF(K750="","",COUNTIF($K$7:K750,"ﾘｽﾄ１"))</f>
        <v/>
      </c>
      <c r="N750" s="53" t="str">
        <f t="shared" si="132"/>
        <v/>
      </c>
      <c r="O750" s="54" t="str">
        <f t="shared" si="133"/>
        <v/>
      </c>
      <c r="P750" s="53" t="str">
        <f t="shared" si="124"/>
        <v/>
      </c>
      <c r="Q750" s="52" t="str">
        <f t="shared" si="125"/>
        <v/>
      </c>
      <c r="R750" s="55" t="str">
        <f t="shared" si="126"/>
        <v/>
      </c>
      <c r="S750" s="52" t="str">
        <f t="shared" si="134"/>
        <v/>
      </c>
      <c r="T750" s="83" t="str">
        <f t="shared" si="127"/>
        <v/>
      </c>
      <c r="U750" s="53" t="str">
        <f>IF(S750="","",COUNTIF($S$7:S750,"該当２"))</f>
        <v/>
      </c>
      <c r="V750" s="56" t="str">
        <f t="shared" si="128"/>
        <v/>
      </c>
      <c r="W750" s="83" t="str">
        <f t="shared" si="129"/>
        <v/>
      </c>
      <c r="X750" s="53" t="str">
        <f>IF(V750="","",COUNTIF($V$7:V750,"該当３"))</f>
        <v/>
      </c>
    </row>
    <row r="751" spans="1:24">
      <c r="A751" s="263">
        <v>1020410004</v>
      </c>
      <c r="B751" s="263">
        <v>10</v>
      </c>
      <c r="C751" s="264">
        <v>204</v>
      </c>
      <c r="D751" s="265">
        <v>10</v>
      </c>
      <c r="E751" s="264">
        <v>4</v>
      </c>
      <c r="F751" s="263" t="s">
        <v>495</v>
      </c>
      <c r="G751" s="266" t="s">
        <v>995</v>
      </c>
      <c r="H751" s="263" t="s">
        <v>1108</v>
      </c>
      <c r="I751" s="263" t="s">
        <v>24</v>
      </c>
      <c r="J751" s="51"/>
      <c r="K751" s="52" t="str">
        <f t="shared" si="130"/>
        <v/>
      </c>
      <c r="L751" s="83" t="str">
        <f t="shared" si="131"/>
        <v/>
      </c>
      <c r="M751" s="53" t="str">
        <f>IF(K751="","",COUNTIF($K$7:K751,"ﾘｽﾄ１"))</f>
        <v/>
      </c>
      <c r="N751" s="53" t="str">
        <f t="shared" si="132"/>
        <v/>
      </c>
      <c r="O751" s="54" t="str">
        <f t="shared" si="133"/>
        <v/>
      </c>
      <c r="P751" s="53" t="str">
        <f t="shared" si="124"/>
        <v/>
      </c>
      <c r="Q751" s="52" t="str">
        <f t="shared" si="125"/>
        <v/>
      </c>
      <c r="R751" s="55" t="str">
        <f t="shared" si="126"/>
        <v/>
      </c>
      <c r="S751" s="52" t="str">
        <f t="shared" si="134"/>
        <v/>
      </c>
      <c r="T751" s="83" t="str">
        <f t="shared" si="127"/>
        <v/>
      </c>
      <c r="U751" s="53" t="str">
        <f>IF(S751="","",COUNTIF($S$7:S751,"該当２"))</f>
        <v/>
      </c>
      <c r="V751" s="56" t="str">
        <f t="shared" si="128"/>
        <v/>
      </c>
      <c r="W751" s="83" t="str">
        <f t="shared" si="129"/>
        <v/>
      </c>
      <c r="X751" s="53" t="str">
        <f>IF(V751="","",COUNTIF($V$7:V751,"該当３"))</f>
        <v/>
      </c>
    </row>
    <row r="752" spans="1:24">
      <c r="A752" s="263">
        <v>1020410005</v>
      </c>
      <c r="B752" s="263">
        <v>10</v>
      </c>
      <c r="C752" s="264">
        <v>204</v>
      </c>
      <c r="D752" s="265">
        <v>10</v>
      </c>
      <c r="E752" s="264">
        <v>5</v>
      </c>
      <c r="F752" s="263" t="s">
        <v>495</v>
      </c>
      <c r="G752" s="266" t="s">
        <v>995</v>
      </c>
      <c r="H752" s="263" t="s">
        <v>1108</v>
      </c>
      <c r="I752" s="263" t="s">
        <v>1112</v>
      </c>
      <c r="J752" s="51"/>
      <c r="K752" s="52" t="str">
        <f t="shared" si="130"/>
        <v/>
      </c>
      <c r="L752" s="83" t="str">
        <f t="shared" si="131"/>
        <v/>
      </c>
      <c r="M752" s="53" t="str">
        <f>IF(K752="","",COUNTIF($K$7:K752,"ﾘｽﾄ１"))</f>
        <v/>
      </c>
      <c r="N752" s="53" t="str">
        <f t="shared" si="132"/>
        <v/>
      </c>
      <c r="O752" s="54" t="str">
        <f t="shared" si="133"/>
        <v/>
      </c>
      <c r="P752" s="53" t="str">
        <f t="shared" si="124"/>
        <v/>
      </c>
      <c r="Q752" s="52" t="str">
        <f t="shared" si="125"/>
        <v/>
      </c>
      <c r="R752" s="55" t="str">
        <f t="shared" si="126"/>
        <v/>
      </c>
      <c r="S752" s="52" t="str">
        <f t="shared" si="134"/>
        <v/>
      </c>
      <c r="T752" s="83" t="str">
        <f t="shared" si="127"/>
        <v/>
      </c>
      <c r="U752" s="53" t="str">
        <f>IF(S752="","",COUNTIF($S$7:S752,"該当２"))</f>
        <v/>
      </c>
      <c r="V752" s="56" t="str">
        <f t="shared" si="128"/>
        <v/>
      </c>
      <c r="W752" s="83" t="str">
        <f t="shared" si="129"/>
        <v/>
      </c>
      <c r="X752" s="53" t="str">
        <f>IF(V752="","",COUNTIF($V$7:V752,"該当３"))</f>
        <v/>
      </c>
    </row>
    <row r="753" spans="1:24">
      <c r="A753" s="263">
        <v>1020411000</v>
      </c>
      <c r="B753" s="263">
        <v>10</v>
      </c>
      <c r="C753" s="264">
        <v>204</v>
      </c>
      <c r="D753" s="265">
        <v>11</v>
      </c>
      <c r="E753" s="264">
        <v>0</v>
      </c>
      <c r="F753" s="263" t="s">
        <v>495</v>
      </c>
      <c r="G753" s="266" t="s">
        <v>995</v>
      </c>
      <c r="H753" s="263" t="s">
        <v>1113</v>
      </c>
      <c r="I753" s="263"/>
      <c r="J753" s="51"/>
      <c r="K753" s="52" t="str">
        <f t="shared" si="130"/>
        <v/>
      </c>
      <c r="L753" s="83" t="str">
        <f t="shared" si="131"/>
        <v/>
      </c>
      <c r="M753" s="53" t="str">
        <f>IF(K753="","",COUNTIF($K$7:K753,"ﾘｽﾄ１"))</f>
        <v/>
      </c>
      <c r="N753" s="53" t="str">
        <f t="shared" si="132"/>
        <v/>
      </c>
      <c r="O753" s="54" t="str">
        <f t="shared" si="133"/>
        <v/>
      </c>
      <c r="P753" s="53" t="str">
        <f t="shared" si="124"/>
        <v/>
      </c>
      <c r="Q753" s="52" t="str">
        <f t="shared" si="125"/>
        <v/>
      </c>
      <c r="R753" s="55" t="str">
        <f t="shared" si="126"/>
        <v/>
      </c>
      <c r="S753" s="52" t="str">
        <f t="shared" si="134"/>
        <v/>
      </c>
      <c r="T753" s="83" t="str">
        <f t="shared" si="127"/>
        <v/>
      </c>
      <c r="U753" s="53" t="str">
        <f>IF(S753="","",COUNTIF($S$7:S753,"該当２"))</f>
        <v/>
      </c>
      <c r="V753" s="56" t="str">
        <f t="shared" si="128"/>
        <v/>
      </c>
      <c r="W753" s="83" t="str">
        <f t="shared" si="129"/>
        <v/>
      </c>
      <c r="X753" s="53" t="str">
        <f>IF(V753="","",COUNTIF($V$7:V753,"該当３"))</f>
        <v/>
      </c>
    </row>
    <row r="754" spans="1:24">
      <c r="A754" s="263">
        <v>1020411001</v>
      </c>
      <c r="B754" s="263">
        <v>10</v>
      </c>
      <c r="C754" s="264">
        <v>204</v>
      </c>
      <c r="D754" s="265">
        <v>11</v>
      </c>
      <c r="E754" s="264">
        <v>1</v>
      </c>
      <c r="F754" s="263" t="s">
        <v>495</v>
      </c>
      <c r="G754" s="266" t="s">
        <v>995</v>
      </c>
      <c r="H754" s="263" t="s">
        <v>1113</v>
      </c>
      <c r="I754" s="263" t="s">
        <v>673</v>
      </c>
      <c r="J754" s="51"/>
      <c r="K754" s="52" t="str">
        <f t="shared" si="130"/>
        <v/>
      </c>
      <c r="L754" s="83" t="str">
        <f t="shared" si="131"/>
        <v/>
      </c>
      <c r="M754" s="53" t="str">
        <f>IF(K754="","",COUNTIF($K$7:K754,"ﾘｽﾄ１"))</f>
        <v/>
      </c>
      <c r="N754" s="53" t="str">
        <f t="shared" si="132"/>
        <v/>
      </c>
      <c r="O754" s="54" t="str">
        <f t="shared" si="133"/>
        <v/>
      </c>
      <c r="P754" s="53" t="str">
        <f t="shared" si="124"/>
        <v/>
      </c>
      <c r="Q754" s="52" t="str">
        <f t="shared" si="125"/>
        <v/>
      </c>
      <c r="R754" s="55" t="str">
        <f t="shared" si="126"/>
        <v/>
      </c>
      <c r="S754" s="52" t="str">
        <f t="shared" si="134"/>
        <v/>
      </c>
      <c r="T754" s="83" t="str">
        <f t="shared" si="127"/>
        <v/>
      </c>
      <c r="U754" s="53" t="str">
        <f>IF(S754="","",COUNTIF($S$7:S754,"該当２"))</f>
        <v/>
      </c>
      <c r="V754" s="56" t="str">
        <f t="shared" si="128"/>
        <v/>
      </c>
      <c r="W754" s="83" t="str">
        <f t="shared" si="129"/>
        <v/>
      </c>
      <c r="X754" s="53" t="str">
        <f>IF(V754="","",COUNTIF($V$7:V754,"該当３"))</f>
        <v/>
      </c>
    </row>
    <row r="755" spans="1:24">
      <c r="A755" s="263">
        <v>1020411002</v>
      </c>
      <c r="B755" s="263">
        <v>10</v>
      </c>
      <c r="C755" s="264">
        <v>204</v>
      </c>
      <c r="D755" s="265">
        <v>11</v>
      </c>
      <c r="E755" s="264">
        <v>2</v>
      </c>
      <c r="F755" s="263" t="s">
        <v>495</v>
      </c>
      <c r="G755" s="266" t="s">
        <v>995</v>
      </c>
      <c r="H755" s="263" t="s">
        <v>1113</v>
      </c>
      <c r="I755" s="263" t="s">
        <v>231</v>
      </c>
      <c r="J755" s="51"/>
      <c r="K755" s="52" t="str">
        <f t="shared" si="130"/>
        <v/>
      </c>
      <c r="L755" s="83" t="str">
        <f t="shared" si="131"/>
        <v/>
      </c>
      <c r="M755" s="53" t="str">
        <f>IF(K755="","",COUNTIF($K$7:K755,"ﾘｽﾄ１"))</f>
        <v/>
      </c>
      <c r="N755" s="53" t="str">
        <f t="shared" si="132"/>
        <v/>
      </c>
      <c r="O755" s="54" t="str">
        <f t="shared" si="133"/>
        <v/>
      </c>
      <c r="P755" s="53" t="str">
        <f t="shared" si="124"/>
        <v/>
      </c>
      <c r="Q755" s="52" t="str">
        <f t="shared" si="125"/>
        <v/>
      </c>
      <c r="R755" s="55" t="str">
        <f t="shared" si="126"/>
        <v/>
      </c>
      <c r="S755" s="52" t="str">
        <f t="shared" si="134"/>
        <v/>
      </c>
      <c r="T755" s="83" t="str">
        <f t="shared" si="127"/>
        <v/>
      </c>
      <c r="U755" s="53" t="str">
        <f>IF(S755="","",COUNTIF($S$7:S755,"該当２"))</f>
        <v/>
      </c>
      <c r="V755" s="56" t="str">
        <f t="shared" si="128"/>
        <v/>
      </c>
      <c r="W755" s="83" t="str">
        <f t="shared" si="129"/>
        <v/>
      </c>
      <c r="X755" s="53" t="str">
        <f>IF(V755="","",COUNTIF($V$7:V755,"該当３"))</f>
        <v/>
      </c>
    </row>
    <row r="756" spans="1:24">
      <c r="A756" s="263">
        <v>1020411003</v>
      </c>
      <c r="B756" s="263">
        <v>10</v>
      </c>
      <c r="C756" s="264">
        <v>204</v>
      </c>
      <c r="D756" s="265">
        <v>11</v>
      </c>
      <c r="E756" s="264">
        <v>3</v>
      </c>
      <c r="F756" s="263" t="s">
        <v>495</v>
      </c>
      <c r="G756" s="266" t="s">
        <v>995</v>
      </c>
      <c r="H756" s="263" t="s">
        <v>1113</v>
      </c>
      <c r="I756" s="263" t="s">
        <v>1114</v>
      </c>
      <c r="J756" s="51"/>
      <c r="K756" s="52" t="str">
        <f t="shared" si="130"/>
        <v/>
      </c>
      <c r="L756" s="83" t="str">
        <f t="shared" si="131"/>
        <v/>
      </c>
      <c r="M756" s="53" t="str">
        <f>IF(K756="","",COUNTIF($K$7:K756,"ﾘｽﾄ１"))</f>
        <v/>
      </c>
      <c r="N756" s="53" t="str">
        <f t="shared" si="132"/>
        <v/>
      </c>
      <c r="O756" s="54" t="str">
        <f t="shared" si="133"/>
        <v/>
      </c>
      <c r="P756" s="53" t="str">
        <f t="shared" si="124"/>
        <v/>
      </c>
      <c r="Q756" s="52" t="str">
        <f t="shared" si="125"/>
        <v/>
      </c>
      <c r="R756" s="55" t="str">
        <f t="shared" si="126"/>
        <v/>
      </c>
      <c r="S756" s="52" t="str">
        <f t="shared" si="134"/>
        <v/>
      </c>
      <c r="T756" s="83" t="str">
        <f t="shared" si="127"/>
        <v/>
      </c>
      <c r="U756" s="53" t="str">
        <f>IF(S756="","",COUNTIF($S$7:S756,"該当２"))</f>
        <v/>
      </c>
      <c r="V756" s="56" t="str">
        <f t="shared" si="128"/>
        <v/>
      </c>
      <c r="W756" s="83" t="str">
        <f t="shared" si="129"/>
        <v/>
      </c>
      <c r="X756" s="53" t="str">
        <f>IF(V756="","",COUNTIF($V$7:V756,"該当３"))</f>
        <v/>
      </c>
    </row>
    <row r="757" spans="1:24">
      <c r="A757" s="263">
        <v>1020411004</v>
      </c>
      <c r="B757" s="263">
        <v>10</v>
      </c>
      <c r="C757" s="264">
        <v>204</v>
      </c>
      <c r="D757" s="265">
        <v>11</v>
      </c>
      <c r="E757" s="264">
        <v>4</v>
      </c>
      <c r="F757" s="263" t="s">
        <v>495</v>
      </c>
      <c r="G757" s="266" t="s">
        <v>995</v>
      </c>
      <c r="H757" s="263" t="s">
        <v>1113</v>
      </c>
      <c r="I757" s="263" t="s">
        <v>1115</v>
      </c>
      <c r="J757" s="51"/>
      <c r="K757" s="52" t="str">
        <f t="shared" si="130"/>
        <v/>
      </c>
      <c r="L757" s="83" t="str">
        <f t="shared" si="131"/>
        <v/>
      </c>
      <c r="M757" s="53" t="str">
        <f>IF(K757="","",COUNTIF($K$7:K757,"ﾘｽﾄ１"))</f>
        <v/>
      </c>
      <c r="N757" s="53" t="str">
        <f t="shared" si="132"/>
        <v/>
      </c>
      <c r="O757" s="54" t="str">
        <f t="shared" si="133"/>
        <v/>
      </c>
      <c r="P757" s="53" t="str">
        <f t="shared" si="124"/>
        <v/>
      </c>
      <c r="Q757" s="52" t="str">
        <f t="shared" si="125"/>
        <v/>
      </c>
      <c r="R757" s="55" t="str">
        <f t="shared" si="126"/>
        <v/>
      </c>
      <c r="S757" s="52" t="str">
        <f t="shared" si="134"/>
        <v/>
      </c>
      <c r="T757" s="83" t="str">
        <f t="shared" si="127"/>
        <v/>
      </c>
      <c r="U757" s="53" t="str">
        <f>IF(S757="","",COUNTIF($S$7:S757,"該当２"))</f>
        <v/>
      </c>
      <c r="V757" s="56" t="str">
        <f t="shared" si="128"/>
        <v/>
      </c>
      <c r="W757" s="83" t="str">
        <f t="shared" si="129"/>
        <v/>
      </c>
      <c r="X757" s="53" t="str">
        <f>IF(V757="","",COUNTIF($V$7:V757,"該当３"))</f>
        <v/>
      </c>
    </row>
    <row r="758" spans="1:24">
      <c r="A758" s="263">
        <v>1020411005</v>
      </c>
      <c r="B758" s="263">
        <v>10</v>
      </c>
      <c r="C758" s="264">
        <v>204</v>
      </c>
      <c r="D758" s="265">
        <v>11</v>
      </c>
      <c r="E758" s="264">
        <v>5</v>
      </c>
      <c r="F758" s="263" t="s">
        <v>495</v>
      </c>
      <c r="G758" s="266" t="s">
        <v>995</v>
      </c>
      <c r="H758" s="263" t="s">
        <v>1113</v>
      </c>
      <c r="I758" s="263" t="s">
        <v>1116</v>
      </c>
      <c r="J758" s="51"/>
      <c r="K758" s="52" t="str">
        <f t="shared" si="130"/>
        <v/>
      </c>
      <c r="L758" s="83" t="str">
        <f t="shared" si="131"/>
        <v/>
      </c>
      <c r="M758" s="53" t="str">
        <f>IF(K758="","",COUNTIF($K$7:K758,"ﾘｽﾄ１"))</f>
        <v/>
      </c>
      <c r="N758" s="53" t="str">
        <f t="shared" si="132"/>
        <v/>
      </c>
      <c r="O758" s="54" t="str">
        <f t="shared" si="133"/>
        <v/>
      </c>
      <c r="P758" s="53" t="str">
        <f t="shared" si="124"/>
        <v/>
      </c>
      <c r="Q758" s="52" t="str">
        <f t="shared" si="125"/>
        <v/>
      </c>
      <c r="R758" s="55" t="str">
        <f t="shared" si="126"/>
        <v/>
      </c>
      <c r="S758" s="52" t="str">
        <f t="shared" si="134"/>
        <v/>
      </c>
      <c r="T758" s="83" t="str">
        <f t="shared" si="127"/>
        <v/>
      </c>
      <c r="U758" s="53" t="str">
        <f>IF(S758="","",COUNTIF($S$7:S758,"該当２"))</f>
        <v/>
      </c>
      <c r="V758" s="56" t="str">
        <f t="shared" si="128"/>
        <v/>
      </c>
      <c r="W758" s="83" t="str">
        <f t="shared" si="129"/>
        <v/>
      </c>
      <c r="X758" s="53" t="str">
        <f>IF(V758="","",COUNTIF($V$7:V758,"該当３"))</f>
        <v/>
      </c>
    </row>
    <row r="759" spans="1:24">
      <c r="A759" s="263">
        <v>1020412000</v>
      </c>
      <c r="B759" s="263">
        <v>10</v>
      </c>
      <c r="C759" s="264">
        <v>204</v>
      </c>
      <c r="D759" s="265">
        <v>12</v>
      </c>
      <c r="E759" s="264">
        <v>0</v>
      </c>
      <c r="F759" s="263" t="s">
        <v>495</v>
      </c>
      <c r="G759" s="266" t="s">
        <v>995</v>
      </c>
      <c r="H759" s="263" t="s">
        <v>1117</v>
      </c>
      <c r="I759" s="263"/>
      <c r="J759" s="51"/>
      <c r="K759" s="52" t="str">
        <f t="shared" si="130"/>
        <v/>
      </c>
      <c r="L759" s="83" t="str">
        <f t="shared" si="131"/>
        <v/>
      </c>
      <c r="M759" s="53" t="str">
        <f>IF(K759="","",COUNTIF($K$7:K759,"ﾘｽﾄ１"))</f>
        <v/>
      </c>
      <c r="N759" s="53" t="str">
        <f t="shared" si="132"/>
        <v/>
      </c>
      <c r="O759" s="54" t="str">
        <f t="shared" si="133"/>
        <v/>
      </c>
      <c r="P759" s="53" t="str">
        <f t="shared" si="124"/>
        <v/>
      </c>
      <c r="Q759" s="52" t="str">
        <f t="shared" si="125"/>
        <v/>
      </c>
      <c r="R759" s="55" t="str">
        <f t="shared" si="126"/>
        <v/>
      </c>
      <c r="S759" s="52" t="str">
        <f t="shared" si="134"/>
        <v/>
      </c>
      <c r="T759" s="83" t="str">
        <f t="shared" si="127"/>
        <v/>
      </c>
      <c r="U759" s="53" t="str">
        <f>IF(S759="","",COUNTIF($S$7:S759,"該当２"))</f>
        <v/>
      </c>
      <c r="V759" s="56" t="str">
        <f t="shared" si="128"/>
        <v/>
      </c>
      <c r="W759" s="83" t="str">
        <f t="shared" si="129"/>
        <v/>
      </c>
      <c r="X759" s="53" t="str">
        <f>IF(V759="","",COUNTIF($V$7:V759,"該当３"))</f>
        <v/>
      </c>
    </row>
    <row r="760" spans="1:24">
      <c r="A760" s="263">
        <v>1020412001</v>
      </c>
      <c r="B760" s="263">
        <v>10</v>
      </c>
      <c r="C760" s="264">
        <v>204</v>
      </c>
      <c r="D760" s="265">
        <v>12</v>
      </c>
      <c r="E760" s="264">
        <v>1</v>
      </c>
      <c r="F760" s="263" t="s">
        <v>495</v>
      </c>
      <c r="G760" s="266" t="s">
        <v>995</v>
      </c>
      <c r="H760" s="263" t="s">
        <v>1117</v>
      </c>
      <c r="I760" s="263" t="s">
        <v>128</v>
      </c>
      <c r="J760" s="51"/>
      <c r="K760" s="52" t="str">
        <f t="shared" si="130"/>
        <v/>
      </c>
      <c r="L760" s="83" t="str">
        <f t="shared" si="131"/>
        <v/>
      </c>
      <c r="M760" s="53" t="str">
        <f>IF(K760="","",COUNTIF($K$7:K760,"ﾘｽﾄ１"))</f>
        <v/>
      </c>
      <c r="N760" s="53" t="str">
        <f t="shared" si="132"/>
        <v/>
      </c>
      <c r="O760" s="54" t="str">
        <f t="shared" si="133"/>
        <v/>
      </c>
      <c r="P760" s="53" t="str">
        <f t="shared" si="124"/>
        <v/>
      </c>
      <c r="Q760" s="52" t="str">
        <f t="shared" si="125"/>
        <v/>
      </c>
      <c r="R760" s="55" t="str">
        <f t="shared" si="126"/>
        <v/>
      </c>
      <c r="S760" s="52" t="str">
        <f t="shared" si="134"/>
        <v/>
      </c>
      <c r="T760" s="83" t="str">
        <f t="shared" si="127"/>
        <v/>
      </c>
      <c r="U760" s="53" t="str">
        <f>IF(S760="","",COUNTIF($S$7:S760,"該当２"))</f>
        <v/>
      </c>
      <c r="V760" s="56" t="str">
        <f t="shared" si="128"/>
        <v/>
      </c>
      <c r="W760" s="83" t="str">
        <f t="shared" si="129"/>
        <v/>
      </c>
      <c r="X760" s="53" t="str">
        <f>IF(V760="","",COUNTIF($V$7:V760,"該当３"))</f>
        <v/>
      </c>
    </row>
    <row r="761" spans="1:24">
      <c r="A761" s="263">
        <v>1020412002</v>
      </c>
      <c r="B761" s="263">
        <v>10</v>
      </c>
      <c r="C761" s="264">
        <v>204</v>
      </c>
      <c r="D761" s="265">
        <v>12</v>
      </c>
      <c r="E761" s="264">
        <v>2</v>
      </c>
      <c r="F761" s="263" t="s">
        <v>495</v>
      </c>
      <c r="G761" s="266" t="s">
        <v>995</v>
      </c>
      <c r="H761" s="263" t="s">
        <v>1117</v>
      </c>
      <c r="I761" s="263" t="s">
        <v>1118</v>
      </c>
      <c r="J761" s="51"/>
      <c r="K761" s="52" t="str">
        <f t="shared" si="130"/>
        <v/>
      </c>
      <c r="L761" s="83" t="str">
        <f t="shared" si="131"/>
        <v/>
      </c>
      <c r="M761" s="53" t="str">
        <f>IF(K761="","",COUNTIF($K$7:K761,"ﾘｽﾄ１"))</f>
        <v/>
      </c>
      <c r="N761" s="53" t="str">
        <f t="shared" si="132"/>
        <v/>
      </c>
      <c r="O761" s="54" t="str">
        <f t="shared" si="133"/>
        <v/>
      </c>
      <c r="P761" s="53" t="str">
        <f t="shared" si="124"/>
        <v/>
      </c>
      <c r="Q761" s="52" t="str">
        <f t="shared" si="125"/>
        <v/>
      </c>
      <c r="R761" s="55" t="str">
        <f t="shared" si="126"/>
        <v/>
      </c>
      <c r="S761" s="52" t="str">
        <f t="shared" si="134"/>
        <v/>
      </c>
      <c r="T761" s="83" t="str">
        <f t="shared" si="127"/>
        <v/>
      </c>
      <c r="U761" s="53" t="str">
        <f>IF(S761="","",COUNTIF($S$7:S761,"該当２"))</f>
        <v/>
      </c>
      <c r="V761" s="56" t="str">
        <f t="shared" si="128"/>
        <v/>
      </c>
      <c r="W761" s="83" t="str">
        <f t="shared" si="129"/>
        <v/>
      </c>
      <c r="X761" s="53" t="str">
        <f>IF(V761="","",COUNTIF($V$7:V761,"該当３"))</f>
        <v/>
      </c>
    </row>
    <row r="762" spans="1:24">
      <c r="A762" s="263">
        <v>1020412003</v>
      </c>
      <c r="B762" s="263">
        <v>10</v>
      </c>
      <c r="C762" s="264">
        <v>204</v>
      </c>
      <c r="D762" s="265">
        <v>12</v>
      </c>
      <c r="E762" s="264">
        <v>3</v>
      </c>
      <c r="F762" s="263" t="s">
        <v>495</v>
      </c>
      <c r="G762" s="266" t="s">
        <v>995</v>
      </c>
      <c r="H762" s="263" t="s">
        <v>1117</v>
      </c>
      <c r="I762" s="263" t="s">
        <v>1119</v>
      </c>
      <c r="J762" s="51"/>
      <c r="K762" s="52" t="str">
        <f t="shared" si="130"/>
        <v/>
      </c>
      <c r="L762" s="83" t="str">
        <f t="shared" si="131"/>
        <v/>
      </c>
      <c r="M762" s="53" t="str">
        <f>IF(K762="","",COUNTIF($K$7:K762,"ﾘｽﾄ１"))</f>
        <v/>
      </c>
      <c r="N762" s="53" t="str">
        <f t="shared" si="132"/>
        <v/>
      </c>
      <c r="O762" s="54" t="str">
        <f t="shared" si="133"/>
        <v/>
      </c>
      <c r="P762" s="53" t="str">
        <f t="shared" si="124"/>
        <v/>
      </c>
      <c r="Q762" s="52" t="str">
        <f t="shared" si="125"/>
        <v/>
      </c>
      <c r="R762" s="55" t="str">
        <f t="shared" si="126"/>
        <v/>
      </c>
      <c r="S762" s="52" t="str">
        <f t="shared" si="134"/>
        <v/>
      </c>
      <c r="T762" s="83" t="str">
        <f t="shared" si="127"/>
        <v/>
      </c>
      <c r="U762" s="53" t="str">
        <f>IF(S762="","",COUNTIF($S$7:S762,"該当２"))</f>
        <v/>
      </c>
      <c r="V762" s="56" t="str">
        <f t="shared" si="128"/>
        <v/>
      </c>
      <c r="W762" s="83" t="str">
        <f t="shared" si="129"/>
        <v/>
      </c>
      <c r="X762" s="53" t="str">
        <f>IF(V762="","",COUNTIF($V$7:V762,"該当３"))</f>
        <v/>
      </c>
    </row>
    <row r="763" spans="1:24">
      <c r="A763" s="263">
        <v>1020412004</v>
      </c>
      <c r="B763" s="263">
        <v>10</v>
      </c>
      <c r="C763" s="264">
        <v>204</v>
      </c>
      <c r="D763" s="265">
        <v>12</v>
      </c>
      <c r="E763" s="264">
        <v>4</v>
      </c>
      <c r="F763" s="263" t="s">
        <v>495</v>
      </c>
      <c r="G763" s="266" t="s">
        <v>995</v>
      </c>
      <c r="H763" s="263" t="s">
        <v>1117</v>
      </c>
      <c r="I763" s="263" t="s">
        <v>152</v>
      </c>
      <c r="J763" s="51"/>
      <c r="K763" s="52" t="str">
        <f t="shared" si="130"/>
        <v/>
      </c>
      <c r="L763" s="83" t="str">
        <f t="shared" si="131"/>
        <v/>
      </c>
      <c r="M763" s="53" t="str">
        <f>IF(K763="","",COUNTIF($K$7:K763,"ﾘｽﾄ１"))</f>
        <v/>
      </c>
      <c r="N763" s="53" t="str">
        <f t="shared" si="132"/>
        <v/>
      </c>
      <c r="O763" s="54" t="str">
        <f t="shared" si="133"/>
        <v/>
      </c>
      <c r="P763" s="53" t="str">
        <f t="shared" si="124"/>
        <v/>
      </c>
      <c r="Q763" s="52" t="str">
        <f t="shared" si="125"/>
        <v/>
      </c>
      <c r="R763" s="55" t="str">
        <f t="shared" si="126"/>
        <v/>
      </c>
      <c r="S763" s="52" t="str">
        <f t="shared" si="134"/>
        <v/>
      </c>
      <c r="T763" s="83" t="str">
        <f t="shared" si="127"/>
        <v/>
      </c>
      <c r="U763" s="53" t="str">
        <f>IF(S763="","",COUNTIF($S$7:S763,"該当２"))</f>
        <v/>
      </c>
      <c r="V763" s="56" t="str">
        <f t="shared" si="128"/>
        <v/>
      </c>
      <c r="W763" s="83" t="str">
        <f t="shared" si="129"/>
        <v/>
      </c>
      <c r="X763" s="53" t="str">
        <f>IF(V763="","",COUNTIF($V$7:V763,"該当３"))</f>
        <v/>
      </c>
    </row>
    <row r="764" spans="1:24">
      <c r="A764" s="263">
        <v>1020412005</v>
      </c>
      <c r="B764" s="263">
        <v>10</v>
      </c>
      <c r="C764" s="264">
        <v>204</v>
      </c>
      <c r="D764" s="265">
        <v>12</v>
      </c>
      <c r="E764" s="264">
        <v>5</v>
      </c>
      <c r="F764" s="263" t="s">
        <v>495</v>
      </c>
      <c r="G764" s="266" t="s">
        <v>995</v>
      </c>
      <c r="H764" s="263" t="s">
        <v>1117</v>
      </c>
      <c r="I764" s="263" t="s">
        <v>1120</v>
      </c>
      <c r="J764" s="51"/>
      <c r="K764" s="52" t="str">
        <f t="shared" si="130"/>
        <v/>
      </c>
      <c r="L764" s="83" t="str">
        <f t="shared" si="131"/>
        <v/>
      </c>
      <c r="M764" s="53" t="str">
        <f>IF(K764="","",COUNTIF($K$7:K764,"ﾘｽﾄ１"))</f>
        <v/>
      </c>
      <c r="N764" s="53" t="str">
        <f t="shared" si="132"/>
        <v/>
      </c>
      <c r="O764" s="54" t="str">
        <f t="shared" si="133"/>
        <v/>
      </c>
      <c r="P764" s="53" t="str">
        <f t="shared" si="124"/>
        <v/>
      </c>
      <c r="Q764" s="52" t="str">
        <f t="shared" si="125"/>
        <v/>
      </c>
      <c r="R764" s="55" t="str">
        <f t="shared" si="126"/>
        <v/>
      </c>
      <c r="S764" s="52" t="str">
        <f t="shared" si="134"/>
        <v/>
      </c>
      <c r="T764" s="83" t="str">
        <f t="shared" si="127"/>
        <v/>
      </c>
      <c r="U764" s="53" t="str">
        <f>IF(S764="","",COUNTIF($S$7:S764,"該当２"))</f>
        <v/>
      </c>
      <c r="V764" s="56" t="str">
        <f t="shared" si="128"/>
        <v/>
      </c>
      <c r="W764" s="83" t="str">
        <f t="shared" si="129"/>
        <v/>
      </c>
      <c r="X764" s="53" t="str">
        <f>IF(V764="","",COUNTIF($V$7:V764,"該当３"))</f>
        <v/>
      </c>
    </row>
    <row r="765" spans="1:24">
      <c r="A765" s="263">
        <v>1020412006</v>
      </c>
      <c r="B765" s="263">
        <v>10</v>
      </c>
      <c r="C765" s="264">
        <v>204</v>
      </c>
      <c r="D765" s="265">
        <v>12</v>
      </c>
      <c r="E765" s="264">
        <v>6</v>
      </c>
      <c r="F765" s="263" t="s">
        <v>495</v>
      </c>
      <c r="G765" s="266" t="s">
        <v>995</v>
      </c>
      <c r="H765" s="263" t="s">
        <v>1117</v>
      </c>
      <c r="I765" s="263" t="s">
        <v>1121</v>
      </c>
      <c r="J765" s="51"/>
      <c r="K765" s="52" t="str">
        <f t="shared" si="130"/>
        <v/>
      </c>
      <c r="L765" s="83" t="str">
        <f t="shared" si="131"/>
        <v/>
      </c>
      <c r="M765" s="53" t="str">
        <f>IF(K765="","",COUNTIF($K$7:K765,"ﾘｽﾄ１"))</f>
        <v/>
      </c>
      <c r="N765" s="53" t="str">
        <f t="shared" si="132"/>
        <v/>
      </c>
      <c r="O765" s="54" t="str">
        <f t="shared" si="133"/>
        <v/>
      </c>
      <c r="P765" s="53" t="str">
        <f t="shared" si="124"/>
        <v/>
      </c>
      <c r="Q765" s="52" t="str">
        <f t="shared" si="125"/>
        <v/>
      </c>
      <c r="R765" s="55" t="str">
        <f t="shared" si="126"/>
        <v/>
      </c>
      <c r="S765" s="52" t="str">
        <f t="shared" si="134"/>
        <v/>
      </c>
      <c r="T765" s="83" t="str">
        <f t="shared" si="127"/>
        <v/>
      </c>
      <c r="U765" s="53" t="str">
        <f>IF(S765="","",COUNTIF($S$7:S765,"該当２"))</f>
        <v/>
      </c>
      <c r="V765" s="56" t="str">
        <f t="shared" si="128"/>
        <v/>
      </c>
      <c r="W765" s="83" t="str">
        <f t="shared" si="129"/>
        <v/>
      </c>
      <c r="X765" s="53" t="str">
        <f>IF(V765="","",COUNTIF($V$7:V765,"該当３"))</f>
        <v/>
      </c>
    </row>
    <row r="766" spans="1:24">
      <c r="A766" s="263">
        <v>1020412007</v>
      </c>
      <c r="B766" s="263">
        <v>10</v>
      </c>
      <c r="C766" s="264">
        <v>204</v>
      </c>
      <c r="D766" s="265">
        <v>12</v>
      </c>
      <c r="E766" s="264">
        <v>7</v>
      </c>
      <c r="F766" s="263" t="s">
        <v>495</v>
      </c>
      <c r="G766" s="266" t="s">
        <v>995</v>
      </c>
      <c r="H766" s="263" t="s">
        <v>1117</v>
      </c>
      <c r="I766" s="263" t="s">
        <v>1122</v>
      </c>
      <c r="J766" s="51"/>
      <c r="K766" s="52" t="str">
        <f t="shared" si="130"/>
        <v/>
      </c>
      <c r="L766" s="83" t="str">
        <f t="shared" si="131"/>
        <v/>
      </c>
      <c r="M766" s="53" t="str">
        <f>IF(K766="","",COUNTIF($K$7:K766,"ﾘｽﾄ１"))</f>
        <v/>
      </c>
      <c r="N766" s="53" t="str">
        <f t="shared" si="132"/>
        <v/>
      </c>
      <c r="O766" s="54" t="str">
        <f t="shared" si="133"/>
        <v/>
      </c>
      <c r="P766" s="53" t="str">
        <f t="shared" si="124"/>
        <v/>
      </c>
      <c r="Q766" s="52" t="str">
        <f t="shared" si="125"/>
        <v/>
      </c>
      <c r="R766" s="55" t="str">
        <f t="shared" si="126"/>
        <v/>
      </c>
      <c r="S766" s="52" t="str">
        <f t="shared" si="134"/>
        <v/>
      </c>
      <c r="T766" s="83" t="str">
        <f t="shared" si="127"/>
        <v/>
      </c>
      <c r="U766" s="53" t="str">
        <f>IF(S766="","",COUNTIF($S$7:S766,"該当２"))</f>
        <v/>
      </c>
      <c r="V766" s="56" t="str">
        <f t="shared" si="128"/>
        <v/>
      </c>
      <c r="W766" s="83" t="str">
        <f t="shared" si="129"/>
        <v/>
      </c>
      <c r="X766" s="53" t="str">
        <f>IF(V766="","",COUNTIF($V$7:V766,"該当３"))</f>
        <v/>
      </c>
    </row>
    <row r="767" spans="1:24">
      <c r="A767" s="263">
        <v>1020412008</v>
      </c>
      <c r="B767" s="263">
        <v>10</v>
      </c>
      <c r="C767" s="264">
        <v>204</v>
      </c>
      <c r="D767" s="265">
        <v>12</v>
      </c>
      <c r="E767" s="264">
        <v>8</v>
      </c>
      <c r="F767" s="263" t="s">
        <v>495</v>
      </c>
      <c r="G767" s="266" t="s">
        <v>995</v>
      </c>
      <c r="H767" s="263" t="s">
        <v>1117</v>
      </c>
      <c r="I767" s="263" t="s">
        <v>1123</v>
      </c>
      <c r="J767" s="51"/>
      <c r="K767" s="52" t="str">
        <f t="shared" si="130"/>
        <v/>
      </c>
      <c r="L767" s="83" t="str">
        <f t="shared" si="131"/>
        <v/>
      </c>
      <c r="M767" s="53" t="str">
        <f>IF(K767="","",COUNTIF($K$7:K767,"ﾘｽﾄ１"))</f>
        <v/>
      </c>
      <c r="N767" s="53" t="str">
        <f t="shared" si="132"/>
        <v/>
      </c>
      <c r="O767" s="54" t="str">
        <f t="shared" si="133"/>
        <v/>
      </c>
      <c r="P767" s="53" t="str">
        <f t="shared" si="124"/>
        <v/>
      </c>
      <c r="Q767" s="52" t="str">
        <f t="shared" si="125"/>
        <v/>
      </c>
      <c r="R767" s="55" t="str">
        <f t="shared" si="126"/>
        <v/>
      </c>
      <c r="S767" s="52" t="str">
        <f t="shared" si="134"/>
        <v/>
      </c>
      <c r="T767" s="83" t="str">
        <f t="shared" si="127"/>
        <v/>
      </c>
      <c r="U767" s="53" t="str">
        <f>IF(S767="","",COUNTIF($S$7:S767,"該当２"))</f>
        <v/>
      </c>
      <c r="V767" s="56" t="str">
        <f t="shared" si="128"/>
        <v/>
      </c>
      <c r="W767" s="83" t="str">
        <f t="shared" si="129"/>
        <v/>
      </c>
      <c r="X767" s="53" t="str">
        <f>IF(V767="","",COUNTIF($V$7:V767,"該当３"))</f>
        <v/>
      </c>
    </row>
    <row r="768" spans="1:24">
      <c r="A768" s="263">
        <v>1020500000</v>
      </c>
      <c r="B768" s="263">
        <v>10</v>
      </c>
      <c r="C768" s="264">
        <v>205</v>
      </c>
      <c r="D768" s="265">
        <v>0</v>
      </c>
      <c r="E768" s="264">
        <v>0</v>
      </c>
      <c r="F768" s="263" t="s">
        <v>495</v>
      </c>
      <c r="G768" s="266" t="s">
        <v>1124</v>
      </c>
      <c r="H768" s="266"/>
      <c r="I768" s="263"/>
      <c r="J768" s="51"/>
      <c r="K768" s="52" t="str">
        <f t="shared" si="130"/>
        <v>ﾘｽﾄ１</v>
      </c>
      <c r="L768" s="83" t="str">
        <f t="shared" si="131"/>
        <v>太田市</v>
      </c>
      <c r="M768" s="53">
        <f>IF(K768="","",COUNTIF($K$7:K768,"ﾘｽﾄ１"))</f>
        <v>5</v>
      </c>
      <c r="N768" s="53" t="str">
        <f t="shared" si="132"/>
        <v/>
      </c>
      <c r="O768" s="54" t="str">
        <f t="shared" si="133"/>
        <v/>
      </c>
      <c r="P768" s="53" t="str">
        <f t="shared" si="124"/>
        <v/>
      </c>
      <c r="Q768" s="52" t="str">
        <f t="shared" si="125"/>
        <v/>
      </c>
      <c r="R768" s="55" t="str">
        <f t="shared" si="126"/>
        <v/>
      </c>
      <c r="S768" s="52" t="str">
        <f t="shared" si="134"/>
        <v/>
      </c>
      <c r="T768" s="83" t="str">
        <f t="shared" si="127"/>
        <v/>
      </c>
      <c r="U768" s="53" t="str">
        <f>IF(S768="","",COUNTIF($S$7:S768,"該当２"))</f>
        <v/>
      </c>
      <c r="V768" s="56" t="str">
        <f t="shared" si="128"/>
        <v/>
      </c>
      <c r="W768" s="83" t="str">
        <f t="shared" si="129"/>
        <v/>
      </c>
      <c r="X768" s="53" t="str">
        <f>IF(V768="","",COUNTIF($V$7:V768,"該当３"))</f>
        <v/>
      </c>
    </row>
    <row r="769" spans="1:24">
      <c r="A769" s="263">
        <v>1020501000</v>
      </c>
      <c r="B769" s="263">
        <v>10</v>
      </c>
      <c r="C769" s="264">
        <v>205</v>
      </c>
      <c r="D769" s="265">
        <v>1</v>
      </c>
      <c r="E769" s="264">
        <v>0</v>
      </c>
      <c r="F769" s="263" t="s">
        <v>495</v>
      </c>
      <c r="G769" s="266" t="s">
        <v>1124</v>
      </c>
      <c r="H769" s="266" t="s">
        <v>1125</v>
      </c>
      <c r="I769" s="263"/>
      <c r="J769" s="51"/>
      <c r="K769" s="52" t="str">
        <f t="shared" si="130"/>
        <v/>
      </c>
      <c r="L769" s="83" t="str">
        <f t="shared" si="131"/>
        <v/>
      </c>
      <c r="M769" s="53" t="str">
        <f>IF(K769="","",COUNTIF($K$7:K769,"ﾘｽﾄ１"))</f>
        <v/>
      </c>
      <c r="N769" s="53" t="str">
        <f t="shared" si="132"/>
        <v/>
      </c>
      <c r="O769" s="54" t="str">
        <f t="shared" si="133"/>
        <v/>
      </c>
      <c r="P769" s="53" t="str">
        <f t="shared" si="124"/>
        <v/>
      </c>
      <c r="Q769" s="52" t="str">
        <f t="shared" si="125"/>
        <v/>
      </c>
      <c r="R769" s="55" t="str">
        <f t="shared" si="126"/>
        <v/>
      </c>
      <c r="S769" s="52" t="str">
        <f t="shared" si="134"/>
        <v/>
      </c>
      <c r="T769" s="83" t="str">
        <f t="shared" si="127"/>
        <v/>
      </c>
      <c r="U769" s="53" t="str">
        <f>IF(S769="","",COUNTIF($S$7:S769,"該当２"))</f>
        <v/>
      </c>
      <c r="V769" s="56" t="str">
        <f t="shared" si="128"/>
        <v/>
      </c>
      <c r="W769" s="83" t="str">
        <f t="shared" si="129"/>
        <v/>
      </c>
      <c r="X769" s="53" t="str">
        <f>IF(V769="","",COUNTIF($V$7:V769,"該当３"))</f>
        <v/>
      </c>
    </row>
    <row r="770" spans="1:24">
      <c r="A770" s="263">
        <v>1020501001</v>
      </c>
      <c r="B770" s="263">
        <v>10</v>
      </c>
      <c r="C770" s="264">
        <v>205</v>
      </c>
      <c r="D770" s="265">
        <v>1</v>
      </c>
      <c r="E770" s="264">
        <v>1</v>
      </c>
      <c r="F770" s="263" t="s">
        <v>495</v>
      </c>
      <c r="G770" s="266" t="s">
        <v>1124</v>
      </c>
      <c r="H770" s="263" t="s">
        <v>1124</v>
      </c>
      <c r="I770" s="263" t="s">
        <v>1126</v>
      </c>
      <c r="J770" s="51"/>
      <c r="K770" s="52" t="str">
        <f t="shared" si="130"/>
        <v/>
      </c>
      <c r="L770" s="83" t="str">
        <f t="shared" si="131"/>
        <v/>
      </c>
      <c r="M770" s="53" t="str">
        <f>IF(K770="","",COUNTIF($K$7:K770,"ﾘｽﾄ１"))</f>
        <v/>
      </c>
      <c r="N770" s="53" t="str">
        <f t="shared" si="132"/>
        <v/>
      </c>
      <c r="O770" s="54" t="str">
        <f t="shared" si="133"/>
        <v/>
      </c>
      <c r="P770" s="53" t="str">
        <f t="shared" si="124"/>
        <v/>
      </c>
      <c r="Q770" s="52" t="str">
        <f t="shared" si="125"/>
        <v/>
      </c>
      <c r="R770" s="55" t="str">
        <f t="shared" si="126"/>
        <v/>
      </c>
      <c r="S770" s="52" t="str">
        <f t="shared" si="134"/>
        <v/>
      </c>
      <c r="T770" s="83" t="str">
        <f t="shared" si="127"/>
        <v/>
      </c>
      <c r="U770" s="53" t="str">
        <f>IF(S770="","",COUNTIF($S$7:S770,"該当２"))</f>
        <v/>
      </c>
      <c r="V770" s="56" t="str">
        <f t="shared" si="128"/>
        <v/>
      </c>
      <c r="W770" s="83" t="str">
        <f t="shared" si="129"/>
        <v/>
      </c>
      <c r="X770" s="53" t="str">
        <f>IF(V770="","",COUNTIF($V$7:V770,"該当３"))</f>
        <v/>
      </c>
    </row>
    <row r="771" spans="1:24">
      <c r="A771" s="263">
        <v>1020501002</v>
      </c>
      <c r="B771" s="263">
        <v>10</v>
      </c>
      <c r="C771" s="264">
        <v>205</v>
      </c>
      <c r="D771" s="265">
        <v>1</v>
      </c>
      <c r="E771" s="264">
        <v>2</v>
      </c>
      <c r="F771" s="263" t="s">
        <v>495</v>
      </c>
      <c r="G771" s="266" t="s">
        <v>1124</v>
      </c>
      <c r="H771" s="263" t="s">
        <v>1124</v>
      </c>
      <c r="I771" s="263" t="s">
        <v>1127</v>
      </c>
      <c r="J771" s="51"/>
      <c r="K771" s="52" t="str">
        <f t="shared" si="130"/>
        <v/>
      </c>
      <c r="L771" s="83" t="str">
        <f t="shared" si="131"/>
        <v/>
      </c>
      <c r="M771" s="53" t="str">
        <f>IF(K771="","",COUNTIF($K$7:K771,"ﾘｽﾄ１"))</f>
        <v/>
      </c>
      <c r="N771" s="53" t="str">
        <f t="shared" si="132"/>
        <v/>
      </c>
      <c r="O771" s="54" t="str">
        <f t="shared" si="133"/>
        <v/>
      </c>
      <c r="P771" s="53" t="str">
        <f t="shared" si="124"/>
        <v/>
      </c>
      <c r="Q771" s="52" t="str">
        <f t="shared" si="125"/>
        <v/>
      </c>
      <c r="R771" s="55" t="str">
        <f t="shared" si="126"/>
        <v/>
      </c>
      <c r="S771" s="52" t="str">
        <f t="shared" si="134"/>
        <v/>
      </c>
      <c r="T771" s="83" t="str">
        <f t="shared" si="127"/>
        <v/>
      </c>
      <c r="U771" s="53" t="str">
        <f>IF(S771="","",COUNTIF($S$7:S771,"該当２"))</f>
        <v/>
      </c>
      <c r="V771" s="56" t="str">
        <f t="shared" si="128"/>
        <v/>
      </c>
      <c r="W771" s="83" t="str">
        <f t="shared" si="129"/>
        <v/>
      </c>
      <c r="X771" s="53" t="str">
        <f>IF(V771="","",COUNTIF($V$7:V771,"該当３"))</f>
        <v/>
      </c>
    </row>
    <row r="772" spans="1:24">
      <c r="A772" s="263">
        <v>1020501003</v>
      </c>
      <c r="B772" s="263">
        <v>10</v>
      </c>
      <c r="C772" s="264">
        <v>205</v>
      </c>
      <c r="D772" s="265">
        <v>1</v>
      </c>
      <c r="E772" s="264">
        <v>3</v>
      </c>
      <c r="F772" s="263" t="s">
        <v>495</v>
      </c>
      <c r="G772" s="266" t="s">
        <v>1124</v>
      </c>
      <c r="H772" s="263" t="s">
        <v>1124</v>
      </c>
      <c r="I772" s="263" t="s">
        <v>1128</v>
      </c>
      <c r="J772" s="51"/>
      <c r="K772" s="52" t="str">
        <f t="shared" si="130"/>
        <v/>
      </c>
      <c r="L772" s="83" t="str">
        <f t="shared" si="131"/>
        <v/>
      </c>
      <c r="M772" s="53" t="str">
        <f>IF(K772="","",COUNTIF($K$7:K772,"ﾘｽﾄ１"))</f>
        <v/>
      </c>
      <c r="N772" s="53" t="str">
        <f t="shared" si="132"/>
        <v/>
      </c>
      <c r="O772" s="54" t="str">
        <f t="shared" si="133"/>
        <v/>
      </c>
      <c r="P772" s="53" t="str">
        <f t="shared" si="124"/>
        <v/>
      </c>
      <c r="Q772" s="52" t="str">
        <f t="shared" si="125"/>
        <v/>
      </c>
      <c r="R772" s="55" t="str">
        <f t="shared" si="126"/>
        <v/>
      </c>
      <c r="S772" s="52" t="str">
        <f t="shared" si="134"/>
        <v/>
      </c>
      <c r="T772" s="83" t="str">
        <f t="shared" si="127"/>
        <v/>
      </c>
      <c r="U772" s="53" t="str">
        <f>IF(S772="","",COUNTIF($S$7:S772,"該当２"))</f>
        <v/>
      </c>
      <c r="V772" s="56" t="str">
        <f t="shared" si="128"/>
        <v/>
      </c>
      <c r="W772" s="83" t="str">
        <f t="shared" si="129"/>
        <v/>
      </c>
      <c r="X772" s="53" t="str">
        <f>IF(V772="","",COUNTIF($V$7:V772,"該当３"))</f>
        <v/>
      </c>
    </row>
    <row r="773" spans="1:24">
      <c r="A773" s="263">
        <v>1020501004</v>
      </c>
      <c r="B773" s="263">
        <v>10</v>
      </c>
      <c r="C773" s="264">
        <v>205</v>
      </c>
      <c r="D773" s="265">
        <v>1</v>
      </c>
      <c r="E773" s="264">
        <v>4</v>
      </c>
      <c r="F773" s="263" t="s">
        <v>495</v>
      </c>
      <c r="G773" s="266" t="s">
        <v>1124</v>
      </c>
      <c r="H773" s="263" t="s">
        <v>1124</v>
      </c>
      <c r="I773" s="263" t="s">
        <v>1129</v>
      </c>
      <c r="J773" s="51"/>
      <c r="K773" s="52" t="str">
        <f t="shared" si="130"/>
        <v/>
      </c>
      <c r="L773" s="83" t="str">
        <f t="shared" si="131"/>
        <v/>
      </c>
      <c r="M773" s="53" t="str">
        <f>IF(K773="","",COUNTIF($K$7:K773,"ﾘｽﾄ１"))</f>
        <v/>
      </c>
      <c r="N773" s="53" t="str">
        <f t="shared" si="132"/>
        <v/>
      </c>
      <c r="O773" s="54" t="str">
        <f t="shared" si="133"/>
        <v/>
      </c>
      <c r="P773" s="53" t="str">
        <f t="shared" si="124"/>
        <v/>
      </c>
      <c r="Q773" s="52" t="str">
        <f t="shared" si="125"/>
        <v/>
      </c>
      <c r="R773" s="55" t="str">
        <f t="shared" si="126"/>
        <v/>
      </c>
      <c r="S773" s="52" t="str">
        <f t="shared" si="134"/>
        <v/>
      </c>
      <c r="T773" s="83" t="str">
        <f t="shared" si="127"/>
        <v/>
      </c>
      <c r="U773" s="53" t="str">
        <f>IF(S773="","",COUNTIF($S$7:S773,"該当２"))</f>
        <v/>
      </c>
      <c r="V773" s="56" t="str">
        <f t="shared" si="128"/>
        <v/>
      </c>
      <c r="W773" s="83" t="str">
        <f t="shared" si="129"/>
        <v/>
      </c>
      <c r="X773" s="53" t="str">
        <f>IF(V773="","",COUNTIF($V$7:V773,"該当３"))</f>
        <v/>
      </c>
    </row>
    <row r="774" spans="1:24">
      <c r="A774" s="263">
        <v>1020501005</v>
      </c>
      <c r="B774" s="263">
        <v>10</v>
      </c>
      <c r="C774" s="264">
        <v>205</v>
      </c>
      <c r="D774" s="265">
        <v>1</v>
      </c>
      <c r="E774" s="264">
        <v>5</v>
      </c>
      <c r="F774" s="263" t="s">
        <v>495</v>
      </c>
      <c r="G774" s="266" t="s">
        <v>1124</v>
      </c>
      <c r="H774" s="263" t="s">
        <v>1124</v>
      </c>
      <c r="I774" s="263" t="s">
        <v>1130</v>
      </c>
      <c r="J774" s="51"/>
      <c r="K774" s="52" t="str">
        <f t="shared" si="130"/>
        <v/>
      </c>
      <c r="L774" s="83" t="str">
        <f t="shared" si="131"/>
        <v/>
      </c>
      <c r="M774" s="53" t="str">
        <f>IF(K774="","",COUNTIF($K$7:K774,"ﾘｽﾄ１"))</f>
        <v/>
      </c>
      <c r="N774" s="53" t="str">
        <f t="shared" si="132"/>
        <v/>
      </c>
      <c r="O774" s="54" t="str">
        <f t="shared" si="133"/>
        <v/>
      </c>
      <c r="P774" s="53" t="str">
        <f t="shared" si="124"/>
        <v/>
      </c>
      <c r="Q774" s="52" t="str">
        <f t="shared" si="125"/>
        <v/>
      </c>
      <c r="R774" s="55" t="str">
        <f t="shared" si="126"/>
        <v/>
      </c>
      <c r="S774" s="52" t="str">
        <f t="shared" si="134"/>
        <v/>
      </c>
      <c r="T774" s="83" t="str">
        <f t="shared" si="127"/>
        <v/>
      </c>
      <c r="U774" s="53" t="str">
        <f>IF(S774="","",COUNTIF($S$7:S774,"該当２"))</f>
        <v/>
      </c>
      <c r="V774" s="56" t="str">
        <f t="shared" si="128"/>
        <v/>
      </c>
      <c r="W774" s="83" t="str">
        <f t="shared" si="129"/>
        <v/>
      </c>
      <c r="X774" s="53" t="str">
        <f>IF(V774="","",COUNTIF($V$7:V774,"該当３"))</f>
        <v/>
      </c>
    </row>
    <row r="775" spans="1:24">
      <c r="A775" s="263">
        <v>1020501006</v>
      </c>
      <c r="B775" s="263">
        <v>10</v>
      </c>
      <c r="C775" s="264">
        <v>205</v>
      </c>
      <c r="D775" s="265">
        <v>1</v>
      </c>
      <c r="E775" s="264">
        <v>6</v>
      </c>
      <c r="F775" s="263" t="s">
        <v>495</v>
      </c>
      <c r="G775" s="266" t="s">
        <v>1124</v>
      </c>
      <c r="H775" s="263" t="s">
        <v>1124</v>
      </c>
      <c r="I775" s="263" t="s">
        <v>171</v>
      </c>
      <c r="J775" s="51"/>
      <c r="K775" s="52" t="str">
        <f t="shared" si="130"/>
        <v/>
      </c>
      <c r="L775" s="83" t="str">
        <f t="shared" si="131"/>
        <v/>
      </c>
      <c r="M775" s="53" t="str">
        <f>IF(K775="","",COUNTIF($K$7:K775,"ﾘｽﾄ１"))</f>
        <v/>
      </c>
      <c r="N775" s="53" t="str">
        <f t="shared" si="132"/>
        <v/>
      </c>
      <c r="O775" s="54" t="str">
        <f t="shared" si="133"/>
        <v/>
      </c>
      <c r="P775" s="53" t="str">
        <f t="shared" si="124"/>
        <v/>
      </c>
      <c r="Q775" s="52" t="str">
        <f t="shared" si="125"/>
        <v/>
      </c>
      <c r="R775" s="55" t="str">
        <f t="shared" si="126"/>
        <v/>
      </c>
      <c r="S775" s="52" t="str">
        <f t="shared" si="134"/>
        <v/>
      </c>
      <c r="T775" s="83" t="str">
        <f t="shared" si="127"/>
        <v/>
      </c>
      <c r="U775" s="53" t="str">
        <f>IF(S775="","",COUNTIF($S$7:S775,"該当２"))</f>
        <v/>
      </c>
      <c r="V775" s="56" t="str">
        <f t="shared" si="128"/>
        <v/>
      </c>
      <c r="W775" s="83" t="str">
        <f t="shared" si="129"/>
        <v/>
      </c>
      <c r="X775" s="53" t="str">
        <f>IF(V775="","",COUNTIF($V$7:V775,"該当３"))</f>
        <v/>
      </c>
    </row>
    <row r="776" spans="1:24">
      <c r="A776" s="263">
        <v>1020501007</v>
      </c>
      <c r="B776" s="263">
        <v>10</v>
      </c>
      <c r="C776" s="264">
        <v>205</v>
      </c>
      <c r="D776" s="265">
        <v>1</v>
      </c>
      <c r="E776" s="264">
        <v>7</v>
      </c>
      <c r="F776" s="263" t="s">
        <v>495</v>
      </c>
      <c r="G776" s="266" t="s">
        <v>1124</v>
      </c>
      <c r="H776" s="263" t="s">
        <v>1124</v>
      </c>
      <c r="I776" s="263" t="s">
        <v>1131</v>
      </c>
      <c r="J776" s="51"/>
      <c r="K776" s="52" t="str">
        <f t="shared" si="130"/>
        <v/>
      </c>
      <c r="L776" s="83" t="str">
        <f t="shared" si="131"/>
        <v/>
      </c>
      <c r="M776" s="53" t="str">
        <f>IF(K776="","",COUNTIF($K$7:K776,"ﾘｽﾄ１"))</f>
        <v/>
      </c>
      <c r="N776" s="53" t="str">
        <f t="shared" si="132"/>
        <v/>
      </c>
      <c r="O776" s="54" t="str">
        <f t="shared" si="133"/>
        <v/>
      </c>
      <c r="P776" s="53" t="str">
        <f t="shared" si="124"/>
        <v/>
      </c>
      <c r="Q776" s="52" t="str">
        <f t="shared" si="125"/>
        <v/>
      </c>
      <c r="R776" s="55" t="str">
        <f t="shared" si="126"/>
        <v/>
      </c>
      <c r="S776" s="52" t="str">
        <f t="shared" si="134"/>
        <v/>
      </c>
      <c r="T776" s="83" t="str">
        <f t="shared" si="127"/>
        <v/>
      </c>
      <c r="U776" s="53" t="str">
        <f>IF(S776="","",COUNTIF($S$7:S776,"該当２"))</f>
        <v/>
      </c>
      <c r="V776" s="56" t="str">
        <f t="shared" si="128"/>
        <v/>
      </c>
      <c r="W776" s="83" t="str">
        <f t="shared" si="129"/>
        <v/>
      </c>
      <c r="X776" s="53" t="str">
        <f>IF(V776="","",COUNTIF($V$7:V776,"該当３"))</f>
        <v/>
      </c>
    </row>
    <row r="777" spans="1:24">
      <c r="A777" s="263">
        <v>1020501008</v>
      </c>
      <c r="B777" s="263">
        <v>10</v>
      </c>
      <c r="C777" s="264">
        <v>205</v>
      </c>
      <c r="D777" s="265">
        <v>1</v>
      </c>
      <c r="E777" s="264">
        <v>8</v>
      </c>
      <c r="F777" s="263" t="s">
        <v>495</v>
      </c>
      <c r="G777" s="266" t="s">
        <v>1124</v>
      </c>
      <c r="H777" s="263" t="s">
        <v>1124</v>
      </c>
      <c r="I777" s="263" t="s">
        <v>1132</v>
      </c>
      <c r="J777" s="51"/>
      <c r="K777" s="52" t="str">
        <f t="shared" si="130"/>
        <v/>
      </c>
      <c r="L777" s="83" t="str">
        <f t="shared" si="131"/>
        <v/>
      </c>
      <c r="M777" s="53" t="str">
        <f>IF(K777="","",COUNTIF($K$7:K777,"ﾘｽﾄ１"))</f>
        <v/>
      </c>
      <c r="N777" s="53" t="str">
        <f t="shared" si="132"/>
        <v/>
      </c>
      <c r="O777" s="54" t="str">
        <f t="shared" si="133"/>
        <v/>
      </c>
      <c r="P777" s="53" t="str">
        <f t="shared" si="124"/>
        <v/>
      </c>
      <c r="Q777" s="52" t="str">
        <f t="shared" si="125"/>
        <v/>
      </c>
      <c r="R777" s="55" t="str">
        <f t="shared" si="126"/>
        <v/>
      </c>
      <c r="S777" s="52" t="str">
        <f t="shared" si="134"/>
        <v/>
      </c>
      <c r="T777" s="83" t="str">
        <f t="shared" si="127"/>
        <v/>
      </c>
      <c r="U777" s="53" t="str">
        <f>IF(S777="","",COUNTIF($S$7:S777,"該当２"))</f>
        <v/>
      </c>
      <c r="V777" s="56" t="str">
        <f t="shared" si="128"/>
        <v/>
      </c>
      <c r="W777" s="83" t="str">
        <f t="shared" si="129"/>
        <v/>
      </c>
      <c r="X777" s="53" t="str">
        <f>IF(V777="","",COUNTIF($V$7:V777,"該当３"))</f>
        <v/>
      </c>
    </row>
    <row r="778" spans="1:24">
      <c r="A778" s="263">
        <v>1020501009</v>
      </c>
      <c r="B778" s="263">
        <v>10</v>
      </c>
      <c r="C778" s="264">
        <v>205</v>
      </c>
      <c r="D778" s="265">
        <v>1</v>
      </c>
      <c r="E778" s="264">
        <v>9</v>
      </c>
      <c r="F778" s="263" t="s">
        <v>495</v>
      </c>
      <c r="G778" s="266" t="s">
        <v>1124</v>
      </c>
      <c r="H778" s="263" t="s">
        <v>1124</v>
      </c>
      <c r="I778" s="263" t="s">
        <v>1133</v>
      </c>
      <c r="J778" s="51"/>
      <c r="K778" s="52" t="str">
        <f t="shared" si="130"/>
        <v/>
      </c>
      <c r="L778" s="83" t="str">
        <f t="shared" si="131"/>
        <v/>
      </c>
      <c r="M778" s="53" t="str">
        <f>IF(K778="","",COUNTIF($K$7:K778,"ﾘｽﾄ１"))</f>
        <v/>
      </c>
      <c r="N778" s="53" t="str">
        <f t="shared" si="132"/>
        <v/>
      </c>
      <c r="O778" s="54" t="str">
        <f t="shared" si="133"/>
        <v/>
      </c>
      <c r="P778" s="53" t="str">
        <f t="shared" ref="P778:P841" si="135">IF(O778="該当１",G778,"")</f>
        <v/>
      </c>
      <c r="Q778" s="52" t="str">
        <f t="shared" ref="Q778:Q841" si="136">IF(O778="該当１","ﾘｽﾄ2","")</f>
        <v/>
      </c>
      <c r="R778" s="55" t="str">
        <f t="shared" ref="R778:R841" si="137">IF(Q778="ﾘｽﾄ2",H778,"")</f>
        <v/>
      </c>
      <c r="S778" s="52" t="str">
        <f t="shared" si="134"/>
        <v/>
      </c>
      <c r="T778" s="83" t="str">
        <f t="shared" ref="T778:T841" si="138">IF(S778="該当２",H778,"")</f>
        <v/>
      </c>
      <c r="U778" s="53" t="str">
        <f>IF(S778="","",COUNTIF($S$7:S778,"該当２"))</f>
        <v/>
      </c>
      <c r="V778" s="56" t="str">
        <f t="shared" ref="V778:V841" si="139">IF(AND($S$2=H778,E778&gt;0,E778&lt;998),"該当３","")</f>
        <v/>
      </c>
      <c r="W778" s="83" t="str">
        <f t="shared" ref="W778:W841" si="140">IF(V778="該当３",I778,"")</f>
        <v/>
      </c>
      <c r="X778" s="53" t="str">
        <f>IF(V778="","",COUNTIF($V$7:V778,"該当３"))</f>
        <v/>
      </c>
    </row>
    <row r="779" spans="1:24">
      <c r="A779" s="263">
        <v>1020501010</v>
      </c>
      <c r="B779" s="263">
        <v>10</v>
      </c>
      <c r="C779" s="264">
        <v>205</v>
      </c>
      <c r="D779" s="265">
        <v>1</v>
      </c>
      <c r="E779" s="264">
        <v>10</v>
      </c>
      <c r="F779" s="263" t="s">
        <v>495</v>
      </c>
      <c r="G779" s="266" t="s">
        <v>1124</v>
      </c>
      <c r="H779" s="263" t="s">
        <v>1124</v>
      </c>
      <c r="I779" s="263" t="s">
        <v>1134</v>
      </c>
      <c r="J779" s="51"/>
      <c r="K779" s="52" t="str">
        <f t="shared" ref="K779:K842" si="141">IF(AND($C779&gt;0,$H779=""),"ﾘｽﾄ１","")</f>
        <v/>
      </c>
      <c r="L779" s="83" t="str">
        <f t="shared" ref="L779:L842" si="142">IF(K779="ﾘｽﾄ１",G779,"")</f>
        <v/>
      </c>
      <c r="M779" s="53" t="str">
        <f>IF(K779="","",COUNTIF($K$7:K779,"ﾘｽﾄ１"))</f>
        <v/>
      </c>
      <c r="N779" s="53" t="str">
        <f t="shared" ref="N779:N842" si="143">IF(AND(D779=0,E779&gt;0),"同一区","")</f>
        <v/>
      </c>
      <c r="O779" s="54" t="str">
        <f t="shared" ref="O779:O842" si="144">IF(AND(EXACT($K$2,G779),H779&gt;0),"該当１","")</f>
        <v/>
      </c>
      <c r="P779" s="53" t="str">
        <f t="shared" si="135"/>
        <v/>
      </c>
      <c r="Q779" s="52" t="str">
        <f t="shared" si="136"/>
        <v/>
      </c>
      <c r="R779" s="55" t="str">
        <f t="shared" si="137"/>
        <v/>
      </c>
      <c r="S779" s="52" t="str">
        <f t="shared" ref="S779:S842" si="145">IF(AND(Q779="ﾘｽﾄ2",OR(I779=0,AND(N779="同一区",E779=1))),"該当２","")</f>
        <v/>
      </c>
      <c r="T779" s="83" t="str">
        <f t="shared" si="138"/>
        <v/>
      </c>
      <c r="U779" s="53" t="str">
        <f>IF(S779="","",COUNTIF($S$7:S779,"該当２"))</f>
        <v/>
      </c>
      <c r="V779" s="56" t="str">
        <f t="shared" si="139"/>
        <v/>
      </c>
      <c r="W779" s="83" t="str">
        <f t="shared" si="140"/>
        <v/>
      </c>
      <c r="X779" s="53" t="str">
        <f>IF(V779="","",COUNTIF($V$7:V779,"該当３"))</f>
        <v/>
      </c>
    </row>
    <row r="780" spans="1:24">
      <c r="A780" s="263">
        <v>1020501011</v>
      </c>
      <c r="B780" s="263">
        <v>10</v>
      </c>
      <c r="C780" s="264">
        <v>205</v>
      </c>
      <c r="D780" s="265">
        <v>1</v>
      </c>
      <c r="E780" s="264">
        <v>11</v>
      </c>
      <c r="F780" s="263" t="s">
        <v>495</v>
      </c>
      <c r="G780" s="266" t="s">
        <v>1124</v>
      </c>
      <c r="H780" s="263" t="s">
        <v>1124</v>
      </c>
      <c r="I780" s="263" t="s">
        <v>1135</v>
      </c>
      <c r="J780" s="51"/>
      <c r="K780" s="52" t="str">
        <f t="shared" si="141"/>
        <v/>
      </c>
      <c r="L780" s="83" t="str">
        <f t="shared" si="142"/>
        <v/>
      </c>
      <c r="M780" s="53" t="str">
        <f>IF(K780="","",COUNTIF($K$7:K780,"ﾘｽﾄ１"))</f>
        <v/>
      </c>
      <c r="N780" s="53" t="str">
        <f t="shared" si="143"/>
        <v/>
      </c>
      <c r="O780" s="54" t="str">
        <f t="shared" si="144"/>
        <v/>
      </c>
      <c r="P780" s="53" t="str">
        <f t="shared" si="135"/>
        <v/>
      </c>
      <c r="Q780" s="52" t="str">
        <f t="shared" si="136"/>
        <v/>
      </c>
      <c r="R780" s="55" t="str">
        <f t="shared" si="137"/>
        <v/>
      </c>
      <c r="S780" s="52" t="str">
        <f t="shared" si="145"/>
        <v/>
      </c>
      <c r="T780" s="83" t="str">
        <f t="shared" si="138"/>
        <v/>
      </c>
      <c r="U780" s="53" t="str">
        <f>IF(S780="","",COUNTIF($S$7:S780,"該当２"))</f>
        <v/>
      </c>
      <c r="V780" s="56" t="str">
        <f t="shared" si="139"/>
        <v/>
      </c>
      <c r="W780" s="83" t="str">
        <f t="shared" si="140"/>
        <v/>
      </c>
      <c r="X780" s="53" t="str">
        <f>IF(V780="","",COUNTIF($V$7:V780,"該当３"))</f>
        <v/>
      </c>
    </row>
    <row r="781" spans="1:24">
      <c r="A781" s="263">
        <v>1020501012</v>
      </c>
      <c r="B781" s="263">
        <v>10</v>
      </c>
      <c r="C781" s="264">
        <v>205</v>
      </c>
      <c r="D781" s="265">
        <v>1</v>
      </c>
      <c r="E781" s="264">
        <v>12</v>
      </c>
      <c r="F781" s="263" t="s">
        <v>495</v>
      </c>
      <c r="G781" s="266" t="s">
        <v>1124</v>
      </c>
      <c r="H781" s="263" t="s">
        <v>1124</v>
      </c>
      <c r="I781" s="263" t="s">
        <v>1136</v>
      </c>
      <c r="J781" s="51"/>
      <c r="K781" s="52" t="str">
        <f t="shared" si="141"/>
        <v/>
      </c>
      <c r="L781" s="83" t="str">
        <f t="shared" si="142"/>
        <v/>
      </c>
      <c r="M781" s="53" t="str">
        <f>IF(K781="","",COUNTIF($K$7:K781,"ﾘｽﾄ１"))</f>
        <v/>
      </c>
      <c r="N781" s="53" t="str">
        <f t="shared" si="143"/>
        <v/>
      </c>
      <c r="O781" s="54" t="str">
        <f t="shared" si="144"/>
        <v/>
      </c>
      <c r="P781" s="53" t="str">
        <f t="shared" si="135"/>
        <v/>
      </c>
      <c r="Q781" s="52" t="str">
        <f t="shared" si="136"/>
        <v/>
      </c>
      <c r="R781" s="55" t="str">
        <f t="shared" si="137"/>
        <v/>
      </c>
      <c r="S781" s="52" t="str">
        <f t="shared" si="145"/>
        <v/>
      </c>
      <c r="T781" s="83" t="str">
        <f t="shared" si="138"/>
        <v/>
      </c>
      <c r="U781" s="53" t="str">
        <f>IF(S781="","",COUNTIF($S$7:S781,"該当２"))</f>
        <v/>
      </c>
      <c r="V781" s="56" t="str">
        <f t="shared" si="139"/>
        <v/>
      </c>
      <c r="W781" s="83" t="str">
        <f t="shared" si="140"/>
        <v/>
      </c>
      <c r="X781" s="53" t="str">
        <f>IF(V781="","",COUNTIF($V$7:V781,"該当３"))</f>
        <v/>
      </c>
    </row>
    <row r="782" spans="1:24">
      <c r="A782" s="263">
        <v>1020501013</v>
      </c>
      <c r="B782" s="263">
        <v>10</v>
      </c>
      <c r="C782" s="264">
        <v>205</v>
      </c>
      <c r="D782" s="265">
        <v>1</v>
      </c>
      <c r="E782" s="264">
        <v>13</v>
      </c>
      <c r="F782" s="263" t="s">
        <v>495</v>
      </c>
      <c r="G782" s="266" t="s">
        <v>1124</v>
      </c>
      <c r="H782" s="263" t="s">
        <v>1124</v>
      </c>
      <c r="I782" s="263" t="s">
        <v>1137</v>
      </c>
      <c r="J782" s="51"/>
      <c r="K782" s="52" t="str">
        <f t="shared" si="141"/>
        <v/>
      </c>
      <c r="L782" s="83" t="str">
        <f t="shared" si="142"/>
        <v/>
      </c>
      <c r="M782" s="53" t="str">
        <f>IF(K782="","",COUNTIF($K$7:K782,"ﾘｽﾄ１"))</f>
        <v/>
      </c>
      <c r="N782" s="53" t="str">
        <f t="shared" si="143"/>
        <v/>
      </c>
      <c r="O782" s="54" t="str">
        <f t="shared" si="144"/>
        <v/>
      </c>
      <c r="P782" s="53" t="str">
        <f t="shared" si="135"/>
        <v/>
      </c>
      <c r="Q782" s="52" t="str">
        <f t="shared" si="136"/>
        <v/>
      </c>
      <c r="R782" s="55" t="str">
        <f t="shared" si="137"/>
        <v/>
      </c>
      <c r="S782" s="52" t="str">
        <f t="shared" si="145"/>
        <v/>
      </c>
      <c r="T782" s="83" t="str">
        <f t="shared" si="138"/>
        <v/>
      </c>
      <c r="U782" s="53" t="str">
        <f>IF(S782="","",COUNTIF($S$7:S782,"該当２"))</f>
        <v/>
      </c>
      <c r="V782" s="56" t="str">
        <f t="shared" si="139"/>
        <v/>
      </c>
      <c r="W782" s="83" t="str">
        <f t="shared" si="140"/>
        <v/>
      </c>
      <c r="X782" s="53" t="str">
        <f>IF(V782="","",COUNTIF($V$7:V782,"該当３"))</f>
        <v/>
      </c>
    </row>
    <row r="783" spans="1:24">
      <c r="A783" s="263">
        <v>1020501014</v>
      </c>
      <c r="B783" s="263">
        <v>10</v>
      </c>
      <c r="C783" s="264">
        <v>205</v>
      </c>
      <c r="D783" s="265">
        <v>1</v>
      </c>
      <c r="E783" s="264">
        <v>14</v>
      </c>
      <c r="F783" s="263" t="s">
        <v>495</v>
      </c>
      <c r="G783" s="266" t="s">
        <v>1124</v>
      </c>
      <c r="H783" s="263" t="s">
        <v>1124</v>
      </c>
      <c r="I783" s="263" t="s">
        <v>1138</v>
      </c>
      <c r="J783" s="51"/>
      <c r="K783" s="52" t="str">
        <f t="shared" si="141"/>
        <v/>
      </c>
      <c r="L783" s="83" t="str">
        <f t="shared" si="142"/>
        <v/>
      </c>
      <c r="M783" s="53" t="str">
        <f>IF(K783="","",COUNTIF($K$7:K783,"ﾘｽﾄ１"))</f>
        <v/>
      </c>
      <c r="N783" s="53" t="str">
        <f t="shared" si="143"/>
        <v/>
      </c>
      <c r="O783" s="54" t="str">
        <f t="shared" si="144"/>
        <v/>
      </c>
      <c r="P783" s="53" t="str">
        <f t="shared" si="135"/>
        <v/>
      </c>
      <c r="Q783" s="52" t="str">
        <f t="shared" si="136"/>
        <v/>
      </c>
      <c r="R783" s="55" t="str">
        <f t="shared" si="137"/>
        <v/>
      </c>
      <c r="S783" s="52" t="str">
        <f t="shared" si="145"/>
        <v/>
      </c>
      <c r="T783" s="83" t="str">
        <f t="shared" si="138"/>
        <v/>
      </c>
      <c r="U783" s="53" t="str">
        <f>IF(S783="","",COUNTIF($S$7:S783,"該当２"))</f>
        <v/>
      </c>
      <c r="V783" s="56" t="str">
        <f t="shared" si="139"/>
        <v/>
      </c>
      <c r="W783" s="83" t="str">
        <f t="shared" si="140"/>
        <v/>
      </c>
      <c r="X783" s="53" t="str">
        <f>IF(V783="","",COUNTIF($V$7:V783,"該当３"))</f>
        <v/>
      </c>
    </row>
    <row r="784" spans="1:24">
      <c r="A784" s="263">
        <v>1020501015</v>
      </c>
      <c r="B784" s="263">
        <v>10</v>
      </c>
      <c r="C784" s="264">
        <v>205</v>
      </c>
      <c r="D784" s="265">
        <v>1</v>
      </c>
      <c r="E784" s="264">
        <v>15</v>
      </c>
      <c r="F784" s="263" t="s">
        <v>495</v>
      </c>
      <c r="G784" s="266" t="s">
        <v>1124</v>
      </c>
      <c r="H784" s="263" t="s">
        <v>1124</v>
      </c>
      <c r="I784" s="263" t="s">
        <v>1139</v>
      </c>
      <c r="J784" s="51"/>
      <c r="K784" s="52" t="str">
        <f t="shared" si="141"/>
        <v/>
      </c>
      <c r="L784" s="83" t="str">
        <f t="shared" si="142"/>
        <v/>
      </c>
      <c r="M784" s="53" t="str">
        <f>IF(K784="","",COUNTIF($K$7:K784,"ﾘｽﾄ１"))</f>
        <v/>
      </c>
      <c r="N784" s="53" t="str">
        <f t="shared" si="143"/>
        <v/>
      </c>
      <c r="O784" s="54" t="str">
        <f t="shared" si="144"/>
        <v/>
      </c>
      <c r="P784" s="53" t="str">
        <f t="shared" si="135"/>
        <v/>
      </c>
      <c r="Q784" s="52" t="str">
        <f t="shared" si="136"/>
        <v/>
      </c>
      <c r="R784" s="55" t="str">
        <f t="shared" si="137"/>
        <v/>
      </c>
      <c r="S784" s="52" t="str">
        <f t="shared" si="145"/>
        <v/>
      </c>
      <c r="T784" s="83" t="str">
        <f t="shared" si="138"/>
        <v/>
      </c>
      <c r="U784" s="53" t="str">
        <f>IF(S784="","",COUNTIF($S$7:S784,"該当２"))</f>
        <v/>
      </c>
      <c r="V784" s="56" t="str">
        <f t="shared" si="139"/>
        <v/>
      </c>
      <c r="W784" s="83" t="str">
        <f t="shared" si="140"/>
        <v/>
      </c>
      <c r="X784" s="53" t="str">
        <f>IF(V784="","",COUNTIF($V$7:V784,"該当３"))</f>
        <v/>
      </c>
    </row>
    <row r="785" spans="1:24">
      <c r="A785" s="263">
        <v>1020501016</v>
      </c>
      <c r="B785" s="263">
        <v>10</v>
      </c>
      <c r="C785" s="264">
        <v>205</v>
      </c>
      <c r="D785" s="265">
        <v>1</v>
      </c>
      <c r="E785" s="264">
        <v>16</v>
      </c>
      <c r="F785" s="263" t="s">
        <v>495</v>
      </c>
      <c r="G785" s="266" t="s">
        <v>1124</v>
      </c>
      <c r="H785" s="263" t="s">
        <v>1124</v>
      </c>
      <c r="I785" s="263" t="s">
        <v>1140</v>
      </c>
      <c r="J785" s="51"/>
      <c r="K785" s="52" t="str">
        <f t="shared" si="141"/>
        <v/>
      </c>
      <c r="L785" s="83" t="str">
        <f t="shared" si="142"/>
        <v/>
      </c>
      <c r="M785" s="53" t="str">
        <f>IF(K785="","",COUNTIF($K$7:K785,"ﾘｽﾄ１"))</f>
        <v/>
      </c>
      <c r="N785" s="53" t="str">
        <f t="shared" si="143"/>
        <v/>
      </c>
      <c r="O785" s="54" t="str">
        <f t="shared" si="144"/>
        <v/>
      </c>
      <c r="P785" s="53" t="str">
        <f t="shared" si="135"/>
        <v/>
      </c>
      <c r="Q785" s="52" t="str">
        <f t="shared" si="136"/>
        <v/>
      </c>
      <c r="R785" s="55" t="str">
        <f t="shared" si="137"/>
        <v/>
      </c>
      <c r="S785" s="52" t="str">
        <f t="shared" si="145"/>
        <v/>
      </c>
      <c r="T785" s="83" t="str">
        <f t="shared" si="138"/>
        <v/>
      </c>
      <c r="U785" s="53" t="str">
        <f>IF(S785="","",COUNTIF($S$7:S785,"該当２"))</f>
        <v/>
      </c>
      <c r="V785" s="56" t="str">
        <f t="shared" si="139"/>
        <v/>
      </c>
      <c r="W785" s="83" t="str">
        <f t="shared" si="140"/>
        <v/>
      </c>
      <c r="X785" s="53" t="str">
        <f>IF(V785="","",COUNTIF($V$7:V785,"該当３"))</f>
        <v/>
      </c>
    </row>
    <row r="786" spans="1:24">
      <c r="A786" s="263">
        <v>1020501017</v>
      </c>
      <c r="B786" s="263">
        <v>10</v>
      </c>
      <c r="C786" s="264">
        <v>205</v>
      </c>
      <c r="D786" s="265">
        <v>1</v>
      </c>
      <c r="E786" s="264">
        <v>17</v>
      </c>
      <c r="F786" s="263" t="s">
        <v>495</v>
      </c>
      <c r="G786" s="266" t="s">
        <v>1124</v>
      </c>
      <c r="H786" s="263" t="s">
        <v>1124</v>
      </c>
      <c r="I786" s="263" t="s">
        <v>1141</v>
      </c>
      <c r="J786" s="51"/>
      <c r="K786" s="52" t="str">
        <f t="shared" si="141"/>
        <v/>
      </c>
      <c r="L786" s="83" t="str">
        <f t="shared" si="142"/>
        <v/>
      </c>
      <c r="M786" s="53" t="str">
        <f>IF(K786="","",COUNTIF($K$7:K786,"ﾘｽﾄ１"))</f>
        <v/>
      </c>
      <c r="N786" s="53" t="str">
        <f t="shared" si="143"/>
        <v/>
      </c>
      <c r="O786" s="54" t="str">
        <f t="shared" si="144"/>
        <v/>
      </c>
      <c r="P786" s="53" t="str">
        <f t="shared" si="135"/>
        <v/>
      </c>
      <c r="Q786" s="52" t="str">
        <f t="shared" si="136"/>
        <v/>
      </c>
      <c r="R786" s="55" t="str">
        <f t="shared" si="137"/>
        <v/>
      </c>
      <c r="S786" s="52" t="str">
        <f t="shared" si="145"/>
        <v/>
      </c>
      <c r="T786" s="83" t="str">
        <f t="shared" si="138"/>
        <v/>
      </c>
      <c r="U786" s="53" t="str">
        <f>IF(S786="","",COUNTIF($S$7:S786,"該当２"))</f>
        <v/>
      </c>
      <c r="V786" s="56" t="str">
        <f t="shared" si="139"/>
        <v/>
      </c>
      <c r="W786" s="83" t="str">
        <f t="shared" si="140"/>
        <v/>
      </c>
      <c r="X786" s="53" t="str">
        <f>IF(V786="","",COUNTIF($V$7:V786,"該当３"))</f>
        <v/>
      </c>
    </row>
    <row r="787" spans="1:24">
      <c r="A787" s="263">
        <v>1020501018</v>
      </c>
      <c r="B787" s="263">
        <v>10</v>
      </c>
      <c r="C787" s="264">
        <v>205</v>
      </c>
      <c r="D787" s="265">
        <v>1</v>
      </c>
      <c r="E787" s="264">
        <v>18</v>
      </c>
      <c r="F787" s="263" t="s">
        <v>495</v>
      </c>
      <c r="G787" s="266" t="s">
        <v>1124</v>
      </c>
      <c r="H787" s="263" t="s">
        <v>1124</v>
      </c>
      <c r="I787" s="263" t="s">
        <v>1142</v>
      </c>
      <c r="J787" s="51"/>
      <c r="K787" s="52" t="str">
        <f t="shared" si="141"/>
        <v/>
      </c>
      <c r="L787" s="83" t="str">
        <f t="shared" si="142"/>
        <v/>
      </c>
      <c r="M787" s="53" t="str">
        <f>IF(K787="","",COUNTIF($K$7:K787,"ﾘｽﾄ１"))</f>
        <v/>
      </c>
      <c r="N787" s="53" t="str">
        <f t="shared" si="143"/>
        <v/>
      </c>
      <c r="O787" s="54" t="str">
        <f t="shared" si="144"/>
        <v/>
      </c>
      <c r="P787" s="53" t="str">
        <f t="shared" si="135"/>
        <v/>
      </c>
      <c r="Q787" s="52" t="str">
        <f t="shared" si="136"/>
        <v/>
      </c>
      <c r="R787" s="55" t="str">
        <f t="shared" si="137"/>
        <v/>
      </c>
      <c r="S787" s="52" t="str">
        <f t="shared" si="145"/>
        <v/>
      </c>
      <c r="T787" s="83" t="str">
        <f t="shared" si="138"/>
        <v/>
      </c>
      <c r="U787" s="53" t="str">
        <f>IF(S787="","",COUNTIF($S$7:S787,"該当２"))</f>
        <v/>
      </c>
      <c r="V787" s="56" t="str">
        <f t="shared" si="139"/>
        <v/>
      </c>
      <c r="W787" s="83" t="str">
        <f t="shared" si="140"/>
        <v/>
      </c>
      <c r="X787" s="53" t="str">
        <f>IF(V787="","",COUNTIF($V$7:V787,"該当３"))</f>
        <v/>
      </c>
    </row>
    <row r="788" spans="1:24">
      <c r="A788" s="263">
        <v>1020501019</v>
      </c>
      <c r="B788" s="263">
        <v>10</v>
      </c>
      <c r="C788" s="264">
        <v>205</v>
      </c>
      <c r="D788" s="265">
        <v>1</v>
      </c>
      <c r="E788" s="264">
        <v>19</v>
      </c>
      <c r="F788" s="263" t="s">
        <v>495</v>
      </c>
      <c r="G788" s="266" t="s">
        <v>1124</v>
      </c>
      <c r="H788" s="266" t="s">
        <v>1124</v>
      </c>
      <c r="I788" s="263" t="s">
        <v>1143</v>
      </c>
      <c r="J788" s="51"/>
      <c r="K788" s="52" t="str">
        <f t="shared" si="141"/>
        <v/>
      </c>
      <c r="L788" s="83" t="str">
        <f t="shared" si="142"/>
        <v/>
      </c>
      <c r="M788" s="53" t="str">
        <f>IF(K788="","",COUNTIF($K$7:K788,"ﾘｽﾄ１"))</f>
        <v/>
      </c>
      <c r="N788" s="53" t="str">
        <f t="shared" si="143"/>
        <v/>
      </c>
      <c r="O788" s="54" t="str">
        <f t="shared" si="144"/>
        <v/>
      </c>
      <c r="P788" s="53" t="str">
        <f t="shared" si="135"/>
        <v/>
      </c>
      <c r="Q788" s="52" t="str">
        <f t="shared" si="136"/>
        <v/>
      </c>
      <c r="R788" s="55" t="str">
        <f t="shared" si="137"/>
        <v/>
      </c>
      <c r="S788" s="52" t="str">
        <f t="shared" si="145"/>
        <v/>
      </c>
      <c r="T788" s="83" t="str">
        <f t="shared" si="138"/>
        <v/>
      </c>
      <c r="U788" s="53" t="str">
        <f>IF(S788="","",COUNTIF($S$7:S788,"該当２"))</f>
        <v/>
      </c>
      <c r="V788" s="56" t="str">
        <f t="shared" si="139"/>
        <v/>
      </c>
      <c r="W788" s="83" t="str">
        <f t="shared" si="140"/>
        <v/>
      </c>
      <c r="X788" s="53" t="str">
        <f>IF(V788="","",COUNTIF($V$7:V788,"該当３"))</f>
        <v/>
      </c>
    </row>
    <row r="789" spans="1:24">
      <c r="A789" s="263">
        <v>1020501020</v>
      </c>
      <c r="B789" s="263">
        <v>10</v>
      </c>
      <c r="C789" s="264">
        <v>205</v>
      </c>
      <c r="D789" s="265">
        <v>1</v>
      </c>
      <c r="E789" s="264">
        <v>20</v>
      </c>
      <c r="F789" s="263" t="s">
        <v>495</v>
      </c>
      <c r="G789" s="266" t="s">
        <v>1124</v>
      </c>
      <c r="H789" s="266" t="s">
        <v>1124</v>
      </c>
      <c r="I789" s="263" t="s">
        <v>1144</v>
      </c>
      <c r="J789" s="51"/>
      <c r="K789" s="52" t="str">
        <f t="shared" si="141"/>
        <v/>
      </c>
      <c r="L789" s="83" t="str">
        <f t="shared" si="142"/>
        <v/>
      </c>
      <c r="M789" s="53" t="str">
        <f>IF(K789="","",COUNTIF($K$7:K789,"ﾘｽﾄ１"))</f>
        <v/>
      </c>
      <c r="N789" s="53" t="str">
        <f t="shared" si="143"/>
        <v/>
      </c>
      <c r="O789" s="54" t="str">
        <f t="shared" si="144"/>
        <v/>
      </c>
      <c r="P789" s="53" t="str">
        <f t="shared" si="135"/>
        <v/>
      </c>
      <c r="Q789" s="52" t="str">
        <f t="shared" si="136"/>
        <v/>
      </c>
      <c r="R789" s="55" t="str">
        <f t="shared" si="137"/>
        <v/>
      </c>
      <c r="S789" s="52" t="str">
        <f t="shared" si="145"/>
        <v/>
      </c>
      <c r="T789" s="83" t="str">
        <f t="shared" si="138"/>
        <v/>
      </c>
      <c r="U789" s="53" t="str">
        <f>IF(S789="","",COUNTIF($S$7:S789,"該当２"))</f>
        <v/>
      </c>
      <c r="V789" s="56" t="str">
        <f t="shared" si="139"/>
        <v/>
      </c>
      <c r="W789" s="83" t="str">
        <f t="shared" si="140"/>
        <v/>
      </c>
      <c r="X789" s="53" t="str">
        <f>IF(V789="","",COUNTIF($V$7:V789,"該当３"))</f>
        <v/>
      </c>
    </row>
    <row r="790" spans="1:24">
      <c r="A790" s="263">
        <v>1020501021</v>
      </c>
      <c r="B790" s="263">
        <v>10</v>
      </c>
      <c r="C790" s="264">
        <v>205</v>
      </c>
      <c r="D790" s="265">
        <v>1</v>
      </c>
      <c r="E790" s="264">
        <v>21</v>
      </c>
      <c r="F790" s="263" t="s">
        <v>495</v>
      </c>
      <c r="G790" s="266" t="s">
        <v>1124</v>
      </c>
      <c r="H790" s="266" t="s">
        <v>1124</v>
      </c>
      <c r="I790" s="263" t="s">
        <v>1145</v>
      </c>
      <c r="J790" s="51"/>
      <c r="K790" s="52" t="str">
        <f t="shared" si="141"/>
        <v/>
      </c>
      <c r="L790" s="83" t="str">
        <f t="shared" si="142"/>
        <v/>
      </c>
      <c r="M790" s="53" t="str">
        <f>IF(K790="","",COUNTIF($K$7:K790,"ﾘｽﾄ１"))</f>
        <v/>
      </c>
      <c r="N790" s="53" t="str">
        <f t="shared" si="143"/>
        <v/>
      </c>
      <c r="O790" s="54" t="str">
        <f t="shared" si="144"/>
        <v/>
      </c>
      <c r="P790" s="53" t="str">
        <f t="shared" si="135"/>
        <v/>
      </c>
      <c r="Q790" s="52" t="str">
        <f t="shared" si="136"/>
        <v/>
      </c>
      <c r="R790" s="55" t="str">
        <f t="shared" si="137"/>
        <v/>
      </c>
      <c r="S790" s="52" t="str">
        <f t="shared" si="145"/>
        <v/>
      </c>
      <c r="T790" s="83" t="str">
        <f t="shared" si="138"/>
        <v/>
      </c>
      <c r="U790" s="53" t="str">
        <f>IF(S790="","",COUNTIF($S$7:S790,"該当２"))</f>
        <v/>
      </c>
      <c r="V790" s="56" t="str">
        <f t="shared" si="139"/>
        <v/>
      </c>
      <c r="W790" s="83" t="str">
        <f t="shared" si="140"/>
        <v/>
      </c>
      <c r="X790" s="53" t="str">
        <f>IF(V790="","",COUNTIF($V$7:V790,"該当３"))</f>
        <v/>
      </c>
    </row>
    <row r="791" spans="1:24">
      <c r="A791" s="263">
        <v>1020501022</v>
      </c>
      <c r="B791" s="263">
        <v>10</v>
      </c>
      <c r="C791" s="264">
        <v>205</v>
      </c>
      <c r="D791" s="265">
        <v>1</v>
      </c>
      <c r="E791" s="264">
        <v>22</v>
      </c>
      <c r="F791" s="263" t="s">
        <v>495</v>
      </c>
      <c r="G791" s="266" t="s">
        <v>1124</v>
      </c>
      <c r="H791" s="266" t="s">
        <v>1124</v>
      </c>
      <c r="I791" s="263" t="s">
        <v>1146</v>
      </c>
      <c r="J791" s="51"/>
      <c r="K791" s="52" t="str">
        <f t="shared" si="141"/>
        <v/>
      </c>
      <c r="L791" s="83" t="str">
        <f t="shared" si="142"/>
        <v/>
      </c>
      <c r="M791" s="53" t="str">
        <f>IF(K791="","",COUNTIF($K$7:K791,"ﾘｽﾄ１"))</f>
        <v/>
      </c>
      <c r="N791" s="53" t="str">
        <f t="shared" si="143"/>
        <v/>
      </c>
      <c r="O791" s="54" t="str">
        <f t="shared" si="144"/>
        <v/>
      </c>
      <c r="P791" s="53" t="str">
        <f t="shared" si="135"/>
        <v/>
      </c>
      <c r="Q791" s="52" t="str">
        <f t="shared" si="136"/>
        <v/>
      </c>
      <c r="R791" s="55" t="str">
        <f t="shared" si="137"/>
        <v/>
      </c>
      <c r="S791" s="52" t="str">
        <f t="shared" si="145"/>
        <v/>
      </c>
      <c r="T791" s="83" t="str">
        <f t="shared" si="138"/>
        <v/>
      </c>
      <c r="U791" s="53" t="str">
        <f>IF(S791="","",COUNTIF($S$7:S791,"該当２"))</f>
        <v/>
      </c>
      <c r="V791" s="56" t="str">
        <f t="shared" si="139"/>
        <v/>
      </c>
      <c r="W791" s="83" t="str">
        <f t="shared" si="140"/>
        <v/>
      </c>
      <c r="X791" s="53" t="str">
        <f>IF(V791="","",COUNTIF($V$7:V791,"該当３"))</f>
        <v/>
      </c>
    </row>
    <row r="792" spans="1:24">
      <c r="A792" s="263">
        <v>1020501023</v>
      </c>
      <c r="B792" s="263">
        <v>10</v>
      </c>
      <c r="C792" s="264">
        <v>205</v>
      </c>
      <c r="D792" s="265">
        <v>1</v>
      </c>
      <c r="E792" s="264">
        <v>23</v>
      </c>
      <c r="F792" s="263" t="s">
        <v>495</v>
      </c>
      <c r="G792" s="266" t="s">
        <v>1124</v>
      </c>
      <c r="H792" s="266" t="s">
        <v>1124</v>
      </c>
      <c r="I792" s="263" t="s">
        <v>1147</v>
      </c>
      <c r="J792" s="51"/>
      <c r="K792" s="52" t="str">
        <f t="shared" si="141"/>
        <v/>
      </c>
      <c r="L792" s="83" t="str">
        <f t="shared" si="142"/>
        <v/>
      </c>
      <c r="M792" s="53" t="str">
        <f>IF(K792="","",COUNTIF($K$7:K792,"ﾘｽﾄ１"))</f>
        <v/>
      </c>
      <c r="N792" s="53" t="str">
        <f t="shared" si="143"/>
        <v/>
      </c>
      <c r="O792" s="54" t="str">
        <f t="shared" si="144"/>
        <v/>
      </c>
      <c r="P792" s="53" t="str">
        <f t="shared" si="135"/>
        <v/>
      </c>
      <c r="Q792" s="52" t="str">
        <f t="shared" si="136"/>
        <v/>
      </c>
      <c r="R792" s="55" t="str">
        <f t="shared" si="137"/>
        <v/>
      </c>
      <c r="S792" s="52" t="str">
        <f t="shared" si="145"/>
        <v/>
      </c>
      <c r="T792" s="83" t="str">
        <f t="shared" si="138"/>
        <v/>
      </c>
      <c r="U792" s="53" t="str">
        <f>IF(S792="","",COUNTIF($S$7:S792,"該当２"))</f>
        <v/>
      </c>
      <c r="V792" s="56" t="str">
        <f t="shared" si="139"/>
        <v/>
      </c>
      <c r="W792" s="83" t="str">
        <f t="shared" si="140"/>
        <v/>
      </c>
      <c r="X792" s="53" t="str">
        <f>IF(V792="","",COUNTIF($V$7:V792,"該当３"))</f>
        <v/>
      </c>
    </row>
    <row r="793" spans="1:24">
      <c r="A793" s="263">
        <v>1020501024</v>
      </c>
      <c r="B793" s="263">
        <v>10</v>
      </c>
      <c r="C793" s="264">
        <v>205</v>
      </c>
      <c r="D793" s="265">
        <v>1</v>
      </c>
      <c r="E793" s="264">
        <v>24</v>
      </c>
      <c r="F793" s="263" t="s">
        <v>495</v>
      </c>
      <c r="G793" s="266" t="s">
        <v>1124</v>
      </c>
      <c r="H793" s="266" t="s">
        <v>1124</v>
      </c>
      <c r="I793" s="263" t="s">
        <v>1148</v>
      </c>
      <c r="J793" s="51"/>
      <c r="K793" s="52" t="str">
        <f t="shared" si="141"/>
        <v/>
      </c>
      <c r="L793" s="83" t="str">
        <f t="shared" si="142"/>
        <v/>
      </c>
      <c r="M793" s="53" t="str">
        <f>IF(K793="","",COUNTIF($K$7:K793,"ﾘｽﾄ１"))</f>
        <v/>
      </c>
      <c r="N793" s="53" t="str">
        <f t="shared" si="143"/>
        <v/>
      </c>
      <c r="O793" s="54" t="str">
        <f t="shared" si="144"/>
        <v/>
      </c>
      <c r="P793" s="53" t="str">
        <f t="shared" si="135"/>
        <v/>
      </c>
      <c r="Q793" s="52" t="str">
        <f t="shared" si="136"/>
        <v/>
      </c>
      <c r="R793" s="55" t="str">
        <f t="shared" si="137"/>
        <v/>
      </c>
      <c r="S793" s="52" t="str">
        <f t="shared" si="145"/>
        <v/>
      </c>
      <c r="T793" s="83" t="str">
        <f t="shared" si="138"/>
        <v/>
      </c>
      <c r="U793" s="53" t="str">
        <f>IF(S793="","",COUNTIF($S$7:S793,"該当２"))</f>
        <v/>
      </c>
      <c r="V793" s="56" t="str">
        <f t="shared" si="139"/>
        <v/>
      </c>
      <c r="W793" s="83" t="str">
        <f t="shared" si="140"/>
        <v/>
      </c>
      <c r="X793" s="53" t="str">
        <f>IF(V793="","",COUNTIF($V$7:V793,"該当３"))</f>
        <v/>
      </c>
    </row>
    <row r="794" spans="1:24">
      <c r="A794" s="263">
        <v>1020501025</v>
      </c>
      <c r="B794" s="263">
        <v>10</v>
      </c>
      <c r="C794" s="264">
        <v>205</v>
      </c>
      <c r="D794" s="265">
        <v>1</v>
      </c>
      <c r="E794" s="264">
        <v>25</v>
      </c>
      <c r="F794" s="263" t="s">
        <v>495</v>
      </c>
      <c r="G794" s="266" t="s">
        <v>1124</v>
      </c>
      <c r="H794" s="266" t="s">
        <v>1124</v>
      </c>
      <c r="I794" s="263" t="s">
        <v>1149</v>
      </c>
      <c r="J794" s="51"/>
      <c r="K794" s="52" t="str">
        <f t="shared" si="141"/>
        <v/>
      </c>
      <c r="L794" s="83" t="str">
        <f t="shared" si="142"/>
        <v/>
      </c>
      <c r="M794" s="53" t="str">
        <f>IF(K794="","",COUNTIF($K$7:K794,"ﾘｽﾄ１"))</f>
        <v/>
      </c>
      <c r="N794" s="53" t="str">
        <f t="shared" si="143"/>
        <v/>
      </c>
      <c r="O794" s="54" t="str">
        <f t="shared" si="144"/>
        <v/>
      </c>
      <c r="P794" s="53" t="str">
        <f t="shared" si="135"/>
        <v/>
      </c>
      <c r="Q794" s="52" t="str">
        <f t="shared" si="136"/>
        <v/>
      </c>
      <c r="R794" s="55" t="str">
        <f t="shared" si="137"/>
        <v/>
      </c>
      <c r="S794" s="52" t="str">
        <f t="shared" si="145"/>
        <v/>
      </c>
      <c r="T794" s="83" t="str">
        <f t="shared" si="138"/>
        <v/>
      </c>
      <c r="U794" s="53" t="str">
        <f>IF(S794="","",COUNTIF($S$7:S794,"該当２"))</f>
        <v/>
      </c>
      <c r="V794" s="56" t="str">
        <f t="shared" si="139"/>
        <v/>
      </c>
      <c r="W794" s="83" t="str">
        <f t="shared" si="140"/>
        <v/>
      </c>
      <c r="X794" s="53" t="str">
        <f>IF(V794="","",COUNTIF($V$7:V794,"該当３"))</f>
        <v/>
      </c>
    </row>
    <row r="795" spans="1:24">
      <c r="A795" s="263">
        <v>1020501026</v>
      </c>
      <c r="B795" s="263">
        <v>10</v>
      </c>
      <c r="C795" s="264">
        <v>205</v>
      </c>
      <c r="D795" s="265">
        <v>1</v>
      </c>
      <c r="E795" s="264">
        <v>26</v>
      </c>
      <c r="F795" s="263" t="s">
        <v>495</v>
      </c>
      <c r="G795" s="266" t="s">
        <v>1124</v>
      </c>
      <c r="H795" s="266" t="s">
        <v>1124</v>
      </c>
      <c r="I795" s="263" t="s">
        <v>1150</v>
      </c>
      <c r="J795" s="51"/>
      <c r="K795" s="52" t="str">
        <f t="shared" si="141"/>
        <v/>
      </c>
      <c r="L795" s="83" t="str">
        <f t="shared" si="142"/>
        <v/>
      </c>
      <c r="M795" s="53" t="str">
        <f>IF(K795="","",COUNTIF($K$7:K795,"ﾘｽﾄ１"))</f>
        <v/>
      </c>
      <c r="N795" s="53" t="str">
        <f t="shared" si="143"/>
        <v/>
      </c>
      <c r="O795" s="54" t="str">
        <f t="shared" si="144"/>
        <v/>
      </c>
      <c r="P795" s="53" t="str">
        <f t="shared" si="135"/>
        <v/>
      </c>
      <c r="Q795" s="52" t="str">
        <f t="shared" si="136"/>
        <v/>
      </c>
      <c r="R795" s="55" t="str">
        <f t="shared" si="137"/>
        <v/>
      </c>
      <c r="S795" s="52" t="str">
        <f t="shared" si="145"/>
        <v/>
      </c>
      <c r="T795" s="83" t="str">
        <f t="shared" si="138"/>
        <v/>
      </c>
      <c r="U795" s="53" t="str">
        <f>IF(S795="","",COUNTIF($S$7:S795,"該当２"))</f>
        <v/>
      </c>
      <c r="V795" s="56" t="str">
        <f t="shared" si="139"/>
        <v/>
      </c>
      <c r="W795" s="83" t="str">
        <f t="shared" si="140"/>
        <v/>
      </c>
      <c r="X795" s="53" t="str">
        <f>IF(V795="","",COUNTIF($V$7:V795,"該当３"))</f>
        <v/>
      </c>
    </row>
    <row r="796" spans="1:24">
      <c r="A796" s="263">
        <v>1020501027</v>
      </c>
      <c r="B796" s="263">
        <v>10</v>
      </c>
      <c r="C796" s="264">
        <v>205</v>
      </c>
      <c r="D796" s="265">
        <v>1</v>
      </c>
      <c r="E796" s="264">
        <v>27</v>
      </c>
      <c r="F796" s="263" t="s">
        <v>495</v>
      </c>
      <c r="G796" s="266" t="s">
        <v>1124</v>
      </c>
      <c r="H796" s="266" t="s">
        <v>1124</v>
      </c>
      <c r="I796" s="263" t="s">
        <v>1151</v>
      </c>
      <c r="J796" s="51"/>
      <c r="K796" s="52" t="str">
        <f t="shared" si="141"/>
        <v/>
      </c>
      <c r="L796" s="83" t="str">
        <f t="shared" si="142"/>
        <v/>
      </c>
      <c r="M796" s="53" t="str">
        <f>IF(K796="","",COUNTIF($K$7:K796,"ﾘｽﾄ１"))</f>
        <v/>
      </c>
      <c r="N796" s="53" t="str">
        <f t="shared" si="143"/>
        <v/>
      </c>
      <c r="O796" s="54" t="str">
        <f t="shared" si="144"/>
        <v/>
      </c>
      <c r="P796" s="53" t="str">
        <f t="shared" si="135"/>
        <v/>
      </c>
      <c r="Q796" s="52" t="str">
        <f t="shared" si="136"/>
        <v/>
      </c>
      <c r="R796" s="55" t="str">
        <f t="shared" si="137"/>
        <v/>
      </c>
      <c r="S796" s="52" t="str">
        <f t="shared" si="145"/>
        <v/>
      </c>
      <c r="T796" s="83" t="str">
        <f t="shared" si="138"/>
        <v/>
      </c>
      <c r="U796" s="53" t="str">
        <f>IF(S796="","",COUNTIF($S$7:S796,"該当２"))</f>
        <v/>
      </c>
      <c r="V796" s="56" t="str">
        <f t="shared" si="139"/>
        <v/>
      </c>
      <c r="W796" s="83" t="str">
        <f t="shared" si="140"/>
        <v/>
      </c>
      <c r="X796" s="53" t="str">
        <f>IF(V796="","",COUNTIF($V$7:V796,"該当３"))</f>
        <v/>
      </c>
    </row>
    <row r="797" spans="1:24">
      <c r="A797" s="263">
        <v>1020501028</v>
      </c>
      <c r="B797" s="263">
        <v>10</v>
      </c>
      <c r="C797" s="264">
        <v>205</v>
      </c>
      <c r="D797" s="265">
        <v>1</v>
      </c>
      <c r="E797" s="264">
        <v>28</v>
      </c>
      <c r="F797" s="263" t="s">
        <v>495</v>
      </c>
      <c r="G797" s="266" t="s">
        <v>1124</v>
      </c>
      <c r="H797" s="263" t="s">
        <v>1124</v>
      </c>
      <c r="I797" s="263" t="s">
        <v>1152</v>
      </c>
      <c r="J797" s="51"/>
      <c r="K797" s="52" t="str">
        <f t="shared" si="141"/>
        <v/>
      </c>
      <c r="L797" s="83" t="str">
        <f t="shared" si="142"/>
        <v/>
      </c>
      <c r="M797" s="53" t="str">
        <f>IF(K797="","",COUNTIF($K$7:K797,"ﾘｽﾄ１"))</f>
        <v/>
      </c>
      <c r="N797" s="53" t="str">
        <f t="shared" si="143"/>
        <v/>
      </c>
      <c r="O797" s="54" t="str">
        <f t="shared" si="144"/>
        <v/>
      </c>
      <c r="P797" s="53" t="str">
        <f t="shared" si="135"/>
        <v/>
      </c>
      <c r="Q797" s="52" t="str">
        <f t="shared" si="136"/>
        <v/>
      </c>
      <c r="R797" s="55" t="str">
        <f t="shared" si="137"/>
        <v/>
      </c>
      <c r="S797" s="52" t="str">
        <f t="shared" si="145"/>
        <v/>
      </c>
      <c r="T797" s="83" t="str">
        <f t="shared" si="138"/>
        <v/>
      </c>
      <c r="U797" s="53" t="str">
        <f>IF(S797="","",COUNTIF($S$7:S797,"該当２"))</f>
        <v/>
      </c>
      <c r="V797" s="56" t="str">
        <f t="shared" si="139"/>
        <v/>
      </c>
      <c r="W797" s="83" t="str">
        <f t="shared" si="140"/>
        <v/>
      </c>
      <c r="X797" s="53" t="str">
        <f>IF(V797="","",COUNTIF($V$7:V797,"該当３"))</f>
        <v/>
      </c>
    </row>
    <row r="798" spans="1:24">
      <c r="A798" s="263">
        <v>1020501029</v>
      </c>
      <c r="B798" s="263">
        <v>10</v>
      </c>
      <c r="C798" s="264">
        <v>205</v>
      </c>
      <c r="D798" s="265">
        <v>1</v>
      </c>
      <c r="E798" s="264">
        <v>29</v>
      </c>
      <c r="F798" s="263" t="s">
        <v>495</v>
      </c>
      <c r="G798" s="266" t="s">
        <v>1124</v>
      </c>
      <c r="H798" s="263" t="s">
        <v>1124</v>
      </c>
      <c r="I798" s="263" t="s">
        <v>1153</v>
      </c>
      <c r="J798" s="51"/>
      <c r="K798" s="52" t="str">
        <f t="shared" si="141"/>
        <v/>
      </c>
      <c r="L798" s="83" t="str">
        <f t="shared" si="142"/>
        <v/>
      </c>
      <c r="M798" s="53" t="str">
        <f>IF(K798="","",COUNTIF($K$7:K798,"ﾘｽﾄ１"))</f>
        <v/>
      </c>
      <c r="N798" s="53" t="str">
        <f t="shared" si="143"/>
        <v/>
      </c>
      <c r="O798" s="54" t="str">
        <f t="shared" si="144"/>
        <v/>
      </c>
      <c r="P798" s="53" t="str">
        <f t="shared" si="135"/>
        <v/>
      </c>
      <c r="Q798" s="52" t="str">
        <f t="shared" si="136"/>
        <v/>
      </c>
      <c r="R798" s="55" t="str">
        <f t="shared" si="137"/>
        <v/>
      </c>
      <c r="S798" s="52" t="str">
        <f t="shared" si="145"/>
        <v/>
      </c>
      <c r="T798" s="83" t="str">
        <f t="shared" si="138"/>
        <v/>
      </c>
      <c r="U798" s="53" t="str">
        <f>IF(S798="","",COUNTIF($S$7:S798,"該当２"))</f>
        <v/>
      </c>
      <c r="V798" s="56" t="str">
        <f t="shared" si="139"/>
        <v/>
      </c>
      <c r="W798" s="83" t="str">
        <f t="shared" si="140"/>
        <v/>
      </c>
      <c r="X798" s="53" t="str">
        <f>IF(V798="","",COUNTIF($V$7:V798,"該当３"))</f>
        <v/>
      </c>
    </row>
    <row r="799" spans="1:24">
      <c r="A799" s="263">
        <v>1020501030</v>
      </c>
      <c r="B799" s="263">
        <v>10</v>
      </c>
      <c r="C799" s="264">
        <v>205</v>
      </c>
      <c r="D799" s="265">
        <v>1</v>
      </c>
      <c r="E799" s="264">
        <v>30</v>
      </c>
      <c r="F799" s="263" t="s">
        <v>495</v>
      </c>
      <c r="G799" s="266" t="s">
        <v>1124</v>
      </c>
      <c r="H799" s="263" t="s">
        <v>1124</v>
      </c>
      <c r="I799" s="263" t="s">
        <v>1154</v>
      </c>
      <c r="J799" s="51"/>
      <c r="K799" s="52" t="str">
        <f t="shared" si="141"/>
        <v/>
      </c>
      <c r="L799" s="83" t="str">
        <f t="shared" si="142"/>
        <v/>
      </c>
      <c r="M799" s="53" t="str">
        <f>IF(K799="","",COUNTIF($K$7:K799,"ﾘｽﾄ１"))</f>
        <v/>
      </c>
      <c r="N799" s="53" t="str">
        <f t="shared" si="143"/>
        <v/>
      </c>
      <c r="O799" s="54" t="str">
        <f t="shared" si="144"/>
        <v/>
      </c>
      <c r="P799" s="53" t="str">
        <f t="shared" si="135"/>
        <v/>
      </c>
      <c r="Q799" s="52" t="str">
        <f t="shared" si="136"/>
        <v/>
      </c>
      <c r="R799" s="55" t="str">
        <f t="shared" si="137"/>
        <v/>
      </c>
      <c r="S799" s="52" t="str">
        <f t="shared" si="145"/>
        <v/>
      </c>
      <c r="T799" s="83" t="str">
        <f t="shared" si="138"/>
        <v/>
      </c>
      <c r="U799" s="53" t="str">
        <f>IF(S799="","",COUNTIF($S$7:S799,"該当２"))</f>
        <v/>
      </c>
      <c r="V799" s="56" t="str">
        <f t="shared" si="139"/>
        <v/>
      </c>
      <c r="W799" s="83" t="str">
        <f t="shared" si="140"/>
        <v/>
      </c>
      <c r="X799" s="53" t="str">
        <f>IF(V799="","",COUNTIF($V$7:V799,"該当３"))</f>
        <v/>
      </c>
    </row>
    <row r="800" spans="1:24">
      <c r="A800" s="263">
        <v>1020501031</v>
      </c>
      <c r="B800" s="263">
        <v>10</v>
      </c>
      <c r="C800" s="264">
        <v>205</v>
      </c>
      <c r="D800" s="265">
        <v>1</v>
      </c>
      <c r="E800" s="264">
        <v>31</v>
      </c>
      <c r="F800" s="263" t="s">
        <v>495</v>
      </c>
      <c r="G800" s="266" t="s">
        <v>1124</v>
      </c>
      <c r="H800" s="263" t="s">
        <v>1124</v>
      </c>
      <c r="I800" s="263" t="s">
        <v>1155</v>
      </c>
      <c r="J800" s="51"/>
      <c r="K800" s="52" t="str">
        <f t="shared" si="141"/>
        <v/>
      </c>
      <c r="L800" s="83" t="str">
        <f t="shared" si="142"/>
        <v/>
      </c>
      <c r="M800" s="53" t="str">
        <f>IF(K800="","",COUNTIF($K$7:K800,"ﾘｽﾄ１"))</f>
        <v/>
      </c>
      <c r="N800" s="53" t="str">
        <f t="shared" si="143"/>
        <v/>
      </c>
      <c r="O800" s="54" t="str">
        <f t="shared" si="144"/>
        <v/>
      </c>
      <c r="P800" s="53" t="str">
        <f t="shared" si="135"/>
        <v/>
      </c>
      <c r="Q800" s="52" t="str">
        <f t="shared" si="136"/>
        <v/>
      </c>
      <c r="R800" s="55" t="str">
        <f t="shared" si="137"/>
        <v/>
      </c>
      <c r="S800" s="52" t="str">
        <f t="shared" si="145"/>
        <v/>
      </c>
      <c r="T800" s="83" t="str">
        <f t="shared" si="138"/>
        <v/>
      </c>
      <c r="U800" s="53" t="str">
        <f>IF(S800="","",COUNTIF($S$7:S800,"該当２"))</f>
        <v/>
      </c>
      <c r="V800" s="56" t="str">
        <f t="shared" si="139"/>
        <v/>
      </c>
      <c r="W800" s="83" t="str">
        <f t="shared" si="140"/>
        <v/>
      </c>
      <c r="X800" s="53" t="str">
        <f>IF(V800="","",COUNTIF($V$7:V800,"該当３"))</f>
        <v/>
      </c>
    </row>
    <row r="801" spans="1:24">
      <c r="A801" s="263">
        <v>1020501032</v>
      </c>
      <c r="B801" s="263">
        <v>10</v>
      </c>
      <c r="C801" s="264">
        <v>205</v>
      </c>
      <c r="D801" s="265">
        <v>1</v>
      </c>
      <c r="E801" s="264">
        <v>32</v>
      </c>
      <c r="F801" s="263" t="s">
        <v>495</v>
      </c>
      <c r="G801" s="266" t="s">
        <v>1124</v>
      </c>
      <c r="H801" s="263" t="s">
        <v>1124</v>
      </c>
      <c r="I801" s="263" t="s">
        <v>1156</v>
      </c>
      <c r="J801" s="51"/>
      <c r="K801" s="52" t="str">
        <f t="shared" si="141"/>
        <v/>
      </c>
      <c r="L801" s="83" t="str">
        <f t="shared" si="142"/>
        <v/>
      </c>
      <c r="M801" s="53" t="str">
        <f>IF(K801="","",COUNTIF($K$7:K801,"ﾘｽﾄ１"))</f>
        <v/>
      </c>
      <c r="N801" s="53" t="str">
        <f t="shared" si="143"/>
        <v/>
      </c>
      <c r="O801" s="54" t="str">
        <f t="shared" si="144"/>
        <v/>
      </c>
      <c r="P801" s="53" t="str">
        <f t="shared" si="135"/>
        <v/>
      </c>
      <c r="Q801" s="52" t="str">
        <f t="shared" si="136"/>
        <v/>
      </c>
      <c r="R801" s="55" t="str">
        <f t="shared" si="137"/>
        <v/>
      </c>
      <c r="S801" s="52" t="str">
        <f t="shared" si="145"/>
        <v/>
      </c>
      <c r="T801" s="83" t="str">
        <f t="shared" si="138"/>
        <v/>
      </c>
      <c r="U801" s="53" t="str">
        <f>IF(S801="","",COUNTIF($S$7:S801,"該当２"))</f>
        <v/>
      </c>
      <c r="V801" s="56" t="str">
        <f t="shared" si="139"/>
        <v/>
      </c>
      <c r="W801" s="83" t="str">
        <f t="shared" si="140"/>
        <v/>
      </c>
      <c r="X801" s="53" t="str">
        <f>IF(V801="","",COUNTIF($V$7:V801,"該当３"))</f>
        <v/>
      </c>
    </row>
    <row r="802" spans="1:24">
      <c r="A802" s="263">
        <v>1020501033</v>
      </c>
      <c r="B802" s="263">
        <v>10</v>
      </c>
      <c r="C802" s="264">
        <v>205</v>
      </c>
      <c r="D802" s="265">
        <v>1</v>
      </c>
      <c r="E802" s="264">
        <v>33</v>
      </c>
      <c r="F802" s="263" t="s">
        <v>495</v>
      </c>
      <c r="G802" s="266" t="s">
        <v>1124</v>
      </c>
      <c r="H802" s="263" t="s">
        <v>1124</v>
      </c>
      <c r="I802" s="263" t="s">
        <v>1157</v>
      </c>
      <c r="J802" s="51"/>
      <c r="K802" s="52" t="str">
        <f t="shared" si="141"/>
        <v/>
      </c>
      <c r="L802" s="83" t="str">
        <f t="shared" si="142"/>
        <v/>
      </c>
      <c r="M802" s="53" t="str">
        <f>IF(K802="","",COUNTIF($K$7:K802,"ﾘｽﾄ１"))</f>
        <v/>
      </c>
      <c r="N802" s="53" t="str">
        <f t="shared" si="143"/>
        <v/>
      </c>
      <c r="O802" s="54" t="str">
        <f t="shared" si="144"/>
        <v/>
      </c>
      <c r="P802" s="53" t="str">
        <f t="shared" si="135"/>
        <v/>
      </c>
      <c r="Q802" s="52" t="str">
        <f t="shared" si="136"/>
        <v/>
      </c>
      <c r="R802" s="55" t="str">
        <f t="shared" si="137"/>
        <v/>
      </c>
      <c r="S802" s="52" t="str">
        <f t="shared" si="145"/>
        <v/>
      </c>
      <c r="T802" s="83" t="str">
        <f t="shared" si="138"/>
        <v/>
      </c>
      <c r="U802" s="53" t="str">
        <f>IF(S802="","",COUNTIF($S$7:S802,"該当２"))</f>
        <v/>
      </c>
      <c r="V802" s="56" t="str">
        <f t="shared" si="139"/>
        <v/>
      </c>
      <c r="W802" s="83" t="str">
        <f t="shared" si="140"/>
        <v/>
      </c>
      <c r="X802" s="53" t="str">
        <f>IF(V802="","",COUNTIF($V$7:V802,"該当３"))</f>
        <v/>
      </c>
    </row>
    <row r="803" spans="1:24">
      <c r="A803" s="263">
        <v>1020501034</v>
      </c>
      <c r="B803" s="263">
        <v>10</v>
      </c>
      <c r="C803" s="264">
        <v>205</v>
      </c>
      <c r="D803" s="265">
        <v>1</v>
      </c>
      <c r="E803" s="264">
        <v>34</v>
      </c>
      <c r="F803" s="263" t="s">
        <v>495</v>
      </c>
      <c r="G803" s="266" t="s">
        <v>1124</v>
      </c>
      <c r="H803" s="263" t="s">
        <v>1124</v>
      </c>
      <c r="I803" s="263" t="s">
        <v>1158</v>
      </c>
      <c r="J803" s="51"/>
      <c r="K803" s="52" t="str">
        <f t="shared" si="141"/>
        <v/>
      </c>
      <c r="L803" s="83" t="str">
        <f t="shared" si="142"/>
        <v/>
      </c>
      <c r="M803" s="53" t="str">
        <f>IF(K803="","",COUNTIF($K$7:K803,"ﾘｽﾄ１"))</f>
        <v/>
      </c>
      <c r="N803" s="53" t="str">
        <f t="shared" si="143"/>
        <v/>
      </c>
      <c r="O803" s="54" t="str">
        <f t="shared" si="144"/>
        <v/>
      </c>
      <c r="P803" s="53" t="str">
        <f t="shared" si="135"/>
        <v/>
      </c>
      <c r="Q803" s="52" t="str">
        <f t="shared" si="136"/>
        <v/>
      </c>
      <c r="R803" s="55" t="str">
        <f t="shared" si="137"/>
        <v/>
      </c>
      <c r="S803" s="52" t="str">
        <f t="shared" si="145"/>
        <v/>
      </c>
      <c r="T803" s="83" t="str">
        <f t="shared" si="138"/>
        <v/>
      </c>
      <c r="U803" s="53" t="str">
        <f>IF(S803="","",COUNTIF($S$7:S803,"該当２"))</f>
        <v/>
      </c>
      <c r="V803" s="56" t="str">
        <f t="shared" si="139"/>
        <v/>
      </c>
      <c r="W803" s="83" t="str">
        <f t="shared" si="140"/>
        <v/>
      </c>
      <c r="X803" s="53" t="str">
        <f>IF(V803="","",COUNTIF($V$7:V803,"該当３"))</f>
        <v/>
      </c>
    </row>
    <row r="804" spans="1:24">
      <c r="A804" s="263">
        <v>1020501035</v>
      </c>
      <c r="B804" s="263">
        <v>10</v>
      </c>
      <c r="C804" s="264">
        <v>205</v>
      </c>
      <c r="D804" s="265">
        <v>1</v>
      </c>
      <c r="E804" s="264">
        <v>35</v>
      </c>
      <c r="F804" s="263" t="s">
        <v>495</v>
      </c>
      <c r="G804" s="266" t="s">
        <v>1124</v>
      </c>
      <c r="H804" s="263" t="s">
        <v>1124</v>
      </c>
      <c r="I804" s="263" t="s">
        <v>1159</v>
      </c>
      <c r="J804" s="51"/>
      <c r="K804" s="52" t="str">
        <f t="shared" si="141"/>
        <v/>
      </c>
      <c r="L804" s="83" t="str">
        <f t="shared" si="142"/>
        <v/>
      </c>
      <c r="M804" s="53" t="str">
        <f>IF(K804="","",COUNTIF($K$7:K804,"ﾘｽﾄ１"))</f>
        <v/>
      </c>
      <c r="N804" s="53" t="str">
        <f t="shared" si="143"/>
        <v/>
      </c>
      <c r="O804" s="54" t="str">
        <f t="shared" si="144"/>
        <v/>
      </c>
      <c r="P804" s="53" t="str">
        <f t="shared" si="135"/>
        <v/>
      </c>
      <c r="Q804" s="52" t="str">
        <f t="shared" si="136"/>
        <v/>
      </c>
      <c r="R804" s="55" t="str">
        <f t="shared" si="137"/>
        <v/>
      </c>
      <c r="S804" s="52" t="str">
        <f t="shared" si="145"/>
        <v/>
      </c>
      <c r="T804" s="83" t="str">
        <f t="shared" si="138"/>
        <v/>
      </c>
      <c r="U804" s="53" t="str">
        <f>IF(S804="","",COUNTIF($S$7:S804,"該当２"))</f>
        <v/>
      </c>
      <c r="V804" s="56" t="str">
        <f t="shared" si="139"/>
        <v/>
      </c>
      <c r="W804" s="83" t="str">
        <f t="shared" si="140"/>
        <v/>
      </c>
      <c r="X804" s="53" t="str">
        <f>IF(V804="","",COUNTIF($V$7:V804,"該当３"))</f>
        <v/>
      </c>
    </row>
    <row r="805" spans="1:24">
      <c r="A805" s="263">
        <v>1020501036</v>
      </c>
      <c r="B805" s="263">
        <v>10</v>
      </c>
      <c r="C805" s="264">
        <v>205</v>
      </c>
      <c r="D805" s="265">
        <v>1</v>
      </c>
      <c r="E805" s="264">
        <v>36</v>
      </c>
      <c r="F805" s="263" t="s">
        <v>495</v>
      </c>
      <c r="G805" s="266" t="s">
        <v>1124</v>
      </c>
      <c r="H805" s="263" t="s">
        <v>1124</v>
      </c>
      <c r="I805" s="263" t="s">
        <v>1160</v>
      </c>
      <c r="J805" s="51"/>
      <c r="K805" s="52" t="str">
        <f t="shared" si="141"/>
        <v/>
      </c>
      <c r="L805" s="83" t="str">
        <f t="shared" si="142"/>
        <v/>
      </c>
      <c r="M805" s="53" t="str">
        <f>IF(K805="","",COUNTIF($K$7:K805,"ﾘｽﾄ１"))</f>
        <v/>
      </c>
      <c r="N805" s="53" t="str">
        <f t="shared" si="143"/>
        <v/>
      </c>
      <c r="O805" s="54" t="str">
        <f t="shared" si="144"/>
        <v/>
      </c>
      <c r="P805" s="53" t="str">
        <f t="shared" si="135"/>
        <v/>
      </c>
      <c r="Q805" s="52" t="str">
        <f t="shared" si="136"/>
        <v/>
      </c>
      <c r="R805" s="55" t="str">
        <f t="shared" si="137"/>
        <v/>
      </c>
      <c r="S805" s="52" t="str">
        <f t="shared" si="145"/>
        <v/>
      </c>
      <c r="T805" s="83" t="str">
        <f t="shared" si="138"/>
        <v/>
      </c>
      <c r="U805" s="53" t="str">
        <f>IF(S805="","",COUNTIF($S$7:S805,"該当２"))</f>
        <v/>
      </c>
      <c r="V805" s="56" t="str">
        <f t="shared" si="139"/>
        <v/>
      </c>
      <c r="W805" s="83" t="str">
        <f t="shared" si="140"/>
        <v/>
      </c>
      <c r="X805" s="53" t="str">
        <f>IF(V805="","",COUNTIF($V$7:V805,"該当３"))</f>
        <v/>
      </c>
    </row>
    <row r="806" spans="1:24">
      <c r="A806" s="263">
        <v>1020501037</v>
      </c>
      <c r="B806" s="263">
        <v>10</v>
      </c>
      <c r="C806" s="264">
        <v>205</v>
      </c>
      <c r="D806" s="265">
        <v>1</v>
      </c>
      <c r="E806" s="264">
        <v>37</v>
      </c>
      <c r="F806" s="263" t="s">
        <v>495</v>
      </c>
      <c r="G806" s="266" t="s">
        <v>1124</v>
      </c>
      <c r="H806" s="263" t="s">
        <v>1124</v>
      </c>
      <c r="I806" s="263" t="s">
        <v>1161</v>
      </c>
      <c r="J806" s="51"/>
      <c r="K806" s="52" t="str">
        <f t="shared" si="141"/>
        <v/>
      </c>
      <c r="L806" s="83" t="str">
        <f t="shared" si="142"/>
        <v/>
      </c>
      <c r="M806" s="53" t="str">
        <f>IF(K806="","",COUNTIF($K$7:K806,"ﾘｽﾄ１"))</f>
        <v/>
      </c>
      <c r="N806" s="53" t="str">
        <f t="shared" si="143"/>
        <v/>
      </c>
      <c r="O806" s="54" t="str">
        <f t="shared" si="144"/>
        <v/>
      </c>
      <c r="P806" s="53" t="str">
        <f t="shared" si="135"/>
        <v/>
      </c>
      <c r="Q806" s="52" t="str">
        <f t="shared" si="136"/>
        <v/>
      </c>
      <c r="R806" s="55" t="str">
        <f t="shared" si="137"/>
        <v/>
      </c>
      <c r="S806" s="52" t="str">
        <f t="shared" si="145"/>
        <v/>
      </c>
      <c r="T806" s="83" t="str">
        <f t="shared" si="138"/>
        <v/>
      </c>
      <c r="U806" s="53" t="str">
        <f>IF(S806="","",COUNTIF($S$7:S806,"該当２"))</f>
        <v/>
      </c>
      <c r="V806" s="56" t="str">
        <f t="shared" si="139"/>
        <v/>
      </c>
      <c r="W806" s="83" t="str">
        <f t="shared" si="140"/>
        <v/>
      </c>
      <c r="X806" s="53" t="str">
        <f>IF(V806="","",COUNTIF($V$7:V806,"該当３"))</f>
        <v/>
      </c>
    </row>
    <row r="807" spans="1:24">
      <c r="A807" s="263">
        <v>1020501038</v>
      </c>
      <c r="B807" s="263">
        <v>10</v>
      </c>
      <c r="C807" s="264">
        <v>205</v>
      </c>
      <c r="D807" s="265">
        <v>1</v>
      </c>
      <c r="E807" s="264">
        <v>38</v>
      </c>
      <c r="F807" s="263" t="s">
        <v>495</v>
      </c>
      <c r="G807" s="266" t="s">
        <v>1124</v>
      </c>
      <c r="H807" s="263" t="s">
        <v>1124</v>
      </c>
      <c r="I807" s="263" t="s">
        <v>1162</v>
      </c>
      <c r="J807" s="51"/>
      <c r="K807" s="52" t="str">
        <f t="shared" si="141"/>
        <v/>
      </c>
      <c r="L807" s="83" t="str">
        <f t="shared" si="142"/>
        <v/>
      </c>
      <c r="M807" s="53" t="str">
        <f>IF(K807="","",COUNTIF($K$7:K807,"ﾘｽﾄ１"))</f>
        <v/>
      </c>
      <c r="N807" s="53" t="str">
        <f t="shared" si="143"/>
        <v/>
      </c>
      <c r="O807" s="54" t="str">
        <f t="shared" si="144"/>
        <v/>
      </c>
      <c r="P807" s="53" t="str">
        <f t="shared" si="135"/>
        <v/>
      </c>
      <c r="Q807" s="52" t="str">
        <f t="shared" si="136"/>
        <v/>
      </c>
      <c r="R807" s="55" t="str">
        <f t="shared" si="137"/>
        <v/>
      </c>
      <c r="S807" s="52" t="str">
        <f t="shared" si="145"/>
        <v/>
      </c>
      <c r="T807" s="83" t="str">
        <f t="shared" si="138"/>
        <v/>
      </c>
      <c r="U807" s="53" t="str">
        <f>IF(S807="","",COUNTIF($S$7:S807,"該当２"))</f>
        <v/>
      </c>
      <c r="V807" s="56" t="str">
        <f t="shared" si="139"/>
        <v/>
      </c>
      <c r="W807" s="83" t="str">
        <f t="shared" si="140"/>
        <v/>
      </c>
      <c r="X807" s="53" t="str">
        <f>IF(V807="","",COUNTIF($V$7:V807,"該当３"))</f>
        <v/>
      </c>
    </row>
    <row r="808" spans="1:24">
      <c r="A808" s="263">
        <v>1020501039</v>
      </c>
      <c r="B808" s="263">
        <v>10</v>
      </c>
      <c r="C808" s="264">
        <v>205</v>
      </c>
      <c r="D808" s="265">
        <v>1</v>
      </c>
      <c r="E808" s="264">
        <v>39</v>
      </c>
      <c r="F808" s="263" t="s">
        <v>495</v>
      </c>
      <c r="G808" s="266" t="s">
        <v>1124</v>
      </c>
      <c r="H808" s="263" t="s">
        <v>1124</v>
      </c>
      <c r="I808" s="263" t="s">
        <v>1163</v>
      </c>
      <c r="J808" s="51"/>
      <c r="K808" s="52" t="str">
        <f t="shared" si="141"/>
        <v/>
      </c>
      <c r="L808" s="83" t="str">
        <f t="shared" si="142"/>
        <v/>
      </c>
      <c r="M808" s="53" t="str">
        <f>IF(K808="","",COUNTIF($K$7:K808,"ﾘｽﾄ１"))</f>
        <v/>
      </c>
      <c r="N808" s="53" t="str">
        <f t="shared" si="143"/>
        <v/>
      </c>
      <c r="O808" s="54" t="str">
        <f t="shared" si="144"/>
        <v/>
      </c>
      <c r="P808" s="53" t="str">
        <f t="shared" si="135"/>
        <v/>
      </c>
      <c r="Q808" s="52" t="str">
        <f t="shared" si="136"/>
        <v/>
      </c>
      <c r="R808" s="55" t="str">
        <f t="shared" si="137"/>
        <v/>
      </c>
      <c r="S808" s="52" t="str">
        <f t="shared" si="145"/>
        <v/>
      </c>
      <c r="T808" s="83" t="str">
        <f t="shared" si="138"/>
        <v/>
      </c>
      <c r="U808" s="53" t="str">
        <f>IF(S808="","",COUNTIF($S$7:S808,"該当２"))</f>
        <v/>
      </c>
      <c r="V808" s="56" t="str">
        <f t="shared" si="139"/>
        <v/>
      </c>
      <c r="W808" s="83" t="str">
        <f t="shared" si="140"/>
        <v/>
      </c>
      <c r="X808" s="53" t="str">
        <f>IF(V808="","",COUNTIF($V$7:V808,"該当３"))</f>
        <v/>
      </c>
    </row>
    <row r="809" spans="1:24">
      <c r="A809" s="263">
        <v>1020501040</v>
      </c>
      <c r="B809" s="263">
        <v>10</v>
      </c>
      <c r="C809" s="264">
        <v>205</v>
      </c>
      <c r="D809" s="265">
        <v>1</v>
      </c>
      <c r="E809" s="264">
        <v>40</v>
      </c>
      <c r="F809" s="263" t="s">
        <v>495</v>
      </c>
      <c r="G809" s="266" t="s">
        <v>1124</v>
      </c>
      <c r="H809" s="263" t="s">
        <v>1124</v>
      </c>
      <c r="I809" s="263" t="s">
        <v>1164</v>
      </c>
      <c r="J809" s="51"/>
      <c r="K809" s="52" t="str">
        <f t="shared" si="141"/>
        <v/>
      </c>
      <c r="L809" s="83" t="str">
        <f t="shared" si="142"/>
        <v/>
      </c>
      <c r="M809" s="53" t="str">
        <f>IF(K809="","",COUNTIF($K$7:K809,"ﾘｽﾄ１"))</f>
        <v/>
      </c>
      <c r="N809" s="53" t="str">
        <f t="shared" si="143"/>
        <v/>
      </c>
      <c r="O809" s="54" t="str">
        <f t="shared" si="144"/>
        <v/>
      </c>
      <c r="P809" s="53" t="str">
        <f t="shared" si="135"/>
        <v/>
      </c>
      <c r="Q809" s="52" t="str">
        <f t="shared" si="136"/>
        <v/>
      </c>
      <c r="R809" s="55" t="str">
        <f t="shared" si="137"/>
        <v/>
      </c>
      <c r="S809" s="52" t="str">
        <f t="shared" si="145"/>
        <v/>
      </c>
      <c r="T809" s="83" t="str">
        <f t="shared" si="138"/>
        <v/>
      </c>
      <c r="U809" s="53" t="str">
        <f>IF(S809="","",COUNTIF($S$7:S809,"該当２"))</f>
        <v/>
      </c>
      <c r="V809" s="56" t="str">
        <f t="shared" si="139"/>
        <v/>
      </c>
      <c r="W809" s="83" t="str">
        <f t="shared" si="140"/>
        <v/>
      </c>
      <c r="X809" s="53" t="str">
        <f>IF(V809="","",COUNTIF($V$7:V809,"該当３"))</f>
        <v/>
      </c>
    </row>
    <row r="810" spans="1:24">
      <c r="A810" s="263">
        <v>1020501041</v>
      </c>
      <c r="B810" s="263">
        <v>10</v>
      </c>
      <c r="C810" s="264">
        <v>205</v>
      </c>
      <c r="D810" s="265">
        <v>1</v>
      </c>
      <c r="E810" s="264">
        <v>41</v>
      </c>
      <c r="F810" s="263" t="s">
        <v>495</v>
      </c>
      <c r="G810" s="266" t="s">
        <v>1124</v>
      </c>
      <c r="H810" s="263" t="s">
        <v>1124</v>
      </c>
      <c r="I810" s="263" t="s">
        <v>1165</v>
      </c>
      <c r="J810" s="51"/>
      <c r="K810" s="52" t="str">
        <f t="shared" si="141"/>
        <v/>
      </c>
      <c r="L810" s="83" t="str">
        <f t="shared" si="142"/>
        <v/>
      </c>
      <c r="M810" s="53" t="str">
        <f>IF(K810="","",COUNTIF($K$7:K810,"ﾘｽﾄ１"))</f>
        <v/>
      </c>
      <c r="N810" s="53" t="str">
        <f t="shared" si="143"/>
        <v/>
      </c>
      <c r="O810" s="54" t="str">
        <f t="shared" si="144"/>
        <v/>
      </c>
      <c r="P810" s="53" t="str">
        <f t="shared" si="135"/>
        <v/>
      </c>
      <c r="Q810" s="52" t="str">
        <f t="shared" si="136"/>
        <v/>
      </c>
      <c r="R810" s="55" t="str">
        <f t="shared" si="137"/>
        <v/>
      </c>
      <c r="S810" s="52" t="str">
        <f t="shared" si="145"/>
        <v/>
      </c>
      <c r="T810" s="83" t="str">
        <f t="shared" si="138"/>
        <v/>
      </c>
      <c r="U810" s="53" t="str">
        <f>IF(S810="","",COUNTIF($S$7:S810,"該当２"))</f>
        <v/>
      </c>
      <c r="V810" s="56" t="str">
        <f t="shared" si="139"/>
        <v/>
      </c>
      <c r="W810" s="83" t="str">
        <f t="shared" si="140"/>
        <v/>
      </c>
      <c r="X810" s="53" t="str">
        <f>IF(V810="","",COUNTIF($V$7:V810,"該当３"))</f>
        <v/>
      </c>
    </row>
    <row r="811" spans="1:24">
      <c r="A811" s="263">
        <v>1020501042</v>
      </c>
      <c r="B811" s="263">
        <v>10</v>
      </c>
      <c r="C811" s="264">
        <v>205</v>
      </c>
      <c r="D811" s="265">
        <v>1</v>
      </c>
      <c r="E811" s="264">
        <v>42</v>
      </c>
      <c r="F811" s="263" t="s">
        <v>495</v>
      </c>
      <c r="G811" s="266" t="s">
        <v>1124</v>
      </c>
      <c r="H811" s="263" t="s">
        <v>1124</v>
      </c>
      <c r="I811" s="263" t="s">
        <v>1166</v>
      </c>
      <c r="J811" s="51"/>
      <c r="K811" s="52" t="str">
        <f t="shared" si="141"/>
        <v/>
      </c>
      <c r="L811" s="83" t="str">
        <f t="shared" si="142"/>
        <v/>
      </c>
      <c r="M811" s="53" t="str">
        <f>IF(K811="","",COUNTIF($K$7:K811,"ﾘｽﾄ１"))</f>
        <v/>
      </c>
      <c r="N811" s="53" t="str">
        <f t="shared" si="143"/>
        <v/>
      </c>
      <c r="O811" s="54" t="str">
        <f t="shared" si="144"/>
        <v/>
      </c>
      <c r="P811" s="53" t="str">
        <f t="shared" si="135"/>
        <v/>
      </c>
      <c r="Q811" s="52" t="str">
        <f t="shared" si="136"/>
        <v/>
      </c>
      <c r="R811" s="55" t="str">
        <f t="shared" si="137"/>
        <v/>
      </c>
      <c r="S811" s="52" t="str">
        <f t="shared" si="145"/>
        <v/>
      </c>
      <c r="T811" s="83" t="str">
        <f t="shared" si="138"/>
        <v/>
      </c>
      <c r="U811" s="53" t="str">
        <f>IF(S811="","",COUNTIF($S$7:S811,"該当２"))</f>
        <v/>
      </c>
      <c r="V811" s="56" t="str">
        <f t="shared" si="139"/>
        <v/>
      </c>
      <c r="W811" s="83" t="str">
        <f t="shared" si="140"/>
        <v/>
      </c>
      <c r="X811" s="53" t="str">
        <f>IF(V811="","",COUNTIF($V$7:V811,"該当３"))</f>
        <v/>
      </c>
    </row>
    <row r="812" spans="1:24">
      <c r="A812" s="263">
        <v>1020501043</v>
      </c>
      <c r="B812" s="263">
        <v>10</v>
      </c>
      <c r="C812" s="264">
        <v>205</v>
      </c>
      <c r="D812" s="265">
        <v>1</v>
      </c>
      <c r="E812" s="264">
        <v>43</v>
      </c>
      <c r="F812" s="263" t="s">
        <v>495</v>
      </c>
      <c r="G812" s="266" t="s">
        <v>1124</v>
      </c>
      <c r="H812" s="263" t="s">
        <v>1124</v>
      </c>
      <c r="I812" s="263" t="s">
        <v>1167</v>
      </c>
      <c r="J812" s="51"/>
      <c r="K812" s="52" t="str">
        <f t="shared" si="141"/>
        <v/>
      </c>
      <c r="L812" s="83" t="str">
        <f t="shared" si="142"/>
        <v/>
      </c>
      <c r="M812" s="53" t="str">
        <f>IF(K812="","",COUNTIF($K$7:K812,"ﾘｽﾄ１"))</f>
        <v/>
      </c>
      <c r="N812" s="53" t="str">
        <f t="shared" si="143"/>
        <v/>
      </c>
      <c r="O812" s="54" t="str">
        <f t="shared" si="144"/>
        <v/>
      </c>
      <c r="P812" s="53" t="str">
        <f t="shared" si="135"/>
        <v/>
      </c>
      <c r="Q812" s="52" t="str">
        <f t="shared" si="136"/>
        <v/>
      </c>
      <c r="R812" s="55" t="str">
        <f t="shared" si="137"/>
        <v/>
      </c>
      <c r="S812" s="52" t="str">
        <f t="shared" si="145"/>
        <v/>
      </c>
      <c r="T812" s="83" t="str">
        <f t="shared" si="138"/>
        <v/>
      </c>
      <c r="U812" s="53" t="str">
        <f>IF(S812="","",COUNTIF($S$7:S812,"該当２"))</f>
        <v/>
      </c>
      <c r="V812" s="56" t="str">
        <f t="shared" si="139"/>
        <v/>
      </c>
      <c r="W812" s="83" t="str">
        <f t="shared" si="140"/>
        <v/>
      </c>
      <c r="X812" s="53" t="str">
        <f>IF(V812="","",COUNTIF($V$7:V812,"該当３"))</f>
        <v/>
      </c>
    </row>
    <row r="813" spans="1:24">
      <c r="A813" s="263">
        <v>1020502000</v>
      </c>
      <c r="B813" s="263">
        <v>10</v>
      </c>
      <c r="C813" s="264">
        <v>205</v>
      </c>
      <c r="D813" s="265">
        <v>2</v>
      </c>
      <c r="E813" s="264">
        <v>0</v>
      </c>
      <c r="F813" s="263" t="s">
        <v>495</v>
      </c>
      <c r="G813" s="266" t="s">
        <v>1124</v>
      </c>
      <c r="H813" s="263" t="s">
        <v>1168</v>
      </c>
      <c r="I813" s="263"/>
      <c r="J813" s="51"/>
      <c r="K813" s="52" t="str">
        <f t="shared" si="141"/>
        <v/>
      </c>
      <c r="L813" s="83" t="str">
        <f t="shared" si="142"/>
        <v/>
      </c>
      <c r="M813" s="53" t="str">
        <f>IF(K813="","",COUNTIF($K$7:K813,"ﾘｽﾄ１"))</f>
        <v/>
      </c>
      <c r="N813" s="53" t="str">
        <f t="shared" si="143"/>
        <v/>
      </c>
      <c r="O813" s="54" t="str">
        <f t="shared" si="144"/>
        <v/>
      </c>
      <c r="P813" s="53" t="str">
        <f t="shared" si="135"/>
        <v/>
      </c>
      <c r="Q813" s="52" t="str">
        <f t="shared" si="136"/>
        <v/>
      </c>
      <c r="R813" s="55" t="str">
        <f t="shared" si="137"/>
        <v/>
      </c>
      <c r="S813" s="52" t="str">
        <f t="shared" si="145"/>
        <v/>
      </c>
      <c r="T813" s="83" t="str">
        <f t="shared" si="138"/>
        <v/>
      </c>
      <c r="U813" s="53" t="str">
        <f>IF(S813="","",COUNTIF($S$7:S813,"該当２"))</f>
        <v/>
      </c>
      <c r="V813" s="56" t="str">
        <f t="shared" si="139"/>
        <v/>
      </c>
      <c r="W813" s="83" t="str">
        <f t="shared" si="140"/>
        <v/>
      </c>
      <c r="X813" s="53" t="str">
        <f>IF(V813="","",COUNTIF($V$7:V813,"該当３"))</f>
        <v/>
      </c>
    </row>
    <row r="814" spans="1:24">
      <c r="A814" s="263">
        <v>1020502001</v>
      </c>
      <c r="B814" s="263">
        <v>10</v>
      </c>
      <c r="C814" s="264">
        <v>205</v>
      </c>
      <c r="D814" s="265">
        <v>2</v>
      </c>
      <c r="E814" s="264">
        <v>1</v>
      </c>
      <c r="F814" s="263" t="s">
        <v>495</v>
      </c>
      <c r="G814" s="266" t="s">
        <v>1124</v>
      </c>
      <c r="H814" s="263" t="s">
        <v>1168</v>
      </c>
      <c r="I814" s="263" t="s">
        <v>1169</v>
      </c>
      <c r="J814" s="51"/>
      <c r="K814" s="52" t="str">
        <f t="shared" si="141"/>
        <v/>
      </c>
      <c r="L814" s="83" t="str">
        <f t="shared" si="142"/>
        <v/>
      </c>
      <c r="M814" s="53" t="str">
        <f>IF(K814="","",COUNTIF($K$7:K814,"ﾘｽﾄ１"))</f>
        <v/>
      </c>
      <c r="N814" s="53" t="str">
        <f t="shared" si="143"/>
        <v/>
      </c>
      <c r="O814" s="54" t="str">
        <f t="shared" si="144"/>
        <v/>
      </c>
      <c r="P814" s="53" t="str">
        <f t="shared" si="135"/>
        <v/>
      </c>
      <c r="Q814" s="52" t="str">
        <f t="shared" si="136"/>
        <v/>
      </c>
      <c r="R814" s="55" t="str">
        <f t="shared" si="137"/>
        <v/>
      </c>
      <c r="S814" s="52" t="str">
        <f t="shared" si="145"/>
        <v/>
      </c>
      <c r="T814" s="83" t="str">
        <f t="shared" si="138"/>
        <v/>
      </c>
      <c r="U814" s="53" t="str">
        <f>IF(S814="","",COUNTIF($S$7:S814,"該当２"))</f>
        <v/>
      </c>
      <c r="V814" s="56" t="str">
        <f t="shared" si="139"/>
        <v/>
      </c>
      <c r="W814" s="83" t="str">
        <f t="shared" si="140"/>
        <v/>
      </c>
      <c r="X814" s="53" t="str">
        <f>IF(V814="","",COUNTIF($V$7:V814,"該当３"))</f>
        <v/>
      </c>
    </row>
    <row r="815" spans="1:24">
      <c r="A815" s="263">
        <v>1020502002</v>
      </c>
      <c r="B815" s="263">
        <v>10</v>
      </c>
      <c r="C815" s="264">
        <v>205</v>
      </c>
      <c r="D815" s="265">
        <v>2</v>
      </c>
      <c r="E815" s="264">
        <v>2</v>
      </c>
      <c r="F815" s="263" t="s">
        <v>495</v>
      </c>
      <c r="G815" s="266" t="s">
        <v>1124</v>
      </c>
      <c r="H815" s="263" t="s">
        <v>1168</v>
      </c>
      <c r="I815" s="263" t="s">
        <v>1170</v>
      </c>
      <c r="J815" s="51"/>
      <c r="K815" s="52" t="str">
        <f t="shared" si="141"/>
        <v/>
      </c>
      <c r="L815" s="83" t="str">
        <f t="shared" si="142"/>
        <v/>
      </c>
      <c r="M815" s="53" t="str">
        <f>IF(K815="","",COUNTIF($K$7:K815,"ﾘｽﾄ１"))</f>
        <v/>
      </c>
      <c r="N815" s="53" t="str">
        <f t="shared" si="143"/>
        <v/>
      </c>
      <c r="O815" s="54" t="str">
        <f t="shared" si="144"/>
        <v/>
      </c>
      <c r="P815" s="53" t="str">
        <f t="shared" si="135"/>
        <v/>
      </c>
      <c r="Q815" s="52" t="str">
        <f t="shared" si="136"/>
        <v/>
      </c>
      <c r="R815" s="55" t="str">
        <f t="shared" si="137"/>
        <v/>
      </c>
      <c r="S815" s="52" t="str">
        <f t="shared" si="145"/>
        <v/>
      </c>
      <c r="T815" s="83" t="str">
        <f t="shared" si="138"/>
        <v/>
      </c>
      <c r="U815" s="53" t="str">
        <f>IF(S815="","",COUNTIF($S$7:S815,"該当２"))</f>
        <v/>
      </c>
      <c r="V815" s="56" t="str">
        <f t="shared" si="139"/>
        <v/>
      </c>
      <c r="W815" s="83" t="str">
        <f t="shared" si="140"/>
        <v/>
      </c>
      <c r="X815" s="53" t="str">
        <f>IF(V815="","",COUNTIF($V$7:V815,"該当３"))</f>
        <v/>
      </c>
    </row>
    <row r="816" spans="1:24">
      <c r="A816" s="263">
        <v>1020502003</v>
      </c>
      <c r="B816" s="263">
        <v>10</v>
      </c>
      <c r="C816" s="264">
        <v>205</v>
      </c>
      <c r="D816" s="265">
        <v>2</v>
      </c>
      <c r="E816" s="264">
        <v>3</v>
      </c>
      <c r="F816" s="263" t="s">
        <v>495</v>
      </c>
      <c r="G816" s="266" t="s">
        <v>1124</v>
      </c>
      <c r="H816" s="263" t="s">
        <v>1168</v>
      </c>
      <c r="I816" s="263" t="s">
        <v>1171</v>
      </c>
      <c r="J816" s="51"/>
      <c r="K816" s="52" t="str">
        <f t="shared" si="141"/>
        <v/>
      </c>
      <c r="L816" s="83" t="str">
        <f t="shared" si="142"/>
        <v/>
      </c>
      <c r="M816" s="53" t="str">
        <f>IF(K816="","",COUNTIF($K$7:K816,"ﾘｽﾄ１"))</f>
        <v/>
      </c>
      <c r="N816" s="53" t="str">
        <f t="shared" si="143"/>
        <v/>
      </c>
      <c r="O816" s="54" t="str">
        <f t="shared" si="144"/>
        <v/>
      </c>
      <c r="P816" s="53" t="str">
        <f t="shared" si="135"/>
        <v/>
      </c>
      <c r="Q816" s="52" t="str">
        <f t="shared" si="136"/>
        <v/>
      </c>
      <c r="R816" s="55" t="str">
        <f t="shared" si="137"/>
        <v/>
      </c>
      <c r="S816" s="52" t="str">
        <f t="shared" si="145"/>
        <v/>
      </c>
      <c r="T816" s="83" t="str">
        <f t="shared" si="138"/>
        <v/>
      </c>
      <c r="U816" s="53" t="str">
        <f>IF(S816="","",COUNTIF($S$7:S816,"該当２"))</f>
        <v/>
      </c>
      <c r="V816" s="56" t="str">
        <f t="shared" si="139"/>
        <v/>
      </c>
      <c r="W816" s="83" t="str">
        <f t="shared" si="140"/>
        <v/>
      </c>
      <c r="X816" s="53" t="str">
        <f>IF(V816="","",COUNTIF($V$7:V816,"該当３"))</f>
        <v/>
      </c>
    </row>
    <row r="817" spans="1:24">
      <c r="A817" s="263">
        <v>1020502004</v>
      </c>
      <c r="B817" s="263">
        <v>10</v>
      </c>
      <c r="C817" s="264">
        <v>205</v>
      </c>
      <c r="D817" s="265">
        <v>2</v>
      </c>
      <c r="E817" s="264">
        <v>4</v>
      </c>
      <c r="F817" s="263" t="s">
        <v>495</v>
      </c>
      <c r="G817" s="266" t="s">
        <v>1124</v>
      </c>
      <c r="H817" s="263" t="s">
        <v>1168</v>
      </c>
      <c r="I817" s="263" t="s">
        <v>1172</v>
      </c>
      <c r="J817" s="51"/>
      <c r="K817" s="52" t="str">
        <f t="shared" si="141"/>
        <v/>
      </c>
      <c r="L817" s="83" t="str">
        <f t="shared" si="142"/>
        <v/>
      </c>
      <c r="M817" s="53" t="str">
        <f>IF(K817="","",COUNTIF($K$7:K817,"ﾘｽﾄ１"))</f>
        <v/>
      </c>
      <c r="N817" s="53" t="str">
        <f t="shared" si="143"/>
        <v/>
      </c>
      <c r="O817" s="54" t="str">
        <f t="shared" si="144"/>
        <v/>
      </c>
      <c r="P817" s="53" t="str">
        <f t="shared" si="135"/>
        <v/>
      </c>
      <c r="Q817" s="52" t="str">
        <f t="shared" si="136"/>
        <v/>
      </c>
      <c r="R817" s="55" t="str">
        <f t="shared" si="137"/>
        <v/>
      </c>
      <c r="S817" s="52" t="str">
        <f t="shared" si="145"/>
        <v/>
      </c>
      <c r="T817" s="83" t="str">
        <f t="shared" si="138"/>
        <v/>
      </c>
      <c r="U817" s="53" t="str">
        <f>IF(S817="","",COUNTIF($S$7:S817,"該当２"))</f>
        <v/>
      </c>
      <c r="V817" s="56" t="str">
        <f t="shared" si="139"/>
        <v/>
      </c>
      <c r="W817" s="83" t="str">
        <f t="shared" si="140"/>
        <v/>
      </c>
      <c r="X817" s="53" t="str">
        <f>IF(V817="","",COUNTIF($V$7:V817,"該当３"))</f>
        <v/>
      </c>
    </row>
    <row r="818" spans="1:24">
      <c r="A818" s="263">
        <v>1020502005</v>
      </c>
      <c r="B818" s="263">
        <v>10</v>
      </c>
      <c r="C818" s="264">
        <v>205</v>
      </c>
      <c r="D818" s="265">
        <v>2</v>
      </c>
      <c r="E818" s="264">
        <v>5</v>
      </c>
      <c r="F818" s="263" t="s">
        <v>495</v>
      </c>
      <c r="G818" s="266" t="s">
        <v>1124</v>
      </c>
      <c r="H818" s="263" t="s">
        <v>1168</v>
      </c>
      <c r="I818" s="263" t="s">
        <v>1173</v>
      </c>
      <c r="J818" s="51"/>
      <c r="K818" s="52" t="str">
        <f t="shared" si="141"/>
        <v/>
      </c>
      <c r="L818" s="83" t="str">
        <f t="shared" si="142"/>
        <v/>
      </c>
      <c r="M818" s="53" t="str">
        <f>IF(K818="","",COUNTIF($K$7:K818,"ﾘｽﾄ１"))</f>
        <v/>
      </c>
      <c r="N818" s="53" t="str">
        <f t="shared" si="143"/>
        <v/>
      </c>
      <c r="O818" s="54" t="str">
        <f t="shared" si="144"/>
        <v/>
      </c>
      <c r="P818" s="53" t="str">
        <f t="shared" si="135"/>
        <v/>
      </c>
      <c r="Q818" s="52" t="str">
        <f t="shared" si="136"/>
        <v/>
      </c>
      <c r="R818" s="55" t="str">
        <f t="shared" si="137"/>
        <v/>
      </c>
      <c r="S818" s="52" t="str">
        <f t="shared" si="145"/>
        <v/>
      </c>
      <c r="T818" s="83" t="str">
        <f t="shared" si="138"/>
        <v/>
      </c>
      <c r="U818" s="53" t="str">
        <f>IF(S818="","",COUNTIF($S$7:S818,"該当２"))</f>
        <v/>
      </c>
      <c r="V818" s="56" t="str">
        <f t="shared" si="139"/>
        <v/>
      </c>
      <c r="W818" s="83" t="str">
        <f t="shared" si="140"/>
        <v/>
      </c>
      <c r="X818" s="53" t="str">
        <f>IF(V818="","",COUNTIF($V$7:V818,"該当３"))</f>
        <v/>
      </c>
    </row>
    <row r="819" spans="1:24">
      <c r="A819" s="263">
        <v>1020502006</v>
      </c>
      <c r="B819" s="263">
        <v>10</v>
      </c>
      <c r="C819" s="264">
        <v>205</v>
      </c>
      <c r="D819" s="265">
        <v>2</v>
      </c>
      <c r="E819" s="264">
        <v>6</v>
      </c>
      <c r="F819" s="263" t="s">
        <v>495</v>
      </c>
      <c r="G819" s="266" t="s">
        <v>1124</v>
      </c>
      <c r="H819" s="263" t="s">
        <v>1168</v>
      </c>
      <c r="I819" s="263" t="s">
        <v>1174</v>
      </c>
      <c r="J819" s="51"/>
      <c r="K819" s="52" t="str">
        <f t="shared" si="141"/>
        <v/>
      </c>
      <c r="L819" s="83" t="str">
        <f t="shared" si="142"/>
        <v/>
      </c>
      <c r="M819" s="53" t="str">
        <f>IF(K819="","",COUNTIF($K$7:K819,"ﾘｽﾄ１"))</f>
        <v/>
      </c>
      <c r="N819" s="53" t="str">
        <f t="shared" si="143"/>
        <v/>
      </c>
      <c r="O819" s="54" t="str">
        <f t="shared" si="144"/>
        <v/>
      </c>
      <c r="P819" s="53" t="str">
        <f t="shared" si="135"/>
        <v/>
      </c>
      <c r="Q819" s="52" t="str">
        <f t="shared" si="136"/>
        <v/>
      </c>
      <c r="R819" s="55" t="str">
        <f t="shared" si="137"/>
        <v/>
      </c>
      <c r="S819" s="52" t="str">
        <f t="shared" si="145"/>
        <v/>
      </c>
      <c r="T819" s="83" t="str">
        <f t="shared" si="138"/>
        <v/>
      </c>
      <c r="U819" s="53" t="str">
        <f>IF(S819="","",COUNTIF($S$7:S819,"該当２"))</f>
        <v/>
      </c>
      <c r="V819" s="56" t="str">
        <f t="shared" si="139"/>
        <v/>
      </c>
      <c r="W819" s="83" t="str">
        <f t="shared" si="140"/>
        <v/>
      </c>
      <c r="X819" s="53" t="str">
        <f>IF(V819="","",COUNTIF($V$7:V819,"該当３"))</f>
        <v/>
      </c>
    </row>
    <row r="820" spans="1:24">
      <c r="A820" s="263">
        <v>1020502007</v>
      </c>
      <c r="B820" s="263">
        <v>10</v>
      </c>
      <c r="C820" s="264">
        <v>205</v>
      </c>
      <c r="D820" s="265">
        <v>2</v>
      </c>
      <c r="E820" s="264">
        <v>7</v>
      </c>
      <c r="F820" s="263" t="s">
        <v>495</v>
      </c>
      <c r="G820" s="266" t="s">
        <v>1124</v>
      </c>
      <c r="H820" s="263" t="s">
        <v>1168</v>
      </c>
      <c r="I820" s="263" t="s">
        <v>1175</v>
      </c>
      <c r="J820" s="51"/>
      <c r="K820" s="52" t="str">
        <f t="shared" si="141"/>
        <v/>
      </c>
      <c r="L820" s="83" t="str">
        <f t="shared" si="142"/>
        <v/>
      </c>
      <c r="M820" s="53" t="str">
        <f>IF(K820="","",COUNTIF($K$7:K820,"ﾘｽﾄ１"))</f>
        <v/>
      </c>
      <c r="N820" s="53" t="str">
        <f t="shared" si="143"/>
        <v/>
      </c>
      <c r="O820" s="54" t="str">
        <f t="shared" si="144"/>
        <v/>
      </c>
      <c r="P820" s="53" t="str">
        <f t="shared" si="135"/>
        <v/>
      </c>
      <c r="Q820" s="52" t="str">
        <f t="shared" si="136"/>
        <v/>
      </c>
      <c r="R820" s="55" t="str">
        <f t="shared" si="137"/>
        <v/>
      </c>
      <c r="S820" s="52" t="str">
        <f t="shared" si="145"/>
        <v/>
      </c>
      <c r="T820" s="83" t="str">
        <f t="shared" si="138"/>
        <v/>
      </c>
      <c r="U820" s="53" t="str">
        <f>IF(S820="","",COUNTIF($S$7:S820,"該当２"))</f>
        <v/>
      </c>
      <c r="V820" s="56" t="str">
        <f t="shared" si="139"/>
        <v/>
      </c>
      <c r="W820" s="83" t="str">
        <f t="shared" si="140"/>
        <v/>
      </c>
      <c r="X820" s="53" t="str">
        <f>IF(V820="","",COUNTIF($V$7:V820,"該当３"))</f>
        <v/>
      </c>
    </row>
    <row r="821" spans="1:24">
      <c r="A821" s="263">
        <v>1020502008</v>
      </c>
      <c r="B821" s="263">
        <v>10</v>
      </c>
      <c r="C821" s="264">
        <v>205</v>
      </c>
      <c r="D821" s="265">
        <v>2</v>
      </c>
      <c r="E821" s="264">
        <v>8</v>
      </c>
      <c r="F821" s="263" t="s">
        <v>495</v>
      </c>
      <c r="G821" s="266" t="s">
        <v>1124</v>
      </c>
      <c r="H821" s="263" t="s">
        <v>1168</v>
      </c>
      <c r="I821" s="263" t="s">
        <v>1176</v>
      </c>
      <c r="J821" s="51"/>
      <c r="K821" s="52" t="str">
        <f t="shared" si="141"/>
        <v/>
      </c>
      <c r="L821" s="83" t="str">
        <f t="shared" si="142"/>
        <v/>
      </c>
      <c r="M821" s="53" t="str">
        <f>IF(K821="","",COUNTIF($K$7:K821,"ﾘｽﾄ１"))</f>
        <v/>
      </c>
      <c r="N821" s="53" t="str">
        <f t="shared" si="143"/>
        <v/>
      </c>
      <c r="O821" s="54" t="str">
        <f t="shared" si="144"/>
        <v/>
      </c>
      <c r="P821" s="53" t="str">
        <f t="shared" si="135"/>
        <v/>
      </c>
      <c r="Q821" s="52" t="str">
        <f t="shared" si="136"/>
        <v/>
      </c>
      <c r="R821" s="55" t="str">
        <f t="shared" si="137"/>
        <v/>
      </c>
      <c r="S821" s="52" t="str">
        <f t="shared" si="145"/>
        <v/>
      </c>
      <c r="T821" s="83" t="str">
        <f t="shared" si="138"/>
        <v/>
      </c>
      <c r="U821" s="53" t="str">
        <f>IF(S821="","",COUNTIF($S$7:S821,"該当２"))</f>
        <v/>
      </c>
      <c r="V821" s="56" t="str">
        <f t="shared" si="139"/>
        <v/>
      </c>
      <c r="W821" s="83" t="str">
        <f t="shared" si="140"/>
        <v/>
      </c>
      <c r="X821" s="53" t="str">
        <f>IF(V821="","",COUNTIF($V$7:V821,"該当３"))</f>
        <v/>
      </c>
    </row>
    <row r="822" spans="1:24">
      <c r="A822" s="263">
        <v>1020502009</v>
      </c>
      <c r="B822" s="263">
        <v>10</v>
      </c>
      <c r="C822" s="264">
        <v>205</v>
      </c>
      <c r="D822" s="265">
        <v>2</v>
      </c>
      <c r="E822" s="264">
        <v>9</v>
      </c>
      <c r="F822" s="263" t="s">
        <v>495</v>
      </c>
      <c r="G822" s="266" t="s">
        <v>1124</v>
      </c>
      <c r="H822" s="263" t="s">
        <v>1168</v>
      </c>
      <c r="I822" s="263" t="s">
        <v>1177</v>
      </c>
      <c r="J822" s="51"/>
      <c r="K822" s="52" t="str">
        <f t="shared" si="141"/>
        <v/>
      </c>
      <c r="L822" s="83" t="str">
        <f t="shared" si="142"/>
        <v/>
      </c>
      <c r="M822" s="53" t="str">
        <f>IF(K822="","",COUNTIF($K$7:K822,"ﾘｽﾄ１"))</f>
        <v/>
      </c>
      <c r="N822" s="53" t="str">
        <f t="shared" si="143"/>
        <v/>
      </c>
      <c r="O822" s="54" t="str">
        <f t="shared" si="144"/>
        <v/>
      </c>
      <c r="P822" s="53" t="str">
        <f t="shared" si="135"/>
        <v/>
      </c>
      <c r="Q822" s="52" t="str">
        <f t="shared" si="136"/>
        <v/>
      </c>
      <c r="R822" s="55" t="str">
        <f t="shared" si="137"/>
        <v/>
      </c>
      <c r="S822" s="52" t="str">
        <f t="shared" si="145"/>
        <v/>
      </c>
      <c r="T822" s="83" t="str">
        <f t="shared" si="138"/>
        <v/>
      </c>
      <c r="U822" s="53" t="str">
        <f>IF(S822="","",COUNTIF($S$7:S822,"該当２"))</f>
        <v/>
      </c>
      <c r="V822" s="56" t="str">
        <f t="shared" si="139"/>
        <v/>
      </c>
      <c r="W822" s="83" t="str">
        <f t="shared" si="140"/>
        <v/>
      </c>
      <c r="X822" s="53" t="str">
        <f>IF(V822="","",COUNTIF($V$7:V822,"該当３"))</f>
        <v/>
      </c>
    </row>
    <row r="823" spans="1:24">
      <c r="A823" s="263">
        <v>1020502010</v>
      </c>
      <c r="B823" s="263">
        <v>10</v>
      </c>
      <c r="C823" s="264">
        <v>205</v>
      </c>
      <c r="D823" s="265">
        <v>2</v>
      </c>
      <c r="E823" s="264">
        <v>10</v>
      </c>
      <c r="F823" s="263" t="s">
        <v>495</v>
      </c>
      <c r="G823" s="266" t="s">
        <v>1124</v>
      </c>
      <c r="H823" s="263" t="s">
        <v>1168</v>
      </c>
      <c r="I823" s="263" t="s">
        <v>1178</v>
      </c>
      <c r="J823" s="51"/>
      <c r="K823" s="52" t="str">
        <f t="shared" si="141"/>
        <v/>
      </c>
      <c r="L823" s="83" t="str">
        <f t="shared" si="142"/>
        <v/>
      </c>
      <c r="M823" s="53" t="str">
        <f>IF(K823="","",COUNTIF($K$7:K823,"ﾘｽﾄ１"))</f>
        <v/>
      </c>
      <c r="N823" s="53" t="str">
        <f t="shared" si="143"/>
        <v/>
      </c>
      <c r="O823" s="54" t="str">
        <f t="shared" si="144"/>
        <v/>
      </c>
      <c r="P823" s="53" t="str">
        <f t="shared" si="135"/>
        <v/>
      </c>
      <c r="Q823" s="52" t="str">
        <f t="shared" si="136"/>
        <v/>
      </c>
      <c r="R823" s="55" t="str">
        <f t="shared" si="137"/>
        <v/>
      </c>
      <c r="S823" s="52" t="str">
        <f t="shared" si="145"/>
        <v/>
      </c>
      <c r="T823" s="83" t="str">
        <f t="shared" si="138"/>
        <v/>
      </c>
      <c r="U823" s="53" t="str">
        <f>IF(S823="","",COUNTIF($S$7:S823,"該当２"))</f>
        <v/>
      </c>
      <c r="V823" s="56" t="str">
        <f t="shared" si="139"/>
        <v/>
      </c>
      <c r="W823" s="83" t="str">
        <f t="shared" si="140"/>
        <v/>
      </c>
      <c r="X823" s="53" t="str">
        <f>IF(V823="","",COUNTIF($V$7:V823,"該当３"))</f>
        <v/>
      </c>
    </row>
    <row r="824" spans="1:24">
      <c r="A824" s="263">
        <v>1020502011</v>
      </c>
      <c r="B824" s="263">
        <v>10</v>
      </c>
      <c r="C824" s="264">
        <v>205</v>
      </c>
      <c r="D824" s="265">
        <v>2</v>
      </c>
      <c r="E824" s="264">
        <v>11</v>
      </c>
      <c r="F824" s="263" t="s">
        <v>495</v>
      </c>
      <c r="G824" s="266" t="s">
        <v>1124</v>
      </c>
      <c r="H824" s="263" t="s">
        <v>1168</v>
      </c>
      <c r="I824" s="263" t="s">
        <v>244</v>
      </c>
      <c r="J824" s="51"/>
      <c r="K824" s="52" t="str">
        <f t="shared" si="141"/>
        <v/>
      </c>
      <c r="L824" s="83" t="str">
        <f t="shared" si="142"/>
        <v/>
      </c>
      <c r="M824" s="53" t="str">
        <f>IF(K824="","",COUNTIF($K$7:K824,"ﾘｽﾄ１"))</f>
        <v/>
      </c>
      <c r="N824" s="53" t="str">
        <f t="shared" si="143"/>
        <v/>
      </c>
      <c r="O824" s="54" t="str">
        <f t="shared" si="144"/>
        <v/>
      </c>
      <c r="P824" s="53" t="str">
        <f t="shared" si="135"/>
        <v/>
      </c>
      <c r="Q824" s="52" t="str">
        <f t="shared" si="136"/>
        <v/>
      </c>
      <c r="R824" s="55" t="str">
        <f t="shared" si="137"/>
        <v/>
      </c>
      <c r="S824" s="52" t="str">
        <f t="shared" si="145"/>
        <v/>
      </c>
      <c r="T824" s="83" t="str">
        <f t="shared" si="138"/>
        <v/>
      </c>
      <c r="U824" s="53" t="str">
        <f>IF(S824="","",COUNTIF($S$7:S824,"該当２"))</f>
        <v/>
      </c>
      <c r="V824" s="56" t="str">
        <f t="shared" si="139"/>
        <v/>
      </c>
      <c r="W824" s="83" t="str">
        <f t="shared" si="140"/>
        <v/>
      </c>
      <c r="X824" s="53" t="str">
        <f>IF(V824="","",COUNTIF($V$7:V824,"該当３"))</f>
        <v/>
      </c>
    </row>
    <row r="825" spans="1:24">
      <c r="A825" s="263">
        <v>1020503000</v>
      </c>
      <c r="B825" s="263">
        <v>10</v>
      </c>
      <c r="C825" s="264">
        <v>205</v>
      </c>
      <c r="D825" s="265">
        <v>3</v>
      </c>
      <c r="E825" s="264">
        <v>0</v>
      </c>
      <c r="F825" s="263" t="s">
        <v>495</v>
      </c>
      <c r="G825" s="266" t="s">
        <v>1124</v>
      </c>
      <c r="H825" s="263" t="s">
        <v>1179</v>
      </c>
      <c r="I825" s="263"/>
      <c r="J825" s="51"/>
      <c r="K825" s="52" t="str">
        <f t="shared" si="141"/>
        <v/>
      </c>
      <c r="L825" s="83" t="str">
        <f t="shared" si="142"/>
        <v/>
      </c>
      <c r="M825" s="53" t="str">
        <f>IF(K825="","",COUNTIF($K$7:K825,"ﾘｽﾄ１"))</f>
        <v/>
      </c>
      <c r="N825" s="53" t="str">
        <f t="shared" si="143"/>
        <v/>
      </c>
      <c r="O825" s="54" t="str">
        <f t="shared" si="144"/>
        <v/>
      </c>
      <c r="P825" s="53" t="str">
        <f t="shared" si="135"/>
        <v/>
      </c>
      <c r="Q825" s="52" t="str">
        <f t="shared" si="136"/>
        <v/>
      </c>
      <c r="R825" s="55" t="str">
        <f t="shared" si="137"/>
        <v/>
      </c>
      <c r="S825" s="52" t="str">
        <f t="shared" si="145"/>
        <v/>
      </c>
      <c r="T825" s="83" t="str">
        <f t="shared" si="138"/>
        <v/>
      </c>
      <c r="U825" s="53" t="str">
        <f>IF(S825="","",COUNTIF($S$7:S825,"該当２"))</f>
        <v/>
      </c>
      <c r="V825" s="56" t="str">
        <f t="shared" si="139"/>
        <v/>
      </c>
      <c r="W825" s="83" t="str">
        <f t="shared" si="140"/>
        <v/>
      </c>
      <c r="X825" s="53" t="str">
        <f>IF(V825="","",COUNTIF($V$7:V825,"該当３"))</f>
        <v/>
      </c>
    </row>
    <row r="826" spans="1:24">
      <c r="A826" s="263">
        <v>1020503001</v>
      </c>
      <c r="B826" s="263">
        <v>10</v>
      </c>
      <c r="C826" s="264">
        <v>205</v>
      </c>
      <c r="D826" s="265">
        <v>3</v>
      </c>
      <c r="E826" s="264">
        <v>1</v>
      </c>
      <c r="F826" s="263" t="s">
        <v>495</v>
      </c>
      <c r="G826" s="266" t="s">
        <v>1124</v>
      </c>
      <c r="H826" s="263" t="s">
        <v>1179</v>
      </c>
      <c r="I826" s="263" t="s">
        <v>1180</v>
      </c>
      <c r="J826" s="51"/>
      <c r="K826" s="52" t="str">
        <f t="shared" si="141"/>
        <v/>
      </c>
      <c r="L826" s="83" t="str">
        <f t="shared" si="142"/>
        <v/>
      </c>
      <c r="M826" s="53" t="str">
        <f>IF(K826="","",COUNTIF($K$7:K826,"ﾘｽﾄ１"))</f>
        <v/>
      </c>
      <c r="N826" s="53" t="str">
        <f t="shared" si="143"/>
        <v/>
      </c>
      <c r="O826" s="54" t="str">
        <f t="shared" si="144"/>
        <v/>
      </c>
      <c r="P826" s="53" t="str">
        <f t="shared" si="135"/>
        <v/>
      </c>
      <c r="Q826" s="52" t="str">
        <f t="shared" si="136"/>
        <v/>
      </c>
      <c r="R826" s="55" t="str">
        <f t="shared" si="137"/>
        <v/>
      </c>
      <c r="S826" s="52" t="str">
        <f t="shared" si="145"/>
        <v/>
      </c>
      <c r="T826" s="83" t="str">
        <f t="shared" si="138"/>
        <v/>
      </c>
      <c r="U826" s="53" t="str">
        <f>IF(S826="","",COUNTIF($S$7:S826,"該当２"))</f>
        <v/>
      </c>
      <c r="V826" s="56" t="str">
        <f t="shared" si="139"/>
        <v/>
      </c>
      <c r="W826" s="83" t="str">
        <f t="shared" si="140"/>
        <v/>
      </c>
      <c r="X826" s="53" t="str">
        <f>IF(V826="","",COUNTIF($V$7:V826,"該当３"))</f>
        <v/>
      </c>
    </row>
    <row r="827" spans="1:24">
      <c r="A827" s="263">
        <v>1020503002</v>
      </c>
      <c r="B827" s="263">
        <v>10</v>
      </c>
      <c r="C827" s="264">
        <v>205</v>
      </c>
      <c r="D827" s="265">
        <v>3</v>
      </c>
      <c r="E827" s="264">
        <v>2</v>
      </c>
      <c r="F827" s="263" t="s">
        <v>495</v>
      </c>
      <c r="G827" s="266" t="s">
        <v>1124</v>
      </c>
      <c r="H827" s="263" t="s">
        <v>1179</v>
      </c>
      <c r="I827" s="263" t="s">
        <v>1181</v>
      </c>
      <c r="J827" s="51"/>
      <c r="K827" s="52" t="str">
        <f t="shared" si="141"/>
        <v/>
      </c>
      <c r="L827" s="83" t="str">
        <f t="shared" si="142"/>
        <v/>
      </c>
      <c r="M827" s="53" t="str">
        <f>IF(K827="","",COUNTIF($K$7:K827,"ﾘｽﾄ１"))</f>
        <v/>
      </c>
      <c r="N827" s="53" t="str">
        <f t="shared" si="143"/>
        <v/>
      </c>
      <c r="O827" s="54" t="str">
        <f t="shared" si="144"/>
        <v/>
      </c>
      <c r="P827" s="53" t="str">
        <f t="shared" si="135"/>
        <v/>
      </c>
      <c r="Q827" s="52" t="str">
        <f t="shared" si="136"/>
        <v/>
      </c>
      <c r="R827" s="55" t="str">
        <f t="shared" si="137"/>
        <v/>
      </c>
      <c r="S827" s="52" t="str">
        <f t="shared" si="145"/>
        <v/>
      </c>
      <c r="T827" s="83" t="str">
        <f t="shared" si="138"/>
        <v/>
      </c>
      <c r="U827" s="53" t="str">
        <f>IF(S827="","",COUNTIF($S$7:S827,"該当２"))</f>
        <v/>
      </c>
      <c r="V827" s="56" t="str">
        <f t="shared" si="139"/>
        <v/>
      </c>
      <c r="W827" s="83" t="str">
        <f t="shared" si="140"/>
        <v/>
      </c>
      <c r="X827" s="53" t="str">
        <f>IF(V827="","",COUNTIF($V$7:V827,"該当３"))</f>
        <v/>
      </c>
    </row>
    <row r="828" spans="1:24">
      <c r="A828" s="263">
        <v>1020503003</v>
      </c>
      <c r="B828" s="263">
        <v>10</v>
      </c>
      <c r="C828" s="264">
        <v>205</v>
      </c>
      <c r="D828" s="265">
        <v>3</v>
      </c>
      <c r="E828" s="264">
        <v>3</v>
      </c>
      <c r="F828" s="263" t="s">
        <v>495</v>
      </c>
      <c r="G828" s="266" t="s">
        <v>1124</v>
      </c>
      <c r="H828" s="266" t="s">
        <v>1179</v>
      </c>
      <c r="I828" s="263" t="s">
        <v>1182</v>
      </c>
      <c r="J828" s="51"/>
      <c r="K828" s="52" t="str">
        <f t="shared" si="141"/>
        <v/>
      </c>
      <c r="L828" s="83" t="str">
        <f t="shared" si="142"/>
        <v/>
      </c>
      <c r="M828" s="53" t="str">
        <f>IF(K828="","",COUNTIF($K$7:K828,"ﾘｽﾄ１"))</f>
        <v/>
      </c>
      <c r="N828" s="53" t="str">
        <f t="shared" si="143"/>
        <v/>
      </c>
      <c r="O828" s="54" t="str">
        <f t="shared" si="144"/>
        <v/>
      </c>
      <c r="P828" s="53" t="str">
        <f t="shared" si="135"/>
        <v/>
      </c>
      <c r="Q828" s="52" t="str">
        <f t="shared" si="136"/>
        <v/>
      </c>
      <c r="R828" s="55" t="str">
        <f t="shared" si="137"/>
        <v/>
      </c>
      <c r="S828" s="52" t="str">
        <f t="shared" si="145"/>
        <v/>
      </c>
      <c r="T828" s="83" t="str">
        <f t="shared" si="138"/>
        <v/>
      </c>
      <c r="U828" s="53" t="str">
        <f>IF(S828="","",COUNTIF($S$7:S828,"該当２"))</f>
        <v/>
      </c>
      <c r="V828" s="56" t="str">
        <f t="shared" si="139"/>
        <v/>
      </c>
      <c r="W828" s="83" t="str">
        <f t="shared" si="140"/>
        <v/>
      </c>
      <c r="X828" s="53" t="str">
        <f>IF(V828="","",COUNTIF($V$7:V828,"該当３"))</f>
        <v/>
      </c>
    </row>
    <row r="829" spans="1:24">
      <c r="A829" s="263">
        <v>1020503004</v>
      </c>
      <c r="B829" s="263">
        <v>10</v>
      </c>
      <c r="C829" s="264">
        <v>205</v>
      </c>
      <c r="D829" s="265">
        <v>3</v>
      </c>
      <c r="E829" s="264">
        <v>4</v>
      </c>
      <c r="F829" s="263" t="s">
        <v>495</v>
      </c>
      <c r="G829" s="266" t="s">
        <v>1124</v>
      </c>
      <c r="H829" s="266" t="s">
        <v>1179</v>
      </c>
      <c r="I829" s="263" t="s">
        <v>253</v>
      </c>
      <c r="J829" s="51"/>
      <c r="K829" s="52" t="str">
        <f t="shared" si="141"/>
        <v/>
      </c>
      <c r="L829" s="83" t="str">
        <f t="shared" si="142"/>
        <v/>
      </c>
      <c r="M829" s="53" t="str">
        <f>IF(K829="","",COUNTIF($K$7:K829,"ﾘｽﾄ１"))</f>
        <v/>
      </c>
      <c r="N829" s="53" t="str">
        <f t="shared" si="143"/>
        <v/>
      </c>
      <c r="O829" s="54" t="str">
        <f t="shared" si="144"/>
        <v/>
      </c>
      <c r="P829" s="53" t="str">
        <f t="shared" si="135"/>
        <v/>
      </c>
      <c r="Q829" s="52" t="str">
        <f t="shared" si="136"/>
        <v/>
      </c>
      <c r="R829" s="55" t="str">
        <f t="shared" si="137"/>
        <v/>
      </c>
      <c r="S829" s="52" t="str">
        <f t="shared" si="145"/>
        <v/>
      </c>
      <c r="T829" s="83" t="str">
        <f t="shared" si="138"/>
        <v/>
      </c>
      <c r="U829" s="53" t="str">
        <f>IF(S829="","",COUNTIF($S$7:S829,"該当２"))</f>
        <v/>
      </c>
      <c r="V829" s="56" t="str">
        <f t="shared" si="139"/>
        <v/>
      </c>
      <c r="W829" s="83" t="str">
        <f t="shared" si="140"/>
        <v/>
      </c>
      <c r="X829" s="53" t="str">
        <f>IF(V829="","",COUNTIF($V$7:V829,"該当３"))</f>
        <v/>
      </c>
    </row>
    <row r="830" spans="1:24">
      <c r="A830" s="263">
        <v>1020503005</v>
      </c>
      <c r="B830" s="263">
        <v>10</v>
      </c>
      <c r="C830" s="264">
        <v>205</v>
      </c>
      <c r="D830" s="265">
        <v>3</v>
      </c>
      <c r="E830" s="264">
        <v>5</v>
      </c>
      <c r="F830" s="263" t="s">
        <v>495</v>
      </c>
      <c r="G830" s="266" t="s">
        <v>1124</v>
      </c>
      <c r="H830" s="266" t="s">
        <v>1179</v>
      </c>
      <c r="I830" s="263" t="s">
        <v>1183</v>
      </c>
      <c r="J830" s="51"/>
      <c r="K830" s="52" t="str">
        <f t="shared" si="141"/>
        <v/>
      </c>
      <c r="L830" s="83" t="str">
        <f t="shared" si="142"/>
        <v/>
      </c>
      <c r="M830" s="53" t="str">
        <f>IF(K830="","",COUNTIF($K$7:K830,"ﾘｽﾄ１"))</f>
        <v/>
      </c>
      <c r="N830" s="53" t="str">
        <f t="shared" si="143"/>
        <v/>
      </c>
      <c r="O830" s="54" t="str">
        <f t="shared" si="144"/>
        <v/>
      </c>
      <c r="P830" s="53" t="str">
        <f t="shared" si="135"/>
        <v/>
      </c>
      <c r="Q830" s="52" t="str">
        <f t="shared" si="136"/>
        <v/>
      </c>
      <c r="R830" s="55" t="str">
        <f t="shared" si="137"/>
        <v/>
      </c>
      <c r="S830" s="52" t="str">
        <f t="shared" si="145"/>
        <v/>
      </c>
      <c r="T830" s="83" t="str">
        <f t="shared" si="138"/>
        <v/>
      </c>
      <c r="U830" s="53" t="str">
        <f>IF(S830="","",COUNTIF($S$7:S830,"該当２"))</f>
        <v/>
      </c>
      <c r="V830" s="56" t="str">
        <f t="shared" si="139"/>
        <v/>
      </c>
      <c r="W830" s="83" t="str">
        <f t="shared" si="140"/>
        <v/>
      </c>
      <c r="X830" s="53" t="str">
        <f>IF(V830="","",COUNTIF($V$7:V830,"該当３"))</f>
        <v/>
      </c>
    </row>
    <row r="831" spans="1:24">
      <c r="A831" s="263">
        <v>1020503006</v>
      </c>
      <c r="B831" s="263">
        <v>10</v>
      </c>
      <c r="C831" s="264">
        <v>205</v>
      </c>
      <c r="D831" s="265">
        <v>3</v>
      </c>
      <c r="E831" s="264">
        <v>6</v>
      </c>
      <c r="F831" s="263" t="s">
        <v>495</v>
      </c>
      <c r="G831" s="266" t="s">
        <v>1124</v>
      </c>
      <c r="H831" s="266" t="s">
        <v>1179</v>
      </c>
      <c r="I831" s="263" t="s">
        <v>1184</v>
      </c>
      <c r="J831" s="51"/>
      <c r="K831" s="52" t="str">
        <f t="shared" si="141"/>
        <v/>
      </c>
      <c r="L831" s="83" t="str">
        <f t="shared" si="142"/>
        <v/>
      </c>
      <c r="M831" s="53" t="str">
        <f>IF(K831="","",COUNTIF($K$7:K831,"ﾘｽﾄ１"))</f>
        <v/>
      </c>
      <c r="N831" s="53" t="str">
        <f t="shared" si="143"/>
        <v/>
      </c>
      <c r="O831" s="54" t="str">
        <f t="shared" si="144"/>
        <v/>
      </c>
      <c r="P831" s="53" t="str">
        <f t="shared" si="135"/>
        <v/>
      </c>
      <c r="Q831" s="52" t="str">
        <f t="shared" si="136"/>
        <v/>
      </c>
      <c r="R831" s="55" t="str">
        <f t="shared" si="137"/>
        <v/>
      </c>
      <c r="S831" s="52" t="str">
        <f t="shared" si="145"/>
        <v/>
      </c>
      <c r="T831" s="83" t="str">
        <f t="shared" si="138"/>
        <v/>
      </c>
      <c r="U831" s="53" t="str">
        <f>IF(S831="","",COUNTIF($S$7:S831,"該当２"))</f>
        <v/>
      </c>
      <c r="V831" s="56" t="str">
        <f t="shared" si="139"/>
        <v/>
      </c>
      <c r="W831" s="83" t="str">
        <f t="shared" si="140"/>
        <v/>
      </c>
      <c r="X831" s="53" t="str">
        <f>IF(V831="","",COUNTIF($V$7:V831,"該当３"))</f>
        <v/>
      </c>
    </row>
    <row r="832" spans="1:24">
      <c r="A832" s="263">
        <v>1020503007</v>
      </c>
      <c r="B832" s="263">
        <v>10</v>
      </c>
      <c r="C832" s="264">
        <v>205</v>
      </c>
      <c r="D832" s="265">
        <v>3</v>
      </c>
      <c r="E832" s="264">
        <v>7</v>
      </c>
      <c r="F832" s="263" t="s">
        <v>495</v>
      </c>
      <c r="G832" s="266" t="s">
        <v>1124</v>
      </c>
      <c r="H832" s="266" t="s">
        <v>1179</v>
      </c>
      <c r="I832" s="263" t="s">
        <v>1185</v>
      </c>
      <c r="J832" s="51"/>
      <c r="K832" s="52" t="str">
        <f t="shared" si="141"/>
        <v/>
      </c>
      <c r="L832" s="83" t="str">
        <f t="shared" si="142"/>
        <v/>
      </c>
      <c r="M832" s="53" t="str">
        <f>IF(K832="","",COUNTIF($K$7:K832,"ﾘｽﾄ１"))</f>
        <v/>
      </c>
      <c r="N832" s="53" t="str">
        <f t="shared" si="143"/>
        <v/>
      </c>
      <c r="O832" s="54" t="str">
        <f t="shared" si="144"/>
        <v/>
      </c>
      <c r="P832" s="53" t="str">
        <f t="shared" si="135"/>
        <v/>
      </c>
      <c r="Q832" s="52" t="str">
        <f t="shared" si="136"/>
        <v/>
      </c>
      <c r="R832" s="55" t="str">
        <f t="shared" si="137"/>
        <v/>
      </c>
      <c r="S832" s="52" t="str">
        <f t="shared" si="145"/>
        <v/>
      </c>
      <c r="T832" s="83" t="str">
        <f t="shared" si="138"/>
        <v/>
      </c>
      <c r="U832" s="53" t="str">
        <f>IF(S832="","",COUNTIF($S$7:S832,"該当２"))</f>
        <v/>
      </c>
      <c r="V832" s="56" t="str">
        <f t="shared" si="139"/>
        <v/>
      </c>
      <c r="W832" s="83" t="str">
        <f t="shared" si="140"/>
        <v/>
      </c>
      <c r="X832" s="53" t="str">
        <f>IF(V832="","",COUNTIF($V$7:V832,"該当３"))</f>
        <v/>
      </c>
    </row>
    <row r="833" spans="1:24">
      <c r="A833" s="263">
        <v>1020504000</v>
      </c>
      <c r="B833" s="263">
        <v>10</v>
      </c>
      <c r="C833" s="264">
        <v>205</v>
      </c>
      <c r="D833" s="265">
        <v>4</v>
      </c>
      <c r="E833" s="264">
        <v>0</v>
      </c>
      <c r="F833" s="263" t="s">
        <v>495</v>
      </c>
      <c r="G833" s="266" t="s">
        <v>1124</v>
      </c>
      <c r="H833" s="266" t="s">
        <v>1186</v>
      </c>
      <c r="I833" s="263"/>
      <c r="J833" s="51"/>
      <c r="K833" s="52" t="str">
        <f t="shared" si="141"/>
        <v/>
      </c>
      <c r="L833" s="83" t="str">
        <f t="shared" si="142"/>
        <v/>
      </c>
      <c r="M833" s="53" t="str">
        <f>IF(K833="","",COUNTIF($K$7:K833,"ﾘｽﾄ１"))</f>
        <v/>
      </c>
      <c r="N833" s="53" t="str">
        <f t="shared" si="143"/>
        <v/>
      </c>
      <c r="O833" s="54" t="str">
        <f t="shared" si="144"/>
        <v/>
      </c>
      <c r="P833" s="53" t="str">
        <f t="shared" si="135"/>
        <v/>
      </c>
      <c r="Q833" s="52" t="str">
        <f t="shared" si="136"/>
        <v/>
      </c>
      <c r="R833" s="55" t="str">
        <f t="shared" si="137"/>
        <v/>
      </c>
      <c r="S833" s="52" t="str">
        <f t="shared" si="145"/>
        <v/>
      </c>
      <c r="T833" s="83" t="str">
        <f t="shared" si="138"/>
        <v/>
      </c>
      <c r="U833" s="53" t="str">
        <f>IF(S833="","",COUNTIF($S$7:S833,"該当２"))</f>
        <v/>
      </c>
      <c r="V833" s="56" t="str">
        <f t="shared" si="139"/>
        <v/>
      </c>
      <c r="W833" s="83" t="str">
        <f t="shared" si="140"/>
        <v/>
      </c>
      <c r="X833" s="53" t="str">
        <f>IF(V833="","",COUNTIF($V$7:V833,"該当３"))</f>
        <v/>
      </c>
    </row>
    <row r="834" spans="1:24">
      <c r="A834" s="263">
        <v>1020504001</v>
      </c>
      <c r="B834" s="263">
        <v>10</v>
      </c>
      <c r="C834" s="264">
        <v>205</v>
      </c>
      <c r="D834" s="265">
        <v>4</v>
      </c>
      <c r="E834" s="264">
        <v>1</v>
      </c>
      <c r="F834" s="263" t="s">
        <v>495</v>
      </c>
      <c r="G834" s="266" t="s">
        <v>1124</v>
      </c>
      <c r="H834" s="266" t="s">
        <v>1186</v>
      </c>
      <c r="I834" s="263" t="s">
        <v>1187</v>
      </c>
      <c r="J834" s="51"/>
      <c r="K834" s="52" t="str">
        <f t="shared" si="141"/>
        <v/>
      </c>
      <c r="L834" s="83" t="str">
        <f t="shared" si="142"/>
        <v/>
      </c>
      <c r="M834" s="53" t="str">
        <f>IF(K834="","",COUNTIF($K$7:K834,"ﾘｽﾄ１"))</f>
        <v/>
      </c>
      <c r="N834" s="53" t="str">
        <f t="shared" si="143"/>
        <v/>
      </c>
      <c r="O834" s="54" t="str">
        <f t="shared" si="144"/>
        <v/>
      </c>
      <c r="P834" s="53" t="str">
        <f t="shared" si="135"/>
        <v/>
      </c>
      <c r="Q834" s="52" t="str">
        <f t="shared" si="136"/>
        <v/>
      </c>
      <c r="R834" s="55" t="str">
        <f t="shared" si="137"/>
        <v/>
      </c>
      <c r="S834" s="52" t="str">
        <f t="shared" si="145"/>
        <v/>
      </c>
      <c r="T834" s="83" t="str">
        <f t="shared" si="138"/>
        <v/>
      </c>
      <c r="U834" s="53" t="str">
        <f>IF(S834="","",COUNTIF($S$7:S834,"該当２"))</f>
        <v/>
      </c>
      <c r="V834" s="56" t="str">
        <f t="shared" si="139"/>
        <v/>
      </c>
      <c r="W834" s="83" t="str">
        <f t="shared" si="140"/>
        <v/>
      </c>
      <c r="X834" s="53" t="str">
        <f>IF(V834="","",COUNTIF($V$7:V834,"該当３"))</f>
        <v/>
      </c>
    </row>
    <row r="835" spans="1:24">
      <c r="A835" s="263">
        <v>1020504002</v>
      </c>
      <c r="B835" s="263">
        <v>10</v>
      </c>
      <c r="C835" s="264">
        <v>205</v>
      </c>
      <c r="D835" s="265">
        <v>4</v>
      </c>
      <c r="E835" s="264">
        <v>2</v>
      </c>
      <c r="F835" s="263" t="s">
        <v>495</v>
      </c>
      <c r="G835" s="266" t="s">
        <v>1124</v>
      </c>
      <c r="H835" s="266" t="s">
        <v>1186</v>
      </c>
      <c r="I835" s="263" t="s">
        <v>1188</v>
      </c>
      <c r="J835" s="51"/>
      <c r="K835" s="52" t="str">
        <f t="shared" si="141"/>
        <v/>
      </c>
      <c r="L835" s="83" t="str">
        <f t="shared" si="142"/>
        <v/>
      </c>
      <c r="M835" s="53" t="str">
        <f>IF(K835="","",COUNTIF($K$7:K835,"ﾘｽﾄ１"))</f>
        <v/>
      </c>
      <c r="N835" s="53" t="str">
        <f t="shared" si="143"/>
        <v/>
      </c>
      <c r="O835" s="54" t="str">
        <f t="shared" si="144"/>
        <v/>
      </c>
      <c r="P835" s="53" t="str">
        <f t="shared" si="135"/>
        <v/>
      </c>
      <c r="Q835" s="52" t="str">
        <f t="shared" si="136"/>
        <v/>
      </c>
      <c r="R835" s="55" t="str">
        <f t="shared" si="137"/>
        <v/>
      </c>
      <c r="S835" s="52" t="str">
        <f t="shared" si="145"/>
        <v/>
      </c>
      <c r="T835" s="83" t="str">
        <f t="shared" si="138"/>
        <v/>
      </c>
      <c r="U835" s="53" t="str">
        <f>IF(S835="","",COUNTIF($S$7:S835,"該当２"))</f>
        <v/>
      </c>
      <c r="V835" s="56" t="str">
        <f t="shared" si="139"/>
        <v/>
      </c>
      <c r="W835" s="83" t="str">
        <f t="shared" si="140"/>
        <v/>
      </c>
      <c r="X835" s="53" t="str">
        <f>IF(V835="","",COUNTIF($V$7:V835,"該当３"))</f>
        <v/>
      </c>
    </row>
    <row r="836" spans="1:24">
      <c r="A836" s="263">
        <v>1020505000</v>
      </c>
      <c r="B836" s="263">
        <v>10</v>
      </c>
      <c r="C836" s="264">
        <v>205</v>
      </c>
      <c r="D836" s="265">
        <v>5</v>
      </c>
      <c r="E836" s="264">
        <v>0</v>
      </c>
      <c r="F836" s="263" t="s">
        <v>495</v>
      </c>
      <c r="G836" s="266" t="s">
        <v>1124</v>
      </c>
      <c r="H836" s="266" t="s">
        <v>1189</v>
      </c>
      <c r="I836" s="263"/>
      <c r="J836" s="51"/>
      <c r="K836" s="52" t="str">
        <f t="shared" si="141"/>
        <v/>
      </c>
      <c r="L836" s="83" t="str">
        <f t="shared" si="142"/>
        <v/>
      </c>
      <c r="M836" s="53" t="str">
        <f>IF(K836="","",COUNTIF($K$7:K836,"ﾘｽﾄ１"))</f>
        <v/>
      </c>
      <c r="N836" s="53" t="str">
        <f t="shared" si="143"/>
        <v/>
      </c>
      <c r="O836" s="54" t="str">
        <f t="shared" si="144"/>
        <v/>
      </c>
      <c r="P836" s="53" t="str">
        <f t="shared" si="135"/>
        <v/>
      </c>
      <c r="Q836" s="52" t="str">
        <f t="shared" si="136"/>
        <v/>
      </c>
      <c r="R836" s="55" t="str">
        <f t="shared" si="137"/>
        <v/>
      </c>
      <c r="S836" s="52" t="str">
        <f t="shared" si="145"/>
        <v/>
      </c>
      <c r="T836" s="83" t="str">
        <f t="shared" si="138"/>
        <v/>
      </c>
      <c r="U836" s="53" t="str">
        <f>IF(S836="","",COUNTIF($S$7:S836,"該当２"))</f>
        <v/>
      </c>
      <c r="V836" s="56" t="str">
        <f t="shared" si="139"/>
        <v/>
      </c>
      <c r="W836" s="83" t="str">
        <f t="shared" si="140"/>
        <v/>
      </c>
      <c r="X836" s="53" t="str">
        <f>IF(V836="","",COUNTIF($V$7:V836,"該当３"))</f>
        <v/>
      </c>
    </row>
    <row r="837" spans="1:24">
      <c r="A837" s="263">
        <v>1020505001</v>
      </c>
      <c r="B837" s="263">
        <v>10</v>
      </c>
      <c r="C837" s="264">
        <v>205</v>
      </c>
      <c r="D837" s="265">
        <v>5</v>
      </c>
      <c r="E837" s="264">
        <v>1</v>
      </c>
      <c r="F837" s="263" t="s">
        <v>495</v>
      </c>
      <c r="G837" s="266" t="s">
        <v>1124</v>
      </c>
      <c r="H837" s="266" t="s">
        <v>1189</v>
      </c>
      <c r="I837" s="263" t="s">
        <v>1190</v>
      </c>
      <c r="J837" s="51"/>
      <c r="K837" s="52" t="str">
        <f t="shared" si="141"/>
        <v/>
      </c>
      <c r="L837" s="83" t="str">
        <f t="shared" si="142"/>
        <v/>
      </c>
      <c r="M837" s="53" t="str">
        <f>IF(K837="","",COUNTIF($K$7:K837,"ﾘｽﾄ１"))</f>
        <v/>
      </c>
      <c r="N837" s="53" t="str">
        <f t="shared" si="143"/>
        <v/>
      </c>
      <c r="O837" s="54" t="str">
        <f t="shared" si="144"/>
        <v/>
      </c>
      <c r="P837" s="53" t="str">
        <f t="shared" si="135"/>
        <v/>
      </c>
      <c r="Q837" s="52" t="str">
        <f t="shared" si="136"/>
        <v/>
      </c>
      <c r="R837" s="55" t="str">
        <f t="shared" si="137"/>
        <v/>
      </c>
      <c r="S837" s="52" t="str">
        <f t="shared" si="145"/>
        <v/>
      </c>
      <c r="T837" s="83" t="str">
        <f t="shared" si="138"/>
        <v/>
      </c>
      <c r="U837" s="53" t="str">
        <f>IF(S837="","",COUNTIF($S$7:S837,"該当２"))</f>
        <v/>
      </c>
      <c r="V837" s="56" t="str">
        <f t="shared" si="139"/>
        <v/>
      </c>
      <c r="W837" s="83" t="str">
        <f t="shared" si="140"/>
        <v/>
      </c>
      <c r="X837" s="53" t="str">
        <f>IF(V837="","",COUNTIF($V$7:V837,"該当３"))</f>
        <v/>
      </c>
    </row>
    <row r="838" spans="1:24">
      <c r="A838" s="263">
        <v>1020505002</v>
      </c>
      <c r="B838" s="263">
        <v>10</v>
      </c>
      <c r="C838" s="264">
        <v>205</v>
      </c>
      <c r="D838" s="265">
        <v>5</v>
      </c>
      <c r="E838" s="264">
        <v>2</v>
      </c>
      <c r="F838" s="263" t="s">
        <v>495</v>
      </c>
      <c r="G838" s="266" t="s">
        <v>1124</v>
      </c>
      <c r="H838" s="266" t="s">
        <v>1189</v>
      </c>
      <c r="I838" s="263" t="s">
        <v>1191</v>
      </c>
      <c r="J838" s="51"/>
      <c r="K838" s="52" t="str">
        <f t="shared" si="141"/>
        <v/>
      </c>
      <c r="L838" s="83" t="str">
        <f t="shared" si="142"/>
        <v/>
      </c>
      <c r="M838" s="53" t="str">
        <f>IF(K838="","",COUNTIF($K$7:K838,"ﾘｽﾄ１"))</f>
        <v/>
      </c>
      <c r="N838" s="53" t="str">
        <f t="shared" si="143"/>
        <v/>
      </c>
      <c r="O838" s="54" t="str">
        <f t="shared" si="144"/>
        <v/>
      </c>
      <c r="P838" s="53" t="str">
        <f t="shared" si="135"/>
        <v/>
      </c>
      <c r="Q838" s="52" t="str">
        <f t="shared" si="136"/>
        <v/>
      </c>
      <c r="R838" s="55" t="str">
        <f t="shared" si="137"/>
        <v/>
      </c>
      <c r="S838" s="52" t="str">
        <f t="shared" si="145"/>
        <v/>
      </c>
      <c r="T838" s="83" t="str">
        <f t="shared" si="138"/>
        <v/>
      </c>
      <c r="U838" s="53" t="str">
        <f>IF(S838="","",COUNTIF($S$7:S838,"該当２"))</f>
        <v/>
      </c>
      <c r="V838" s="56" t="str">
        <f t="shared" si="139"/>
        <v/>
      </c>
      <c r="W838" s="83" t="str">
        <f t="shared" si="140"/>
        <v/>
      </c>
      <c r="X838" s="53" t="str">
        <f>IF(V838="","",COUNTIF($V$7:V838,"該当３"))</f>
        <v/>
      </c>
    </row>
    <row r="839" spans="1:24">
      <c r="A839" s="263">
        <v>1020505003</v>
      </c>
      <c r="B839" s="263">
        <v>10</v>
      </c>
      <c r="C839" s="264">
        <v>205</v>
      </c>
      <c r="D839" s="265">
        <v>5</v>
      </c>
      <c r="E839" s="264">
        <v>3</v>
      </c>
      <c r="F839" s="263" t="s">
        <v>495</v>
      </c>
      <c r="G839" s="266" t="s">
        <v>1124</v>
      </c>
      <c r="H839" s="266" t="s">
        <v>1189</v>
      </c>
      <c r="I839" s="263" t="s">
        <v>1192</v>
      </c>
      <c r="J839" s="51"/>
      <c r="K839" s="52" t="str">
        <f t="shared" si="141"/>
        <v/>
      </c>
      <c r="L839" s="83" t="str">
        <f t="shared" si="142"/>
        <v/>
      </c>
      <c r="M839" s="53" t="str">
        <f>IF(K839="","",COUNTIF($K$7:K839,"ﾘｽﾄ１"))</f>
        <v/>
      </c>
      <c r="N839" s="53" t="str">
        <f t="shared" si="143"/>
        <v/>
      </c>
      <c r="O839" s="54" t="str">
        <f t="shared" si="144"/>
        <v/>
      </c>
      <c r="P839" s="53" t="str">
        <f t="shared" si="135"/>
        <v/>
      </c>
      <c r="Q839" s="52" t="str">
        <f t="shared" si="136"/>
        <v/>
      </c>
      <c r="R839" s="55" t="str">
        <f t="shared" si="137"/>
        <v/>
      </c>
      <c r="S839" s="52" t="str">
        <f t="shared" si="145"/>
        <v/>
      </c>
      <c r="T839" s="83" t="str">
        <f t="shared" si="138"/>
        <v/>
      </c>
      <c r="U839" s="53" t="str">
        <f>IF(S839="","",COUNTIF($S$7:S839,"該当２"))</f>
        <v/>
      </c>
      <c r="V839" s="56" t="str">
        <f t="shared" si="139"/>
        <v/>
      </c>
      <c r="W839" s="83" t="str">
        <f t="shared" si="140"/>
        <v/>
      </c>
      <c r="X839" s="53" t="str">
        <f>IF(V839="","",COUNTIF($V$7:V839,"該当３"))</f>
        <v/>
      </c>
    </row>
    <row r="840" spans="1:24">
      <c r="A840" s="263">
        <v>1020505004</v>
      </c>
      <c r="B840" s="263">
        <v>10</v>
      </c>
      <c r="C840" s="264">
        <v>205</v>
      </c>
      <c r="D840" s="265">
        <v>5</v>
      </c>
      <c r="E840" s="264">
        <v>4</v>
      </c>
      <c r="F840" s="263" t="s">
        <v>495</v>
      </c>
      <c r="G840" s="266" t="s">
        <v>1124</v>
      </c>
      <c r="H840" s="263" t="s">
        <v>1189</v>
      </c>
      <c r="I840" s="263" t="s">
        <v>1193</v>
      </c>
      <c r="J840" s="51"/>
      <c r="K840" s="52" t="str">
        <f t="shared" si="141"/>
        <v/>
      </c>
      <c r="L840" s="83" t="str">
        <f t="shared" si="142"/>
        <v/>
      </c>
      <c r="M840" s="53" t="str">
        <f>IF(K840="","",COUNTIF($K$7:K840,"ﾘｽﾄ１"))</f>
        <v/>
      </c>
      <c r="N840" s="53" t="str">
        <f t="shared" si="143"/>
        <v/>
      </c>
      <c r="O840" s="54" t="str">
        <f t="shared" si="144"/>
        <v/>
      </c>
      <c r="P840" s="53" t="str">
        <f t="shared" si="135"/>
        <v/>
      </c>
      <c r="Q840" s="52" t="str">
        <f t="shared" si="136"/>
        <v/>
      </c>
      <c r="R840" s="55" t="str">
        <f t="shared" si="137"/>
        <v/>
      </c>
      <c r="S840" s="52" t="str">
        <f t="shared" si="145"/>
        <v/>
      </c>
      <c r="T840" s="83" t="str">
        <f t="shared" si="138"/>
        <v/>
      </c>
      <c r="U840" s="53" t="str">
        <f>IF(S840="","",COUNTIF($S$7:S840,"該当２"))</f>
        <v/>
      </c>
      <c r="V840" s="56" t="str">
        <f t="shared" si="139"/>
        <v/>
      </c>
      <c r="W840" s="83" t="str">
        <f t="shared" si="140"/>
        <v/>
      </c>
      <c r="X840" s="53" t="str">
        <f>IF(V840="","",COUNTIF($V$7:V840,"該当３"))</f>
        <v/>
      </c>
    </row>
    <row r="841" spans="1:24">
      <c r="A841" s="263">
        <v>1020505005</v>
      </c>
      <c r="B841" s="263">
        <v>10</v>
      </c>
      <c r="C841" s="264">
        <v>205</v>
      </c>
      <c r="D841" s="265">
        <v>5</v>
      </c>
      <c r="E841" s="264">
        <v>5</v>
      </c>
      <c r="F841" s="263" t="s">
        <v>495</v>
      </c>
      <c r="G841" s="266" t="s">
        <v>1124</v>
      </c>
      <c r="H841" s="263" t="s">
        <v>1189</v>
      </c>
      <c r="I841" s="263" t="s">
        <v>1194</v>
      </c>
      <c r="J841" s="51"/>
      <c r="K841" s="52" t="str">
        <f t="shared" si="141"/>
        <v/>
      </c>
      <c r="L841" s="83" t="str">
        <f t="shared" si="142"/>
        <v/>
      </c>
      <c r="M841" s="53" t="str">
        <f>IF(K841="","",COUNTIF($K$7:K841,"ﾘｽﾄ１"))</f>
        <v/>
      </c>
      <c r="N841" s="53" t="str">
        <f t="shared" si="143"/>
        <v/>
      </c>
      <c r="O841" s="54" t="str">
        <f t="shared" si="144"/>
        <v/>
      </c>
      <c r="P841" s="53" t="str">
        <f t="shared" si="135"/>
        <v/>
      </c>
      <c r="Q841" s="52" t="str">
        <f t="shared" si="136"/>
        <v/>
      </c>
      <c r="R841" s="55" t="str">
        <f t="shared" si="137"/>
        <v/>
      </c>
      <c r="S841" s="52" t="str">
        <f t="shared" si="145"/>
        <v/>
      </c>
      <c r="T841" s="83" t="str">
        <f t="shared" si="138"/>
        <v/>
      </c>
      <c r="U841" s="53" t="str">
        <f>IF(S841="","",COUNTIF($S$7:S841,"該当２"))</f>
        <v/>
      </c>
      <c r="V841" s="56" t="str">
        <f t="shared" si="139"/>
        <v/>
      </c>
      <c r="W841" s="83" t="str">
        <f t="shared" si="140"/>
        <v/>
      </c>
      <c r="X841" s="53" t="str">
        <f>IF(V841="","",COUNTIF($V$7:V841,"該当３"))</f>
        <v/>
      </c>
    </row>
    <row r="842" spans="1:24">
      <c r="A842" s="263">
        <v>1020505006</v>
      </c>
      <c r="B842" s="263">
        <v>10</v>
      </c>
      <c r="C842" s="264">
        <v>205</v>
      </c>
      <c r="D842" s="265">
        <v>5</v>
      </c>
      <c r="E842" s="264">
        <v>6</v>
      </c>
      <c r="F842" s="263" t="s">
        <v>495</v>
      </c>
      <c r="G842" s="266" t="s">
        <v>1124</v>
      </c>
      <c r="H842" s="263" t="s">
        <v>1189</v>
      </c>
      <c r="I842" s="263" t="s">
        <v>1195</v>
      </c>
      <c r="J842" s="51"/>
      <c r="K842" s="52" t="str">
        <f t="shared" si="141"/>
        <v/>
      </c>
      <c r="L842" s="83" t="str">
        <f t="shared" si="142"/>
        <v/>
      </c>
      <c r="M842" s="53" t="str">
        <f>IF(K842="","",COUNTIF($K$7:K842,"ﾘｽﾄ１"))</f>
        <v/>
      </c>
      <c r="N842" s="53" t="str">
        <f t="shared" si="143"/>
        <v/>
      </c>
      <c r="O842" s="54" t="str">
        <f t="shared" si="144"/>
        <v/>
      </c>
      <c r="P842" s="53" t="str">
        <f t="shared" ref="P842:P905" si="146">IF(O842="該当１",G842,"")</f>
        <v/>
      </c>
      <c r="Q842" s="52" t="str">
        <f t="shared" ref="Q842:Q905" si="147">IF(O842="該当１","ﾘｽﾄ2","")</f>
        <v/>
      </c>
      <c r="R842" s="55" t="str">
        <f t="shared" ref="R842:R905" si="148">IF(Q842="ﾘｽﾄ2",H842,"")</f>
        <v/>
      </c>
      <c r="S842" s="52" t="str">
        <f t="shared" si="145"/>
        <v/>
      </c>
      <c r="T842" s="83" t="str">
        <f t="shared" ref="T842:T905" si="149">IF(S842="該当２",H842,"")</f>
        <v/>
      </c>
      <c r="U842" s="53" t="str">
        <f>IF(S842="","",COUNTIF($S$7:S842,"該当２"))</f>
        <v/>
      </c>
      <c r="V842" s="56" t="str">
        <f t="shared" ref="V842:V905" si="150">IF(AND($S$2=H842,E842&gt;0,E842&lt;998),"該当３","")</f>
        <v/>
      </c>
      <c r="W842" s="83" t="str">
        <f t="shared" ref="W842:W905" si="151">IF(V842="該当３",I842,"")</f>
        <v/>
      </c>
      <c r="X842" s="53" t="str">
        <f>IF(V842="","",COUNTIF($V$7:V842,"該当３"))</f>
        <v/>
      </c>
    </row>
    <row r="843" spans="1:24">
      <c r="A843" s="263">
        <v>1020505007</v>
      </c>
      <c r="B843" s="263">
        <v>10</v>
      </c>
      <c r="C843" s="264">
        <v>205</v>
      </c>
      <c r="D843" s="265">
        <v>5</v>
      </c>
      <c r="E843" s="264">
        <v>7</v>
      </c>
      <c r="F843" s="263" t="s">
        <v>495</v>
      </c>
      <c r="G843" s="266" t="s">
        <v>1124</v>
      </c>
      <c r="H843" s="263" t="s">
        <v>1189</v>
      </c>
      <c r="I843" s="263" t="s">
        <v>1196</v>
      </c>
      <c r="J843" s="51"/>
      <c r="K843" s="52" t="str">
        <f t="shared" ref="K843:K906" si="152">IF(AND($C843&gt;0,$H843=""),"ﾘｽﾄ１","")</f>
        <v/>
      </c>
      <c r="L843" s="83" t="str">
        <f t="shared" ref="L843:L906" si="153">IF(K843="ﾘｽﾄ１",G843,"")</f>
        <v/>
      </c>
      <c r="M843" s="53" t="str">
        <f>IF(K843="","",COUNTIF($K$7:K843,"ﾘｽﾄ１"))</f>
        <v/>
      </c>
      <c r="N843" s="53" t="str">
        <f t="shared" ref="N843:N906" si="154">IF(AND(D843=0,E843&gt;0),"同一区","")</f>
        <v/>
      </c>
      <c r="O843" s="54" t="str">
        <f t="shared" ref="O843:O906" si="155">IF(AND(EXACT($K$2,G843),H843&gt;0),"該当１","")</f>
        <v/>
      </c>
      <c r="P843" s="53" t="str">
        <f t="shared" si="146"/>
        <v/>
      </c>
      <c r="Q843" s="52" t="str">
        <f t="shared" si="147"/>
        <v/>
      </c>
      <c r="R843" s="55" t="str">
        <f t="shared" si="148"/>
        <v/>
      </c>
      <c r="S843" s="52" t="str">
        <f t="shared" ref="S843:S906" si="156">IF(AND(Q843="ﾘｽﾄ2",OR(I843=0,AND(N843="同一区",E843=1))),"該当２","")</f>
        <v/>
      </c>
      <c r="T843" s="83" t="str">
        <f t="shared" si="149"/>
        <v/>
      </c>
      <c r="U843" s="53" t="str">
        <f>IF(S843="","",COUNTIF($S$7:S843,"該当２"))</f>
        <v/>
      </c>
      <c r="V843" s="56" t="str">
        <f t="shared" si="150"/>
        <v/>
      </c>
      <c r="W843" s="83" t="str">
        <f t="shared" si="151"/>
        <v/>
      </c>
      <c r="X843" s="53" t="str">
        <f>IF(V843="","",COUNTIF($V$7:V843,"該当３"))</f>
        <v/>
      </c>
    </row>
    <row r="844" spans="1:24">
      <c r="A844" s="263">
        <v>1020505008</v>
      </c>
      <c r="B844" s="263">
        <v>10</v>
      </c>
      <c r="C844" s="264">
        <v>205</v>
      </c>
      <c r="D844" s="265">
        <v>5</v>
      </c>
      <c r="E844" s="264">
        <v>8</v>
      </c>
      <c r="F844" s="263" t="s">
        <v>495</v>
      </c>
      <c r="G844" s="266" t="s">
        <v>1124</v>
      </c>
      <c r="H844" s="266" t="s">
        <v>1189</v>
      </c>
      <c r="I844" s="263" t="s">
        <v>1197</v>
      </c>
      <c r="J844" s="51"/>
      <c r="K844" s="52" t="str">
        <f t="shared" si="152"/>
        <v/>
      </c>
      <c r="L844" s="83" t="str">
        <f t="shared" si="153"/>
        <v/>
      </c>
      <c r="M844" s="53" t="str">
        <f>IF(K844="","",COUNTIF($K$7:K844,"ﾘｽﾄ１"))</f>
        <v/>
      </c>
      <c r="N844" s="53" t="str">
        <f t="shared" si="154"/>
        <v/>
      </c>
      <c r="O844" s="54" t="str">
        <f t="shared" si="155"/>
        <v/>
      </c>
      <c r="P844" s="53" t="str">
        <f t="shared" si="146"/>
        <v/>
      </c>
      <c r="Q844" s="52" t="str">
        <f t="shared" si="147"/>
        <v/>
      </c>
      <c r="R844" s="55" t="str">
        <f t="shared" si="148"/>
        <v/>
      </c>
      <c r="S844" s="52" t="str">
        <f t="shared" si="156"/>
        <v/>
      </c>
      <c r="T844" s="83" t="str">
        <f t="shared" si="149"/>
        <v/>
      </c>
      <c r="U844" s="53" t="str">
        <f>IF(S844="","",COUNTIF($S$7:S844,"該当２"))</f>
        <v/>
      </c>
      <c r="V844" s="56" t="str">
        <f t="shared" si="150"/>
        <v/>
      </c>
      <c r="W844" s="83" t="str">
        <f t="shared" si="151"/>
        <v/>
      </c>
      <c r="X844" s="53" t="str">
        <f>IF(V844="","",COUNTIF($V$7:V844,"該当３"))</f>
        <v/>
      </c>
    </row>
    <row r="845" spans="1:24">
      <c r="A845" s="263">
        <v>1020505009</v>
      </c>
      <c r="B845" s="263">
        <v>10</v>
      </c>
      <c r="C845" s="264">
        <v>205</v>
      </c>
      <c r="D845" s="265">
        <v>5</v>
      </c>
      <c r="E845" s="264">
        <v>9</v>
      </c>
      <c r="F845" s="263" t="s">
        <v>495</v>
      </c>
      <c r="G845" s="266" t="s">
        <v>1124</v>
      </c>
      <c r="H845" s="266" t="s">
        <v>1189</v>
      </c>
      <c r="I845" s="263" t="s">
        <v>1198</v>
      </c>
      <c r="J845" s="51"/>
      <c r="K845" s="52" t="str">
        <f t="shared" si="152"/>
        <v/>
      </c>
      <c r="L845" s="83" t="str">
        <f t="shared" si="153"/>
        <v/>
      </c>
      <c r="M845" s="53" t="str">
        <f>IF(K845="","",COUNTIF($K$7:K845,"ﾘｽﾄ１"))</f>
        <v/>
      </c>
      <c r="N845" s="53" t="str">
        <f t="shared" si="154"/>
        <v/>
      </c>
      <c r="O845" s="54" t="str">
        <f t="shared" si="155"/>
        <v/>
      </c>
      <c r="P845" s="53" t="str">
        <f t="shared" si="146"/>
        <v/>
      </c>
      <c r="Q845" s="52" t="str">
        <f t="shared" si="147"/>
        <v/>
      </c>
      <c r="R845" s="55" t="str">
        <f t="shared" si="148"/>
        <v/>
      </c>
      <c r="S845" s="52" t="str">
        <f t="shared" si="156"/>
        <v/>
      </c>
      <c r="T845" s="83" t="str">
        <f t="shared" si="149"/>
        <v/>
      </c>
      <c r="U845" s="53" t="str">
        <f>IF(S845="","",COUNTIF($S$7:S845,"該当２"))</f>
        <v/>
      </c>
      <c r="V845" s="56" t="str">
        <f t="shared" si="150"/>
        <v/>
      </c>
      <c r="W845" s="83" t="str">
        <f t="shared" si="151"/>
        <v/>
      </c>
      <c r="X845" s="53" t="str">
        <f>IF(V845="","",COUNTIF($V$7:V845,"該当３"))</f>
        <v/>
      </c>
    </row>
    <row r="846" spans="1:24">
      <c r="A846" s="263">
        <v>1020505010</v>
      </c>
      <c r="B846" s="263">
        <v>10</v>
      </c>
      <c r="C846" s="264">
        <v>205</v>
      </c>
      <c r="D846" s="265">
        <v>5</v>
      </c>
      <c r="E846" s="264">
        <v>10</v>
      </c>
      <c r="F846" s="263" t="s">
        <v>495</v>
      </c>
      <c r="G846" s="266" t="s">
        <v>1124</v>
      </c>
      <c r="H846" s="266" t="s">
        <v>1189</v>
      </c>
      <c r="I846" s="263" t="s">
        <v>1199</v>
      </c>
      <c r="J846" s="51"/>
      <c r="K846" s="52" t="str">
        <f t="shared" si="152"/>
        <v/>
      </c>
      <c r="L846" s="83" t="str">
        <f t="shared" si="153"/>
        <v/>
      </c>
      <c r="M846" s="53" t="str">
        <f>IF(K846="","",COUNTIF($K$7:K846,"ﾘｽﾄ１"))</f>
        <v/>
      </c>
      <c r="N846" s="53" t="str">
        <f t="shared" si="154"/>
        <v/>
      </c>
      <c r="O846" s="54" t="str">
        <f t="shared" si="155"/>
        <v/>
      </c>
      <c r="P846" s="53" t="str">
        <f t="shared" si="146"/>
        <v/>
      </c>
      <c r="Q846" s="52" t="str">
        <f t="shared" si="147"/>
        <v/>
      </c>
      <c r="R846" s="55" t="str">
        <f t="shared" si="148"/>
        <v/>
      </c>
      <c r="S846" s="52" t="str">
        <f t="shared" si="156"/>
        <v/>
      </c>
      <c r="T846" s="83" t="str">
        <f t="shared" si="149"/>
        <v/>
      </c>
      <c r="U846" s="53" t="str">
        <f>IF(S846="","",COUNTIF($S$7:S846,"該当２"))</f>
        <v/>
      </c>
      <c r="V846" s="56" t="str">
        <f t="shared" si="150"/>
        <v/>
      </c>
      <c r="W846" s="83" t="str">
        <f t="shared" si="151"/>
        <v/>
      </c>
      <c r="X846" s="53" t="str">
        <f>IF(V846="","",COUNTIF($V$7:V846,"該当３"))</f>
        <v/>
      </c>
    </row>
    <row r="847" spans="1:24">
      <c r="A847" s="263">
        <v>1020505011</v>
      </c>
      <c r="B847" s="263">
        <v>10</v>
      </c>
      <c r="C847" s="264">
        <v>205</v>
      </c>
      <c r="D847" s="265">
        <v>5</v>
      </c>
      <c r="E847" s="264">
        <v>11</v>
      </c>
      <c r="F847" s="263" t="s">
        <v>495</v>
      </c>
      <c r="G847" s="266" t="s">
        <v>1124</v>
      </c>
      <c r="H847" s="266" t="s">
        <v>1189</v>
      </c>
      <c r="I847" s="263" t="s">
        <v>1200</v>
      </c>
      <c r="J847" s="51"/>
      <c r="K847" s="52" t="str">
        <f t="shared" si="152"/>
        <v/>
      </c>
      <c r="L847" s="83" t="str">
        <f t="shared" si="153"/>
        <v/>
      </c>
      <c r="M847" s="53" t="str">
        <f>IF(K847="","",COUNTIF($K$7:K847,"ﾘｽﾄ１"))</f>
        <v/>
      </c>
      <c r="N847" s="53" t="str">
        <f t="shared" si="154"/>
        <v/>
      </c>
      <c r="O847" s="54" t="str">
        <f t="shared" si="155"/>
        <v/>
      </c>
      <c r="P847" s="53" t="str">
        <f t="shared" si="146"/>
        <v/>
      </c>
      <c r="Q847" s="52" t="str">
        <f t="shared" si="147"/>
        <v/>
      </c>
      <c r="R847" s="55" t="str">
        <f t="shared" si="148"/>
        <v/>
      </c>
      <c r="S847" s="52" t="str">
        <f t="shared" si="156"/>
        <v/>
      </c>
      <c r="T847" s="83" t="str">
        <f t="shared" si="149"/>
        <v/>
      </c>
      <c r="U847" s="53" t="str">
        <f>IF(S847="","",COUNTIF($S$7:S847,"該当２"))</f>
        <v/>
      </c>
      <c r="V847" s="56" t="str">
        <f t="shared" si="150"/>
        <v/>
      </c>
      <c r="W847" s="83" t="str">
        <f t="shared" si="151"/>
        <v/>
      </c>
      <c r="X847" s="53" t="str">
        <f>IF(V847="","",COUNTIF($V$7:V847,"該当３"))</f>
        <v/>
      </c>
    </row>
    <row r="848" spans="1:24">
      <c r="A848" s="263">
        <v>1020505012</v>
      </c>
      <c r="B848" s="263">
        <v>10</v>
      </c>
      <c r="C848" s="264">
        <v>205</v>
      </c>
      <c r="D848" s="265">
        <v>5</v>
      </c>
      <c r="E848" s="264">
        <v>12</v>
      </c>
      <c r="F848" s="263" t="s">
        <v>495</v>
      </c>
      <c r="G848" s="266" t="s">
        <v>1124</v>
      </c>
      <c r="H848" s="266" t="s">
        <v>1189</v>
      </c>
      <c r="I848" s="263" t="s">
        <v>1201</v>
      </c>
      <c r="J848" s="51"/>
      <c r="K848" s="52" t="str">
        <f t="shared" si="152"/>
        <v/>
      </c>
      <c r="L848" s="83" t="str">
        <f t="shared" si="153"/>
        <v/>
      </c>
      <c r="M848" s="53" t="str">
        <f>IF(K848="","",COUNTIF($K$7:K848,"ﾘｽﾄ１"))</f>
        <v/>
      </c>
      <c r="N848" s="53" t="str">
        <f t="shared" si="154"/>
        <v/>
      </c>
      <c r="O848" s="54" t="str">
        <f t="shared" si="155"/>
        <v/>
      </c>
      <c r="P848" s="53" t="str">
        <f t="shared" si="146"/>
        <v/>
      </c>
      <c r="Q848" s="52" t="str">
        <f t="shared" si="147"/>
        <v/>
      </c>
      <c r="R848" s="55" t="str">
        <f t="shared" si="148"/>
        <v/>
      </c>
      <c r="S848" s="52" t="str">
        <f t="shared" si="156"/>
        <v/>
      </c>
      <c r="T848" s="83" t="str">
        <f t="shared" si="149"/>
        <v/>
      </c>
      <c r="U848" s="53" t="str">
        <f>IF(S848="","",COUNTIF($S$7:S848,"該当２"))</f>
        <v/>
      </c>
      <c r="V848" s="56" t="str">
        <f t="shared" si="150"/>
        <v/>
      </c>
      <c r="W848" s="83" t="str">
        <f t="shared" si="151"/>
        <v/>
      </c>
      <c r="X848" s="53" t="str">
        <f>IF(V848="","",COUNTIF($V$7:V848,"該当３"))</f>
        <v/>
      </c>
    </row>
    <row r="849" spans="1:24">
      <c r="A849" s="263">
        <v>1020505013</v>
      </c>
      <c r="B849" s="263">
        <v>10</v>
      </c>
      <c r="C849" s="264">
        <v>205</v>
      </c>
      <c r="D849" s="265">
        <v>5</v>
      </c>
      <c r="E849" s="264">
        <v>13</v>
      </c>
      <c r="F849" s="263" t="s">
        <v>495</v>
      </c>
      <c r="G849" s="266" t="s">
        <v>1124</v>
      </c>
      <c r="H849" s="266" t="s">
        <v>1189</v>
      </c>
      <c r="I849" s="263" t="s">
        <v>1202</v>
      </c>
      <c r="J849" s="51"/>
      <c r="K849" s="52" t="str">
        <f t="shared" si="152"/>
        <v/>
      </c>
      <c r="L849" s="83" t="str">
        <f t="shared" si="153"/>
        <v/>
      </c>
      <c r="M849" s="53" t="str">
        <f>IF(K849="","",COUNTIF($K$7:K849,"ﾘｽﾄ１"))</f>
        <v/>
      </c>
      <c r="N849" s="53" t="str">
        <f t="shared" si="154"/>
        <v/>
      </c>
      <c r="O849" s="54" t="str">
        <f t="shared" si="155"/>
        <v/>
      </c>
      <c r="P849" s="53" t="str">
        <f t="shared" si="146"/>
        <v/>
      </c>
      <c r="Q849" s="52" t="str">
        <f t="shared" si="147"/>
        <v/>
      </c>
      <c r="R849" s="55" t="str">
        <f t="shared" si="148"/>
        <v/>
      </c>
      <c r="S849" s="52" t="str">
        <f t="shared" si="156"/>
        <v/>
      </c>
      <c r="T849" s="83" t="str">
        <f t="shared" si="149"/>
        <v/>
      </c>
      <c r="U849" s="53" t="str">
        <f>IF(S849="","",COUNTIF($S$7:S849,"該当２"))</f>
        <v/>
      </c>
      <c r="V849" s="56" t="str">
        <f t="shared" si="150"/>
        <v/>
      </c>
      <c r="W849" s="83" t="str">
        <f t="shared" si="151"/>
        <v/>
      </c>
      <c r="X849" s="53" t="str">
        <f>IF(V849="","",COUNTIF($V$7:V849,"該当３"))</f>
        <v/>
      </c>
    </row>
    <row r="850" spans="1:24">
      <c r="A850" s="263">
        <v>1020505014</v>
      </c>
      <c r="B850" s="263">
        <v>10</v>
      </c>
      <c r="C850" s="264">
        <v>205</v>
      </c>
      <c r="D850" s="265">
        <v>5</v>
      </c>
      <c r="E850" s="264">
        <v>14</v>
      </c>
      <c r="F850" s="263" t="s">
        <v>495</v>
      </c>
      <c r="G850" s="266" t="s">
        <v>1124</v>
      </c>
      <c r="H850" s="266" t="s">
        <v>1189</v>
      </c>
      <c r="I850" s="263" t="s">
        <v>1203</v>
      </c>
      <c r="J850" s="51"/>
      <c r="K850" s="52" t="str">
        <f t="shared" si="152"/>
        <v/>
      </c>
      <c r="L850" s="83" t="str">
        <f t="shared" si="153"/>
        <v/>
      </c>
      <c r="M850" s="53" t="str">
        <f>IF(K850="","",COUNTIF($K$7:K850,"ﾘｽﾄ１"))</f>
        <v/>
      </c>
      <c r="N850" s="53" t="str">
        <f t="shared" si="154"/>
        <v/>
      </c>
      <c r="O850" s="54" t="str">
        <f t="shared" si="155"/>
        <v/>
      </c>
      <c r="P850" s="53" t="str">
        <f t="shared" si="146"/>
        <v/>
      </c>
      <c r="Q850" s="52" t="str">
        <f t="shared" si="147"/>
        <v/>
      </c>
      <c r="R850" s="55" t="str">
        <f t="shared" si="148"/>
        <v/>
      </c>
      <c r="S850" s="52" t="str">
        <f t="shared" si="156"/>
        <v/>
      </c>
      <c r="T850" s="83" t="str">
        <f t="shared" si="149"/>
        <v/>
      </c>
      <c r="U850" s="53" t="str">
        <f>IF(S850="","",COUNTIF($S$7:S850,"該当２"))</f>
        <v/>
      </c>
      <c r="V850" s="56" t="str">
        <f t="shared" si="150"/>
        <v/>
      </c>
      <c r="W850" s="83" t="str">
        <f t="shared" si="151"/>
        <v/>
      </c>
      <c r="X850" s="53" t="str">
        <f>IF(V850="","",COUNTIF($V$7:V850,"該当３"))</f>
        <v/>
      </c>
    </row>
    <row r="851" spans="1:24">
      <c r="A851" s="263">
        <v>1020505015</v>
      </c>
      <c r="B851" s="263">
        <v>10</v>
      </c>
      <c r="C851" s="264">
        <v>205</v>
      </c>
      <c r="D851" s="265">
        <v>5</v>
      </c>
      <c r="E851" s="264">
        <v>15</v>
      </c>
      <c r="F851" s="263" t="s">
        <v>495</v>
      </c>
      <c r="G851" s="266" t="s">
        <v>1124</v>
      </c>
      <c r="H851" s="266" t="s">
        <v>1189</v>
      </c>
      <c r="I851" s="263" t="s">
        <v>241</v>
      </c>
      <c r="J851" s="51"/>
      <c r="K851" s="52" t="str">
        <f t="shared" si="152"/>
        <v/>
      </c>
      <c r="L851" s="83" t="str">
        <f t="shared" si="153"/>
        <v/>
      </c>
      <c r="M851" s="53" t="str">
        <f>IF(K851="","",COUNTIF($K$7:K851,"ﾘｽﾄ１"))</f>
        <v/>
      </c>
      <c r="N851" s="53" t="str">
        <f t="shared" si="154"/>
        <v/>
      </c>
      <c r="O851" s="54" t="str">
        <f t="shared" si="155"/>
        <v/>
      </c>
      <c r="P851" s="53" t="str">
        <f t="shared" si="146"/>
        <v/>
      </c>
      <c r="Q851" s="52" t="str">
        <f t="shared" si="147"/>
        <v/>
      </c>
      <c r="R851" s="55" t="str">
        <f t="shared" si="148"/>
        <v/>
      </c>
      <c r="S851" s="52" t="str">
        <f t="shared" si="156"/>
        <v/>
      </c>
      <c r="T851" s="83" t="str">
        <f t="shared" si="149"/>
        <v/>
      </c>
      <c r="U851" s="53" t="str">
        <f>IF(S851="","",COUNTIF($S$7:S851,"該当２"))</f>
        <v/>
      </c>
      <c r="V851" s="56" t="str">
        <f t="shared" si="150"/>
        <v/>
      </c>
      <c r="W851" s="83" t="str">
        <f t="shared" si="151"/>
        <v/>
      </c>
      <c r="X851" s="53" t="str">
        <f>IF(V851="","",COUNTIF($V$7:V851,"該当３"))</f>
        <v/>
      </c>
    </row>
    <row r="852" spans="1:24">
      <c r="A852" s="263">
        <v>1020506000</v>
      </c>
      <c r="B852" s="263">
        <v>10</v>
      </c>
      <c r="C852" s="264">
        <v>205</v>
      </c>
      <c r="D852" s="265">
        <v>6</v>
      </c>
      <c r="E852" s="264">
        <v>0</v>
      </c>
      <c r="F852" s="263" t="s">
        <v>495</v>
      </c>
      <c r="G852" s="266" t="s">
        <v>1124</v>
      </c>
      <c r="H852" s="266" t="s">
        <v>1204</v>
      </c>
      <c r="I852" s="263"/>
      <c r="J852" s="51"/>
      <c r="K852" s="52" t="str">
        <f t="shared" si="152"/>
        <v/>
      </c>
      <c r="L852" s="83" t="str">
        <f t="shared" si="153"/>
        <v/>
      </c>
      <c r="M852" s="53" t="str">
        <f>IF(K852="","",COUNTIF($K$7:K852,"ﾘｽﾄ１"))</f>
        <v/>
      </c>
      <c r="N852" s="53" t="str">
        <f t="shared" si="154"/>
        <v/>
      </c>
      <c r="O852" s="54" t="str">
        <f t="shared" si="155"/>
        <v/>
      </c>
      <c r="P852" s="53" t="str">
        <f t="shared" si="146"/>
        <v/>
      </c>
      <c r="Q852" s="52" t="str">
        <f t="shared" si="147"/>
        <v/>
      </c>
      <c r="R852" s="55" t="str">
        <f t="shared" si="148"/>
        <v/>
      </c>
      <c r="S852" s="52" t="str">
        <f t="shared" si="156"/>
        <v/>
      </c>
      <c r="T852" s="83" t="str">
        <f t="shared" si="149"/>
        <v/>
      </c>
      <c r="U852" s="53" t="str">
        <f>IF(S852="","",COUNTIF($S$7:S852,"該当２"))</f>
        <v/>
      </c>
      <c r="V852" s="56" t="str">
        <f t="shared" si="150"/>
        <v/>
      </c>
      <c r="W852" s="83" t="str">
        <f t="shared" si="151"/>
        <v/>
      </c>
      <c r="X852" s="53" t="str">
        <f>IF(V852="","",COUNTIF($V$7:V852,"該当３"))</f>
        <v/>
      </c>
    </row>
    <row r="853" spans="1:24">
      <c r="A853" s="263">
        <v>1020506001</v>
      </c>
      <c r="B853" s="263">
        <v>10</v>
      </c>
      <c r="C853" s="264">
        <v>205</v>
      </c>
      <c r="D853" s="265">
        <v>6</v>
      </c>
      <c r="E853" s="264">
        <v>1</v>
      </c>
      <c r="F853" s="263" t="s">
        <v>495</v>
      </c>
      <c r="G853" s="266" t="s">
        <v>1124</v>
      </c>
      <c r="H853" s="266" t="s">
        <v>1204</v>
      </c>
      <c r="I853" s="263" t="s">
        <v>1205</v>
      </c>
      <c r="J853" s="51"/>
      <c r="K853" s="52" t="str">
        <f t="shared" si="152"/>
        <v/>
      </c>
      <c r="L853" s="83" t="str">
        <f t="shared" si="153"/>
        <v/>
      </c>
      <c r="M853" s="53" t="str">
        <f>IF(K853="","",COUNTIF($K$7:K853,"ﾘｽﾄ１"))</f>
        <v/>
      </c>
      <c r="N853" s="53" t="str">
        <f t="shared" si="154"/>
        <v/>
      </c>
      <c r="O853" s="54" t="str">
        <f t="shared" si="155"/>
        <v/>
      </c>
      <c r="P853" s="53" t="str">
        <f t="shared" si="146"/>
        <v/>
      </c>
      <c r="Q853" s="52" t="str">
        <f t="shared" si="147"/>
        <v/>
      </c>
      <c r="R853" s="55" t="str">
        <f t="shared" si="148"/>
        <v/>
      </c>
      <c r="S853" s="52" t="str">
        <f t="shared" si="156"/>
        <v/>
      </c>
      <c r="T853" s="83" t="str">
        <f t="shared" si="149"/>
        <v/>
      </c>
      <c r="U853" s="53" t="str">
        <f>IF(S853="","",COUNTIF($S$7:S853,"該当２"))</f>
        <v/>
      </c>
      <c r="V853" s="56" t="str">
        <f t="shared" si="150"/>
        <v/>
      </c>
      <c r="W853" s="83" t="str">
        <f t="shared" si="151"/>
        <v/>
      </c>
      <c r="X853" s="53" t="str">
        <f>IF(V853="","",COUNTIF($V$7:V853,"該当３"))</f>
        <v/>
      </c>
    </row>
    <row r="854" spans="1:24">
      <c r="A854" s="263">
        <v>1020506002</v>
      </c>
      <c r="B854" s="263">
        <v>10</v>
      </c>
      <c r="C854" s="264">
        <v>205</v>
      </c>
      <c r="D854" s="265">
        <v>6</v>
      </c>
      <c r="E854" s="264">
        <v>2</v>
      </c>
      <c r="F854" s="263" t="s">
        <v>495</v>
      </c>
      <c r="G854" s="266" t="s">
        <v>1124</v>
      </c>
      <c r="H854" s="266" t="s">
        <v>1204</v>
      </c>
      <c r="I854" s="263" t="s">
        <v>1206</v>
      </c>
      <c r="J854" s="51"/>
      <c r="K854" s="52" t="str">
        <f t="shared" si="152"/>
        <v/>
      </c>
      <c r="L854" s="83" t="str">
        <f t="shared" si="153"/>
        <v/>
      </c>
      <c r="M854" s="53" t="str">
        <f>IF(K854="","",COUNTIF($K$7:K854,"ﾘｽﾄ１"))</f>
        <v/>
      </c>
      <c r="N854" s="53" t="str">
        <f t="shared" si="154"/>
        <v/>
      </c>
      <c r="O854" s="54" t="str">
        <f t="shared" si="155"/>
        <v/>
      </c>
      <c r="P854" s="53" t="str">
        <f t="shared" si="146"/>
        <v/>
      </c>
      <c r="Q854" s="52" t="str">
        <f t="shared" si="147"/>
        <v/>
      </c>
      <c r="R854" s="55" t="str">
        <f t="shared" si="148"/>
        <v/>
      </c>
      <c r="S854" s="52" t="str">
        <f t="shared" si="156"/>
        <v/>
      </c>
      <c r="T854" s="83" t="str">
        <f t="shared" si="149"/>
        <v/>
      </c>
      <c r="U854" s="53" t="str">
        <f>IF(S854="","",COUNTIF($S$7:S854,"該当２"))</f>
        <v/>
      </c>
      <c r="V854" s="56" t="str">
        <f t="shared" si="150"/>
        <v/>
      </c>
      <c r="W854" s="83" t="str">
        <f t="shared" si="151"/>
        <v/>
      </c>
      <c r="X854" s="53" t="str">
        <f>IF(V854="","",COUNTIF($V$7:V854,"該当３"))</f>
        <v/>
      </c>
    </row>
    <row r="855" spans="1:24">
      <c r="A855" s="263">
        <v>1020506003</v>
      </c>
      <c r="B855" s="263">
        <v>10</v>
      </c>
      <c r="C855" s="264">
        <v>205</v>
      </c>
      <c r="D855" s="265">
        <v>6</v>
      </c>
      <c r="E855" s="264">
        <v>3</v>
      </c>
      <c r="F855" s="263" t="s">
        <v>495</v>
      </c>
      <c r="G855" s="266" t="s">
        <v>1124</v>
      </c>
      <c r="H855" s="266" t="s">
        <v>1204</v>
      </c>
      <c r="I855" s="263" t="s">
        <v>1207</v>
      </c>
      <c r="J855" s="51"/>
      <c r="K855" s="52" t="str">
        <f t="shared" si="152"/>
        <v/>
      </c>
      <c r="L855" s="83" t="str">
        <f t="shared" si="153"/>
        <v/>
      </c>
      <c r="M855" s="53" t="str">
        <f>IF(K855="","",COUNTIF($K$7:K855,"ﾘｽﾄ１"))</f>
        <v/>
      </c>
      <c r="N855" s="53" t="str">
        <f t="shared" si="154"/>
        <v/>
      </c>
      <c r="O855" s="54" t="str">
        <f t="shared" si="155"/>
        <v/>
      </c>
      <c r="P855" s="53" t="str">
        <f t="shared" si="146"/>
        <v/>
      </c>
      <c r="Q855" s="52" t="str">
        <f t="shared" si="147"/>
        <v/>
      </c>
      <c r="R855" s="55" t="str">
        <f t="shared" si="148"/>
        <v/>
      </c>
      <c r="S855" s="52" t="str">
        <f t="shared" si="156"/>
        <v/>
      </c>
      <c r="T855" s="83" t="str">
        <f t="shared" si="149"/>
        <v/>
      </c>
      <c r="U855" s="53" t="str">
        <f>IF(S855="","",COUNTIF($S$7:S855,"該当２"))</f>
        <v/>
      </c>
      <c r="V855" s="56" t="str">
        <f t="shared" si="150"/>
        <v/>
      </c>
      <c r="W855" s="83" t="str">
        <f t="shared" si="151"/>
        <v/>
      </c>
      <c r="X855" s="53" t="str">
        <f>IF(V855="","",COUNTIF($V$7:V855,"該当３"))</f>
        <v/>
      </c>
    </row>
    <row r="856" spans="1:24">
      <c r="A856" s="263">
        <v>1020506004</v>
      </c>
      <c r="B856" s="263">
        <v>10</v>
      </c>
      <c r="C856" s="264">
        <v>205</v>
      </c>
      <c r="D856" s="265">
        <v>6</v>
      </c>
      <c r="E856" s="264">
        <v>4</v>
      </c>
      <c r="F856" s="263" t="s">
        <v>495</v>
      </c>
      <c r="G856" s="266" t="s">
        <v>1124</v>
      </c>
      <c r="H856" s="266" t="s">
        <v>1204</v>
      </c>
      <c r="I856" s="263" t="s">
        <v>1208</v>
      </c>
      <c r="J856" s="51"/>
      <c r="K856" s="52" t="str">
        <f t="shared" si="152"/>
        <v/>
      </c>
      <c r="L856" s="83" t="str">
        <f t="shared" si="153"/>
        <v/>
      </c>
      <c r="M856" s="53" t="str">
        <f>IF(K856="","",COUNTIF($K$7:K856,"ﾘｽﾄ１"))</f>
        <v/>
      </c>
      <c r="N856" s="53" t="str">
        <f t="shared" si="154"/>
        <v/>
      </c>
      <c r="O856" s="54" t="str">
        <f t="shared" si="155"/>
        <v/>
      </c>
      <c r="P856" s="53" t="str">
        <f t="shared" si="146"/>
        <v/>
      </c>
      <c r="Q856" s="52" t="str">
        <f t="shared" si="147"/>
        <v/>
      </c>
      <c r="R856" s="55" t="str">
        <f t="shared" si="148"/>
        <v/>
      </c>
      <c r="S856" s="52" t="str">
        <f t="shared" si="156"/>
        <v/>
      </c>
      <c r="T856" s="83" t="str">
        <f t="shared" si="149"/>
        <v/>
      </c>
      <c r="U856" s="53" t="str">
        <f>IF(S856="","",COUNTIF($S$7:S856,"該当２"))</f>
        <v/>
      </c>
      <c r="V856" s="56" t="str">
        <f t="shared" si="150"/>
        <v/>
      </c>
      <c r="W856" s="83" t="str">
        <f t="shared" si="151"/>
        <v/>
      </c>
      <c r="X856" s="53" t="str">
        <f>IF(V856="","",COUNTIF($V$7:V856,"該当３"))</f>
        <v/>
      </c>
    </row>
    <row r="857" spans="1:24">
      <c r="A857" s="263">
        <v>1020506005</v>
      </c>
      <c r="B857" s="263">
        <v>10</v>
      </c>
      <c r="C857" s="264">
        <v>205</v>
      </c>
      <c r="D857" s="265">
        <v>6</v>
      </c>
      <c r="E857" s="264">
        <v>5</v>
      </c>
      <c r="F857" s="263" t="s">
        <v>495</v>
      </c>
      <c r="G857" s="266" t="s">
        <v>1124</v>
      </c>
      <c r="H857" s="266" t="s">
        <v>1204</v>
      </c>
      <c r="I857" s="263" t="s">
        <v>1209</v>
      </c>
      <c r="J857" s="51"/>
      <c r="K857" s="52" t="str">
        <f t="shared" si="152"/>
        <v/>
      </c>
      <c r="L857" s="83" t="str">
        <f t="shared" si="153"/>
        <v/>
      </c>
      <c r="M857" s="53" t="str">
        <f>IF(K857="","",COUNTIF($K$7:K857,"ﾘｽﾄ１"))</f>
        <v/>
      </c>
      <c r="N857" s="53" t="str">
        <f t="shared" si="154"/>
        <v/>
      </c>
      <c r="O857" s="54" t="str">
        <f t="shared" si="155"/>
        <v/>
      </c>
      <c r="P857" s="53" t="str">
        <f t="shared" si="146"/>
        <v/>
      </c>
      <c r="Q857" s="52" t="str">
        <f t="shared" si="147"/>
        <v/>
      </c>
      <c r="R857" s="55" t="str">
        <f t="shared" si="148"/>
        <v/>
      </c>
      <c r="S857" s="52" t="str">
        <f t="shared" si="156"/>
        <v/>
      </c>
      <c r="T857" s="83" t="str">
        <f t="shared" si="149"/>
        <v/>
      </c>
      <c r="U857" s="53" t="str">
        <f>IF(S857="","",COUNTIF($S$7:S857,"該当２"))</f>
        <v/>
      </c>
      <c r="V857" s="56" t="str">
        <f t="shared" si="150"/>
        <v/>
      </c>
      <c r="W857" s="83" t="str">
        <f t="shared" si="151"/>
        <v/>
      </c>
      <c r="X857" s="53" t="str">
        <f>IF(V857="","",COUNTIF($V$7:V857,"該当３"))</f>
        <v/>
      </c>
    </row>
    <row r="858" spans="1:24">
      <c r="A858" s="263">
        <v>1020506006</v>
      </c>
      <c r="B858" s="263">
        <v>10</v>
      </c>
      <c r="C858" s="264">
        <v>205</v>
      </c>
      <c r="D858" s="265">
        <v>6</v>
      </c>
      <c r="E858" s="264">
        <v>6</v>
      </c>
      <c r="F858" s="263" t="s">
        <v>495</v>
      </c>
      <c r="G858" s="266" t="s">
        <v>1124</v>
      </c>
      <c r="H858" s="266" t="s">
        <v>1204</v>
      </c>
      <c r="I858" s="263" t="s">
        <v>1210</v>
      </c>
      <c r="J858" s="51"/>
      <c r="K858" s="52" t="str">
        <f t="shared" si="152"/>
        <v/>
      </c>
      <c r="L858" s="83" t="str">
        <f t="shared" si="153"/>
        <v/>
      </c>
      <c r="M858" s="53" t="str">
        <f>IF(K858="","",COUNTIF($K$7:K858,"ﾘｽﾄ１"))</f>
        <v/>
      </c>
      <c r="N858" s="53" t="str">
        <f t="shared" si="154"/>
        <v/>
      </c>
      <c r="O858" s="54" t="str">
        <f t="shared" si="155"/>
        <v/>
      </c>
      <c r="P858" s="53" t="str">
        <f t="shared" si="146"/>
        <v/>
      </c>
      <c r="Q858" s="52" t="str">
        <f t="shared" si="147"/>
        <v/>
      </c>
      <c r="R858" s="55" t="str">
        <f t="shared" si="148"/>
        <v/>
      </c>
      <c r="S858" s="52" t="str">
        <f t="shared" si="156"/>
        <v/>
      </c>
      <c r="T858" s="83" t="str">
        <f t="shared" si="149"/>
        <v/>
      </c>
      <c r="U858" s="53" t="str">
        <f>IF(S858="","",COUNTIF($S$7:S858,"該当２"))</f>
        <v/>
      </c>
      <c r="V858" s="56" t="str">
        <f t="shared" si="150"/>
        <v/>
      </c>
      <c r="W858" s="83" t="str">
        <f t="shared" si="151"/>
        <v/>
      </c>
      <c r="X858" s="53" t="str">
        <f>IF(V858="","",COUNTIF($V$7:V858,"該当３"))</f>
        <v/>
      </c>
    </row>
    <row r="859" spans="1:24">
      <c r="A859" s="263">
        <v>1020506007</v>
      </c>
      <c r="B859" s="263">
        <v>10</v>
      </c>
      <c r="C859" s="264">
        <v>205</v>
      </c>
      <c r="D859" s="265">
        <v>6</v>
      </c>
      <c r="E859" s="264">
        <v>7</v>
      </c>
      <c r="F859" s="263" t="s">
        <v>495</v>
      </c>
      <c r="G859" s="266" t="s">
        <v>1124</v>
      </c>
      <c r="H859" s="266" t="s">
        <v>1204</v>
      </c>
      <c r="I859" s="263" t="s">
        <v>1211</v>
      </c>
      <c r="J859" s="51"/>
      <c r="K859" s="52" t="str">
        <f t="shared" si="152"/>
        <v/>
      </c>
      <c r="L859" s="83" t="str">
        <f t="shared" si="153"/>
        <v/>
      </c>
      <c r="M859" s="53" t="str">
        <f>IF(K859="","",COUNTIF($K$7:K859,"ﾘｽﾄ１"))</f>
        <v/>
      </c>
      <c r="N859" s="53" t="str">
        <f t="shared" si="154"/>
        <v/>
      </c>
      <c r="O859" s="54" t="str">
        <f t="shared" si="155"/>
        <v/>
      </c>
      <c r="P859" s="53" t="str">
        <f t="shared" si="146"/>
        <v/>
      </c>
      <c r="Q859" s="52" t="str">
        <f t="shared" si="147"/>
        <v/>
      </c>
      <c r="R859" s="55" t="str">
        <f t="shared" si="148"/>
        <v/>
      </c>
      <c r="S859" s="52" t="str">
        <f t="shared" si="156"/>
        <v/>
      </c>
      <c r="T859" s="83" t="str">
        <f t="shared" si="149"/>
        <v/>
      </c>
      <c r="U859" s="53" t="str">
        <f>IF(S859="","",COUNTIF($S$7:S859,"該当２"))</f>
        <v/>
      </c>
      <c r="V859" s="56" t="str">
        <f t="shared" si="150"/>
        <v/>
      </c>
      <c r="W859" s="83" t="str">
        <f t="shared" si="151"/>
        <v/>
      </c>
      <c r="X859" s="53" t="str">
        <f>IF(V859="","",COUNTIF($V$7:V859,"該当３"))</f>
        <v/>
      </c>
    </row>
    <row r="860" spans="1:24">
      <c r="A860" s="263">
        <v>1020506008</v>
      </c>
      <c r="B860" s="263">
        <v>10</v>
      </c>
      <c r="C860" s="264">
        <v>205</v>
      </c>
      <c r="D860" s="265">
        <v>6</v>
      </c>
      <c r="E860" s="264">
        <v>8</v>
      </c>
      <c r="F860" s="263" t="s">
        <v>495</v>
      </c>
      <c r="G860" s="266" t="s">
        <v>1124</v>
      </c>
      <c r="H860" s="266" t="s">
        <v>1204</v>
      </c>
      <c r="I860" s="263" t="s">
        <v>1212</v>
      </c>
      <c r="J860" s="51"/>
      <c r="K860" s="52" t="str">
        <f t="shared" si="152"/>
        <v/>
      </c>
      <c r="L860" s="83" t="str">
        <f t="shared" si="153"/>
        <v/>
      </c>
      <c r="M860" s="53" t="str">
        <f>IF(K860="","",COUNTIF($K$7:K860,"ﾘｽﾄ１"))</f>
        <v/>
      </c>
      <c r="N860" s="53" t="str">
        <f t="shared" si="154"/>
        <v/>
      </c>
      <c r="O860" s="54" t="str">
        <f t="shared" si="155"/>
        <v/>
      </c>
      <c r="P860" s="53" t="str">
        <f t="shared" si="146"/>
        <v/>
      </c>
      <c r="Q860" s="52" t="str">
        <f t="shared" si="147"/>
        <v/>
      </c>
      <c r="R860" s="55" t="str">
        <f t="shared" si="148"/>
        <v/>
      </c>
      <c r="S860" s="52" t="str">
        <f t="shared" si="156"/>
        <v/>
      </c>
      <c r="T860" s="83" t="str">
        <f t="shared" si="149"/>
        <v/>
      </c>
      <c r="U860" s="53" t="str">
        <f>IF(S860="","",COUNTIF($S$7:S860,"該当２"))</f>
        <v/>
      </c>
      <c r="V860" s="56" t="str">
        <f t="shared" si="150"/>
        <v/>
      </c>
      <c r="W860" s="83" t="str">
        <f t="shared" si="151"/>
        <v/>
      </c>
      <c r="X860" s="53" t="str">
        <f>IF(V860="","",COUNTIF($V$7:V860,"該当３"))</f>
        <v/>
      </c>
    </row>
    <row r="861" spans="1:24">
      <c r="A861" s="263">
        <v>1020506009</v>
      </c>
      <c r="B861" s="263">
        <v>10</v>
      </c>
      <c r="C861" s="264">
        <v>205</v>
      </c>
      <c r="D861" s="265">
        <v>6</v>
      </c>
      <c r="E861" s="264">
        <v>9</v>
      </c>
      <c r="F861" s="263" t="s">
        <v>495</v>
      </c>
      <c r="G861" s="266" t="s">
        <v>1124</v>
      </c>
      <c r="H861" s="266" t="s">
        <v>1204</v>
      </c>
      <c r="I861" s="263" t="s">
        <v>1213</v>
      </c>
      <c r="J861" s="51"/>
      <c r="K861" s="52" t="str">
        <f t="shared" si="152"/>
        <v/>
      </c>
      <c r="L861" s="83" t="str">
        <f t="shared" si="153"/>
        <v/>
      </c>
      <c r="M861" s="53" t="str">
        <f>IF(K861="","",COUNTIF($K$7:K861,"ﾘｽﾄ１"))</f>
        <v/>
      </c>
      <c r="N861" s="53" t="str">
        <f t="shared" si="154"/>
        <v/>
      </c>
      <c r="O861" s="54" t="str">
        <f t="shared" si="155"/>
        <v/>
      </c>
      <c r="P861" s="53" t="str">
        <f t="shared" si="146"/>
        <v/>
      </c>
      <c r="Q861" s="52" t="str">
        <f t="shared" si="147"/>
        <v/>
      </c>
      <c r="R861" s="55" t="str">
        <f t="shared" si="148"/>
        <v/>
      </c>
      <c r="S861" s="52" t="str">
        <f t="shared" si="156"/>
        <v/>
      </c>
      <c r="T861" s="83" t="str">
        <f t="shared" si="149"/>
        <v/>
      </c>
      <c r="U861" s="53" t="str">
        <f>IF(S861="","",COUNTIF($S$7:S861,"該当２"))</f>
        <v/>
      </c>
      <c r="V861" s="56" t="str">
        <f t="shared" si="150"/>
        <v/>
      </c>
      <c r="W861" s="83" t="str">
        <f t="shared" si="151"/>
        <v/>
      </c>
      <c r="X861" s="53" t="str">
        <f>IF(V861="","",COUNTIF($V$7:V861,"該当３"))</f>
        <v/>
      </c>
    </row>
    <row r="862" spans="1:24">
      <c r="A862" s="263">
        <v>1020506010</v>
      </c>
      <c r="B862" s="263">
        <v>10</v>
      </c>
      <c r="C862" s="264">
        <v>205</v>
      </c>
      <c r="D862" s="265">
        <v>6</v>
      </c>
      <c r="E862" s="264">
        <v>10</v>
      </c>
      <c r="F862" s="263" t="s">
        <v>495</v>
      </c>
      <c r="G862" s="266" t="s">
        <v>1124</v>
      </c>
      <c r="H862" s="266" t="s">
        <v>1204</v>
      </c>
      <c r="I862" s="263" t="s">
        <v>1214</v>
      </c>
      <c r="J862" s="51"/>
      <c r="K862" s="52" t="str">
        <f t="shared" si="152"/>
        <v/>
      </c>
      <c r="L862" s="83" t="str">
        <f t="shared" si="153"/>
        <v/>
      </c>
      <c r="M862" s="53" t="str">
        <f>IF(K862="","",COUNTIF($K$7:K862,"ﾘｽﾄ１"))</f>
        <v/>
      </c>
      <c r="N862" s="53" t="str">
        <f t="shared" si="154"/>
        <v/>
      </c>
      <c r="O862" s="54" t="str">
        <f t="shared" si="155"/>
        <v/>
      </c>
      <c r="P862" s="53" t="str">
        <f t="shared" si="146"/>
        <v/>
      </c>
      <c r="Q862" s="52" t="str">
        <f t="shared" si="147"/>
        <v/>
      </c>
      <c r="R862" s="55" t="str">
        <f t="shared" si="148"/>
        <v/>
      </c>
      <c r="S862" s="52" t="str">
        <f t="shared" si="156"/>
        <v/>
      </c>
      <c r="T862" s="83" t="str">
        <f t="shared" si="149"/>
        <v/>
      </c>
      <c r="U862" s="53" t="str">
        <f>IF(S862="","",COUNTIF($S$7:S862,"該当２"))</f>
        <v/>
      </c>
      <c r="V862" s="56" t="str">
        <f t="shared" si="150"/>
        <v/>
      </c>
      <c r="W862" s="83" t="str">
        <f t="shared" si="151"/>
        <v/>
      </c>
      <c r="X862" s="53" t="str">
        <f>IF(V862="","",COUNTIF($V$7:V862,"該当３"))</f>
        <v/>
      </c>
    </row>
    <row r="863" spans="1:24">
      <c r="A863" s="263">
        <v>1020506011</v>
      </c>
      <c r="B863" s="263">
        <v>10</v>
      </c>
      <c r="C863" s="264">
        <v>205</v>
      </c>
      <c r="D863" s="265">
        <v>6</v>
      </c>
      <c r="E863" s="264">
        <v>11</v>
      </c>
      <c r="F863" s="263" t="s">
        <v>495</v>
      </c>
      <c r="G863" s="266" t="s">
        <v>1124</v>
      </c>
      <c r="H863" s="266" t="s">
        <v>1204</v>
      </c>
      <c r="I863" s="263" t="s">
        <v>1215</v>
      </c>
      <c r="J863" s="51"/>
      <c r="K863" s="52" t="str">
        <f t="shared" si="152"/>
        <v/>
      </c>
      <c r="L863" s="83" t="str">
        <f t="shared" si="153"/>
        <v/>
      </c>
      <c r="M863" s="53" t="str">
        <f>IF(K863="","",COUNTIF($K$7:K863,"ﾘｽﾄ１"))</f>
        <v/>
      </c>
      <c r="N863" s="53" t="str">
        <f t="shared" si="154"/>
        <v/>
      </c>
      <c r="O863" s="54" t="str">
        <f t="shared" si="155"/>
        <v/>
      </c>
      <c r="P863" s="53" t="str">
        <f t="shared" si="146"/>
        <v/>
      </c>
      <c r="Q863" s="52" t="str">
        <f t="shared" si="147"/>
        <v/>
      </c>
      <c r="R863" s="55" t="str">
        <f t="shared" si="148"/>
        <v/>
      </c>
      <c r="S863" s="52" t="str">
        <f t="shared" si="156"/>
        <v/>
      </c>
      <c r="T863" s="83" t="str">
        <f t="shared" si="149"/>
        <v/>
      </c>
      <c r="U863" s="53" t="str">
        <f>IF(S863="","",COUNTIF($S$7:S863,"該当２"))</f>
        <v/>
      </c>
      <c r="V863" s="56" t="str">
        <f t="shared" si="150"/>
        <v/>
      </c>
      <c r="W863" s="83" t="str">
        <f t="shared" si="151"/>
        <v/>
      </c>
      <c r="X863" s="53" t="str">
        <f>IF(V863="","",COUNTIF($V$7:V863,"該当３"))</f>
        <v/>
      </c>
    </row>
    <row r="864" spans="1:24">
      <c r="A864" s="263">
        <v>1020507000</v>
      </c>
      <c r="B864" s="263">
        <v>10</v>
      </c>
      <c r="C864" s="264">
        <v>205</v>
      </c>
      <c r="D864" s="265">
        <v>7</v>
      </c>
      <c r="E864" s="264">
        <v>0</v>
      </c>
      <c r="F864" s="263" t="s">
        <v>495</v>
      </c>
      <c r="G864" s="266" t="s">
        <v>1124</v>
      </c>
      <c r="H864" s="266" t="s">
        <v>1216</v>
      </c>
      <c r="I864" s="263"/>
      <c r="J864" s="51"/>
      <c r="K864" s="52" t="str">
        <f t="shared" si="152"/>
        <v/>
      </c>
      <c r="L864" s="83" t="str">
        <f t="shared" si="153"/>
        <v/>
      </c>
      <c r="M864" s="53" t="str">
        <f>IF(K864="","",COUNTIF($K$7:K864,"ﾘｽﾄ１"))</f>
        <v/>
      </c>
      <c r="N864" s="53" t="str">
        <f t="shared" si="154"/>
        <v/>
      </c>
      <c r="O864" s="54" t="str">
        <f t="shared" si="155"/>
        <v/>
      </c>
      <c r="P864" s="53" t="str">
        <f t="shared" si="146"/>
        <v/>
      </c>
      <c r="Q864" s="52" t="str">
        <f t="shared" si="147"/>
        <v/>
      </c>
      <c r="R864" s="55" t="str">
        <f t="shared" si="148"/>
        <v/>
      </c>
      <c r="S864" s="52" t="str">
        <f t="shared" si="156"/>
        <v/>
      </c>
      <c r="T864" s="83" t="str">
        <f t="shared" si="149"/>
        <v/>
      </c>
      <c r="U864" s="53" t="str">
        <f>IF(S864="","",COUNTIF($S$7:S864,"該当２"))</f>
        <v/>
      </c>
      <c r="V864" s="56" t="str">
        <f t="shared" si="150"/>
        <v/>
      </c>
      <c r="W864" s="83" t="str">
        <f t="shared" si="151"/>
        <v/>
      </c>
      <c r="X864" s="53" t="str">
        <f>IF(V864="","",COUNTIF($V$7:V864,"該当３"))</f>
        <v/>
      </c>
    </row>
    <row r="865" spans="1:24">
      <c r="A865" s="263">
        <v>1020507001</v>
      </c>
      <c r="B865" s="263">
        <v>10</v>
      </c>
      <c r="C865" s="264">
        <v>205</v>
      </c>
      <c r="D865" s="265">
        <v>7</v>
      </c>
      <c r="E865" s="264">
        <v>1</v>
      </c>
      <c r="F865" s="263" t="s">
        <v>495</v>
      </c>
      <c r="G865" s="266" t="s">
        <v>1124</v>
      </c>
      <c r="H865" s="266" t="s">
        <v>1216</v>
      </c>
      <c r="I865" s="263" t="s">
        <v>1217</v>
      </c>
      <c r="J865" s="51"/>
      <c r="K865" s="52" t="str">
        <f t="shared" si="152"/>
        <v/>
      </c>
      <c r="L865" s="83" t="str">
        <f t="shared" si="153"/>
        <v/>
      </c>
      <c r="M865" s="53" t="str">
        <f>IF(K865="","",COUNTIF($K$7:K865,"ﾘｽﾄ１"))</f>
        <v/>
      </c>
      <c r="N865" s="53" t="str">
        <f t="shared" si="154"/>
        <v/>
      </c>
      <c r="O865" s="54" t="str">
        <f t="shared" si="155"/>
        <v/>
      </c>
      <c r="P865" s="53" t="str">
        <f t="shared" si="146"/>
        <v/>
      </c>
      <c r="Q865" s="52" t="str">
        <f t="shared" si="147"/>
        <v/>
      </c>
      <c r="R865" s="55" t="str">
        <f t="shared" si="148"/>
        <v/>
      </c>
      <c r="S865" s="52" t="str">
        <f t="shared" si="156"/>
        <v/>
      </c>
      <c r="T865" s="83" t="str">
        <f t="shared" si="149"/>
        <v/>
      </c>
      <c r="U865" s="53" t="str">
        <f>IF(S865="","",COUNTIF($S$7:S865,"該当２"))</f>
        <v/>
      </c>
      <c r="V865" s="56" t="str">
        <f t="shared" si="150"/>
        <v/>
      </c>
      <c r="W865" s="83" t="str">
        <f t="shared" si="151"/>
        <v/>
      </c>
      <c r="X865" s="53" t="str">
        <f>IF(V865="","",COUNTIF($V$7:V865,"該当３"))</f>
        <v/>
      </c>
    </row>
    <row r="866" spans="1:24">
      <c r="A866" s="263">
        <v>1020507002</v>
      </c>
      <c r="B866" s="263">
        <v>10</v>
      </c>
      <c r="C866" s="264">
        <v>205</v>
      </c>
      <c r="D866" s="265">
        <v>7</v>
      </c>
      <c r="E866" s="264">
        <v>2</v>
      </c>
      <c r="F866" s="263" t="s">
        <v>495</v>
      </c>
      <c r="G866" s="266" t="s">
        <v>1124</v>
      </c>
      <c r="H866" s="266" t="s">
        <v>1216</v>
      </c>
      <c r="I866" s="263" t="s">
        <v>747</v>
      </c>
      <c r="J866" s="51"/>
      <c r="K866" s="52" t="str">
        <f t="shared" si="152"/>
        <v/>
      </c>
      <c r="L866" s="83" t="str">
        <f t="shared" si="153"/>
        <v/>
      </c>
      <c r="M866" s="53" t="str">
        <f>IF(K866="","",COUNTIF($K$7:K866,"ﾘｽﾄ１"))</f>
        <v/>
      </c>
      <c r="N866" s="53" t="str">
        <f t="shared" si="154"/>
        <v/>
      </c>
      <c r="O866" s="54" t="str">
        <f t="shared" si="155"/>
        <v/>
      </c>
      <c r="P866" s="53" t="str">
        <f t="shared" si="146"/>
        <v/>
      </c>
      <c r="Q866" s="52" t="str">
        <f t="shared" si="147"/>
        <v/>
      </c>
      <c r="R866" s="55" t="str">
        <f t="shared" si="148"/>
        <v/>
      </c>
      <c r="S866" s="52" t="str">
        <f t="shared" si="156"/>
        <v/>
      </c>
      <c r="T866" s="83" t="str">
        <f t="shared" si="149"/>
        <v/>
      </c>
      <c r="U866" s="53" t="str">
        <f>IF(S866="","",COUNTIF($S$7:S866,"該当２"))</f>
        <v/>
      </c>
      <c r="V866" s="56" t="str">
        <f t="shared" si="150"/>
        <v/>
      </c>
      <c r="W866" s="83" t="str">
        <f t="shared" si="151"/>
        <v/>
      </c>
      <c r="X866" s="53" t="str">
        <f>IF(V866="","",COUNTIF($V$7:V866,"該当３"))</f>
        <v/>
      </c>
    </row>
    <row r="867" spans="1:24">
      <c r="A867" s="263">
        <v>1020507003</v>
      </c>
      <c r="B867" s="263">
        <v>10</v>
      </c>
      <c r="C867" s="264">
        <v>205</v>
      </c>
      <c r="D867" s="265">
        <v>7</v>
      </c>
      <c r="E867" s="264">
        <v>3</v>
      </c>
      <c r="F867" s="263" t="s">
        <v>495</v>
      </c>
      <c r="G867" s="266" t="s">
        <v>1124</v>
      </c>
      <c r="H867" s="266" t="s">
        <v>1216</v>
      </c>
      <c r="I867" s="263" t="s">
        <v>1218</v>
      </c>
      <c r="J867" s="51"/>
      <c r="K867" s="52" t="str">
        <f t="shared" si="152"/>
        <v/>
      </c>
      <c r="L867" s="83" t="str">
        <f t="shared" si="153"/>
        <v/>
      </c>
      <c r="M867" s="53" t="str">
        <f>IF(K867="","",COUNTIF($K$7:K867,"ﾘｽﾄ１"))</f>
        <v/>
      </c>
      <c r="N867" s="53" t="str">
        <f t="shared" si="154"/>
        <v/>
      </c>
      <c r="O867" s="54" t="str">
        <f t="shared" si="155"/>
        <v/>
      </c>
      <c r="P867" s="53" t="str">
        <f t="shared" si="146"/>
        <v/>
      </c>
      <c r="Q867" s="52" t="str">
        <f t="shared" si="147"/>
        <v/>
      </c>
      <c r="R867" s="55" t="str">
        <f t="shared" si="148"/>
        <v/>
      </c>
      <c r="S867" s="52" t="str">
        <f t="shared" si="156"/>
        <v/>
      </c>
      <c r="T867" s="83" t="str">
        <f t="shared" si="149"/>
        <v/>
      </c>
      <c r="U867" s="53" t="str">
        <f>IF(S867="","",COUNTIF($S$7:S867,"該当２"))</f>
        <v/>
      </c>
      <c r="V867" s="56" t="str">
        <f t="shared" si="150"/>
        <v/>
      </c>
      <c r="W867" s="83" t="str">
        <f t="shared" si="151"/>
        <v/>
      </c>
      <c r="X867" s="53" t="str">
        <f>IF(V867="","",COUNTIF($V$7:V867,"該当３"))</f>
        <v/>
      </c>
    </row>
    <row r="868" spans="1:24">
      <c r="A868" s="263">
        <v>1020507004</v>
      </c>
      <c r="B868" s="263">
        <v>10</v>
      </c>
      <c r="C868" s="264">
        <v>205</v>
      </c>
      <c r="D868" s="265">
        <v>7</v>
      </c>
      <c r="E868" s="264">
        <v>4</v>
      </c>
      <c r="F868" s="263" t="s">
        <v>495</v>
      </c>
      <c r="G868" s="266" t="s">
        <v>1124</v>
      </c>
      <c r="H868" s="266" t="s">
        <v>1216</v>
      </c>
      <c r="I868" s="263" t="s">
        <v>1219</v>
      </c>
      <c r="J868" s="51"/>
      <c r="K868" s="52" t="str">
        <f t="shared" si="152"/>
        <v/>
      </c>
      <c r="L868" s="83" t="str">
        <f t="shared" si="153"/>
        <v/>
      </c>
      <c r="M868" s="53" t="str">
        <f>IF(K868="","",COUNTIF($K$7:K868,"ﾘｽﾄ１"))</f>
        <v/>
      </c>
      <c r="N868" s="53" t="str">
        <f t="shared" si="154"/>
        <v/>
      </c>
      <c r="O868" s="54" t="str">
        <f t="shared" si="155"/>
        <v/>
      </c>
      <c r="P868" s="53" t="str">
        <f t="shared" si="146"/>
        <v/>
      </c>
      <c r="Q868" s="52" t="str">
        <f t="shared" si="147"/>
        <v/>
      </c>
      <c r="R868" s="55" t="str">
        <f t="shared" si="148"/>
        <v/>
      </c>
      <c r="S868" s="52" t="str">
        <f t="shared" si="156"/>
        <v/>
      </c>
      <c r="T868" s="83" t="str">
        <f t="shared" si="149"/>
        <v/>
      </c>
      <c r="U868" s="53" t="str">
        <f>IF(S868="","",COUNTIF($S$7:S868,"該当２"))</f>
        <v/>
      </c>
      <c r="V868" s="56" t="str">
        <f t="shared" si="150"/>
        <v/>
      </c>
      <c r="W868" s="83" t="str">
        <f t="shared" si="151"/>
        <v/>
      </c>
      <c r="X868" s="53" t="str">
        <f>IF(V868="","",COUNTIF($V$7:V868,"該当３"))</f>
        <v/>
      </c>
    </row>
    <row r="869" spans="1:24">
      <c r="A869" s="263">
        <v>1020507005</v>
      </c>
      <c r="B869" s="263">
        <v>10</v>
      </c>
      <c r="C869" s="264">
        <v>205</v>
      </c>
      <c r="D869" s="265">
        <v>7</v>
      </c>
      <c r="E869" s="264">
        <v>5</v>
      </c>
      <c r="F869" s="263" t="s">
        <v>495</v>
      </c>
      <c r="G869" s="266" t="s">
        <v>1124</v>
      </c>
      <c r="H869" s="263" t="s">
        <v>1216</v>
      </c>
      <c r="I869" s="263" t="s">
        <v>1220</v>
      </c>
      <c r="J869" s="51"/>
      <c r="K869" s="52" t="str">
        <f t="shared" si="152"/>
        <v/>
      </c>
      <c r="L869" s="83" t="str">
        <f t="shared" si="153"/>
        <v/>
      </c>
      <c r="M869" s="53" t="str">
        <f>IF(K869="","",COUNTIF($K$7:K869,"ﾘｽﾄ１"))</f>
        <v/>
      </c>
      <c r="N869" s="53" t="str">
        <f t="shared" si="154"/>
        <v/>
      </c>
      <c r="O869" s="54" t="str">
        <f t="shared" si="155"/>
        <v/>
      </c>
      <c r="P869" s="53" t="str">
        <f t="shared" si="146"/>
        <v/>
      </c>
      <c r="Q869" s="52" t="str">
        <f t="shared" si="147"/>
        <v/>
      </c>
      <c r="R869" s="55" t="str">
        <f t="shared" si="148"/>
        <v/>
      </c>
      <c r="S869" s="52" t="str">
        <f t="shared" si="156"/>
        <v/>
      </c>
      <c r="T869" s="83" t="str">
        <f t="shared" si="149"/>
        <v/>
      </c>
      <c r="U869" s="53" t="str">
        <f>IF(S869="","",COUNTIF($S$7:S869,"該当２"))</f>
        <v/>
      </c>
      <c r="V869" s="56" t="str">
        <f t="shared" si="150"/>
        <v/>
      </c>
      <c r="W869" s="83" t="str">
        <f t="shared" si="151"/>
        <v/>
      </c>
      <c r="X869" s="53" t="str">
        <f>IF(V869="","",COUNTIF($V$7:V869,"該当３"))</f>
        <v/>
      </c>
    </row>
    <row r="870" spans="1:24">
      <c r="A870" s="263">
        <v>1020507006</v>
      </c>
      <c r="B870" s="263">
        <v>10</v>
      </c>
      <c r="C870" s="264">
        <v>205</v>
      </c>
      <c r="D870" s="265">
        <v>7</v>
      </c>
      <c r="E870" s="264">
        <v>6</v>
      </c>
      <c r="F870" s="263" t="s">
        <v>495</v>
      </c>
      <c r="G870" s="266" t="s">
        <v>1124</v>
      </c>
      <c r="H870" s="263" t="s">
        <v>1216</v>
      </c>
      <c r="I870" s="263" t="s">
        <v>211</v>
      </c>
      <c r="J870" s="51"/>
      <c r="K870" s="52" t="str">
        <f t="shared" si="152"/>
        <v/>
      </c>
      <c r="L870" s="83" t="str">
        <f t="shared" si="153"/>
        <v/>
      </c>
      <c r="M870" s="53" t="str">
        <f>IF(K870="","",COUNTIF($K$7:K870,"ﾘｽﾄ１"))</f>
        <v/>
      </c>
      <c r="N870" s="53" t="str">
        <f t="shared" si="154"/>
        <v/>
      </c>
      <c r="O870" s="54" t="str">
        <f t="shared" si="155"/>
        <v/>
      </c>
      <c r="P870" s="53" t="str">
        <f t="shared" si="146"/>
        <v/>
      </c>
      <c r="Q870" s="52" t="str">
        <f t="shared" si="147"/>
        <v/>
      </c>
      <c r="R870" s="55" t="str">
        <f t="shared" si="148"/>
        <v/>
      </c>
      <c r="S870" s="52" t="str">
        <f t="shared" si="156"/>
        <v/>
      </c>
      <c r="T870" s="83" t="str">
        <f t="shared" si="149"/>
        <v/>
      </c>
      <c r="U870" s="53" t="str">
        <f>IF(S870="","",COUNTIF($S$7:S870,"該当２"))</f>
        <v/>
      </c>
      <c r="V870" s="56" t="str">
        <f t="shared" si="150"/>
        <v/>
      </c>
      <c r="W870" s="83" t="str">
        <f t="shared" si="151"/>
        <v/>
      </c>
      <c r="X870" s="53" t="str">
        <f>IF(V870="","",COUNTIF($V$7:V870,"該当３"))</f>
        <v/>
      </c>
    </row>
    <row r="871" spans="1:24">
      <c r="A871" s="263">
        <v>1020507007</v>
      </c>
      <c r="B871" s="263">
        <v>10</v>
      </c>
      <c r="C871" s="264">
        <v>205</v>
      </c>
      <c r="D871" s="265">
        <v>7</v>
      </c>
      <c r="E871" s="264">
        <v>7</v>
      </c>
      <c r="F871" s="263" t="s">
        <v>495</v>
      </c>
      <c r="G871" s="266" t="s">
        <v>1124</v>
      </c>
      <c r="H871" s="263" t="s">
        <v>1216</v>
      </c>
      <c r="I871" s="263" t="s">
        <v>1055</v>
      </c>
      <c r="J871" s="51"/>
      <c r="K871" s="52" t="str">
        <f t="shared" si="152"/>
        <v/>
      </c>
      <c r="L871" s="83" t="str">
        <f t="shared" si="153"/>
        <v/>
      </c>
      <c r="M871" s="53" t="str">
        <f>IF(K871="","",COUNTIF($K$7:K871,"ﾘｽﾄ１"))</f>
        <v/>
      </c>
      <c r="N871" s="53" t="str">
        <f t="shared" si="154"/>
        <v/>
      </c>
      <c r="O871" s="54" t="str">
        <f t="shared" si="155"/>
        <v/>
      </c>
      <c r="P871" s="53" t="str">
        <f t="shared" si="146"/>
        <v/>
      </c>
      <c r="Q871" s="52" t="str">
        <f t="shared" si="147"/>
        <v/>
      </c>
      <c r="R871" s="55" t="str">
        <f t="shared" si="148"/>
        <v/>
      </c>
      <c r="S871" s="52" t="str">
        <f t="shared" si="156"/>
        <v/>
      </c>
      <c r="T871" s="83" t="str">
        <f t="shared" si="149"/>
        <v/>
      </c>
      <c r="U871" s="53" t="str">
        <f>IF(S871="","",COUNTIF($S$7:S871,"該当２"))</f>
        <v/>
      </c>
      <c r="V871" s="56" t="str">
        <f t="shared" si="150"/>
        <v/>
      </c>
      <c r="W871" s="83" t="str">
        <f t="shared" si="151"/>
        <v/>
      </c>
      <c r="X871" s="53" t="str">
        <f>IF(V871="","",COUNTIF($V$7:V871,"該当３"))</f>
        <v/>
      </c>
    </row>
    <row r="872" spans="1:24">
      <c r="A872" s="263">
        <v>1020507008</v>
      </c>
      <c r="B872" s="263">
        <v>10</v>
      </c>
      <c r="C872" s="264">
        <v>205</v>
      </c>
      <c r="D872" s="265">
        <v>7</v>
      </c>
      <c r="E872" s="264">
        <v>8</v>
      </c>
      <c r="F872" s="263" t="s">
        <v>495</v>
      </c>
      <c r="G872" s="266" t="s">
        <v>1124</v>
      </c>
      <c r="H872" s="263" t="s">
        <v>1216</v>
      </c>
      <c r="I872" s="263" t="s">
        <v>1221</v>
      </c>
      <c r="J872" s="51"/>
      <c r="K872" s="52" t="str">
        <f t="shared" si="152"/>
        <v/>
      </c>
      <c r="L872" s="83" t="str">
        <f t="shared" si="153"/>
        <v/>
      </c>
      <c r="M872" s="53" t="str">
        <f>IF(K872="","",COUNTIF($K$7:K872,"ﾘｽﾄ１"))</f>
        <v/>
      </c>
      <c r="N872" s="53" t="str">
        <f t="shared" si="154"/>
        <v/>
      </c>
      <c r="O872" s="54" t="str">
        <f t="shared" si="155"/>
        <v/>
      </c>
      <c r="P872" s="53" t="str">
        <f t="shared" si="146"/>
        <v/>
      </c>
      <c r="Q872" s="52" t="str">
        <f t="shared" si="147"/>
        <v/>
      </c>
      <c r="R872" s="55" t="str">
        <f t="shared" si="148"/>
        <v/>
      </c>
      <c r="S872" s="52" t="str">
        <f t="shared" si="156"/>
        <v/>
      </c>
      <c r="T872" s="83" t="str">
        <f t="shared" si="149"/>
        <v/>
      </c>
      <c r="U872" s="53" t="str">
        <f>IF(S872="","",COUNTIF($S$7:S872,"該当２"))</f>
        <v/>
      </c>
      <c r="V872" s="56" t="str">
        <f t="shared" si="150"/>
        <v/>
      </c>
      <c r="W872" s="83" t="str">
        <f t="shared" si="151"/>
        <v/>
      </c>
      <c r="X872" s="53" t="str">
        <f>IF(V872="","",COUNTIF($V$7:V872,"該当３"))</f>
        <v/>
      </c>
    </row>
    <row r="873" spans="1:24">
      <c r="A873" s="263">
        <v>1020507010</v>
      </c>
      <c r="B873" s="263">
        <v>10</v>
      </c>
      <c r="C873" s="264">
        <v>205</v>
      </c>
      <c r="D873" s="265">
        <v>7</v>
      </c>
      <c r="E873" s="264">
        <v>10</v>
      </c>
      <c r="F873" s="263" t="s">
        <v>495</v>
      </c>
      <c r="G873" s="266" t="s">
        <v>1124</v>
      </c>
      <c r="H873" s="263" t="s">
        <v>1216</v>
      </c>
      <c r="I873" s="263" t="s">
        <v>1222</v>
      </c>
      <c r="J873" s="51"/>
      <c r="K873" s="52" t="str">
        <f t="shared" si="152"/>
        <v/>
      </c>
      <c r="L873" s="83" t="str">
        <f t="shared" si="153"/>
        <v/>
      </c>
      <c r="M873" s="53" t="str">
        <f>IF(K873="","",COUNTIF($K$7:K873,"ﾘｽﾄ１"))</f>
        <v/>
      </c>
      <c r="N873" s="53" t="str">
        <f t="shared" si="154"/>
        <v/>
      </c>
      <c r="O873" s="54" t="str">
        <f t="shared" si="155"/>
        <v/>
      </c>
      <c r="P873" s="53" t="str">
        <f t="shared" si="146"/>
        <v/>
      </c>
      <c r="Q873" s="52" t="str">
        <f t="shared" si="147"/>
        <v/>
      </c>
      <c r="R873" s="55" t="str">
        <f t="shared" si="148"/>
        <v/>
      </c>
      <c r="S873" s="52" t="str">
        <f t="shared" si="156"/>
        <v/>
      </c>
      <c r="T873" s="83" t="str">
        <f t="shared" si="149"/>
        <v/>
      </c>
      <c r="U873" s="53" t="str">
        <f>IF(S873="","",COUNTIF($S$7:S873,"該当２"))</f>
        <v/>
      </c>
      <c r="V873" s="56" t="str">
        <f t="shared" si="150"/>
        <v/>
      </c>
      <c r="W873" s="83" t="str">
        <f t="shared" si="151"/>
        <v/>
      </c>
      <c r="X873" s="53" t="str">
        <f>IF(V873="","",COUNTIF($V$7:V873,"該当３"))</f>
        <v/>
      </c>
    </row>
    <row r="874" spans="1:24">
      <c r="A874" s="263">
        <v>1020507011</v>
      </c>
      <c r="B874" s="263">
        <v>10</v>
      </c>
      <c r="C874" s="264">
        <v>205</v>
      </c>
      <c r="D874" s="265">
        <v>7</v>
      </c>
      <c r="E874" s="264">
        <v>11</v>
      </c>
      <c r="F874" s="263" t="s">
        <v>495</v>
      </c>
      <c r="G874" s="266" t="s">
        <v>1124</v>
      </c>
      <c r="H874" s="263" t="s">
        <v>1216</v>
      </c>
      <c r="I874" s="263" t="s">
        <v>1223</v>
      </c>
      <c r="J874" s="51"/>
      <c r="K874" s="52" t="str">
        <f t="shared" si="152"/>
        <v/>
      </c>
      <c r="L874" s="83" t="str">
        <f t="shared" si="153"/>
        <v/>
      </c>
      <c r="M874" s="53" t="str">
        <f>IF(K874="","",COUNTIF($K$7:K874,"ﾘｽﾄ１"))</f>
        <v/>
      </c>
      <c r="N874" s="53" t="str">
        <f t="shared" si="154"/>
        <v/>
      </c>
      <c r="O874" s="54" t="str">
        <f t="shared" si="155"/>
        <v/>
      </c>
      <c r="P874" s="53" t="str">
        <f t="shared" si="146"/>
        <v/>
      </c>
      <c r="Q874" s="52" t="str">
        <f t="shared" si="147"/>
        <v/>
      </c>
      <c r="R874" s="55" t="str">
        <f t="shared" si="148"/>
        <v/>
      </c>
      <c r="S874" s="52" t="str">
        <f t="shared" si="156"/>
        <v/>
      </c>
      <c r="T874" s="83" t="str">
        <f t="shared" si="149"/>
        <v/>
      </c>
      <c r="U874" s="53" t="str">
        <f>IF(S874="","",COUNTIF($S$7:S874,"該当２"))</f>
        <v/>
      </c>
      <c r="V874" s="56" t="str">
        <f t="shared" si="150"/>
        <v/>
      </c>
      <c r="W874" s="83" t="str">
        <f t="shared" si="151"/>
        <v/>
      </c>
      <c r="X874" s="53" t="str">
        <f>IF(V874="","",COUNTIF($V$7:V874,"該当３"))</f>
        <v/>
      </c>
    </row>
    <row r="875" spans="1:24">
      <c r="A875" s="263">
        <v>1020507012</v>
      </c>
      <c r="B875" s="263">
        <v>10</v>
      </c>
      <c r="C875" s="264">
        <v>205</v>
      </c>
      <c r="D875" s="265">
        <v>7</v>
      </c>
      <c r="E875" s="264">
        <v>12</v>
      </c>
      <c r="F875" s="263" t="s">
        <v>495</v>
      </c>
      <c r="G875" s="266" t="s">
        <v>1124</v>
      </c>
      <c r="H875" s="263" t="s">
        <v>1216</v>
      </c>
      <c r="I875" s="263" t="s">
        <v>1224</v>
      </c>
      <c r="J875" s="51"/>
      <c r="K875" s="52" t="str">
        <f t="shared" si="152"/>
        <v/>
      </c>
      <c r="L875" s="83" t="str">
        <f t="shared" si="153"/>
        <v/>
      </c>
      <c r="M875" s="53" t="str">
        <f>IF(K875="","",COUNTIF($K$7:K875,"ﾘｽﾄ１"))</f>
        <v/>
      </c>
      <c r="N875" s="53" t="str">
        <f t="shared" si="154"/>
        <v/>
      </c>
      <c r="O875" s="54" t="str">
        <f t="shared" si="155"/>
        <v/>
      </c>
      <c r="P875" s="53" t="str">
        <f t="shared" si="146"/>
        <v/>
      </c>
      <c r="Q875" s="52" t="str">
        <f t="shared" si="147"/>
        <v/>
      </c>
      <c r="R875" s="55" t="str">
        <f t="shared" si="148"/>
        <v/>
      </c>
      <c r="S875" s="52" t="str">
        <f t="shared" si="156"/>
        <v/>
      </c>
      <c r="T875" s="83" t="str">
        <f t="shared" si="149"/>
        <v/>
      </c>
      <c r="U875" s="53" t="str">
        <f>IF(S875="","",COUNTIF($S$7:S875,"該当２"))</f>
        <v/>
      </c>
      <c r="V875" s="56" t="str">
        <f t="shared" si="150"/>
        <v/>
      </c>
      <c r="W875" s="83" t="str">
        <f t="shared" si="151"/>
        <v/>
      </c>
      <c r="X875" s="53" t="str">
        <f>IF(V875="","",COUNTIF($V$7:V875,"該当３"))</f>
        <v/>
      </c>
    </row>
    <row r="876" spans="1:24">
      <c r="A876" s="263">
        <v>1020507013</v>
      </c>
      <c r="B876" s="263">
        <v>10</v>
      </c>
      <c r="C876" s="264">
        <v>205</v>
      </c>
      <c r="D876" s="265">
        <v>7</v>
      </c>
      <c r="E876" s="264">
        <v>13</v>
      </c>
      <c r="F876" s="263" t="s">
        <v>495</v>
      </c>
      <c r="G876" s="266" t="s">
        <v>1124</v>
      </c>
      <c r="H876" s="263" t="s">
        <v>1216</v>
      </c>
      <c r="I876" s="263" t="s">
        <v>1225</v>
      </c>
      <c r="J876" s="51"/>
      <c r="K876" s="52" t="str">
        <f t="shared" si="152"/>
        <v/>
      </c>
      <c r="L876" s="83" t="str">
        <f t="shared" si="153"/>
        <v/>
      </c>
      <c r="M876" s="53" t="str">
        <f>IF(K876="","",COUNTIF($K$7:K876,"ﾘｽﾄ１"))</f>
        <v/>
      </c>
      <c r="N876" s="53" t="str">
        <f t="shared" si="154"/>
        <v/>
      </c>
      <c r="O876" s="54" t="str">
        <f t="shared" si="155"/>
        <v/>
      </c>
      <c r="P876" s="53" t="str">
        <f t="shared" si="146"/>
        <v/>
      </c>
      <c r="Q876" s="52" t="str">
        <f t="shared" si="147"/>
        <v/>
      </c>
      <c r="R876" s="55" t="str">
        <f t="shared" si="148"/>
        <v/>
      </c>
      <c r="S876" s="52" t="str">
        <f t="shared" si="156"/>
        <v/>
      </c>
      <c r="T876" s="83" t="str">
        <f t="shared" si="149"/>
        <v/>
      </c>
      <c r="U876" s="53" t="str">
        <f>IF(S876="","",COUNTIF($S$7:S876,"該当２"))</f>
        <v/>
      </c>
      <c r="V876" s="56" t="str">
        <f t="shared" si="150"/>
        <v/>
      </c>
      <c r="W876" s="83" t="str">
        <f t="shared" si="151"/>
        <v/>
      </c>
      <c r="X876" s="53" t="str">
        <f>IF(V876="","",COUNTIF($V$7:V876,"該当３"))</f>
        <v/>
      </c>
    </row>
    <row r="877" spans="1:24">
      <c r="A877" s="263">
        <v>1020507014</v>
      </c>
      <c r="B877" s="263">
        <v>10</v>
      </c>
      <c r="C877" s="264">
        <v>205</v>
      </c>
      <c r="D877" s="265">
        <v>7</v>
      </c>
      <c r="E877" s="264">
        <v>14</v>
      </c>
      <c r="F877" s="263" t="s">
        <v>495</v>
      </c>
      <c r="G877" s="266" t="s">
        <v>1124</v>
      </c>
      <c r="H877" s="263" t="s">
        <v>1216</v>
      </c>
      <c r="I877" s="263" t="s">
        <v>1226</v>
      </c>
      <c r="J877" s="51"/>
      <c r="K877" s="52" t="str">
        <f t="shared" si="152"/>
        <v/>
      </c>
      <c r="L877" s="83" t="str">
        <f t="shared" si="153"/>
        <v/>
      </c>
      <c r="M877" s="53" t="str">
        <f>IF(K877="","",COUNTIF($K$7:K877,"ﾘｽﾄ１"))</f>
        <v/>
      </c>
      <c r="N877" s="53" t="str">
        <f t="shared" si="154"/>
        <v/>
      </c>
      <c r="O877" s="54" t="str">
        <f t="shared" si="155"/>
        <v/>
      </c>
      <c r="P877" s="53" t="str">
        <f t="shared" si="146"/>
        <v/>
      </c>
      <c r="Q877" s="52" t="str">
        <f t="shared" si="147"/>
        <v/>
      </c>
      <c r="R877" s="55" t="str">
        <f t="shared" si="148"/>
        <v/>
      </c>
      <c r="S877" s="52" t="str">
        <f t="shared" si="156"/>
        <v/>
      </c>
      <c r="T877" s="83" t="str">
        <f t="shared" si="149"/>
        <v/>
      </c>
      <c r="U877" s="53" t="str">
        <f>IF(S877="","",COUNTIF($S$7:S877,"該当２"))</f>
        <v/>
      </c>
      <c r="V877" s="56" t="str">
        <f t="shared" si="150"/>
        <v/>
      </c>
      <c r="W877" s="83" t="str">
        <f t="shared" si="151"/>
        <v/>
      </c>
      <c r="X877" s="53" t="str">
        <f>IF(V877="","",COUNTIF($V$7:V877,"該当３"))</f>
        <v/>
      </c>
    </row>
    <row r="878" spans="1:24">
      <c r="A878" s="263">
        <v>1020507015</v>
      </c>
      <c r="B878" s="263">
        <v>10</v>
      </c>
      <c r="C878" s="264">
        <v>205</v>
      </c>
      <c r="D878" s="265">
        <v>7</v>
      </c>
      <c r="E878" s="264">
        <v>15</v>
      </c>
      <c r="F878" s="263" t="s">
        <v>495</v>
      </c>
      <c r="G878" s="266" t="s">
        <v>1124</v>
      </c>
      <c r="H878" s="263" t="s">
        <v>1216</v>
      </c>
      <c r="I878" s="263" t="s">
        <v>1227</v>
      </c>
      <c r="J878" s="51"/>
      <c r="K878" s="52" t="str">
        <f t="shared" si="152"/>
        <v/>
      </c>
      <c r="L878" s="83" t="str">
        <f t="shared" si="153"/>
        <v/>
      </c>
      <c r="M878" s="53" t="str">
        <f>IF(K878="","",COUNTIF($K$7:K878,"ﾘｽﾄ１"))</f>
        <v/>
      </c>
      <c r="N878" s="53" t="str">
        <f t="shared" si="154"/>
        <v/>
      </c>
      <c r="O878" s="54" t="str">
        <f t="shared" si="155"/>
        <v/>
      </c>
      <c r="P878" s="53" t="str">
        <f t="shared" si="146"/>
        <v/>
      </c>
      <c r="Q878" s="52" t="str">
        <f t="shared" si="147"/>
        <v/>
      </c>
      <c r="R878" s="55" t="str">
        <f t="shared" si="148"/>
        <v/>
      </c>
      <c r="S878" s="52" t="str">
        <f t="shared" si="156"/>
        <v/>
      </c>
      <c r="T878" s="83" t="str">
        <f t="shared" si="149"/>
        <v/>
      </c>
      <c r="U878" s="53" t="str">
        <f>IF(S878="","",COUNTIF($S$7:S878,"該当２"))</f>
        <v/>
      </c>
      <c r="V878" s="56" t="str">
        <f t="shared" si="150"/>
        <v/>
      </c>
      <c r="W878" s="83" t="str">
        <f t="shared" si="151"/>
        <v/>
      </c>
      <c r="X878" s="53" t="str">
        <f>IF(V878="","",COUNTIF($V$7:V878,"該当３"))</f>
        <v/>
      </c>
    </row>
    <row r="879" spans="1:24">
      <c r="A879" s="263">
        <v>1020507016</v>
      </c>
      <c r="B879" s="263">
        <v>10</v>
      </c>
      <c r="C879" s="264">
        <v>205</v>
      </c>
      <c r="D879" s="265">
        <v>7</v>
      </c>
      <c r="E879" s="264">
        <v>16</v>
      </c>
      <c r="F879" s="263" t="s">
        <v>495</v>
      </c>
      <c r="G879" s="266" t="s">
        <v>1124</v>
      </c>
      <c r="H879" s="263" t="s">
        <v>1216</v>
      </c>
      <c r="I879" s="263" t="s">
        <v>1228</v>
      </c>
      <c r="J879" s="51"/>
      <c r="K879" s="52" t="str">
        <f t="shared" si="152"/>
        <v/>
      </c>
      <c r="L879" s="83" t="str">
        <f t="shared" si="153"/>
        <v/>
      </c>
      <c r="M879" s="53" t="str">
        <f>IF(K879="","",COUNTIF($K$7:K879,"ﾘｽﾄ１"))</f>
        <v/>
      </c>
      <c r="N879" s="53" t="str">
        <f t="shared" si="154"/>
        <v/>
      </c>
      <c r="O879" s="54" t="str">
        <f t="shared" si="155"/>
        <v/>
      </c>
      <c r="P879" s="53" t="str">
        <f t="shared" si="146"/>
        <v/>
      </c>
      <c r="Q879" s="52" t="str">
        <f t="shared" si="147"/>
        <v/>
      </c>
      <c r="R879" s="55" t="str">
        <f t="shared" si="148"/>
        <v/>
      </c>
      <c r="S879" s="52" t="str">
        <f t="shared" si="156"/>
        <v/>
      </c>
      <c r="T879" s="83" t="str">
        <f t="shared" si="149"/>
        <v/>
      </c>
      <c r="U879" s="53" t="str">
        <f>IF(S879="","",COUNTIF($S$7:S879,"該当２"))</f>
        <v/>
      </c>
      <c r="V879" s="56" t="str">
        <f t="shared" si="150"/>
        <v/>
      </c>
      <c r="W879" s="83" t="str">
        <f t="shared" si="151"/>
        <v/>
      </c>
      <c r="X879" s="53" t="str">
        <f>IF(V879="","",COUNTIF($V$7:V879,"該当３"))</f>
        <v/>
      </c>
    </row>
    <row r="880" spans="1:24">
      <c r="A880" s="263">
        <v>1020507017</v>
      </c>
      <c r="B880" s="263">
        <v>10</v>
      </c>
      <c r="C880" s="264">
        <v>205</v>
      </c>
      <c r="D880" s="265">
        <v>7</v>
      </c>
      <c r="E880" s="264">
        <v>17</v>
      </c>
      <c r="F880" s="263" t="s">
        <v>495</v>
      </c>
      <c r="G880" s="266" t="s">
        <v>1124</v>
      </c>
      <c r="H880" s="263" t="s">
        <v>1216</v>
      </c>
      <c r="I880" s="263" t="s">
        <v>1229</v>
      </c>
      <c r="J880" s="51"/>
      <c r="K880" s="52" t="str">
        <f t="shared" si="152"/>
        <v/>
      </c>
      <c r="L880" s="83" t="str">
        <f t="shared" si="153"/>
        <v/>
      </c>
      <c r="M880" s="53" t="str">
        <f>IF(K880="","",COUNTIF($K$7:K880,"ﾘｽﾄ１"))</f>
        <v/>
      </c>
      <c r="N880" s="53" t="str">
        <f t="shared" si="154"/>
        <v/>
      </c>
      <c r="O880" s="54" t="str">
        <f t="shared" si="155"/>
        <v/>
      </c>
      <c r="P880" s="53" t="str">
        <f t="shared" si="146"/>
        <v/>
      </c>
      <c r="Q880" s="52" t="str">
        <f t="shared" si="147"/>
        <v/>
      </c>
      <c r="R880" s="55" t="str">
        <f t="shared" si="148"/>
        <v/>
      </c>
      <c r="S880" s="52" t="str">
        <f t="shared" si="156"/>
        <v/>
      </c>
      <c r="T880" s="83" t="str">
        <f t="shared" si="149"/>
        <v/>
      </c>
      <c r="U880" s="53" t="str">
        <f>IF(S880="","",COUNTIF($S$7:S880,"該当２"))</f>
        <v/>
      </c>
      <c r="V880" s="56" t="str">
        <f t="shared" si="150"/>
        <v/>
      </c>
      <c r="W880" s="83" t="str">
        <f t="shared" si="151"/>
        <v/>
      </c>
      <c r="X880" s="53" t="str">
        <f>IF(V880="","",COUNTIF($V$7:V880,"該当３"))</f>
        <v/>
      </c>
    </row>
    <row r="881" spans="1:24">
      <c r="A881" s="263">
        <v>1020508000</v>
      </c>
      <c r="B881" s="263">
        <v>10</v>
      </c>
      <c r="C881" s="264">
        <v>205</v>
      </c>
      <c r="D881" s="265">
        <v>8</v>
      </c>
      <c r="E881" s="264">
        <v>0</v>
      </c>
      <c r="F881" s="263" t="s">
        <v>495</v>
      </c>
      <c r="G881" s="266" t="s">
        <v>1124</v>
      </c>
      <c r="H881" s="263" t="s">
        <v>1230</v>
      </c>
      <c r="I881" s="263"/>
      <c r="J881" s="51"/>
      <c r="K881" s="52" t="str">
        <f t="shared" si="152"/>
        <v/>
      </c>
      <c r="L881" s="83" t="str">
        <f t="shared" si="153"/>
        <v/>
      </c>
      <c r="M881" s="53" t="str">
        <f>IF(K881="","",COUNTIF($K$7:K881,"ﾘｽﾄ１"))</f>
        <v/>
      </c>
      <c r="N881" s="53" t="str">
        <f t="shared" si="154"/>
        <v/>
      </c>
      <c r="O881" s="54" t="str">
        <f t="shared" si="155"/>
        <v/>
      </c>
      <c r="P881" s="53" t="str">
        <f t="shared" si="146"/>
        <v/>
      </c>
      <c r="Q881" s="52" t="str">
        <f t="shared" si="147"/>
        <v/>
      </c>
      <c r="R881" s="55" t="str">
        <f t="shared" si="148"/>
        <v/>
      </c>
      <c r="S881" s="52" t="str">
        <f t="shared" si="156"/>
        <v/>
      </c>
      <c r="T881" s="83" t="str">
        <f t="shared" si="149"/>
        <v/>
      </c>
      <c r="U881" s="53" t="str">
        <f>IF(S881="","",COUNTIF($S$7:S881,"該当２"))</f>
        <v/>
      </c>
      <c r="V881" s="56" t="str">
        <f t="shared" si="150"/>
        <v/>
      </c>
      <c r="W881" s="83" t="str">
        <f t="shared" si="151"/>
        <v/>
      </c>
      <c r="X881" s="53" t="str">
        <f>IF(V881="","",COUNTIF($V$7:V881,"該当３"))</f>
        <v/>
      </c>
    </row>
    <row r="882" spans="1:24">
      <c r="A882" s="263">
        <v>1020508001</v>
      </c>
      <c r="B882" s="263">
        <v>10</v>
      </c>
      <c r="C882" s="264">
        <v>205</v>
      </c>
      <c r="D882" s="265">
        <v>8</v>
      </c>
      <c r="E882" s="264">
        <v>1</v>
      </c>
      <c r="F882" s="263" t="s">
        <v>495</v>
      </c>
      <c r="G882" s="266" t="s">
        <v>1124</v>
      </c>
      <c r="H882" s="263" t="s">
        <v>1230</v>
      </c>
      <c r="I882" s="263" t="s">
        <v>1231</v>
      </c>
      <c r="J882" s="51"/>
      <c r="K882" s="52" t="str">
        <f t="shared" si="152"/>
        <v/>
      </c>
      <c r="L882" s="83" t="str">
        <f t="shared" si="153"/>
        <v/>
      </c>
      <c r="M882" s="53" t="str">
        <f>IF(K882="","",COUNTIF($K$7:K882,"ﾘｽﾄ１"))</f>
        <v/>
      </c>
      <c r="N882" s="53" t="str">
        <f t="shared" si="154"/>
        <v/>
      </c>
      <c r="O882" s="54" t="str">
        <f t="shared" si="155"/>
        <v/>
      </c>
      <c r="P882" s="53" t="str">
        <f t="shared" si="146"/>
        <v/>
      </c>
      <c r="Q882" s="52" t="str">
        <f t="shared" si="147"/>
        <v/>
      </c>
      <c r="R882" s="55" t="str">
        <f t="shared" si="148"/>
        <v/>
      </c>
      <c r="S882" s="52" t="str">
        <f t="shared" si="156"/>
        <v/>
      </c>
      <c r="T882" s="83" t="str">
        <f t="shared" si="149"/>
        <v/>
      </c>
      <c r="U882" s="53" t="str">
        <f>IF(S882="","",COUNTIF($S$7:S882,"該当２"))</f>
        <v/>
      </c>
      <c r="V882" s="56" t="str">
        <f t="shared" si="150"/>
        <v/>
      </c>
      <c r="W882" s="83" t="str">
        <f t="shared" si="151"/>
        <v/>
      </c>
      <c r="X882" s="53" t="str">
        <f>IF(V882="","",COUNTIF($V$7:V882,"該当３"))</f>
        <v/>
      </c>
    </row>
    <row r="883" spans="1:24">
      <c r="A883" s="263">
        <v>1020508002</v>
      </c>
      <c r="B883" s="263">
        <v>10</v>
      </c>
      <c r="C883" s="264">
        <v>205</v>
      </c>
      <c r="D883" s="265">
        <v>8</v>
      </c>
      <c r="E883" s="264">
        <v>2</v>
      </c>
      <c r="F883" s="263" t="s">
        <v>495</v>
      </c>
      <c r="G883" s="266" t="s">
        <v>1124</v>
      </c>
      <c r="H883" s="263" t="s">
        <v>1230</v>
      </c>
      <c r="I883" s="263" t="s">
        <v>1232</v>
      </c>
      <c r="J883" s="51"/>
      <c r="K883" s="52" t="str">
        <f t="shared" si="152"/>
        <v/>
      </c>
      <c r="L883" s="83" t="str">
        <f t="shared" si="153"/>
        <v/>
      </c>
      <c r="M883" s="53" t="str">
        <f>IF(K883="","",COUNTIF($K$7:K883,"ﾘｽﾄ１"))</f>
        <v/>
      </c>
      <c r="N883" s="53" t="str">
        <f t="shared" si="154"/>
        <v/>
      </c>
      <c r="O883" s="54" t="str">
        <f t="shared" si="155"/>
        <v/>
      </c>
      <c r="P883" s="53" t="str">
        <f t="shared" si="146"/>
        <v/>
      </c>
      <c r="Q883" s="52" t="str">
        <f t="shared" si="147"/>
        <v/>
      </c>
      <c r="R883" s="55" t="str">
        <f t="shared" si="148"/>
        <v/>
      </c>
      <c r="S883" s="52" t="str">
        <f t="shared" si="156"/>
        <v/>
      </c>
      <c r="T883" s="83" t="str">
        <f t="shared" si="149"/>
        <v/>
      </c>
      <c r="U883" s="53" t="str">
        <f>IF(S883="","",COUNTIF($S$7:S883,"該当２"))</f>
        <v/>
      </c>
      <c r="V883" s="56" t="str">
        <f t="shared" si="150"/>
        <v/>
      </c>
      <c r="W883" s="83" t="str">
        <f t="shared" si="151"/>
        <v/>
      </c>
      <c r="X883" s="53" t="str">
        <f>IF(V883="","",COUNTIF($V$7:V883,"該当３"))</f>
        <v/>
      </c>
    </row>
    <row r="884" spans="1:24">
      <c r="A884" s="263">
        <v>1020508003</v>
      </c>
      <c r="B884" s="263">
        <v>10</v>
      </c>
      <c r="C884" s="264">
        <v>205</v>
      </c>
      <c r="D884" s="265">
        <v>8</v>
      </c>
      <c r="E884" s="264">
        <v>3</v>
      </c>
      <c r="F884" s="263" t="s">
        <v>495</v>
      </c>
      <c r="G884" s="266" t="s">
        <v>1124</v>
      </c>
      <c r="H884" s="263" t="s">
        <v>1230</v>
      </c>
      <c r="I884" s="263" t="s">
        <v>1233</v>
      </c>
      <c r="J884" s="51"/>
      <c r="K884" s="52" t="str">
        <f t="shared" si="152"/>
        <v/>
      </c>
      <c r="L884" s="83" t="str">
        <f t="shared" si="153"/>
        <v/>
      </c>
      <c r="M884" s="53" t="str">
        <f>IF(K884="","",COUNTIF($K$7:K884,"ﾘｽﾄ１"))</f>
        <v/>
      </c>
      <c r="N884" s="53" t="str">
        <f t="shared" si="154"/>
        <v/>
      </c>
      <c r="O884" s="54" t="str">
        <f t="shared" si="155"/>
        <v/>
      </c>
      <c r="P884" s="53" t="str">
        <f t="shared" si="146"/>
        <v/>
      </c>
      <c r="Q884" s="52" t="str">
        <f t="shared" si="147"/>
        <v/>
      </c>
      <c r="R884" s="55" t="str">
        <f t="shared" si="148"/>
        <v/>
      </c>
      <c r="S884" s="52" t="str">
        <f t="shared" si="156"/>
        <v/>
      </c>
      <c r="T884" s="83" t="str">
        <f t="shared" si="149"/>
        <v/>
      </c>
      <c r="U884" s="53" t="str">
        <f>IF(S884="","",COUNTIF($S$7:S884,"該当２"))</f>
        <v/>
      </c>
      <c r="V884" s="56" t="str">
        <f t="shared" si="150"/>
        <v/>
      </c>
      <c r="W884" s="83" t="str">
        <f t="shared" si="151"/>
        <v/>
      </c>
      <c r="X884" s="53" t="str">
        <f>IF(V884="","",COUNTIF($V$7:V884,"該当３"))</f>
        <v/>
      </c>
    </row>
    <row r="885" spans="1:24">
      <c r="A885" s="263">
        <v>1020508004</v>
      </c>
      <c r="B885" s="263">
        <v>10</v>
      </c>
      <c r="C885" s="264">
        <v>205</v>
      </c>
      <c r="D885" s="265">
        <v>8</v>
      </c>
      <c r="E885" s="264">
        <v>4</v>
      </c>
      <c r="F885" s="263" t="s">
        <v>495</v>
      </c>
      <c r="G885" s="266" t="s">
        <v>1124</v>
      </c>
      <c r="H885" s="263" t="s">
        <v>1230</v>
      </c>
      <c r="I885" s="263" t="s">
        <v>1234</v>
      </c>
      <c r="J885" s="51"/>
      <c r="K885" s="52" t="str">
        <f t="shared" si="152"/>
        <v/>
      </c>
      <c r="L885" s="83" t="str">
        <f t="shared" si="153"/>
        <v/>
      </c>
      <c r="M885" s="53" t="str">
        <f>IF(K885="","",COUNTIF($K$7:K885,"ﾘｽﾄ１"))</f>
        <v/>
      </c>
      <c r="N885" s="53" t="str">
        <f t="shared" si="154"/>
        <v/>
      </c>
      <c r="O885" s="54" t="str">
        <f t="shared" si="155"/>
        <v/>
      </c>
      <c r="P885" s="53" t="str">
        <f t="shared" si="146"/>
        <v/>
      </c>
      <c r="Q885" s="52" t="str">
        <f t="shared" si="147"/>
        <v/>
      </c>
      <c r="R885" s="55" t="str">
        <f t="shared" si="148"/>
        <v/>
      </c>
      <c r="S885" s="52" t="str">
        <f t="shared" si="156"/>
        <v/>
      </c>
      <c r="T885" s="83" t="str">
        <f t="shared" si="149"/>
        <v/>
      </c>
      <c r="U885" s="53" t="str">
        <f>IF(S885="","",COUNTIF($S$7:S885,"該当２"))</f>
        <v/>
      </c>
      <c r="V885" s="56" t="str">
        <f t="shared" si="150"/>
        <v/>
      </c>
      <c r="W885" s="83" t="str">
        <f t="shared" si="151"/>
        <v/>
      </c>
      <c r="X885" s="53" t="str">
        <f>IF(V885="","",COUNTIF($V$7:V885,"該当３"))</f>
        <v/>
      </c>
    </row>
    <row r="886" spans="1:24">
      <c r="A886" s="263">
        <v>1020508005</v>
      </c>
      <c r="B886" s="263">
        <v>10</v>
      </c>
      <c r="C886" s="264">
        <v>205</v>
      </c>
      <c r="D886" s="265">
        <v>8</v>
      </c>
      <c r="E886" s="264">
        <v>5</v>
      </c>
      <c r="F886" s="263" t="s">
        <v>495</v>
      </c>
      <c r="G886" s="266" t="s">
        <v>1124</v>
      </c>
      <c r="H886" s="263" t="s">
        <v>1230</v>
      </c>
      <c r="I886" s="263" t="s">
        <v>1235</v>
      </c>
      <c r="J886" s="51"/>
      <c r="K886" s="52" t="str">
        <f t="shared" si="152"/>
        <v/>
      </c>
      <c r="L886" s="83" t="str">
        <f t="shared" si="153"/>
        <v/>
      </c>
      <c r="M886" s="53" t="str">
        <f>IF(K886="","",COUNTIF($K$7:K886,"ﾘｽﾄ１"))</f>
        <v/>
      </c>
      <c r="N886" s="53" t="str">
        <f t="shared" si="154"/>
        <v/>
      </c>
      <c r="O886" s="54" t="str">
        <f t="shared" si="155"/>
        <v/>
      </c>
      <c r="P886" s="53" t="str">
        <f t="shared" si="146"/>
        <v/>
      </c>
      <c r="Q886" s="52" t="str">
        <f t="shared" si="147"/>
        <v/>
      </c>
      <c r="R886" s="55" t="str">
        <f t="shared" si="148"/>
        <v/>
      </c>
      <c r="S886" s="52" t="str">
        <f t="shared" si="156"/>
        <v/>
      </c>
      <c r="T886" s="83" t="str">
        <f t="shared" si="149"/>
        <v/>
      </c>
      <c r="U886" s="53" t="str">
        <f>IF(S886="","",COUNTIF($S$7:S886,"該当２"))</f>
        <v/>
      </c>
      <c r="V886" s="56" t="str">
        <f t="shared" si="150"/>
        <v/>
      </c>
      <c r="W886" s="83" t="str">
        <f t="shared" si="151"/>
        <v/>
      </c>
      <c r="X886" s="53" t="str">
        <f>IF(V886="","",COUNTIF($V$7:V886,"該当３"))</f>
        <v/>
      </c>
    </row>
    <row r="887" spans="1:24">
      <c r="A887" s="263">
        <v>1020508006</v>
      </c>
      <c r="B887" s="263">
        <v>10</v>
      </c>
      <c r="C887" s="264">
        <v>205</v>
      </c>
      <c r="D887" s="265">
        <v>8</v>
      </c>
      <c r="E887" s="264">
        <v>6</v>
      </c>
      <c r="F887" s="263" t="s">
        <v>495</v>
      </c>
      <c r="G887" s="266" t="s">
        <v>1124</v>
      </c>
      <c r="H887" s="263" t="s">
        <v>1230</v>
      </c>
      <c r="I887" s="263" t="s">
        <v>1236</v>
      </c>
      <c r="J887" s="51"/>
      <c r="K887" s="52" t="str">
        <f t="shared" si="152"/>
        <v/>
      </c>
      <c r="L887" s="83" t="str">
        <f t="shared" si="153"/>
        <v/>
      </c>
      <c r="M887" s="53" t="str">
        <f>IF(K887="","",COUNTIF($K$7:K887,"ﾘｽﾄ１"))</f>
        <v/>
      </c>
      <c r="N887" s="53" t="str">
        <f t="shared" si="154"/>
        <v/>
      </c>
      <c r="O887" s="54" t="str">
        <f t="shared" si="155"/>
        <v/>
      </c>
      <c r="P887" s="53" t="str">
        <f t="shared" si="146"/>
        <v/>
      </c>
      <c r="Q887" s="52" t="str">
        <f t="shared" si="147"/>
        <v/>
      </c>
      <c r="R887" s="55" t="str">
        <f t="shared" si="148"/>
        <v/>
      </c>
      <c r="S887" s="52" t="str">
        <f t="shared" si="156"/>
        <v/>
      </c>
      <c r="T887" s="83" t="str">
        <f t="shared" si="149"/>
        <v/>
      </c>
      <c r="U887" s="53" t="str">
        <f>IF(S887="","",COUNTIF($S$7:S887,"該当２"))</f>
        <v/>
      </c>
      <c r="V887" s="56" t="str">
        <f t="shared" si="150"/>
        <v/>
      </c>
      <c r="W887" s="83" t="str">
        <f t="shared" si="151"/>
        <v/>
      </c>
      <c r="X887" s="53" t="str">
        <f>IF(V887="","",COUNTIF($V$7:V887,"該当３"))</f>
        <v/>
      </c>
    </row>
    <row r="888" spans="1:24">
      <c r="A888" s="263">
        <v>1020508007</v>
      </c>
      <c r="B888" s="263">
        <v>10</v>
      </c>
      <c r="C888" s="264">
        <v>205</v>
      </c>
      <c r="D888" s="265">
        <v>8</v>
      </c>
      <c r="E888" s="264">
        <v>7</v>
      </c>
      <c r="F888" s="263" t="s">
        <v>495</v>
      </c>
      <c r="G888" s="266" t="s">
        <v>1124</v>
      </c>
      <c r="H888" s="263" t="s">
        <v>1230</v>
      </c>
      <c r="I888" s="263" t="s">
        <v>1237</v>
      </c>
      <c r="J888" s="51"/>
      <c r="K888" s="52" t="str">
        <f t="shared" si="152"/>
        <v/>
      </c>
      <c r="L888" s="83" t="str">
        <f t="shared" si="153"/>
        <v/>
      </c>
      <c r="M888" s="53" t="str">
        <f>IF(K888="","",COUNTIF($K$7:K888,"ﾘｽﾄ１"))</f>
        <v/>
      </c>
      <c r="N888" s="53" t="str">
        <f t="shared" si="154"/>
        <v/>
      </c>
      <c r="O888" s="54" t="str">
        <f t="shared" si="155"/>
        <v/>
      </c>
      <c r="P888" s="53" t="str">
        <f t="shared" si="146"/>
        <v/>
      </c>
      <c r="Q888" s="52" t="str">
        <f t="shared" si="147"/>
        <v/>
      </c>
      <c r="R888" s="55" t="str">
        <f t="shared" si="148"/>
        <v/>
      </c>
      <c r="S888" s="52" t="str">
        <f t="shared" si="156"/>
        <v/>
      </c>
      <c r="T888" s="83" t="str">
        <f t="shared" si="149"/>
        <v/>
      </c>
      <c r="U888" s="53" t="str">
        <f>IF(S888="","",COUNTIF($S$7:S888,"該当２"))</f>
        <v/>
      </c>
      <c r="V888" s="56" t="str">
        <f t="shared" si="150"/>
        <v/>
      </c>
      <c r="W888" s="83" t="str">
        <f t="shared" si="151"/>
        <v/>
      </c>
      <c r="X888" s="53" t="str">
        <f>IF(V888="","",COUNTIF($V$7:V888,"該当３"))</f>
        <v/>
      </c>
    </row>
    <row r="889" spans="1:24">
      <c r="A889" s="263">
        <v>1020509000</v>
      </c>
      <c r="B889" s="263">
        <v>10</v>
      </c>
      <c r="C889" s="264">
        <v>205</v>
      </c>
      <c r="D889" s="265">
        <v>9</v>
      </c>
      <c r="E889" s="264">
        <v>0</v>
      </c>
      <c r="F889" s="263" t="s">
        <v>495</v>
      </c>
      <c r="G889" s="266" t="s">
        <v>1124</v>
      </c>
      <c r="H889" s="263" t="s">
        <v>1238</v>
      </c>
      <c r="I889" s="263"/>
      <c r="J889" s="51"/>
      <c r="K889" s="52" t="str">
        <f t="shared" si="152"/>
        <v/>
      </c>
      <c r="L889" s="83" t="str">
        <f t="shared" si="153"/>
        <v/>
      </c>
      <c r="M889" s="53" t="str">
        <f>IF(K889="","",COUNTIF($K$7:K889,"ﾘｽﾄ１"))</f>
        <v/>
      </c>
      <c r="N889" s="53" t="str">
        <f t="shared" si="154"/>
        <v/>
      </c>
      <c r="O889" s="54" t="str">
        <f t="shared" si="155"/>
        <v/>
      </c>
      <c r="P889" s="53" t="str">
        <f t="shared" si="146"/>
        <v/>
      </c>
      <c r="Q889" s="52" t="str">
        <f t="shared" si="147"/>
        <v/>
      </c>
      <c r="R889" s="55" t="str">
        <f t="shared" si="148"/>
        <v/>
      </c>
      <c r="S889" s="52" t="str">
        <f t="shared" si="156"/>
        <v/>
      </c>
      <c r="T889" s="83" t="str">
        <f t="shared" si="149"/>
        <v/>
      </c>
      <c r="U889" s="53" t="str">
        <f>IF(S889="","",COUNTIF($S$7:S889,"該当２"))</f>
        <v/>
      </c>
      <c r="V889" s="56" t="str">
        <f t="shared" si="150"/>
        <v/>
      </c>
      <c r="W889" s="83" t="str">
        <f t="shared" si="151"/>
        <v/>
      </c>
      <c r="X889" s="53" t="str">
        <f>IF(V889="","",COUNTIF($V$7:V889,"該当３"))</f>
        <v/>
      </c>
    </row>
    <row r="890" spans="1:24">
      <c r="A890" s="263">
        <v>1020509001</v>
      </c>
      <c r="B890" s="263">
        <v>10</v>
      </c>
      <c r="C890" s="264">
        <v>205</v>
      </c>
      <c r="D890" s="265">
        <v>9</v>
      </c>
      <c r="E890" s="264">
        <v>1</v>
      </c>
      <c r="F890" s="263" t="s">
        <v>495</v>
      </c>
      <c r="G890" s="266" t="s">
        <v>1124</v>
      </c>
      <c r="H890" s="263" t="s">
        <v>1238</v>
      </c>
      <c r="I890" s="263" t="s">
        <v>9</v>
      </c>
      <c r="J890" s="51"/>
      <c r="K890" s="52" t="str">
        <f t="shared" si="152"/>
        <v/>
      </c>
      <c r="L890" s="83" t="str">
        <f t="shared" si="153"/>
        <v/>
      </c>
      <c r="M890" s="53" t="str">
        <f>IF(K890="","",COUNTIF($K$7:K890,"ﾘｽﾄ１"))</f>
        <v/>
      </c>
      <c r="N890" s="53" t="str">
        <f t="shared" si="154"/>
        <v/>
      </c>
      <c r="O890" s="54" t="str">
        <f t="shared" si="155"/>
        <v/>
      </c>
      <c r="P890" s="53" t="str">
        <f t="shared" si="146"/>
        <v/>
      </c>
      <c r="Q890" s="52" t="str">
        <f t="shared" si="147"/>
        <v/>
      </c>
      <c r="R890" s="55" t="str">
        <f t="shared" si="148"/>
        <v/>
      </c>
      <c r="S890" s="52" t="str">
        <f t="shared" si="156"/>
        <v/>
      </c>
      <c r="T890" s="83" t="str">
        <f t="shared" si="149"/>
        <v/>
      </c>
      <c r="U890" s="53" t="str">
        <f>IF(S890="","",COUNTIF($S$7:S890,"該当２"))</f>
        <v/>
      </c>
      <c r="V890" s="56" t="str">
        <f t="shared" si="150"/>
        <v/>
      </c>
      <c r="W890" s="83" t="str">
        <f t="shared" si="151"/>
        <v/>
      </c>
      <c r="X890" s="53" t="str">
        <f>IF(V890="","",COUNTIF($V$7:V890,"該当３"))</f>
        <v/>
      </c>
    </row>
    <row r="891" spans="1:24">
      <c r="A891" s="263">
        <v>1020509002</v>
      </c>
      <c r="B891" s="263">
        <v>10</v>
      </c>
      <c r="C891" s="264">
        <v>205</v>
      </c>
      <c r="D891" s="265">
        <v>9</v>
      </c>
      <c r="E891" s="264">
        <v>2</v>
      </c>
      <c r="F891" s="263" t="s">
        <v>495</v>
      </c>
      <c r="G891" s="266" t="s">
        <v>1124</v>
      </c>
      <c r="H891" s="263" t="s">
        <v>1238</v>
      </c>
      <c r="I891" s="263" t="s">
        <v>39</v>
      </c>
      <c r="J891" s="51"/>
      <c r="K891" s="52" t="str">
        <f t="shared" si="152"/>
        <v/>
      </c>
      <c r="L891" s="83" t="str">
        <f t="shared" si="153"/>
        <v/>
      </c>
      <c r="M891" s="53" t="str">
        <f>IF(K891="","",COUNTIF($K$7:K891,"ﾘｽﾄ１"))</f>
        <v/>
      </c>
      <c r="N891" s="53" t="str">
        <f t="shared" si="154"/>
        <v/>
      </c>
      <c r="O891" s="54" t="str">
        <f t="shared" si="155"/>
        <v/>
      </c>
      <c r="P891" s="53" t="str">
        <f t="shared" si="146"/>
        <v/>
      </c>
      <c r="Q891" s="52" t="str">
        <f t="shared" si="147"/>
        <v/>
      </c>
      <c r="R891" s="55" t="str">
        <f t="shared" si="148"/>
        <v/>
      </c>
      <c r="S891" s="52" t="str">
        <f t="shared" si="156"/>
        <v/>
      </c>
      <c r="T891" s="83" t="str">
        <f t="shared" si="149"/>
        <v/>
      </c>
      <c r="U891" s="53" t="str">
        <f>IF(S891="","",COUNTIF($S$7:S891,"該当２"))</f>
        <v/>
      </c>
      <c r="V891" s="56" t="str">
        <f t="shared" si="150"/>
        <v/>
      </c>
      <c r="W891" s="83" t="str">
        <f t="shared" si="151"/>
        <v/>
      </c>
      <c r="X891" s="53" t="str">
        <f>IF(V891="","",COUNTIF($V$7:V891,"該当３"))</f>
        <v/>
      </c>
    </row>
    <row r="892" spans="1:24">
      <c r="A892" s="263">
        <v>1020509003</v>
      </c>
      <c r="B892" s="263">
        <v>10</v>
      </c>
      <c r="C892" s="264">
        <v>205</v>
      </c>
      <c r="D892" s="265">
        <v>9</v>
      </c>
      <c r="E892" s="264">
        <v>3</v>
      </c>
      <c r="F892" s="263" t="s">
        <v>495</v>
      </c>
      <c r="G892" s="263" t="s">
        <v>1124</v>
      </c>
      <c r="H892" s="263" t="s">
        <v>1238</v>
      </c>
      <c r="I892" s="263" t="s">
        <v>1239</v>
      </c>
      <c r="J892" s="51"/>
      <c r="K892" s="52" t="str">
        <f t="shared" si="152"/>
        <v/>
      </c>
      <c r="L892" s="83" t="str">
        <f t="shared" si="153"/>
        <v/>
      </c>
      <c r="M892" s="53" t="str">
        <f>IF(K892="","",COUNTIF($K$7:K892,"ﾘｽﾄ１"))</f>
        <v/>
      </c>
      <c r="N892" s="53" t="str">
        <f t="shared" si="154"/>
        <v/>
      </c>
      <c r="O892" s="54" t="str">
        <f t="shared" si="155"/>
        <v/>
      </c>
      <c r="P892" s="53" t="str">
        <f t="shared" si="146"/>
        <v/>
      </c>
      <c r="Q892" s="52" t="str">
        <f t="shared" si="147"/>
        <v/>
      </c>
      <c r="R892" s="55" t="str">
        <f t="shared" si="148"/>
        <v/>
      </c>
      <c r="S892" s="52" t="str">
        <f t="shared" si="156"/>
        <v/>
      </c>
      <c r="T892" s="83" t="str">
        <f t="shared" si="149"/>
        <v/>
      </c>
      <c r="U892" s="53" t="str">
        <f>IF(S892="","",COUNTIF($S$7:S892,"該当２"))</f>
        <v/>
      </c>
      <c r="V892" s="56" t="str">
        <f t="shared" si="150"/>
        <v/>
      </c>
      <c r="W892" s="83" t="str">
        <f t="shared" si="151"/>
        <v/>
      </c>
      <c r="X892" s="53" t="str">
        <f>IF(V892="","",COUNTIF($V$7:V892,"該当３"))</f>
        <v/>
      </c>
    </row>
    <row r="893" spans="1:24">
      <c r="A893" s="263">
        <v>1020509004</v>
      </c>
      <c r="B893" s="263">
        <v>10</v>
      </c>
      <c r="C893" s="264">
        <v>205</v>
      </c>
      <c r="D893" s="265">
        <v>9</v>
      </c>
      <c r="E893" s="264">
        <v>4</v>
      </c>
      <c r="F893" s="263" t="s">
        <v>495</v>
      </c>
      <c r="G893" s="263" t="s">
        <v>1124</v>
      </c>
      <c r="H893" s="263" t="s">
        <v>1238</v>
      </c>
      <c r="I893" s="263" t="s">
        <v>1240</v>
      </c>
      <c r="J893" s="51"/>
      <c r="K893" s="52" t="str">
        <f t="shared" si="152"/>
        <v/>
      </c>
      <c r="L893" s="83" t="str">
        <f t="shared" si="153"/>
        <v/>
      </c>
      <c r="M893" s="53" t="str">
        <f>IF(K893="","",COUNTIF($K$7:K893,"ﾘｽﾄ１"))</f>
        <v/>
      </c>
      <c r="N893" s="53" t="str">
        <f t="shared" si="154"/>
        <v/>
      </c>
      <c r="O893" s="54" t="str">
        <f t="shared" si="155"/>
        <v/>
      </c>
      <c r="P893" s="53" t="str">
        <f t="shared" si="146"/>
        <v/>
      </c>
      <c r="Q893" s="52" t="str">
        <f t="shared" si="147"/>
        <v/>
      </c>
      <c r="R893" s="55" t="str">
        <f t="shared" si="148"/>
        <v/>
      </c>
      <c r="S893" s="52" t="str">
        <f t="shared" si="156"/>
        <v/>
      </c>
      <c r="T893" s="83" t="str">
        <f t="shared" si="149"/>
        <v/>
      </c>
      <c r="U893" s="53" t="str">
        <f>IF(S893="","",COUNTIF($S$7:S893,"該当２"))</f>
        <v/>
      </c>
      <c r="V893" s="56" t="str">
        <f t="shared" si="150"/>
        <v/>
      </c>
      <c r="W893" s="83" t="str">
        <f t="shared" si="151"/>
        <v/>
      </c>
      <c r="X893" s="53" t="str">
        <f>IF(V893="","",COUNTIF($V$7:V893,"該当３"))</f>
        <v/>
      </c>
    </row>
    <row r="894" spans="1:24">
      <c r="A894" s="263">
        <v>1020509005</v>
      </c>
      <c r="B894" s="263">
        <v>10</v>
      </c>
      <c r="C894" s="264">
        <v>205</v>
      </c>
      <c r="D894" s="265">
        <v>9</v>
      </c>
      <c r="E894" s="264">
        <v>5</v>
      </c>
      <c r="F894" s="263" t="s">
        <v>495</v>
      </c>
      <c r="G894" s="263" t="s">
        <v>1124</v>
      </c>
      <c r="H894" s="263" t="s">
        <v>1238</v>
      </c>
      <c r="I894" s="263" t="s">
        <v>1241</v>
      </c>
      <c r="J894" s="51"/>
      <c r="K894" s="52" t="str">
        <f t="shared" si="152"/>
        <v/>
      </c>
      <c r="L894" s="83" t="str">
        <f t="shared" si="153"/>
        <v/>
      </c>
      <c r="M894" s="53" t="str">
        <f>IF(K894="","",COUNTIF($K$7:K894,"ﾘｽﾄ１"))</f>
        <v/>
      </c>
      <c r="N894" s="53" t="str">
        <f t="shared" si="154"/>
        <v/>
      </c>
      <c r="O894" s="54" t="str">
        <f t="shared" si="155"/>
        <v/>
      </c>
      <c r="P894" s="53" t="str">
        <f t="shared" si="146"/>
        <v/>
      </c>
      <c r="Q894" s="52" t="str">
        <f t="shared" si="147"/>
        <v/>
      </c>
      <c r="R894" s="55" t="str">
        <f t="shared" si="148"/>
        <v/>
      </c>
      <c r="S894" s="52" t="str">
        <f t="shared" si="156"/>
        <v/>
      </c>
      <c r="T894" s="83" t="str">
        <f t="shared" si="149"/>
        <v/>
      </c>
      <c r="U894" s="53" t="str">
        <f>IF(S894="","",COUNTIF($S$7:S894,"該当２"))</f>
        <v/>
      </c>
      <c r="V894" s="56" t="str">
        <f t="shared" si="150"/>
        <v/>
      </c>
      <c r="W894" s="83" t="str">
        <f t="shared" si="151"/>
        <v/>
      </c>
      <c r="X894" s="53" t="str">
        <f>IF(V894="","",COUNTIF($V$7:V894,"該当３"))</f>
        <v/>
      </c>
    </row>
    <row r="895" spans="1:24">
      <c r="A895" s="263">
        <v>1020509006</v>
      </c>
      <c r="B895" s="263">
        <v>10</v>
      </c>
      <c r="C895" s="264">
        <v>205</v>
      </c>
      <c r="D895" s="265">
        <v>9</v>
      </c>
      <c r="E895" s="264">
        <v>6</v>
      </c>
      <c r="F895" s="263" t="s">
        <v>495</v>
      </c>
      <c r="G895" s="263" t="s">
        <v>1124</v>
      </c>
      <c r="H895" s="263" t="s">
        <v>1238</v>
      </c>
      <c r="I895" s="263" t="s">
        <v>27</v>
      </c>
      <c r="J895" s="51"/>
      <c r="K895" s="52" t="str">
        <f t="shared" si="152"/>
        <v/>
      </c>
      <c r="L895" s="83" t="str">
        <f t="shared" si="153"/>
        <v/>
      </c>
      <c r="M895" s="53" t="str">
        <f>IF(K895="","",COUNTIF($K$7:K895,"ﾘｽﾄ１"))</f>
        <v/>
      </c>
      <c r="N895" s="53" t="str">
        <f t="shared" si="154"/>
        <v/>
      </c>
      <c r="O895" s="54" t="str">
        <f t="shared" si="155"/>
        <v/>
      </c>
      <c r="P895" s="53" t="str">
        <f t="shared" si="146"/>
        <v/>
      </c>
      <c r="Q895" s="52" t="str">
        <f t="shared" si="147"/>
        <v/>
      </c>
      <c r="R895" s="55" t="str">
        <f t="shared" si="148"/>
        <v/>
      </c>
      <c r="S895" s="52" t="str">
        <f t="shared" si="156"/>
        <v/>
      </c>
      <c r="T895" s="83" t="str">
        <f t="shared" si="149"/>
        <v/>
      </c>
      <c r="U895" s="53" t="str">
        <f>IF(S895="","",COUNTIF($S$7:S895,"該当２"))</f>
        <v/>
      </c>
      <c r="V895" s="56" t="str">
        <f t="shared" si="150"/>
        <v/>
      </c>
      <c r="W895" s="83" t="str">
        <f t="shared" si="151"/>
        <v/>
      </c>
      <c r="X895" s="53" t="str">
        <f>IF(V895="","",COUNTIF($V$7:V895,"該当３"))</f>
        <v/>
      </c>
    </row>
    <row r="896" spans="1:24">
      <c r="A896" s="263">
        <v>1020509007</v>
      </c>
      <c r="B896" s="263">
        <v>10</v>
      </c>
      <c r="C896" s="264">
        <v>205</v>
      </c>
      <c r="D896" s="265">
        <v>9</v>
      </c>
      <c r="E896" s="264">
        <v>7</v>
      </c>
      <c r="F896" s="263" t="s">
        <v>495</v>
      </c>
      <c r="G896" s="263" t="s">
        <v>1124</v>
      </c>
      <c r="H896" s="263" t="s">
        <v>1238</v>
      </c>
      <c r="I896" s="263" t="s">
        <v>209</v>
      </c>
      <c r="J896" s="51"/>
      <c r="K896" s="52" t="str">
        <f t="shared" si="152"/>
        <v/>
      </c>
      <c r="L896" s="83" t="str">
        <f t="shared" si="153"/>
        <v/>
      </c>
      <c r="M896" s="53" t="str">
        <f>IF(K896="","",COUNTIF($K$7:K896,"ﾘｽﾄ１"))</f>
        <v/>
      </c>
      <c r="N896" s="53" t="str">
        <f t="shared" si="154"/>
        <v/>
      </c>
      <c r="O896" s="54" t="str">
        <f t="shared" si="155"/>
        <v/>
      </c>
      <c r="P896" s="53" t="str">
        <f t="shared" si="146"/>
        <v/>
      </c>
      <c r="Q896" s="52" t="str">
        <f t="shared" si="147"/>
        <v/>
      </c>
      <c r="R896" s="55" t="str">
        <f t="shared" si="148"/>
        <v/>
      </c>
      <c r="S896" s="52" t="str">
        <f t="shared" si="156"/>
        <v/>
      </c>
      <c r="T896" s="83" t="str">
        <f t="shared" si="149"/>
        <v/>
      </c>
      <c r="U896" s="53" t="str">
        <f>IF(S896="","",COUNTIF($S$7:S896,"該当２"))</f>
        <v/>
      </c>
      <c r="V896" s="56" t="str">
        <f t="shared" si="150"/>
        <v/>
      </c>
      <c r="W896" s="83" t="str">
        <f t="shared" si="151"/>
        <v/>
      </c>
      <c r="X896" s="53" t="str">
        <f>IF(V896="","",COUNTIF($V$7:V896,"該当３"))</f>
        <v/>
      </c>
    </row>
    <row r="897" spans="1:24">
      <c r="A897" s="263">
        <v>1020509008</v>
      </c>
      <c r="B897" s="263">
        <v>10</v>
      </c>
      <c r="C897" s="264">
        <v>205</v>
      </c>
      <c r="D897" s="265">
        <v>9</v>
      </c>
      <c r="E897" s="264">
        <v>8</v>
      </c>
      <c r="F897" s="263" t="s">
        <v>495</v>
      </c>
      <c r="G897" s="263" t="s">
        <v>1124</v>
      </c>
      <c r="H897" s="263" t="s">
        <v>1238</v>
      </c>
      <c r="I897" s="263" t="s">
        <v>1242</v>
      </c>
      <c r="J897" s="51"/>
      <c r="K897" s="52" t="str">
        <f t="shared" si="152"/>
        <v/>
      </c>
      <c r="L897" s="83" t="str">
        <f t="shared" si="153"/>
        <v/>
      </c>
      <c r="M897" s="53" t="str">
        <f>IF(K897="","",COUNTIF($K$7:K897,"ﾘｽﾄ１"))</f>
        <v/>
      </c>
      <c r="N897" s="53" t="str">
        <f t="shared" si="154"/>
        <v/>
      </c>
      <c r="O897" s="54" t="str">
        <f t="shared" si="155"/>
        <v/>
      </c>
      <c r="P897" s="53" t="str">
        <f t="shared" si="146"/>
        <v/>
      </c>
      <c r="Q897" s="52" t="str">
        <f t="shared" si="147"/>
        <v/>
      </c>
      <c r="R897" s="55" t="str">
        <f t="shared" si="148"/>
        <v/>
      </c>
      <c r="S897" s="52" t="str">
        <f t="shared" si="156"/>
        <v/>
      </c>
      <c r="T897" s="83" t="str">
        <f t="shared" si="149"/>
        <v/>
      </c>
      <c r="U897" s="53" t="str">
        <f>IF(S897="","",COUNTIF($S$7:S897,"該当２"))</f>
        <v/>
      </c>
      <c r="V897" s="56" t="str">
        <f t="shared" si="150"/>
        <v/>
      </c>
      <c r="W897" s="83" t="str">
        <f t="shared" si="151"/>
        <v/>
      </c>
      <c r="X897" s="53" t="str">
        <f>IF(V897="","",COUNTIF($V$7:V897,"該当３"))</f>
        <v/>
      </c>
    </row>
    <row r="898" spans="1:24">
      <c r="A898" s="263">
        <v>1020509009</v>
      </c>
      <c r="B898" s="263">
        <v>10</v>
      </c>
      <c r="C898" s="264">
        <v>205</v>
      </c>
      <c r="D898" s="265">
        <v>9</v>
      </c>
      <c r="E898" s="264">
        <v>9</v>
      </c>
      <c r="F898" s="263" t="s">
        <v>495</v>
      </c>
      <c r="G898" s="263" t="s">
        <v>1124</v>
      </c>
      <c r="H898" s="263" t="s">
        <v>1238</v>
      </c>
      <c r="I898" s="263" t="s">
        <v>1243</v>
      </c>
      <c r="J898" s="51"/>
      <c r="K898" s="52" t="str">
        <f t="shared" si="152"/>
        <v/>
      </c>
      <c r="L898" s="83" t="str">
        <f t="shared" si="153"/>
        <v/>
      </c>
      <c r="M898" s="53" t="str">
        <f>IF(K898="","",COUNTIF($K$7:K898,"ﾘｽﾄ１"))</f>
        <v/>
      </c>
      <c r="N898" s="53" t="str">
        <f t="shared" si="154"/>
        <v/>
      </c>
      <c r="O898" s="54" t="str">
        <f t="shared" si="155"/>
        <v/>
      </c>
      <c r="P898" s="53" t="str">
        <f t="shared" si="146"/>
        <v/>
      </c>
      <c r="Q898" s="52" t="str">
        <f t="shared" si="147"/>
        <v/>
      </c>
      <c r="R898" s="55" t="str">
        <f t="shared" si="148"/>
        <v/>
      </c>
      <c r="S898" s="52" t="str">
        <f t="shared" si="156"/>
        <v/>
      </c>
      <c r="T898" s="83" t="str">
        <f t="shared" si="149"/>
        <v/>
      </c>
      <c r="U898" s="53" t="str">
        <f>IF(S898="","",COUNTIF($S$7:S898,"該当２"))</f>
        <v/>
      </c>
      <c r="V898" s="56" t="str">
        <f t="shared" si="150"/>
        <v/>
      </c>
      <c r="W898" s="83" t="str">
        <f t="shared" si="151"/>
        <v/>
      </c>
      <c r="X898" s="53" t="str">
        <f>IF(V898="","",COUNTIF($V$7:V898,"該当３"))</f>
        <v/>
      </c>
    </row>
    <row r="899" spans="1:24">
      <c r="A899" s="263">
        <v>1020509010</v>
      </c>
      <c r="B899" s="263">
        <v>10</v>
      </c>
      <c r="C899" s="264">
        <v>205</v>
      </c>
      <c r="D899" s="265">
        <v>9</v>
      </c>
      <c r="E899" s="264">
        <v>10</v>
      </c>
      <c r="F899" s="263" t="s">
        <v>495</v>
      </c>
      <c r="G899" s="263" t="s">
        <v>1124</v>
      </c>
      <c r="H899" s="263" t="s">
        <v>1238</v>
      </c>
      <c r="I899" s="263" t="s">
        <v>1244</v>
      </c>
      <c r="J899" s="51"/>
      <c r="K899" s="52" t="str">
        <f t="shared" si="152"/>
        <v/>
      </c>
      <c r="L899" s="83" t="str">
        <f t="shared" si="153"/>
        <v/>
      </c>
      <c r="M899" s="53" t="str">
        <f>IF(K899="","",COUNTIF($K$7:K899,"ﾘｽﾄ１"))</f>
        <v/>
      </c>
      <c r="N899" s="53" t="str">
        <f t="shared" si="154"/>
        <v/>
      </c>
      <c r="O899" s="54" t="str">
        <f t="shared" si="155"/>
        <v/>
      </c>
      <c r="P899" s="53" t="str">
        <f t="shared" si="146"/>
        <v/>
      </c>
      <c r="Q899" s="52" t="str">
        <f t="shared" si="147"/>
        <v/>
      </c>
      <c r="R899" s="55" t="str">
        <f t="shared" si="148"/>
        <v/>
      </c>
      <c r="S899" s="52" t="str">
        <f t="shared" si="156"/>
        <v/>
      </c>
      <c r="T899" s="83" t="str">
        <f t="shared" si="149"/>
        <v/>
      </c>
      <c r="U899" s="53" t="str">
        <f>IF(S899="","",COUNTIF($S$7:S899,"該当２"))</f>
        <v/>
      </c>
      <c r="V899" s="56" t="str">
        <f t="shared" si="150"/>
        <v/>
      </c>
      <c r="W899" s="83" t="str">
        <f t="shared" si="151"/>
        <v/>
      </c>
      <c r="X899" s="53" t="str">
        <f>IF(V899="","",COUNTIF($V$7:V899,"該当３"))</f>
        <v/>
      </c>
    </row>
    <row r="900" spans="1:24">
      <c r="A900" s="263">
        <v>1020509011</v>
      </c>
      <c r="B900" s="263">
        <v>10</v>
      </c>
      <c r="C900" s="264">
        <v>205</v>
      </c>
      <c r="D900" s="265">
        <v>9</v>
      </c>
      <c r="E900" s="264">
        <v>11</v>
      </c>
      <c r="F900" s="263" t="s">
        <v>495</v>
      </c>
      <c r="G900" s="263" t="s">
        <v>1124</v>
      </c>
      <c r="H900" s="263" t="s">
        <v>1238</v>
      </c>
      <c r="I900" s="263" t="s">
        <v>1245</v>
      </c>
      <c r="J900" s="51"/>
      <c r="K900" s="52" t="str">
        <f t="shared" si="152"/>
        <v/>
      </c>
      <c r="L900" s="83" t="str">
        <f t="shared" si="153"/>
        <v/>
      </c>
      <c r="M900" s="53" t="str">
        <f>IF(K900="","",COUNTIF($K$7:K900,"ﾘｽﾄ１"))</f>
        <v/>
      </c>
      <c r="N900" s="53" t="str">
        <f t="shared" si="154"/>
        <v/>
      </c>
      <c r="O900" s="54" t="str">
        <f t="shared" si="155"/>
        <v/>
      </c>
      <c r="P900" s="53" t="str">
        <f t="shared" si="146"/>
        <v/>
      </c>
      <c r="Q900" s="52" t="str">
        <f t="shared" si="147"/>
        <v/>
      </c>
      <c r="R900" s="55" t="str">
        <f t="shared" si="148"/>
        <v/>
      </c>
      <c r="S900" s="52" t="str">
        <f t="shared" si="156"/>
        <v/>
      </c>
      <c r="T900" s="83" t="str">
        <f t="shared" si="149"/>
        <v/>
      </c>
      <c r="U900" s="53" t="str">
        <f>IF(S900="","",COUNTIF($S$7:S900,"該当２"))</f>
        <v/>
      </c>
      <c r="V900" s="56" t="str">
        <f t="shared" si="150"/>
        <v/>
      </c>
      <c r="W900" s="83" t="str">
        <f t="shared" si="151"/>
        <v/>
      </c>
      <c r="X900" s="53" t="str">
        <f>IF(V900="","",COUNTIF($V$7:V900,"該当３"))</f>
        <v/>
      </c>
    </row>
    <row r="901" spans="1:24">
      <c r="A901" s="263">
        <v>1020509012</v>
      </c>
      <c r="B901" s="263">
        <v>10</v>
      </c>
      <c r="C901" s="264">
        <v>205</v>
      </c>
      <c r="D901" s="265">
        <v>9</v>
      </c>
      <c r="E901" s="264">
        <v>12</v>
      </c>
      <c r="F901" s="263" t="s">
        <v>495</v>
      </c>
      <c r="G901" s="263" t="s">
        <v>1124</v>
      </c>
      <c r="H901" s="263" t="s">
        <v>1238</v>
      </c>
      <c r="I901" s="263" t="s">
        <v>214</v>
      </c>
      <c r="J901" s="51"/>
      <c r="K901" s="52" t="str">
        <f t="shared" si="152"/>
        <v/>
      </c>
      <c r="L901" s="83" t="str">
        <f t="shared" si="153"/>
        <v/>
      </c>
      <c r="M901" s="53" t="str">
        <f>IF(K901="","",COUNTIF($K$7:K901,"ﾘｽﾄ１"))</f>
        <v/>
      </c>
      <c r="N901" s="53" t="str">
        <f t="shared" si="154"/>
        <v/>
      </c>
      <c r="O901" s="54" t="str">
        <f t="shared" si="155"/>
        <v/>
      </c>
      <c r="P901" s="53" t="str">
        <f t="shared" si="146"/>
        <v/>
      </c>
      <c r="Q901" s="52" t="str">
        <f t="shared" si="147"/>
        <v/>
      </c>
      <c r="R901" s="55" t="str">
        <f t="shared" si="148"/>
        <v/>
      </c>
      <c r="S901" s="52" t="str">
        <f t="shared" si="156"/>
        <v/>
      </c>
      <c r="T901" s="83" t="str">
        <f t="shared" si="149"/>
        <v/>
      </c>
      <c r="U901" s="53" t="str">
        <f>IF(S901="","",COUNTIF($S$7:S901,"該当２"))</f>
        <v/>
      </c>
      <c r="V901" s="56" t="str">
        <f t="shared" si="150"/>
        <v/>
      </c>
      <c r="W901" s="83" t="str">
        <f t="shared" si="151"/>
        <v/>
      </c>
      <c r="X901" s="53" t="str">
        <f>IF(V901="","",COUNTIF($V$7:V901,"該当３"))</f>
        <v/>
      </c>
    </row>
    <row r="902" spans="1:24">
      <c r="A902" s="263">
        <v>1020509013</v>
      </c>
      <c r="B902" s="263">
        <v>10</v>
      </c>
      <c r="C902" s="264">
        <v>205</v>
      </c>
      <c r="D902" s="265">
        <v>9</v>
      </c>
      <c r="E902" s="264">
        <v>13</v>
      </c>
      <c r="F902" s="263" t="s">
        <v>495</v>
      </c>
      <c r="G902" s="263" t="s">
        <v>1124</v>
      </c>
      <c r="H902" s="263" t="s">
        <v>1238</v>
      </c>
      <c r="I902" s="263" t="s">
        <v>1246</v>
      </c>
      <c r="J902" s="51"/>
      <c r="K902" s="52" t="str">
        <f t="shared" si="152"/>
        <v/>
      </c>
      <c r="L902" s="83" t="str">
        <f t="shared" si="153"/>
        <v/>
      </c>
      <c r="M902" s="53" t="str">
        <f>IF(K902="","",COUNTIF($K$7:K902,"ﾘｽﾄ１"))</f>
        <v/>
      </c>
      <c r="N902" s="53" t="str">
        <f t="shared" si="154"/>
        <v/>
      </c>
      <c r="O902" s="54" t="str">
        <f t="shared" si="155"/>
        <v/>
      </c>
      <c r="P902" s="53" t="str">
        <f t="shared" si="146"/>
        <v/>
      </c>
      <c r="Q902" s="52" t="str">
        <f t="shared" si="147"/>
        <v/>
      </c>
      <c r="R902" s="55" t="str">
        <f t="shared" si="148"/>
        <v/>
      </c>
      <c r="S902" s="52" t="str">
        <f t="shared" si="156"/>
        <v/>
      </c>
      <c r="T902" s="83" t="str">
        <f t="shared" si="149"/>
        <v/>
      </c>
      <c r="U902" s="53" t="str">
        <f>IF(S902="","",COUNTIF($S$7:S902,"該当２"))</f>
        <v/>
      </c>
      <c r="V902" s="56" t="str">
        <f t="shared" si="150"/>
        <v/>
      </c>
      <c r="W902" s="83" t="str">
        <f t="shared" si="151"/>
        <v/>
      </c>
      <c r="X902" s="53" t="str">
        <f>IF(V902="","",COUNTIF($V$7:V902,"該当３"))</f>
        <v/>
      </c>
    </row>
    <row r="903" spans="1:24">
      <c r="A903" s="263">
        <v>1020510000</v>
      </c>
      <c r="B903" s="263">
        <v>10</v>
      </c>
      <c r="C903" s="264">
        <v>205</v>
      </c>
      <c r="D903" s="265">
        <v>10</v>
      </c>
      <c r="E903" s="264">
        <v>0</v>
      </c>
      <c r="F903" s="263" t="s">
        <v>495</v>
      </c>
      <c r="G903" s="263" t="s">
        <v>1124</v>
      </c>
      <c r="H903" s="263" t="s">
        <v>1247</v>
      </c>
      <c r="I903" s="263"/>
      <c r="J903" s="51"/>
      <c r="K903" s="52" t="str">
        <f t="shared" si="152"/>
        <v/>
      </c>
      <c r="L903" s="83" t="str">
        <f t="shared" si="153"/>
        <v/>
      </c>
      <c r="M903" s="53" t="str">
        <f>IF(K903="","",COUNTIF($K$7:K903,"ﾘｽﾄ１"))</f>
        <v/>
      </c>
      <c r="N903" s="53" t="str">
        <f t="shared" si="154"/>
        <v/>
      </c>
      <c r="O903" s="54" t="str">
        <f t="shared" si="155"/>
        <v/>
      </c>
      <c r="P903" s="53" t="str">
        <f t="shared" si="146"/>
        <v/>
      </c>
      <c r="Q903" s="52" t="str">
        <f t="shared" si="147"/>
        <v/>
      </c>
      <c r="R903" s="55" t="str">
        <f t="shared" si="148"/>
        <v/>
      </c>
      <c r="S903" s="52" t="str">
        <f t="shared" si="156"/>
        <v/>
      </c>
      <c r="T903" s="83" t="str">
        <f t="shared" si="149"/>
        <v/>
      </c>
      <c r="U903" s="53" t="str">
        <f>IF(S903="","",COUNTIF($S$7:S903,"該当２"))</f>
        <v/>
      </c>
      <c r="V903" s="56" t="str">
        <f t="shared" si="150"/>
        <v/>
      </c>
      <c r="W903" s="83" t="str">
        <f t="shared" si="151"/>
        <v/>
      </c>
      <c r="X903" s="53" t="str">
        <f>IF(V903="","",COUNTIF($V$7:V903,"該当３"))</f>
        <v/>
      </c>
    </row>
    <row r="904" spans="1:24">
      <c r="A904" s="263">
        <v>1020510001</v>
      </c>
      <c r="B904" s="263">
        <v>10</v>
      </c>
      <c r="C904" s="264">
        <v>205</v>
      </c>
      <c r="D904" s="265">
        <v>10</v>
      </c>
      <c r="E904" s="264">
        <v>1</v>
      </c>
      <c r="F904" s="263" t="s">
        <v>495</v>
      </c>
      <c r="G904" s="263" t="s">
        <v>1124</v>
      </c>
      <c r="H904" s="263" t="s">
        <v>1247</v>
      </c>
      <c r="I904" s="263" t="s">
        <v>1248</v>
      </c>
      <c r="J904" s="51"/>
      <c r="K904" s="52" t="str">
        <f t="shared" si="152"/>
        <v/>
      </c>
      <c r="L904" s="83" t="str">
        <f t="shared" si="153"/>
        <v/>
      </c>
      <c r="M904" s="53" t="str">
        <f>IF(K904="","",COUNTIF($K$7:K904,"ﾘｽﾄ１"))</f>
        <v/>
      </c>
      <c r="N904" s="53" t="str">
        <f t="shared" si="154"/>
        <v/>
      </c>
      <c r="O904" s="54" t="str">
        <f t="shared" si="155"/>
        <v/>
      </c>
      <c r="P904" s="53" t="str">
        <f t="shared" si="146"/>
        <v/>
      </c>
      <c r="Q904" s="52" t="str">
        <f t="shared" si="147"/>
        <v/>
      </c>
      <c r="R904" s="55" t="str">
        <f t="shared" si="148"/>
        <v/>
      </c>
      <c r="S904" s="52" t="str">
        <f t="shared" si="156"/>
        <v/>
      </c>
      <c r="T904" s="83" t="str">
        <f t="shared" si="149"/>
        <v/>
      </c>
      <c r="U904" s="53" t="str">
        <f>IF(S904="","",COUNTIF($S$7:S904,"該当２"))</f>
        <v/>
      </c>
      <c r="V904" s="56" t="str">
        <f t="shared" si="150"/>
        <v/>
      </c>
      <c r="W904" s="83" t="str">
        <f t="shared" si="151"/>
        <v/>
      </c>
      <c r="X904" s="53" t="str">
        <f>IF(V904="","",COUNTIF($V$7:V904,"該当３"))</f>
        <v/>
      </c>
    </row>
    <row r="905" spans="1:24">
      <c r="A905" s="263">
        <v>1020510002</v>
      </c>
      <c r="B905" s="263">
        <v>10</v>
      </c>
      <c r="C905" s="264">
        <v>205</v>
      </c>
      <c r="D905" s="265">
        <v>10</v>
      </c>
      <c r="E905" s="264">
        <v>2</v>
      </c>
      <c r="F905" s="263" t="s">
        <v>495</v>
      </c>
      <c r="G905" s="263" t="s">
        <v>1124</v>
      </c>
      <c r="H905" s="263" t="s">
        <v>1247</v>
      </c>
      <c r="I905" s="263" t="s">
        <v>1249</v>
      </c>
      <c r="J905" s="51"/>
      <c r="K905" s="52" t="str">
        <f t="shared" si="152"/>
        <v/>
      </c>
      <c r="L905" s="83" t="str">
        <f t="shared" si="153"/>
        <v/>
      </c>
      <c r="M905" s="53" t="str">
        <f>IF(K905="","",COUNTIF($K$7:K905,"ﾘｽﾄ１"))</f>
        <v/>
      </c>
      <c r="N905" s="53" t="str">
        <f t="shared" si="154"/>
        <v/>
      </c>
      <c r="O905" s="54" t="str">
        <f t="shared" si="155"/>
        <v/>
      </c>
      <c r="P905" s="53" t="str">
        <f t="shared" si="146"/>
        <v/>
      </c>
      <c r="Q905" s="52" t="str">
        <f t="shared" si="147"/>
        <v/>
      </c>
      <c r="R905" s="55" t="str">
        <f t="shared" si="148"/>
        <v/>
      </c>
      <c r="S905" s="52" t="str">
        <f t="shared" si="156"/>
        <v/>
      </c>
      <c r="T905" s="83" t="str">
        <f t="shared" si="149"/>
        <v/>
      </c>
      <c r="U905" s="53" t="str">
        <f>IF(S905="","",COUNTIF($S$7:S905,"該当２"))</f>
        <v/>
      </c>
      <c r="V905" s="56" t="str">
        <f t="shared" si="150"/>
        <v/>
      </c>
      <c r="W905" s="83" t="str">
        <f t="shared" si="151"/>
        <v/>
      </c>
      <c r="X905" s="53" t="str">
        <f>IF(V905="","",COUNTIF($V$7:V905,"該当３"))</f>
        <v/>
      </c>
    </row>
    <row r="906" spans="1:24">
      <c r="A906" s="263">
        <v>1020510003</v>
      </c>
      <c r="B906" s="263">
        <v>10</v>
      </c>
      <c r="C906" s="264">
        <v>205</v>
      </c>
      <c r="D906" s="265">
        <v>10</v>
      </c>
      <c r="E906" s="264">
        <v>3</v>
      </c>
      <c r="F906" s="263" t="s">
        <v>495</v>
      </c>
      <c r="G906" s="263" t="s">
        <v>1124</v>
      </c>
      <c r="H906" s="263" t="s">
        <v>1247</v>
      </c>
      <c r="I906" s="263" t="s">
        <v>1250</v>
      </c>
      <c r="J906" s="51"/>
      <c r="K906" s="52" t="str">
        <f t="shared" si="152"/>
        <v/>
      </c>
      <c r="L906" s="83" t="str">
        <f t="shared" si="153"/>
        <v/>
      </c>
      <c r="M906" s="53" t="str">
        <f>IF(K906="","",COUNTIF($K$7:K906,"ﾘｽﾄ１"))</f>
        <v/>
      </c>
      <c r="N906" s="53" t="str">
        <f t="shared" si="154"/>
        <v/>
      </c>
      <c r="O906" s="54" t="str">
        <f t="shared" si="155"/>
        <v/>
      </c>
      <c r="P906" s="53" t="str">
        <f t="shared" ref="P906:P969" si="157">IF(O906="該当１",G906,"")</f>
        <v/>
      </c>
      <c r="Q906" s="52" t="str">
        <f t="shared" ref="Q906:Q969" si="158">IF(O906="該当１","ﾘｽﾄ2","")</f>
        <v/>
      </c>
      <c r="R906" s="55" t="str">
        <f t="shared" ref="R906:R969" si="159">IF(Q906="ﾘｽﾄ2",H906,"")</f>
        <v/>
      </c>
      <c r="S906" s="52" t="str">
        <f t="shared" si="156"/>
        <v/>
      </c>
      <c r="T906" s="83" t="str">
        <f t="shared" ref="T906:T969" si="160">IF(S906="該当２",H906,"")</f>
        <v/>
      </c>
      <c r="U906" s="53" t="str">
        <f>IF(S906="","",COUNTIF($S$7:S906,"該当２"))</f>
        <v/>
      </c>
      <c r="V906" s="56" t="str">
        <f t="shared" ref="V906:V969" si="161">IF(AND($S$2=H906,E906&gt;0,E906&lt;998),"該当３","")</f>
        <v/>
      </c>
      <c r="W906" s="83" t="str">
        <f t="shared" ref="W906:W969" si="162">IF(V906="該当３",I906,"")</f>
        <v/>
      </c>
      <c r="X906" s="53" t="str">
        <f>IF(V906="","",COUNTIF($V$7:V906,"該当３"))</f>
        <v/>
      </c>
    </row>
    <row r="907" spans="1:24">
      <c r="A907" s="263">
        <v>1020510004</v>
      </c>
      <c r="B907" s="263">
        <v>10</v>
      </c>
      <c r="C907" s="264">
        <v>205</v>
      </c>
      <c r="D907" s="265">
        <v>10</v>
      </c>
      <c r="E907" s="264">
        <v>4</v>
      </c>
      <c r="F907" s="263" t="s">
        <v>495</v>
      </c>
      <c r="G907" s="263" t="s">
        <v>1124</v>
      </c>
      <c r="H907" s="263" t="s">
        <v>1247</v>
      </c>
      <c r="I907" s="263" t="s">
        <v>1251</v>
      </c>
      <c r="J907" s="51"/>
      <c r="K907" s="52" t="str">
        <f t="shared" ref="K907:K970" si="163">IF(AND($C907&gt;0,$H907=""),"ﾘｽﾄ１","")</f>
        <v/>
      </c>
      <c r="L907" s="83" t="str">
        <f t="shared" ref="L907:L970" si="164">IF(K907="ﾘｽﾄ１",G907,"")</f>
        <v/>
      </c>
      <c r="M907" s="53" t="str">
        <f>IF(K907="","",COUNTIF($K$7:K907,"ﾘｽﾄ１"))</f>
        <v/>
      </c>
      <c r="N907" s="53" t="str">
        <f t="shared" ref="N907:N970" si="165">IF(AND(D907=0,E907&gt;0),"同一区","")</f>
        <v/>
      </c>
      <c r="O907" s="54" t="str">
        <f t="shared" ref="O907:O970" si="166">IF(AND(EXACT($K$2,G907),H907&gt;0),"該当１","")</f>
        <v/>
      </c>
      <c r="P907" s="53" t="str">
        <f t="shared" si="157"/>
        <v/>
      </c>
      <c r="Q907" s="52" t="str">
        <f t="shared" si="158"/>
        <v/>
      </c>
      <c r="R907" s="55" t="str">
        <f t="shared" si="159"/>
        <v/>
      </c>
      <c r="S907" s="52" t="str">
        <f t="shared" ref="S907:S970" si="167">IF(AND(Q907="ﾘｽﾄ2",OR(I907=0,AND(N907="同一区",E907=1))),"該当２","")</f>
        <v/>
      </c>
      <c r="T907" s="83" t="str">
        <f t="shared" si="160"/>
        <v/>
      </c>
      <c r="U907" s="53" t="str">
        <f>IF(S907="","",COUNTIF($S$7:S907,"該当２"))</f>
        <v/>
      </c>
      <c r="V907" s="56" t="str">
        <f t="shared" si="161"/>
        <v/>
      </c>
      <c r="W907" s="83" t="str">
        <f t="shared" si="162"/>
        <v/>
      </c>
      <c r="X907" s="53" t="str">
        <f>IF(V907="","",COUNTIF($V$7:V907,"該当３"))</f>
        <v/>
      </c>
    </row>
    <row r="908" spans="1:24">
      <c r="A908" s="263">
        <v>1020510005</v>
      </c>
      <c r="B908" s="263">
        <v>10</v>
      </c>
      <c r="C908" s="264">
        <v>205</v>
      </c>
      <c r="D908" s="265">
        <v>10</v>
      </c>
      <c r="E908" s="264">
        <v>5</v>
      </c>
      <c r="F908" s="263" t="s">
        <v>495</v>
      </c>
      <c r="G908" s="263" t="s">
        <v>1124</v>
      </c>
      <c r="H908" s="263" t="s">
        <v>1247</v>
      </c>
      <c r="I908" s="263" t="s">
        <v>1252</v>
      </c>
      <c r="J908" s="51"/>
      <c r="K908" s="52" t="str">
        <f t="shared" si="163"/>
        <v/>
      </c>
      <c r="L908" s="83" t="str">
        <f t="shared" si="164"/>
        <v/>
      </c>
      <c r="M908" s="53" t="str">
        <f>IF(K908="","",COUNTIF($K$7:K908,"ﾘｽﾄ１"))</f>
        <v/>
      </c>
      <c r="N908" s="53" t="str">
        <f t="shared" si="165"/>
        <v/>
      </c>
      <c r="O908" s="54" t="str">
        <f t="shared" si="166"/>
        <v/>
      </c>
      <c r="P908" s="53" t="str">
        <f t="shared" si="157"/>
        <v/>
      </c>
      <c r="Q908" s="52" t="str">
        <f t="shared" si="158"/>
        <v/>
      </c>
      <c r="R908" s="55" t="str">
        <f t="shared" si="159"/>
        <v/>
      </c>
      <c r="S908" s="52" t="str">
        <f t="shared" si="167"/>
        <v/>
      </c>
      <c r="T908" s="83" t="str">
        <f t="shared" si="160"/>
        <v/>
      </c>
      <c r="U908" s="53" t="str">
        <f>IF(S908="","",COUNTIF($S$7:S908,"該当２"))</f>
        <v/>
      </c>
      <c r="V908" s="56" t="str">
        <f t="shared" si="161"/>
        <v/>
      </c>
      <c r="W908" s="83" t="str">
        <f t="shared" si="162"/>
        <v/>
      </c>
      <c r="X908" s="53" t="str">
        <f>IF(V908="","",COUNTIF($V$7:V908,"該当３"))</f>
        <v/>
      </c>
    </row>
    <row r="909" spans="1:24">
      <c r="A909" s="263">
        <v>1020510006</v>
      </c>
      <c r="B909" s="263">
        <v>10</v>
      </c>
      <c r="C909" s="264">
        <v>205</v>
      </c>
      <c r="D909" s="265">
        <v>10</v>
      </c>
      <c r="E909" s="264">
        <v>6</v>
      </c>
      <c r="F909" s="263" t="s">
        <v>495</v>
      </c>
      <c r="G909" s="263" t="s">
        <v>1124</v>
      </c>
      <c r="H909" s="263" t="s">
        <v>1247</v>
      </c>
      <c r="I909" s="263" t="s">
        <v>1253</v>
      </c>
      <c r="J909" s="51"/>
      <c r="K909" s="52" t="str">
        <f t="shared" si="163"/>
        <v/>
      </c>
      <c r="L909" s="83" t="str">
        <f t="shared" si="164"/>
        <v/>
      </c>
      <c r="M909" s="53" t="str">
        <f>IF(K909="","",COUNTIF($K$7:K909,"ﾘｽﾄ１"))</f>
        <v/>
      </c>
      <c r="N909" s="53" t="str">
        <f t="shared" si="165"/>
        <v/>
      </c>
      <c r="O909" s="54" t="str">
        <f t="shared" si="166"/>
        <v/>
      </c>
      <c r="P909" s="53" t="str">
        <f t="shared" si="157"/>
        <v/>
      </c>
      <c r="Q909" s="52" t="str">
        <f t="shared" si="158"/>
        <v/>
      </c>
      <c r="R909" s="55" t="str">
        <f t="shared" si="159"/>
        <v/>
      </c>
      <c r="S909" s="52" t="str">
        <f t="shared" si="167"/>
        <v/>
      </c>
      <c r="T909" s="83" t="str">
        <f t="shared" si="160"/>
        <v/>
      </c>
      <c r="U909" s="53" t="str">
        <f>IF(S909="","",COUNTIF($S$7:S909,"該当２"))</f>
        <v/>
      </c>
      <c r="V909" s="56" t="str">
        <f t="shared" si="161"/>
        <v/>
      </c>
      <c r="W909" s="83" t="str">
        <f t="shared" si="162"/>
        <v/>
      </c>
      <c r="X909" s="53" t="str">
        <f>IF(V909="","",COUNTIF($V$7:V909,"該当３"))</f>
        <v/>
      </c>
    </row>
    <row r="910" spans="1:24">
      <c r="A910" s="263">
        <v>1020510007</v>
      </c>
      <c r="B910" s="263">
        <v>10</v>
      </c>
      <c r="C910" s="264">
        <v>205</v>
      </c>
      <c r="D910" s="265">
        <v>10</v>
      </c>
      <c r="E910" s="264">
        <v>7</v>
      </c>
      <c r="F910" s="263" t="s">
        <v>495</v>
      </c>
      <c r="G910" s="263" t="s">
        <v>1124</v>
      </c>
      <c r="H910" s="263" t="s">
        <v>1247</v>
      </c>
      <c r="I910" s="263" t="s">
        <v>1254</v>
      </c>
      <c r="J910" s="51"/>
      <c r="K910" s="52" t="str">
        <f t="shared" si="163"/>
        <v/>
      </c>
      <c r="L910" s="83" t="str">
        <f t="shared" si="164"/>
        <v/>
      </c>
      <c r="M910" s="53" t="str">
        <f>IF(K910="","",COUNTIF($K$7:K910,"ﾘｽﾄ１"))</f>
        <v/>
      </c>
      <c r="N910" s="53" t="str">
        <f t="shared" si="165"/>
        <v/>
      </c>
      <c r="O910" s="54" t="str">
        <f t="shared" si="166"/>
        <v/>
      </c>
      <c r="P910" s="53" t="str">
        <f t="shared" si="157"/>
        <v/>
      </c>
      <c r="Q910" s="52" t="str">
        <f t="shared" si="158"/>
        <v/>
      </c>
      <c r="R910" s="55" t="str">
        <f t="shared" si="159"/>
        <v/>
      </c>
      <c r="S910" s="52" t="str">
        <f t="shared" si="167"/>
        <v/>
      </c>
      <c r="T910" s="83" t="str">
        <f t="shared" si="160"/>
        <v/>
      </c>
      <c r="U910" s="53" t="str">
        <f>IF(S910="","",COUNTIF($S$7:S910,"該当２"))</f>
        <v/>
      </c>
      <c r="V910" s="56" t="str">
        <f t="shared" si="161"/>
        <v/>
      </c>
      <c r="W910" s="83" t="str">
        <f t="shared" si="162"/>
        <v/>
      </c>
      <c r="X910" s="53" t="str">
        <f>IF(V910="","",COUNTIF($V$7:V910,"該当３"))</f>
        <v/>
      </c>
    </row>
    <row r="911" spans="1:24">
      <c r="A911" s="263">
        <v>1020510008</v>
      </c>
      <c r="B911" s="263">
        <v>10</v>
      </c>
      <c r="C911" s="264">
        <v>205</v>
      </c>
      <c r="D911" s="265">
        <v>10</v>
      </c>
      <c r="E911" s="264">
        <v>8</v>
      </c>
      <c r="F911" s="263" t="s">
        <v>495</v>
      </c>
      <c r="G911" s="263" t="s">
        <v>1124</v>
      </c>
      <c r="H911" s="263" t="s">
        <v>1247</v>
      </c>
      <c r="I911" s="263" t="s">
        <v>1255</v>
      </c>
      <c r="J911" s="51"/>
      <c r="K911" s="52" t="str">
        <f t="shared" si="163"/>
        <v/>
      </c>
      <c r="L911" s="83" t="str">
        <f t="shared" si="164"/>
        <v/>
      </c>
      <c r="M911" s="53" t="str">
        <f>IF(K911="","",COUNTIF($K$7:K911,"ﾘｽﾄ１"))</f>
        <v/>
      </c>
      <c r="N911" s="53" t="str">
        <f t="shared" si="165"/>
        <v/>
      </c>
      <c r="O911" s="54" t="str">
        <f t="shared" si="166"/>
        <v/>
      </c>
      <c r="P911" s="53" t="str">
        <f t="shared" si="157"/>
        <v/>
      </c>
      <c r="Q911" s="52" t="str">
        <f t="shared" si="158"/>
        <v/>
      </c>
      <c r="R911" s="55" t="str">
        <f t="shared" si="159"/>
        <v/>
      </c>
      <c r="S911" s="52" t="str">
        <f t="shared" si="167"/>
        <v/>
      </c>
      <c r="T911" s="83" t="str">
        <f t="shared" si="160"/>
        <v/>
      </c>
      <c r="U911" s="53" t="str">
        <f>IF(S911="","",COUNTIF($S$7:S911,"該当２"))</f>
        <v/>
      </c>
      <c r="V911" s="56" t="str">
        <f t="shared" si="161"/>
        <v/>
      </c>
      <c r="W911" s="83" t="str">
        <f t="shared" si="162"/>
        <v/>
      </c>
      <c r="X911" s="53" t="str">
        <f>IF(V911="","",COUNTIF($V$7:V911,"該当３"))</f>
        <v/>
      </c>
    </row>
    <row r="912" spans="1:24">
      <c r="A912" s="263">
        <v>1020510009</v>
      </c>
      <c r="B912" s="263">
        <v>10</v>
      </c>
      <c r="C912" s="264">
        <v>205</v>
      </c>
      <c r="D912" s="265">
        <v>10</v>
      </c>
      <c r="E912" s="264">
        <v>9</v>
      </c>
      <c r="F912" s="263" t="s">
        <v>495</v>
      </c>
      <c r="G912" s="263" t="s">
        <v>1124</v>
      </c>
      <c r="H912" s="263" t="s">
        <v>1247</v>
      </c>
      <c r="I912" s="263" t="s">
        <v>1256</v>
      </c>
      <c r="J912" s="51"/>
      <c r="K912" s="52" t="str">
        <f t="shared" si="163"/>
        <v/>
      </c>
      <c r="L912" s="83" t="str">
        <f t="shared" si="164"/>
        <v/>
      </c>
      <c r="M912" s="53" t="str">
        <f>IF(K912="","",COUNTIF($K$7:K912,"ﾘｽﾄ１"))</f>
        <v/>
      </c>
      <c r="N912" s="53" t="str">
        <f t="shared" si="165"/>
        <v/>
      </c>
      <c r="O912" s="54" t="str">
        <f t="shared" si="166"/>
        <v/>
      </c>
      <c r="P912" s="53" t="str">
        <f t="shared" si="157"/>
        <v/>
      </c>
      <c r="Q912" s="52" t="str">
        <f t="shared" si="158"/>
        <v/>
      </c>
      <c r="R912" s="55" t="str">
        <f t="shared" si="159"/>
        <v/>
      </c>
      <c r="S912" s="52" t="str">
        <f t="shared" si="167"/>
        <v/>
      </c>
      <c r="T912" s="83" t="str">
        <f t="shared" si="160"/>
        <v/>
      </c>
      <c r="U912" s="53" t="str">
        <f>IF(S912="","",COUNTIF($S$7:S912,"該当２"))</f>
        <v/>
      </c>
      <c r="V912" s="56" t="str">
        <f t="shared" si="161"/>
        <v/>
      </c>
      <c r="W912" s="83" t="str">
        <f t="shared" si="162"/>
        <v/>
      </c>
      <c r="X912" s="53" t="str">
        <f>IF(V912="","",COUNTIF($V$7:V912,"該当３"))</f>
        <v/>
      </c>
    </row>
    <row r="913" spans="1:24">
      <c r="A913" s="263">
        <v>1020510010</v>
      </c>
      <c r="B913" s="263">
        <v>10</v>
      </c>
      <c r="C913" s="264">
        <v>205</v>
      </c>
      <c r="D913" s="265">
        <v>10</v>
      </c>
      <c r="E913" s="264">
        <v>10</v>
      </c>
      <c r="F913" s="263" t="s">
        <v>495</v>
      </c>
      <c r="G913" s="263" t="s">
        <v>1124</v>
      </c>
      <c r="H913" s="263" t="s">
        <v>1247</v>
      </c>
      <c r="I913" s="263" t="s">
        <v>144</v>
      </c>
      <c r="J913" s="51"/>
      <c r="K913" s="52" t="str">
        <f t="shared" si="163"/>
        <v/>
      </c>
      <c r="L913" s="83" t="str">
        <f t="shared" si="164"/>
        <v/>
      </c>
      <c r="M913" s="53" t="str">
        <f>IF(K913="","",COUNTIF($K$7:K913,"ﾘｽﾄ１"))</f>
        <v/>
      </c>
      <c r="N913" s="53" t="str">
        <f t="shared" si="165"/>
        <v/>
      </c>
      <c r="O913" s="54" t="str">
        <f t="shared" si="166"/>
        <v/>
      </c>
      <c r="P913" s="53" t="str">
        <f t="shared" si="157"/>
        <v/>
      </c>
      <c r="Q913" s="52" t="str">
        <f t="shared" si="158"/>
        <v/>
      </c>
      <c r="R913" s="55" t="str">
        <f t="shared" si="159"/>
        <v/>
      </c>
      <c r="S913" s="52" t="str">
        <f t="shared" si="167"/>
        <v/>
      </c>
      <c r="T913" s="83" t="str">
        <f t="shared" si="160"/>
        <v/>
      </c>
      <c r="U913" s="53" t="str">
        <f>IF(S913="","",COUNTIF($S$7:S913,"該当２"))</f>
        <v/>
      </c>
      <c r="V913" s="56" t="str">
        <f t="shared" si="161"/>
        <v/>
      </c>
      <c r="W913" s="83" t="str">
        <f t="shared" si="162"/>
        <v/>
      </c>
      <c r="X913" s="53" t="str">
        <f>IF(V913="","",COUNTIF($V$7:V913,"該当３"))</f>
        <v/>
      </c>
    </row>
    <row r="914" spans="1:24">
      <c r="A914" s="263">
        <v>1020510011</v>
      </c>
      <c r="B914" s="263">
        <v>10</v>
      </c>
      <c r="C914" s="264">
        <v>205</v>
      </c>
      <c r="D914" s="265">
        <v>10</v>
      </c>
      <c r="E914" s="264">
        <v>11</v>
      </c>
      <c r="F914" s="263" t="s">
        <v>495</v>
      </c>
      <c r="G914" s="263" t="s">
        <v>1124</v>
      </c>
      <c r="H914" s="263" t="s">
        <v>1247</v>
      </c>
      <c r="I914" s="263" t="s">
        <v>1257</v>
      </c>
      <c r="J914" s="51"/>
      <c r="K914" s="52" t="str">
        <f t="shared" si="163"/>
        <v/>
      </c>
      <c r="L914" s="83" t="str">
        <f t="shared" si="164"/>
        <v/>
      </c>
      <c r="M914" s="53" t="str">
        <f>IF(K914="","",COUNTIF($K$7:K914,"ﾘｽﾄ１"))</f>
        <v/>
      </c>
      <c r="N914" s="53" t="str">
        <f t="shared" si="165"/>
        <v/>
      </c>
      <c r="O914" s="54" t="str">
        <f t="shared" si="166"/>
        <v/>
      </c>
      <c r="P914" s="53" t="str">
        <f t="shared" si="157"/>
        <v/>
      </c>
      <c r="Q914" s="52" t="str">
        <f t="shared" si="158"/>
        <v/>
      </c>
      <c r="R914" s="55" t="str">
        <f t="shared" si="159"/>
        <v/>
      </c>
      <c r="S914" s="52" t="str">
        <f t="shared" si="167"/>
        <v/>
      </c>
      <c r="T914" s="83" t="str">
        <f t="shared" si="160"/>
        <v/>
      </c>
      <c r="U914" s="53" t="str">
        <f>IF(S914="","",COUNTIF($S$7:S914,"該当２"))</f>
        <v/>
      </c>
      <c r="V914" s="56" t="str">
        <f t="shared" si="161"/>
        <v/>
      </c>
      <c r="W914" s="83" t="str">
        <f t="shared" si="162"/>
        <v/>
      </c>
      <c r="X914" s="53" t="str">
        <f>IF(V914="","",COUNTIF($V$7:V914,"該当３"))</f>
        <v/>
      </c>
    </row>
    <row r="915" spans="1:24">
      <c r="A915" s="263">
        <v>1020510012</v>
      </c>
      <c r="B915" s="263">
        <v>10</v>
      </c>
      <c r="C915" s="264">
        <v>205</v>
      </c>
      <c r="D915" s="265">
        <v>10</v>
      </c>
      <c r="E915" s="264">
        <v>12</v>
      </c>
      <c r="F915" s="263" t="s">
        <v>495</v>
      </c>
      <c r="G915" s="263" t="s">
        <v>1124</v>
      </c>
      <c r="H915" s="263" t="s">
        <v>1247</v>
      </c>
      <c r="I915" s="263" t="s">
        <v>1258</v>
      </c>
      <c r="J915" s="51"/>
      <c r="K915" s="52" t="str">
        <f t="shared" si="163"/>
        <v/>
      </c>
      <c r="L915" s="83" t="str">
        <f t="shared" si="164"/>
        <v/>
      </c>
      <c r="M915" s="53" t="str">
        <f>IF(K915="","",COUNTIF($K$7:K915,"ﾘｽﾄ１"))</f>
        <v/>
      </c>
      <c r="N915" s="53" t="str">
        <f t="shared" si="165"/>
        <v/>
      </c>
      <c r="O915" s="54" t="str">
        <f t="shared" si="166"/>
        <v/>
      </c>
      <c r="P915" s="53" t="str">
        <f t="shared" si="157"/>
        <v/>
      </c>
      <c r="Q915" s="52" t="str">
        <f t="shared" si="158"/>
        <v/>
      </c>
      <c r="R915" s="55" t="str">
        <f t="shared" si="159"/>
        <v/>
      </c>
      <c r="S915" s="52" t="str">
        <f t="shared" si="167"/>
        <v/>
      </c>
      <c r="T915" s="83" t="str">
        <f t="shared" si="160"/>
        <v/>
      </c>
      <c r="U915" s="53" t="str">
        <f>IF(S915="","",COUNTIF($S$7:S915,"該当２"))</f>
        <v/>
      </c>
      <c r="V915" s="56" t="str">
        <f t="shared" si="161"/>
        <v/>
      </c>
      <c r="W915" s="83" t="str">
        <f t="shared" si="162"/>
        <v/>
      </c>
      <c r="X915" s="53" t="str">
        <f>IF(V915="","",COUNTIF($V$7:V915,"該当３"))</f>
        <v/>
      </c>
    </row>
    <row r="916" spans="1:24">
      <c r="A916" s="263">
        <v>1020510013</v>
      </c>
      <c r="B916" s="263">
        <v>10</v>
      </c>
      <c r="C916" s="264">
        <v>205</v>
      </c>
      <c r="D916" s="265">
        <v>10</v>
      </c>
      <c r="E916" s="264">
        <v>13</v>
      </c>
      <c r="F916" s="263" t="s">
        <v>495</v>
      </c>
      <c r="G916" s="263" t="s">
        <v>1124</v>
      </c>
      <c r="H916" s="263" t="s">
        <v>1247</v>
      </c>
      <c r="I916" s="263" t="s">
        <v>1259</v>
      </c>
      <c r="J916" s="51"/>
      <c r="K916" s="52" t="str">
        <f t="shared" si="163"/>
        <v/>
      </c>
      <c r="L916" s="83" t="str">
        <f t="shared" si="164"/>
        <v/>
      </c>
      <c r="M916" s="53" t="str">
        <f>IF(K916="","",COUNTIF($K$7:K916,"ﾘｽﾄ１"))</f>
        <v/>
      </c>
      <c r="N916" s="53" t="str">
        <f t="shared" si="165"/>
        <v/>
      </c>
      <c r="O916" s="54" t="str">
        <f t="shared" si="166"/>
        <v/>
      </c>
      <c r="P916" s="53" t="str">
        <f t="shared" si="157"/>
        <v/>
      </c>
      <c r="Q916" s="52" t="str">
        <f t="shared" si="158"/>
        <v/>
      </c>
      <c r="R916" s="55" t="str">
        <f t="shared" si="159"/>
        <v/>
      </c>
      <c r="S916" s="52" t="str">
        <f t="shared" si="167"/>
        <v/>
      </c>
      <c r="T916" s="83" t="str">
        <f t="shared" si="160"/>
        <v/>
      </c>
      <c r="U916" s="53" t="str">
        <f>IF(S916="","",COUNTIF($S$7:S916,"該当２"))</f>
        <v/>
      </c>
      <c r="V916" s="56" t="str">
        <f t="shared" si="161"/>
        <v/>
      </c>
      <c r="W916" s="83" t="str">
        <f t="shared" si="162"/>
        <v/>
      </c>
      <c r="X916" s="53" t="str">
        <f>IF(V916="","",COUNTIF($V$7:V916,"該当３"))</f>
        <v/>
      </c>
    </row>
    <row r="917" spans="1:24">
      <c r="A917" s="263">
        <v>1020510014</v>
      </c>
      <c r="B917" s="263">
        <v>10</v>
      </c>
      <c r="C917" s="264">
        <v>205</v>
      </c>
      <c r="D917" s="265">
        <v>10</v>
      </c>
      <c r="E917" s="264">
        <v>14</v>
      </c>
      <c r="F917" s="263" t="s">
        <v>495</v>
      </c>
      <c r="G917" s="263" t="s">
        <v>1124</v>
      </c>
      <c r="H917" s="263" t="s">
        <v>1247</v>
      </c>
      <c r="I917" s="263" t="s">
        <v>1260</v>
      </c>
      <c r="J917" s="51"/>
      <c r="K917" s="52" t="str">
        <f t="shared" si="163"/>
        <v/>
      </c>
      <c r="L917" s="83" t="str">
        <f t="shared" si="164"/>
        <v/>
      </c>
      <c r="M917" s="53" t="str">
        <f>IF(K917="","",COUNTIF($K$7:K917,"ﾘｽﾄ１"))</f>
        <v/>
      </c>
      <c r="N917" s="53" t="str">
        <f t="shared" si="165"/>
        <v/>
      </c>
      <c r="O917" s="54" t="str">
        <f t="shared" si="166"/>
        <v/>
      </c>
      <c r="P917" s="53" t="str">
        <f t="shared" si="157"/>
        <v/>
      </c>
      <c r="Q917" s="52" t="str">
        <f t="shared" si="158"/>
        <v/>
      </c>
      <c r="R917" s="55" t="str">
        <f t="shared" si="159"/>
        <v/>
      </c>
      <c r="S917" s="52" t="str">
        <f t="shared" si="167"/>
        <v/>
      </c>
      <c r="T917" s="83" t="str">
        <f t="shared" si="160"/>
        <v/>
      </c>
      <c r="U917" s="53" t="str">
        <f>IF(S917="","",COUNTIF($S$7:S917,"該当２"))</f>
        <v/>
      </c>
      <c r="V917" s="56" t="str">
        <f t="shared" si="161"/>
        <v/>
      </c>
      <c r="W917" s="83" t="str">
        <f t="shared" si="162"/>
        <v/>
      </c>
      <c r="X917" s="53" t="str">
        <f>IF(V917="","",COUNTIF($V$7:V917,"該当３"))</f>
        <v/>
      </c>
    </row>
    <row r="918" spans="1:24">
      <c r="A918" s="263">
        <v>1020510015</v>
      </c>
      <c r="B918" s="263">
        <v>10</v>
      </c>
      <c r="C918" s="264">
        <v>205</v>
      </c>
      <c r="D918" s="265">
        <v>10</v>
      </c>
      <c r="E918" s="264">
        <v>15</v>
      </c>
      <c r="F918" s="263" t="s">
        <v>495</v>
      </c>
      <c r="G918" s="263" t="s">
        <v>1124</v>
      </c>
      <c r="H918" s="263" t="s">
        <v>1247</v>
      </c>
      <c r="I918" s="263" t="s">
        <v>22</v>
      </c>
      <c r="J918" s="51"/>
      <c r="K918" s="52" t="str">
        <f t="shared" si="163"/>
        <v/>
      </c>
      <c r="L918" s="83" t="str">
        <f t="shared" si="164"/>
        <v/>
      </c>
      <c r="M918" s="53" t="str">
        <f>IF(K918="","",COUNTIF($K$7:K918,"ﾘｽﾄ１"))</f>
        <v/>
      </c>
      <c r="N918" s="53" t="str">
        <f t="shared" si="165"/>
        <v/>
      </c>
      <c r="O918" s="54" t="str">
        <f t="shared" si="166"/>
        <v/>
      </c>
      <c r="P918" s="53" t="str">
        <f t="shared" si="157"/>
        <v/>
      </c>
      <c r="Q918" s="52" t="str">
        <f t="shared" si="158"/>
        <v/>
      </c>
      <c r="R918" s="55" t="str">
        <f t="shared" si="159"/>
        <v/>
      </c>
      <c r="S918" s="52" t="str">
        <f t="shared" si="167"/>
        <v/>
      </c>
      <c r="T918" s="83" t="str">
        <f t="shared" si="160"/>
        <v/>
      </c>
      <c r="U918" s="53" t="str">
        <f>IF(S918="","",COUNTIF($S$7:S918,"該当２"))</f>
        <v/>
      </c>
      <c r="V918" s="56" t="str">
        <f t="shared" si="161"/>
        <v/>
      </c>
      <c r="W918" s="83" t="str">
        <f t="shared" si="162"/>
        <v/>
      </c>
      <c r="X918" s="53" t="str">
        <f>IF(V918="","",COUNTIF($V$7:V918,"該当３"))</f>
        <v/>
      </c>
    </row>
    <row r="919" spans="1:24">
      <c r="A919" s="263">
        <v>1020510016</v>
      </c>
      <c r="B919" s="263">
        <v>10</v>
      </c>
      <c r="C919" s="264">
        <v>205</v>
      </c>
      <c r="D919" s="265">
        <v>10</v>
      </c>
      <c r="E919" s="264">
        <v>16</v>
      </c>
      <c r="F919" s="263" t="s">
        <v>495</v>
      </c>
      <c r="G919" s="263" t="s">
        <v>1124</v>
      </c>
      <c r="H919" s="263" t="s">
        <v>1247</v>
      </c>
      <c r="I919" s="263" t="s">
        <v>763</v>
      </c>
      <c r="J919" s="51"/>
      <c r="K919" s="52" t="str">
        <f t="shared" si="163"/>
        <v/>
      </c>
      <c r="L919" s="83" t="str">
        <f t="shared" si="164"/>
        <v/>
      </c>
      <c r="M919" s="53" t="str">
        <f>IF(K919="","",COUNTIF($K$7:K919,"ﾘｽﾄ１"))</f>
        <v/>
      </c>
      <c r="N919" s="53" t="str">
        <f t="shared" si="165"/>
        <v/>
      </c>
      <c r="O919" s="54" t="str">
        <f t="shared" si="166"/>
        <v/>
      </c>
      <c r="P919" s="53" t="str">
        <f t="shared" si="157"/>
        <v/>
      </c>
      <c r="Q919" s="52" t="str">
        <f t="shared" si="158"/>
        <v/>
      </c>
      <c r="R919" s="55" t="str">
        <f t="shared" si="159"/>
        <v/>
      </c>
      <c r="S919" s="52" t="str">
        <f t="shared" si="167"/>
        <v/>
      </c>
      <c r="T919" s="83" t="str">
        <f t="shared" si="160"/>
        <v/>
      </c>
      <c r="U919" s="53" t="str">
        <f>IF(S919="","",COUNTIF($S$7:S919,"該当２"))</f>
        <v/>
      </c>
      <c r="V919" s="56" t="str">
        <f t="shared" si="161"/>
        <v/>
      </c>
      <c r="W919" s="83" t="str">
        <f t="shared" si="162"/>
        <v/>
      </c>
      <c r="X919" s="53" t="str">
        <f>IF(V919="","",COUNTIF($V$7:V919,"該当３"))</f>
        <v/>
      </c>
    </row>
    <row r="920" spans="1:24">
      <c r="A920" s="263">
        <v>1020510017</v>
      </c>
      <c r="B920" s="263">
        <v>10</v>
      </c>
      <c r="C920" s="264">
        <v>205</v>
      </c>
      <c r="D920" s="265">
        <v>10</v>
      </c>
      <c r="E920" s="264">
        <v>17</v>
      </c>
      <c r="F920" s="263" t="s">
        <v>495</v>
      </c>
      <c r="G920" s="263" t="s">
        <v>1124</v>
      </c>
      <c r="H920" s="263" t="s">
        <v>1247</v>
      </c>
      <c r="I920" s="263" t="s">
        <v>1261</v>
      </c>
      <c r="J920" s="51"/>
      <c r="K920" s="52" t="str">
        <f t="shared" si="163"/>
        <v/>
      </c>
      <c r="L920" s="83" t="str">
        <f t="shared" si="164"/>
        <v/>
      </c>
      <c r="M920" s="53" t="str">
        <f>IF(K920="","",COUNTIF($K$7:K920,"ﾘｽﾄ１"))</f>
        <v/>
      </c>
      <c r="N920" s="53" t="str">
        <f t="shared" si="165"/>
        <v/>
      </c>
      <c r="O920" s="54" t="str">
        <f t="shared" si="166"/>
        <v/>
      </c>
      <c r="P920" s="53" t="str">
        <f t="shared" si="157"/>
        <v/>
      </c>
      <c r="Q920" s="52" t="str">
        <f t="shared" si="158"/>
        <v/>
      </c>
      <c r="R920" s="55" t="str">
        <f t="shared" si="159"/>
        <v/>
      </c>
      <c r="S920" s="52" t="str">
        <f t="shared" si="167"/>
        <v/>
      </c>
      <c r="T920" s="83" t="str">
        <f t="shared" si="160"/>
        <v/>
      </c>
      <c r="U920" s="53" t="str">
        <f>IF(S920="","",COUNTIF($S$7:S920,"該当２"))</f>
        <v/>
      </c>
      <c r="V920" s="56" t="str">
        <f t="shared" si="161"/>
        <v/>
      </c>
      <c r="W920" s="83" t="str">
        <f t="shared" si="162"/>
        <v/>
      </c>
      <c r="X920" s="53" t="str">
        <f>IF(V920="","",COUNTIF($V$7:V920,"該当３"))</f>
        <v/>
      </c>
    </row>
    <row r="921" spans="1:24">
      <c r="A921" s="263">
        <v>1020510018</v>
      </c>
      <c r="B921" s="263">
        <v>10</v>
      </c>
      <c r="C921" s="264">
        <v>205</v>
      </c>
      <c r="D921" s="265">
        <v>10</v>
      </c>
      <c r="E921" s="264">
        <v>18</v>
      </c>
      <c r="F921" s="263" t="s">
        <v>495</v>
      </c>
      <c r="G921" s="263" t="s">
        <v>1124</v>
      </c>
      <c r="H921" s="263" t="s">
        <v>1247</v>
      </c>
      <c r="I921" s="263" t="s">
        <v>1262</v>
      </c>
      <c r="J921" s="51"/>
      <c r="K921" s="52" t="str">
        <f t="shared" si="163"/>
        <v/>
      </c>
      <c r="L921" s="83" t="str">
        <f t="shared" si="164"/>
        <v/>
      </c>
      <c r="M921" s="53" t="str">
        <f>IF(K921="","",COUNTIF($K$7:K921,"ﾘｽﾄ１"))</f>
        <v/>
      </c>
      <c r="N921" s="53" t="str">
        <f t="shared" si="165"/>
        <v/>
      </c>
      <c r="O921" s="54" t="str">
        <f t="shared" si="166"/>
        <v/>
      </c>
      <c r="P921" s="53" t="str">
        <f t="shared" si="157"/>
        <v/>
      </c>
      <c r="Q921" s="52" t="str">
        <f t="shared" si="158"/>
        <v/>
      </c>
      <c r="R921" s="55" t="str">
        <f t="shared" si="159"/>
        <v/>
      </c>
      <c r="S921" s="52" t="str">
        <f t="shared" si="167"/>
        <v/>
      </c>
      <c r="T921" s="83" t="str">
        <f t="shared" si="160"/>
        <v/>
      </c>
      <c r="U921" s="53" t="str">
        <f>IF(S921="","",COUNTIF($S$7:S921,"該当２"))</f>
        <v/>
      </c>
      <c r="V921" s="56" t="str">
        <f t="shared" si="161"/>
        <v/>
      </c>
      <c r="W921" s="83" t="str">
        <f t="shared" si="162"/>
        <v/>
      </c>
      <c r="X921" s="53" t="str">
        <f>IF(V921="","",COUNTIF($V$7:V921,"該当３"))</f>
        <v/>
      </c>
    </row>
    <row r="922" spans="1:24">
      <c r="A922" s="263">
        <v>1020510019</v>
      </c>
      <c r="B922" s="263">
        <v>10</v>
      </c>
      <c r="C922" s="264">
        <v>205</v>
      </c>
      <c r="D922" s="265">
        <v>10</v>
      </c>
      <c r="E922" s="264">
        <v>19</v>
      </c>
      <c r="F922" s="263" t="s">
        <v>495</v>
      </c>
      <c r="G922" s="263" t="s">
        <v>1124</v>
      </c>
      <c r="H922" s="263" t="s">
        <v>1247</v>
      </c>
      <c r="I922" s="263" t="s">
        <v>1263</v>
      </c>
      <c r="J922" s="51"/>
      <c r="K922" s="52" t="str">
        <f t="shared" si="163"/>
        <v/>
      </c>
      <c r="L922" s="83" t="str">
        <f t="shared" si="164"/>
        <v/>
      </c>
      <c r="M922" s="53" t="str">
        <f>IF(K922="","",COUNTIF($K$7:K922,"ﾘｽﾄ１"))</f>
        <v/>
      </c>
      <c r="N922" s="53" t="str">
        <f t="shared" si="165"/>
        <v/>
      </c>
      <c r="O922" s="54" t="str">
        <f t="shared" si="166"/>
        <v/>
      </c>
      <c r="P922" s="53" t="str">
        <f t="shared" si="157"/>
        <v/>
      </c>
      <c r="Q922" s="52" t="str">
        <f t="shared" si="158"/>
        <v/>
      </c>
      <c r="R922" s="55" t="str">
        <f t="shared" si="159"/>
        <v/>
      </c>
      <c r="S922" s="52" t="str">
        <f t="shared" si="167"/>
        <v/>
      </c>
      <c r="T922" s="83" t="str">
        <f t="shared" si="160"/>
        <v/>
      </c>
      <c r="U922" s="53" t="str">
        <f>IF(S922="","",COUNTIF($S$7:S922,"該当２"))</f>
        <v/>
      </c>
      <c r="V922" s="56" t="str">
        <f t="shared" si="161"/>
        <v/>
      </c>
      <c r="W922" s="83" t="str">
        <f t="shared" si="162"/>
        <v/>
      </c>
      <c r="X922" s="53" t="str">
        <f>IF(V922="","",COUNTIF($V$7:V922,"該当３"))</f>
        <v/>
      </c>
    </row>
    <row r="923" spans="1:24">
      <c r="A923" s="263">
        <v>1020510020</v>
      </c>
      <c r="B923" s="263">
        <v>10</v>
      </c>
      <c r="C923" s="264">
        <v>205</v>
      </c>
      <c r="D923" s="265">
        <v>10</v>
      </c>
      <c r="E923" s="264">
        <v>20</v>
      </c>
      <c r="F923" s="263" t="s">
        <v>495</v>
      </c>
      <c r="G923" s="263" t="s">
        <v>1124</v>
      </c>
      <c r="H923" s="263" t="s">
        <v>1247</v>
      </c>
      <c r="I923" s="263" t="s">
        <v>1264</v>
      </c>
      <c r="J923" s="51"/>
      <c r="K923" s="52" t="str">
        <f t="shared" si="163"/>
        <v/>
      </c>
      <c r="L923" s="83" t="str">
        <f t="shared" si="164"/>
        <v/>
      </c>
      <c r="M923" s="53" t="str">
        <f>IF(K923="","",COUNTIF($K$7:K923,"ﾘｽﾄ１"))</f>
        <v/>
      </c>
      <c r="N923" s="53" t="str">
        <f t="shared" si="165"/>
        <v/>
      </c>
      <c r="O923" s="54" t="str">
        <f t="shared" si="166"/>
        <v/>
      </c>
      <c r="P923" s="53" t="str">
        <f t="shared" si="157"/>
        <v/>
      </c>
      <c r="Q923" s="52" t="str">
        <f t="shared" si="158"/>
        <v/>
      </c>
      <c r="R923" s="55" t="str">
        <f t="shared" si="159"/>
        <v/>
      </c>
      <c r="S923" s="52" t="str">
        <f t="shared" si="167"/>
        <v/>
      </c>
      <c r="T923" s="83" t="str">
        <f t="shared" si="160"/>
        <v/>
      </c>
      <c r="U923" s="53" t="str">
        <f>IF(S923="","",COUNTIF($S$7:S923,"該当２"))</f>
        <v/>
      </c>
      <c r="V923" s="56" t="str">
        <f t="shared" si="161"/>
        <v/>
      </c>
      <c r="W923" s="83" t="str">
        <f t="shared" si="162"/>
        <v/>
      </c>
      <c r="X923" s="53" t="str">
        <f>IF(V923="","",COUNTIF($V$7:V923,"該当３"))</f>
        <v/>
      </c>
    </row>
    <row r="924" spans="1:24">
      <c r="A924" s="263">
        <v>1020510021</v>
      </c>
      <c r="B924" s="263">
        <v>10</v>
      </c>
      <c r="C924" s="264">
        <v>205</v>
      </c>
      <c r="D924" s="265">
        <v>10</v>
      </c>
      <c r="E924" s="264">
        <v>21</v>
      </c>
      <c r="F924" s="263" t="s">
        <v>495</v>
      </c>
      <c r="G924" s="263" t="s">
        <v>1124</v>
      </c>
      <c r="H924" s="263" t="s">
        <v>1247</v>
      </c>
      <c r="I924" s="263" t="s">
        <v>1265</v>
      </c>
      <c r="J924" s="51"/>
      <c r="K924" s="52" t="str">
        <f t="shared" si="163"/>
        <v/>
      </c>
      <c r="L924" s="83" t="str">
        <f t="shared" si="164"/>
        <v/>
      </c>
      <c r="M924" s="53" t="str">
        <f>IF(K924="","",COUNTIF($K$7:K924,"ﾘｽﾄ１"))</f>
        <v/>
      </c>
      <c r="N924" s="53" t="str">
        <f t="shared" si="165"/>
        <v/>
      </c>
      <c r="O924" s="54" t="str">
        <f t="shared" si="166"/>
        <v/>
      </c>
      <c r="P924" s="53" t="str">
        <f t="shared" si="157"/>
        <v/>
      </c>
      <c r="Q924" s="52" t="str">
        <f t="shared" si="158"/>
        <v/>
      </c>
      <c r="R924" s="55" t="str">
        <f t="shared" si="159"/>
        <v/>
      </c>
      <c r="S924" s="52" t="str">
        <f t="shared" si="167"/>
        <v/>
      </c>
      <c r="T924" s="83" t="str">
        <f t="shared" si="160"/>
        <v/>
      </c>
      <c r="U924" s="53" t="str">
        <f>IF(S924="","",COUNTIF($S$7:S924,"該当２"))</f>
        <v/>
      </c>
      <c r="V924" s="56" t="str">
        <f t="shared" si="161"/>
        <v/>
      </c>
      <c r="W924" s="83" t="str">
        <f t="shared" si="162"/>
        <v/>
      </c>
      <c r="X924" s="53" t="str">
        <f>IF(V924="","",COUNTIF($V$7:V924,"該当３"))</f>
        <v/>
      </c>
    </row>
    <row r="925" spans="1:24">
      <c r="A925" s="263">
        <v>1020511000</v>
      </c>
      <c r="B925" s="263">
        <v>10</v>
      </c>
      <c r="C925" s="264">
        <v>205</v>
      </c>
      <c r="D925" s="265">
        <v>11</v>
      </c>
      <c r="E925" s="264">
        <v>0</v>
      </c>
      <c r="F925" s="263" t="s">
        <v>495</v>
      </c>
      <c r="G925" s="263" t="s">
        <v>1124</v>
      </c>
      <c r="H925" s="263" t="s">
        <v>1266</v>
      </c>
      <c r="I925" s="263"/>
      <c r="J925" s="51"/>
      <c r="K925" s="52" t="str">
        <f t="shared" si="163"/>
        <v/>
      </c>
      <c r="L925" s="83" t="str">
        <f t="shared" si="164"/>
        <v/>
      </c>
      <c r="M925" s="53" t="str">
        <f>IF(K925="","",COUNTIF($K$7:K925,"ﾘｽﾄ１"))</f>
        <v/>
      </c>
      <c r="N925" s="53" t="str">
        <f t="shared" si="165"/>
        <v/>
      </c>
      <c r="O925" s="54" t="str">
        <f t="shared" si="166"/>
        <v/>
      </c>
      <c r="P925" s="53" t="str">
        <f t="shared" si="157"/>
        <v/>
      </c>
      <c r="Q925" s="52" t="str">
        <f t="shared" si="158"/>
        <v/>
      </c>
      <c r="R925" s="55" t="str">
        <f t="shared" si="159"/>
        <v/>
      </c>
      <c r="S925" s="52" t="str">
        <f t="shared" si="167"/>
        <v/>
      </c>
      <c r="T925" s="83" t="str">
        <f t="shared" si="160"/>
        <v/>
      </c>
      <c r="U925" s="53" t="str">
        <f>IF(S925="","",COUNTIF($S$7:S925,"該当２"))</f>
        <v/>
      </c>
      <c r="V925" s="56" t="str">
        <f t="shared" si="161"/>
        <v/>
      </c>
      <c r="W925" s="83" t="str">
        <f t="shared" si="162"/>
        <v/>
      </c>
      <c r="X925" s="53" t="str">
        <f>IF(V925="","",COUNTIF($V$7:V925,"該当３"))</f>
        <v/>
      </c>
    </row>
    <row r="926" spans="1:24">
      <c r="A926" s="263">
        <v>1020511001</v>
      </c>
      <c r="B926" s="263">
        <v>10</v>
      </c>
      <c r="C926" s="264">
        <v>205</v>
      </c>
      <c r="D926" s="265">
        <v>11</v>
      </c>
      <c r="E926" s="264">
        <v>1</v>
      </c>
      <c r="F926" s="263" t="s">
        <v>495</v>
      </c>
      <c r="G926" s="263" t="s">
        <v>1124</v>
      </c>
      <c r="H926" s="263" t="s">
        <v>1266</v>
      </c>
      <c r="I926" s="263" t="s">
        <v>64</v>
      </c>
      <c r="J926" s="51"/>
      <c r="K926" s="52" t="str">
        <f t="shared" si="163"/>
        <v/>
      </c>
      <c r="L926" s="83" t="str">
        <f t="shared" si="164"/>
        <v/>
      </c>
      <c r="M926" s="53" t="str">
        <f>IF(K926="","",COUNTIF($K$7:K926,"ﾘｽﾄ１"))</f>
        <v/>
      </c>
      <c r="N926" s="53" t="str">
        <f t="shared" si="165"/>
        <v/>
      </c>
      <c r="O926" s="54" t="str">
        <f t="shared" si="166"/>
        <v/>
      </c>
      <c r="P926" s="53" t="str">
        <f t="shared" si="157"/>
        <v/>
      </c>
      <c r="Q926" s="52" t="str">
        <f t="shared" si="158"/>
        <v/>
      </c>
      <c r="R926" s="55" t="str">
        <f t="shared" si="159"/>
        <v/>
      </c>
      <c r="S926" s="52" t="str">
        <f t="shared" si="167"/>
        <v/>
      </c>
      <c r="T926" s="83" t="str">
        <f t="shared" si="160"/>
        <v/>
      </c>
      <c r="U926" s="53" t="str">
        <f>IF(S926="","",COUNTIF($S$7:S926,"該当２"))</f>
        <v/>
      </c>
      <c r="V926" s="56" t="str">
        <f t="shared" si="161"/>
        <v/>
      </c>
      <c r="W926" s="83" t="str">
        <f t="shared" si="162"/>
        <v/>
      </c>
      <c r="X926" s="53" t="str">
        <f>IF(V926="","",COUNTIF($V$7:V926,"該当３"))</f>
        <v/>
      </c>
    </row>
    <row r="927" spans="1:24">
      <c r="A927" s="263">
        <v>1020511002</v>
      </c>
      <c r="B927" s="263">
        <v>10</v>
      </c>
      <c r="C927" s="264">
        <v>205</v>
      </c>
      <c r="D927" s="265">
        <v>11</v>
      </c>
      <c r="E927" s="264">
        <v>2</v>
      </c>
      <c r="F927" s="263" t="s">
        <v>495</v>
      </c>
      <c r="G927" s="263" t="s">
        <v>1124</v>
      </c>
      <c r="H927" s="263" t="s">
        <v>1266</v>
      </c>
      <c r="I927" s="263" t="s">
        <v>1267</v>
      </c>
      <c r="J927" s="51"/>
      <c r="K927" s="52" t="str">
        <f t="shared" si="163"/>
        <v/>
      </c>
      <c r="L927" s="83" t="str">
        <f t="shared" si="164"/>
        <v/>
      </c>
      <c r="M927" s="53" t="str">
        <f>IF(K927="","",COUNTIF($K$7:K927,"ﾘｽﾄ１"))</f>
        <v/>
      </c>
      <c r="N927" s="53" t="str">
        <f t="shared" si="165"/>
        <v/>
      </c>
      <c r="O927" s="54" t="str">
        <f t="shared" si="166"/>
        <v/>
      </c>
      <c r="P927" s="53" t="str">
        <f t="shared" si="157"/>
        <v/>
      </c>
      <c r="Q927" s="52" t="str">
        <f t="shared" si="158"/>
        <v/>
      </c>
      <c r="R927" s="55" t="str">
        <f t="shared" si="159"/>
        <v/>
      </c>
      <c r="S927" s="52" t="str">
        <f t="shared" si="167"/>
        <v/>
      </c>
      <c r="T927" s="83" t="str">
        <f t="shared" si="160"/>
        <v/>
      </c>
      <c r="U927" s="53" t="str">
        <f>IF(S927="","",COUNTIF($S$7:S927,"該当２"))</f>
        <v/>
      </c>
      <c r="V927" s="56" t="str">
        <f t="shared" si="161"/>
        <v/>
      </c>
      <c r="W927" s="83" t="str">
        <f t="shared" si="162"/>
        <v/>
      </c>
      <c r="X927" s="53" t="str">
        <f>IF(V927="","",COUNTIF($V$7:V927,"該当３"))</f>
        <v/>
      </c>
    </row>
    <row r="928" spans="1:24">
      <c r="A928" s="263">
        <v>1020511003</v>
      </c>
      <c r="B928" s="263">
        <v>10</v>
      </c>
      <c r="C928" s="264">
        <v>205</v>
      </c>
      <c r="D928" s="265">
        <v>11</v>
      </c>
      <c r="E928" s="264">
        <v>3</v>
      </c>
      <c r="F928" s="263" t="s">
        <v>495</v>
      </c>
      <c r="G928" s="263" t="s">
        <v>1124</v>
      </c>
      <c r="H928" s="263" t="s">
        <v>1266</v>
      </c>
      <c r="I928" s="263" t="s">
        <v>1268</v>
      </c>
      <c r="J928" s="51"/>
      <c r="K928" s="52" t="str">
        <f t="shared" si="163"/>
        <v/>
      </c>
      <c r="L928" s="83" t="str">
        <f t="shared" si="164"/>
        <v/>
      </c>
      <c r="M928" s="53" t="str">
        <f>IF(K928="","",COUNTIF($K$7:K928,"ﾘｽﾄ１"))</f>
        <v/>
      </c>
      <c r="N928" s="53" t="str">
        <f t="shared" si="165"/>
        <v/>
      </c>
      <c r="O928" s="54" t="str">
        <f t="shared" si="166"/>
        <v/>
      </c>
      <c r="P928" s="53" t="str">
        <f t="shared" si="157"/>
        <v/>
      </c>
      <c r="Q928" s="52" t="str">
        <f t="shared" si="158"/>
        <v/>
      </c>
      <c r="R928" s="55" t="str">
        <f t="shared" si="159"/>
        <v/>
      </c>
      <c r="S928" s="52" t="str">
        <f t="shared" si="167"/>
        <v/>
      </c>
      <c r="T928" s="83" t="str">
        <f t="shared" si="160"/>
        <v/>
      </c>
      <c r="U928" s="53" t="str">
        <f>IF(S928="","",COUNTIF($S$7:S928,"該当２"))</f>
        <v/>
      </c>
      <c r="V928" s="56" t="str">
        <f t="shared" si="161"/>
        <v/>
      </c>
      <c r="W928" s="83" t="str">
        <f t="shared" si="162"/>
        <v/>
      </c>
      <c r="X928" s="53" t="str">
        <f>IF(V928="","",COUNTIF($V$7:V928,"該当３"))</f>
        <v/>
      </c>
    </row>
    <row r="929" spans="1:24">
      <c r="A929" s="263">
        <v>1020511004</v>
      </c>
      <c r="B929" s="263">
        <v>10</v>
      </c>
      <c r="C929" s="264">
        <v>205</v>
      </c>
      <c r="D929" s="265">
        <v>11</v>
      </c>
      <c r="E929" s="264">
        <v>4</v>
      </c>
      <c r="F929" s="263" t="s">
        <v>495</v>
      </c>
      <c r="G929" s="263" t="s">
        <v>1124</v>
      </c>
      <c r="H929" s="263" t="s">
        <v>1266</v>
      </c>
      <c r="I929" s="263" t="s">
        <v>1269</v>
      </c>
      <c r="J929" s="51"/>
      <c r="K929" s="52" t="str">
        <f t="shared" si="163"/>
        <v/>
      </c>
      <c r="L929" s="83" t="str">
        <f t="shared" si="164"/>
        <v/>
      </c>
      <c r="M929" s="53" t="str">
        <f>IF(K929="","",COUNTIF($K$7:K929,"ﾘｽﾄ１"))</f>
        <v/>
      </c>
      <c r="N929" s="53" t="str">
        <f t="shared" si="165"/>
        <v/>
      </c>
      <c r="O929" s="54" t="str">
        <f t="shared" si="166"/>
        <v/>
      </c>
      <c r="P929" s="53" t="str">
        <f t="shared" si="157"/>
        <v/>
      </c>
      <c r="Q929" s="52" t="str">
        <f t="shared" si="158"/>
        <v/>
      </c>
      <c r="R929" s="55" t="str">
        <f t="shared" si="159"/>
        <v/>
      </c>
      <c r="S929" s="52" t="str">
        <f t="shared" si="167"/>
        <v/>
      </c>
      <c r="T929" s="83" t="str">
        <f t="shared" si="160"/>
        <v/>
      </c>
      <c r="U929" s="53" t="str">
        <f>IF(S929="","",COUNTIF($S$7:S929,"該当２"))</f>
        <v/>
      </c>
      <c r="V929" s="56" t="str">
        <f t="shared" si="161"/>
        <v/>
      </c>
      <c r="W929" s="83" t="str">
        <f t="shared" si="162"/>
        <v/>
      </c>
      <c r="X929" s="53" t="str">
        <f>IF(V929="","",COUNTIF($V$7:V929,"該当３"))</f>
        <v/>
      </c>
    </row>
    <row r="930" spans="1:24">
      <c r="A930" s="263">
        <v>1020511005</v>
      </c>
      <c r="B930" s="263">
        <v>10</v>
      </c>
      <c r="C930" s="264">
        <v>205</v>
      </c>
      <c r="D930" s="265">
        <v>11</v>
      </c>
      <c r="E930" s="264">
        <v>5</v>
      </c>
      <c r="F930" s="263" t="s">
        <v>495</v>
      </c>
      <c r="G930" s="263" t="s">
        <v>1124</v>
      </c>
      <c r="H930" s="263" t="s">
        <v>1266</v>
      </c>
      <c r="I930" s="263" t="s">
        <v>1270</v>
      </c>
      <c r="J930" s="51"/>
      <c r="K930" s="52" t="str">
        <f t="shared" si="163"/>
        <v/>
      </c>
      <c r="L930" s="83" t="str">
        <f t="shared" si="164"/>
        <v/>
      </c>
      <c r="M930" s="53" t="str">
        <f>IF(K930="","",COUNTIF($K$7:K930,"ﾘｽﾄ１"))</f>
        <v/>
      </c>
      <c r="N930" s="53" t="str">
        <f t="shared" si="165"/>
        <v/>
      </c>
      <c r="O930" s="54" t="str">
        <f t="shared" si="166"/>
        <v/>
      </c>
      <c r="P930" s="53" t="str">
        <f t="shared" si="157"/>
        <v/>
      </c>
      <c r="Q930" s="52" t="str">
        <f t="shared" si="158"/>
        <v/>
      </c>
      <c r="R930" s="55" t="str">
        <f t="shared" si="159"/>
        <v/>
      </c>
      <c r="S930" s="52" t="str">
        <f t="shared" si="167"/>
        <v/>
      </c>
      <c r="T930" s="83" t="str">
        <f t="shared" si="160"/>
        <v/>
      </c>
      <c r="U930" s="53" t="str">
        <f>IF(S930="","",COUNTIF($S$7:S930,"該当２"))</f>
        <v/>
      </c>
      <c r="V930" s="56" t="str">
        <f t="shared" si="161"/>
        <v/>
      </c>
      <c r="W930" s="83" t="str">
        <f t="shared" si="162"/>
        <v/>
      </c>
      <c r="X930" s="53" t="str">
        <f>IF(V930="","",COUNTIF($V$7:V930,"該当３"))</f>
        <v/>
      </c>
    </row>
    <row r="931" spans="1:24">
      <c r="A931" s="263">
        <v>1020511006</v>
      </c>
      <c r="B931" s="263">
        <v>10</v>
      </c>
      <c r="C931" s="264">
        <v>205</v>
      </c>
      <c r="D931" s="265">
        <v>11</v>
      </c>
      <c r="E931" s="264">
        <v>6</v>
      </c>
      <c r="F931" s="263" t="s">
        <v>495</v>
      </c>
      <c r="G931" s="263" t="s">
        <v>1124</v>
      </c>
      <c r="H931" s="263" t="s">
        <v>1266</v>
      </c>
      <c r="I931" s="263" t="s">
        <v>1271</v>
      </c>
      <c r="J931" s="51"/>
      <c r="K931" s="52" t="str">
        <f t="shared" si="163"/>
        <v/>
      </c>
      <c r="L931" s="83" t="str">
        <f t="shared" si="164"/>
        <v/>
      </c>
      <c r="M931" s="53" t="str">
        <f>IF(K931="","",COUNTIF($K$7:K931,"ﾘｽﾄ１"))</f>
        <v/>
      </c>
      <c r="N931" s="53" t="str">
        <f t="shared" si="165"/>
        <v/>
      </c>
      <c r="O931" s="54" t="str">
        <f t="shared" si="166"/>
        <v/>
      </c>
      <c r="P931" s="53" t="str">
        <f t="shared" si="157"/>
        <v/>
      </c>
      <c r="Q931" s="52" t="str">
        <f t="shared" si="158"/>
        <v/>
      </c>
      <c r="R931" s="55" t="str">
        <f t="shared" si="159"/>
        <v/>
      </c>
      <c r="S931" s="52" t="str">
        <f t="shared" si="167"/>
        <v/>
      </c>
      <c r="T931" s="83" t="str">
        <f t="shared" si="160"/>
        <v/>
      </c>
      <c r="U931" s="53" t="str">
        <f>IF(S931="","",COUNTIF($S$7:S931,"該当２"))</f>
        <v/>
      </c>
      <c r="V931" s="56" t="str">
        <f t="shared" si="161"/>
        <v/>
      </c>
      <c r="W931" s="83" t="str">
        <f t="shared" si="162"/>
        <v/>
      </c>
      <c r="X931" s="53" t="str">
        <f>IF(V931="","",COUNTIF($V$7:V931,"該当３"))</f>
        <v/>
      </c>
    </row>
    <row r="932" spans="1:24">
      <c r="A932" s="263">
        <v>1020511007</v>
      </c>
      <c r="B932" s="263">
        <v>10</v>
      </c>
      <c r="C932" s="264">
        <v>205</v>
      </c>
      <c r="D932" s="265">
        <v>11</v>
      </c>
      <c r="E932" s="264">
        <v>7</v>
      </c>
      <c r="F932" s="263" t="s">
        <v>495</v>
      </c>
      <c r="G932" s="263" t="s">
        <v>1124</v>
      </c>
      <c r="H932" s="263" t="s">
        <v>1266</v>
      </c>
      <c r="I932" s="263" t="s">
        <v>1272</v>
      </c>
      <c r="J932" s="51"/>
      <c r="K932" s="52" t="str">
        <f t="shared" si="163"/>
        <v/>
      </c>
      <c r="L932" s="83" t="str">
        <f t="shared" si="164"/>
        <v/>
      </c>
      <c r="M932" s="53" t="str">
        <f>IF(K932="","",COUNTIF($K$7:K932,"ﾘｽﾄ１"))</f>
        <v/>
      </c>
      <c r="N932" s="53" t="str">
        <f t="shared" si="165"/>
        <v/>
      </c>
      <c r="O932" s="54" t="str">
        <f t="shared" si="166"/>
        <v/>
      </c>
      <c r="P932" s="53" t="str">
        <f t="shared" si="157"/>
        <v/>
      </c>
      <c r="Q932" s="52" t="str">
        <f t="shared" si="158"/>
        <v/>
      </c>
      <c r="R932" s="55" t="str">
        <f t="shared" si="159"/>
        <v/>
      </c>
      <c r="S932" s="52" t="str">
        <f t="shared" si="167"/>
        <v/>
      </c>
      <c r="T932" s="83" t="str">
        <f t="shared" si="160"/>
        <v/>
      </c>
      <c r="U932" s="53" t="str">
        <f>IF(S932="","",COUNTIF($S$7:S932,"該当２"))</f>
        <v/>
      </c>
      <c r="V932" s="56" t="str">
        <f t="shared" si="161"/>
        <v/>
      </c>
      <c r="W932" s="83" t="str">
        <f t="shared" si="162"/>
        <v/>
      </c>
      <c r="X932" s="53" t="str">
        <f>IF(V932="","",COUNTIF($V$7:V932,"該当３"))</f>
        <v/>
      </c>
    </row>
    <row r="933" spans="1:24">
      <c r="A933" s="263">
        <v>1020511008</v>
      </c>
      <c r="B933" s="263">
        <v>10</v>
      </c>
      <c r="C933" s="264">
        <v>205</v>
      </c>
      <c r="D933" s="265">
        <v>11</v>
      </c>
      <c r="E933" s="264">
        <v>8</v>
      </c>
      <c r="F933" s="263" t="s">
        <v>495</v>
      </c>
      <c r="G933" s="263" t="s">
        <v>1124</v>
      </c>
      <c r="H933" s="263" t="s">
        <v>1266</v>
      </c>
      <c r="I933" s="263" t="s">
        <v>1273</v>
      </c>
      <c r="J933" s="51"/>
      <c r="K933" s="52" t="str">
        <f t="shared" si="163"/>
        <v/>
      </c>
      <c r="L933" s="83" t="str">
        <f t="shared" si="164"/>
        <v/>
      </c>
      <c r="M933" s="53" t="str">
        <f>IF(K933="","",COUNTIF($K$7:K933,"ﾘｽﾄ１"))</f>
        <v/>
      </c>
      <c r="N933" s="53" t="str">
        <f t="shared" si="165"/>
        <v/>
      </c>
      <c r="O933" s="54" t="str">
        <f t="shared" si="166"/>
        <v/>
      </c>
      <c r="P933" s="53" t="str">
        <f t="shared" si="157"/>
        <v/>
      </c>
      <c r="Q933" s="52" t="str">
        <f t="shared" si="158"/>
        <v/>
      </c>
      <c r="R933" s="55" t="str">
        <f t="shared" si="159"/>
        <v/>
      </c>
      <c r="S933" s="52" t="str">
        <f t="shared" si="167"/>
        <v/>
      </c>
      <c r="T933" s="83" t="str">
        <f t="shared" si="160"/>
        <v/>
      </c>
      <c r="U933" s="53" t="str">
        <f>IF(S933="","",COUNTIF($S$7:S933,"該当２"))</f>
        <v/>
      </c>
      <c r="V933" s="56" t="str">
        <f t="shared" si="161"/>
        <v/>
      </c>
      <c r="W933" s="83" t="str">
        <f t="shared" si="162"/>
        <v/>
      </c>
      <c r="X933" s="53" t="str">
        <f>IF(V933="","",COUNTIF($V$7:V933,"該当３"))</f>
        <v/>
      </c>
    </row>
    <row r="934" spans="1:24">
      <c r="A934" s="263">
        <v>1020511009</v>
      </c>
      <c r="B934" s="263">
        <v>10</v>
      </c>
      <c r="C934" s="264">
        <v>205</v>
      </c>
      <c r="D934" s="265">
        <v>11</v>
      </c>
      <c r="E934" s="264">
        <v>9</v>
      </c>
      <c r="F934" s="263" t="s">
        <v>495</v>
      </c>
      <c r="G934" s="263" t="s">
        <v>1124</v>
      </c>
      <c r="H934" s="263" t="s">
        <v>1266</v>
      </c>
      <c r="I934" s="263" t="s">
        <v>1274</v>
      </c>
      <c r="J934" s="51"/>
      <c r="K934" s="52" t="str">
        <f t="shared" si="163"/>
        <v/>
      </c>
      <c r="L934" s="83" t="str">
        <f t="shared" si="164"/>
        <v/>
      </c>
      <c r="M934" s="53" t="str">
        <f>IF(K934="","",COUNTIF($K$7:K934,"ﾘｽﾄ１"))</f>
        <v/>
      </c>
      <c r="N934" s="53" t="str">
        <f t="shared" si="165"/>
        <v/>
      </c>
      <c r="O934" s="54" t="str">
        <f t="shared" si="166"/>
        <v/>
      </c>
      <c r="P934" s="53" t="str">
        <f t="shared" si="157"/>
        <v/>
      </c>
      <c r="Q934" s="52" t="str">
        <f t="shared" si="158"/>
        <v/>
      </c>
      <c r="R934" s="55" t="str">
        <f t="shared" si="159"/>
        <v/>
      </c>
      <c r="S934" s="52" t="str">
        <f t="shared" si="167"/>
        <v/>
      </c>
      <c r="T934" s="83" t="str">
        <f t="shared" si="160"/>
        <v/>
      </c>
      <c r="U934" s="53" t="str">
        <f>IF(S934="","",COUNTIF($S$7:S934,"該当２"))</f>
        <v/>
      </c>
      <c r="V934" s="56" t="str">
        <f t="shared" si="161"/>
        <v/>
      </c>
      <c r="W934" s="83" t="str">
        <f t="shared" si="162"/>
        <v/>
      </c>
      <c r="X934" s="53" t="str">
        <f>IF(V934="","",COUNTIF($V$7:V934,"該当３"))</f>
        <v/>
      </c>
    </row>
    <row r="935" spans="1:24">
      <c r="A935" s="263">
        <v>1020511010</v>
      </c>
      <c r="B935" s="263">
        <v>10</v>
      </c>
      <c r="C935" s="264">
        <v>205</v>
      </c>
      <c r="D935" s="265">
        <v>11</v>
      </c>
      <c r="E935" s="264">
        <v>10</v>
      </c>
      <c r="F935" s="263" t="s">
        <v>495</v>
      </c>
      <c r="G935" s="263" t="s">
        <v>1124</v>
      </c>
      <c r="H935" s="263" t="s">
        <v>1266</v>
      </c>
      <c r="I935" s="263" t="s">
        <v>1275</v>
      </c>
      <c r="J935" s="51"/>
      <c r="K935" s="52" t="str">
        <f t="shared" si="163"/>
        <v/>
      </c>
      <c r="L935" s="83" t="str">
        <f t="shared" si="164"/>
        <v/>
      </c>
      <c r="M935" s="53" t="str">
        <f>IF(K935="","",COUNTIF($K$7:K935,"ﾘｽﾄ１"))</f>
        <v/>
      </c>
      <c r="N935" s="53" t="str">
        <f t="shared" si="165"/>
        <v/>
      </c>
      <c r="O935" s="54" t="str">
        <f t="shared" si="166"/>
        <v/>
      </c>
      <c r="P935" s="53" t="str">
        <f t="shared" si="157"/>
        <v/>
      </c>
      <c r="Q935" s="52" t="str">
        <f t="shared" si="158"/>
        <v/>
      </c>
      <c r="R935" s="55" t="str">
        <f t="shared" si="159"/>
        <v/>
      </c>
      <c r="S935" s="52" t="str">
        <f t="shared" si="167"/>
        <v/>
      </c>
      <c r="T935" s="83" t="str">
        <f t="shared" si="160"/>
        <v/>
      </c>
      <c r="U935" s="53" t="str">
        <f>IF(S935="","",COUNTIF($S$7:S935,"該当２"))</f>
        <v/>
      </c>
      <c r="V935" s="56" t="str">
        <f t="shared" si="161"/>
        <v/>
      </c>
      <c r="W935" s="83" t="str">
        <f t="shared" si="162"/>
        <v/>
      </c>
      <c r="X935" s="53" t="str">
        <f>IF(V935="","",COUNTIF($V$7:V935,"該当３"))</f>
        <v/>
      </c>
    </row>
    <row r="936" spans="1:24">
      <c r="A936" s="263">
        <v>1020511011</v>
      </c>
      <c r="B936" s="263">
        <v>10</v>
      </c>
      <c r="C936" s="264">
        <v>205</v>
      </c>
      <c r="D936" s="265">
        <v>11</v>
      </c>
      <c r="E936" s="264">
        <v>11</v>
      </c>
      <c r="F936" s="263" t="s">
        <v>495</v>
      </c>
      <c r="G936" s="263" t="s">
        <v>1124</v>
      </c>
      <c r="H936" s="263" t="s">
        <v>1266</v>
      </c>
      <c r="I936" s="263" t="s">
        <v>1276</v>
      </c>
      <c r="J936" s="51"/>
      <c r="K936" s="52" t="str">
        <f t="shared" si="163"/>
        <v/>
      </c>
      <c r="L936" s="83" t="str">
        <f t="shared" si="164"/>
        <v/>
      </c>
      <c r="M936" s="53" t="str">
        <f>IF(K936="","",COUNTIF($K$7:K936,"ﾘｽﾄ１"))</f>
        <v/>
      </c>
      <c r="N936" s="53" t="str">
        <f t="shared" si="165"/>
        <v/>
      </c>
      <c r="O936" s="54" t="str">
        <f t="shared" si="166"/>
        <v/>
      </c>
      <c r="P936" s="53" t="str">
        <f t="shared" si="157"/>
        <v/>
      </c>
      <c r="Q936" s="52" t="str">
        <f t="shared" si="158"/>
        <v/>
      </c>
      <c r="R936" s="55" t="str">
        <f t="shared" si="159"/>
        <v/>
      </c>
      <c r="S936" s="52" t="str">
        <f t="shared" si="167"/>
        <v/>
      </c>
      <c r="T936" s="83" t="str">
        <f t="shared" si="160"/>
        <v/>
      </c>
      <c r="U936" s="53" t="str">
        <f>IF(S936="","",COUNTIF($S$7:S936,"該当２"))</f>
        <v/>
      </c>
      <c r="V936" s="56" t="str">
        <f t="shared" si="161"/>
        <v/>
      </c>
      <c r="W936" s="83" t="str">
        <f t="shared" si="162"/>
        <v/>
      </c>
      <c r="X936" s="53" t="str">
        <f>IF(V936="","",COUNTIF($V$7:V936,"該当３"))</f>
        <v/>
      </c>
    </row>
    <row r="937" spans="1:24">
      <c r="A937" s="263">
        <v>1020511012</v>
      </c>
      <c r="B937" s="263">
        <v>10</v>
      </c>
      <c r="C937" s="264">
        <v>205</v>
      </c>
      <c r="D937" s="265">
        <v>11</v>
      </c>
      <c r="E937" s="264">
        <v>12</v>
      </c>
      <c r="F937" s="263" t="s">
        <v>495</v>
      </c>
      <c r="G937" s="263" t="s">
        <v>1124</v>
      </c>
      <c r="H937" s="263" t="s">
        <v>1266</v>
      </c>
      <c r="I937" s="263" t="s">
        <v>1277</v>
      </c>
      <c r="J937" s="51"/>
      <c r="K937" s="52" t="str">
        <f t="shared" si="163"/>
        <v/>
      </c>
      <c r="L937" s="83" t="str">
        <f t="shared" si="164"/>
        <v/>
      </c>
      <c r="M937" s="53" t="str">
        <f>IF(K937="","",COUNTIF($K$7:K937,"ﾘｽﾄ１"))</f>
        <v/>
      </c>
      <c r="N937" s="53" t="str">
        <f t="shared" si="165"/>
        <v/>
      </c>
      <c r="O937" s="54" t="str">
        <f t="shared" si="166"/>
        <v/>
      </c>
      <c r="P937" s="53" t="str">
        <f t="shared" si="157"/>
        <v/>
      </c>
      <c r="Q937" s="52" t="str">
        <f t="shared" si="158"/>
        <v/>
      </c>
      <c r="R937" s="55" t="str">
        <f t="shared" si="159"/>
        <v/>
      </c>
      <c r="S937" s="52" t="str">
        <f t="shared" si="167"/>
        <v/>
      </c>
      <c r="T937" s="83" t="str">
        <f t="shared" si="160"/>
        <v/>
      </c>
      <c r="U937" s="53" t="str">
        <f>IF(S937="","",COUNTIF($S$7:S937,"該当２"))</f>
        <v/>
      </c>
      <c r="V937" s="56" t="str">
        <f t="shared" si="161"/>
        <v/>
      </c>
      <c r="W937" s="83" t="str">
        <f t="shared" si="162"/>
        <v/>
      </c>
      <c r="X937" s="53" t="str">
        <f>IF(V937="","",COUNTIF($V$7:V937,"該当３"))</f>
        <v/>
      </c>
    </row>
    <row r="938" spans="1:24">
      <c r="A938" s="263">
        <v>1020511013</v>
      </c>
      <c r="B938" s="263">
        <v>10</v>
      </c>
      <c r="C938" s="264">
        <v>205</v>
      </c>
      <c r="D938" s="265">
        <v>11</v>
      </c>
      <c r="E938" s="264">
        <v>13</v>
      </c>
      <c r="F938" s="263" t="s">
        <v>495</v>
      </c>
      <c r="G938" s="263" t="s">
        <v>1124</v>
      </c>
      <c r="H938" s="263" t="s">
        <v>1266</v>
      </c>
      <c r="I938" s="263" t="s">
        <v>1278</v>
      </c>
      <c r="J938" s="51"/>
      <c r="K938" s="52" t="str">
        <f t="shared" si="163"/>
        <v/>
      </c>
      <c r="L938" s="83" t="str">
        <f t="shared" si="164"/>
        <v/>
      </c>
      <c r="M938" s="53" t="str">
        <f>IF(K938="","",COUNTIF($K$7:K938,"ﾘｽﾄ１"))</f>
        <v/>
      </c>
      <c r="N938" s="53" t="str">
        <f t="shared" si="165"/>
        <v/>
      </c>
      <c r="O938" s="54" t="str">
        <f t="shared" si="166"/>
        <v/>
      </c>
      <c r="P938" s="53" t="str">
        <f t="shared" si="157"/>
        <v/>
      </c>
      <c r="Q938" s="52" t="str">
        <f t="shared" si="158"/>
        <v/>
      </c>
      <c r="R938" s="55" t="str">
        <f t="shared" si="159"/>
        <v/>
      </c>
      <c r="S938" s="52" t="str">
        <f t="shared" si="167"/>
        <v/>
      </c>
      <c r="T938" s="83" t="str">
        <f t="shared" si="160"/>
        <v/>
      </c>
      <c r="U938" s="53" t="str">
        <f>IF(S938="","",COUNTIF($S$7:S938,"該当２"))</f>
        <v/>
      </c>
      <c r="V938" s="56" t="str">
        <f t="shared" si="161"/>
        <v/>
      </c>
      <c r="W938" s="83" t="str">
        <f t="shared" si="162"/>
        <v/>
      </c>
      <c r="X938" s="53" t="str">
        <f>IF(V938="","",COUNTIF($V$7:V938,"該当３"))</f>
        <v/>
      </c>
    </row>
    <row r="939" spans="1:24">
      <c r="A939" s="263">
        <v>1020511014</v>
      </c>
      <c r="B939" s="263">
        <v>10</v>
      </c>
      <c r="C939" s="264">
        <v>205</v>
      </c>
      <c r="D939" s="265">
        <v>11</v>
      </c>
      <c r="E939" s="264">
        <v>14</v>
      </c>
      <c r="F939" s="263" t="s">
        <v>495</v>
      </c>
      <c r="G939" s="263" t="s">
        <v>1124</v>
      </c>
      <c r="H939" s="263" t="s">
        <v>1266</v>
      </c>
      <c r="I939" s="263" t="s">
        <v>1279</v>
      </c>
      <c r="J939" s="51"/>
      <c r="K939" s="52" t="str">
        <f t="shared" si="163"/>
        <v/>
      </c>
      <c r="L939" s="83" t="str">
        <f t="shared" si="164"/>
        <v/>
      </c>
      <c r="M939" s="53" t="str">
        <f>IF(K939="","",COUNTIF($K$7:K939,"ﾘｽﾄ１"))</f>
        <v/>
      </c>
      <c r="N939" s="53" t="str">
        <f t="shared" si="165"/>
        <v/>
      </c>
      <c r="O939" s="54" t="str">
        <f t="shared" si="166"/>
        <v/>
      </c>
      <c r="P939" s="53" t="str">
        <f t="shared" si="157"/>
        <v/>
      </c>
      <c r="Q939" s="52" t="str">
        <f t="shared" si="158"/>
        <v/>
      </c>
      <c r="R939" s="55" t="str">
        <f t="shared" si="159"/>
        <v/>
      </c>
      <c r="S939" s="52" t="str">
        <f t="shared" si="167"/>
        <v/>
      </c>
      <c r="T939" s="83" t="str">
        <f t="shared" si="160"/>
        <v/>
      </c>
      <c r="U939" s="53" t="str">
        <f>IF(S939="","",COUNTIF($S$7:S939,"該当２"))</f>
        <v/>
      </c>
      <c r="V939" s="56" t="str">
        <f t="shared" si="161"/>
        <v/>
      </c>
      <c r="W939" s="83" t="str">
        <f t="shared" si="162"/>
        <v/>
      </c>
      <c r="X939" s="53" t="str">
        <f>IF(V939="","",COUNTIF($V$7:V939,"該当３"))</f>
        <v/>
      </c>
    </row>
    <row r="940" spans="1:24">
      <c r="A940" s="263">
        <v>1020511015</v>
      </c>
      <c r="B940" s="263">
        <v>10</v>
      </c>
      <c r="C940" s="264">
        <v>205</v>
      </c>
      <c r="D940" s="265">
        <v>11</v>
      </c>
      <c r="E940" s="264">
        <v>15</v>
      </c>
      <c r="F940" s="263" t="s">
        <v>495</v>
      </c>
      <c r="G940" s="263" t="s">
        <v>1124</v>
      </c>
      <c r="H940" s="263" t="s">
        <v>1266</v>
      </c>
      <c r="I940" s="263" t="s">
        <v>1280</v>
      </c>
      <c r="J940" s="51"/>
      <c r="K940" s="52" t="str">
        <f t="shared" si="163"/>
        <v/>
      </c>
      <c r="L940" s="83" t="str">
        <f t="shared" si="164"/>
        <v/>
      </c>
      <c r="M940" s="53" t="str">
        <f>IF(K940="","",COUNTIF($K$7:K940,"ﾘｽﾄ１"))</f>
        <v/>
      </c>
      <c r="N940" s="53" t="str">
        <f t="shared" si="165"/>
        <v/>
      </c>
      <c r="O940" s="54" t="str">
        <f t="shared" si="166"/>
        <v/>
      </c>
      <c r="P940" s="53" t="str">
        <f t="shared" si="157"/>
        <v/>
      </c>
      <c r="Q940" s="52" t="str">
        <f t="shared" si="158"/>
        <v/>
      </c>
      <c r="R940" s="55" t="str">
        <f t="shared" si="159"/>
        <v/>
      </c>
      <c r="S940" s="52" t="str">
        <f t="shared" si="167"/>
        <v/>
      </c>
      <c r="T940" s="83" t="str">
        <f t="shared" si="160"/>
        <v/>
      </c>
      <c r="U940" s="53" t="str">
        <f>IF(S940="","",COUNTIF($S$7:S940,"該当２"))</f>
        <v/>
      </c>
      <c r="V940" s="56" t="str">
        <f t="shared" si="161"/>
        <v/>
      </c>
      <c r="W940" s="83" t="str">
        <f t="shared" si="162"/>
        <v/>
      </c>
      <c r="X940" s="53" t="str">
        <f>IF(V940="","",COUNTIF($V$7:V940,"該当３"))</f>
        <v/>
      </c>
    </row>
    <row r="941" spans="1:24">
      <c r="A941" s="263">
        <v>1020511016</v>
      </c>
      <c r="B941" s="263">
        <v>10</v>
      </c>
      <c r="C941" s="264">
        <v>205</v>
      </c>
      <c r="D941" s="265">
        <v>11</v>
      </c>
      <c r="E941" s="264">
        <v>16</v>
      </c>
      <c r="F941" s="263" t="s">
        <v>495</v>
      </c>
      <c r="G941" s="263" t="s">
        <v>1124</v>
      </c>
      <c r="H941" s="263" t="s">
        <v>1266</v>
      </c>
      <c r="I941" s="263" t="s">
        <v>1281</v>
      </c>
      <c r="J941" s="51"/>
      <c r="K941" s="52" t="str">
        <f t="shared" si="163"/>
        <v/>
      </c>
      <c r="L941" s="83" t="str">
        <f t="shared" si="164"/>
        <v/>
      </c>
      <c r="M941" s="53" t="str">
        <f>IF(K941="","",COUNTIF($K$7:K941,"ﾘｽﾄ１"))</f>
        <v/>
      </c>
      <c r="N941" s="53" t="str">
        <f t="shared" si="165"/>
        <v/>
      </c>
      <c r="O941" s="54" t="str">
        <f t="shared" si="166"/>
        <v/>
      </c>
      <c r="P941" s="53" t="str">
        <f t="shared" si="157"/>
        <v/>
      </c>
      <c r="Q941" s="52" t="str">
        <f t="shared" si="158"/>
        <v/>
      </c>
      <c r="R941" s="55" t="str">
        <f t="shared" si="159"/>
        <v/>
      </c>
      <c r="S941" s="52" t="str">
        <f t="shared" si="167"/>
        <v/>
      </c>
      <c r="T941" s="83" t="str">
        <f t="shared" si="160"/>
        <v/>
      </c>
      <c r="U941" s="53" t="str">
        <f>IF(S941="","",COUNTIF($S$7:S941,"該当２"))</f>
        <v/>
      </c>
      <c r="V941" s="56" t="str">
        <f t="shared" si="161"/>
        <v/>
      </c>
      <c r="W941" s="83" t="str">
        <f t="shared" si="162"/>
        <v/>
      </c>
      <c r="X941" s="53" t="str">
        <f>IF(V941="","",COUNTIF($V$7:V941,"該当３"))</f>
        <v/>
      </c>
    </row>
    <row r="942" spans="1:24">
      <c r="A942" s="263">
        <v>1020511017</v>
      </c>
      <c r="B942" s="263">
        <v>10</v>
      </c>
      <c r="C942" s="264">
        <v>205</v>
      </c>
      <c r="D942" s="265">
        <v>11</v>
      </c>
      <c r="E942" s="264">
        <v>17</v>
      </c>
      <c r="F942" s="263" t="s">
        <v>495</v>
      </c>
      <c r="G942" s="263" t="s">
        <v>1124</v>
      </c>
      <c r="H942" s="263" t="s">
        <v>1266</v>
      </c>
      <c r="I942" s="263" t="s">
        <v>1282</v>
      </c>
      <c r="J942" s="51"/>
      <c r="K942" s="52" t="str">
        <f t="shared" si="163"/>
        <v/>
      </c>
      <c r="L942" s="83" t="str">
        <f t="shared" si="164"/>
        <v/>
      </c>
      <c r="M942" s="53" t="str">
        <f>IF(K942="","",COUNTIF($K$7:K942,"ﾘｽﾄ１"))</f>
        <v/>
      </c>
      <c r="N942" s="53" t="str">
        <f t="shared" si="165"/>
        <v/>
      </c>
      <c r="O942" s="54" t="str">
        <f t="shared" si="166"/>
        <v/>
      </c>
      <c r="P942" s="53" t="str">
        <f t="shared" si="157"/>
        <v/>
      </c>
      <c r="Q942" s="52" t="str">
        <f t="shared" si="158"/>
        <v/>
      </c>
      <c r="R942" s="55" t="str">
        <f t="shared" si="159"/>
        <v/>
      </c>
      <c r="S942" s="52" t="str">
        <f t="shared" si="167"/>
        <v/>
      </c>
      <c r="T942" s="83" t="str">
        <f t="shared" si="160"/>
        <v/>
      </c>
      <c r="U942" s="53" t="str">
        <f>IF(S942="","",COUNTIF($S$7:S942,"該当２"))</f>
        <v/>
      </c>
      <c r="V942" s="56" t="str">
        <f t="shared" si="161"/>
        <v/>
      </c>
      <c r="W942" s="83" t="str">
        <f t="shared" si="162"/>
        <v/>
      </c>
      <c r="X942" s="53" t="str">
        <f>IF(V942="","",COUNTIF($V$7:V942,"該当３"))</f>
        <v/>
      </c>
    </row>
    <row r="943" spans="1:24">
      <c r="A943" s="263">
        <v>1020511018</v>
      </c>
      <c r="B943" s="263">
        <v>10</v>
      </c>
      <c r="C943" s="264">
        <v>205</v>
      </c>
      <c r="D943" s="265">
        <v>11</v>
      </c>
      <c r="E943" s="264">
        <v>18</v>
      </c>
      <c r="F943" s="263" t="s">
        <v>495</v>
      </c>
      <c r="G943" s="263" t="s">
        <v>1124</v>
      </c>
      <c r="H943" s="263" t="s">
        <v>1266</v>
      </c>
      <c r="I943" s="263" t="s">
        <v>1283</v>
      </c>
      <c r="J943" s="51"/>
      <c r="K943" s="52" t="str">
        <f t="shared" si="163"/>
        <v/>
      </c>
      <c r="L943" s="83" t="str">
        <f t="shared" si="164"/>
        <v/>
      </c>
      <c r="M943" s="53" t="str">
        <f>IF(K943="","",COUNTIF($K$7:K943,"ﾘｽﾄ１"))</f>
        <v/>
      </c>
      <c r="N943" s="53" t="str">
        <f t="shared" si="165"/>
        <v/>
      </c>
      <c r="O943" s="54" t="str">
        <f t="shared" si="166"/>
        <v/>
      </c>
      <c r="P943" s="53" t="str">
        <f t="shared" si="157"/>
        <v/>
      </c>
      <c r="Q943" s="52" t="str">
        <f t="shared" si="158"/>
        <v/>
      </c>
      <c r="R943" s="55" t="str">
        <f t="shared" si="159"/>
        <v/>
      </c>
      <c r="S943" s="52" t="str">
        <f t="shared" si="167"/>
        <v/>
      </c>
      <c r="T943" s="83" t="str">
        <f t="shared" si="160"/>
        <v/>
      </c>
      <c r="U943" s="53" t="str">
        <f>IF(S943="","",COUNTIF($S$7:S943,"該当２"))</f>
        <v/>
      </c>
      <c r="V943" s="56" t="str">
        <f t="shared" si="161"/>
        <v/>
      </c>
      <c r="W943" s="83" t="str">
        <f t="shared" si="162"/>
        <v/>
      </c>
      <c r="X943" s="53" t="str">
        <f>IF(V943="","",COUNTIF($V$7:V943,"該当３"))</f>
        <v/>
      </c>
    </row>
    <row r="944" spans="1:24">
      <c r="A944" s="263">
        <v>1020511019</v>
      </c>
      <c r="B944" s="263">
        <v>10</v>
      </c>
      <c r="C944" s="264">
        <v>205</v>
      </c>
      <c r="D944" s="265">
        <v>11</v>
      </c>
      <c r="E944" s="264">
        <v>19</v>
      </c>
      <c r="F944" s="263" t="s">
        <v>495</v>
      </c>
      <c r="G944" s="263" t="s">
        <v>1124</v>
      </c>
      <c r="H944" s="263" t="s">
        <v>1266</v>
      </c>
      <c r="I944" s="263" t="s">
        <v>15</v>
      </c>
      <c r="J944" s="51"/>
      <c r="K944" s="52" t="str">
        <f t="shared" si="163"/>
        <v/>
      </c>
      <c r="L944" s="83" t="str">
        <f t="shared" si="164"/>
        <v/>
      </c>
      <c r="M944" s="53" t="str">
        <f>IF(K944="","",COUNTIF($K$7:K944,"ﾘｽﾄ１"))</f>
        <v/>
      </c>
      <c r="N944" s="53" t="str">
        <f t="shared" si="165"/>
        <v/>
      </c>
      <c r="O944" s="54" t="str">
        <f t="shared" si="166"/>
        <v/>
      </c>
      <c r="P944" s="53" t="str">
        <f t="shared" si="157"/>
        <v/>
      </c>
      <c r="Q944" s="52" t="str">
        <f t="shared" si="158"/>
        <v/>
      </c>
      <c r="R944" s="55" t="str">
        <f t="shared" si="159"/>
        <v/>
      </c>
      <c r="S944" s="52" t="str">
        <f t="shared" si="167"/>
        <v/>
      </c>
      <c r="T944" s="83" t="str">
        <f t="shared" si="160"/>
        <v/>
      </c>
      <c r="U944" s="53" t="str">
        <f>IF(S944="","",COUNTIF($S$7:S944,"該当２"))</f>
        <v/>
      </c>
      <c r="V944" s="56" t="str">
        <f t="shared" si="161"/>
        <v/>
      </c>
      <c r="W944" s="83" t="str">
        <f t="shared" si="162"/>
        <v/>
      </c>
      <c r="X944" s="53" t="str">
        <f>IF(V944="","",COUNTIF($V$7:V944,"該当３"))</f>
        <v/>
      </c>
    </row>
    <row r="945" spans="1:24">
      <c r="A945" s="263">
        <v>1020512000</v>
      </c>
      <c r="B945" s="263">
        <v>10</v>
      </c>
      <c r="C945" s="264">
        <v>205</v>
      </c>
      <c r="D945" s="265">
        <v>12</v>
      </c>
      <c r="E945" s="264">
        <v>0</v>
      </c>
      <c r="F945" s="263" t="s">
        <v>495</v>
      </c>
      <c r="G945" s="263" t="s">
        <v>1124</v>
      </c>
      <c r="H945" s="263" t="s">
        <v>1284</v>
      </c>
      <c r="I945" s="263"/>
      <c r="J945" s="51"/>
      <c r="K945" s="52" t="str">
        <f t="shared" si="163"/>
        <v/>
      </c>
      <c r="L945" s="83" t="str">
        <f t="shared" si="164"/>
        <v/>
      </c>
      <c r="M945" s="53" t="str">
        <f>IF(K945="","",COUNTIF($K$7:K945,"ﾘｽﾄ１"))</f>
        <v/>
      </c>
      <c r="N945" s="53" t="str">
        <f t="shared" si="165"/>
        <v/>
      </c>
      <c r="O945" s="54" t="str">
        <f t="shared" si="166"/>
        <v/>
      </c>
      <c r="P945" s="53" t="str">
        <f t="shared" si="157"/>
        <v/>
      </c>
      <c r="Q945" s="52" t="str">
        <f t="shared" si="158"/>
        <v/>
      </c>
      <c r="R945" s="55" t="str">
        <f t="shared" si="159"/>
        <v/>
      </c>
      <c r="S945" s="52" t="str">
        <f t="shared" si="167"/>
        <v/>
      </c>
      <c r="T945" s="83" t="str">
        <f t="shared" si="160"/>
        <v/>
      </c>
      <c r="U945" s="53" t="str">
        <f>IF(S945="","",COUNTIF($S$7:S945,"該当２"))</f>
        <v/>
      </c>
      <c r="V945" s="56" t="str">
        <f t="shared" si="161"/>
        <v/>
      </c>
      <c r="W945" s="83" t="str">
        <f t="shared" si="162"/>
        <v/>
      </c>
      <c r="X945" s="53" t="str">
        <f>IF(V945="","",COUNTIF($V$7:V945,"該当３"))</f>
        <v/>
      </c>
    </row>
    <row r="946" spans="1:24">
      <c r="A946" s="263">
        <v>1020512001</v>
      </c>
      <c r="B946" s="263">
        <v>10</v>
      </c>
      <c r="C946" s="264">
        <v>205</v>
      </c>
      <c r="D946" s="265">
        <v>12</v>
      </c>
      <c r="E946" s="264">
        <v>1</v>
      </c>
      <c r="F946" s="263" t="s">
        <v>495</v>
      </c>
      <c r="G946" s="263" t="s">
        <v>1124</v>
      </c>
      <c r="H946" s="263" t="s">
        <v>1284</v>
      </c>
      <c r="I946" s="263" t="s">
        <v>155</v>
      </c>
      <c r="J946" s="51"/>
      <c r="K946" s="52" t="str">
        <f t="shared" si="163"/>
        <v/>
      </c>
      <c r="L946" s="83" t="str">
        <f t="shared" si="164"/>
        <v/>
      </c>
      <c r="M946" s="53" t="str">
        <f>IF(K946="","",COUNTIF($K$7:K946,"ﾘｽﾄ１"))</f>
        <v/>
      </c>
      <c r="N946" s="53" t="str">
        <f t="shared" si="165"/>
        <v/>
      </c>
      <c r="O946" s="54" t="str">
        <f t="shared" si="166"/>
        <v/>
      </c>
      <c r="P946" s="53" t="str">
        <f t="shared" si="157"/>
        <v/>
      </c>
      <c r="Q946" s="52" t="str">
        <f t="shared" si="158"/>
        <v/>
      </c>
      <c r="R946" s="55" t="str">
        <f t="shared" si="159"/>
        <v/>
      </c>
      <c r="S946" s="52" t="str">
        <f t="shared" si="167"/>
        <v/>
      </c>
      <c r="T946" s="83" t="str">
        <f t="shared" si="160"/>
        <v/>
      </c>
      <c r="U946" s="53" t="str">
        <f>IF(S946="","",COUNTIF($S$7:S946,"該当２"))</f>
        <v/>
      </c>
      <c r="V946" s="56" t="str">
        <f t="shared" si="161"/>
        <v/>
      </c>
      <c r="W946" s="83" t="str">
        <f t="shared" si="162"/>
        <v/>
      </c>
      <c r="X946" s="53" t="str">
        <f>IF(V946="","",COUNTIF($V$7:V946,"該当３"))</f>
        <v/>
      </c>
    </row>
    <row r="947" spans="1:24">
      <c r="A947" s="263">
        <v>1020512002</v>
      </c>
      <c r="B947" s="263">
        <v>10</v>
      </c>
      <c r="C947" s="264">
        <v>205</v>
      </c>
      <c r="D947" s="265">
        <v>12</v>
      </c>
      <c r="E947" s="264">
        <v>2</v>
      </c>
      <c r="F947" s="263" t="s">
        <v>495</v>
      </c>
      <c r="G947" s="263" t="s">
        <v>1124</v>
      </c>
      <c r="H947" s="263" t="s">
        <v>1284</v>
      </c>
      <c r="I947" s="263" t="s">
        <v>1285</v>
      </c>
      <c r="J947" s="51"/>
      <c r="K947" s="52" t="str">
        <f t="shared" si="163"/>
        <v/>
      </c>
      <c r="L947" s="83" t="str">
        <f t="shared" si="164"/>
        <v/>
      </c>
      <c r="M947" s="53" t="str">
        <f>IF(K947="","",COUNTIF($K$7:K947,"ﾘｽﾄ１"))</f>
        <v/>
      </c>
      <c r="N947" s="53" t="str">
        <f t="shared" si="165"/>
        <v/>
      </c>
      <c r="O947" s="54" t="str">
        <f t="shared" si="166"/>
        <v/>
      </c>
      <c r="P947" s="53" t="str">
        <f t="shared" si="157"/>
        <v/>
      </c>
      <c r="Q947" s="52" t="str">
        <f t="shared" si="158"/>
        <v/>
      </c>
      <c r="R947" s="55" t="str">
        <f t="shared" si="159"/>
        <v/>
      </c>
      <c r="S947" s="52" t="str">
        <f t="shared" si="167"/>
        <v/>
      </c>
      <c r="T947" s="83" t="str">
        <f t="shared" si="160"/>
        <v/>
      </c>
      <c r="U947" s="53" t="str">
        <f>IF(S947="","",COUNTIF($S$7:S947,"該当２"))</f>
        <v/>
      </c>
      <c r="V947" s="56" t="str">
        <f t="shared" si="161"/>
        <v/>
      </c>
      <c r="W947" s="83" t="str">
        <f t="shared" si="162"/>
        <v/>
      </c>
      <c r="X947" s="53" t="str">
        <f>IF(V947="","",COUNTIF($V$7:V947,"該当３"))</f>
        <v/>
      </c>
    </row>
    <row r="948" spans="1:24">
      <c r="A948" s="263">
        <v>1020512003</v>
      </c>
      <c r="B948" s="263">
        <v>10</v>
      </c>
      <c r="C948" s="264">
        <v>205</v>
      </c>
      <c r="D948" s="265">
        <v>12</v>
      </c>
      <c r="E948" s="264">
        <v>3</v>
      </c>
      <c r="F948" s="263" t="s">
        <v>495</v>
      </c>
      <c r="G948" s="263" t="s">
        <v>1124</v>
      </c>
      <c r="H948" s="263" t="s">
        <v>1284</v>
      </c>
      <c r="I948" s="263" t="s">
        <v>5</v>
      </c>
      <c r="J948" s="51"/>
      <c r="K948" s="52" t="str">
        <f t="shared" si="163"/>
        <v/>
      </c>
      <c r="L948" s="83" t="str">
        <f t="shared" si="164"/>
        <v/>
      </c>
      <c r="M948" s="53" t="str">
        <f>IF(K948="","",COUNTIF($K$7:K948,"ﾘｽﾄ１"))</f>
        <v/>
      </c>
      <c r="N948" s="53" t="str">
        <f t="shared" si="165"/>
        <v/>
      </c>
      <c r="O948" s="54" t="str">
        <f t="shared" si="166"/>
        <v/>
      </c>
      <c r="P948" s="53" t="str">
        <f t="shared" si="157"/>
        <v/>
      </c>
      <c r="Q948" s="52" t="str">
        <f t="shared" si="158"/>
        <v/>
      </c>
      <c r="R948" s="55" t="str">
        <f t="shared" si="159"/>
        <v/>
      </c>
      <c r="S948" s="52" t="str">
        <f t="shared" si="167"/>
        <v/>
      </c>
      <c r="T948" s="83" t="str">
        <f t="shared" si="160"/>
        <v/>
      </c>
      <c r="U948" s="53" t="str">
        <f>IF(S948="","",COUNTIF($S$7:S948,"該当２"))</f>
        <v/>
      </c>
      <c r="V948" s="56" t="str">
        <f t="shared" si="161"/>
        <v/>
      </c>
      <c r="W948" s="83" t="str">
        <f t="shared" si="162"/>
        <v/>
      </c>
      <c r="X948" s="53" t="str">
        <f>IF(V948="","",COUNTIF($V$7:V948,"該当３"))</f>
        <v/>
      </c>
    </row>
    <row r="949" spans="1:24">
      <c r="A949" s="263">
        <v>1020512004</v>
      </c>
      <c r="B949" s="263">
        <v>10</v>
      </c>
      <c r="C949" s="264">
        <v>205</v>
      </c>
      <c r="D949" s="265">
        <v>12</v>
      </c>
      <c r="E949" s="264">
        <v>4</v>
      </c>
      <c r="F949" s="263" t="s">
        <v>495</v>
      </c>
      <c r="G949" s="263" t="s">
        <v>1124</v>
      </c>
      <c r="H949" s="263" t="s">
        <v>1284</v>
      </c>
      <c r="I949" s="263" t="s">
        <v>19</v>
      </c>
      <c r="J949" s="51"/>
      <c r="K949" s="52" t="str">
        <f t="shared" si="163"/>
        <v/>
      </c>
      <c r="L949" s="83" t="str">
        <f t="shared" si="164"/>
        <v/>
      </c>
      <c r="M949" s="53" t="str">
        <f>IF(K949="","",COUNTIF($K$7:K949,"ﾘｽﾄ１"))</f>
        <v/>
      </c>
      <c r="N949" s="53" t="str">
        <f t="shared" si="165"/>
        <v/>
      </c>
      <c r="O949" s="54" t="str">
        <f t="shared" si="166"/>
        <v/>
      </c>
      <c r="P949" s="53" t="str">
        <f t="shared" si="157"/>
        <v/>
      </c>
      <c r="Q949" s="52" t="str">
        <f t="shared" si="158"/>
        <v/>
      </c>
      <c r="R949" s="55" t="str">
        <f t="shared" si="159"/>
        <v/>
      </c>
      <c r="S949" s="52" t="str">
        <f t="shared" si="167"/>
        <v/>
      </c>
      <c r="T949" s="83" t="str">
        <f t="shared" si="160"/>
        <v/>
      </c>
      <c r="U949" s="53" t="str">
        <f>IF(S949="","",COUNTIF($S$7:S949,"該当２"))</f>
        <v/>
      </c>
      <c r="V949" s="56" t="str">
        <f t="shared" si="161"/>
        <v/>
      </c>
      <c r="W949" s="83" t="str">
        <f t="shared" si="162"/>
        <v/>
      </c>
      <c r="X949" s="53" t="str">
        <f>IF(V949="","",COUNTIF($V$7:V949,"該当３"))</f>
        <v/>
      </c>
    </row>
    <row r="950" spans="1:24">
      <c r="A950" s="263">
        <v>1020512005</v>
      </c>
      <c r="B950" s="263">
        <v>10</v>
      </c>
      <c r="C950" s="264">
        <v>205</v>
      </c>
      <c r="D950" s="265">
        <v>12</v>
      </c>
      <c r="E950" s="264">
        <v>5</v>
      </c>
      <c r="F950" s="263" t="s">
        <v>495</v>
      </c>
      <c r="G950" s="263" t="s">
        <v>1124</v>
      </c>
      <c r="H950" s="263" t="s">
        <v>1284</v>
      </c>
      <c r="I950" s="263" t="s">
        <v>1286</v>
      </c>
      <c r="J950" s="51"/>
      <c r="K950" s="52" t="str">
        <f t="shared" si="163"/>
        <v/>
      </c>
      <c r="L950" s="83" t="str">
        <f t="shared" si="164"/>
        <v/>
      </c>
      <c r="M950" s="53" t="str">
        <f>IF(K950="","",COUNTIF($K$7:K950,"ﾘｽﾄ１"))</f>
        <v/>
      </c>
      <c r="N950" s="53" t="str">
        <f t="shared" si="165"/>
        <v/>
      </c>
      <c r="O950" s="54" t="str">
        <f t="shared" si="166"/>
        <v/>
      </c>
      <c r="P950" s="53" t="str">
        <f t="shared" si="157"/>
        <v/>
      </c>
      <c r="Q950" s="52" t="str">
        <f t="shared" si="158"/>
        <v/>
      </c>
      <c r="R950" s="55" t="str">
        <f t="shared" si="159"/>
        <v/>
      </c>
      <c r="S950" s="52" t="str">
        <f t="shared" si="167"/>
        <v/>
      </c>
      <c r="T950" s="83" t="str">
        <f t="shared" si="160"/>
        <v/>
      </c>
      <c r="U950" s="53" t="str">
        <f>IF(S950="","",COUNTIF($S$7:S950,"該当２"))</f>
        <v/>
      </c>
      <c r="V950" s="56" t="str">
        <f t="shared" si="161"/>
        <v/>
      </c>
      <c r="W950" s="83" t="str">
        <f t="shared" si="162"/>
        <v/>
      </c>
      <c r="X950" s="53" t="str">
        <f>IF(V950="","",COUNTIF($V$7:V950,"該当３"))</f>
        <v/>
      </c>
    </row>
    <row r="951" spans="1:24">
      <c r="A951" s="263">
        <v>1020512006</v>
      </c>
      <c r="B951" s="263">
        <v>10</v>
      </c>
      <c r="C951" s="264">
        <v>205</v>
      </c>
      <c r="D951" s="265">
        <v>12</v>
      </c>
      <c r="E951" s="264">
        <v>6</v>
      </c>
      <c r="F951" s="263" t="s">
        <v>495</v>
      </c>
      <c r="G951" s="263" t="s">
        <v>1124</v>
      </c>
      <c r="H951" s="263" t="s">
        <v>1284</v>
      </c>
      <c r="I951" s="263" t="s">
        <v>1287</v>
      </c>
      <c r="J951" s="51"/>
      <c r="K951" s="52" t="str">
        <f t="shared" si="163"/>
        <v/>
      </c>
      <c r="L951" s="83" t="str">
        <f t="shared" si="164"/>
        <v/>
      </c>
      <c r="M951" s="53" t="str">
        <f>IF(K951="","",COUNTIF($K$7:K951,"ﾘｽﾄ１"))</f>
        <v/>
      </c>
      <c r="N951" s="53" t="str">
        <f t="shared" si="165"/>
        <v/>
      </c>
      <c r="O951" s="54" t="str">
        <f t="shared" si="166"/>
        <v/>
      </c>
      <c r="P951" s="53" t="str">
        <f t="shared" si="157"/>
        <v/>
      </c>
      <c r="Q951" s="52" t="str">
        <f t="shared" si="158"/>
        <v/>
      </c>
      <c r="R951" s="55" t="str">
        <f t="shared" si="159"/>
        <v/>
      </c>
      <c r="S951" s="52" t="str">
        <f t="shared" si="167"/>
        <v/>
      </c>
      <c r="T951" s="83" t="str">
        <f t="shared" si="160"/>
        <v/>
      </c>
      <c r="U951" s="53" t="str">
        <f>IF(S951="","",COUNTIF($S$7:S951,"該当２"))</f>
        <v/>
      </c>
      <c r="V951" s="56" t="str">
        <f t="shared" si="161"/>
        <v/>
      </c>
      <c r="W951" s="83" t="str">
        <f t="shared" si="162"/>
        <v/>
      </c>
      <c r="X951" s="53" t="str">
        <f>IF(V951="","",COUNTIF($V$7:V951,"該当３"))</f>
        <v/>
      </c>
    </row>
    <row r="952" spans="1:24">
      <c r="A952" s="263">
        <v>1020512007</v>
      </c>
      <c r="B952" s="263">
        <v>10</v>
      </c>
      <c r="C952" s="264">
        <v>205</v>
      </c>
      <c r="D952" s="265">
        <v>12</v>
      </c>
      <c r="E952" s="264">
        <v>7</v>
      </c>
      <c r="F952" s="263" t="s">
        <v>495</v>
      </c>
      <c r="G952" s="263" t="s">
        <v>1124</v>
      </c>
      <c r="H952" s="263" t="s">
        <v>1284</v>
      </c>
      <c r="I952" s="263" t="s">
        <v>1288</v>
      </c>
      <c r="J952" s="51"/>
      <c r="K952" s="52" t="str">
        <f t="shared" si="163"/>
        <v/>
      </c>
      <c r="L952" s="83" t="str">
        <f t="shared" si="164"/>
        <v/>
      </c>
      <c r="M952" s="53" t="str">
        <f>IF(K952="","",COUNTIF($K$7:K952,"ﾘｽﾄ１"))</f>
        <v/>
      </c>
      <c r="N952" s="53" t="str">
        <f t="shared" si="165"/>
        <v/>
      </c>
      <c r="O952" s="54" t="str">
        <f t="shared" si="166"/>
        <v/>
      </c>
      <c r="P952" s="53" t="str">
        <f t="shared" si="157"/>
        <v/>
      </c>
      <c r="Q952" s="52" t="str">
        <f t="shared" si="158"/>
        <v/>
      </c>
      <c r="R952" s="55" t="str">
        <f t="shared" si="159"/>
        <v/>
      </c>
      <c r="S952" s="52" t="str">
        <f t="shared" si="167"/>
        <v/>
      </c>
      <c r="T952" s="83" t="str">
        <f t="shared" si="160"/>
        <v/>
      </c>
      <c r="U952" s="53" t="str">
        <f>IF(S952="","",COUNTIF($S$7:S952,"該当２"))</f>
        <v/>
      </c>
      <c r="V952" s="56" t="str">
        <f t="shared" si="161"/>
        <v/>
      </c>
      <c r="W952" s="83" t="str">
        <f t="shared" si="162"/>
        <v/>
      </c>
      <c r="X952" s="53" t="str">
        <f>IF(V952="","",COUNTIF($V$7:V952,"該当３"))</f>
        <v/>
      </c>
    </row>
    <row r="953" spans="1:24">
      <c r="A953" s="263">
        <v>1020512008</v>
      </c>
      <c r="B953" s="263">
        <v>10</v>
      </c>
      <c r="C953" s="264">
        <v>205</v>
      </c>
      <c r="D953" s="265">
        <v>12</v>
      </c>
      <c r="E953" s="264">
        <v>8</v>
      </c>
      <c r="F953" s="263" t="s">
        <v>495</v>
      </c>
      <c r="G953" s="263" t="s">
        <v>1124</v>
      </c>
      <c r="H953" s="263" t="s">
        <v>1284</v>
      </c>
      <c r="I953" s="263" t="s">
        <v>1079</v>
      </c>
      <c r="J953" s="51"/>
      <c r="K953" s="52" t="str">
        <f t="shared" si="163"/>
        <v/>
      </c>
      <c r="L953" s="83" t="str">
        <f t="shared" si="164"/>
        <v/>
      </c>
      <c r="M953" s="53" t="str">
        <f>IF(K953="","",COUNTIF($K$7:K953,"ﾘｽﾄ１"))</f>
        <v/>
      </c>
      <c r="N953" s="53" t="str">
        <f t="shared" si="165"/>
        <v/>
      </c>
      <c r="O953" s="54" t="str">
        <f t="shared" si="166"/>
        <v/>
      </c>
      <c r="P953" s="53" t="str">
        <f t="shared" si="157"/>
        <v/>
      </c>
      <c r="Q953" s="52" t="str">
        <f t="shared" si="158"/>
        <v/>
      </c>
      <c r="R953" s="55" t="str">
        <f t="shared" si="159"/>
        <v/>
      </c>
      <c r="S953" s="52" t="str">
        <f t="shared" si="167"/>
        <v/>
      </c>
      <c r="T953" s="83" t="str">
        <f t="shared" si="160"/>
        <v/>
      </c>
      <c r="U953" s="53" t="str">
        <f>IF(S953="","",COUNTIF($S$7:S953,"該当２"))</f>
        <v/>
      </c>
      <c r="V953" s="56" t="str">
        <f t="shared" si="161"/>
        <v/>
      </c>
      <c r="W953" s="83" t="str">
        <f t="shared" si="162"/>
        <v/>
      </c>
      <c r="X953" s="53" t="str">
        <f>IF(V953="","",COUNTIF($V$7:V953,"該当３"))</f>
        <v/>
      </c>
    </row>
    <row r="954" spans="1:24">
      <c r="A954" s="263">
        <v>1020512009</v>
      </c>
      <c r="B954" s="263">
        <v>10</v>
      </c>
      <c r="C954" s="264">
        <v>205</v>
      </c>
      <c r="D954" s="265">
        <v>12</v>
      </c>
      <c r="E954" s="264">
        <v>9</v>
      </c>
      <c r="F954" s="263" t="s">
        <v>495</v>
      </c>
      <c r="G954" s="263" t="s">
        <v>1124</v>
      </c>
      <c r="H954" s="263" t="s">
        <v>1284</v>
      </c>
      <c r="I954" s="263" t="s">
        <v>1289</v>
      </c>
      <c r="J954" s="51"/>
      <c r="K954" s="52" t="str">
        <f t="shared" si="163"/>
        <v/>
      </c>
      <c r="L954" s="83" t="str">
        <f t="shared" si="164"/>
        <v/>
      </c>
      <c r="M954" s="53" t="str">
        <f>IF(K954="","",COUNTIF($K$7:K954,"ﾘｽﾄ１"))</f>
        <v/>
      </c>
      <c r="N954" s="53" t="str">
        <f t="shared" si="165"/>
        <v/>
      </c>
      <c r="O954" s="54" t="str">
        <f t="shared" si="166"/>
        <v/>
      </c>
      <c r="P954" s="53" t="str">
        <f t="shared" si="157"/>
        <v/>
      </c>
      <c r="Q954" s="52" t="str">
        <f t="shared" si="158"/>
        <v/>
      </c>
      <c r="R954" s="55" t="str">
        <f t="shared" si="159"/>
        <v/>
      </c>
      <c r="S954" s="52" t="str">
        <f t="shared" si="167"/>
        <v/>
      </c>
      <c r="T954" s="83" t="str">
        <f t="shared" si="160"/>
        <v/>
      </c>
      <c r="U954" s="53" t="str">
        <f>IF(S954="","",COUNTIF($S$7:S954,"該当２"))</f>
        <v/>
      </c>
      <c r="V954" s="56" t="str">
        <f t="shared" si="161"/>
        <v/>
      </c>
      <c r="W954" s="83" t="str">
        <f t="shared" si="162"/>
        <v/>
      </c>
      <c r="X954" s="53" t="str">
        <f>IF(V954="","",COUNTIF($V$7:V954,"該当３"))</f>
        <v/>
      </c>
    </row>
    <row r="955" spans="1:24">
      <c r="A955" s="263">
        <v>1020512010</v>
      </c>
      <c r="B955" s="263">
        <v>10</v>
      </c>
      <c r="C955" s="264">
        <v>205</v>
      </c>
      <c r="D955" s="265">
        <v>12</v>
      </c>
      <c r="E955" s="264">
        <v>10</v>
      </c>
      <c r="F955" s="263" t="s">
        <v>495</v>
      </c>
      <c r="G955" s="263" t="s">
        <v>1124</v>
      </c>
      <c r="H955" s="263" t="s">
        <v>1284</v>
      </c>
      <c r="I955" s="263" t="s">
        <v>1290</v>
      </c>
      <c r="J955" s="51"/>
      <c r="K955" s="52" t="str">
        <f t="shared" si="163"/>
        <v/>
      </c>
      <c r="L955" s="83" t="str">
        <f t="shared" si="164"/>
        <v/>
      </c>
      <c r="M955" s="53" t="str">
        <f>IF(K955="","",COUNTIF($K$7:K955,"ﾘｽﾄ１"))</f>
        <v/>
      </c>
      <c r="N955" s="53" t="str">
        <f t="shared" si="165"/>
        <v/>
      </c>
      <c r="O955" s="54" t="str">
        <f t="shared" si="166"/>
        <v/>
      </c>
      <c r="P955" s="53" t="str">
        <f t="shared" si="157"/>
        <v/>
      </c>
      <c r="Q955" s="52" t="str">
        <f t="shared" si="158"/>
        <v/>
      </c>
      <c r="R955" s="55" t="str">
        <f t="shared" si="159"/>
        <v/>
      </c>
      <c r="S955" s="52" t="str">
        <f t="shared" si="167"/>
        <v/>
      </c>
      <c r="T955" s="83" t="str">
        <f t="shared" si="160"/>
        <v/>
      </c>
      <c r="U955" s="53" t="str">
        <f>IF(S955="","",COUNTIF($S$7:S955,"該当２"))</f>
        <v/>
      </c>
      <c r="V955" s="56" t="str">
        <f t="shared" si="161"/>
        <v/>
      </c>
      <c r="W955" s="83" t="str">
        <f t="shared" si="162"/>
        <v/>
      </c>
      <c r="X955" s="53" t="str">
        <f>IF(V955="","",COUNTIF($V$7:V955,"該当３"))</f>
        <v/>
      </c>
    </row>
    <row r="956" spans="1:24">
      <c r="A956" s="263">
        <v>1020512011</v>
      </c>
      <c r="B956" s="263">
        <v>10</v>
      </c>
      <c r="C956" s="264">
        <v>205</v>
      </c>
      <c r="D956" s="265">
        <v>12</v>
      </c>
      <c r="E956" s="264">
        <v>11</v>
      </c>
      <c r="F956" s="263" t="s">
        <v>495</v>
      </c>
      <c r="G956" s="263" t="s">
        <v>1124</v>
      </c>
      <c r="H956" s="263" t="s">
        <v>1284</v>
      </c>
      <c r="I956" s="263" t="s">
        <v>1291</v>
      </c>
      <c r="J956" s="51"/>
      <c r="K956" s="52" t="str">
        <f t="shared" si="163"/>
        <v/>
      </c>
      <c r="L956" s="83" t="str">
        <f t="shared" si="164"/>
        <v/>
      </c>
      <c r="M956" s="53" t="str">
        <f>IF(K956="","",COUNTIF($K$7:K956,"ﾘｽﾄ１"))</f>
        <v/>
      </c>
      <c r="N956" s="53" t="str">
        <f t="shared" si="165"/>
        <v/>
      </c>
      <c r="O956" s="54" t="str">
        <f t="shared" si="166"/>
        <v/>
      </c>
      <c r="P956" s="53" t="str">
        <f t="shared" si="157"/>
        <v/>
      </c>
      <c r="Q956" s="52" t="str">
        <f t="shared" si="158"/>
        <v/>
      </c>
      <c r="R956" s="55" t="str">
        <f t="shared" si="159"/>
        <v/>
      </c>
      <c r="S956" s="52" t="str">
        <f t="shared" si="167"/>
        <v/>
      </c>
      <c r="T956" s="83" t="str">
        <f t="shared" si="160"/>
        <v/>
      </c>
      <c r="U956" s="53" t="str">
        <f>IF(S956="","",COUNTIF($S$7:S956,"該当２"))</f>
        <v/>
      </c>
      <c r="V956" s="56" t="str">
        <f t="shared" si="161"/>
        <v/>
      </c>
      <c r="W956" s="83" t="str">
        <f t="shared" si="162"/>
        <v/>
      </c>
      <c r="X956" s="53" t="str">
        <f>IF(V956="","",COUNTIF($V$7:V956,"該当３"))</f>
        <v/>
      </c>
    </row>
    <row r="957" spans="1:24">
      <c r="A957" s="263">
        <v>1020512012</v>
      </c>
      <c r="B957" s="263">
        <v>10</v>
      </c>
      <c r="C957" s="264">
        <v>205</v>
      </c>
      <c r="D957" s="265">
        <v>12</v>
      </c>
      <c r="E957" s="264">
        <v>12</v>
      </c>
      <c r="F957" s="263" t="s">
        <v>495</v>
      </c>
      <c r="G957" s="263" t="s">
        <v>1124</v>
      </c>
      <c r="H957" s="263" t="s">
        <v>1284</v>
      </c>
      <c r="I957" s="263" t="s">
        <v>1292</v>
      </c>
      <c r="J957" s="51"/>
      <c r="K957" s="52" t="str">
        <f t="shared" si="163"/>
        <v/>
      </c>
      <c r="L957" s="83" t="str">
        <f t="shared" si="164"/>
        <v/>
      </c>
      <c r="M957" s="53" t="str">
        <f>IF(K957="","",COUNTIF($K$7:K957,"ﾘｽﾄ１"))</f>
        <v/>
      </c>
      <c r="N957" s="53" t="str">
        <f t="shared" si="165"/>
        <v/>
      </c>
      <c r="O957" s="54" t="str">
        <f t="shared" si="166"/>
        <v/>
      </c>
      <c r="P957" s="53" t="str">
        <f t="shared" si="157"/>
        <v/>
      </c>
      <c r="Q957" s="52" t="str">
        <f t="shared" si="158"/>
        <v/>
      </c>
      <c r="R957" s="55" t="str">
        <f t="shared" si="159"/>
        <v/>
      </c>
      <c r="S957" s="52" t="str">
        <f t="shared" si="167"/>
        <v/>
      </c>
      <c r="T957" s="83" t="str">
        <f t="shared" si="160"/>
        <v/>
      </c>
      <c r="U957" s="53" t="str">
        <f>IF(S957="","",COUNTIF($S$7:S957,"該当２"))</f>
        <v/>
      </c>
      <c r="V957" s="56" t="str">
        <f t="shared" si="161"/>
        <v/>
      </c>
      <c r="W957" s="83" t="str">
        <f t="shared" si="162"/>
        <v/>
      </c>
      <c r="X957" s="53" t="str">
        <f>IF(V957="","",COUNTIF($V$7:V957,"該当３"))</f>
        <v/>
      </c>
    </row>
    <row r="958" spans="1:24">
      <c r="A958" s="263">
        <v>1020512013</v>
      </c>
      <c r="B958" s="263">
        <v>10</v>
      </c>
      <c r="C958" s="264">
        <v>205</v>
      </c>
      <c r="D958" s="265">
        <v>12</v>
      </c>
      <c r="E958" s="264">
        <v>13</v>
      </c>
      <c r="F958" s="263" t="s">
        <v>495</v>
      </c>
      <c r="G958" s="263" t="s">
        <v>1124</v>
      </c>
      <c r="H958" s="263" t="s">
        <v>1284</v>
      </c>
      <c r="I958" s="263" t="s">
        <v>1293</v>
      </c>
      <c r="J958" s="51"/>
      <c r="K958" s="52" t="str">
        <f t="shared" si="163"/>
        <v/>
      </c>
      <c r="L958" s="83" t="str">
        <f t="shared" si="164"/>
        <v/>
      </c>
      <c r="M958" s="53" t="str">
        <f>IF(K958="","",COUNTIF($K$7:K958,"ﾘｽﾄ１"))</f>
        <v/>
      </c>
      <c r="N958" s="53" t="str">
        <f t="shared" si="165"/>
        <v/>
      </c>
      <c r="O958" s="54" t="str">
        <f t="shared" si="166"/>
        <v/>
      </c>
      <c r="P958" s="53" t="str">
        <f t="shared" si="157"/>
        <v/>
      </c>
      <c r="Q958" s="52" t="str">
        <f t="shared" si="158"/>
        <v/>
      </c>
      <c r="R958" s="55" t="str">
        <f t="shared" si="159"/>
        <v/>
      </c>
      <c r="S958" s="52" t="str">
        <f t="shared" si="167"/>
        <v/>
      </c>
      <c r="T958" s="83" t="str">
        <f t="shared" si="160"/>
        <v/>
      </c>
      <c r="U958" s="53" t="str">
        <f>IF(S958="","",COUNTIF($S$7:S958,"該当２"))</f>
        <v/>
      </c>
      <c r="V958" s="56" t="str">
        <f t="shared" si="161"/>
        <v/>
      </c>
      <c r="W958" s="83" t="str">
        <f t="shared" si="162"/>
        <v/>
      </c>
      <c r="X958" s="53" t="str">
        <f>IF(V958="","",COUNTIF($V$7:V958,"該当３"))</f>
        <v/>
      </c>
    </row>
    <row r="959" spans="1:24">
      <c r="A959" s="263">
        <v>1020512014</v>
      </c>
      <c r="B959" s="263">
        <v>10</v>
      </c>
      <c r="C959" s="264">
        <v>205</v>
      </c>
      <c r="D959" s="265">
        <v>12</v>
      </c>
      <c r="E959" s="264">
        <v>14</v>
      </c>
      <c r="F959" s="263" t="s">
        <v>495</v>
      </c>
      <c r="G959" s="263" t="s">
        <v>1124</v>
      </c>
      <c r="H959" s="263" t="s">
        <v>1284</v>
      </c>
      <c r="I959" s="263" t="s">
        <v>1294</v>
      </c>
      <c r="J959" s="51"/>
      <c r="K959" s="52" t="str">
        <f t="shared" si="163"/>
        <v/>
      </c>
      <c r="L959" s="83" t="str">
        <f t="shared" si="164"/>
        <v/>
      </c>
      <c r="M959" s="53" t="str">
        <f>IF(K959="","",COUNTIF($K$7:K959,"ﾘｽﾄ１"))</f>
        <v/>
      </c>
      <c r="N959" s="53" t="str">
        <f t="shared" si="165"/>
        <v/>
      </c>
      <c r="O959" s="54" t="str">
        <f t="shared" si="166"/>
        <v/>
      </c>
      <c r="P959" s="53" t="str">
        <f t="shared" si="157"/>
        <v/>
      </c>
      <c r="Q959" s="52" t="str">
        <f t="shared" si="158"/>
        <v/>
      </c>
      <c r="R959" s="55" t="str">
        <f t="shared" si="159"/>
        <v/>
      </c>
      <c r="S959" s="52" t="str">
        <f t="shared" si="167"/>
        <v/>
      </c>
      <c r="T959" s="83" t="str">
        <f t="shared" si="160"/>
        <v/>
      </c>
      <c r="U959" s="53" t="str">
        <f>IF(S959="","",COUNTIF($S$7:S959,"該当２"))</f>
        <v/>
      </c>
      <c r="V959" s="56" t="str">
        <f t="shared" si="161"/>
        <v/>
      </c>
      <c r="W959" s="83" t="str">
        <f t="shared" si="162"/>
        <v/>
      </c>
      <c r="X959" s="53" t="str">
        <f>IF(V959="","",COUNTIF($V$7:V959,"該当３"))</f>
        <v/>
      </c>
    </row>
    <row r="960" spans="1:24">
      <c r="A960" s="263">
        <v>1020512015</v>
      </c>
      <c r="B960" s="263">
        <v>10</v>
      </c>
      <c r="C960" s="264">
        <v>205</v>
      </c>
      <c r="D960" s="265">
        <v>12</v>
      </c>
      <c r="E960" s="264">
        <v>15</v>
      </c>
      <c r="F960" s="263" t="s">
        <v>495</v>
      </c>
      <c r="G960" s="263" t="s">
        <v>1124</v>
      </c>
      <c r="H960" s="263" t="s">
        <v>1284</v>
      </c>
      <c r="I960" s="263" t="s">
        <v>1295</v>
      </c>
      <c r="J960" s="51"/>
      <c r="K960" s="52" t="str">
        <f t="shared" si="163"/>
        <v/>
      </c>
      <c r="L960" s="83" t="str">
        <f t="shared" si="164"/>
        <v/>
      </c>
      <c r="M960" s="53" t="str">
        <f>IF(K960="","",COUNTIF($K$7:K960,"ﾘｽﾄ１"))</f>
        <v/>
      </c>
      <c r="N960" s="53" t="str">
        <f t="shared" si="165"/>
        <v/>
      </c>
      <c r="O960" s="54" t="str">
        <f t="shared" si="166"/>
        <v/>
      </c>
      <c r="P960" s="53" t="str">
        <f t="shared" si="157"/>
        <v/>
      </c>
      <c r="Q960" s="52" t="str">
        <f t="shared" si="158"/>
        <v/>
      </c>
      <c r="R960" s="55" t="str">
        <f t="shared" si="159"/>
        <v/>
      </c>
      <c r="S960" s="52" t="str">
        <f t="shared" si="167"/>
        <v/>
      </c>
      <c r="T960" s="83" t="str">
        <f t="shared" si="160"/>
        <v/>
      </c>
      <c r="U960" s="53" t="str">
        <f>IF(S960="","",COUNTIF($S$7:S960,"該当２"))</f>
        <v/>
      </c>
      <c r="V960" s="56" t="str">
        <f t="shared" si="161"/>
        <v/>
      </c>
      <c r="W960" s="83" t="str">
        <f t="shared" si="162"/>
        <v/>
      </c>
      <c r="X960" s="53" t="str">
        <f>IF(V960="","",COUNTIF($V$7:V960,"該当３"))</f>
        <v/>
      </c>
    </row>
    <row r="961" spans="1:24">
      <c r="A961" s="263">
        <v>1020512016</v>
      </c>
      <c r="B961" s="263">
        <v>10</v>
      </c>
      <c r="C961" s="264">
        <v>205</v>
      </c>
      <c r="D961" s="265">
        <v>12</v>
      </c>
      <c r="E961" s="264">
        <v>16</v>
      </c>
      <c r="F961" s="263" t="s">
        <v>495</v>
      </c>
      <c r="G961" s="263" t="s">
        <v>1124</v>
      </c>
      <c r="H961" s="263" t="s">
        <v>1284</v>
      </c>
      <c r="I961" s="263" t="s">
        <v>1296</v>
      </c>
      <c r="J961" s="51"/>
      <c r="K961" s="52" t="str">
        <f t="shared" si="163"/>
        <v/>
      </c>
      <c r="L961" s="83" t="str">
        <f t="shared" si="164"/>
        <v/>
      </c>
      <c r="M961" s="53" t="str">
        <f>IF(K961="","",COUNTIF($K$7:K961,"ﾘｽﾄ１"))</f>
        <v/>
      </c>
      <c r="N961" s="53" t="str">
        <f t="shared" si="165"/>
        <v/>
      </c>
      <c r="O961" s="54" t="str">
        <f t="shared" si="166"/>
        <v/>
      </c>
      <c r="P961" s="53" t="str">
        <f t="shared" si="157"/>
        <v/>
      </c>
      <c r="Q961" s="52" t="str">
        <f t="shared" si="158"/>
        <v/>
      </c>
      <c r="R961" s="55" t="str">
        <f t="shared" si="159"/>
        <v/>
      </c>
      <c r="S961" s="52" t="str">
        <f t="shared" si="167"/>
        <v/>
      </c>
      <c r="T961" s="83" t="str">
        <f t="shared" si="160"/>
        <v/>
      </c>
      <c r="U961" s="53" t="str">
        <f>IF(S961="","",COUNTIF($S$7:S961,"該当２"))</f>
        <v/>
      </c>
      <c r="V961" s="56" t="str">
        <f t="shared" si="161"/>
        <v/>
      </c>
      <c r="W961" s="83" t="str">
        <f t="shared" si="162"/>
        <v/>
      </c>
      <c r="X961" s="53" t="str">
        <f>IF(V961="","",COUNTIF($V$7:V961,"該当３"))</f>
        <v/>
      </c>
    </row>
    <row r="962" spans="1:24">
      <c r="A962" s="263">
        <v>1020512017</v>
      </c>
      <c r="B962" s="263">
        <v>10</v>
      </c>
      <c r="C962" s="264">
        <v>205</v>
      </c>
      <c r="D962" s="265">
        <v>12</v>
      </c>
      <c r="E962" s="264">
        <v>17</v>
      </c>
      <c r="F962" s="263" t="s">
        <v>495</v>
      </c>
      <c r="G962" s="263" t="s">
        <v>1124</v>
      </c>
      <c r="H962" s="263" t="s">
        <v>1284</v>
      </c>
      <c r="I962" s="263" t="s">
        <v>1297</v>
      </c>
      <c r="J962" s="51"/>
      <c r="K962" s="52" t="str">
        <f t="shared" si="163"/>
        <v/>
      </c>
      <c r="L962" s="83" t="str">
        <f t="shared" si="164"/>
        <v/>
      </c>
      <c r="M962" s="53" t="str">
        <f>IF(K962="","",COUNTIF($K$7:K962,"ﾘｽﾄ１"))</f>
        <v/>
      </c>
      <c r="N962" s="53" t="str">
        <f t="shared" si="165"/>
        <v/>
      </c>
      <c r="O962" s="54" t="str">
        <f t="shared" si="166"/>
        <v/>
      </c>
      <c r="P962" s="53" t="str">
        <f t="shared" si="157"/>
        <v/>
      </c>
      <c r="Q962" s="52" t="str">
        <f t="shared" si="158"/>
        <v/>
      </c>
      <c r="R962" s="55" t="str">
        <f t="shared" si="159"/>
        <v/>
      </c>
      <c r="S962" s="52" t="str">
        <f t="shared" si="167"/>
        <v/>
      </c>
      <c r="T962" s="83" t="str">
        <f t="shared" si="160"/>
        <v/>
      </c>
      <c r="U962" s="53" t="str">
        <f>IF(S962="","",COUNTIF($S$7:S962,"該当２"))</f>
        <v/>
      </c>
      <c r="V962" s="56" t="str">
        <f t="shared" si="161"/>
        <v/>
      </c>
      <c r="W962" s="83" t="str">
        <f t="shared" si="162"/>
        <v/>
      </c>
      <c r="X962" s="53" t="str">
        <f>IF(V962="","",COUNTIF($V$7:V962,"該当３"))</f>
        <v/>
      </c>
    </row>
    <row r="963" spans="1:24">
      <c r="A963" s="263">
        <v>1020512018</v>
      </c>
      <c r="B963" s="263">
        <v>10</v>
      </c>
      <c r="C963" s="264">
        <v>205</v>
      </c>
      <c r="D963" s="265">
        <v>12</v>
      </c>
      <c r="E963" s="264">
        <v>18</v>
      </c>
      <c r="F963" s="263" t="s">
        <v>495</v>
      </c>
      <c r="G963" s="263" t="s">
        <v>1124</v>
      </c>
      <c r="H963" s="263" t="s">
        <v>1284</v>
      </c>
      <c r="I963" s="263" t="s">
        <v>1298</v>
      </c>
      <c r="J963" s="51"/>
      <c r="K963" s="52" t="str">
        <f t="shared" si="163"/>
        <v/>
      </c>
      <c r="L963" s="83" t="str">
        <f t="shared" si="164"/>
        <v/>
      </c>
      <c r="M963" s="53" t="str">
        <f>IF(K963="","",COUNTIF($K$7:K963,"ﾘｽﾄ１"))</f>
        <v/>
      </c>
      <c r="N963" s="53" t="str">
        <f t="shared" si="165"/>
        <v/>
      </c>
      <c r="O963" s="54" t="str">
        <f t="shared" si="166"/>
        <v/>
      </c>
      <c r="P963" s="53" t="str">
        <f t="shared" si="157"/>
        <v/>
      </c>
      <c r="Q963" s="52" t="str">
        <f t="shared" si="158"/>
        <v/>
      </c>
      <c r="R963" s="55" t="str">
        <f t="shared" si="159"/>
        <v/>
      </c>
      <c r="S963" s="52" t="str">
        <f t="shared" si="167"/>
        <v/>
      </c>
      <c r="T963" s="83" t="str">
        <f t="shared" si="160"/>
        <v/>
      </c>
      <c r="U963" s="53" t="str">
        <f>IF(S963="","",COUNTIF($S$7:S963,"該当２"))</f>
        <v/>
      </c>
      <c r="V963" s="56" t="str">
        <f t="shared" si="161"/>
        <v/>
      </c>
      <c r="W963" s="83" t="str">
        <f t="shared" si="162"/>
        <v/>
      </c>
      <c r="X963" s="53" t="str">
        <f>IF(V963="","",COUNTIF($V$7:V963,"該当３"))</f>
        <v/>
      </c>
    </row>
    <row r="964" spans="1:24">
      <c r="A964" s="263">
        <v>1020512020</v>
      </c>
      <c r="B964" s="263">
        <v>10</v>
      </c>
      <c r="C964" s="264">
        <v>205</v>
      </c>
      <c r="D964" s="265">
        <v>12</v>
      </c>
      <c r="E964" s="264">
        <v>20</v>
      </c>
      <c r="F964" s="263" t="s">
        <v>495</v>
      </c>
      <c r="G964" s="263" t="s">
        <v>1124</v>
      </c>
      <c r="H964" s="263" t="s">
        <v>1284</v>
      </c>
      <c r="I964" s="267" t="s">
        <v>16</v>
      </c>
      <c r="J964" s="51"/>
      <c r="K964" s="52" t="str">
        <f t="shared" si="163"/>
        <v/>
      </c>
      <c r="L964" s="83" t="str">
        <f t="shared" si="164"/>
        <v/>
      </c>
      <c r="M964" s="53" t="str">
        <f>IF(K964="","",COUNTIF($K$7:K964,"ﾘｽﾄ１"))</f>
        <v/>
      </c>
      <c r="N964" s="53" t="str">
        <f t="shared" si="165"/>
        <v/>
      </c>
      <c r="O964" s="54" t="str">
        <f t="shared" si="166"/>
        <v/>
      </c>
      <c r="P964" s="53" t="str">
        <f t="shared" si="157"/>
        <v/>
      </c>
      <c r="Q964" s="52" t="str">
        <f t="shared" si="158"/>
        <v/>
      </c>
      <c r="R964" s="55" t="str">
        <f t="shared" si="159"/>
        <v/>
      </c>
      <c r="S964" s="52" t="str">
        <f t="shared" si="167"/>
        <v/>
      </c>
      <c r="T964" s="83" t="str">
        <f t="shared" si="160"/>
        <v/>
      </c>
      <c r="U964" s="53" t="str">
        <f>IF(S964="","",COUNTIF($S$7:S964,"該当２"))</f>
        <v/>
      </c>
      <c r="V964" s="56" t="str">
        <f t="shared" si="161"/>
        <v/>
      </c>
      <c r="W964" s="83" t="str">
        <f t="shared" si="162"/>
        <v/>
      </c>
      <c r="X964" s="53" t="str">
        <f>IF(V964="","",COUNTIF($V$7:V964,"該当３"))</f>
        <v/>
      </c>
    </row>
    <row r="965" spans="1:24">
      <c r="A965" s="263">
        <v>1020512021</v>
      </c>
      <c r="B965" s="263">
        <v>10</v>
      </c>
      <c r="C965" s="264">
        <v>205</v>
      </c>
      <c r="D965" s="265">
        <v>12</v>
      </c>
      <c r="E965" s="264">
        <v>21</v>
      </c>
      <c r="F965" s="263" t="s">
        <v>495</v>
      </c>
      <c r="G965" s="263" t="s">
        <v>1124</v>
      </c>
      <c r="H965" s="263" t="s">
        <v>1284</v>
      </c>
      <c r="I965" s="268" t="s">
        <v>1299</v>
      </c>
      <c r="J965" s="51"/>
      <c r="K965" s="52" t="str">
        <f t="shared" si="163"/>
        <v/>
      </c>
      <c r="L965" s="83" t="str">
        <f t="shared" si="164"/>
        <v/>
      </c>
      <c r="M965" s="53" t="str">
        <f>IF(K965="","",COUNTIF($K$7:K965,"ﾘｽﾄ１"))</f>
        <v/>
      </c>
      <c r="N965" s="53" t="str">
        <f t="shared" si="165"/>
        <v/>
      </c>
      <c r="O965" s="54" t="str">
        <f t="shared" si="166"/>
        <v/>
      </c>
      <c r="P965" s="53" t="str">
        <f t="shared" si="157"/>
        <v/>
      </c>
      <c r="Q965" s="52" t="str">
        <f t="shared" si="158"/>
        <v/>
      </c>
      <c r="R965" s="55" t="str">
        <f t="shared" si="159"/>
        <v/>
      </c>
      <c r="S965" s="52" t="str">
        <f t="shared" si="167"/>
        <v/>
      </c>
      <c r="T965" s="83" t="str">
        <f t="shared" si="160"/>
        <v/>
      </c>
      <c r="U965" s="53" t="str">
        <f>IF(S965="","",COUNTIF($S$7:S965,"該当２"))</f>
        <v/>
      </c>
      <c r="V965" s="56" t="str">
        <f t="shared" si="161"/>
        <v/>
      </c>
      <c r="W965" s="83" t="str">
        <f t="shared" si="162"/>
        <v/>
      </c>
      <c r="X965" s="53" t="str">
        <f>IF(V965="","",COUNTIF($V$7:V965,"該当３"))</f>
        <v/>
      </c>
    </row>
    <row r="966" spans="1:24">
      <c r="A966" s="263">
        <v>1020512022</v>
      </c>
      <c r="B966" s="263">
        <v>10</v>
      </c>
      <c r="C966" s="264">
        <v>205</v>
      </c>
      <c r="D966" s="265">
        <v>12</v>
      </c>
      <c r="E966" s="264">
        <v>22</v>
      </c>
      <c r="F966" s="263" t="s">
        <v>495</v>
      </c>
      <c r="G966" s="263" t="s">
        <v>1124</v>
      </c>
      <c r="H966" s="263" t="s">
        <v>1284</v>
      </c>
      <c r="I966" s="263" t="s">
        <v>1300</v>
      </c>
      <c r="J966" s="51"/>
      <c r="K966" s="52" t="str">
        <f t="shared" si="163"/>
        <v/>
      </c>
      <c r="L966" s="83" t="str">
        <f t="shared" si="164"/>
        <v/>
      </c>
      <c r="M966" s="53" t="str">
        <f>IF(K966="","",COUNTIF($K$7:K966,"ﾘｽﾄ１"))</f>
        <v/>
      </c>
      <c r="N966" s="53" t="str">
        <f t="shared" si="165"/>
        <v/>
      </c>
      <c r="O966" s="54" t="str">
        <f t="shared" si="166"/>
        <v/>
      </c>
      <c r="P966" s="53" t="str">
        <f t="shared" si="157"/>
        <v/>
      </c>
      <c r="Q966" s="52" t="str">
        <f t="shared" si="158"/>
        <v/>
      </c>
      <c r="R966" s="55" t="str">
        <f t="shared" si="159"/>
        <v/>
      </c>
      <c r="S966" s="52" t="str">
        <f t="shared" si="167"/>
        <v/>
      </c>
      <c r="T966" s="83" t="str">
        <f t="shared" si="160"/>
        <v/>
      </c>
      <c r="U966" s="53" t="str">
        <f>IF(S966="","",COUNTIF($S$7:S966,"該当２"))</f>
        <v/>
      </c>
      <c r="V966" s="56" t="str">
        <f t="shared" si="161"/>
        <v/>
      </c>
      <c r="W966" s="83" t="str">
        <f t="shared" si="162"/>
        <v/>
      </c>
      <c r="X966" s="53" t="str">
        <f>IF(V966="","",COUNTIF($V$7:V966,"該当３"))</f>
        <v/>
      </c>
    </row>
    <row r="967" spans="1:24">
      <c r="A967" s="263">
        <v>1020512023</v>
      </c>
      <c r="B967" s="263">
        <v>10</v>
      </c>
      <c r="C967" s="264">
        <v>205</v>
      </c>
      <c r="D967" s="265">
        <v>12</v>
      </c>
      <c r="E967" s="264">
        <v>23</v>
      </c>
      <c r="F967" s="263" t="s">
        <v>495</v>
      </c>
      <c r="G967" s="263" t="s">
        <v>1124</v>
      </c>
      <c r="H967" s="263" t="s">
        <v>1284</v>
      </c>
      <c r="I967" s="263" t="s">
        <v>1301</v>
      </c>
      <c r="J967" s="51"/>
      <c r="K967" s="52" t="str">
        <f t="shared" si="163"/>
        <v/>
      </c>
      <c r="L967" s="83" t="str">
        <f t="shared" si="164"/>
        <v/>
      </c>
      <c r="M967" s="53" t="str">
        <f>IF(K967="","",COUNTIF($K$7:K967,"ﾘｽﾄ１"))</f>
        <v/>
      </c>
      <c r="N967" s="53" t="str">
        <f t="shared" si="165"/>
        <v/>
      </c>
      <c r="O967" s="54" t="str">
        <f t="shared" si="166"/>
        <v/>
      </c>
      <c r="P967" s="53" t="str">
        <f t="shared" si="157"/>
        <v/>
      </c>
      <c r="Q967" s="52" t="str">
        <f t="shared" si="158"/>
        <v/>
      </c>
      <c r="R967" s="55" t="str">
        <f t="shared" si="159"/>
        <v/>
      </c>
      <c r="S967" s="52" t="str">
        <f t="shared" si="167"/>
        <v/>
      </c>
      <c r="T967" s="83" t="str">
        <f t="shared" si="160"/>
        <v/>
      </c>
      <c r="U967" s="53" t="str">
        <f>IF(S967="","",COUNTIF($S$7:S967,"該当２"))</f>
        <v/>
      </c>
      <c r="V967" s="56" t="str">
        <f t="shared" si="161"/>
        <v/>
      </c>
      <c r="W967" s="83" t="str">
        <f t="shared" si="162"/>
        <v/>
      </c>
      <c r="X967" s="53" t="str">
        <f>IF(V967="","",COUNTIF($V$7:V967,"該当３"))</f>
        <v/>
      </c>
    </row>
    <row r="968" spans="1:24">
      <c r="A968" s="263">
        <v>1020512025</v>
      </c>
      <c r="B968" s="263">
        <v>10</v>
      </c>
      <c r="C968" s="264">
        <v>205</v>
      </c>
      <c r="D968" s="265">
        <v>12</v>
      </c>
      <c r="E968" s="264">
        <v>25</v>
      </c>
      <c r="F968" s="263" t="s">
        <v>495</v>
      </c>
      <c r="G968" s="263" t="s">
        <v>1124</v>
      </c>
      <c r="H968" s="263" t="s">
        <v>1284</v>
      </c>
      <c r="I968" s="263" t="s">
        <v>1302</v>
      </c>
      <c r="J968" s="51"/>
      <c r="K968" s="52" t="str">
        <f t="shared" si="163"/>
        <v/>
      </c>
      <c r="L968" s="83" t="str">
        <f t="shared" si="164"/>
        <v/>
      </c>
      <c r="M968" s="53" t="str">
        <f>IF(K968="","",COUNTIF($K$7:K968,"ﾘｽﾄ１"))</f>
        <v/>
      </c>
      <c r="N968" s="53" t="str">
        <f t="shared" si="165"/>
        <v/>
      </c>
      <c r="O968" s="54" t="str">
        <f t="shared" si="166"/>
        <v/>
      </c>
      <c r="P968" s="53" t="str">
        <f t="shared" si="157"/>
        <v/>
      </c>
      <c r="Q968" s="52" t="str">
        <f t="shared" si="158"/>
        <v/>
      </c>
      <c r="R968" s="55" t="str">
        <f t="shared" si="159"/>
        <v/>
      </c>
      <c r="S968" s="52" t="str">
        <f t="shared" si="167"/>
        <v/>
      </c>
      <c r="T968" s="83" t="str">
        <f t="shared" si="160"/>
        <v/>
      </c>
      <c r="U968" s="53" t="str">
        <f>IF(S968="","",COUNTIF($S$7:S968,"該当２"))</f>
        <v/>
      </c>
      <c r="V968" s="56" t="str">
        <f t="shared" si="161"/>
        <v/>
      </c>
      <c r="W968" s="83" t="str">
        <f t="shared" si="162"/>
        <v/>
      </c>
      <c r="X968" s="53" t="str">
        <f>IF(V968="","",COUNTIF($V$7:V968,"該当３"))</f>
        <v/>
      </c>
    </row>
    <row r="969" spans="1:24">
      <c r="A969" s="263">
        <v>1020513000</v>
      </c>
      <c r="B969" s="263">
        <v>10</v>
      </c>
      <c r="C969" s="264">
        <v>205</v>
      </c>
      <c r="D969" s="265">
        <v>13</v>
      </c>
      <c r="E969" s="264">
        <v>0</v>
      </c>
      <c r="F969" s="263" t="s">
        <v>495</v>
      </c>
      <c r="G969" s="263" t="s">
        <v>1124</v>
      </c>
      <c r="H969" s="263" t="s">
        <v>1303</v>
      </c>
      <c r="I969" s="263"/>
      <c r="J969" s="51"/>
      <c r="K969" s="52" t="str">
        <f t="shared" si="163"/>
        <v/>
      </c>
      <c r="L969" s="83" t="str">
        <f t="shared" si="164"/>
        <v/>
      </c>
      <c r="M969" s="53" t="str">
        <f>IF(K969="","",COUNTIF($K$7:K969,"ﾘｽﾄ１"))</f>
        <v/>
      </c>
      <c r="N969" s="53" t="str">
        <f t="shared" si="165"/>
        <v/>
      </c>
      <c r="O969" s="54" t="str">
        <f t="shared" si="166"/>
        <v/>
      </c>
      <c r="P969" s="53" t="str">
        <f t="shared" si="157"/>
        <v/>
      </c>
      <c r="Q969" s="52" t="str">
        <f t="shared" si="158"/>
        <v/>
      </c>
      <c r="R969" s="55" t="str">
        <f t="shared" si="159"/>
        <v/>
      </c>
      <c r="S969" s="52" t="str">
        <f t="shared" si="167"/>
        <v/>
      </c>
      <c r="T969" s="83" t="str">
        <f t="shared" si="160"/>
        <v/>
      </c>
      <c r="U969" s="53" t="str">
        <f>IF(S969="","",COUNTIF($S$7:S969,"該当２"))</f>
        <v/>
      </c>
      <c r="V969" s="56" t="str">
        <f t="shared" si="161"/>
        <v/>
      </c>
      <c r="W969" s="83" t="str">
        <f t="shared" si="162"/>
        <v/>
      </c>
      <c r="X969" s="53" t="str">
        <f>IF(V969="","",COUNTIF($V$7:V969,"該当３"))</f>
        <v/>
      </c>
    </row>
    <row r="970" spans="1:24">
      <c r="A970" s="263">
        <v>1020513001</v>
      </c>
      <c r="B970" s="263">
        <v>10</v>
      </c>
      <c r="C970" s="264">
        <v>205</v>
      </c>
      <c r="D970" s="265">
        <v>13</v>
      </c>
      <c r="E970" s="264">
        <v>1</v>
      </c>
      <c r="F970" s="263" t="s">
        <v>495</v>
      </c>
      <c r="G970" s="263" t="s">
        <v>1124</v>
      </c>
      <c r="H970" s="263" t="s">
        <v>1303</v>
      </c>
      <c r="I970" s="263" t="s">
        <v>1304</v>
      </c>
      <c r="J970" s="51"/>
      <c r="K970" s="52" t="str">
        <f t="shared" si="163"/>
        <v/>
      </c>
      <c r="L970" s="83" t="str">
        <f t="shared" si="164"/>
        <v/>
      </c>
      <c r="M970" s="53" t="str">
        <f>IF(K970="","",COUNTIF($K$7:K970,"ﾘｽﾄ１"))</f>
        <v/>
      </c>
      <c r="N970" s="53" t="str">
        <f t="shared" si="165"/>
        <v/>
      </c>
      <c r="O970" s="54" t="str">
        <f t="shared" si="166"/>
        <v/>
      </c>
      <c r="P970" s="53" t="str">
        <f t="shared" ref="P970:P1033" si="168">IF(O970="該当１",G970,"")</f>
        <v/>
      </c>
      <c r="Q970" s="52" t="str">
        <f t="shared" ref="Q970:Q1033" si="169">IF(O970="該当１","ﾘｽﾄ2","")</f>
        <v/>
      </c>
      <c r="R970" s="55" t="str">
        <f t="shared" ref="R970:R1033" si="170">IF(Q970="ﾘｽﾄ2",H970,"")</f>
        <v/>
      </c>
      <c r="S970" s="52" t="str">
        <f t="shared" si="167"/>
        <v/>
      </c>
      <c r="T970" s="83" t="str">
        <f t="shared" ref="T970:T1033" si="171">IF(S970="該当２",H970,"")</f>
        <v/>
      </c>
      <c r="U970" s="53" t="str">
        <f>IF(S970="","",COUNTIF($S$7:S970,"該当２"))</f>
        <v/>
      </c>
      <c r="V970" s="56" t="str">
        <f t="shared" ref="V970:V1033" si="172">IF(AND($S$2=H970,E970&gt;0,E970&lt;998),"該当３","")</f>
        <v/>
      </c>
      <c r="W970" s="83" t="str">
        <f t="shared" ref="W970:W1033" si="173">IF(V970="該当３",I970,"")</f>
        <v/>
      </c>
      <c r="X970" s="53" t="str">
        <f>IF(V970="","",COUNTIF($V$7:V970,"該当３"))</f>
        <v/>
      </c>
    </row>
    <row r="971" spans="1:24">
      <c r="A971" s="263">
        <v>1020600000</v>
      </c>
      <c r="B971" s="263">
        <v>10</v>
      </c>
      <c r="C971" s="264">
        <v>206</v>
      </c>
      <c r="D971" s="265">
        <v>0</v>
      </c>
      <c r="E971" s="264">
        <v>0</v>
      </c>
      <c r="F971" s="263" t="s">
        <v>495</v>
      </c>
      <c r="G971" s="263" t="s">
        <v>1305</v>
      </c>
      <c r="H971" s="263"/>
      <c r="I971" s="263"/>
      <c r="J971" s="51"/>
      <c r="K971" s="52" t="str">
        <f t="shared" ref="K971:K1034" si="174">IF(AND($C971&gt;0,$H971=""),"ﾘｽﾄ１","")</f>
        <v>ﾘｽﾄ１</v>
      </c>
      <c r="L971" s="83" t="str">
        <f t="shared" ref="L971:L1034" si="175">IF(K971="ﾘｽﾄ１",G971,"")</f>
        <v>沼田市</v>
      </c>
      <c r="M971" s="53">
        <f>IF(K971="","",COUNTIF($K$7:K971,"ﾘｽﾄ１"))</f>
        <v>6</v>
      </c>
      <c r="N971" s="53" t="str">
        <f t="shared" ref="N971:N1034" si="176">IF(AND(D971=0,E971&gt;0),"同一区","")</f>
        <v/>
      </c>
      <c r="O971" s="54" t="str">
        <f t="shared" ref="O971:O1034" si="177">IF(AND(EXACT($K$2,G971),H971&gt;0),"該当１","")</f>
        <v/>
      </c>
      <c r="P971" s="53" t="str">
        <f t="shared" si="168"/>
        <v/>
      </c>
      <c r="Q971" s="52" t="str">
        <f t="shared" si="169"/>
        <v/>
      </c>
      <c r="R971" s="55" t="str">
        <f t="shared" si="170"/>
        <v/>
      </c>
      <c r="S971" s="52" t="str">
        <f t="shared" ref="S971:S1034" si="178">IF(AND(Q971="ﾘｽﾄ2",OR(I971=0,AND(N971="同一区",E971=1))),"該当２","")</f>
        <v/>
      </c>
      <c r="T971" s="83" t="str">
        <f t="shared" si="171"/>
        <v/>
      </c>
      <c r="U971" s="53" t="str">
        <f>IF(S971="","",COUNTIF($S$7:S971,"該当２"))</f>
        <v/>
      </c>
      <c r="V971" s="56" t="str">
        <f t="shared" si="172"/>
        <v/>
      </c>
      <c r="W971" s="83" t="str">
        <f t="shared" si="173"/>
        <v/>
      </c>
      <c r="X971" s="53" t="str">
        <f>IF(V971="","",COUNTIF($V$7:V971,"該当３"))</f>
        <v/>
      </c>
    </row>
    <row r="972" spans="1:24">
      <c r="A972" s="263">
        <v>1020601000</v>
      </c>
      <c r="B972" s="263">
        <v>10</v>
      </c>
      <c r="C972" s="264">
        <v>206</v>
      </c>
      <c r="D972" s="265">
        <v>1</v>
      </c>
      <c r="E972" s="264">
        <v>0</v>
      </c>
      <c r="F972" s="263" t="s">
        <v>495</v>
      </c>
      <c r="G972" s="263" t="s">
        <v>1305</v>
      </c>
      <c r="H972" s="263" t="s">
        <v>1306</v>
      </c>
      <c r="I972" s="263"/>
      <c r="J972" s="51"/>
      <c r="K972" s="52" t="str">
        <f t="shared" si="174"/>
        <v/>
      </c>
      <c r="L972" s="83" t="str">
        <f t="shared" si="175"/>
        <v/>
      </c>
      <c r="M972" s="53" t="str">
        <f>IF(K972="","",COUNTIF($K$7:K972,"ﾘｽﾄ１"))</f>
        <v/>
      </c>
      <c r="N972" s="53" t="str">
        <f t="shared" si="176"/>
        <v/>
      </c>
      <c r="O972" s="54" t="str">
        <f t="shared" si="177"/>
        <v/>
      </c>
      <c r="P972" s="53" t="str">
        <f t="shared" si="168"/>
        <v/>
      </c>
      <c r="Q972" s="52" t="str">
        <f t="shared" si="169"/>
        <v/>
      </c>
      <c r="R972" s="55" t="str">
        <f t="shared" si="170"/>
        <v/>
      </c>
      <c r="S972" s="52" t="str">
        <f t="shared" si="178"/>
        <v/>
      </c>
      <c r="T972" s="83" t="str">
        <f t="shared" si="171"/>
        <v/>
      </c>
      <c r="U972" s="53" t="str">
        <f>IF(S972="","",COUNTIF($S$7:S972,"該当２"))</f>
        <v/>
      </c>
      <c r="V972" s="56" t="str">
        <f t="shared" si="172"/>
        <v/>
      </c>
      <c r="W972" s="83" t="str">
        <f t="shared" si="173"/>
        <v/>
      </c>
      <c r="X972" s="53" t="str">
        <f>IF(V972="","",COUNTIF($V$7:V972,"該当３"))</f>
        <v/>
      </c>
    </row>
    <row r="973" spans="1:24">
      <c r="A973" s="263">
        <v>1020601001</v>
      </c>
      <c r="B973" s="263">
        <v>10</v>
      </c>
      <c r="C973" s="264">
        <v>206</v>
      </c>
      <c r="D973" s="265">
        <v>1</v>
      </c>
      <c r="E973" s="264">
        <v>1</v>
      </c>
      <c r="F973" s="263" t="s">
        <v>495</v>
      </c>
      <c r="G973" s="263" t="s">
        <v>1305</v>
      </c>
      <c r="H973" s="263" t="s">
        <v>1306</v>
      </c>
      <c r="I973" s="263" t="s">
        <v>1307</v>
      </c>
      <c r="J973" s="51"/>
      <c r="K973" s="52" t="str">
        <f t="shared" si="174"/>
        <v/>
      </c>
      <c r="L973" s="83" t="str">
        <f t="shared" si="175"/>
        <v/>
      </c>
      <c r="M973" s="53" t="str">
        <f>IF(K973="","",COUNTIF($K$7:K973,"ﾘｽﾄ１"))</f>
        <v/>
      </c>
      <c r="N973" s="53" t="str">
        <f t="shared" si="176"/>
        <v/>
      </c>
      <c r="O973" s="54" t="str">
        <f t="shared" si="177"/>
        <v/>
      </c>
      <c r="P973" s="53" t="str">
        <f t="shared" si="168"/>
        <v/>
      </c>
      <c r="Q973" s="52" t="str">
        <f t="shared" si="169"/>
        <v/>
      </c>
      <c r="R973" s="55" t="str">
        <f t="shared" si="170"/>
        <v/>
      </c>
      <c r="S973" s="52" t="str">
        <f t="shared" si="178"/>
        <v/>
      </c>
      <c r="T973" s="83" t="str">
        <f t="shared" si="171"/>
        <v/>
      </c>
      <c r="U973" s="53" t="str">
        <f>IF(S973="","",COUNTIF($S$7:S973,"該当２"))</f>
        <v/>
      </c>
      <c r="V973" s="56" t="str">
        <f t="shared" si="172"/>
        <v/>
      </c>
      <c r="W973" s="83" t="str">
        <f t="shared" si="173"/>
        <v/>
      </c>
      <c r="X973" s="53" t="str">
        <f>IF(V973="","",COUNTIF($V$7:V973,"該当３"))</f>
        <v/>
      </c>
    </row>
    <row r="974" spans="1:24">
      <c r="A974" s="263">
        <v>1020601002</v>
      </c>
      <c r="B974" s="263">
        <v>10</v>
      </c>
      <c r="C974" s="264">
        <v>206</v>
      </c>
      <c r="D974" s="265">
        <v>1</v>
      </c>
      <c r="E974" s="264">
        <v>2</v>
      </c>
      <c r="F974" s="263" t="s">
        <v>495</v>
      </c>
      <c r="G974" s="263" t="s">
        <v>1305</v>
      </c>
      <c r="H974" s="263" t="s">
        <v>1306</v>
      </c>
      <c r="I974" s="263" t="s">
        <v>1308</v>
      </c>
      <c r="J974" s="51"/>
      <c r="K974" s="52" t="str">
        <f t="shared" si="174"/>
        <v/>
      </c>
      <c r="L974" s="83" t="str">
        <f t="shared" si="175"/>
        <v/>
      </c>
      <c r="M974" s="53" t="str">
        <f>IF(K974="","",COUNTIF($K$7:K974,"ﾘｽﾄ１"))</f>
        <v/>
      </c>
      <c r="N974" s="53" t="str">
        <f t="shared" si="176"/>
        <v/>
      </c>
      <c r="O974" s="54" t="str">
        <f t="shared" si="177"/>
        <v/>
      </c>
      <c r="P974" s="53" t="str">
        <f t="shared" si="168"/>
        <v/>
      </c>
      <c r="Q974" s="52" t="str">
        <f t="shared" si="169"/>
        <v/>
      </c>
      <c r="R974" s="55" t="str">
        <f t="shared" si="170"/>
        <v/>
      </c>
      <c r="S974" s="52" t="str">
        <f t="shared" si="178"/>
        <v/>
      </c>
      <c r="T974" s="83" t="str">
        <f t="shared" si="171"/>
        <v/>
      </c>
      <c r="U974" s="53" t="str">
        <f>IF(S974="","",COUNTIF($S$7:S974,"該当２"))</f>
        <v/>
      </c>
      <c r="V974" s="56" t="str">
        <f t="shared" si="172"/>
        <v/>
      </c>
      <c r="W974" s="83" t="str">
        <f t="shared" si="173"/>
        <v/>
      </c>
      <c r="X974" s="53" t="str">
        <f>IF(V974="","",COUNTIF($V$7:V974,"該当３"))</f>
        <v/>
      </c>
    </row>
    <row r="975" spans="1:24">
      <c r="A975" s="263">
        <v>1020601003</v>
      </c>
      <c r="B975" s="263">
        <v>10</v>
      </c>
      <c r="C975" s="264">
        <v>206</v>
      </c>
      <c r="D975" s="265">
        <v>1</v>
      </c>
      <c r="E975" s="264">
        <v>3</v>
      </c>
      <c r="F975" s="263" t="s">
        <v>495</v>
      </c>
      <c r="G975" s="263" t="s">
        <v>1305</v>
      </c>
      <c r="H975" s="263" t="s">
        <v>1306</v>
      </c>
      <c r="I975" s="263" t="s">
        <v>1309</v>
      </c>
      <c r="J975" s="51"/>
      <c r="K975" s="52" t="str">
        <f t="shared" si="174"/>
        <v/>
      </c>
      <c r="L975" s="83" t="str">
        <f t="shared" si="175"/>
        <v/>
      </c>
      <c r="M975" s="53" t="str">
        <f>IF(K975="","",COUNTIF($K$7:K975,"ﾘｽﾄ１"))</f>
        <v/>
      </c>
      <c r="N975" s="53" t="str">
        <f t="shared" si="176"/>
        <v/>
      </c>
      <c r="O975" s="54" t="str">
        <f t="shared" si="177"/>
        <v/>
      </c>
      <c r="P975" s="53" t="str">
        <f t="shared" si="168"/>
        <v/>
      </c>
      <c r="Q975" s="52" t="str">
        <f t="shared" si="169"/>
        <v/>
      </c>
      <c r="R975" s="55" t="str">
        <f t="shared" si="170"/>
        <v/>
      </c>
      <c r="S975" s="52" t="str">
        <f t="shared" si="178"/>
        <v/>
      </c>
      <c r="T975" s="83" t="str">
        <f t="shared" si="171"/>
        <v/>
      </c>
      <c r="U975" s="53" t="str">
        <f>IF(S975="","",COUNTIF($S$7:S975,"該当２"))</f>
        <v/>
      </c>
      <c r="V975" s="56" t="str">
        <f t="shared" si="172"/>
        <v/>
      </c>
      <c r="W975" s="83" t="str">
        <f t="shared" si="173"/>
        <v/>
      </c>
      <c r="X975" s="53" t="str">
        <f>IF(V975="","",COUNTIF($V$7:V975,"該当３"))</f>
        <v/>
      </c>
    </row>
    <row r="976" spans="1:24">
      <c r="A976" s="263">
        <v>1020601004</v>
      </c>
      <c r="B976" s="263">
        <v>10</v>
      </c>
      <c r="C976" s="264">
        <v>206</v>
      </c>
      <c r="D976" s="265">
        <v>1</v>
      </c>
      <c r="E976" s="264">
        <v>4</v>
      </c>
      <c r="F976" s="263" t="s">
        <v>495</v>
      </c>
      <c r="G976" s="263" t="s">
        <v>1305</v>
      </c>
      <c r="H976" s="263" t="s">
        <v>1306</v>
      </c>
      <c r="I976" s="263" t="s">
        <v>1310</v>
      </c>
      <c r="J976" s="51"/>
      <c r="K976" s="52" t="str">
        <f t="shared" si="174"/>
        <v/>
      </c>
      <c r="L976" s="83" t="str">
        <f t="shared" si="175"/>
        <v/>
      </c>
      <c r="M976" s="53" t="str">
        <f>IF(K976="","",COUNTIF($K$7:K976,"ﾘｽﾄ１"))</f>
        <v/>
      </c>
      <c r="N976" s="53" t="str">
        <f t="shared" si="176"/>
        <v/>
      </c>
      <c r="O976" s="54" t="str">
        <f t="shared" si="177"/>
        <v/>
      </c>
      <c r="P976" s="53" t="str">
        <f t="shared" si="168"/>
        <v/>
      </c>
      <c r="Q976" s="52" t="str">
        <f t="shared" si="169"/>
        <v/>
      </c>
      <c r="R976" s="55" t="str">
        <f t="shared" si="170"/>
        <v/>
      </c>
      <c r="S976" s="52" t="str">
        <f t="shared" si="178"/>
        <v/>
      </c>
      <c r="T976" s="83" t="str">
        <f t="shared" si="171"/>
        <v/>
      </c>
      <c r="U976" s="53" t="str">
        <f>IF(S976="","",COUNTIF($S$7:S976,"該当２"))</f>
        <v/>
      </c>
      <c r="V976" s="56" t="str">
        <f t="shared" si="172"/>
        <v/>
      </c>
      <c r="W976" s="83" t="str">
        <f t="shared" si="173"/>
        <v/>
      </c>
      <c r="X976" s="53" t="str">
        <f>IF(V976="","",COUNTIF($V$7:V976,"該当３"))</f>
        <v/>
      </c>
    </row>
    <row r="977" spans="1:24">
      <c r="A977" s="263">
        <v>1020601005</v>
      </c>
      <c r="B977" s="263">
        <v>10</v>
      </c>
      <c r="C977" s="264">
        <v>206</v>
      </c>
      <c r="D977" s="265">
        <v>1</v>
      </c>
      <c r="E977" s="264">
        <v>5</v>
      </c>
      <c r="F977" s="263" t="s">
        <v>495</v>
      </c>
      <c r="G977" s="263" t="s">
        <v>1305</v>
      </c>
      <c r="H977" s="263" t="s">
        <v>1306</v>
      </c>
      <c r="I977" s="263" t="s">
        <v>1311</v>
      </c>
      <c r="J977" s="51"/>
      <c r="K977" s="52" t="str">
        <f t="shared" si="174"/>
        <v/>
      </c>
      <c r="L977" s="83" t="str">
        <f t="shared" si="175"/>
        <v/>
      </c>
      <c r="M977" s="53" t="str">
        <f>IF(K977="","",COUNTIF($K$7:K977,"ﾘｽﾄ１"))</f>
        <v/>
      </c>
      <c r="N977" s="53" t="str">
        <f t="shared" si="176"/>
        <v/>
      </c>
      <c r="O977" s="54" t="str">
        <f t="shared" si="177"/>
        <v/>
      </c>
      <c r="P977" s="53" t="str">
        <f t="shared" si="168"/>
        <v/>
      </c>
      <c r="Q977" s="52" t="str">
        <f t="shared" si="169"/>
        <v/>
      </c>
      <c r="R977" s="55" t="str">
        <f t="shared" si="170"/>
        <v/>
      </c>
      <c r="S977" s="52" t="str">
        <f t="shared" si="178"/>
        <v/>
      </c>
      <c r="T977" s="83" t="str">
        <f t="shared" si="171"/>
        <v/>
      </c>
      <c r="U977" s="53" t="str">
        <f>IF(S977="","",COUNTIF($S$7:S977,"該当２"))</f>
        <v/>
      </c>
      <c r="V977" s="56" t="str">
        <f t="shared" si="172"/>
        <v/>
      </c>
      <c r="W977" s="83" t="str">
        <f t="shared" si="173"/>
        <v/>
      </c>
      <c r="X977" s="53" t="str">
        <f>IF(V977="","",COUNTIF($V$7:V977,"該当３"))</f>
        <v/>
      </c>
    </row>
    <row r="978" spans="1:24">
      <c r="A978" s="263">
        <v>1020601006</v>
      </c>
      <c r="B978" s="263">
        <v>10</v>
      </c>
      <c r="C978" s="264">
        <v>206</v>
      </c>
      <c r="D978" s="265">
        <v>1</v>
      </c>
      <c r="E978" s="264">
        <v>6</v>
      </c>
      <c r="F978" s="263" t="s">
        <v>495</v>
      </c>
      <c r="G978" s="263" t="s">
        <v>1305</v>
      </c>
      <c r="H978" s="263" t="s">
        <v>1306</v>
      </c>
      <c r="I978" s="263" t="s">
        <v>1312</v>
      </c>
      <c r="J978" s="51"/>
      <c r="K978" s="52" t="str">
        <f t="shared" si="174"/>
        <v/>
      </c>
      <c r="L978" s="83" t="str">
        <f t="shared" si="175"/>
        <v/>
      </c>
      <c r="M978" s="53" t="str">
        <f>IF(K978="","",COUNTIF($K$7:K978,"ﾘｽﾄ１"))</f>
        <v/>
      </c>
      <c r="N978" s="53" t="str">
        <f t="shared" si="176"/>
        <v/>
      </c>
      <c r="O978" s="54" t="str">
        <f t="shared" si="177"/>
        <v/>
      </c>
      <c r="P978" s="53" t="str">
        <f t="shared" si="168"/>
        <v/>
      </c>
      <c r="Q978" s="52" t="str">
        <f t="shared" si="169"/>
        <v/>
      </c>
      <c r="R978" s="55" t="str">
        <f t="shared" si="170"/>
        <v/>
      </c>
      <c r="S978" s="52" t="str">
        <f t="shared" si="178"/>
        <v/>
      </c>
      <c r="T978" s="83" t="str">
        <f t="shared" si="171"/>
        <v/>
      </c>
      <c r="U978" s="53" t="str">
        <f>IF(S978="","",COUNTIF($S$7:S978,"該当２"))</f>
        <v/>
      </c>
      <c r="V978" s="56" t="str">
        <f t="shared" si="172"/>
        <v/>
      </c>
      <c r="W978" s="83" t="str">
        <f t="shared" si="173"/>
        <v/>
      </c>
      <c r="X978" s="53" t="str">
        <f>IF(V978="","",COUNTIF($V$7:V978,"該当３"))</f>
        <v/>
      </c>
    </row>
    <row r="979" spans="1:24">
      <c r="A979" s="263">
        <v>1020601007</v>
      </c>
      <c r="B979" s="263">
        <v>10</v>
      </c>
      <c r="C979" s="264">
        <v>206</v>
      </c>
      <c r="D979" s="265">
        <v>1</v>
      </c>
      <c r="E979" s="264">
        <v>7</v>
      </c>
      <c r="F979" s="263" t="s">
        <v>495</v>
      </c>
      <c r="G979" s="263" t="s">
        <v>1305</v>
      </c>
      <c r="H979" s="263" t="s">
        <v>1306</v>
      </c>
      <c r="I979" s="263" t="s">
        <v>198</v>
      </c>
      <c r="J979" s="51"/>
      <c r="K979" s="52" t="str">
        <f t="shared" si="174"/>
        <v/>
      </c>
      <c r="L979" s="83" t="str">
        <f t="shared" si="175"/>
        <v/>
      </c>
      <c r="M979" s="53" t="str">
        <f>IF(K979="","",COUNTIF($K$7:K979,"ﾘｽﾄ１"))</f>
        <v/>
      </c>
      <c r="N979" s="53" t="str">
        <f t="shared" si="176"/>
        <v/>
      </c>
      <c r="O979" s="54" t="str">
        <f t="shared" si="177"/>
        <v/>
      </c>
      <c r="P979" s="53" t="str">
        <f t="shared" si="168"/>
        <v/>
      </c>
      <c r="Q979" s="52" t="str">
        <f t="shared" si="169"/>
        <v/>
      </c>
      <c r="R979" s="55" t="str">
        <f t="shared" si="170"/>
        <v/>
      </c>
      <c r="S979" s="52" t="str">
        <f t="shared" si="178"/>
        <v/>
      </c>
      <c r="T979" s="83" t="str">
        <f t="shared" si="171"/>
        <v/>
      </c>
      <c r="U979" s="53" t="str">
        <f>IF(S979="","",COUNTIF($S$7:S979,"該当２"))</f>
        <v/>
      </c>
      <c r="V979" s="56" t="str">
        <f t="shared" si="172"/>
        <v/>
      </c>
      <c r="W979" s="83" t="str">
        <f t="shared" si="173"/>
        <v/>
      </c>
      <c r="X979" s="53" t="str">
        <f>IF(V979="","",COUNTIF($V$7:V979,"該当３"))</f>
        <v/>
      </c>
    </row>
    <row r="980" spans="1:24">
      <c r="A980" s="263">
        <v>1020601008</v>
      </c>
      <c r="B980" s="263">
        <v>10</v>
      </c>
      <c r="C980" s="264">
        <v>206</v>
      </c>
      <c r="D980" s="265">
        <v>1</v>
      </c>
      <c r="E980" s="264">
        <v>8</v>
      </c>
      <c r="F980" s="263" t="s">
        <v>495</v>
      </c>
      <c r="G980" s="263" t="s">
        <v>1305</v>
      </c>
      <c r="H980" s="263" t="s">
        <v>1306</v>
      </c>
      <c r="I980" s="263" t="s">
        <v>1313</v>
      </c>
      <c r="J980" s="51"/>
      <c r="K980" s="52" t="str">
        <f t="shared" si="174"/>
        <v/>
      </c>
      <c r="L980" s="83" t="str">
        <f t="shared" si="175"/>
        <v/>
      </c>
      <c r="M980" s="53" t="str">
        <f>IF(K980="","",COUNTIF($K$7:K980,"ﾘｽﾄ１"))</f>
        <v/>
      </c>
      <c r="N980" s="53" t="str">
        <f t="shared" si="176"/>
        <v/>
      </c>
      <c r="O980" s="54" t="str">
        <f t="shared" si="177"/>
        <v/>
      </c>
      <c r="P980" s="53" t="str">
        <f t="shared" si="168"/>
        <v/>
      </c>
      <c r="Q980" s="52" t="str">
        <f t="shared" si="169"/>
        <v/>
      </c>
      <c r="R980" s="55" t="str">
        <f t="shared" si="170"/>
        <v/>
      </c>
      <c r="S980" s="52" t="str">
        <f t="shared" si="178"/>
        <v/>
      </c>
      <c r="T980" s="83" t="str">
        <f t="shared" si="171"/>
        <v/>
      </c>
      <c r="U980" s="53" t="str">
        <f>IF(S980="","",COUNTIF($S$7:S980,"該当２"))</f>
        <v/>
      </c>
      <c r="V980" s="56" t="str">
        <f t="shared" si="172"/>
        <v/>
      </c>
      <c r="W980" s="83" t="str">
        <f t="shared" si="173"/>
        <v/>
      </c>
      <c r="X980" s="53" t="str">
        <f>IF(V980="","",COUNTIF($V$7:V980,"該当３"))</f>
        <v/>
      </c>
    </row>
    <row r="981" spans="1:24">
      <c r="A981" s="263">
        <v>1020601009</v>
      </c>
      <c r="B981" s="263">
        <v>10</v>
      </c>
      <c r="C981" s="264">
        <v>206</v>
      </c>
      <c r="D981" s="265">
        <v>1</v>
      </c>
      <c r="E981" s="264">
        <v>9</v>
      </c>
      <c r="F981" s="263" t="s">
        <v>495</v>
      </c>
      <c r="G981" s="263" t="s">
        <v>1305</v>
      </c>
      <c r="H981" s="263" t="s">
        <v>1306</v>
      </c>
      <c r="I981" s="263" t="s">
        <v>1314</v>
      </c>
      <c r="J981" s="51"/>
      <c r="K981" s="52" t="str">
        <f t="shared" si="174"/>
        <v/>
      </c>
      <c r="L981" s="83" t="str">
        <f t="shared" si="175"/>
        <v/>
      </c>
      <c r="M981" s="53" t="str">
        <f>IF(K981="","",COUNTIF($K$7:K981,"ﾘｽﾄ１"))</f>
        <v/>
      </c>
      <c r="N981" s="53" t="str">
        <f t="shared" si="176"/>
        <v/>
      </c>
      <c r="O981" s="54" t="str">
        <f t="shared" si="177"/>
        <v/>
      </c>
      <c r="P981" s="53" t="str">
        <f t="shared" si="168"/>
        <v/>
      </c>
      <c r="Q981" s="52" t="str">
        <f t="shared" si="169"/>
        <v/>
      </c>
      <c r="R981" s="55" t="str">
        <f t="shared" si="170"/>
        <v/>
      </c>
      <c r="S981" s="52" t="str">
        <f t="shared" si="178"/>
        <v/>
      </c>
      <c r="T981" s="83" t="str">
        <f t="shared" si="171"/>
        <v/>
      </c>
      <c r="U981" s="53" t="str">
        <f>IF(S981="","",COUNTIF($S$7:S981,"該当２"))</f>
        <v/>
      </c>
      <c r="V981" s="56" t="str">
        <f t="shared" si="172"/>
        <v/>
      </c>
      <c r="W981" s="83" t="str">
        <f t="shared" si="173"/>
        <v/>
      </c>
      <c r="X981" s="53" t="str">
        <f>IF(V981="","",COUNTIF($V$7:V981,"該当３"))</f>
        <v/>
      </c>
    </row>
    <row r="982" spans="1:24">
      <c r="A982" s="263">
        <v>1020601010</v>
      </c>
      <c r="B982" s="263">
        <v>10</v>
      </c>
      <c r="C982" s="264">
        <v>206</v>
      </c>
      <c r="D982" s="265">
        <v>1</v>
      </c>
      <c r="E982" s="264">
        <v>10</v>
      </c>
      <c r="F982" s="263" t="s">
        <v>495</v>
      </c>
      <c r="G982" s="263" t="s">
        <v>1305</v>
      </c>
      <c r="H982" s="263" t="s">
        <v>1306</v>
      </c>
      <c r="I982" s="263" t="s">
        <v>1315</v>
      </c>
      <c r="J982" s="51"/>
      <c r="K982" s="52" t="str">
        <f t="shared" si="174"/>
        <v/>
      </c>
      <c r="L982" s="83" t="str">
        <f t="shared" si="175"/>
        <v/>
      </c>
      <c r="M982" s="53" t="str">
        <f>IF(K982="","",COUNTIF($K$7:K982,"ﾘｽﾄ１"))</f>
        <v/>
      </c>
      <c r="N982" s="53" t="str">
        <f t="shared" si="176"/>
        <v/>
      </c>
      <c r="O982" s="54" t="str">
        <f t="shared" si="177"/>
        <v/>
      </c>
      <c r="P982" s="53" t="str">
        <f t="shared" si="168"/>
        <v/>
      </c>
      <c r="Q982" s="52" t="str">
        <f t="shared" si="169"/>
        <v/>
      </c>
      <c r="R982" s="55" t="str">
        <f t="shared" si="170"/>
        <v/>
      </c>
      <c r="S982" s="52" t="str">
        <f t="shared" si="178"/>
        <v/>
      </c>
      <c r="T982" s="83" t="str">
        <f t="shared" si="171"/>
        <v/>
      </c>
      <c r="U982" s="53" t="str">
        <f>IF(S982="","",COUNTIF($S$7:S982,"該当２"))</f>
        <v/>
      </c>
      <c r="V982" s="56" t="str">
        <f t="shared" si="172"/>
        <v/>
      </c>
      <c r="W982" s="83" t="str">
        <f t="shared" si="173"/>
        <v/>
      </c>
      <c r="X982" s="53" t="str">
        <f>IF(V982="","",COUNTIF($V$7:V982,"該当３"))</f>
        <v/>
      </c>
    </row>
    <row r="983" spans="1:24">
      <c r="A983" s="263">
        <v>1020601011</v>
      </c>
      <c r="B983" s="263">
        <v>10</v>
      </c>
      <c r="C983" s="264">
        <v>206</v>
      </c>
      <c r="D983" s="265">
        <v>1</v>
      </c>
      <c r="E983" s="264">
        <v>11</v>
      </c>
      <c r="F983" s="263" t="s">
        <v>495</v>
      </c>
      <c r="G983" s="263" t="s">
        <v>1305</v>
      </c>
      <c r="H983" s="263" t="s">
        <v>1306</v>
      </c>
      <c r="I983" s="263" t="s">
        <v>242</v>
      </c>
      <c r="J983" s="51"/>
      <c r="K983" s="52" t="str">
        <f t="shared" si="174"/>
        <v/>
      </c>
      <c r="L983" s="83" t="str">
        <f t="shared" si="175"/>
        <v/>
      </c>
      <c r="M983" s="53" t="str">
        <f>IF(K983="","",COUNTIF($K$7:K983,"ﾘｽﾄ１"))</f>
        <v/>
      </c>
      <c r="N983" s="53" t="str">
        <f t="shared" si="176"/>
        <v/>
      </c>
      <c r="O983" s="54" t="str">
        <f t="shared" si="177"/>
        <v/>
      </c>
      <c r="P983" s="53" t="str">
        <f t="shared" si="168"/>
        <v/>
      </c>
      <c r="Q983" s="52" t="str">
        <f t="shared" si="169"/>
        <v/>
      </c>
      <c r="R983" s="55" t="str">
        <f t="shared" si="170"/>
        <v/>
      </c>
      <c r="S983" s="52" t="str">
        <f t="shared" si="178"/>
        <v/>
      </c>
      <c r="T983" s="83" t="str">
        <f t="shared" si="171"/>
        <v/>
      </c>
      <c r="U983" s="53" t="str">
        <f>IF(S983="","",COUNTIF($S$7:S983,"該当２"))</f>
        <v/>
      </c>
      <c r="V983" s="56" t="str">
        <f t="shared" si="172"/>
        <v/>
      </c>
      <c r="W983" s="83" t="str">
        <f t="shared" si="173"/>
        <v/>
      </c>
      <c r="X983" s="53" t="str">
        <f>IF(V983="","",COUNTIF($V$7:V983,"該当３"))</f>
        <v/>
      </c>
    </row>
    <row r="984" spans="1:24">
      <c r="A984" s="263">
        <v>1020601012</v>
      </c>
      <c r="B984" s="263">
        <v>10</v>
      </c>
      <c r="C984" s="264">
        <v>206</v>
      </c>
      <c r="D984" s="265">
        <v>1</v>
      </c>
      <c r="E984" s="264">
        <v>12</v>
      </c>
      <c r="F984" s="263" t="s">
        <v>495</v>
      </c>
      <c r="G984" s="263" t="s">
        <v>1305</v>
      </c>
      <c r="H984" s="263" t="s">
        <v>1306</v>
      </c>
      <c r="I984" s="263" t="s">
        <v>1316</v>
      </c>
      <c r="J984" s="51"/>
      <c r="K984" s="52" t="str">
        <f t="shared" si="174"/>
        <v/>
      </c>
      <c r="L984" s="83" t="str">
        <f t="shared" si="175"/>
        <v/>
      </c>
      <c r="M984" s="53" t="str">
        <f>IF(K984="","",COUNTIF($K$7:K984,"ﾘｽﾄ１"))</f>
        <v/>
      </c>
      <c r="N984" s="53" t="str">
        <f t="shared" si="176"/>
        <v/>
      </c>
      <c r="O984" s="54" t="str">
        <f t="shared" si="177"/>
        <v/>
      </c>
      <c r="P984" s="53" t="str">
        <f t="shared" si="168"/>
        <v/>
      </c>
      <c r="Q984" s="52" t="str">
        <f t="shared" si="169"/>
        <v/>
      </c>
      <c r="R984" s="55" t="str">
        <f t="shared" si="170"/>
        <v/>
      </c>
      <c r="S984" s="52" t="str">
        <f t="shared" si="178"/>
        <v/>
      </c>
      <c r="T984" s="83" t="str">
        <f t="shared" si="171"/>
        <v/>
      </c>
      <c r="U984" s="53" t="str">
        <f>IF(S984="","",COUNTIF($S$7:S984,"該当２"))</f>
        <v/>
      </c>
      <c r="V984" s="56" t="str">
        <f t="shared" si="172"/>
        <v/>
      </c>
      <c r="W984" s="83" t="str">
        <f t="shared" si="173"/>
        <v/>
      </c>
      <c r="X984" s="53" t="str">
        <f>IF(V984="","",COUNTIF($V$7:V984,"該当３"))</f>
        <v/>
      </c>
    </row>
    <row r="985" spans="1:24">
      <c r="A985" s="263">
        <v>1020601013</v>
      </c>
      <c r="B985" s="263">
        <v>10</v>
      </c>
      <c r="C985" s="264">
        <v>206</v>
      </c>
      <c r="D985" s="265">
        <v>1</v>
      </c>
      <c r="E985" s="264">
        <v>13</v>
      </c>
      <c r="F985" s="263" t="s">
        <v>495</v>
      </c>
      <c r="G985" s="263" t="s">
        <v>1305</v>
      </c>
      <c r="H985" s="263" t="s">
        <v>1306</v>
      </c>
      <c r="I985" s="263" t="s">
        <v>1317</v>
      </c>
      <c r="J985" s="51"/>
      <c r="K985" s="52" t="str">
        <f t="shared" si="174"/>
        <v/>
      </c>
      <c r="L985" s="83" t="str">
        <f t="shared" si="175"/>
        <v/>
      </c>
      <c r="M985" s="53" t="str">
        <f>IF(K985="","",COUNTIF($K$7:K985,"ﾘｽﾄ１"))</f>
        <v/>
      </c>
      <c r="N985" s="53" t="str">
        <f t="shared" si="176"/>
        <v/>
      </c>
      <c r="O985" s="54" t="str">
        <f t="shared" si="177"/>
        <v/>
      </c>
      <c r="P985" s="53" t="str">
        <f t="shared" si="168"/>
        <v/>
      </c>
      <c r="Q985" s="52" t="str">
        <f t="shared" si="169"/>
        <v/>
      </c>
      <c r="R985" s="55" t="str">
        <f t="shared" si="170"/>
        <v/>
      </c>
      <c r="S985" s="52" t="str">
        <f t="shared" si="178"/>
        <v/>
      </c>
      <c r="T985" s="83" t="str">
        <f t="shared" si="171"/>
        <v/>
      </c>
      <c r="U985" s="53" t="str">
        <f>IF(S985="","",COUNTIF($S$7:S985,"該当２"))</f>
        <v/>
      </c>
      <c r="V985" s="56" t="str">
        <f t="shared" si="172"/>
        <v/>
      </c>
      <c r="W985" s="83" t="str">
        <f t="shared" si="173"/>
        <v/>
      </c>
      <c r="X985" s="53" t="str">
        <f>IF(V985="","",COUNTIF($V$7:V985,"該当３"))</f>
        <v/>
      </c>
    </row>
    <row r="986" spans="1:24">
      <c r="A986" s="263">
        <v>1020601014</v>
      </c>
      <c r="B986" s="263">
        <v>10</v>
      </c>
      <c r="C986" s="264">
        <v>206</v>
      </c>
      <c r="D986" s="265">
        <v>1</v>
      </c>
      <c r="E986" s="264">
        <v>14</v>
      </c>
      <c r="F986" s="263" t="s">
        <v>495</v>
      </c>
      <c r="G986" s="263" t="s">
        <v>1305</v>
      </c>
      <c r="H986" s="263" t="s">
        <v>1306</v>
      </c>
      <c r="I986" s="263" t="s">
        <v>1318</v>
      </c>
      <c r="J986" s="51"/>
      <c r="K986" s="52" t="str">
        <f t="shared" si="174"/>
        <v/>
      </c>
      <c r="L986" s="83" t="str">
        <f t="shared" si="175"/>
        <v/>
      </c>
      <c r="M986" s="53" t="str">
        <f>IF(K986="","",COUNTIF($K$7:K986,"ﾘｽﾄ１"))</f>
        <v/>
      </c>
      <c r="N986" s="53" t="str">
        <f t="shared" si="176"/>
        <v/>
      </c>
      <c r="O986" s="54" t="str">
        <f t="shared" si="177"/>
        <v/>
      </c>
      <c r="P986" s="53" t="str">
        <f t="shared" si="168"/>
        <v/>
      </c>
      <c r="Q986" s="52" t="str">
        <f t="shared" si="169"/>
        <v/>
      </c>
      <c r="R986" s="55" t="str">
        <f t="shared" si="170"/>
        <v/>
      </c>
      <c r="S986" s="52" t="str">
        <f t="shared" si="178"/>
        <v/>
      </c>
      <c r="T986" s="83" t="str">
        <f t="shared" si="171"/>
        <v/>
      </c>
      <c r="U986" s="53" t="str">
        <f>IF(S986="","",COUNTIF($S$7:S986,"該当２"))</f>
        <v/>
      </c>
      <c r="V986" s="56" t="str">
        <f t="shared" si="172"/>
        <v/>
      </c>
      <c r="W986" s="83" t="str">
        <f t="shared" si="173"/>
        <v/>
      </c>
      <c r="X986" s="53" t="str">
        <f>IF(V986="","",COUNTIF($V$7:V986,"該当３"))</f>
        <v/>
      </c>
    </row>
    <row r="987" spans="1:24">
      <c r="A987" s="263">
        <v>1020602000</v>
      </c>
      <c r="B987" s="263">
        <v>10</v>
      </c>
      <c r="C987" s="264">
        <v>206</v>
      </c>
      <c r="D987" s="265">
        <v>2</v>
      </c>
      <c r="E987" s="264">
        <v>0</v>
      </c>
      <c r="F987" s="263" t="s">
        <v>495</v>
      </c>
      <c r="G987" s="263" t="s">
        <v>1305</v>
      </c>
      <c r="H987" s="263" t="s">
        <v>1319</v>
      </c>
      <c r="I987" s="263"/>
      <c r="J987" s="51"/>
      <c r="K987" s="52" t="str">
        <f t="shared" si="174"/>
        <v/>
      </c>
      <c r="L987" s="83" t="str">
        <f t="shared" si="175"/>
        <v/>
      </c>
      <c r="M987" s="53" t="str">
        <f>IF(K987="","",COUNTIF($K$7:K987,"ﾘｽﾄ１"))</f>
        <v/>
      </c>
      <c r="N987" s="53" t="str">
        <f t="shared" si="176"/>
        <v/>
      </c>
      <c r="O987" s="54" t="str">
        <f t="shared" si="177"/>
        <v/>
      </c>
      <c r="P987" s="53" t="str">
        <f t="shared" si="168"/>
        <v/>
      </c>
      <c r="Q987" s="52" t="str">
        <f t="shared" si="169"/>
        <v/>
      </c>
      <c r="R987" s="55" t="str">
        <f t="shared" si="170"/>
        <v/>
      </c>
      <c r="S987" s="52" t="str">
        <f t="shared" si="178"/>
        <v/>
      </c>
      <c r="T987" s="83" t="str">
        <f t="shared" si="171"/>
        <v/>
      </c>
      <c r="U987" s="53" t="str">
        <f>IF(S987="","",COUNTIF($S$7:S987,"該当２"))</f>
        <v/>
      </c>
      <c r="V987" s="56" t="str">
        <f t="shared" si="172"/>
        <v/>
      </c>
      <c r="W987" s="83" t="str">
        <f t="shared" si="173"/>
        <v/>
      </c>
      <c r="X987" s="53" t="str">
        <f>IF(V987="","",COUNTIF($V$7:V987,"該当３"))</f>
        <v/>
      </c>
    </row>
    <row r="988" spans="1:24">
      <c r="A988" s="263">
        <v>1020602001</v>
      </c>
      <c r="B988" s="263">
        <v>10</v>
      </c>
      <c r="C988" s="264">
        <v>206</v>
      </c>
      <c r="D988" s="265">
        <v>2</v>
      </c>
      <c r="E988" s="264">
        <v>1</v>
      </c>
      <c r="F988" s="263" t="s">
        <v>495</v>
      </c>
      <c r="G988" s="263" t="s">
        <v>1305</v>
      </c>
      <c r="H988" s="263" t="s">
        <v>1319</v>
      </c>
      <c r="I988" s="263" t="s">
        <v>1320</v>
      </c>
      <c r="J988" s="51"/>
      <c r="K988" s="52" t="str">
        <f t="shared" si="174"/>
        <v/>
      </c>
      <c r="L988" s="83" t="str">
        <f t="shared" si="175"/>
        <v/>
      </c>
      <c r="M988" s="53" t="str">
        <f>IF(K988="","",COUNTIF($K$7:K988,"ﾘｽﾄ１"))</f>
        <v/>
      </c>
      <c r="N988" s="53" t="str">
        <f t="shared" si="176"/>
        <v/>
      </c>
      <c r="O988" s="54" t="str">
        <f t="shared" si="177"/>
        <v/>
      </c>
      <c r="P988" s="53" t="str">
        <f t="shared" si="168"/>
        <v/>
      </c>
      <c r="Q988" s="52" t="str">
        <f t="shared" si="169"/>
        <v/>
      </c>
      <c r="R988" s="55" t="str">
        <f t="shared" si="170"/>
        <v/>
      </c>
      <c r="S988" s="52" t="str">
        <f t="shared" si="178"/>
        <v/>
      </c>
      <c r="T988" s="83" t="str">
        <f t="shared" si="171"/>
        <v/>
      </c>
      <c r="U988" s="53" t="str">
        <f>IF(S988="","",COUNTIF($S$7:S988,"該当２"))</f>
        <v/>
      </c>
      <c r="V988" s="56" t="str">
        <f t="shared" si="172"/>
        <v/>
      </c>
      <c r="W988" s="83" t="str">
        <f t="shared" si="173"/>
        <v/>
      </c>
      <c r="X988" s="53" t="str">
        <f>IF(V988="","",COUNTIF($V$7:V988,"該当３"))</f>
        <v/>
      </c>
    </row>
    <row r="989" spans="1:24">
      <c r="A989" s="263">
        <v>1020602002</v>
      </c>
      <c r="B989" s="263">
        <v>10</v>
      </c>
      <c r="C989" s="264">
        <v>206</v>
      </c>
      <c r="D989" s="265">
        <v>2</v>
      </c>
      <c r="E989" s="264">
        <v>2</v>
      </c>
      <c r="F989" s="263" t="s">
        <v>495</v>
      </c>
      <c r="G989" s="263" t="s">
        <v>1305</v>
      </c>
      <c r="H989" s="263" t="s">
        <v>1319</v>
      </c>
      <c r="I989" s="263" t="s">
        <v>55</v>
      </c>
      <c r="J989" s="51"/>
      <c r="K989" s="52" t="str">
        <f t="shared" si="174"/>
        <v/>
      </c>
      <c r="L989" s="83" t="str">
        <f t="shared" si="175"/>
        <v/>
      </c>
      <c r="M989" s="53" t="str">
        <f>IF(K989="","",COUNTIF($K$7:K989,"ﾘｽﾄ１"))</f>
        <v/>
      </c>
      <c r="N989" s="53" t="str">
        <f t="shared" si="176"/>
        <v/>
      </c>
      <c r="O989" s="54" t="str">
        <f t="shared" si="177"/>
        <v/>
      </c>
      <c r="P989" s="53" t="str">
        <f t="shared" si="168"/>
        <v/>
      </c>
      <c r="Q989" s="52" t="str">
        <f t="shared" si="169"/>
        <v/>
      </c>
      <c r="R989" s="55" t="str">
        <f t="shared" si="170"/>
        <v/>
      </c>
      <c r="S989" s="52" t="str">
        <f t="shared" si="178"/>
        <v/>
      </c>
      <c r="T989" s="83" t="str">
        <f t="shared" si="171"/>
        <v/>
      </c>
      <c r="U989" s="53" t="str">
        <f>IF(S989="","",COUNTIF($S$7:S989,"該当２"))</f>
        <v/>
      </c>
      <c r="V989" s="56" t="str">
        <f t="shared" si="172"/>
        <v/>
      </c>
      <c r="W989" s="83" t="str">
        <f t="shared" si="173"/>
        <v/>
      </c>
      <c r="X989" s="53" t="str">
        <f>IF(V989="","",COUNTIF($V$7:V989,"該当３"))</f>
        <v/>
      </c>
    </row>
    <row r="990" spans="1:24">
      <c r="A990" s="263">
        <v>1020602003</v>
      </c>
      <c r="B990" s="263">
        <v>10</v>
      </c>
      <c r="C990" s="264">
        <v>206</v>
      </c>
      <c r="D990" s="265">
        <v>2</v>
      </c>
      <c r="E990" s="264">
        <v>3</v>
      </c>
      <c r="F990" s="263" t="s">
        <v>495</v>
      </c>
      <c r="G990" s="263" t="s">
        <v>1305</v>
      </c>
      <c r="H990" s="263" t="s">
        <v>1319</v>
      </c>
      <c r="I990" s="263" t="s">
        <v>38</v>
      </c>
      <c r="J990" s="51"/>
      <c r="K990" s="52" t="str">
        <f t="shared" si="174"/>
        <v/>
      </c>
      <c r="L990" s="83" t="str">
        <f t="shared" si="175"/>
        <v/>
      </c>
      <c r="M990" s="53" t="str">
        <f>IF(K990="","",COUNTIF($K$7:K990,"ﾘｽﾄ１"))</f>
        <v/>
      </c>
      <c r="N990" s="53" t="str">
        <f t="shared" si="176"/>
        <v/>
      </c>
      <c r="O990" s="54" t="str">
        <f t="shared" si="177"/>
        <v/>
      </c>
      <c r="P990" s="53" t="str">
        <f t="shared" si="168"/>
        <v/>
      </c>
      <c r="Q990" s="52" t="str">
        <f t="shared" si="169"/>
        <v/>
      </c>
      <c r="R990" s="55" t="str">
        <f t="shared" si="170"/>
        <v/>
      </c>
      <c r="S990" s="52" t="str">
        <f t="shared" si="178"/>
        <v/>
      </c>
      <c r="T990" s="83" t="str">
        <f t="shared" si="171"/>
        <v/>
      </c>
      <c r="U990" s="53" t="str">
        <f>IF(S990="","",COUNTIF($S$7:S990,"該当２"))</f>
        <v/>
      </c>
      <c r="V990" s="56" t="str">
        <f t="shared" si="172"/>
        <v/>
      </c>
      <c r="W990" s="83" t="str">
        <f t="shared" si="173"/>
        <v/>
      </c>
      <c r="X990" s="53" t="str">
        <f>IF(V990="","",COUNTIF($V$7:V990,"該当３"))</f>
        <v/>
      </c>
    </row>
    <row r="991" spans="1:24">
      <c r="A991" s="263">
        <v>1020602004</v>
      </c>
      <c r="B991" s="263">
        <v>10</v>
      </c>
      <c r="C991" s="264">
        <v>206</v>
      </c>
      <c r="D991" s="265">
        <v>2</v>
      </c>
      <c r="E991" s="264">
        <v>4</v>
      </c>
      <c r="F991" s="263" t="s">
        <v>495</v>
      </c>
      <c r="G991" s="263" t="s">
        <v>1305</v>
      </c>
      <c r="H991" s="263" t="s">
        <v>1319</v>
      </c>
      <c r="I991" s="263" t="s">
        <v>1321</v>
      </c>
      <c r="J991" s="51"/>
      <c r="K991" s="52" t="str">
        <f t="shared" si="174"/>
        <v/>
      </c>
      <c r="L991" s="83" t="str">
        <f t="shared" si="175"/>
        <v/>
      </c>
      <c r="M991" s="53" t="str">
        <f>IF(K991="","",COUNTIF($K$7:K991,"ﾘｽﾄ１"))</f>
        <v/>
      </c>
      <c r="N991" s="53" t="str">
        <f t="shared" si="176"/>
        <v/>
      </c>
      <c r="O991" s="54" t="str">
        <f t="shared" si="177"/>
        <v/>
      </c>
      <c r="P991" s="53" t="str">
        <f t="shared" si="168"/>
        <v/>
      </c>
      <c r="Q991" s="52" t="str">
        <f t="shared" si="169"/>
        <v/>
      </c>
      <c r="R991" s="55" t="str">
        <f t="shared" si="170"/>
        <v/>
      </c>
      <c r="S991" s="52" t="str">
        <f t="shared" si="178"/>
        <v/>
      </c>
      <c r="T991" s="83" t="str">
        <f t="shared" si="171"/>
        <v/>
      </c>
      <c r="U991" s="53" t="str">
        <f>IF(S991="","",COUNTIF($S$7:S991,"該当２"))</f>
        <v/>
      </c>
      <c r="V991" s="56" t="str">
        <f t="shared" si="172"/>
        <v/>
      </c>
      <c r="W991" s="83" t="str">
        <f t="shared" si="173"/>
        <v/>
      </c>
      <c r="X991" s="53" t="str">
        <f>IF(V991="","",COUNTIF($V$7:V991,"該当３"))</f>
        <v/>
      </c>
    </row>
    <row r="992" spans="1:24">
      <c r="A992" s="263">
        <v>1020602005</v>
      </c>
      <c r="B992" s="263">
        <v>10</v>
      </c>
      <c r="C992" s="264">
        <v>206</v>
      </c>
      <c r="D992" s="265">
        <v>2</v>
      </c>
      <c r="E992" s="264">
        <v>5</v>
      </c>
      <c r="F992" s="263" t="s">
        <v>495</v>
      </c>
      <c r="G992" s="263" t="s">
        <v>1305</v>
      </c>
      <c r="H992" s="263" t="s">
        <v>1319</v>
      </c>
      <c r="I992" s="263" t="s">
        <v>1322</v>
      </c>
      <c r="J992" s="51"/>
      <c r="K992" s="52" t="str">
        <f t="shared" si="174"/>
        <v/>
      </c>
      <c r="L992" s="83" t="str">
        <f t="shared" si="175"/>
        <v/>
      </c>
      <c r="M992" s="53" t="str">
        <f>IF(K992="","",COUNTIF($K$7:K992,"ﾘｽﾄ１"))</f>
        <v/>
      </c>
      <c r="N992" s="53" t="str">
        <f t="shared" si="176"/>
        <v/>
      </c>
      <c r="O992" s="54" t="str">
        <f t="shared" si="177"/>
        <v/>
      </c>
      <c r="P992" s="53" t="str">
        <f t="shared" si="168"/>
        <v/>
      </c>
      <c r="Q992" s="52" t="str">
        <f t="shared" si="169"/>
        <v/>
      </c>
      <c r="R992" s="55" t="str">
        <f t="shared" si="170"/>
        <v/>
      </c>
      <c r="S992" s="52" t="str">
        <f t="shared" si="178"/>
        <v/>
      </c>
      <c r="T992" s="83" t="str">
        <f t="shared" si="171"/>
        <v/>
      </c>
      <c r="U992" s="53" t="str">
        <f>IF(S992="","",COUNTIF($S$7:S992,"該当２"))</f>
        <v/>
      </c>
      <c r="V992" s="56" t="str">
        <f t="shared" si="172"/>
        <v/>
      </c>
      <c r="W992" s="83" t="str">
        <f t="shared" si="173"/>
        <v/>
      </c>
      <c r="X992" s="53" t="str">
        <f>IF(V992="","",COUNTIF($V$7:V992,"該当３"))</f>
        <v/>
      </c>
    </row>
    <row r="993" spans="1:24">
      <c r="A993" s="263">
        <v>1020602006</v>
      </c>
      <c r="B993" s="263">
        <v>10</v>
      </c>
      <c r="C993" s="264">
        <v>206</v>
      </c>
      <c r="D993" s="265">
        <v>2</v>
      </c>
      <c r="E993" s="264">
        <v>6</v>
      </c>
      <c r="F993" s="263" t="s">
        <v>495</v>
      </c>
      <c r="G993" s="263" t="s">
        <v>1305</v>
      </c>
      <c r="H993" s="263" t="s">
        <v>1319</v>
      </c>
      <c r="I993" s="263" t="s">
        <v>1323</v>
      </c>
      <c r="J993" s="51"/>
      <c r="K993" s="52" t="str">
        <f t="shared" si="174"/>
        <v/>
      </c>
      <c r="L993" s="83" t="str">
        <f t="shared" si="175"/>
        <v/>
      </c>
      <c r="M993" s="53" t="str">
        <f>IF(K993="","",COUNTIF($K$7:K993,"ﾘｽﾄ１"))</f>
        <v/>
      </c>
      <c r="N993" s="53" t="str">
        <f t="shared" si="176"/>
        <v/>
      </c>
      <c r="O993" s="54" t="str">
        <f t="shared" si="177"/>
        <v/>
      </c>
      <c r="P993" s="53" t="str">
        <f t="shared" si="168"/>
        <v/>
      </c>
      <c r="Q993" s="52" t="str">
        <f t="shared" si="169"/>
        <v/>
      </c>
      <c r="R993" s="55" t="str">
        <f t="shared" si="170"/>
        <v/>
      </c>
      <c r="S993" s="52" t="str">
        <f t="shared" si="178"/>
        <v/>
      </c>
      <c r="T993" s="83" t="str">
        <f t="shared" si="171"/>
        <v/>
      </c>
      <c r="U993" s="53" t="str">
        <f>IF(S993="","",COUNTIF($S$7:S993,"該当２"))</f>
        <v/>
      </c>
      <c r="V993" s="56" t="str">
        <f t="shared" si="172"/>
        <v/>
      </c>
      <c r="W993" s="83" t="str">
        <f t="shared" si="173"/>
        <v/>
      </c>
      <c r="X993" s="53" t="str">
        <f>IF(V993="","",COUNTIF($V$7:V993,"該当３"))</f>
        <v/>
      </c>
    </row>
    <row r="994" spans="1:24">
      <c r="A994" s="263">
        <v>1020602007</v>
      </c>
      <c r="B994" s="263">
        <v>10</v>
      </c>
      <c r="C994" s="264">
        <v>206</v>
      </c>
      <c r="D994" s="265">
        <v>2</v>
      </c>
      <c r="E994" s="264">
        <v>7</v>
      </c>
      <c r="F994" s="263" t="s">
        <v>495</v>
      </c>
      <c r="G994" s="263" t="s">
        <v>1305</v>
      </c>
      <c r="H994" s="263" t="s">
        <v>1319</v>
      </c>
      <c r="I994" s="263" t="s">
        <v>1324</v>
      </c>
      <c r="J994" s="51"/>
      <c r="K994" s="52" t="str">
        <f t="shared" si="174"/>
        <v/>
      </c>
      <c r="L994" s="83" t="str">
        <f t="shared" si="175"/>
        <v/>
      </c>
      <c r="M994" s="53" t="str">
        <f>IF(K994="","",COUNTIF($K$7:K994,"ﾘｽﾄ１"))</f>
        <v/>
      </c>
      <c r="N994" s="53" t="str">
        <f t="shared" si="176"/>
        <v/>
      </c>
      <c r="O994" s="54" t="str">
        <f t="shared" si="177"/>
        <v/>
      </c>
      <c r="P994" s="53" t="str">
        <f t="shared" si="168"/>
        <v/>
      </c>
      <c r="Q994" s="52" t="str">
        <f t="shared" si="169"/>
        <v/>
      </c>
      <c r="R994" s="55" t="str">
        <f t="shared" si="170"/>
        <v/>
      </c>
      <c r="S994" s="52" t="str">
        <f t="shared" si="178"/>
        <v/>
      </c>
      <c r="T994" s="83" t="str">
        <f t="shared" si="171"/>
        <v/>
      </c>
      <c r="U994" s="53" t="str">
        <f>IF(S994="","",COUNTIF($S$7:S994,"該当２"))</f>
        <v/>
      </c>
      <c r="V994" s="56" t="str">
        <f t="shared" si="172"/>
        <v/>
      </c>
      <c r="W994" s="83" t="str">
        <f t="shared" si="173"/>
        <v/>
      </c>
      <c r="X994" s="53" t="str">
        <f>IF(V994="","",COUNTIF($V$7:V994,"該当３"))</f>
        <v/>
      </c>
    </row>
    <row r="995" spans="1:24">
      <c r="A995" s="263">
        <v>1020602008</v>
      </c>
      <c r="B995" s="263">
        <v>10</v>
      </c>
      <c r="C995" s="264">
        <v>206</v>
      </c>
      <c r="D995" s="265">
        <v>2</v>
      </c>
      <c r="E995" s="264">
        <v>8</v>
      </c>
      <c r="F995" s="263" t="s">
        <v>495</v>
      </c>
      <c r="G995" s="263" t="s">
        <v>1305</v>
      </c>
      <c r="H995" s="263" t="s">
        <v>1319</v>
      </c>
      <c r="I995" s="263" t="s">
        <v>1325</v>
      </c>
      <c r="J995" s="51"/>
      <c r="K995" s="52" t="str">
        <f t="shared" si="174"/>
        <v/>
      </c>
      <c r="L995" s="83" t="str">
        <f t="shared" si="175"/>
        <v/>
      </c>
      <c r="M995" s="53" t="str">
        <f>IF(K995="","",COUNTIF($K$7:K995,"ﾘｽﾄ１"))</f>
        <v/>
      </c>
      <c r="N995" s="53" t="str">
        <f t="shared" si="176"/>
        <v/>
      </c>
      <c r="O995" s="54" t="str">
        <f t="shared" si="177"/>
        <v/>
      </c>
      <c r="P995" s="53" t="str">
        <f t="shared" si="168"/>
        <v/>
      </c>
      <c r="Q995" s="52" t="str">
        <f t="shared" si="169"/>
        <v/>
      </c>
      <c r="R995" s="55" t="str">
        <f t="shared" si="170"/>
        <v/>
      </c>
      <c r="S995" s="52" t="str">
        <f t="shared" si="178"/>
        <v/>
      </c>
      <c r="T995" s="83" t="str">
        <f t="shared" si="171"/>
        <v/>
      </c>
      <c r="U995" s="53" t="str">
        <f>IF(S995="","",COUNTIF($S$7:S995,"該当２"))</f>
        <v/>
      </c>
      <c r="V995" s="56" t="str">
        <f t="shared" si="172"/>
        <v/>
      </c>
      <c r="W995" s="83" t="str">
        <f t="shared" si="173"/>
        <v/>
      </c>
      <c r="X995" s="53" t="str">
        <f>IF(V995="","",COUNTIF($V$7:V995,"該当３"))</f>
        <v/>
      </c>
    </row>
    <row r="996" spans="1:24">
      <c r="A996" s="263">
        <v>1020602009</v>
      </c>
      <c r="B996" s="263">
        <v>10</v>
      </c>
      <c r="C996" s="264">
        <v>206</v>
      </c>
      <c r="D996" s="265">
        <v>2</v>
      </c>
      <c r="E996" s="264">
        <v>9</v>
      </c>
      <c r="F996" s="263" t="s">
        <v>495</v>
      </c>
      <c r="G996" s="263" t="s">
        <v>1305</v>
      </c>
      <c r="H996" s="263" t="s">
        <v>1319</v>
      </c>
      <c r="I996" s="263" t="s">
        <v>1326</v>
      </c>
      <c r="J996" s="51"/>
      <c r="K996" s="52" t="str">
        <f t="shared" si="174"/>
        <v/>
      </c>
      <c r="L996" s="83" t="str">
        <f t="shared" si="175"/>
        <v/>
      </c>
      <c r="M996" s="53" t="str">
        <f>IF(K996="","",COUNTIF($K$7:K996,"ﾘｽﾄ１"))</f>
        <v/>
      </c>
      <c r="N996" s="53" t="str">
        <f t="shared" si="176"/>
        <v/>
      </c>
      <c r="O996" s="54" t="str">
        <f t="shared" si="177"/>
        <v/>
      </c>
      <c r="P996" s="53" t="str">
        <f t="shared" si="168"/>
        <v/>
      </c>
      <c r="Q996" s="52" t="str">
        <f t="shared" si="169"/>
        <v/>
      </c>
      <c r="R996" s="55" t="str">
        <f t="shared" si="170"/>
        <v/>
      </c>
      <c r="S996" s="52" t="str">
        <f t="shared" si="178"/>
        <v/>
      </c>
      <c r="T996" s="83" t="str">
        <f t="shared" si="171"/>
        <v/>
      </c>
      <c r="U996" s="53" t="str">
        <f>IF(S996="","",COUNTIF($S$7:S996,"該当２"))</f>
        <v/>
      </c>
      <c r="V996" s="56" t="str">
        <f t="shared" si="172"/>
        <v/>
      </c>
      <c r="W996" s="83" t="str">
        <f t="shared" si="173"/>
        <v/>
      </c>
      <c r="X996" s="53" t="str">
        <f>IF(V996="","",COUNTIF($V$7:V996,"該当３"))</f>
        <v/>
      </c>
    </row>
    <row r="997" spans="1:24">
      <c r="A997" s="263">
        <v>1020603000</v>
      </c>
      <c r="B997" s="263">
        <v>10</v>
      </c>
      <c r="C997" s="264">
        <v>206</v>
      </c>
      <c r="D997" s="265">
        <v>3</v>
      </c>
      <c r="E997" s="264">
        <v>0</v>
      </c>
      <c r="F997" s="263" t="s">
        <v>495</v>
      </c>
      <c r="G997" s="263" t="s">
        <v>1305</v>
      </c>
      <c r="H997" s="263" t="s">
        <v>1327</v>
      </c>
      <c r="I997" s="263"/>
      <c r="J997" s="51"/>
      <c r="K997" s="52" t="str">
        <f t="shared" si="174"/>
        <v/>
      </c>
      <c r="L997" s="83" t="str">
        <f t="shared" si="175"/>
        <v/>
      </c>
      <c r="M997" s="53" t="str">
        <f>IF(K997="","",COUNTIF($K$7:K997,"ﾘｽﾄ１"))</f>
        <v/>
      </c>
      <c r="N997" s="53" t="str">
        <f t="shared" si="176"/>
        <v/>
      </c>
      <c r="O997" s="54" t="str">
        <f t="shared" si="177"/>
        <v/>
      </c>
      <c r="P997" s="53" t="str">
        <f t="shared" si="168"/>
        <v/>
      </c>
      <c r="Q997" s="52" t="str">
        <f t="shared" si="169"/>
        <v/>
      </c>
      <c r="R997" s="55" t="str">
        <f t="shared" si="170"/>
        <v/>
      </c>
      <c r="S997" s="52" t="str">
        <f t="shared" si="178"/>
        <v/>
      </c>
      <c r="T997" s="83" t="str">
        <f t="shared" si="171"/>
        <v/>
      </c>
      <c r="U997" s="53" t="str">
        <f>IF(S997="","",COUNTIF($S$7:S997,"該当２"))</f>
        <v/>
      </c>
      <c r="V997" s="56" t="str">
        <f t="shared" si="172"/>
        <v/>
      </c>
      <c r="W997" s="83" t="str">
        <f t="shared" si="173"/>
        <v/>
      </c>
      <c r="X997" s="53" t="str">
        <f>IF(V997="","",COUNTIF($V$7:V997,"該当３"))</f>
        <v/>
      </c>
    </row>
    <row r="998" spans="1:24">
      <c r="A998" s="263">
        <v>1020603001</v>
      </c>
      <c r="B998" s="263">
        <v>10</v>
      </c>
      <c r="C998" s="264">
        <v>206</v>
      </c>
      <c r="D998" s="265">
        <v>3</v>
      </c>
      <c r="E998" s="264">
        <v>1</v>
      </c>
      <c r="F998" s="263" t="s">
        <v>495</v>
      </c>
      <c r="G998" s="263" t="s">
        <v>1305</v>
      </c>
      <c r="H998" s="263" t="s">
        <v>1327</v>
      </c>
      <c r="I998" s="263" t="s">
        <v>1328</v>
      </c>
      <c r="J998" s="51"/>
      <c r="K998" s="52" t="str">
        <f t="shared" si="174"/>
        <v/>
      </c>
      <c r="L998" s="83" t="str">
        <f t="shared" si="175"/>
        <v/>
      </c>
      <c r="M998" s="53" t="str">
        <f>IF(K998="","",COUNTIF($K$7:K998,"ﾘｽﾄ１"))</f>
        <v/>
      </c>
      <c r="N998" s="53" t="str">
        <f t="shared" si="176"/>
        <v/>
      </c>
      <c r="O998" s="54" t="str">
        <f t="shared" si="177"/>
        <v/>
      </c>
      <c r="P998" s="53" t="str">
        <f t="shared" si="168"/>
        <v/>
      </c>
      <c r="Q998" s="52" t="str">
        <f t="shared" si="169"/>
        <v/>
      </c>
      <c r="R998" s="55" t="str">
        <f t="shared" si="170"/>
        <v/>
      </c>
      <c r="S998" s="52" t="str">
        <f t="shared" si="178"/>
        <v/>
      </c>
      <c r="T998" s="83" t="str">
        <f t="shared" si="171"/>
        <v/>
      </c>
      <c r="U998" s="53" t="str">
        <f>IF(S998="","",COUNTIF($S$7:S998,"該当２"))</f>
        <v/>
      </c>
      <c r="V998" s="56" t="str">
        <f t="shared" si="172"/>
        <v/>
      </c>
      <c r="W998" s="83" t="str">
        <f t="shared" si="173"/>
        <v/>
      </c>
      <c r="X998" s="53" t="str">
        <f>IF(V998="","",COUNTIF($V$7:V998,"該当３"))</f>
        <v/>
      </c>
    </row>
    <row r="999" spans="1:24">
      <c r="A999" s="263">
        <v>1020603002</v>
      </c>
      <c r="B999" s="263">
        <v>10</v>
      </c>
      <c r="C999" s="264">
        <v>206</v>
      </c>
      <c r="D999" s="265">
        <v>3</v>
      </c>
      <c r="E999" s="264">
        <v>2</v>
      </c>
      <c r="F999" s="263" t="s">
        <v>495</v>
      </c>
      <c r="G999" s="263" t="s">
        <v>1305</v>
      </c>
      <c r="H999" s="263" t="s">
        <v>1327</v>
      </c>
      <c r="I999" s="263" t="s">
        <v>1329</v>
      </c>
      <c r="J999" s="51"/>
      <c r="K999" s="52" t="str">
        <f t="shared" si="174"/>
        <v/>
      </c>
      <c r="L999" s="83" t="str">
        <f t="shared" si="175"/>
        <v/>
      </c>
      <c r="M999" s="53" t="str">
        <f>IF(K999="","",COUNTIF($K$7:K999,"ﾘｽﾄ１"))</f>
        <v/>
      </c>
      <c r="N999" s="53" t="str">
        <f t="shared" si="176"/>
        <v/>
      </c>
      <c r="O999" s="54" t="str">
        <f t="shared" si="177"/>
        <v/>
      </c>
      <c r="P999" s="53" t="str">
        <f t="shared" si="168"/>
        <v/>
      </c>
      <c r="Q999" s="52" t="str">
        <f t="shared" si="169"/>
        <v/>
      </c>
      <c r="R999" s="55" t="str">
        <f t="shared" si="170"/>
        <v/>
      </c>
      <c r="S999" s="52" t="str">
        <f t="shared" si="178"/>
        <v/>
      </c>
      <c r="T999" s="83" t="str">
        <f t="shared" si="171"/>
        <v/>
      </c>
      <c r="U999" s="53" t="str">
        <f>IF(S999="","",COUNTIF($S$7:S999,"該当２"))</f>
        <v/>
      </c>
      <c r="V999" s="56" t="str">
        <f t="shared" si="172"/>
        <v/>
      </c>
      <c r="W999" s="83" t="str">
        <f t="shared" si="173"/>
        <v/>
      </c>
      <c r="X999" s="53" t="str">
        <f>IF(V999="","",COUNTIF($V$7:V999,"該当３"))</f>
        <v/>
      </c>
    </row>
    <row r="1000" spans="1:24">
      <c r="A1000" s="263">
        <v>1020603003</v>
      </c>
      <c r="B1000" s="263">
        <v>10</v>
      </c>
      <c r="C1000" s="264">
        <v>206</v>
      </c>
      <c r="D1000" s="265">
        <v>3</v>
      </c>
      <c r="E1000" s="264">
        <v>3</v>
      </c>
      <c r="F1000" s="263" t="s">
        <v>495</v>
      </c>
      <c r="G1000" s="263" t="s">
        <v>1305</v>
      </c>
      <c r="H1000" s="263" t="s">
        <v>1327</v>
      </c>
      <c r="I1000" s="263" t="s">
        <v>1330</v>
      </c>
      <c r="J1000" s="51"/>
      <c r="K1000" s="52" t="str">
        <f t="shared" si="174"/>
        <v/>
      </c>
      <c r="L1000" s="83" t="str">
        <f t="shared" si="175"/>
        <v/>
      </c>
      <c r="M1000" s="53" t="str">
        <f>IF(K1000="","",COUNTIF($K$7:K1000,"ﾘｽﾄ１"))</f>
        <v/>
      </c>
      <c r="N1000" s="53" t="str">
        <f t="shared" si="176"/>
        <v/>
      </c>
      <c r="O1000" s="54" t="str">
        <f t="shared" si="177"/>
        <v/>
      </c>
      <c r="P1000" s="53" t="str">
        <f t="shared" si="168"/>
        <v/>
      </c>
      <c r="Q1000" s="52" t="str">
        <f t="shared" si="169"/>
        <v/>
      </c>
      <c r="R1000" s="55" t="str">
        <f t="shared" si="170"/>
        <v/>
      </c>
      <c r="S1000" s="52" t="str">
        <f t="shared" si="178"/>
        <v/>
      </c>
      <c r="T1000" s="83" t="str">
        <f t="shared" si="171"/>
        <v/>
      </c>
      <c r="U1000" s="53" t="str">
        <f>IF(S1000="","",COUNTIF($S$7:S1000,"該当２"))</f>
        <v/>
      </c>
      <c r="V1000" s="56" t="str">
        <f t="shared" si="172"/>
        <v/>
      </c>
      <c r="W1000" s="83" t="str">
        <f t="shared" si="173"/>
        <v/>
      </c>
      <c r="X1000" s="53" t="str">
        <f>IF(V1000="","",COUNTIF($V$7:V1000,"該当３"))</f>
        <v/>
      </c>
    </row>
    <row r="1001" spans="1:24">
      <c r="A1001" s="263">
        <v>1020603004</v>
      </c>
      <c r="B1001" s="263">
        <v>10</v>
      </c>
      <c r="C1001" s="264">
        <v>206</v>
      </c>
      <c r="D1001" s="265">
        <v>3</v>
      </c>
      <c r="E1001" s="264">
        <v>4</v>
      </c>
      <c r="F1001" s="263" t="s">
        <v>495</v>
      </c>
      <c r="G1001" s="263" t="s">
        <v>1305</v>
      </c>
      <c r="H1001" s="263" t="s">
        <v>1327</v>
      </c>
      <c r="I1001" s="263" t="s">
        <v>1331</v>
      </c>
      <c r="J1001" s="51"/>
      <c r="K1001" s="52" t="str">
        <f t="shared" si="174"/>
        <v/>
      </c>
      <c r="L1001" s="83" t="str">
        <f t="shared" si="175"/>
        <v/>
      </c>
      <c r="M1001" s="53" t="str">
        <f>IF(K1001="","",COUNTIF($K$7:K1001,"ﾘｽﾄ１"))</f>
        <v/>
      </c>
      <c r="N1001" s="53" t="str">
        <f t="shared" si="176"/>
        <v/>
      </c>
      <c r="O1001" s="54" t="str">
        <f t="shared" si="177"/>
        <v/>
      </c>
      <c r="P1001" s="53" t="str">
        <f t="shared" si="168"/>
        <v/>
      </c>
      <c r="Q1001" s="52" t="str">
        <f t="shared" si="169"/>
        <v/>
      </c>
      <c r="R1001" s="55" t="str">
        <f t="shared" si="170"/>
        <v/>
      </c>
      <c r="S1001" s="52" t="str">
        <f t="shared" si="178"/>
        <v/>
      </c>
      <c r="T1001" s="83" t="str">
        <f t="shared" si="171"/>
        <v/>
      </c>
      <c r="U1001" s="53" t="str">
        <f>IF(S1001="","",COUNTIF($S$7:S1001,"該当２"))</f>
        <v/>
      </c>
      <c r="V1001" s="56" t="str">
        <f t="shared" si="172"/>
        <v/>
      </c>
      <c r="W1001" s="83" t="str">
        <f t="shared" si="173"/>
        <v/>
      </c>
      <c r="X1001" s="53" t="str">
        <f>IF(V1001="","",COUNTIF($V$7:V1001,"該当３"))</f>
        <v/>
      </c>
    </row>
    <row r="1002" spans="1:24">
      <c r="A1002" s="263">
        <v>1020603005</v>
      </c>
      <c r="B1002" s="263">
        <v>10</v>
      </c>
      <c r="C1002" s="264">
        <v>206</v>
      </c>
      <c r="D1002" s="265">
        <v>3</v>
      </c>
      <c r="E1002" s="264">
        <v>5</v>
      </c>
      <c r="F1002" s="263" t="s">
        <v>495</v>
      </c>
      <c r="G1002" s="263" t="s">
        <v>1305</v>
      </c>
      <c r="H1002" s="263" t="s">
        <v>1327</v>
      </c>
      <c r="I1002" s="263" t="s">
        <v>1332</v>
      </c>
      <c r="J1002" s="51"/>
      <c r="K1002" s="52" t="str">
        <f t="shared" si="174"/>
        <v/>
      </c>
      <c r="L1002" s="83" t="str">
        <f t="shared" si="175"/>
        <v/>
      </c>
      <c r="M1002" s="53" t="str">
        <f>IF(K1002="","",COUNTIF($K$7:K1002,"ﾘｽﾄ１"))</f>
        <v/>
      </c>
      <c r="N1002" s="53" t="str">
        <f t="shared" si="176"/>
        <v/>
      </c>
      <c r="O1002" s="54" t="str">
        <f t="shared" si="177"/>
        <v/>
      </c>
      <c r="P1002" s="53" t="str">
        <f t="shared" si="168"/>
        <v/>
      </c>
      <c r="Q1002" s="52" t="str">
        <f t="shared" si="169"/>
        <v/>
      </c>
      <c r="R1002" s="55" t="str">
        <f t="shared" si="170"/>
        <v/>
      </c>
      <c r="S1002" s="52" t="str">
        <f t="shared" si="178"/>
        <v/>
      </c>
      <c r="T1002" s="83" t="str">
        <f t="shared" si="171"/>
        <v/>
      </c>
      <c r="U1002" s="53" t="str">
        <f>IF(S1002="","",COUNTIF($S$7:S1002,"該当２"))</f>
        <v/>
      </c>
      <c r="V1002" s="56" t="str">
        <f t="shared" si="172"/>
        <v/>
      </c>
      <c r="W1002" s="83" t="str">
        <f t="shared" si="173"/>
        <v/>
      </c>
      <c r="X1002" s="53" t="str">
        <f>IF(V1002="","",COUNTIF($V$7:V1002,"該当３"))</f>
        <v/>
      </c>
    </row>
    <row r="1003" spans="1:24">
      <c r="A1003" s="263">
        <v>1020603006</v>
      </c>
      <c r="B1003" s="263">
        <v>10</v>
      </c>
      <c r="C1003" s="264">
        <v>206</v>
      </c>
      <c r="D1003" s="265">
        <v>3</v>
      </c>
      <c r="E1003" s="264">
        <v>6</v>
      </c>
      <c r="F1003" s="263" t="s">
        <v>495</v>
      </c>
      <c r="G1003" s="263" t="s">
        <v>1305</v>
      </c>
      <c r="H1003" s="263" t="s">
        <v>1327</v>
      </c>
      <c r="I1003" s="263" t="s">
        <v>1333</v>
      </c>
      <c r="J1003" s="51"/>
      <c r="K1003" s="52" t="str">
        <f t="shared" si="174"/>
        <v/>
      </c>
      <c r="L1003" s="83" t="str">
        <f t="shared" si="175"/>
        <v/>
      </c>
      <c r="M1003" s="53" t="str">
        <f>IF(K1003="","",COUNTIF($K$7:K1003,"ﾘｽﾄ１"))</f>
        <v/>
      </c>
      <c r="N1003" s="53" t="str">
        <f t="shared" si="176"/>
        <v/>
      </c>
      <c r="O1003" s="54" t="str">
        <f t="shared" si="177"/>
        <v/>
      </c>
      <c r="P1003" s="53" t="str">
        <f t="shared" si="168"/>
        <v/>
      </c>
      <c r="Q1003" s="52" t="str">
        <f t="shared" si="169"/>
        <v/>
      </c>
      <c r="R1003" s="55" t="str">
        <f t="shared" si="170"/>
        <v/>
      </c>
      <c r="S1003" s="52" t="str">
        <f t="shared" si="178"/>
        <v/>
      </c>
      <c r="T1003" s="83" t="str">
        <f t="shared" si="171"/>
        <v/>
      </c>
      <c r="U1003" s="53" t="str">
        <f>IF(S1003="","",COUNTIF($S$7:S1003,"該当２"))</f>
        <v/>
      </c>
      <c r="V1003" s="56" t="str">
        <f t="shared" si="172"/>
        <v/>
      </c>
      <c r="W1003" s="83" t="str">
        <f t="shared" si="173"/>
        <v/>
      </c>
      <c r="X1003" s="53" t="str">
        <f>IF(V1003="","",COUNTIF($V$7:V1003,"該当３"))</f>
        <v/>
      </c>
    </row>
    <row r="1004" spans="1:24">
      <c r="A1004" s="263">
        <v>1020603007</v>
      </c>
      <c r="B1004" s="263">
        <v>10</v>
      </c>
      <c r="C1004" s="264">
        <v>206</v>
      </c>
      <c r="D1004" s="265">
        <v>3</v>
      </c>
      <c r="E1004" s="264">
        <v>7</v>
      </c>
      <c r="F1004" s="263" t="s">
        <v>495</v>
      </c>
      <c r="G1004" s="263" t="s">
        <v>1305</v>
      </c>
      <c r="H1004" s="263" t="s">
        <v>1327</v>
      </c>
      <c r="I1004" s="263" t="s">
        <v>1334</v>
      </c>
      <c r="J1004" s="51"/>
      <c r="K1004" s="52" t="str">
        <f t="shared" si="174"/>
        <v/>
      </c>
      <c r="L1004" s="83" t="str">
        <f t="shared" si="175"/>
        <v/>
      </c>
      <c r="M1004" s="53" t="str">
        <f>IF(K1004="","",COUNTIF($K$7:K1004,"ﾘｽﾄ１"))</f>
        <v/>
      </c>
      <c r="N1004" s="53" t="str">
        <f t="shared" si="176"/>
        <v/>
      </c>
      <c r="O1004" s="54" t="str">
        <f t="shared" si="177"/>
        <v/>
      </c>
      <c r="P1004" s="53" t="str">
        <f t="shared" si="168"/>
        <v/>
      </c>
      <c r="Q1004" s="52" t="str">
        <f t="shared" si="169"/>
        <v/>
      </c>
      <c r="R1004" s="55" t="str">
        <f t="shared" si="170"/>
        <v/>
      </c>
      <c r="S1004" s="52" t="str">
        <f t="shared" si="178"/>
        <v/>
      </c>
      <c r="T1004" s="83" t="str">
        <f t="shared" si="171"/>
        <v/>
      </c>
      <c r="U1004" s="53" t="str">
        <f>IF(S1004="","",COUNTIF($S$7:S1004,"該当２"))</f>
        <v/>
      </c>
      <c r="V1004" s="56" t="str">
        <f t="shared" si="172"/>
        <v/>
      </c>
      <c r="W1004" s="83" t="str">
        <f t="shared" si="173"/>
        <v/>
      </c>
      <c r="X1004" s="53" t="str">
        <f>IF(V1004="","",COUNTIF($V$7:V1004,"該当３"))</f>
        <v/>
      </c>
    </row>
    <row r="1005" spans="1:24">
      <c r="A1005" s="263">
        <v>1020603008</v>
      </c>
      <c r="B1005" s="263">
        <v>10</v>
      </c>
      <c r="C1005" s="264">
        <v>206</v>
      </c>
      <c r="D1005" s="265">
        <v>3</v>
      </c>
      <c r="E1005" s="264">
        <v>8</v>
      </c>
      <c r="F1005" s="263" t="s">
        <v>495</v>
      </c>
      <c r="G1005" s="263" t="s">
        <v>1305</v>
      </c>
      <c r="H1005" s="263" t="s">
        <v>1327</v>
      </c>
      <c r="I1005" s="263" t="s">
        <v>1335</v>
      </c>
      <c r="J1005" s="51"/>
      <c r="K1005" s="52" t="str">
        <f t="shared" si="174"/>
        <v/>
      </c>
      <c r="L1005" s="83" t="str">
        <f t="shared" si="175"/>
        <v/>
      </c>
      <c r="M1005" s="53" t="str">
        <f>IF(K1005="","",COUNTIF($K$7:K1005,"ﾘｽﾄ１"))</f>
        <v/>
      </c>
      <c r="N1005" s="53" t="str">
        <f t="shared" si="176"/>
        <v/>
      </c>
      <c r="O1005" s="54" t="str">
        <f t="shared" si="177"/>
        <v/>
      </c>
      <c r="P1005" s="53" t="str">
        <f t="shared" si="168"/>
        <v/>
      </c>
      <c r="Q1005" s="52" t="str">
        <f t="shared" si="169"/>
        <v/>
      </c>
      <c r="R1005" s="55" t="str">
        <f t="shared" si="170"/>
        <v/>
      </c>
      <c r="S1005" s="52" t="str">
        <f t="shared" si="178"/>
        <v/>
      </c>
      <c r="T1005" s="83" t="str">
        <f t="shared" si="171"/>
        <v/>
      </c>
      <c r="U1005" s="53" t="str">
        <f>IF(S1005="","",COUNTIF($S$7:S1005,"該当２"))</f>
        <v/>
      </c>
      <c r="V1005" s="56" t="str">
        <f t="shared" si="172"/>
        <v/>
      </c>
      <c r="W1005" s="83" t="str">
        <f t="shared" si="173"/>
        <v/>
      </c>
      <c r="X1005" s="53" t="str">
        <f>IF(V1005="","",COUNTIF($V$7:V1005,"該当３"))</f>
        <v/>
      </c>
    </row>
    <row r="1006" spans="1:24">
      <c r="A1006" s="263">
        <v>1020603009</v>
      </c>
      <c r="B1006" s="263">
        <v>10</v>
      </c>
      <c r="C1006" s="264">
        <v>206</v>
      </c>
      <c r="D1006" s="265">
        <v>3</v>
      </c>
      <c r="E1006" s="264">
        <v>9</v>
      </c>
      <c r="F1006" s="263" t="s">
        <v>495</v>
      </c>
      <c r="G1006" s="263" t="s">
        <v>1305</v>
      </c>
      <c r="H1006" s="263" t="s">
        <v>1327</v>
      </c>
      <c r="I1006" s="263" t="s">
        <v>1336</v>
      </c>
      <c r="J1006" s="51"/>
      <c r="K1006" s="52" t="str">
        <f t="shared" si="174"/>
        <v/>
      </c>
      <c r="L1006" s="83" t="str">
        <f t="shared" si="175"/>
        <v/>
      </c>
      <c r="M1006" s="53" t="str">
        <f>IF(K1006="","",COUNTIF($K$7:K1006,"ﾘｽﾄ１"))</f>
        <v/>
      </c>
      <c r="N1006" s="53" t="str">
        <f t="shared" si="176"/>
        <v/>
      </c>
      <c r="O1006" s="54" t="str">
        <f t="shared" si="177"/>
        <v/>
      </c>
      <c r="P1006" s="53" t="str">
        <f t="shared" si="168"/>
        <v/>
      </c>
      <c r="Q1006" s="52" t="str">
        <f t="shared" si="169"/>
        <v/>
      </c>
      <c r="R1006" s="55" t="str">
        <f t="shared" si="170"/>
        <v/>
      </c>
      <c r="S1006" s="52" t="str">
        <f t="shared" si="178"/>
        <v/>
      </c>
      <c r="T1006" s="83" t="str">
        <f t="shared" si="171"/>
        <v/>
      </c>
      <c r="U1006" s="53" t="str">
        <f>IF(S1006="","",COUNTIF($S$7:S1006,"該当２"))</f>
        <v/>
      </c>
      <c r="V1006" s="56" t="str">
        <f t="shared" si="172"/>
        <v/>
      </c>
      <c r="W1006" s="83" t="str">
        <f t="shared" si="173"/>
        <v/>
      </c>
      <c r="X1006" s="53" t="str">
        <f>IF(V1006="","",COUNTIF($V$7:V1006,"該当３"))</f>
        <v/>
      </c>
    </row>
    <row r="1007" spans="1:24">
      <c r="A1007" s="263">
        <v>1020603010</v>
      </c>
      <c r="B1007" s="263">
        <v>10</v>
      </c>
      <c r="C1007" s="264">
        <v>206</v>
      </c>
      <c r="D1007" s="265">
        <v>3</v>
      </c>
      <c r="E1007" s="264">
        <v>10</v>
      </c>
      <c r="F1007" s="263" t="s">
        <v>495</v>
      </c>
      <c r="G1007" s="263" t="s">
        <v>1305</v>
      </c>
      <c r="H1007" s="263" t="s">
        <v>1327</v>
      </c>
      <c r="I1007" s="263" t="s">
        <v>1337</v>
      </c>
      <c r="J1007" s="51"/>
      <c r="K1007" s="52" t="str">
        <f t="shared" si="174"/>
        <v/>
      </c>
      <c r="L1007" s="83" t="str">
        <f t="shared" si="175"/>
        <v/>
      </c>
      <c r="M1007" s="53" t="str">
        <f>IF(K1007="","",COUNTIF($K$7:K1007,"ﾘｽﾄ１"))</f>
        <v/>
      </c>
      <c r="N1007" s="53" t="str">
        <f t="shared" si="176"/>
        <v/>
      </c>
      <c r="O1007" s="54" t="str">
        <f t="shared" si="177"/>
        <v/>
      </c>
      <c r="P1007" s="53" t="str">
        <f t="shared" si="168"/>
        <v/>
      </c>
      <c r="Q1007" s="52" t="str">
        <f t="shared" si="169"/>
        <v/>
      </c>
      <c r="R1007" s="55" t="str">
        <f t="shared" si="170"/>
        <v/>
      </c>
      <c r="S1007" s="52" t="str">
        <f t="shared" si="178"/>
        <v/>
      </c>
      <c r="T1007" s="83" t="str">
        <f t="shared" si="171"/>
        <v/>
      </c>
      <c r="U1007" s="53" t="str">
        <f>IF(S1007="","",COUNTIF($S$7:S1007,"該当２"))</f>
        <v/>
      </c>
      <c r="V1007" s="56" t="str">
        <f t="shared" si="172"/>
        <v/>
      </c>
      <c r="W1007" s="83" t="str">
        <f t="shared" si="173"/>
        <v/>
      </c>
      <c r="X1007" s="53" t="str">
        <f>IF(V1007="","",COUNTIF($V$7:V1007,"該当３"))</f>
        <v/>
      </c>
    </row>
    <row r="1008" spans="1:24">
      <c r="A1008" s="263">
        <v>1020603011</v>
      </c>
      <c r="B1008" s="263">
        <v>10</v>
      </c>
      <c r="C1008" s="264">
        <v>206</v>
      </c>
      <c r="D1008" s="265">
        <v>3</v>
      </c>
      <c r="E1008" s="264">
        <v>11</v>
      </c>
      <c r="F1008" s="263" t="s">
        <v>495</v>
      </c>
      <c r="G1008" s="263" t="s">
        <v>1305</v>
      </c>
      <c r="H1008" s="263" t="s">
        <v>1327</v>
      </c>
      <c r="I1008" s="263" t="s">
        <v>1338</v>
      </c>
      <c r="J1008" s="51"/>
      <c r="K1008" s="52" t="str">
        <f t="shared" si="174"/>
        <v/>
      </c>
      <c r="L1008" s="83" t="str">
        <f t="shared" si="175"/>
        <v/>
      </c>
      <c r="M1008" s="53" t="str">
        <f>IF(K1008="","",COUNTIF($K$7:K1008,"ﾘｽﾄ１"))</f>
        <v/>
      </c>
      <c r="N1008" s="53" t="str">
        <f t="shared" si="176"/>
        <v/>
      </c>
      <c r="O1008" s="54" t="str">
        <f t="shared" si="177"/>
        <v/>
      </c>
      <c r="P1008" s="53" t="str">
        <f t="shared" si="168"/>
        <v/>
      </c>
      <c r="Q1008" s="52" t="str">
        <f t="shared" si="169"/>
        <v/>
      </c>
      <c r="R1008" s="55" t="str">
        <f t="shared" si="170"/>
        <v/>
      </c>
      <c r="S1008" s="52" t="str">
        <f t="shared" si="178"/>
        <v/>
      </c>
      <c r="T1008" s="83" t="str">
        <f t="shared" si="171"/>
        <v/>
      </c>
      <c r="U1008" s="53" t="str">
        <f>IF(S1008="","",COUNTIF($S$7:S1008,"該当２"))</f>
        <v/>
      </c>
      <c r="V1008" s="56" t="str">
        <f t="shared" si="172"/>
        <v/>
      </c>
      <c r="W1008" s="83" t="str">
        <f t="shared" si="173"/>
        <v/>
      </c>
      <c r="X1008" s="53" t="str">
        <f>IF(V1008="","",COUNTIF($V$7:V1008,"該当３"))</f>
        <v/>
      </c>
    </row>
    <row r="1009" spans="1:24">
      <c r="A1009" s="263">
        <v>1020603012</v>
      </c>
      <c r="B1009" s="263">
        <v>10</v>
      </c>
      <c r="C1009" s="264">
        <v>206</v>
      </c>
      <c r="D1009" s="265">
        <v>3</v>
      </c>
      <c r="E1009" s="264">
        <v>12</v>
      </c>
      <c r="F1009" s="263" t="s">
        <v>495</v>
      </c>
      <c r="G1009" s="263" t="s">
        <v>1305</v>
      </c>
      <c r="H1009" s="263" t="s">
        <v>1327</v>
      </c>
      <c r="I1009" s="263" t="s">
        <v>1339</v>
      </c>
      <c r="J1009" s="51"/>
      <c r="K1009" s="52" t="str">
        <f t="shared" si="174"/>
        <v/>
      </c>
      <c r="L1009" s="83" t="str">
        <f t="shared" si="175"/>
        <v/>
      </c>
      <c r="M1009" s="53" t="str">
        <f>IF(K1009="","",COUNTIF($K$7:K1009,"ﾘｽﾄ１"))</f>
        <v/>
      </c>
      <c r="N1009" s="53" t="str">
        <f t="shared" si="176"/>
        <v/>
      </c>
      <c r="O1009" s="54" t="str">
        <f t="shared" si="177"/>
        <v/>
      </c>
      <c r="P1009" s="53" t="str">
        <f t="shared" si="168"/>
        <v/>
      </c>
      <c r="Q1009" s="52" t="str">
        <f t="shared" si="169"/>
        <v/>
      </c>
      <c r="R1009" s="55" t="str">
        <f t="shared" si="170"/>
        <v/>
      </c>
      <c r="S1009" s="52" t="str">
        <f t="shared" si="178"/>
        <v/>
      </c>
      <c r="T1009" s="83" t="str">
        <f t="shared" si="171"/>
        <v/>
      </c>
      <c r="U1009" s="53" t="str">
        <f>IF(S1009="","",COUNTIF($S$7:S1009,"該当２"))</f>
        <v/>
      </c>
      <c r="V1009" s="56" t="str">
        <f t="shared" si="172"/>
        <v/>
      </c>
      <c r="W1009" s="83" t="str">
        <f t="shared" si="173"/>
        <v/>
      </c>
      <c r="X1009" s="53" t="str">
        <f>IF(V1009="","",COUNTIF($V$7:V1009,"該当３"))</f>
        <v/>
      </c>
    </row>
    <row r="1010" spans="1:24">
      <c r="A1010" s="263">
        <v>1020603013</v>
      </c>
      <c r="B1010" s="263">
        <v>10</v>
      </c>
      <c r="C1010" s="264">
        <v>206</v>
      </c>
      <c r="D1010" s="265">
        <v>3</v>
      </c>
      <c r="E1010" s="264">
        <v>13</v>
      </c>
      <c r="F1010" s="263" t="s">
        <v>495</v>
      </c>
      <c r="G1010" s="263" t="s">
        <v>1305</v>
      </c>
      <c r="H1010" s="263" t="s">
        <v>1327</v>
      </c>
      <c r="I1010" s="263" t="s">
        <v>1340</v>
      </c>
      <c r="J1010" s="51"/>
      <c r="K1010" s="52" t="str">
        <f t="shared" si="174"/>
        <v/>
      </c>
      <c r="L1010" s="83" t="str">
        <f t="shared" si="175"/>
        <v/>
      </c>
      <c r="M1010" s="53" t="str">
        <f>IF(K1010="","",COUNTIF($K$7:K1010,"ﾘｽﾄ１"))</f>
        <v/>
      </c>
      <c r="N1010" s="53" t="str">
        <f t="shared" si="176"/>
        <v/>
      </c>
      <c r="O1010" s="54" t="str">
        <f t="shared" si="177"/>
        <v/>
      </c>
      <c r="P1010" s="53" t="str">
        <f t="shared" si="168"/>
        <v/>
      </c>
      <c r="Q1010" s="52" t="str">
        <f t="shared" si="169"/>
        <v/>
      </c>
      <c r="R1010" s="55" t="str">
        <f t="shared" si="170"/>
        <v/>
      </c>
      <c r="S1010" s="52" t="str">
        <f t="shared" si="178"/>
        <v/>
      </c>
      <c r="T1010" s="83" t="str">
        <f t="shared" si="171"/>
        <v/>
      </c>
      <c r="U1010" s="53" t="str">
        <f>IF(S1010="","",COUNTIF($S$7:S1010,"該当２"))</f>
        <v/>
      </c>
      <c r="V1010" s="56" t="str">
        <f t="shared" si="172"/>
        <v/>
      </c>
      <c r="W1010" s="83" t="str">
        <f t="shared" si="173"/>
        <v/>
      </c>
      <c r="X1010" s="53" t="str">
        <f>IF(V1010="","",COUNTIF($V$7:V1010,"該当３"))</f>
        <v/>
      </c>
    </row>
    <row r="1011" spans="1:24">
      <c r="A1011" s="263">
        <v>1020604000</v>
      </c>
      <c r="B1011" s="263">
        <v>10</v>
      </c>
      <c r="C1011" s="264">
        <v>206</v>
      </c>
      <c r="D1011" s="265">
        <v>4</v>
      </c>
      <c r="E1011" s="264">
        <v>0</v>
      </c>
      <c r="F1011" s="263" t="s">
        <v>495</v>
      </c>
      <c r="G1011" s="263" t="s">
        <v>1305</v>
      </c>
      <c r="H1011" s="263" t="s">
        <v>1341</v>
      </c>
      <c r="I1011" s="263"/>
      <c r="J1011" s="51"/>
      <c r="K1011" s="52" t="str">
        <f t="shared" si="174"/>
        <v/>
      </c>
      <c r="L1011" s="83" t="str">
        <f t="shared" si="175"/>
        <v/>
      </c>
      <c r="M1011" s="53" t="str">
        <f>IF(K1011="","",COUNTIF($K$7:K1011,"ﾘｽﾄ１"))</f>
        <v/>
      </c>
      <c r="N1011" s="53" t="str">
        <f t="shared" si="176"/>
        <v/>
      </c>
      <c r="O1011" s="54" t="str">
        <f t="shared" si="177"/>
        <v/>
      </c>
      <c r="P1011" s="53" t="str">
        <f t="shared" si="168"/>
        <v/>
      </c>
      <c r="Q1011" s="52" t="str">
        <f t="shared" si="169"/>
        <v/>
      </c>
      <c r="R1011" s="55" t="str">
        <f t="shared" si="170"/>
        <v/>
      </c>
      <c r="S1011" s="52" t="str">
        <f t="shared" si="178"/>
        <v/>
      </c>
      <c r="T1011" s="83" t="str">
        <f t="shared" si="171"/>
        <v/>
      </c>
      <c r="U1011" s="53" t="str">
        <f>IF(S1011="","",COUNTIF($S$7:S1011,"該当２"))</f>
        <v/>
      </c>
      <c r="V1011" s="56" t="str">
        <f t="shared" si="172"/>
        <v/>
      </c>
      <c r="W1011" s="83" t="str">
        <f t="shared" si="173"/>
        <v/>
      </c>
      <c r="X1011" s="53" t="str">
        <f>IF(V1011="","",COUNTIF($V$7:V1011,"該当３"))</f>
        <v/>
      </c>
    </row>
    <row r="1012" spans="1:24">
      <c r="A1012" s="263">
        <v>1020604001</v>
      </c>
      <c r="B1012" s="263">
        <v>10</v>
      </c>
      <c r="C1012" s="264">
        <v>206</v>
      </c>
      <c r="D1012" s="265">
        <v>4</v>
      </c>
      <c r="E1012" s="264">
        <v>1</v>
      </c>
      <c r="F1012" s="263" t="s">
        <v>495</v>
      </c>
      <c r="G1012" s="263" t="s">
        <v>1305</v>
      </c>
      <c r="H1012" s="263" t="s">
        <v>1341</v>
      </c>
      <c r="I1012" s="263" t="s">
        <v>1342</v>
      </c>
      <c r="J1012" s="51"/>
      <c r="K1012" s="52" t="str">
        <f t="shared" si="174"/>
        <v/>
      </c>
      <c r="L1012" s="83" t="str">
        <f t="shared" si="175"/>
        <v/>
      </c>
      <c r="M1012" s="53" t="str">
        <f>IF(K1012="","",COUNTIF($K$7:K1012,"ﾘｽﾄ１"))</f>
        <v/>
      </c>
      <c r="N1012" s="53" t="str">
        <f t="shared" si="176"/>
        <v/>
      </c>
      <c r="O1012" s="54" t="str">
        <f t="shared" si="177"/>
        <v/>
      </c>
      <c r="P1012" s="53" t="str">
        <f t="shared" si="168"/>
        <v/>
      </c>
      <c r="Q1012" s="52" t="str">
        <f t="shared" si="169"/>
        <v/>
      </c>
      <c r="R1012" s="55" t="str">
        <f t="shared" si="170"/>
        <v/>
      </c>
      <c r="S1012" s="52" t="str">
        <f t="shared" si="178"/>
        <v/>
      </c>
      <c r="T1012" s="83" t="str">
        <f t="shared" si="171"/>
        <v/>
      </c>
      <c r="U1012" s="53" t="str">
        <f>IF(S1012="","",COUNTIF($S$7:S1012,"該当２"))</f>
        <v/>
      </c>
      <c r="V1012" s="56" t="str">
        <f t="shared" si="172"/>
        <v/>
      </c>
      <c r="W1012" s="83" t="str">
        <f t="shared" si="173"/>
        <v/>
      </c>
      <c r="X1012" s="53" t="str">
        <f>IF(V1012="","",COUNTIF($V$7:V1012,"該当３"))</f>
        <v/>
      </c>
    </row>
    <row r="1013" spans="1:24">
      <c r="A1013" s="263">
        <v>1020604002</v>
      </c>
      <c r="B1013" s="263">
        <v>10</v>
      </c>
      <c r="C1013" s="264">
        <v>206</v>
      </c>
      <c r="D1013" s="265">
        <v>4</v>
      </c>
      <c r="E1013" s="264">
        <v>2</v>
      </c>
      <c r="F1013" s="263" t="s">
        <v>495</v>
      </c>
      <c r="G1013" s="263" t="s">
        <v>1305</v>
      </c>
      <c r="H1013" s="263" t="s">
        <v>1341</v>
      </c>
      <c r="I1013" s="263" t="s">
        <v>1343</v>
      </c>
      <c r="J1013" s="51"/>
      <c r="K1013" s="52" t="str">
        <f t="shared" si="174"/>
        <v/>
      </c>
      <c r="L1013" s="83" t="str">
        <f t="shared" si="175"/>
        <v/>
      </c>
      <c r="M1013" s="53" t="str">
        <f>IF(K1013="","",COUNTIF($K$7:K1013,"ﾘｽﾄ１"))</f>
        <v/>
      </c>
      <c r="N1013" s="53" t="str">
        <f t="shared" si="176"/>
        <v/>
      </c>
      <c r="O1013" s="54" t="str">
        <f t="shared" si="177"/>
        <v/>
      </c>
      <c r="P1013" s="53" t="str">
        <f t="shared" si="168"/>
        <v/>
      </c>
      <c r="Q1013" s="52" t="str">
        <f t="shared" si="169"/>
        <v/>
      </c>
      <c r="R1013" s="55" t="str">
        <f t="shared" si="170"/>
        <v/>
      </c>
      <c r="S1013" s="52" t="str">
        <f t="shared" si="178"/>
        <v/>
      </c>
      <c r="T1013" s="83" t="str">
        <f t="shared" si="171"/>
        <v/>
      </c>
      <c r="U1013" s="53" t="str">
        <f>IF(S1013="","",COUNTIF($S$7:S1013,"該当２"))</f>
        <v/>
      </c>
      <c r="V1013" s="56" t="str">
        <f t="shared" si="172"/>
        <v/>
      </c>
      <c r="W1013" s="83" t="str">
        <f t="shared" si="173"/>
        <v/>
      </c>
      <c r="X1013" s="53" t="str">
        <f>IF(V1013="","",COUNTIF($V$7:V1013,"該当３"))</f>
        <v/>
      </c>
    </row>
    <row r="1014" spans="1:24">
      <c r="A1014" s="263">
        <v>1020604003</v>
      </c>
      <c r="B1014" s="263">
        <v>10</v>
      </c>
      <c r="C1014" s="264">
        <v>206</v>
      </c>
      <c r="D1014" s="265">
        <v>4</v>
      </c>
      <c r="E1014" s="264">
        <v>3</v>
      </c>
      <c r="F1014" s="263" t="s">
        <v>495</v>
      </c>
      <c r="G1014" s="263" t="s">
        <v>1305</v>
      </c>
      <c r="H1014" s="263" t="s">
        <v>1341</v>
      </c>
      <c r="I1014" s="263" t="s">
        <v>1344</v>
      </c>
      <c r="J1014" s="51"/>
      <c r="K1014" s="52" t="str">
        <f t="shared" si="174"/>
        <v/>
      </c>
      <c r="L1014" s="83" t="str">
        <f t="shared" si="175"/>
        <v/>
      </c>
      <c r="M1014" s="53" t="str">
        <f>IF(K1014="","",COUNTIF($K$7:K1014,"ﾘｽﾄ１"))</f>
        <v/>
      </c>
      <c r="N1014" s="53" t="str">
        <f t="shared" si="176"/>
        <v/>
      </c>
      <c r="O1014" s="54" t="str">
        <f t="shared" si="177"/>
        <v/>
      </c>
      <c r="P1014" s="53" t="str">
        <f t="shared" si="168"/>
        <v/>
      </c>
      <c r="Q1014" s="52" t="str">
        <f t="shared" si="169"/>
        <v/>
      </c>
      <c r="R1014" s="55" t="str">
        <f t="shared" si="170"/>
        <v/>
      </c>
      <c r="S1014" s="52" t="str">
        <f t="shared" si="178"/>
        <v/>
      </c>
      <c r="T1014" s="83" t="str">
        <f t="shared" si="171"/>
        <v/>
      </c>
      <c r="U1014" s="53" t="str">
        <f>IF(S1014="","",COUNTIF($S$7:S1014,"該当２"))</f>
        <v/>
      </c>
      <c r="V1014" s="56" t="str">
        <f t="shared" si="172"/>
        <v/>
      </c>
      <c r="W1014" s="83" t="str">
        <f t="shared" si="173"/>
        <v/>
      </c>
      <c r="X1014" s="53" t="str">
        <f>IF(V1014="","",COUNTIF($V$7:V1014,"該当３"))</f>
        <v/>
      </c>
    </row>
    <row r="1015" spans="1:24">
      <c r="A1015" s="263">
        <v>1020604004</v>
      </c>
      <c r="B1015" s="263">
        <v>10</v>
      </c>
      <c r="C1015" s="264">
        <v>206</v>
      </c>
      <c r="D1015" s="265">
        <v>4</v>
      </c>
      <c r="E1015" s="264">
        <v>4</v>
      </c>
      <c r="F1015" s="263" t="s">
        <v>495</v>
      </c>
      <c r="G1015" s="263" t="s">
        <v>1305</v>
      </c>
      <c r="H1015" s="263" t="s">
        <v>1341</v>
      </c>
      <c r="I1015" s="263" t="s">
        <v>1345</v>
      </c>
      <c r="J1015" s="51"/>
      <c r="K1015" s="52" t="str">
        <f t="shared" si="174"/>
        <v/>
      </c>
      <c r="L1015" s="83" t="str">
        <f t="shared" si="175"/>
        <v/>
      </c>
      <c r="M1015" s="53" t="str">
        <f>IF(K1015="","",COUNTIF($K$7:K1015,"ﾘｽﾄ１"))</f>
        <v/>
      </c>
      <c r="N1015" s="53" t="str">
        <f t="shared" si="176"/>
        <v/>
      </c>
      <c r="O1015" s="54" t="str">
        <f t="shared" si="177"/>
        <v/>
      </c>
      <c r="P1015" s="53" t="str">
        <f t="shared" si="168"/>
        <v/>
      </c>
      <c r="Q1015" s="52" t="str">
        <f t="shared" si="169"/>
        <v/>
      </c>
      <c r="R1015" s="55" t="str">
        <f t="shared" si="170"/>
        <v/>
      </c>
      <c r="S1015" s="52" t="str">
        <f t="shared" si="178"/>
        <v/>
      </c>
      <c r="T1015" s="83" t="str">
        <f t="shared" si="171"/>
        <v/>
      </c>
      <c r="U1015" s="53" t="str">
        <f>IF(S1015="","",COUNTIF($S$7:S1015,"該当２"))</f>
        <v/>
      </c>
      <c r="V1015" s="56" t="str">
        <f t="shared" si="172"/>
        <v/>
      </c>
      <c r="W1015" s="83" t="str">
        <f t="shared" si="173"/>
        <v/>
      </c>
      <c r="X1015" s="53" t="str">
        <f>IF(V1015="","",COUNTIF($V$7:V1015,"該当３"))</f>
        <v/>
      </c>
    </row>
    <row r="1016" spans="1:24">
      <c r="A1016" s="263">
        <v>1020604005</v>
      </c>
      <c r="B1016" s="263">
        <v>10</v>
      </c>
      <c r="C1016" s="264">
        <v>206</v>
      </c>
      <c r="D1016" s="265">
        <v>4</v>
      </c>
      <c r="E1016" s="264">
        <v>5</v>
      </c>
      <c r="F1016" s="263" t="s">
        <v>495</v>
      </c>
      <c r="G1016" s="263" t="s">
        <v>1305</v>
      </c>
      <c r="H1016" s="263" t="s">
        <v>1341</v>
      </c>
      <c r="I1016" s="263" t="s">
        <v>1346</v>
      </c>
      <c r="J1016" s="51"/>
      <c r="K1016" s="52" t="str">
        <f t="shared" si="174"/>
        <v/>
      </c>
      <c r="L1016" s="83" t="str">
        <f t="shared" si="175"/>
        <v/>
      </c>
      <c r="M1016" s="53" t="str">
        <f>IF(K1016="","",COUNTIF($K$7:K1016,"ﾘｽﾄ１"))</f>
        <v/>
      </c>
      <c r="N1016" s="53" t="str">
        <f t="shared" si="176"/>
        <v/>
      </c>
      <c r="O1016" s="54" t="str">
        <f t="shared" si="177"/>
        <v/>
      </c>
      <c r="P1016" s="53" t="str">
        <f t="shared" si="168"/>
        <v/>
      </c>
      <c r="Q1016" s="52" t="str">
        <f t="shared" si="169"/>
        <v/>
      </c>
      <c r="R1016" s="55" t="str">
        <f t="shared" si="170"/>
        <v/>
      </c>
      <c r="S1016" s="52" t="str">
        <f t="shared" si="178"/>
        <v/>
      </c>
      <c r="T1016" s="83" t="str">
        <f t="shared" si="171"/>
        <v/>
      </c>
      <c r="U1016" s="53" t="str">
        <f>IF(S1016="","",COUNTIF($S$7:S1016,"該当２"))</f>
        <v/>
      </c>
      <c r="V1016" s="56" t="str">
        <f t="shared" si="172"/>
        <v/>
      </c>
      <c r="W1016" s="83" t="str">
        <f t="shared" si="173"/>
        <v/>
      </c>
      <c r="X1016" s="53" t="str">
        <f>IF(V1016="","",COUNTIF($V$7:V1016,"該当３"))</f>
        <v/>
      </c>
    </row>
    <row r="1017" spans="1:24">
      <c r="A1017" s="263">
        <v>1020604006</v>
      </c>
      <c r="B1017" s="263">
        <v>10</v>
      </c>
      <c r="C1017" s="264">
        <v>206</v>
      </c>
      <c r="D1017" s="265">
        <v>4</v>
      </c>
      <c r="E1017" s="264">
        <v>6</v>
      </c>
      <c r="F1017" s="263" t="s">
        <v>495</v>
      </c>
      <c r="G1017" s="263" t="s">
        <v>1305</v>
      </c>
      <c r="H1017" s="263" t="s">
        <v>1341</v>
      </c>
      <c r="I1017" s="263" t="s">
        <v>1347</v>
      </c>
      <c r="J1017" s="51"/>
      <c r="K1017" s="52" t="str">
        <f t="shared" si="174"/>
        <v/>
      </c>
      <c r="L1017" s="83" t="str">
        <f t="shared" si="175"/>
        <v/>
      </c>
      <c r="M1017" s="53" t="str">
        <f>IF(K1017="","",COUNTIF($K$7:K1017,"ﾘｽﾄ１"))</f>
        <v/>
      </c>
      <c r="N1017" s="53" t="str">
        <f t="shared" si="176"/>
        <v/>
      </c>
      <c r="O1017" s="54" t="str">
        <f t="shared" si="177"/>
        <v/>
      </c>
      <c r="P1017" s="53" t="str">
        <f t="shared" si="168"/>
        <v/>
      </c>
      <c r="Q1017" s="52" t="str">
        <f t="shared" si="169"/>
        <v/>
      </c>
      <c r="R1017" s="55" t="str">
        <f t="shared" si="170"/>
        <v/>
      </c>
      <c r="S1017" s="52" t="str">
        <f t="shared" si="178"/>
        <v/>
      </c>
      <c r="T1017" s="83" t="str">
        <f t="shared" si="171"/>
        <v/>
      </c>
      <c r="U1017" s="53" t="str">
        <f>IF(S1017="","",COUNTIF($S$7:S1017,"該当２"))</f>
        <v/>
      </c>
      <c r="V1017" s="56" t="str">
        <f t="shared" si="172"/>
        <v/>
      </c>
      <c r="W1017" s="83" t="str">
        <f t="shared" si="173"/>
        <v/>
      </c>
      <c r="X1017" s="53" t="str">
        <f>IF(V1017="","",COUNTIF($V$7:V1017,"該当３"))</f>
        <v/>
      </c>
    </row>
    <row r="1018" spans="1:24">
      <c r="A1018" s="263">
        <v>1020604007</v>
      </c>
      <c r="B1018" s="263">
        <v>10</v>
      </c>
      <c r="C1018" s="264">
        <v>206</v>
      </c>
      <c r="D1018" s="265">
        <v>4</v>
      </c>
      <c r="E1018" s="264">
        <v>7</v>
      </c>
      <c r="F1018" s="263" t="s">
        <v>495</v>
      </c>
      <c r="G1018" s="263" t="s">
        <v>1305</v>
      </c>
      <c r="H1018" s="263" t="s">
        <v>1341</v>
      </c>
      <c r="I1018" s="263" t="s">
        <v>1348</v>
      </c>
      <c r="J1018" s="51"/>
      <c r="K1018" s="52" t="str">
        <f t="shared" si="174"/>
        <v/>
      </c>
      <c r="L1018" s="83" t="str">
        <f t="shared" si="175"/>
        <v/>
      </c>
      <c r="M1018" s="53" t="str">
        <f>IF(K1018="","",COUNTIF($K$7:K1018,"ﾘｽﾄ１"))</f>
        <v/>
      </c>
      <c r="N1018" s="53" t="str">
        <f t="shared" si="176"/>
        <v/>
      </c>
      <c r="O1018" s="54" t="str">
        <f t="shared" si="177"/>
        <v/>
      </c>
      <c r="P1018" s="53" t="str">
        <f t="shared" si="168"/>
        <v/>
      </c>
      <c r="Q1018" s="52" t="str">
        <f t="shared" si="169"/>
        <v/>
      </c>
      <c r="R1018" s="55" t="str">
        <f t="shared" si="170"/>
        <v/>
      </c>
      <c r="S1018" s="52" t="str">
        <f t="shared" si="178"/>
        <v/>
      </c>
      <c r="T1018" s="83" t="str">
        <f t="shared" si="171"/>
        <v/>
      </c>
      <c r="U1018" s="53" t="str">
        <f>IF(S1018="","",COUNTIF($S$7:S1018,"該当２"))</f>
        <v/>
      </c>
      <c r="V1018" s="56" t="str">
        <f t="shared" si="172"/>
        <v/>
      </c>
      <c r="W1018" s="83" t="str">
        <f t="shared" si="173"/>
        <v/>
      </c>
      <c r="X1018" s="53" t="str">
        <f>IF(V1018="","",COUNTIF($V$7:V1018,"該当３"))</f>
        <v/>
      </c>
    </row>
    <row r="1019" spans="1:24">
      <c r="A1019" s="263">
        <v>1020604008</v>
      </c>
      <c r="B1019" s="263">
        <v>10</v>
      </c>
      <c r="C1019" s="264">
        <v>206</v>
      </c>
      <c r="D1019" s="265">
        <v>4</v>
      </c>
      <c r="E1019" s="264">
        <v>8</v>
      </c>
      <c r="F1019" s="263" t="s">
        <v>495</v>
      </c>
      <c r="G1019" s="263" t="s">
        <v>1305</v>
      </c>
      <c r="H1019" s="263" t="s">
        <v>1341</v>
      </c>
      <c r="I1019" s="263" t="s">
        <v>172</v>
      </c>
      <c r="J1019" s="51"/>
      <c r="K1019" s="52" t="str">
        <f t="shared" si="174"/>
        <v/>
      </c>
      <c r="L1019" s="83" t="str">
        <f t="shared" si="175"/>
        <v/>
      </c>
      <c r="M1019" s="53" t="str">
        <f>IF(K1019="","",COUNTIF($K$7:K1019,"ﾘｽﾄ１"))</f>
        <v/>
      </c>
      <c r="N1019" s="53" t="str">
        <f t="shared" si="176"/>
        <v/>
      </c>
      <c r="O1019" s="54" t="str">
        <f t="shared" si="177"/>
        <v/>
      </c>
      <c r="P1019" s="53" t="str">
        <f t="shared" si="168"/>
        <v/>
      </c>
      <c r="Q1019" s="52" t="str">
        <f t="shared" si="169"/>
        <v/>
      </c>
      <c r="R1019" s="55" t="str">
        <f t="shared" si="170"/>
        <v/>
      </c>
      <c r="S1019" s="52" t="str">
        <f t="shared" si="178"/>
        <v/>
      </c>
      <c r="T1019" s="83" t="str">
        <f t="shared" si="171"/>
        <v/>
      </c>
      <c r="U1019" s="53" t="str">
        <f>IF(S1019="","",COUNTIF($S$7:S1019,"該当２"))</f>
        <v/>
      </c>
      <c r="V1019" s="56" t="str">
        <f t="shared" si="172"/>
        <v/>
      </c>
      <c r="W1019" s="83" t="str">
        <f t="shared" si="173"/>
        <v/>
      </c>
      <c r="X1019" s="53" t="str">
        <f>IF(V1019="","",COUNTIF($V$7:V1019,"該当３"))</f>
        <v/>
      </c>
    </row>
    <row r="1020" spans="1:24">
      <c r="A1020" s="263">
        <v>1020604009</v>
      </c>
      <c r="B1020" s="263">
        <v>10</v>
      </c>
      <c r="C1020" s="264">
        <v>206</v>
      </c>
      <c r="D1020" s="265">
        <v>4</v>
      </c>
      <c r="E1020" s="264">
        <v>9</v>
      </c>
      <c r="F1020" s="263" t="s">
        <v>495</v>
      </c>
      <c r="G1020" s="263" t="s">
        <v>1305</v>
      </c>
      <c r="H1020" s="263" t="s">
        <v>1341</v>
      </c>
      <c r="I1020" s="263" t="s">
        <v>1349</v>
      </c>
      <c r="J1020" s="51"/>
      <c r="K1020" s="52" t="str">
        <f t="shared" si="174"/>
        <v/>
      </c>
      <c r="L1020" s="83" t="str">
        <f t="shared" si="175"/>
        <v/>
      </c>
      <c r="M1020" s="53" t="str">
        <f>IF(K1020="","",COUNTIF($K$7:K1020,"ﾘｽﾄ１"))</f>
        <v/>
      </c>
      <c r="N1020" s="53" t="str">
        <f t="shared" si="176"/>
        <v/>
      </c>
      <c r="O1020" s="54" t="str">
        <f t="shared" si="177"/>
        <v/>
      </c>
      <c r="P1020" s="53" t="str">
        <f t="shared" si="168"/>
        <v/>
      </c>
      <c r="Q1020" s="52" t="str">
        <f t="shared" si="169"/>
        <v/>
      </c>
      <c r="R1020" s="55" t="str">
        <f t="shared" si="170"/>
        <v/>
      </c>
      <c r="S1020" s="52" t="str">
        <f t="shared" si="178"/>
        <v/>
      </c>
      <c r="T1020" s="83" t="str">
        <f t="shared" si="171"/>
        <v/>
      </c>
      <c r="U1020" s="53" t="str">
        <f>IF(S1020="","",COUNTIF($S$7:S1020,"該当２"))</f>
        <v/>
      </c>
      <c r="V1020" s="56" t="str">
        <f t="shared" si="172"/>
        <v/>
      </c>
      <c r="W1020" s="83" t="str">
        <f t="shared" si="173"/>
        <v/>
      </c>
      <c r="X1020" s="53" t="str">
        <f>IF(V1020="","",COUNTIF($V$7:V1020,"該当３"))</f>
        <v/>
      </c>
    </row>
    <row r="1021" spans="1:24">
      <c r="A1021" s="263">
        <v>1020604010</v>
      </c>
      <c r="B1021" s="263">
        <v>10</v>
      </c>
      <c r="C1021" s="264">
        <v>206</v>
      </c>
      <c r="D1021" s="265">
        <v>4</v>
      </c>
      <c r="E1021" s="264">
        <v>10</v>
      </c>
      <c r="F1021" s="263" t="s">
        <v>495</v>
      </c>
      <c r="G1021" s="263" t="s">
        <v>1305</v>
      </c>
      <c r="H1021" s="263" t="s">
        <v>1341</v>
      </c>
      <c r="I1021" s="263" t="s">
        <v>1350</v>
      </c>
      <c r="J1021" s="51"/>
      <c r="K1021" s="52" t="str">
        <f t="shared" si="174"/>
        <v/>
      </c>
      <c r="L1021" s="83" t="str">
        <f t="shared" si="175"/>
        <v/>
      </c>
      <c r="M1021" s="53" t="str">
        <f>IF(K1021="","",COUNTIF($K$7:K1021,"ﾘｽﾄ１"))</f>
        <v/>
      </c>
      <c r="N1021" s="53" t="str">
        <f t="shared" si="176"/>
        <v/>
      </c>
      <c r="O1021" s="54" t="str">
        <f t="shared" si="177"/>
        <v/>
      </c>
      <c r="P1021" s="53" t="str">
        <f t="shared" si="168"/>
        <v/>
      </c>
      <c r="Q1021" s="52" t="str">
        <f t="shared" si="169"/>
        <v/>
      </c>
      <c r="R1021" s="55" t="str">
        <f t="shared" si="170"/>
        <v/>
      </c>
      <c r="S1021" s="52" t="str">
        <f t="shared" si="178"/>
        <v/>
      </c>
      <c r="T1021" s="83" t="str">
        <f t="shared" si="171"/>
        <v/>
      </c>
      <c r="U1021" s="53" t="str">
        <f>IF(S1021="","",COUNTIF($S$7:S1021,"該当２"))</f>
        <v/>
      </c>
      <c r="V1021" s="56" t="str">
        <f t="shared" si="172"/>
        <v/>
      </c>
      <c r="W1021" s="83" t="str">
        <f t="shared" si="173"/>
        <v/>
      </c>
      <c r="X1021" s="53" t="str">
        <f>IF(V1021="","",COUNTIF($V$7:V1021,"該当３"))</f>
        <v/>
      </c>
    </row>
    <row r="1022" spans="1:24">
      <c r="A1022" s="263">
        <v>1020604011</v>
      </c>
      <c r="B1022" s="263">
        <v>10</v>
      </c>
      <c r="C1022" s="264">
        <v>206</v>
      </c>
      <c r="D1022" s="265">
        <v>4</v>
      </c>
      <c r="E1022" s="264">
        <v>11</v>
      </c>
      <c r="F1022" s="263" t="s">
        <v>495</v>
      </c>
      <c r="G1022" s="263" t="s">
        <v>1305</v>
      </c>
      <c r="H1022" s="263" t="s">
        <v>1341</v>
      </c>
      <c r="I1022" s="263" t="s">
        <v>1351</v>
      </c>
      <c r="J1022" s="51"/>
      <c r="K1022" s="52" t="str">
        <f t="shared" si="174"/>
        <v/>
      </c>
      <c r="L1022" s="83" t="str">
        <f t="shared" si="175"/>
        <v/>
      </c>
      <c r="M1022" s="53" t="str">
        <f>IF(K1022="","",COUNTIF($K$7:K1022,"ﾘｽﾄ１"))</f>
        <v/>
      </c>
      <c r="N1022" s="53" t="str">
        <f t="shared" si="176"/>
        <v/>
      </c>
      <c r="O1022" s="54" t="str">
        <f t="shared" si="177"/>
        <v/>
      </c>
      <c r="P1022" s="53" t="str">
        <f t="shared" si="168"/>
        <v/>
      </c>
      <c r="Q1022" s="52" t="str">
        <f t="shared" si="169"/>
        <v/>
      </c>
      <c r="R1022" s="55" t="str">
        <f t="shared" si="170"/>
        <v/>
      </c>
      <c r="S1022" s="52" t="str">
        <f t="shared" si="178"/>
        <v/>
      </c>
      <c r="T1022" s="83" t="str">
        <f t="shared" si="171"/>
        <v/>
      </c>
      <c r="U1022" s="53" t="str">
        <f>IF(S1022="","",COUNTIF($S$7:S1022,"該当２"))</f>
        <v/>
      </c>
      <c r="V1022" s="56" t="str">
        <f t="shared" si="172"/>
        <v/>
      </c>
      <c r="W1022" s="83" t="str">
        <f t="shared" si="173"/>
        <v/>
      </c>
      <c r="X1022" s="53" t="str">
        <f>IF(V1022="","",COUNTIF($V$7:V1022,"該当３"))</f>
        <v/>
      </c>
    </row>
    <row r="1023" spans="1:24">
      <c r="A1023" s="263">
        <v>1020604012</v>
      </c>
      <c r="B1023" s="263">
        <v>10</v>
      </c>
      <c r="C1023" s="264">
        <v>206</v>
      </c>
      <c r="D1023" s="265">
        <v>4</v>
      </c>
      <c r="E1023" s="264">
        <v>12</v>
      </c>
      <c r="F1023" s="263" t="s">
        <v>495</v>
      </c>
      <c r="G1023" s="263" t="s">
        <v>1305</v>
      </c>
      <c r="H1023" s="263" t="s">
        <v>1341</v>
      </c>
      <c r="I1023" s="263" t="s">
        <v>1352</v>
      </c>
      <c r="J1023" s="51"/>
      <c r="K1023" s="52" t="str">
        <f t="shared" si="174"/>
        <v/>
      </c>
      <c r="L1023" s="83" t="str">
        <f t="shared" si="175"/>
        <v/>
      </c>
      <c r="M1023" s="53" t="str">
        <f>IF(K1023="","",COUNTIF($K$7:K1023,"ﾘｽﾄ１"))</f>
        <v/>
      </c>
      <c r="N1023" s="53" t="str">
        <f t="shared" si="176"/>
        <v/>
      </c>
      <c r="O1023" s="54" t="str">
        <f t="shared" si="177"/>
        <v/>
      </c>
      <c r="P1023" s="53" t="str">
        <f t="shared" si="168"/>
        <v/>
      </c>
      <c r="Q1023" s="52" t="str">
        <f t="shared" si="169"/>
        <v/>
      </c>
      <c r="R1023" s="55" t="str">
        <f t="shared" si="170"/>
        <v/>
      </c>
      <c r="S1023" s="52" t="str">
        <f t="shared" si="178"/>
        <v/>
      </c>
      <c r="T1023" s="83" t="str">
        <f t="shared" si="171"/>
        <v/>
      </c>
      <c r="U1023" s="53" t="str">
        <f>IF(S1023="","",COUNTIF($S$7:S1023,"該当２"))</f>
        <v/>
      </c>
      <c r="V1023" s="56" t="str">
        <f t="shared" si="172"/>
        <v/>
      </c>
      <c r="W1023" s="83" t="str">
        <f t="shared" si="173"/>
        <v/>
      </c>
      <c r="X1023" s="53" t="str">
        <f>IF(V1023="","",COUNTIF($V$7:V1023,"該当３"))</f>
        <v/>
      </c>
    </row>
    <row r="1024" spans="1:24">
      <c r="A1024" s="263">
        <v>1020604013</v>
      </c>
      <c r="B1024" s="263">
        <v>10</v>
      </c>
      <c r="C1024" s="264">
        <v>206</v>
      </c>
      <c r="D1024" s="265">
        <v>4</v>
      </c>
      <c r="E1024" s="264">
        <v>13</v>
      </c>
      <c r="F1024" s="263" t="s">
        <v>495</v>
      </c>
      <c r="G1024" s="263" t="s">
        <v>1305</v>
      </c>
      <c r="H1024" s="263" t="s">
        <v>1341</v>
      </c>
      <c r="I1024" s="263" t="s">
        <v>1353</v>
      </c>
      <c r="J1024" s="51"/>
      <c r="K1024" s="52" t="str">
        <f t="shared" si="174"/>
        <v/>
      </c>
      <c r="L1024" s="83" t="str">
        <f t="shared" si="175"/>
        <v/>
      </c>
      <c r="M1024" s="53" t="str">
        <f>IF(K1024="","",COUNTIF($K$7:K1024,"ﾘｽﾄ１"))</f>
        <v/>
      </c>
      <c r="N1024" s="53" t="str">
        <f t="shared" si="176"/>
        <v/>
      </c>
      <c r="O1024" s="54" t="str">
        <f t="shared" si="177"/>
        <v/>
      </c>
      <c r="P1024" s="53" t="str">
        <f t="shared" si="168"/>
        <v/>
      </c>
      <c r="Q1024" s="52" t="str">
        <f t="shared" si="169"/>
        <v/>
      </c>
      <c r="R1024" s="55" t="str">
        <f t="shared" si="170"/>
        <v/>
      </c>
      <c r="S1024" s="52" t="str">
        <f t="shared" si="178"/>
        <v/>
      </c>
      <c r="T1024" s="83" t="str">
        <f t="shared" si="171"/>
        <v/>
      </c>
      <c r="U1024" s="53" t="str">
        <f>IF(S1024="","",COUNTIF($S$7:S1024,"該当２"))</f>
        <v/>
      </c>
      <c r="V1024" s="56" t="str">
        <f t="shared" si="172"/>
        <v/>
      </c>
      <c r="W1024" s="83" t="str">
        <f t="shared" si="173"/>
        <v/>
      </c>
      <c r="X1024" s="53" t="str">
        <f>IF(V1024="","",COUNTIF($V$7:V1024,"該当３"))</f>
        <v/>
      </c>
    </row>
    <row r="1025" spans="1:24">
      <c r="A1025" s="263">
        <v>1020604014</v>
      </c>
      <c r="B1025" s="263">
        <v>10</v>
      </c>
      <c r="C1025" s="264">
        <v>206</v>
      </c>
      <c r="D1025" s="265">
        <v>4</v>
      </c>
      <c r="E1025" s="264">
        <v>14</v>
      </c>
      <c r="F1025" s="263" t="s">
        <v>495</v>
      </c>
      <c r="G1025" s="263" t="s">
        <v>1305</v>
      </c>
      <c r="H1025" s="263" t="s">
        <v>1341</v>
      </c>
      <c r="I1025" s="263" t="s">
        <v>1354</v>
      </c>
      <c r="J1025" s="51"/>
      <c r="K1025" s="52" t="str">
        <f t="shared" si="174"/>
        <v/>
      </c>
      <c r="L1025" s="83" t="str">
        <f t="shared" si="175"/>
        <v/>
      </c>
      <c r="M1025" s="53" t="str">
        <f>IF(K1025="","",COUNTIF($K$7:K1025,"ﾘｽﾄ１"))</f>
        <v/>
      </c>
      <c r="N1025" s="53" t="str">
        <f t="shared" si="176"/>
        <v/>
      </c>
      <c r="O1025" s="54" t="str">
        <f t="shared" si="177"/>
        <v/>
      </c>
      <c r="P1025" s="53" t="str">
        <f t="shared" si="168"/>
        <v/>
      </c>
      <c r="Q1025" s="52" t="str">
        <f t="shared" si="169"/>
        <v/>
      </c>
      <c r="R1025" s="55" t="str">
        <f t="shared" si="170"/>
        <v/>
      </c>
      <c r="S1025" s="52" t="str">
        <f t="shared" si="178"/>
        <v/>
      </c>
      <c r="T1025" s="83" t="str">
        <f t="shared" si="171"/>
        <v/>
      </c>
      <c r="U1025" s="53" t="str">
        <f>IF(S1025="","",COUNTIF($S$7:S1025,"該当２"))</f>
        <v/>
      </c>
      <c r="V1025" s="56" t="str">
        <f t="shared" si="172"/>
        <v/>
      </c>
      <c r="W1025" s="83" t="str">
        <f t="shared" si="173"/>
        <v/>
      </c>
      <c r="X1025" s="53" t="str">
        <f>IF(V1025="","",COUNTIF($V$7:V1025,"該当３"))</f>
        <v/>
      </c>
    </row>
    <row r="1026" spans="1:24">
      <c r="A1026" s="263">
        <v>1020604015</v>
      </c>
      <c r="B1026" s="263">
        <v>10</v>
      </c>
      <c r="C1026" s="264">
        <v>206</v>
      </c>
      <c r="D1026" s="265">
        <v>4</v>
      </c>
      <c r="E1026" s="264">
        <v>15</v>
      </c>
      <c r="F1026" s="263" t="s">
        <v>495</v>
      </c>
      <c r="G1026" s="263" t="s">
        <v>1305</v>
      </c>
      <c r="H1026" s="263" t="s">
        <v>1341</v>
      </c>
      <c r="I1026" s="263" t="s">
        <v>1355</v>
      </c>
      <c r="J1026" s="51"/>
      <c r="K1026" s="52" t="str">
        <f t="shared" si="174"/>
        <v/>
      </c>
      <c r="L1026" s="83" t="str">
        <f t="shared" si="175"/>
        <v/>
      </c>
      <c r="M1026" s="53" t="str">
        <f>IF(K1026="","",COUNTIF($K$7:K1026,"ﾘｽﾄ１"))</f>
        <v/>
      </c>
      <c r="N1026" s="53" t="str">
        <f t="shared" si="176"/>
        <v/>
      </c>
      <c r="O1026" s="54" t="str">
        <f t="shared" si="177"/>
        <v/>
      </c>
      <c r="P1026" s="53" t="str">
        <f t="shared" si="168"/>
        <v/>
      </c>
      <c r="Q1026" s="52" t="str">
        <f t="shared" si="169"/>
        <v/>
      </c>
      <c r="R1026" s="55" t="str">
        <f t="shared" si="170"/>
        <v/>
      </c>
      <c r="S1026" s="52" t="str">
        <f t="shared" si="178"/>
        <v/>
      </c>
      <c r="T1026" s="83" t="str">
        <f t="shared" si="171"/>
        <v/>
      </c>
      <c r="U1026" s="53" t="str">
        <f>IF(S1026="","",COUNTIF($S$7:S1026,"該当２"))</f>
        <v/>
      </c>
      <c r="V1026" s="56" t="str">
        <f t="shared" si="172"/>
        <v/>
      </c>
      <c r="W1026" s="83" t="str">
        <f t="shared" si="173"/>
        <v/>
      </c>
      <c r="X1026" s="53" t="str">
        <f>IF(V1026="","",COUNTIF($V$7:V1026,"該当３"))</f>
        <v/>
      </c>
    </row>
    <row r="1027" spans="1:24">
      <c r="A1027" s="263">
        <v>1020604016</v>
      </c>
      <c r="B1027" s="263">
        <v>10</v>
      </c>
      <c r="C1027" s="264">
        <v>206</v>
      </c>
      <c r="D1027" s="265">
        <v>4</v>
      </c>
      <c r="E1027" s="264">
        <v>16</v>
      </c>
      <c r="F1027" s="263" t="s">
        <v>495</v>
      </c>
      <c r="G1027" s="263" t="s">
        <v>1305</v>
      </c>
      <c r="H1027" s="263" t="s">
        <v>1341</v>
      </c>
      <c r="I1027" s="263" t="s">
        <v>1356</v>
      </c>
      <c r="J1027" s="51"/>
      <c r="K1027" s="52" t="str">
        <f t="shared" si="174"/>
        <v/>
      </c>
      <c r="L1027" s="83" t="str">
        <f t="shared" si="175"/>
        <v/>
      </c>
      <c r="M1027" s="53" t="str">
        <f>IF(K1027="","",COUNTIF($K$7:K1027,"ﾘｽﾄ１"))</f>
        <v/>
      </c>
      <c r="N1027" s="53" t="str">
        <f t="shared" si="176"/>
        <v/>
      </c>
      <c r="O1027" s="54" t="str">
        <f t="shared" si="177"/>
        <v/>
      </c>
      <c r="P1027" s="53" t="str">
        <f t="shared" si="168"/>
        <v/>
      </c>
      <c r="Q1027" s="52" t="str">
        <f t="shared" si="169"/>
        <v/>
      </c>
      <c r="R1027" s="55" t="str">
        <f t="shared" si="170"/>
        <v/>
      </c>
      <c r="S1027" s="52" t="str">
        <f t="shared" si="178"/>
        <v/>
      </c>
      <c r="T1027" s="83" t="str">
        <f t="shared" si="171"/>
        <v/>
      </c>
      <c r="U1027" s="53" t="str">
        <f>IF(S1027="","",COUNTIF($S$7:S1027,"該当２"))</f>
        <v/>
      </c>
      <c r="V1027" s="56" t="str">
        <f t="shared" si="172"/>
        <v/>
      </c>
      <c r="W1027" s="83" t="str">
        <f t="shared" si="173"/>
        <v/>
      </c>
      <c r="X1027" s="53" t="str">
        <f>IF(V1027="","",COUNTIF($V$7:V1027,"該当３"))</f>
        <v/>
      </c>
    </row>
    <row r="1028" spans="1:24">
      <c r="A1028" s="263">
        <v>1020605000</v>
      </c>
      <c r="B1028" s="263">
        <v>10</v>
      </c>
      <c r="C1028" s="264">
        <v>206</v>
      </c>
      <c r="D1028" s="265">
        <v>5</v>
      </c>
      <c r="E1028" s="264">
        <v>0</v>
      </c>
      <c r="F1028" s="263" t="s">
        <v>495</v>
      </c>
      <c r="G1028" s="263" t="s">
        <v>1305</v>
      </c>
      <c r="H1028" s="263" t="s">
        <v>1357</v>
      </c>
      <c r="I1028" s="263"/>
      <c r="J1028" s="51"/>
      <c r="K1028" s="52" t="str">
        <f t="shared" si="174"/>
        <v/>
      </c>
      <c r="L1028" s="83" t="str">
        <f t="shared" si="175"/>
        <v/>
      </c>
      <c r="M1028" s="53" t="str">
        <f>IF(K1028="","",COUNTIF($K$7:K1028,"ﾘｽﾄ１"))</f>
        <v/>
      </c>
      <c r="N1028" s="53" t="str">
        <f t="shared" si="176"/>
        <v/>
      </c>
      <c r="O1028" s="54" t="str">
        <f t="shared" si="177"/>
        <v/>
      </c>
      <c r="P1028" s="53" t="str">
        <f t="shared" si="168"/>
        <v/>
      </c>
      <c r="Q1028" s="52" t="str">
        <f t="shared" si="169"/>
        <v/>
      </c>
      <c r="R1028" s="55" t="str">
        <f t="shared" si="170"/>
        <v/>
      </c>
      <c r="S1028" s="52" t="str">
        <f t="shared" si="178"/>
        <v/>
      </c>
      <c r="T1028" s="83" t="str">
        <f t="shared" si="171"/>
        <v/>
      </c>
      <c r="U1028" s="53" t="str">
        <f>IF(S1028="","",COUNTIF($S$7:S1028,"該当２"))</f>
        <v/>
      </c>
      <c r="V1028" s="56" t="str">
        <f t="shared" si="172"/>
        <v/>
      </c>
      <c r="W1028" s="83" t="str">
        <f t="shared" si="173"/>
        <v/>
      </c>
      <c r="X1028" s="53" t="str">
        <f>IF(V1028="","",COUNTIF($V$7:V1028,"該当３"))</f>
        <v/>
      </c>
    </row>
    <row r="1029" spans="1:24">
      <c r="A1029" s="263">
        <v>1020605001</v>
      </c>
      <c r="B1029" s="263">
        <v>10</v>
      </c>
      <c r="C1029" s="264">
        <v>206</v>
      </c>
      <c r="D1029" s="265">
        <v>5</v>
      </c>
      <c r="E1029" s="264">
        <v>1</v>
      </c>
      <c r="F1029" s="263" t="s">
        <v>495</v>
      </c>
      <c r="G1029" s="263" t="s">
        <v>1305</v>
      </c>
      <c r="H1029" s="263" t="s">
        <v>1357</v>
      </c>
      <c r="I1029" s="263" t="s">
        <v>1358</v>
      </c>
      <c r="J1029" s="51"/>
      <c r="K1029" s="52" t="str">
        <f t="shared" si="174"/>
        <v/>
      </c>
      <c r="L1029" s="83" t="str">
        <f t="shared" si="175"/>
        <v/>
      </c>
      <c r="M1029" s="53" t="str">
        <f>IF(K1029="","",COUNTIF($K$7:K1029,"ﾘｽﾄ１"))</f>
        <v/>
      </c>
      <c r="N1029" s="53" t="str">
        <f t="shared" si="176"/>
        <v/>
      </c>
      <c r="O1029" s="54" t="str">
        <f t="shared" si="177"/>
        <v/>
      </c>
      <c r="P1029" s="53" t="str">
        <f t="shared" si="168"/>
        <v/>
      </c>
      <c r="Q1029" s="52" t="str">
        <f t="shared" si="169"/>
        <v/>
      </c>
      <c r="R1029" s="55" t="str">
        <f t="shared" si="170"/>
        <v/>
      </c>
      <c r="S1029" s="52" t="str">
        <f t="shared" si="178"/>
        <v/>
      </c>
      <c r="T1029" s="83" t="str">
        <f t="shared" si="171"/>
        <v/>
      </c>
      <c r="U1029" s="53" t="str">
        <f>IF(S1029="","",COUNTIF($S$7:S1029,"該当２"))</f>
        <v/>
      </c>
      <c r="V1029" s="56" t="str">
        <f t="shared" si="172"/>
        <v/>
      </c>
      <c r="W1029" s="83" t="str">
        <f t="shared" si="173"/>
        <v/>
      </c>
      <c r="X1029" s="53" t="str">
        <f>IF(V1029="","",COUNTIF($V$7:V1029,"該当３"))</f>
        <v/>
      </c>
    </row>
    <row r="1030" spans="1:24">
      <c r="A1030" s="263">
        <v>1020605002</v>
      </c>
      <c r="B1030" s="263">
        <v>10</v>
      </c>
      <c r="C1030" s="264">
        <v>206</v>
      </c>
      <c r="D1030" s="265">
        <v>5</v>
      </c>
      <c r="E1030" s="264">
        <v>2</v>
      </c>
      <c r="F1030" s="263" t="s">
        <v>495</v>
      </c>
      <c r="G1030" s="263" t="s">
        <v>1305</v>
      </c>
      <c r="H1030" s="263" t="s">
        <v>1357</v>
      </c>
      <c r="I1030" s="263" t="s">
        <v>1359</v>
      </c>
      <c r="J1030" s="51"/>
      <c r="K1030" s="52" t="str">
        <f t="shared" si="174"/>
        <v/>
      </c>
      <c r="L1030" s="83" t="str">
        <f t="shared" si="175"/>
        <v/>
      </c>
      <c r="M1030" s="53" t="str">
        <f>IF(K1030="","",COUNTIF($K$7:K1030,"ﾘｽﾄ１"))</f>
        <v/>
      </c>
      <c r="N1030" s="53" t="str">
        <f t="shared" si="176"/>
        <v/>
      </c>
      <c r="O1030" s="54" t="str">
        <f t="shared" si="177"/>
        <v/>
      </c>
      <c r="P1030" s="53" t="str">
        <f t="shared" si="168"/>
        <v/>
      </c>
      <c r="Q1030" s="52" t="str">
        <f t="shared" si="169"/>
        <v/>
      </c>
      <c r="R1030" s="55" t="str">
        <f t="shared" si="170"/>
        <v/>
      </c>
      <c r="S1030" s="52" t="str">
        <f t="shared" si="178"/>
        <v/>
      </c>
      <c r="T1030" s="83" t="str">
        <f t="shared" si="171"/>
        <v/>
      </c>
      <c r="U1030" s="53" t="str">
        <f>IF(S1030="","",COUNTIF($S$7:S1030,"該当２"))</f>
        <v/>
      </c>
      <c r="V1030" s="56" t="str">
        <f t="shared" si="172"/>
        <v/>
      </c>
      <c r="W1030" s="83" t="str">
        <f t="shared" si="173"/>
        <v/>
      </c>
      <c r="X1030" s="53" t="str">
        <f>IF(V1030="","",COUNTIF($V$7:V1030,"該当３"))</f>
        <v/>
      </c>
    </row>
    <row r="1031" spans="1:24">
      <c r="A1031" s="263">
        <v>1020605003</v>
      </c>
      <c r="B1031" s="263">
        <v>10</v>
      </c>
      <c r="C1031" s="264">
        <v>206</v>
      </c>
      <c r="D1031" s="265">
        <v>5</v>
      </c>
      <c r="E1031" s="264">
        <v>3</v>
      </c>
      <c r="F1031" s="263" t="s">
        <v>495</v>
      </c>
      <c r="G1031" s="263" t="s">
        <v>1305</v>
      </c>
      <c r="H1031" s="263" t="s">
        <v>1357</v>
      </c>
      <c r="I1031" s="263" t="s">
        <v>71</v>
      </c>
      <c r="J1031" s="51"/>
      <c r="K1031" s="52" t="str">
        <f t="shared" si="174"/>
        <v/>
      </c>
      <c r="L1031" s="83" t="str">
        <f t="shared" si="175"/>
        <v/>
      </c>
      <c r="M1031" s="53" t="str">
        <f>IF(K1031="","",COUNTIF($K$7:K1031,"ﾘｽﾄ１"))</f>
        <v/>
      </c>
      <c r="N1031" s="53" t="str">
        <f t="shared" si="176"/>
        <v/>
      </c>
      <c r="O1031" s="54" t="str">
        <f t="shared" si="177"/>
        <v/>
      </c>
      <c r="P1031" s="53" t="str">
        <f t="shared" si="168"/>
        <v/>
      </c>
      <c r="Q1031" s="52" t="str">
        <f t="shared" si="169"/>
        <v/>
      </c>
      <c r="R1031" s="55" t="str">
        <f t="shared" si="170"/>
        <v/>
      </c>
      <c r="S1031" s="52" t="str">
        <f t="shared" si="178"/>
        <v/>
      </c>
      <c r="T1031" s="83" t="str">
        <f t="shared" si="171"/>
        <v/>
      </c>
      <c r="U1031" s="53" t="str">
        <f>IF(S1031="","",COUNTIF($S$7:S1031,"該当２"))</f>
        <v/>
      </c>
      <c r="V1031" s="56" t="str">
        <f t="shared" si="172"/>
        <v/>
      </c>
      <c r="W1031" s="83" t="str">
        <f t="shared" si="173"/>
        <v/>
      </c>
      <c r="X1031" s="53" t="str">
        <f>IF(V1031="","",COUNTIF($V$7:V1031,"該当３"))</f>
        <v/>
      </c>
    </row>
    <row r="1032" spans="1:24">
      <c r="A1032" s="263">
        <v>1020605004</v>
      </c>
      <c r="B1032" s="263">
        <v>10</v>
      </c>
      <c r="C1032" s="264">
        <v>206</v>
      </c>
      <c r="D1032" s="265">
        <v>5</v>
      </c>
      <c r="E1032" s="264">
        <v>4</v>
      </c>
      <c r="F1032" s="263" t="s">
        <v>495</v>
      </c>
      <c r="G1032" s="263" t="s">
        <v>1305</v>
      </c>
      <c r="H1032" s="263" t="s">
        <v>1357</v>
      </c>
      <c r="I1032" s="263" t="s">
        <v>1360</v>
      </c>
      <c r="J1032" s="51"/>
      <c r="K1032" s="52" t="str">
        <f t="shared" si="174"/>
        <v/>
      </c>
      <c r="L1032" s="83" t="str">
        <f t="shared" si="175"/>
        <v/>
      </c>
      <c r="M1032" s="53" t="str">
        <f>IF(K1032="","",COUNTIF($K$7:K1032,"ﾘｽﾄ１"))</f>
        <v/>
      </c>
      <c r="N1032" s="53" t="str">
        <f t="shared" si="176"/>
        <v/>
      </c>
      <c r="O1032" s="54" t="str">
        <f t="shared" si="177"/>
        <v/>
      </c>
      <c r="P1032" s="53" t="str">
        <f t="shared" si="168"/>
        <v/>
      </c>
      <c r="Q1032" s="52" t="str">
        <f t="shared" si="169"/>
        <v/>
      </c>
      <c r="R1032" s="55" t="str">
        <f t="shared" si="170"/>
        <v/>
      </c>
      <c r="S1032" s="52" t="str">
        <f t="shared" si="178"/>
        <v/>
      </c>
      <c r="T1032" s="83" t="str">
        <f t="shared" si="171"/>
        <v/>
      </c>
      <c r="U1032" s="53" t="str">
        <f>IF(S1032="","",COUNTIF($S$7:S1032,"該当２"))</f>
        <v/>
      </c>
      <c r="V1032" s="56" t="str">
        <f t="shared" si="172"/>
        <v/>
      </c>
      <c r="W1032" s="83" t="str">
        <f t="shared" si="173"/>
        <v/>
      </c>
      <c r="X1032" s="53" t="str">
        <f>IF(V1032="","",COUNTIF($V$7:V1032,"該当３"))</f>
        <v/>
      </c>
    </row>
    <row r="1033" spans="1:24">
      <c r="A1033" s="263">
        <v>1020605005</v>
      </c>
      <c r="B1033" s="263">
        <v>10</v>
      </c>
      <c r="C1033" s="264">
        <v>206</v>
      </c>
      <c r="D1033" s="265">
        <v>5</v>
      </c>
      <c r="E1033" s="264">
        <v>5</v>
      </c>
      <c r="F1033" s="263" t="s">
        <v>495</v>
      </c>
      <c r="G1033" s="263" t="s">
        <v>1305</v>
      </c>
      <c r="H1033" s="266" t="s">
        <v>1357</v>
      </c>
      <c r="I1033" s="263" t="s">
        <v>1361</v>
      </c>
      <c r="J1033" s="51"/>
      <c r="K1033" s="52" t="str">
        <f t="shared" si="174"/>
        <v/>
      </c>
      <c r="L1033" s="83" t="str">
        <f t="shared" si="175"/>
        <v/>
      </c>
      <c r="M1033" s="53" t="str">
        <f>IF(K1033="","",COUNTIF($K$7:K1033,"ﾘｽﾄ１"))</f>
        <v/>
      </c>
      <c r="N1033" s="53" t="str">
        <f t="shared" si="176"/>
        <v/>
      </c>
      <c r="O1033" s="54" t="str">
        <f t="shared" si="177"/>
        <v/>
      </c>
      <c r="P1033" s="53" t="str">
        <f t="shared" si="168"/>
        <v/>
      </c>
      <c r="Q1033" s="52" t="str">
        <f t="shared" si="169"/>
        <v/>
      </c>
      <c r="R1033" s="55" t="str">
        <f t="shared" si="170"/>
        <v/>
      </c>
      <c r="S1033" s="52" t="str">
        <f t="shared" si="178"/>
        <v/>
      </c>
      <c r="T1033" s="83" t="str">
        <f t="shared" si="171"/>
        <v/>
      </c>
      <c r="U1033" s="53" t="str">
        <f>IF(S1033="","",COUNTIF($S$7:S1033,"該当２"))</f>
        <v/>
      </c>
      <c r="V1033" s="56" t="str">
        <f t="shared" si="172"/>
        <v/>
      </c>
      <c r="W1033" s="83" t="str">
        <f t="shared" si="173"/>
        <v/>
      </c>
      <c r="X1033" s="53" t="str">
        <f>IF(V1033="","",COUNTIF($V$7:V1033,"該当３"))</f>
        <v/>
      </c>
    </row>
    <row r="1034" spans="1:24">
      <c r="A1034" s="263">
        <v>1020605006</v>
      </c>
      <c r="B1034" s="263">
        <v>10</v>
      </c>
      <c r="C1034" s="264">
        <v>206</v>
      </c>
      <c r="D1034" s="265">
        <v>5</v>
      </c>
      <c r="E1034" s="264">
        <v>6</v>
      </c>
      <c r="F1034" s="263" t="s">
        <v>495</v>
      </c>
      <c r="G1034" s="263" t="s">
        <v>1305</v>
      </c>
      <c r="H1034" s="266" t="s">
        <v>1357</v>
      </c>
      <c r="I1034" s="263" t="s">
        <v>52</v>
      </c>
      <c r="J1034" s="51"/>
      <c r="K1034" s="52" t="str">
        <f t="shared" si="174"/>
        <v/>
      </c>
      <c r="L1034" s="83" t="str">
        <f t="shared" si="175"/>
        <v/>
      </c>
      <c r="M1034" s="53" t="str">
        <f>IF(K1034="","",COUNTIF($K$7:K1034,"ﾘｽﾄ１"))</f>
        <v/>
      </c>
      <c r="N1034" s="53" t="str">
        <f t="shared" si="176"/>
        <v/>
      </c>
      <c r="O1034" s="54" t="str">
        <f t="shared" si="177"/>
        <v/>
      </c>
      <c r="P1034" s="53" t="str">
        <f t="shared" ref="P1034:P1097" si="179">IF(O1034="該当１",G1034,"")</f>
        <v/>
      </c>
      <c r="Q1034" s="52" t="str">
        <f t="shared" ref="Q1034:Q1097" si="180">IF(O1034="該当１","ﾘｽﾄ2","")</f>
        <v/>
      </c>
      <c r="R1034" s="55" t="str">
        <f t="shared" ref="R1034:R1097" si="181">IF(Q1034="ﾘｽﾄ2",H1034,"")</f>
        <v/>
      </c>
      <c r="S1034" s="52" t="str">
        <f t="shared" si="178"/>
        <v/>
      </c>
      <c r="T1034" s="83" t="str">
        <f t="shared" ref="T1034:T1097" si="182">IF(S1034="該当２",H1034,"")</f>
        <v/>
      </c>
      <c r="U1034" s="53" t="str">
        <f>IF(S1034="","",COUNTIF($S$7:S1034,"該当２"))</f>
        <v/>
      </c>
      <c r="V1034" s="56" t="str">
        <f t="shared" ref="V1034:V1097" si="183">IF(AND($S$2=H1034,E1034&gt;0,E1034&lt;998),"該当３","")</f>
        <v/>
      </c>
      <c r="W1034" s="83" t="str">
        <f t="shared" ref="W1034:W1097" si="184">IF(V1034="該当３",I1034,"")</f>
        <v/>
      </c>
      <c r="X1034" s="53" t="str">
        <f>IF(V1034="","",COUNTIF($V$7:V1034,"該当３"))</f>
        <v/>
      </c>
    </row>
    <row r="1035" spans="1:24">
      <c r="A1035" s="263">
        <v>1020605007</v>
      </c>
      <c r="B1035" s="263">
        <v>10</v>
      </c>
      <c r="C1035" s="264">
        <v>206</v>
      </c>
      <c r="D1035" s="265">
        <v>5</v>
      </c>
      <c r="E1035" s="264">
        <v>7</v>
      </c>
      <c r="F1035" s="263" t="s">
        <v>495</v>
      </c>
      <c r="G1035" s="263" t="s">
        <v>1305</v>
      </c>
      <c r="H1035" s="266" t="s">
        <v>1357</v>
      </c>
      <c r="I1035" s="263" t="s">
        <v>156</v>
      </c>
      <c r="J1035" s="51"/>
      <c r="K1035" s="52" t="str">
        <f t="shared" ref="K1035:K1098" si="185">IF(AND($C1035&gt;0,$H1035=""),"ﾘｽﾄ１","")</f>
        <v/>
      </c>
      <c r="L1035" s="83" t="str">
        <f t="shared" ref="L1035:L1098" si="186">IF(K1035="ﾘｽﾄ１",G1035,"")</f>
        <v/>
      </c>
      <c r="M1035" s="53" t="str">
        <f>IF(K1035="","",COUNTIF($K$7:K1035,"ﾘｽﾄ１"))</f>
        <v/>
      </c>
      <c r="N1035" s="53" t="str">
        <f t="shared" ref="N1035:N1098" si="187">IF(AND(D1035=0,E1035&gt;0),"同一区","")</f>
        <v/>
      </c>
      <c r="O1035" s="54" t="str">
        <f t="shared" ref="O1035:O1098" si="188">IF(AND(EXACT($K$2,G1035),H1035&gt;0),"該当１","")</f>
        <v/>
      </c>
      <c r="P1035" s="53" t="str">
        <f t="shared" si="179"/>
        <v/>
      </c>
      <c r="Q1035" s="52" t="str">
        <f t="shared" si="180"/>
        <v/>
      </c>
      <c r="R1035" s="55" t="str">
        <f t="shared" si="181"/>
        <v/>
      </c>
      <c r="S1035" s="52" t="str">
        <f t="shared" ref="S1035:S1098" si="189">IF(AND(Q1035="ﾘｽﾄ2",OR(I1035=0,AND(N1035="同一区",E1035=1))),"該当２","")</f>
        <v/>
      </c>
      <c r="T1035" s="83" t="str">
        <f t="shared" si="182"/>
        <v/>
      </c>
      <c r="U1035" s="53" t="str">
        <f>IF(S1035="","",COUNTIF($S$7:S1035,"該当２"))</f>
        <v/>
      </c>
      <c r="V1035" s="56" t="str">
        <f t="shared" si="183"/>
        <v/>
      </c>
      <c r="W1035" s="83" t="str">
        <f t="shared" si="184"/>
        <v/>
      </c>
      <c r="X1035" s="53" t="str">
        <f>IF(V1035="","",COUNTIF($V$7:V1035,"該当３"))</f>
        <v/>
      </c>
    </row>
    <row r="1036" spans="1:24">
      <c r="A1036" s="263">
        <v>1020605008</v>
      </c>
      <c r="B1036" s="263">
        <v>10</v>
      </c>
      <c r="C1036" s="264">
        <v>206</v>
      </c>
      <c r="D1036" s="265">
        <v>5</v>
      </c>
      <c r="E1036" s="264">
        <v>8</v>
      </c>
      <c r="F1036" s="263" t="s">
        <v>495</v>
      </c>
      <c r="G1036" s="263" t="s">
        <v>1305</v>
      </c>
      <c r="H1036" s="266" t="s">
        <v>1357</v>
      </c>
      <c r="I1036" s="263" t="s">
        <v>1362</v>
      </c>
      <c r="J1036" s="51"/>
      <c r="K1036" s="52" t="str">
        <f t="shared" si="185"/>
        <v/>
      </c>
      <c r="L1036" s="83" t="str">
        <f t="shared" si="186"/>
        <v/>
      </c>
      <c r="M1036" s="53" t="str">
        <f>IF(K1036="","",COUNTIF($K$7:K1036,"ﾘｽﾄ１"))</f>
        <v/>
      </c>
      <c r="N1036" s="53" t="str">
        <f t="shared" si="187"/>
        <v/>
      </c>
      <c r="O1036" s="54" t="str">
        <f t="shared" si="188"/>
        <v/>
      </c>
      <c r="P1036" s="53" t="str">
        <f t="shared" si="179"/>
        <v/>
      </c>
      <c r="Q1036" s="52" t="str">
        <f t="shared" si="180"/>
        <v/>
      </c>
      <c r="R1036" s="55" t="str">
        <f t="shared" si="181"/>
        <v/>
      </c>
      <c r="S1036" s="52" t="str">
        <f t="shared" si="189"/>
        <v/>
      </c>
      <c r="T1036" s="83" t="str">
        <f t="shared" si="182"/>
        <v/>
      </c>
      <c r="U1036" s="53" t="str">
        <f>IF(S1036="","",COUNTIF($S$7:S1036,"該当２"))</f>
        <v/>
      </c>
      <c r="V1036" s="56" t="str">
        <f t="shared" si="183"/>
        <v/>
      </c>
      <c r="W1036" s="83" t="str">
        <f t="shared" si="184"/>
        <v/>
      </c>
      <c r="X1036" s="53" t="str">
        <f>IF(V1036="","",COUNTIF($V$7:V1036,"該当３"))</f>
        <v/>
      </c>
    </row>
    <row r="1037" spans="1:24">
      <c r="A1037" s="263">
        <v>1020605009</v>
      </c>
      <c r="B1037" s="263">
        <v>10</v>
      </c>
      <c r="C1037" s="264">
        <v>206</v>
      </c>
      <c r="D1037" s="265">
        <v>5</v>
      </c>
      <c r="E1037" s="264">
        <v>9</v>
      </c>
      <c r="F1037" s="263" t="s">
        <v>495</v>
      </c>
      <c r="G1037" s="263" t="s">
        <v>1305</v>
      </c>
      <c r="H1037" s="266" t="s">
        <v>1357</v>
      </c>
      <c r="I1037" s="263" t="s">
        <v>1363</v>
      </c>
      <c r="J1037" s="51"/>
      <c r="K1037" s="52" t="str">
        <f t="shared" si="185"/>
        <v/>
      </c>
      <c r="L1037" s="83" t="str">
        <f t="shared" si="186"/>
        <v/>
      </c>
      <c r="M1037" s="53" t="str">
        <f>IF(K1037="","",COUNTIF($K$7:K1037,"ﾘｽﾄ１"))</f>
        <v/>
      </c>
      <c r="N1037" s="53" t="str">
        <f t="shared" si="187"/>
        <v/>
      </c>
      <c r="O1037" s="54" t="str">
        <f t="shared" si="188"/>
        <v/>
      </c>
      <c r="P1037" s="53" t="str">
        <f t="shared" si="179"/>
        <v/>
      </c>
      <c r="Q1037" s="52" t="str">
        <f t="shared" si="180"/>
        <v/>
      </c>
      <c r="R1037" s="55" t="str">
        <f t="shared" si="181"/>
        <v/>
      </c>
      <c r="S1037" s="52" t="str">
        <f t="shared" si="189"/>
        <v/>
      </c>
      <c r="T1037" s="83" t="str">
        <f t="shared" si="182"/>
        <v/>
      </c>
      <c r="U1037" s="53" t="str">
        <f>IF(S1037="","",COUNTIF($S$7:S1037,"該当２"))</f>
        <v/>
      </c>
      <c r="V1037" s="56" t="str">
        <f t="shared" si="183"/>
        <v/>
      </c>
      <c r="W1037" s="83" t="str">
        <f t="shared" si="184"/>
        <v/>
      </c>
      <c r="X1037" s="53" t="str">
        <f>IF(V1037="","",COUNTIF($V$7:V1037,"該当３"))</f>
        <v/>
      </c>
    </row>
    <row r="1038" spans="1:24">
      <c r="A1038" s="263">
        <v>1020605010</v>
      </c>
      <c r="B1038" s="263">
        <v>10</v>
      </c>
      <c r="C1038" s="264">
        <v>206</v>
      </c>
      <c r="D1038" s="265">
        <v>5</v>
      </c>
      <c r="E1038" s="264">
        <v>10</v>
      </c>
      <c r="F1038" s="263" t="s">
        <v>495</v>
      </c>
      <c r="G1038" s="263" t="s">
        <v>1305</v>
      </c>
      <c r="H1038" s="263" t="s">
        <v>1357</v>
      </c>
      <c r="I1038" s="263" t="s">
        <v>264</v>
      </c>
      <c r="J1038" s="51"/>
      <c r="K1038" s="52" t="str">
        <f t="shared" si="185"/>
        <v/>
      </c>
      <c r="L1038" s="83" t="str">
        <f t="shared" si="186"/>
        <v/>
      </c>
      <c r="M1038" s="53" t="str">
        <f>IF(K1038="","",COUNTIF($K$7:K1038,"ﾘｽﾄ１"))</f>
        <v/>
      </c>
      <c r="N1038" s="53" t="str">
        <f t="shared" si="187"/>
        <v/>
      </c>
      <c r="O1038" s="54" t="str">
        <f t="shared" si="188"/>
        <v/>
      </c>
      <c r="P1038" s="53" t="str">
        <f t="shared" si="179"/>
        <v/>
      </c>
      <c r="Q1038" s="52" t="str">
        <f t="shared" si="180"/>
        <v/>
      </c>
      <c r="R1038" s="55" t="str">
        <f t="shared" si="181"/>
        <v/>
      </c>
      <c r="S1038" s="52" t="str">
        <f t="shared" si="189"/>
        <v/>
      </c>
      <c r="T1038" s="83" t="str">
        <f t="shared" si="182"/>
        <v/>
      </c>
      <c r="U1038" s="53" t="str">
        <f>IF(S1038="","",COUNTIF($S$7:S1038,"該当２"))</f>
        <v/>
      </c>
      <c r="V1038" s="56" t="str">
        <f t="shared" si="183"/>
        <v/>
      </c>
      <c r="W1038" s="83" t="str">
        <f t="shared" si="184"/>
        <v/>
      </c>
      <c r="X1038" s="53" t="str">
        <f>IF(V1038="","",COUNTIF($V$7:V1038,"該当３"))</f>
        <v/>
      </c>
    </row>
    <row r="1039" spans="1:24">
      <c r="A1039" s="263">
        <v>1020605011</v>
      </c>
      <c r="B1039" s="263">
        <v>10</v>
      </c>
      <c r="C1039" s="264">
        <v>206</v>
      </c>
      <c r="D1039" s="265">
        <v>5</v>
      </c>
      <c r="E1039" s="264">
        <v>11</v>
      </c>
      <c r="F1039" s="263" t="s">
        <v>495</v>
      </c>
      <c r="G1039" s="263" t="s">
        <v>1305</v>
      </c>
      <c r="H1039" s="263" t="s">
        <v>1357</v>
      </c>
      <c r="I1039" s="263" t="s">
        <v>6</v>
      </c>
      <c r="J1039" s="51"/>
      <c r="K1039" s="52" t="str">
        <f t="shared" si="185"/>
        <v/>
      </c>
      <c r="L1039" s="83" t="str">
        <f t="shared" si="186"/>
        <v/>
      </c>
      <c r="M1039" s="53" t="str">
        <f>IF(K1039="","",COUNTIF($K$7:K1039,"ﾘｽﾄ１"))</f>
        <v/>
      </c>
      <c r="N1039" s="53" t="str">
        <f t="shared" si="187"/>
        <v/>
      </c>
      <c r="O1039" s="54" t="str">
        <f t="shared" si="188"/>
        <v/>
      </c>
      <c r="P1039" s="53" t="str">
        <f t="shared" si="179"/>
        <v/>
      </c>
      <c r="Q1039" s="52" t="str">
        <f t="shared" si="180"/>
        <v/>
      </c>
      <c r="R1039" s="55" t="str">
        <f t="shared" si="181"/>
        <v/>
      </c>
      <c r="S1039" s="52" t="str">
        <f t="shared" si="189"/>
        <v/>
      </c>
      <c r="T1039" s="83" t="str">
        <f t="shared" si="182"/>
        <v/>
      </c>
      <c r="U1039" s="53" t="str">
        <f>IF(S1039="","",COUNTIF($S$7:S1039,"該当２"))</f>
        <v/>
      </c>
      <c r="V1039" s="56" t="str">
        <f t="shared" si="183"/>
        <v/>
      </c>
      <c r="W1039" s="83" t="str">
        <f t="shared" si="184"/>
        <v/>
      </c>
      <c r="X1039" s="53" t="str">
        <f>IF(V1039="","",COUNTIF($V$7:V1039,"該当３"))</f>
        <v/>
      </c>
    </row>
    <row r="1040" spans="1:24">
      <c r="A1040" s="263">
        <v>1020605012</v>
      </c>
      <c r="B1040" s="263">
        <v>10</v>
      </c>
      <c r="C1040" s="264">
        <v>206</v>
      </c>
      <c r="D1040" s="265">
        <v>5</v>
      </c>
      <c r="E1040" s="264">
        <v>12</v>
      </c>
      <c r="F1040" s="263" t="s">
        <v>495</v>
      </c>
      <c r="G1040" s="263" t="s">
        <v>1305</v>
      </c>
      <c r="H1040" s="263" t="s">
        <v>1357</v>
      </c>
      <c r="I1040" s="263" t="s">
        <v>145</v>
      </c>
      <c r="J1040" s="51"/>
      <c r="K1040" s="52" t="str">
        <f t="shared" si="185"/>
        <v/>
      </c>
      <c r="L1040" s="83" t="str">
        <f t="shared" si="186"/>
        <v/>
      </c>
      <c r="M1040" s="53" t="str">
        <f>IF(K1040="","",COUNTIF($K$7:K1040,"ﾘｽﾄ１"))</f>
        <v/>
      </c>
      <c r="N1040" s="53" t="str">
        <f t="shared" si="187"/>
        <v/>
      </c>
      <c r="O1040" s="54" t="str">
        <f t="shared" si="188"/>
        <v/>
      </c>
      <c r="P1040" s="53" t="str">
        <f t="shared" si="179"/>
        <v/>
      </c>
      <c r="Q1040" s="52" t="str">
        <f t="shared" si="180"/>
        <v/>
      </c>
      <c r="R1040" s="55" t="str">
        <f t="shared" si="181"/>
        <v/>
      </c>
      <c r="S1040" s="52" t="str">
        <f t="shared" si="189"/>
        <v/>
      </c>
      <c r="T1040" s="83" t="str">
        <f t="shared" si="182"/>
        <v/>
      </c>
      <c r="U1040" s="53" t="str">
        <f>IF(S1040="","",COUNTIF($S$7:S1040,"該当２"))</f>
        <v/>
      </c>
      <c r="V1040" s="56" t="str">
        <f t="shared" si="183"/>
        <v/>
      </c>
      <c r="W1040" s="83" t="str">
        <f t="shared" si="184"/>
        <v/>
      </c>
      <c r="X1040" s="53" t="str">
        <f>IF(V1040="","",COUNTIF($V$7:V1040,"該当３"))</f>
        <v/>
      </c>
    </row>
    <row r="1041" spans="1:24">
      <c r="A1041" s="263">
        <v>1020605013</v>
      </c>
      <c r="B1041" s="263">
        <v>10</v>
      </c>
      <c r="C1041" s="264">
        <v>206</v>
      </c>
      <c r="D1041" s="265">
        <v>5</v>
      </c>
      <c r="E1041" s="264">
        <v>13</v>
      </c>
      <c r="F1041" s="263" t="s">
        <v>495</v>
      </c>
      <c r="G1041" s="263" t="s">
        <v>1305</v>
      </c>
      <c r="H1041" s="263" t="s">
        <v>1357</v>
      </c>
      <c r="I1041" s="263" t="s">
        <v>1364</v>
      </c>
      <c r="J1041" s="51"/>
      <c r="K1041" s="52" t="str">
        <f t="shared" si="185"/>
        <v/>
      </c>
      <c r="L1041" s="83" t="str">
        <f t="shared" si="186"/>
        <v/>
      </c>
      <c r="M1041" s="53" t="str">
        <f>IF(K1041="","",COUNTIF($K$7:K1041,"ﾘｽﾄ１"))</f>
        <v/>
      </c>
      <c r="N1041" s="53" t="str">
        <f t="shared" si="187"/>
        <v/>
      </c>
      <c r="O1041" s="54" t="str">
        <f t="shared" si="188"/>
        <v/>
      </c>
      <c r="P1041" s="53" t="str">
        <f t="shared" si="179"/>
        <v/>
      </c>
      <c r="Q1041" s="52" t="str">
        <f t="shared" si="180"/>
        <v/>
      </c>
      <c r="R1041" s="55" t="str">
        <f t="shared" si="181"/>
        <v/>
      </c>
      <c r="S1041" s="52" t="str">
        <f t="shared" si="189"/>
        <v/>
      </c>
      <c r="T1041" s="83" t="str">
        <f t="shared" si="182"/>
        <v/>
      </c>
      <c r="U1041" s="53" t="str">
        <f>IF(S1041="","",COUNTIF($S$7:S1041,"該当２"))</f>
        <v/>
      </c>
      <c r="V1041" s="56" t="str">
        <f t="shared" si="183"/>
        <v/>
      </c>
      <c r="W1041" s="83" t="str">
        <f t="shared" si="184"/>
        <v/>
      </c>
      <c r="X1041" s="53" t="str">
        <f>IF(V1041="","",COUNTIF($V$7:V1041,"該当３"))</f>
        <v/>
      </c>
    </row>
    <row r="1042" spans="1:24">
      <c r="A1042" s="263">
        <v>1020605014</v>
      </c>
      <c r="B1042" s="263">
        <v>10</v>
      </c>
      <c r="C1042" s="264">
        <v>206</v>
      </c>
      <c r="D1042" s="265">
        <v>5</v>
      </c>
      <c r="E1042" s="264">
        <v>14</v>
      </c>
      <c r="F1042" s="263" t="s">
        <v>495</v>
      </c>
      <c r="G1042" s="263" t="s">
        <v>1305</v>
      </c>
      <c r="H1042" s="263" t="s">
        <v>1357</v>
      </c>
      <c r="I1042" s="263" t="s">
        <v>1365</v>
      </c>
      <c r="J1042" s="51"/>
      <c r="K1042" s="52" t="str">
        <f t="shared" si="185"/>
        <v/>
      </c>
      <c r="L1042" s="83" t="str">
        <f t="shared" si="186"/>
        <v/>
      </c>
      <c r="M1042" s="53" t="str">
        <f>IF(K1042="","",COUNTIF($K$7:K1042,"ﾘｽﾄ１"))</f>
        <v/>
      </c>
      <c r="N1042" s="53" t="str">
        <f t="shared" si="187"/>
        <v/>
      </c>
      <c r="O1042" s="54" t="str">
        <f t="shared" si="188"/>
        <v/>
      </c>
      <c r="P1042" s="53" t="str">
        <f t="shared" si="179"/>
        <v/>
      </c>
      <c r="Q1042" s="52" t="str">
        <f t="shared" si="180"/>
        <v/>
      </c>
      <c r="R1042" s="55" t="str">
        <f t="shared" si="181"/>
        <v/>
      </c>
      <c r="S1042" s="52" t="str">
        <f t="shared" si="189"/>
        <v/>
      </c>
      <c r="T1042" s="83" t="str">
        <f t="shared" si="182"/>
        <v/>
      </c>
      <c r="U1042" s="53" t="str">
        <f>IF(S1042="","",COUNTIF($S$7:S1042,"該当２"))</f>
        <v/>
      </c>
      <c r="V1042" s="56" t="str">
        <f t="shared" si="183"/>
        <v/>
      </c>
      <c r="W1042" s="83" t="str">
        <f t="shared" si="184"/>
        <v/>
      </c>
      <c r="X1042" s="53" t="str">
        <f>IF(V1042="","",COUNTIF($V$7:V1042,"該当３"))</f>
        <v/>
      </c>
    </row>
    <row r="1043" spans="1:24">
      <c r="A1043" s="263">
        <v>1020605015</v>
      </c>
      <c r="B1043" s="263">
        <v>10</v>
      </c>
      <c r="C1043" s="264">
        <v>206</v>
      </c>
      <c r="D1043" s="265">
        <v>5</v>
      </c>
      <c r="E1043" s="264">
        <v>15</v>
      </c>
      <c r="F1043" s="263" t="s">
        <v>495</v>
      </c>
      <c r="G1043" s="263" t="s">
        <v>1305</v>
      </c>
      <c r="H1043" s="263" t="s">
        <v>1357</v>
      </c>
      <c r="I1043" s="263" t="s">
        <v>1366</v>
      </c>
      <c r="J1043" s="51"/>
      <c r="K1043" s="52" t="str">
        <f t="shared" si="185"/>
        <v/>
      </c>
      <c r="L1043" s="83" t="str">
        <f t="shared" si="186"/>
        <v/>
      </c>
      <c r="M1043" s="53" t="str">
        <f>IF(K1043="","",COUNTIF($K$7:K1043,"ﾘｽﾄ１"))</f>
        <v/>
      </c>
      <c r="N1043" s="53" t="str">
        <f t="shared" si="187"/>
        <v/>
      </c>
      <c r="O1043" s="54" t="str">
        <f t="shared" si="188"/>
        <v/>
      </c>
      <c r="P1043" s="53" t="str">
        <f t="shared" si="179"/>
        <v/>
      </c>
      <c r="Q1043" s="52" t="str">
        <f t="shared" si="180"/>
        <v/>
      </c>
      <c r="R1043" s="55" t="str">
        <f t="shared" si="181"/>
        <v/>
      </c>
      <c r="S1043" s="52" t="str">
        <f t="shared" si="189"/>
        <v/>
      </c>
      <c r="T1043" s="83" t="str">
        <f t="shared" si="182"/>
        <v/>
      </c>
      <c r="U1043" s="53" t="str">
        <f>IF(S1043="","",COUNTIF($S$7:S1043,"該当２"))</f>
        <v/>
      </c>
      <c r="V1043" s="56" t="str">
        <f t="shared" si="183"/>
        <v/>
      </c>
      <c r="W1043" s="83" t="str">
        <f t="shared" si="184"/>
        <v/>
      </c>
      <c r="X1043" s="53" t="str">
        <f>IF(V1043="","",COUNTIF($V$7:V1043,"該当３"))</f>
        <v/>
      </c>
    </row>
    <row r="1044" spans="1:24">
      <c r="A1044" s="263">
        <v>1020605016</v>
      </c>
      <c r="B1044" s="263">
        <v>10</v>
      </c>
      <c r="C1044" s="264">
        <v>206</v>
      </c>
      <c r="D1044" s="265">
        <v>5</v>
      </c>
      <c r="E1044" s="264">
        <v>16</v>
      </c>
      <c r="F1044" s="263" t="s">
        <v>495</v>
      </c>
      <c r="G1044" s="263" t="s">
        <v>1305</v>
      </c>
      <c r="H1044" s="263" t="s">
        <v>1357</v>
      </c>
      <c r="I1044" s="263" t="s">
        <v>1367</v>
      </c>
      <c r="J1044" s="51"/>
      <c r="K1044" s="52" t="str">
        <f t="shared" si="185"/>
        <v/>
      </c>
      <c r="L1044" s="83" t="str">
        <f t="shared" si="186"/>
        <v/>
      </c>
      <c r="M1044" s="53" t="str">
        <f>IF(K1044="","",COUNTIF($K$7:K1044,"ﾘｽﾄ１"))</f>
        <v/>
      </c>
      <c r="N1044" s="53" t="str">
        <f t="shared" si="187"/>
        <v/>
      </c>
      <c r="O1044" s="54" t="str">
        <f t="shared" si="188"/>
        <v/>
      </c>
      <c r="P1044" s="53" t="str">
        <f t="shared" si="179"/>
        <v/>
      </c>
      <c r="Q1044" s="52" t="str">
        <f t="shared" si="180"/>
        <v/>
      </c>
      <c r="R1044" s="55" t="str">
        <f t="shared" si="181"/>
        <v/>
      </c>
      <c r="S1044" s="52" t="str">
        <f t="shared" si="189"/>
        <v/>
      </c>
      <c r="T1044" s="83" t="str">
        <f t="shared" si="182"/>
        <v/>
      </c>
      <c r="U1044" s="53" t="str">
        <f>IF(S1044="","",COUNTIF($S$7:S1044,"該当２"))</f>
        <v/>
      </c>
      <c r="V1044" s="56" t="str">
        <f t="shared" si="183"/>
        <v/>
      </c>
      <c r="W1044" s="83" t="str">
        <f t="shared" si="184"/>
        <v/>
      </c>
      <c r="X1044" s="53" t="str">
        <f>IF(V1044="","",COUNTIF($V$7:V1044,"該当３"))</f>
        <v/>
      </c>
    </row>
    <row r="1045" spans="1:24">
      <c r="A1045" s="263">
        <v>1020605017</v>
      </c>
      <c r="B1045" s="263">
        <v>10</v>
      </c>
      <c r="C1045" s="264">
        <v>206</v>
      </c>
      <c r="D1045" s="265">
        <v>5</v>
      </c>
      <c r="E1045" s="264">
        <v>17</v>
      </c>
      <c r="F1045" s="263" t="s">
        <v>495</v>
      </c>
      <c r="G1045" s="263" t="s">
        <v>1305</v>
      </c>
      <c r="H1045" s="263" t="s">
        <v>1357</v>
      </c>
      <c r="I1045" s="263" t="s">
        <v>1368</v>
      </c>
      <c r="J1045" s="51"/>
      <c r="K1045" s="52" t="str">
        <f t="shared" si="185"/>
        <v/>
      </c>
      <c r="L1045" s="83" t="str">
        <f t="shared" si="186"/>
        <v/>
      </c>
      <c r="M1045" s="53" t="str">
        <f>IF(K1045="","",COUNTIF($K$7:K1045,"ﾘｽﾄ１"))</f>
        <v/>
      </c>
      <c r="N1045" s="53" t="str">
        <f t="shared" si="187"/>
        <v/>
      </c>
      <c r="O1045" s="54" t="str">
        <f t="shared" si="188"/>
        <v/>
      </c>
      <c r="P1045" s="53" t="str">
        <f t="shared" si="179"/>
        <v/>
      </c>
      <c r="Q1045" s="52" t="str">
        <f t="shared" si="180"/>
        <v/>
      </c>
      <c r="R1045" s="55" t="str">
        <f t="shared" si="181"/>
        <v/>
      </c>
      <c r="S1045" s="52" t="str">
        <f t="shared" si="189"/>
        <v/>
      </c>
      <c r="T1045" s="83" t="str">
        <f t="shared" si="182"/>
        <v/>
      </c>
      <c r="U1045" s="53" t="str">
        <f>IF(S1045="","",COUNTIF($S$7:S1045,"該当２"))</f>
        <v/>
      </c>
      <c r="V1045" s="56" t="str">
        <f t="shared" si="183"/>
        <v/>
      </c>
      <c r="W1045" s="83" t="str">
        <f t="shared" si="184"/>
        <v/>
      </c>
      <c r="X1045" s="53" t="str">
        <f>IF(V1045="","",COUNTIF($V$7:V1045,"該当３"))</f>
        <v/>
      </c>
    </row>
    <row r="1046" spans="1:24">
      <c r="A1046" s="263">
        <v>1020605018</v>
      </c>
      <c r="B1046" s="263">
        <v>10</v>
      </c>
      <c r="C1046" s="264">
        <v>206</v>
      </c>
      <c r="D1046" s="265">
        <v>5</v>
      </c>
      <c r="E1046" s="264">
        <v>18</v>
      </c>
      <c r="F1046" s="263" t="s">
        <v>495</v>
      </c>
      <c r="G1046" s="263" t="s">
        <v>1305</v>
      </c>
      <c r="H1046" s="263" t="s">
        <v>1357</v>
      </c>
      <c r="I1046" s="263" t="s">
        <v>124</v>
      </c>
      <c r="J1046" s="51"/>
      <c r="K1046" s="52" t="str">
        <f t="shared" si="185"/>
        <v/>
      </c>
      <c r="L1046" s="83" t="str">
        <f t="shared" si="186"/>
        <v/>
      </c>
      <c r="M1046" s="53" t="str">
        <f>IF(K1046="","",COUNTIF($K$7:K1046,"ﾘｽﾄ１"))</f>
        <v/>
      </c>
      <c r="N1046" s="53" t="str">
        <f t="shared" si="187"/>
        <v/>
      </c>
      <c r="O1046" s="54" t="str">
        <f t="shared" si="188"/>
        <v/>
      </c>
      <c r="P1046" s="53" t="str">
        <f t="shared" si="179"/>
        <v/>
      </c>
      <c r="Q1046" s="52" t="str">
        <f t="shared" si="180"/>
        <v/>
      </c>
      <c r="R1046" s="55" t="str">
        <f t="shared" si="181"/>
        <v/>
      </c>
      <c r="S1046" s="52" t="str">
        <f t="shared" si="189"/>
        <v/>
      </c>
      <c r="T1046" s="83" t="str">
        <f t="shared" si="182"/>
        <v/>
      </c>
      <c r="U1046" s="53" t="str">
        <f>IF(S1046="","",COUNTIF($S$7:S1046,"該当２"))</f>
        <v/>
      </c>
      <c r="V1046" s="56" t="str">
        <f t="shared" si="183"/>
        <v/>
      </c>
      <c r="W1046" s="83" t="str">
        <f t="shared" si="184"/>
        <v/>
      </c>
      <c r="X1046" s="53" t="str">
        <f>IF(V1046="","",COUNTIF($V$7:V1046,"該当３"))</f>
        <v/>
      </c>
    </row>
    <row r="1047" spans="1:24">
      <c r="A1047" s="263">
        <v>1020605019</v>
      </c>
      <c r="B1047" s="263">
        <v>10</v>
      </c>
      <c r="C1047" s="264">
        <v>206</v>
      </c>
      <c r="D1047" s="265">
        <v>5</v>
      </c>
      <c r="E1047" s="264">
        <v>19</v>
      </c>
      <c r="F1047" s="263" t="s">
        <v>495</v>
      </c>
      <c r="G1047" s="263" t="s">
        <v>1305</v>
      </c>
      <c r="H1047" s="263" t="s">
        <v>1357</v>
      </c>
      <c r="I1047" s="263" t="s">
        <v>1369</v>
      </c>
      <c r="J1047" s="51"/>
      <c r="K1047" s="52" t="str">
        <f t="shared" si="185"/>
        <v/>
      </c>
      <c r="L1047" s="83" t="str">
        <f t="shared" si="186"/>
        <v/>
      </c>
      <c r="M1047" s="53" t="str">
        <f>IF(K1047="","",COUNTIF($K$7:K1047,"ﾘｽﾄ１"))</f>
        <v/>
      </c>
      <c r="N1047" s="53" t="str">
        <f t="shared" si="187"/>
        <v/>
      </c>
      <c r="O1047" s="54" t="str">
        <f t="shared" si="188"/>
        <v/>
      </c>
      <c r="P1047" s="53" t="str">
        <f t="shared" si="179"/>
        <v/>
      </c>
      <c r="Q1047" s="52" t="str">
        <f t="shared" si="180"/>
        <v/>
      </c>
      <c r="R1047" s="55" t="str">
        <f t="shared" si="181"/>
        <v/>
      </c>
      <c r="S1047" s="52" t="str">
        <f t="shared" si="189"/>
        <v/>
      </c>
      <c r="T1047" s="83" t="str">
        <f t="shared" si="182"/>
        <v/>
      </c>
      <c r="U1047" s="53" t="str">
        <f>IF(S1047="","",COUNTIF($S$7:S1047,"該当２"))</f>
        <v/>
      </c>
      <c r="V1047" s="56" t="str">
        <f t="shared" si="183"/>
        <v/>
      </c>
      <c r="W1047" s="83" t="str">
        <f t="shared" si="184"/>
        <v/>
      </c>
      <c r="X1047" s="53" t="str">
        <f>IF(V1047="","",COUNTIF($V$7:V1047,"該当３"))</f>
        <v/>
      </c>
    </row>
    <row r="1048" spans="1:24">
      <c r="A1048" s="263">
        <v>1020605020</v>
      </c>
      <c r="B1048" s="263">
        <v>10</v>
      </c>
      <c r="C1048" s="264">
        <v>206</v>
      </c>
      <c r="D1048" s="265">
        <v>5</v>
      </c>
      <c r="E1048" s="264">
        <v>20</v>
      </c>
      <c r="F1048" s="263" t="s">
        <v>495</v>
      </c>
      <c r="G1048" s="263" t="s">
        <v>1305</v>
      </c>
      <c r="H1048" s="263" t="s">
        <v>1357</v>
      </c>
      <c r="I1048" s="263" t="s">
        <v>1007</v>
      </c>
      <c r="J1048" s="51"/>
      <c r="K1048" s="52" t="str">
        <f t="shared" si="185"/>
        <v/>
      </c>
      <c r="L1048" s="83" t="str">
        <f t="shared" si="186"/>
        <v/>
      </c>
      <c r="M1048" s="53" t="str">
        <f>IF(K1048="","",COUNTIF($K$7:K1048,"ﾘｽﾄ１"))</f>
        <v/>
      </c>
      <c r="N1048" s="53" t="str">
        <f t="shared" si="187"/>
        <v/>
      </c>
      <c r="O1048" s="54" t="str">
        <f t="shared" si="188"/>
        <v/>
      </c>
      <c r="P1048" s="53" t="str">
        <f t="shared" si="179"/>
        <v/>
      </c>
      <c r="Q1048" s="52" t="str">
        <f t="shared" si="180"/>
        <v/>
      </c>
      <c r="R1048" s="55" t="str">
        <f t="shared" si="181"/>
        <v/>
      </c>
      <c r="S1048" s="52" t="str">
        <f t="shared" si="189"/>
        <v/>
      </c>
      <c r="T1048" s="83" t="str">
        <f t="shared" si="182"/>
        <v/>
      </c>
      <c r="U1048" s="53" t="str">
        <f>IF(S1048="","",COUNTIF($S$7:S1048,"該当２"))</f>
        <v/>
      </c>
      <c r="V1048" s="56" t="str">
        <f t="shared" si="183"/>
        <v/>
      </c>
      <c r="W1048" s="83" t="str">
        <f t="shared" si="184"/>
        <v/>
      </c>
      <c r="X1048" s="53" t="str">
        <f>IF(V1048="","",COUNTIF($V$7:V1048,"該当３"))</f>
        <v/>
      </c>
    </row>
    <row r="1049" spans="1:24">
      <c r="A1049" s="263">
        <v>1020605021</v>
      </c>
      <c r="B1049" s="263">
        <v>10</v>
      </c>
      <c r="C1049" s="264">
        <v>206</v>
      </c>
      <c r="D1049" s="265">
        <v>5</v>
      </c>
      <c r="E1049" s="264">
        <v>21</v>
      </c>
      <c r="F1049" s="263" t="s">
        <v>495</v>
      </c>
      <c r="G1049" s="263" t="s">
        <v>1305</v>
      </c>
      <c r="H1049" s="263" t="s">
        <v>1357</v>
      </c>
      <c r="I1049" s="263" t="s">
        <v>1370</v>
      </c>
      <c r="J1049" s="51"/>
      <c r="K1049" s="52" t="str">
        <f t="shared" si="185"/>
        <v/>
      </c>
      <c r="L1049" s="83" t="str">
        <f t="shared" si="186"/>
        <v/>
      </c>
      <c r="M1049" s="53" t="str">
        <f>IF(K1049="","",COUNTIF($K$7:K1049,"ﾘｽﾄ１"))</f>
        <v/>
      </c>
      <c r="N1049" s="53" t="str">
        <f t="shared" si="187"/>
        <v/>
      </c>
      <c r="O1049" s="54" t="str">
        <f t="shared" si="188"/>
        <v/>
      </c>
      <c r="P1049" s="53" t="str">
        <f t="shared" si="179"/>
        <v/>
      </c>
      <c r="Q1049" s="52" t="str">
        <f t="shared" si="180"/>
        <v/>
      </c>
      <c r="R1049" s="55" t="str">
        <f t="shared" si="181"/>
        <v/>
      </c>
      <c r="S1049" s="52" t="str">
        <f t="shared" si="189"/>
        <v/>
      </c>
      <c r="T1049" s="83" t="str">
        <f t="shared" si="182"/>
        <v/>
      </c>
      <c r="U1049" s="53" t="str">
        <f>IF(S1049="","",COUNTIF($S$7:S1049,"該当２"))</f>
        <v/>
      </c>
      <c r="V1049" s="56" t="str">
        <f t="shared" si="183"/>
        <v/>
      </c>
      <c r="W1049" s="83" t="str">
        <f t="shared" si="184"/>
        <v/>
      </c>
      <c r="X1049" s="53" t="str">
        <f>IF(V1049="","",COUNTIF($V$7:V1049,"該当３"))</f>
        <v/>
      </c>
    </row>
    <row r="1050" spans="1:24">
      <c r="A1050" s="263">
        <v>1020605022</v>
      </c>
      <c r="B1050" s="263">
        <v>10</v>
      </c>
      <c r="C1050" s="264">
        <v>206</v>
      </c>
      <c r="D1050" s="265">
        <v>5</v>
      </c>
      <c r="E1050" s="264">
        <v>22</v>
      </c>
      <c r="F1050" s="263" t="s">
        <v>495</v>
      </c>
      <c r="G1050" s="263" t="s">
        <v>1305</v>
      </c>
      <c r="H1050" s="263" t="s">
        <v>1357</v>
      </c>
      <c r="I1050" s="263" t="s">
        <v>178</v>
      </c>
      <c r="J1050" s="51"/>
      <c r="K1050" s="52" t="str">
        <f t="shared" si="185"/>
        <v/>
      </c>
      <c r="L1050" s="83" t="str">
        <f t="shared" si="186"/>
        <v/>
      </c>
      <c r="M1050" s="53" t="str">
        <f>IF(K1050="","",COUNTIF($K$7:K1050,"ﾘｽﾄ１"))</f>
        <v/>
      </c>
      <c r="N1050" s="53" t="str">
        <f t="shared" si="187"/>
        <v/>
      </c>
      <c r="O1050" s="54" t="str">
        <f t="shared" si="188"/>
        <v/>
      </c>
      <c r="P1050" s="53" t="str">
        <f t="shared" si="179"/>
        <v/>
      </c>
      <c r="Q1050" s="52" t="str">
        <f t="shared" si="180"/>
        <v/>
      </c>
      <c r="R1050" s="55" t="str">
        <f t="shared" si="181"/>
        <v/>
      </c>
      <c r="S1050" s="52" t="str">
        <f t="shared" si="189"/>
        <v/>
      </c>
      <c r="T1050" s="83" t="str">
        <f t="shared" si="182"/>
        <v/>
      </c>
      <c r="U1050" s="53" t="str">
        <f>IF(S1050="","",COUNTIF($S$7:S1050,"該当２"))</f>
        <v/>
      </c>
      <c r="V1050" s="56" t="str">
        <f t="shared" si="183"/>
        <v/>
      </c>
      <c r="W1050" s="83" t="str">
        <f t="shared" si="184"/>
        <v/>
      </c>
      <c r="X1050" s="53" t="str">
        <f>IF(V1050="","",COUNTIF($V$7:V1050,"該当３"))</f>
        <v/>
      </c>
    </row>
    <row r="1051" spans="1:24">
      <c r="A1051" s="263">
        <v>1020606000</v>
      </c>
      <c r="B1051" s="263">
        <v>10</v>
      </c>
      <c r="C1051" s="264">
        <v>206</v>
      </c>
      <c r="D1051" s="265">
        <v>6</v>
      </c>
      <c r="E1051" s="264">
        <v>0</v>
      </c>
      <c r="F1051" s="263" t="s">
        <v>495</v>
      </c>
      <c r="G1051" s="263" t="s">
        <v>1305</v>
      </c>
      <c r="H1051" s="263" t="s">
        <v>1371</v>
      </c>
      <c r="I1051" s="263"/>
      <c r="J1051" s="51"/>
      <c r="K1051" s="52" t="str">
        <f t="shared" si="185"/>
        <v/>
      </c>
      <c r="L1051" s="83" t="str">
        <f t="shared" si="186"/>
        <v/>
      </c>
      <c r="M1051" s="53" t="str">
        <f>IF(K1051="","",COUNTIF($K$7:K1051,"ﾘｽﾄ１"))</f>
        <v/>
      </c>
      <c r="N1051" s="53" t="str">
        <f t="shared" si="187"/>
        <v/>
      </c>
      <c r="O1051" s="54" t="str">
        <f t="shared" si="188"/>
        <v/>
      </c>
      <c r="P1051" s="53" t="str">
        <f t="shared" si="179"/>
        <v/>
      </c>
      <c r="Q1051" s="52" t="str">
        <f t="shared" si="180"/>
        <v/>
      </c>
      <c r="R1051" s="55" t="str">
        <f t="shared" si="181"/>
        <v/>
      </c>
      <c r="S1051" s="52" t="str">
        <f t="shared" si="189"/>
        <v/>
      </c>
      <c r="T1051" s="83" t="str">
        <f t="shared" si="182"/>
        <v/>
      </c>
      <c r="U1051" s="53" t="str">
        <f>IF(S1051="","",COUNTIF($S$7:S1051,"該当２"))</f>
        <v/>
      </c>
      <c r="V1051" s="56" t="str">
        <f t="shared" si="183"/>
        <v/>
      </c>
      <c r="W1051" s="83" t="str">
        <f t="shared" si="184"/>
        <v/>
      </c>
      <c r="X1051" s="53" t="str">
        <f>IF(V1051="","",COUNTIF($V$7:V1051,"該当３"))</f>
        <v/>
      </c>
    </row>
    <row r="1052" spans="1:24">
      <c r="A1052" s="263">
        <v>1020606001</v>
      </c>
      <c r="B1052" s="263">
        <v>10</v>
      </c>
      <c r="C1052" s="264">
        <v>206</v>
      </c>
      <c r="D1052" s="265">
        <v>6</v>
      </c>
      <c r="E1052" s="264">
        <v>1</v>
      </c>
      <c r="F1052" s="263" t="s">
        <v>495</v>
      </c>
      <c r="G1052" s="263" t="s">
        <v>1305</v>
      </c>
      <c r="H1052" s="263" t="s">
        <v>1371</v>
      </c>
      <c r="I1052" s="263" t="s">
        <v>1372</v>
      </c>
      <c r="J1052" s="51"/>
      <c r="K1052" s="52" t="str">
        <f t="shared" si="185"/>
        <v/>
      </c>
      <c r="L1052" s="83" t="str">
        <f t="shared" si="186"/>
        <v/>
      </c>
      <c r="M1052" s="53" t="str">
        <f>IF(K1052="","",COUNTIF($K$7:K1052,"ﾘｽﾄ１"))</f>
        <v/>
      </c>
      <c r="N1052" s="53" t="str">
        <f t="shared" si="187"/>
        <v/>
      </c>
      <c r="O1052" s="54" t="str">
        <f t="shared" si="188"/>
        <v/>
      </c>
      <c r="P1052" s="53" t="str">
        <f t="shared" si="179"/>
        <v/>
      </c>
      <c r="Q1052" s="52" t="str">
        <f t="shared" si="180"/>
        <v/>
      </c>
      <c r="R1052" s="55" t="str">
        <f t="shared" si="181"/>
        <v/>
      </c>
      <c r="S1052" s="52" t="str">
        <f t="shared" si="189"/>
        <v/>
      </c>
      <c r="T1052" s="83" t="str">
        <f t="shared" si="182"/>
        <v/>
      </c>
      <c r="U1052" s="53" t="str">
        <f>IF(S1052="","",COUNTIF($S$7:S1052,"該当２"))</f>
        <v/>
      </c>
      <c r="V1052" s="56" t="str">
        <f t="shared" si="183"/>
        <v/>
      </c>
      <c r="W1052" s="83" t="str">
        <f t="shared" si="184"/>
        <v/>
      </c>
      <c r="X1052" s="53" t="str">
        <f>IF(V1052="","",COUNTIF($V$7:V1052,"該当３"))</f>
        <v/>
      </c>
    </row>
    <row r="1053" spans="1:24">
      <c r="A1053" s="263">
        <v>1020606002</v>
      </c>
      <c r="B1053" s="263">
        <v>10</v>
      </c>
      <c r="C1053" s="264">
        <v>206</v>
      </c>
      <c r="D1053" s="265">
        <v>6</v>
      </c>
      <c r="E1053" s="264">
        <v>2</v>
      </c>
      <c r="F1053" s="263" t="s">
        <v>495</v>
      </c>
      <c r="G1053" s="263" t="s">
        <v>1305</v>
      </c>
      <c r="H1053" s="263" t="s">
        <v>1371</v>
      </c>
      <c r="I1053" s="263" t="s">
        <v>1373</v>
      </c>
      <c r="J1053" s="51"/>
      <c r="K1053" s="52" t="str">
        <f t="shared" si="185"/>
        <v/>
      </c>
      <c r="L1053" s="83" t="str">
        <f t="shared" si="186"/>
        <v/>
      </c>
      <c r="M1053" s="53" t="str">
        <f>IF(K1053="","",COUNTIF($K$7:K1053,"ﾘｽﾄ１"))</f>
        <v/>
      </c>
      <c r="N1053" s="53" t="str">
        <f t="shared" si="187"/>
        <v/>
      </c>
      <c r="O1053" s="54" t="str">
        <f t="shared" si="188"/>
        <v/>
      </c>
      <c r="P1053" s="53" t="str">
        <f t="shared" si="179"/>
        <v/>
      </c>
      <c r="Q1053" s="52" t="str">
        <f t="shared" si="180"/>
        <v/>
      </c>
      <c r="R1053" s="55" t="str">
        <f t="shared" si="181"/>
        <v/>
      </c>
      <c r="S1053" s="52" t="str">
        <f t="shared" si="189"/>
        <v/>
      </c>
      <c r="T1053" s="83" t="str">
        <f t="shared" si="182"/>
        <v/>
      </c>
      <c r="U1053" s="53" t="str">
        <f>IF(S1053="","",COUNTIF($S$7:S1053,"該当２"))</f>
        <v/>
      </c>
      <c r="V1053" s="56" t="str">
        <f t="shared" si="183"/>
        <v/>
      </c>
      <c r="W1053" s="83" t="str">
        <f t="shared" si="184"/>
        <v/>
      </c>
      <c r="X1053" s="53" t="str">
        <f>IF(V1053="","",COUNTIF($V$7:V1053,"該当３"))</f>
        <v/>
      </c>
    </row>
    <row r="1054" spans="1:24">
      <c r="A1054" s="263">
        <v>1020606003</v>
      </c>
      <c r="B1054" s="263">
        <v>10</v>
      </c>
      <c r="C1054" s="264">
        <v>206</v>
      </c>
      <c r="D1054" s="265">
        <v>6</v>
      </c>
      <c r="E1054" s="264">
        <v>3</v>
      </c>
      <c r="F1054" s="263" t="s">
        <v>495</v>
      </c>
      <c r="G1054" s="263" t="s">
        <v>1305</v>
      </c>
      <c r="H1054" s="263" t="s">
        <v>1371</v>
      </c>
      <c r="I1054" s="263" t="s">
        <v>269</v>
      </c>
      <c r="J1054" s="51"/>
      <c r="K1054" s="52" t="str">
        <f t="shared" si="185"/>
        <v/>
      </c>
      <c r="L1054" s="83" t="str">
        <f t="shared" si="186"/>
        <v/>
      </c>
      <c r="M1054" s="53" t="str">
        <f>IF(K1054="","",COUNTIF($K$7:K1054,"ﾘｽﾄ１"))</f>
        <v/>
      </c>
      <c r="N1054" s="53" t="str">
        <f t="shared" si="187"/>
        <v/>
      </c>
      <c r="O1054" s="54" t="str">
        <f t="shared" si="188"/>
        <v/>
      </c>
      <c r="P1054" s="53" t="str">
        <f t="shared" si="179"/>
        <v/>
      </c>
      <c r="Q1054" s="52" t="str">
        <f t="shared" si="180"/>
        <v/>
      </c>
      <c r="R1054" s="55" t="str">
        <f t="shared" si="181"/>
        <v/>
      </c>
      <c r="S1054" s="52" t="str">
        <f t="shared" si="189"/>
        <v/>
      </c>
      <c r="T1054" s="83" t="str">
        <f t="shared" si="182"/>
        <v/>
      </c>
      <c r="U1054" s="53" t="str">
        <f>IF(S1054="","",COUNTIF($S$7:S1054,"該当２"))</f>
        <v/>
      </c>
      <c r="V1054" s="56" t="str">
        <f t="shared" si="183"/>
        <v/>
      </c>
      <c r="W1054" s="83" t="str">
        <f t="shared" si="184"/>
        <v/>
      </c>
      <c r="X1054" s="53" t="str">
        <f>IF(V1054="","",COUNTIF($V$7:V1054,"該当３"))</f>
        <v/>
      </c>
    </row>
    <row r="1055" spans="1:24">
      <c r="A1055" s="263">
        <v>1020606004</v>
      </c>
      <c r="B1055" s="263">
        <v>10</v>
      </c>
      <c r="C1055" s="264">
        <v>206</v>
      </c>
      <c r="D1055" s="265">
        <v>6</v>
      </c>
      <c r="E1055" s="264">
        <v>4</v>
      </c>
      <c r="F1055" s="263" t="s">
        <v>495</v>
      </c>
      <c r="G1055" s="263" t="s">
        <v>1305</v>
      </c>
      <c r="H1055" s="263" t="s">
        <v>1371</v>
      </c>
      <c r="I1055" s="263" t="s">
        <v>1374</v>
      </c>
      <c r="J1055" s="51"/>
      <c r="K1055" s="52" t="str">
        <f t="shared" si="185"/>
        <v/>
      </c>
      <c r="L1055" s="83" t="str">
        <f t="shared" si="186"/>
        <v/>
      </c>
      <c r="M1055" s="53" t="str">
        <f>IF(K1055="","",COUNTIF($K$7:K1055,"ﾘｽﾄ１"))</f>
        <v/>
      </c>
      <c r="N1055" s="53" t="str">
        <f t="shared" si="187"/>
        <v/>
      </c>
      <c r="O1055" s="54" t="str">
        <f t="shared" si="188"/>
        <v/>
      </c>
      <c r="P1055" s="53" t="str">
        <f t="shared" si="179"/>
        <v/>
      </c>
      <c r="Q1055" s="52" t="str">
        <f t="shared" si="180"/>
        <v/>
      </c>
      <c r="R1055" s="55" t="str">
        <f t="shared" si="181"/>
        <v/>
      </c>
      <c r="S1055" s="52" t="str">
        <f t="shared" si="189"/>
        <v/>
      </c>
      <c r="T1055" s="83" t="str">
        <f t="shared" si="182"/>
        <v/>
      </c>
      <c r="U1055" s="53" t="str">
        <f>IF(S1055="","",COUNTIF($S$7:S1055,"該当２"))</f>
        <v/>
      </c>
      <c r="V1055" s="56" t="str">
        <f t="shared" si="183"/>
        <v/>
      </c>
      <c r="W1055" s="83" t="str">
        <f t="shared" si="184"/>
        <v/>
      </c>
      <c r="X1055" s="53" t="str">
        <f>IF(V1055="","",COUNTIF($V$7:V1055,"該当３"))</f>
        <v/>
      </c>
    </row>
    <row r="1056" spans="1:24">
      <c r="A1056" s="263">
        <v>1020606005</v>
      </c>
      <c r="B1056" s="263">
        <v>10</v>
      </c>
      <c r="C1056" s="264">
        <v>206</v>
      </c>
      <c r="D1056" s="265">
        <v>6</v>
      </c>
      <c r="E1056" s="264">
        <v>5</v>
      </c>
      <c r="F1056" s="263" t="s">
        <v>495</v>
      </c>
      <c r="G1056" s="263" t="s">
        <v>1305</v>
      </c>
      <c r="H1056" s="263" t="s">
        <v>1371</v>
      </c>
      <c r="I1056" s="263" t="s">
        <v>1375</v>
      </c>
      <c r="J1056" s="51"/>
      <c r="K1056" s="52" t="str">
        <f t="shared" si="185"/>
        <v/>
      </c>
      <c r="L1056" s="83" t="str">
        <f t="shared" si="186"/>
        <v/>
      </c>
      <c r="M1056" s="53" t="str">
        <f>IF(K1056="","",COUNTIF($K$7:K1056,"ﾘｽﾄ１"))</f>
        <v/>
      </c>
      <c r="N1056" s="53" t="str">
        <f t="shared" si="187"/>
        <v/>
      </c>
      <c r="O1056" s="54" t="str">
        <f t="shared" si="188"/>
        <v/>
      </c>
      <c r="P1056" s="53" t="str">
        <f t="shared" si="179"/>
        <v/>
      </c>
      <c r="Q1056" s="52" t="str">
        <f t="shared" si="180"/>
        <v/>
      </c>
      <c r="R1056" s="55" t="str">
        <f t="shared" si="181"/>
        <v/>
      </c>
      <c r="S1056" s="52" t="str">
        <f t="shared" si="189"/>
        <v/>
      </c>
      <c r="T1056" s="83" t="str">
        <f t="shared" si="182"/>
        <v/>
      </c>
      <c r="U1056" s="53" t="str">
        <f>IF(S1056="","",COUNTIF($S$7:S1056,"該当２"))</f>
        <v/>
      </c>
      <c r="V1056" s="56" t="str">
        <f t="shared" si="183"/>
        <v/>
      </c>
      <c r="W1056" s="83" t="str">
        <f t="shared" si="184"/>
        <v/>
      </c>
      <c r="X1056" s="53" t="str">
        <f>IF(V1056="","",COUNTIF($V$7:V1056,"該当３"))</f>
        <v/>
      </c>
    </row>
    <row r="1057" spans="1:24">
      <c r="A1057" s="263">
        <v>1020606006</v>
      </c>
      <c r="B1057" s="263">
        <v>10</v>
      </c>
      <c r="C1057" s="264">
        <v>206</v>
      </c>
      <c r="D1057" s="265">
        <v>6</v>
      </c>
      <c r="E1057" s="264">
        <v>6</v>
      </c>
      <c r="F1057" s="263" t="s">
        <v>495</v>
      </c>
      <c r="G1057" s="263" t="s">
        <v>1305</v>
      </c>
      <c r="H1057" s="263" t="s">
        <v>1371</v>
      </c>
      <c r="I1057" s="263" t="s">
        <v>1376</v>
      </c>
      <c r="J1057" s="51"/>
      <c r="K1057" s="52" t="str">
        <f t="shared" si="185"/>
        <v/>
      </c>
      <c r="L1057" s="83" t="str">
        <f t="shared" si="186"/>
        <v/>
      </c>
      <c r="M1057" s="53" t="str">
        <f>IF(K1057="","",COUNTIF($K$7:K1057,"ﾘｽﾄ１"))</f>
        <v/>
      </c>
      <c r="N1057" s="53" t="str">
        <f t="shared" si="187"/>
        <v/>
      </c>
      <c r="O1057" s="54" t="str">
        <f t="shared" si="188"/>
        <v/>
      </c>
      <c r="P1057" s="53" t="str">
        <f t="shared" si="179"/>
        <v/>
      </c>
      <c r="Q1057" s="52" t="str">
        <f t="shared" si="180"/>
        <v/>
      </c>
      <c r="R1057" s="55" t="str">
        <f t="shared" si="181"/>
        <v/>
      </c>
      <c r="S1057" s="52" t="str">
        <f t="shared" si="189"/>
        <v/>
      </c>
      <c r="T1057" s="83" t="str">
        <f t="shared" si="182"/>
        <v/>
      </c>
      <c r="U1057" s="53" t="str">
        <f>IF(S1057="","",COUNTIF($S$7:S1057,"該当２"))</f>
        <v/>
      </c>
      <c r="V1057" s="56" t="str">
        <f t="shared" si="183"/>
        <v/>
      </c>
      <c r="W1057" s="83" t="str">
        <f t="shared" si="184"/>
        <v/>
      </c>
      <c r="X1057" s="53" t="str">
        <f>IF(V1057="","",COUNTIF($V$7:V1057,"該当３"))</f>
        <v/>
      </c>
    </row>
    <row r="1058" spans="1:24">
      <c r="A1058" s="263">
        <v>1020606007</v>
      </c>
      <c r="B1058" s="263">
        <v>10</v>
      </c>
      <c r="C1058" s="264">
        <v>206</v>
      </c>
      <c r="D1058" s="265">
        <v>6</v>
      </c>
      <c r="E1058" s="264">
        <v>7</v>
      </c>
      <c r="F1058" s="263" t="s">
        <v>495</v>
      </c>
      <c r="G1058" s="263" t="s">
        <v>1305</v>
      </c>
      <c r="H1058" s="263" t="s">
        <v>1371</v>
      </c>
      <c r="I1058" s="263" t="s">
        <v>1377</v>
      </c>
      <c r="J1058" s="51"/>
      <c r="K1058" s="52" t="str">
        <f t="shared" si="185"/>
        <v/>
      </c>
      <c r="L1058" s="83" t="str">
        <f t="shared" si="186"/>
        <v/>
      </c>
      <c r="M1058" s="53" t="str">
        <f>IF(K1058="","",COUNTIF($K$7:K1058,"ﾘｽﾄ１"))</f>
        <v/>
      </c>
      <c r="N1058" s="53" t="str">
        <f t="shared" si="187"/>
        <v/>
      </c>
      <c r="O1058" s="54" t="str">
        <f t="shared" si="188"/>
        <v/>
      </c>
      <c r="P1058" s="53" t="str">
        <f t="shared" si="179"/>
        <v/>
      </c>
      <c r="Q1058" s="52" t="str">
        <f t="shared" si="180"/>
        <v/>
      </c>
      <c r="R1058" s="55" t="str">
        <f t="shared" si="181"/>
        <v/>
      </c>
      <c r="S1058" s="52" t="str">
        <f t="shared" si="189"/>
        <v/>
      </c>
      <c r="T1058" s="83" t="str">
        <f t="shared" si="182"/>
        <v/>
      </c>
      <c r="U1058" s="53" t="str">
        <f>IF(S1058="","",COUNTIF($S$7:S1058,"該当２"))</f>
        <v/>
      </c>
      <c r="V1058" s="56" t="str">
        <f t="shared" si="183"/>
        <v/>
      </c>
      <c r="W1058" s="83" t="str">
        <f t="shared" si="184"/>
        <v/>
      </c>
      <c r="X1058" s="53" t="str">
        <f>IF(V1058="","",COUNTIF($V$7:V1058,"該当３"))</f>
        <v/>
      </c>
    </row>
    <row r="1059" spans="1:24">
      <c r="A1059" s="263">
        <v>1020607000</v>
      </c>
      <c r="B1059" s="263">
        <v>10</v>
      </c>
      <c r="C1059" s="264">
        <v>206</v>
      </c>
      <c r="D1059" s="265">
        <v>7</v>
      </c>
      <c r="E1059" s="264">
        <v>0</v>
      </c>
      <c r="F1059" s="263" t="s">
        <v>495</v>
      </c>
      <c r="G1059" s="263" t="s">
        <v>1305</v>
      </c>
      <c r="H1059" s="266" t="s">
        <v>1378</v>
      </c>
      <c r="I1059" s="263"/>
      <c r="J1059" s="51"/>
      <c r="K1059" s="52" t="str">
        <f t="shared" si="185"/>
        <v/>
      </c>
      <c r="L1059" s="83" t="str">
        <f t="shared" si="186"/>
        <v/>
      </c>
      <c r="M1059" s="53" t="str">
        <f>IF(K1059="","",COUNTIF($K$7:K1059,"ﾘｽﾄ１"))</f>
        <v/>
      </c>
      <c r="N1059" s="53" t="str">
        <f t="shared" si="187"/>
        <v/>
      </c>
      <c r="O1059" s="54" t="str">
        <f t="shared" si="188"/>
        <v/>
      </c>
      <c r="P1059" s="53" t="str">
        <f t="shared" si="179"/>
        <v/>
      </c>
      <c r="Q1059" s="52" t="str">
        <f t="shared" si="180"/>
        <v/>
      </c>
      <c r="R1059" s="55" t="str">
        <f t="shared" si="181"/>
        <v/>
      </c>
      <c r="S1059" s="52" t="str">
        <f t="shared" si="189"/>
        <v/>
      </c>
      <c r="T1059" s="83" t="str">
        <f t="shared" si="182"/>
        <v/>
      </c>
      <c r="U1059" s="53" t="str">
        <f>IF(S1059="","",COUNTIF($S$7:S1059,"該当２"))</f>
        <v/>
      </c>
      <c r="V1059" s="56" t="str">
        <f t="shared" si="183"/>
        <v/>
      </c>
      <c r="W1059" s="83" t="str">
        <f t="shared" si="184"/>
        <v/>
      </c>
      <c r="X1059" s="53" t="str">
        <f>IF(V1059="","",COUNTIF($V$7:V1059,"該当３"))</f>
        <v/>
      </c>
    </row>
    <row r="1060" spans="1:24">
      <c r="A1060" s="263">
        <v>1020607001</v>
      </c>
      <c r="B1060" s="263">
        <v>10</v>
      </c>
      <c r="C1060" s="264">
        <v>206</v>
      </c>
      <c r="D1060" s="265">
        <v>7</v>
      </c>
      <c r="E1060" s="264">
        <v>1</v>
      </c>
      <c r="F1060" s="263" t="s">
        <v>495</v>
      </c>
      <c r="G1060" s="263" t="s">
        <v>1305</v>
      </c>
      <c r="H1060" s="266" t="s">
        <v>1378</v>
      </c>
      <c r="I1060" s="263" t="s">
        <v>1379</v>
      </c>
      <c r="J1060" s="51"/>
      <c r="K1060" s="52" t="str">
        <f t="shared" si="185"/>
        <v/>
      </c>
      <c r="L1060" s="83" t="str">
        <f t="shared" si="186"/>
        <v/>
      </c>
      <c r="M1060" s="53" t="str">
        <f>IF(K1060="","",COUNTIF($K$7:K1060,"ﾘｽﾄ１"))</f>
        <v/>
      </c>
      <c r="N1060" s="53" t="str">
        <f t="shared" si="187"/>
        <v/>
      </c>
      <c r="O1060" s="54" t="str">
        <f t="shared" si="188"/>
        <v/>
      </c>
      <c r="P1060" s="53" t="str">
        <f t="shared" si="179"/>
        <v/>
      </c>
      <c r="Q1060" s="52" t="str">
        <f t="shared" si="180"/>
        <v/>
      </c>
      <c r="R1060" s="55" t="str">
        <f t="shared" si="181"/>
        <v/>
      </c>
      <c r="S1060" s="52" t="str">
        <f t="shared" si="189"/>
        <v/>
      </c>
      <c r="T1060" s="83" t="str">
        <f t="shared" si="182"/>
        <v/>
      </c>
      <c r="U1060" s="53" t="str">
        <f>IF(S1060="","",COUNTIF($S$7:S1060,"該当２"))</f>
        <v/>
      </c>
      <c r="V1060" s="56" t="str">
        <f t="shared" si="183"/>
        <v/>
      </c>
      <c r="W1060" s="83" t="str">
        <f t="shared" si="184"/>
        <v/>
      </c>
      <c r="X1060" s="53" t="str">
        <f>IF(V1060="","",COUNTIF($V$7:V1060,"該当３"))</f>
        <v/>
      </c>
    </row>
    <row r="1061" spans="1:24">
      <c r="A1061" s="263">
        <v>1020607002</v>
      </c>
      <c r="B1061" s="263">
        <v>10</v>
      </c>
      <c r="C1061" s="264">
        <v>206</v>
      </c>
      <c r="D1061" s="265">
        <v>7</v>
      </c>
      <c r="E1061" s="264">
        <v>2</v>
      </c>
      <c r="F1061" s="263" t="s">
        <v>495</v>
      </c>
      <c r="G1061" s="263" t="s">
        <v>1305</v>
      </c>
      <c r="H1061" s="266" t="s">
        <v>1378</v>
      </c>
      <c r="I1061" s="263" t="s">
        <v>1380</v>
      </c>
      <c r="J1061" s="51"/>
      <c r="K1061" s="52" t="str">
        <f t="shared" si="185"/>
        <v/>
      </c>
      <c r="L1061" s="83" t="str">
        <f t="shared" si="186"/>
        <v/>
      </c>
      <c r="M1061" s="53" t="str">
        <f>IF(K1061="","",COUNTIF($K$7:K1061,"ﾘｽﾄ１"))</f>
        <v/>
      </c>
      <c r="N1061" s="53" t="str">
        <f t="shared" si="187"/>
        <v/>
      </c>
      <c r="O1061" s="54" t="str">
        <f t="shared" si="188"/>
        <v/>
      </c>
      <c r="P1061" s="53" t="str">
        <f t="shared" si="179"/>
        <v/>
      </c>
      <c r="Q1061" s="52" t="str">
        <f t="shared" si="180"/>
        <v/>
      </c>
      <c r="R1061" s="55" t="str">
        <f t="shared" si="181"/>
        <v/>
      </c>
      <c r="S1061" s="52" t="str">
        <f t="shared" si="189"/>
        <v/>
      </c>
      <c r="T1061" s="83" t="str">
        <f t="shared" si="182"/>
        <v/>
      </c>
      <c r="U1061" s="53" t="str">
        <f>IF(S1061="","",COUNTIF($S$7:S1061,"該当２"))</f>
        <v/>
      </c>
      <c r="V1061" s="56" t="str">
        <f t="shared" si="183"/>
        <v/>
      </c>
      <c r="W1061" s="83" t="str">
        <f t="shared" si="184"/>
        <v/>
      </c>
      <c r="X1061" s="53" t="str">
        <f>IF(V1061="","",COUNTIF($V$7:V1061,"該当３"))</f>
        <v/>
      </c>
    </row>
    <row r="1062" spans="1:24">
      <c r="A1062" s="263">
        <v>1020607003</v>
      </c>
      <c r="B1062" s="263">
        <v>10</v>
      </c>
      <c r="C1062" s="264">
        <v>206</v>
      </c>
      <c r="D1062" s="265">
        <v>7</v>
      </c>
      <c r="E1062" s="264">
        <v>3</v>
      </c>
      <c r="F1062" s="263" t="s">
        <v>495</v>
      </c>
      <c r="G1062" s="263" t="s">
        <v>1305</v>
      </c>
      <c r="H1062" s="266" t="s">
        <v>1378</v>
      </c>
      <c r="I1062" s="263" t="s">
        <v>29</v>
      </c>
      <c r="J1062" s="51"/>
      <c r="K1062" s="52" t="str">
        <f t="shared" si="185"/>
        <v/>
      </c>
      <c r="L1062" s="83" t="str">
        <f t="shared" si="186"/>
        <v/>
      </c>
      <c r="M1062" s="53" t="str">
        <f>IF(K1062="","",COUNTIF($K$7:K1062,"ﾘｽﾄ１"))</f>
        <v/>
      </c>
      <c r="N1062" s="53" t="str">
        <f t="shared" si="187"/>
        <v/>
      </c>
      <c r="O1062" s="54" t="str">
        <f t="shared" si="188"/>
        <v/>
      </c>
      <c r="P1062" s="53" t="str">
        <f t="shared" si="179"/>
        <v/>
      </c>
      <c r="Q1062" s="52" t="str">
        <f t="shared" si="180"/>
        <v/>
      </c>
      <c r="R1062" s="55" t="str">
        <f t="shared" si="181"/>
        <v/>
      </c>
      <c r="S1062" s="52" t="str">
        <f t="shared" si="189"/>
        <v/>
      </c>
      <c r="T1062" s="83" t="str">
        <f t="shared" si="182"/>
        <v/>
      </c>
      <c r="U1062" s="53" t="str">
        <f>IF(S1062="","",COUNTIF($S$7:S1062,"該当２"))</f>
        <v/>
      </c>
      <c r="V1062" s="56" t="str">
        <f t="shared" si="183"/>
        <v/>
      </c>
      <c r="W1062" s="83" t="str">
        <f t="shared" si="184"/>
        <v/>
      </c>
      <c r="X1062" s="53" t="str">
        <f>IF(V1062="","",COUNTIF($V$7:V1062,"該当３"))</f>
        <v/>
      </c>
    </row>
    <row r="1063" spans="1:24">
      <c r="A1063" s="263">
        <v>1020607004</v>
      </c>
      <c r="B1063" s="263">
        <v>10</v>
      </c>
      <c r="C1063" s="264">
        <v>206</v>
      </c>
      <c r="D1063" s="265">
        <v>7</v>
      </c>
      <c r="E1063" s="264">
        <v>4</v>
      </c>
      <c r="F1063" s="263" t="s">
        <v>495</v>
      </c>
      <c r="G1063" s="263" t="s">
        <v>1305</v>
      </c>
      <c r="H1063" s="266" t="s">
        <v>1378</v>
      </c>
      <c r="I1063" s="263" t="s">
        <v>1381</v>
      </c>
      <c r="J1063" s="51"/>
      <c r="K1063" s="52" t="str">
        <f t="shared" si="185"/>
        <v/>
      </c>
      <c r="L1063" s="83" t="str">
        <f t="shared" si="186"/>
        <v/>
      </c>
      <c r="M1063" s="53" t="str">
        <f>IF(K1063="","",COUNTIF($K$7:K1063,"ﾘｽﾄ１"))</f>
        <v/>
      </c>
      <c r="N1063" s="53" t="str">
        <f t="shared" si="187"/>
        <v/>
      </c>
      <c r="O1063" s="54" t="str">
        <f t="shared" si="188"/>
        <v/>
      </c>
      <c r="P1063" s="53" t="str">
        <f t="shared" si="179"/>
        <v/>
      </c>
      <c r="Q1063" s="52" t="str">
        <f t="shared" si="180"/>
        <v/>
      </c>
      <c r="R1063" s="55" t="str">
        <f t="shared" si="181"/>
        <v/>
      </c>
      <c r="S1063" s="52" t="str">
        <f t="shared" si="189"/>
        <v/>
      </c>
      <c r="T1063" s="83" t="str">
        <f t="shared" si="182"/>
        <v/>
      </c>
      <c r="U1063" s="53" t="str">
        <f>IF(S1063="","",COUNTIF($S$7:S1063,"該当２"))</f>
        <v/>
      </c>
      <c r="V1063" s="56" t="str">
        <f t="shared" si="183"/>
        <v/>
      </c>
      <c r="W1063" s="83" t="str">
        <f t="shared" si="184"/>
        <v/>
      </c>
      <c r="X1063" s="53" t="str">
        <f>IF(V1063="","",COUNTIF($V$7:V1063,"該当３"))</f>
        <v/>
      </c>
    </row>
    <row r="1064" spans="1:24">
      <c r="A1064" s="263">
        <v>1020607005</v>
      </c>
      <c r="B1064" s="263">
        <v>10</v>
      </c>
      <c r="C1064" s="264">
        <v>206</v>
      </c>
      <c r="D1064" s="265">
        <v>7</v>
      </c>
      <c r="E1064" s="264">
        <v>5</v>
      </c>
      <c r="F1064" s="263" t="s">
        <v>495</v>
      </c>
      <c r="G1064" s="263" t="s">
        <v>1305</v>
      </c>
      <c r="H1064" s="266" t="s">
        <v>1378</v>
      </c>
      <c r="I1064" s="263" t="s">
        <v>1382</v>
      </c>
      <c r="J1064" s="51"/>
      <c r="K1064" s="52" t="str">
        <f t="shared" si="185"/>
        <v/>
      </c>
      <c r="L1064" s="83" t="str">
        <f t="shared" si="186"/>
        <v/>
      </c>
      <c r="M1064" s="53" t="str">
        <f>IF(K1064="","",COUNTIF($K$7:K1064,"ﾘｽﾄ１"))</f>
        <v/>
      </c>
      <c r="N1064" s="53" t="str">
        <f t="shared" si="187"/>
        <v/>
      </c>
      <c r="O1064" s="54" t="str">
        <f t="shared" si="188"/>
        <v/>
      </c>
      <c r="P1064" s="53" t="str">
        <f t="shared" si="179"/>
        <v/>
      </c>
      <c r="Q1064" s="52" t="str">
        <f t="shared" si="180"/>
        <v/>
      </c>
      <c r="R1064" s="55" t="str">
        <f t="shared" si="181"/>
        <v/>
      </c>
      <c r="S1064" s="52" t="str">
        <f t="shared" si="189"/>
        <v/>
      </c>
      <c r="T1064" s="83" t="str">
        <f t="shared" si="182"/>
        <v/>
      </c>
      <c r="U1064" s="53" t="str">
        <f>IF(S1064="","",COUNTIF($S$7:S1064,"該当２"))</f>
        <v/>
      </c>
      <c r="V1064" s="56" t="str">
        <f t="shared" si="183"/>
        <v/>
      </c>
      <c r="W1064" s="83" t="str">
        <f t="shared" si="184"/>
        <v/>
      </c>
      <c r="X1064" s="53" t="str">
        <f>IF(V1064="","",COUNTIF($V$7:V1064,"該当３"))</f>
        <v/>
      </c>
    </row>
    <row r="1065" spans="1:24">
      <c r="A1065" s="263">
        <v>1020607006</v>
      </c>
      <c r="B1065" s="263">
        <v>10</v>
      </c>
      <c r="C1065" s="264">
        <v>206</v>
      </c>
      <c r="D1065" s="265">
        <v>7</v>
      </c>
      <c r="E1065" s="264">
        <v>6</v>
      </c>
      <c r="F1065" s="263" t="s">
        <v>495</v>
      </c>
      <c r="G1065" s="263" t="s">
        <v>1305</v>
      </c>
      <c r="H1065" s="266" t="s">
        <v>1378</v>
      </c>
      <c r="I1065" s="263" t="s">
        <v>204</v>
      </c>
      <c r="J1065" s="51"/>
      <c r="K1065" s="52" t="str">
        <f t="shared" si="185"/>
        <v/>
      </c>
      <c r="L1065" s="83" t="str">
        <f t="shared" si="186"/>
        <v/>
      </c>
      <c r="M1065" s="53" t="str">
        <f>IF(K1065="","",COUNTIF($K$7:K1065,"ﾘｽﾄ１"))</f>
        <v/>
      </c>
      <c r="N1065" s="53" t="str">
        <f t="shared" si="187"/>
        <v/>
      </c>
      <c r="O1065" s="54" t="str">
        <f t="shared" si="188"/>
        <v/>
      </c>
      <c r="P1065" s="53" t="str">
        <f t="shared" si="179"/>
        <v/>
      </c>
      <c r="Q1065" s="52" t="str">
        <f t="shared" si="180"/>
        <v/>
      </c>
      <c r="R1065" s="55" t="str">
        <f t="shared" si="181"/>
        <v/>
      </c>
      <c r="S1065" s="52" t="str">
        <f t="shared" si="189"/>
        <v/>
      </c>
      <c r="T1065" s="83" t="str">
        <f t="shared" si="182"/>
        <v/>
      </c>
      <c r="U1065" s="53" t="str">
        <f>IF(S1065="","",COUNTIF($S$7:S1065,"該当２"))</f>
        <v/>
      </c>
      <c r="V1065" s="56" t="str">
        <f t="shared" si="183"/>
        <v/>
      </c>
      <c r="W1065" s="83" t="str">
        <f t="shared" si="184"/>
        <v/>
      </c>
      <c r="X1065" s="53" t="str">
        <f>IF(V1065="","",COUNTIF($V$7:V1065,"該当３"))</f>
        <v/>
      </c>
    </row>
    <row r="1066" spans="1:24">
      <c r="A1066" s="263">
        <v>1020607007</v>
      </c>
      <c r="B1066" s="263">
        <v>10</v>
      </c>
      <c r="C1066" s="264">
        <v>206</v>
      </c>
      <c r="D1066" s="265">
        <v>7</v>
      </c>
      <c r="E1066" s="264">
        <v>7</v>
      </c>
      <c r="F1066" s="263" t="s">
        <v>495</v>
      </c>
      <c r="G1066" s="263" t="s">
        <v>1305</v>
      </c>
      <c r="H1066" s="266" t="s">
        <v>1378</v>
      </c>
      <c r="I1066" s="263" t="s">
        <v>1383</v>
      </c>
      <c r="J1066" s="51"/>
      <c r="K1066" s="52" t="str">
        <f t="shared" si="185"/>
        <v/>
      </c>
      <c r="L1066" s="83" t="str">
        <f t="shared" si="186"/>
        <v/>
      </c>
      <c r="M1066" s="53" t="str">
        <f>IF(K1066="","",COUNTIF($K$7:K1066,"ﾘｽﾄ１"))</f>
        <v/>
      </c>
      <c r="N1066" s="53" t="str">
        <f t="shared" si="187"/>
        <v/>
      </c>
      <c r="O1066" s="54" t="str">
        <f t="shared" si="188"/>
        <v/>
      </c>
      <c r="P1066" s="53" t="str">
        <f t="shared" si="179"/>
        <v/>
      </c>
      <c r="Q1066" s="52" t="str">
        <f t="shared" si="180"/>
        <v/>
      </c>
      <c r="R1066" s="55" t="str">
        <f t="shared" si="181"/>
        <v/>
      </c>
      <c r="S1066" s="52" t="str">
        <f t="shared" si="189"/>
        <v/>
      </c>
      <c r="T1066" s="83" t="str">
        <f t="shared" si="182"/>
        <v/>
      </c>
      <c r="U1066" s="53" t="str">
        <f>IF(S1066="","",COUNTIF($S$7:S1066,"該当２"))</f>
        <v/>
      </c>
      <c r="V1066" s="56" t="str">
        <f t="shared" si="183"/>
        <v/>
      </c>
      <c r="W1066" s="83" t="str">
        <f t="shared" si="184"/>
        <v/>
      </c>
      <c r="X1066" s="53" t="str">
        <f>IF(V1066="","",COUNTIF($V$7:V1066,"該当３"))</f>
        <v/>
      </c>
    </row>
    <row r="1067" spans="1:24">
      <c r="A1067" s="263">
        <v>1020607008</v>
      </c>
      <c r="B1067" s="263">
        <v>10</v>
      </c>
      <c r="C1067" s="264">
        <v>206</v>
      </c>
      <c r="D1067" s="265">
        <v>7</v>
      </c>
      <c r="E1067" s="264">
        <v>8</v>
      </c>
      <c r="F1067" s="263" t="s">
        <v>495</v>
      </c>
      <c r="G1067" s="263" t="s">
        <v>1305</v>
      </c>
      <c r="H1067" s="266" t="s">
        <v>1378</v>
      </c>
      <c r="I1067" s="263" t="s">
        <v>1384</v>
      </c>
      <c r="J1067" s="51"/>
      <c r="K1067" s="52" t="str">
        <f t="shared" si="185"/>
        <v/>
      </c>
      <c r="L1067" s="83" t="str">
        <f t="shared" si="186"/>
        <v/>
      </c>
      <c r="M1067" s="53" t="str">
        <f>IF(K1067="","",COUNTIF($K$7:K1067,"ﾘｽﾄ１"))</f>
        <v/>
      </c>
      <c r="N1067" s="53" t="str">
        <f t="shared" si="187"/>
        <v/>
      </c>
      <c r="O1067" s="54" t="str">
        <f t="shared" si="188"/>
        <v/>
      </c>
      <c r="P1067" s="53" t="str">
        <f t="shared" si="179"/>
        <v/>
      </c>
      <c r="Q1067" s="52" t="str">
        <f t="shared" si="180"/>
        <v/>
      </c>
      <c r="R1067" s="55" t="str">
        <f t="shared" si="181"/>
        <v/>
      </c>
      <c r="S1067" s="52" t="str">
        <f t="shared" si="189"/>
        <v/>
      </c>
      <c r="T1067" s="83" t="str">
        <f t="shared" si="182"/>
        <v/>
      </c>
      <c r="U1067" s="53" t="str">
        <f>IF(S1067="","",COUNTIF($S$7:S1067,"該当２"))</f>
        <v/>
      </c>
      <c r="V1067" s="56" t="str">
        <f t="shared" si="183"/>
        <v/>
      </c>
      <c r="W1067" s="83" t="str">
        <f t="shared" si="184"/>
        <v/>
      </c>
      <c r="X1067" s="53" t="str">
        <f>IF(V1067="","",COUNTIF($V$7:V1067,"該当３"))</f>
        <v/>
      </c>
    </row>
    <row r="1068" spans="1:24">
      <c r="A1068" s="263">
        <v>1020608000</v>
      </c>
      <c r="B1068" s="263">
        <v>10</v>
      </c>
      <c r="C1068" s="264">
        <v>206</v>
      </c>
      <c r="D1068" s="265">
        <v>8</v>
      </c>
      <c r="E1068" s="264">
        <v>0</v>
      </c>
      <c r="F1068" s="263" t="s">
        <v>495</v>
      </c>
      <c r="G1068" s="263" t="s">
        <v>1305</v>
      </c>
      <c r="H1068" s="263" t="s">
        <v>1385</v>
      </c>
      <c r="I1068" s="263"/>
      <c r="J1068" s="51"/>
      <c r="K1068" s="52" t="str">
        <f t="shared" si="185"/>
        <v/>
      </c>
      <c r="L1068" s="83" t="str">
        <f t="shared" si="186"/>
        <v/>
      </c>
      <c r="M1068" s="53" t="str">
        <f>IF(K1068="","",COUNTIF($K$7:K1068,"ﾘｽﾄ１"))</f>
        <v/>
      </c>
      <c r="N1068" s="53" t="str">
        <f t="shared" si="187"/>
        <v/>
      </c>
      <c r="O1068" s="54" t="str">
        <f t="shared" si="188"/>
        <v/>
      </c>
      <c r="P1068" s="53" t="str">
        <f t="shared" si="179"/>
        <v/>
      </c>
      <c r="Q1068" s="52" t="str">
        <f t="shared" si="180"/>
        <v/>
      </c>
      <c r="R1068" s="55" t="str">
        <f t="shared" si="181"/>
        <v/>
      </c>
      <c r="S1068" s="52" t="str">
        <f t="shared" si="189"/>
        <v/>
      </c>
      <c r="T1068" s="83" t="str">
        <f t="shared" si="182"/>
        <v/>
      </c>
      <c r="U1068" s="53" t="str">
        <f>IF(S1068="","",COUNTIF($S$7:S1068,"該当２"))</f>
        <v/>
      </c>
      <c r="V1068" s="56" t="str">
        <f t="shared" si="183"/>
        <v/>
      </c>
      <c r="W1068" s="83" t="str">
        <f t="shared" si="184"/>
        <v/>
      </c>
      <c r="X1068" s="53" t="str">
        <f>IF(V1068="","",COUNTIF($V$7:V1068,"該当３"))</f>
        <v/>
      </c>
    </row>
    <row r="1069" spans="1:24">
      <c r="A1069" s="263">
        <v>1020608001</v>
      </c>
      <c r="B1069" s="263">
        <v>10</v>
      </c>
      <c r="C1069" s="264">
        <v>206</v>
      </c>
      <c r="D1069" s="265">
        <v>8</v>
      </c>
      <c r="E1069" s="264">
        <v>1</v>
      </c>
      <c r="F1069" s="263" t="s">
        <v>495</v>
      </c>
      <c r="G1069" s="263" t="s">
        <v>1305</v>
      </c>
      <c r="H1069" s="263" t="s">
        <v>1385</v>
      </c>
      <c r="I1069" s="263" t="s">
        <v>1386</v>
      </c>
      <c r="J1069" s="51"/>
      <c r="K1069" s="52" t="str">
        <f t="shared" si="185"/>
        <v/>
      </c>
      <c r="L1069" s="83" t="str">
        <f t="shared" si="186"/>
        <v/>
      </c>
      <c r="M1069" s="53" t="str">
        <f>IF(K1069="","",COUNTIF($K$7:K1069,"ﾘｽﾄ１"))</f>
        <v/>
      </c>
      <c r="N1069" s="53" t="str">
        <f t="shared" si="187"/>
        <v/>
      </c>
      <c r="O1069" s="54" t="str">
        <f t="shared" si="188"/>
        <v/>
      </c>
      <c r="P1069" s="53" t="str">
        <f t="shared" si="179"/>
        <v/>
      </c>
      <c r="Q1069" s="52" t="str">
        <f t="shared" si="180"/>
        <v/>
      </c>
      <c r="R1069" s="55" t="str">
        <f t="shared" si="181"/>
        <v/>
      </c>
      <c r="S1069" s="52" t="str">
        <f t="shared" si="189"/>
        <v/>
      </c>
      <c r="T1069" s="83" t="str">
        <f t="shared" si="182"/>
        <v/>
      </c>
      <c r="U1069" s="53" t="str">
        <f>IF(S1069="","",COUNTIF($S$7:S1069,"該当２"))</f>
        <v/>
      </c>
      <c r="V1069" s="56" t="str">
        <f t="shared" si="183"/>
        <v/>
      </c>
      <c r="W1069" s="83" t="str">
        <f t="shared" si="184"/>
        <v/>
      </c>
      <c r="X1069" s="53" t="str">
        <f>IF(V1069="","",COUNTIF($V$7:V1069,"該当３"))</f>
        <v/>
      </c>
    </row>
    <row r="1070" spans="1:24">
      <c r="A1070" s="263">
        <v>1020608002</v>
      </c>
      <c r="B1070" s="263">
        <v>10</v>
      </c>
      <c r="C1070" s="264">
        <v>206</v>
      </c>
      <c r="D1070" s="265">
        <v>8</v>
      </c>
      <c r="E1070" s="264">
        <v>2</v>
      </c>
      <c r="F1070" s="263" t="s">
        <v>495</v>
      </c>
      <c r="G1070" s="263" t="s">
        <v>1305</v>
      </c>
      <c r="H1070" s="263" t="s">
        <v>1385</v>
      </c>
      <c r="I1070" s="263" t="s">
        <v>1387</v>
      </c>
      <c r="J1070" s="51"/>
      <c r="K1070" s="52" t="str">
        <f t="shared" si="185"/>
        <v/>
      </c>
      <c r="L1070" s="83" t="str">
        <f t="shared" si="186"/>
        <v/>
      </c>
      <c r="M1070" s="53" t="str">
        <f>IF(K1070="","",COUNTIF($K$7:K1070,"ﾘｽﾄ１"))</f>
        <v/>
      </c>
      <c r="N1070" s="53" t="str">
        <f t="shared" si="187"/>
        <v/>
      </c>
      <c r="O1070" s="54" t="str">
        <f t="shared" si="188"/>
        <v/>
      </c>
      <c r="P1070" s="53" t="str">
        <f t="shared" si="179"/>
        <v/>
      </c>
      <c r="Q1070" s="52" t="str">
        <f t="shared" si="180"/>
        <v/>
      </c>
      <c r="R1070" s="55" t="str">
        <f t="shared" si="181"/>
        <v/>
      </c>
      <c r="S1070" s="52" t="str">
        <f t="shared" si="189"/>
        <v/>
      </c>
      <c r="T1070" s="83" t="str">
        <f t="shared" si="182"/>
        <v/>
      </c>
      <c r="U1070" s="53" t="str">
        <f>IF(S1070="","",COUNTIF($S$7:S1070,"該当２"))</f>
        <v/>
      </c>
      <c r="V1070" s="56" t="str">
        <f t="shared" si="183"/>
        <v/>
      </c>
      <c r="W1070" s="83" t="str">
        <f t="shared" si="184"/>
        <v/>
      </c>
      <c r="X1070" s="53" t="str">
        <f>IF(V1070="","",COUNTIF($V$7:V1070,"該当３"))</f>
        <v/>
      </c>
    </row>
    <row r="1071" spans="1:24">
      <c r="A1071" s="263">
        <v>1020608003</v>
      </c>
      <c r="B1071" s="263">
        <v>10</v>
      </c>
      <c r="C1071" s="264">
        <v>206</v>
      </c>
      <c r="D1071" s="265">
        <v>8</v>
      </c>
      <c r="E1071" s="264">
        <v>3</v>
      </c>
      <c r="F1071" s="263" t="s">
        <v>495</v>
      </c>
      <c r="G1071" s="263" t="s">
        <v>1305</v>
      </c>
      <c r="H1071" s="263" t="s">
        <v>1385</v>
      </c>
      <c r="I1071" s="263" t="s">
        <v>228</v>
      </c>
      <c r="J1071" s="51"/>
      <c r="K1071" s="52" t="str">
        <f t="shared" si="185"/>
        <v/>
      </c>
      <c r="L1071" s="83" t="str">
        <f t="shared" si="186"/>
        <v/>
      </c>
      <c r="M1071" s="53" t="str">
        <f>IF(K1071="","",COUNTIF($K$7:K1071,"ﾘｽﾄ１"))</f>
        <v/>
      </c>
      <c r="N1071" s="53" t="str">
        <f t="shared" si="187"/>
        <v/>
      </c>
      <c r="O1071" s="54" t="str">
        <f t="shared" si="188"/>
        <v/>
      </c>
      <c r="P1071" s="53" t="str">
        <f t="shared" si="179"/>
        <v/>
      </c>
      <c r="Q1071" s="52" t="str">
        <f t="shared" si="180"/>
        <v/>
      </c>
      <c r="R1071" s="55" t="str">
        <f t="shared" si="181"/>
        <v/>
      </c>
      <c r="S1071" s="52" t="str">
        <f t="shared" si="189"/>
        <v/>
      </c>
      <c r="T1071" s="83" t="str">
        <f t="shared" si="182"/>
        <v/>
      </c>
      <c r="U1071" s="53" t="str">
        <f>IF(S1071="","",COUNTIF($S$7:S1071,"該当２"))</f>
        <v/>
      </c>
      <c r="V1071" s="56" t="str">
        <f t="shared" si="183"/>
        <v/>
      </c>
      <c r="W1071" s="83" t="str">
        <f t="shared" si="184"/>
        <v/>
      </c>
      <c r="X1071" s="53" t="str">
        <f>IF(V1071="","",COUNTIF($V$7:V1071,"該当３"))</f>
        <v/>
      </c>
    </row>
    <row r="1072" spans="1:24">
      <c r="A1072" s="263">
        <v>1020608004</v>
      </c>
      <c r="B1072" s="263">
        <v>10</v>
      </c>
      <c r="C1072" s="264">
        <v>206</v>
      </c>
      <c r="D1072" s="265">
        <v>8</v>
      </c>
      <c r="E1072" s="264">
        <v>4</v>
      </c>
      <c r="F1072" s="263" t="s">
        <v>495</v>
      </c>
      <c r="G1072" s="263" t="s">
        <v>1305</v>
      </c>
      <c r="H1072" s="263" t="s">
        <v>1385</v>
      </c>
      <c r="I1072" s="263" t="s">
        <v>1388</v>
      </c>
      <c r="J1072" s="51"/>
      <c r="K1072" s="52" t="str">
        <f t="shared" si="185"/>
        <v/>
      </c>
      <c r="L1072" s="83" t="str">
        <f t="shared" si="186"/>
        <v/>
      </c>
      <c r="M1072" s="53" t="str">
        <f>IF(K1072="","",COUNTIF($K$7:K1072,"ﾘｽﾄ１"))</f>
        <v/>
      </c>
      <c r="N1072" s="53" t="str">
        <f t="shared" si="187"/>
        <v/>
      </c>
      <c r="O1072" s="54" t="str">
        <f t="shared" si="188"/>
        <v/>
      </c>
      <c r="P1072" s="53" t="str">
        <f t="shared" si="179"/>
        <v/>
      </c>
      <c r="Q1072" s="52" t="str">
        <f t="shared" si="180"/>
        <v/>
      </c>
      <c r="R1072" s="55" t="str">
        <f t="shared" si="181"/>
        <v/>
      </c>
      <c r="S1072" s="52" t="str">
        <f t="shared" si="189"/>
        <v/>
      </c>
      <c r="T1072" s="83" t="str">
        <f t="shared" si="182"/>
        <v/>
      </c>
      <c r="U1072" s="53" t="str">
        <f>IF(S1072="","",COUNTIF($S$7:S1072,"該当２"))</f>
        <v/>
      </c>
      <c r="V1072" s="56" t="str">
        <f t="shared" si="183"/>
        <v/>
      </c>
      <c r="W1072" s="83" t="str">
        <f t="shared" si="184"/>
        <v/>
      </c>
      <c r="X1072" s="53" t="str">
        <f>IF(V1072="","",COUNTIF($V$7:V1072,"該当３"))</f>
        <v/>
      </c>
    </row>
    <row r="1073" spans="1:24">
      <c r="A1073" s="263">
        <v>1020608005</v>
      </c>
      <c r="B1073" s="263">
        <v>10</v>
      </c>
      <c r="C1073" s="264">
        <v>206</v>
      </c>
      <c r="D1073" s="265">
        <v>8</v>
      </c>
      <c r="E1073" s="264">
        <v>5</v>
      </c>
      <c r="F1073" s="263" t="s">
        <v>495</v>
      </c>
      <c r="G1073" s="263" t="s">
        <v>1305</v>
      </c>
      <c r="H1073" s="263" t="s">
        <v>1385</v>
      </c>
      <c r="I1073" s="263" t="s">
        <v>1389</v>
      </c>
      <c r="J1073" s="51"/>
      <c r="K1073" s="52" t="str">
        <f t="shared" si="185"/>
        <v/>
      </c>
      <c r="L1073" s="83" t="str">
        <f t="shared" si="186"/>
        <v/>
      </c>
      <c r="M1073" s="53" t="str">
        <f>IF(K1073="","",COUNTIF($K$7:K1073,"ﾘｽﾄ１"))</f>
        <v/>
      </c>
      <c r="N1073" s="53" t="str">
        <f t="shared" si="187"/>
        <v/>
      </c>
      <c r="O1073" s="54" t="str">
        <f t="shared" si="188"/>
        <v/>
      </c>
      <c r="P1073" s="53" t="str">
        <f t="shared" si="179"/>
        <v/>
      </c>
      <c r="Q1073" s="52" t="str">
        <f t="shared" si="180"/>
        <v/>
      </c>
      <c r="R1073" s="55" t="str">
        <f t="shared" si="181"/>
        <v/>
      </c>
      <c r="S1073" s="52" t="str">
        <f t="shared" si="189"/>
        <v/>
      </c>
      <c r="T1073" s="83" t="str">
        <f t="shared" si="182"/>
        <v/>
      </c>
      <c r="U1073" s="53" t="str">
        <f>IF(S1073="","",COUNTIF($S$7:S1073,"該当２"))</f>
        <v/>
      </c>
      <c r="V1073" s="56" t="str">
        <f t="shared" si="183"/>
        <v/>
      </c>
      <c r="W1073" s="83" t="str">
        <f t="shared" si="184"/>
        <v/>
      </c>
      <c r="X1073" s="53" t="str">
        <f>IF(V1073="","",COUNTIF($V$7:V1073,"該当３"))</f>
        <v/>
      </c>
    </row>
    <row r="1074" spans="1:24">
      <c r="A1074" s="263">
        <v>1020608006</v>
      </c>
      <c r="B1074" s="263">
        <v>10</v>
      </c>
      <c r="C1074" s="264">
        <v>206</v>
      </c>
      <c r="D1074" s="265">
        <v>8</v>
      </c>
      <c r="E1074" s="264">
        <v>6</v>
      </c>
      <c r="F1074" s="263" t="s">
        <v>495</v>
      </c>
      <c r="G1074" s="263" t="s">
        <v>1305</v>
      </c>
      <c r="H1074" s="263" t="s">
        <v>1385</v>
      </c>
      <c r="I1074" s="263" t="s">
        <v>1390</v>
      </c>
      <c r="J1074" s="51"/>
      <c r="K1074" s="52" t="str">
        <f t="shared" si="185"/>
        <v/>
      </c>
      <c r="L1074" s="83" t="str">
        <f t="shared" si="186"/>
        <v/>
      </c>
      <c r="M1074" s="53" t="str">
        <f>IF(K1074="","",COUNTIF($K$7:K1074,"ﾘｽﾄ１"))</f>
        <v/>
      </c>
      <c r="N1074" s="53" t="str">
        <f t="shared" si="187"/>
        <v/>
      </c>
      <c r="O1074" s="54" t="str">
        <f t="shared" si="188"/>
        <v/>
      </c>
      <c r="P1074" s="53" t="str">
        <f t="shared" si="179"/>
        <v/>
      </c>
      <c r="Q1074" s="52" t="str">
        <f t="shared" si="180"/>
        <v/>
      </c>
      <c r="R1074" s="55" t="str">
        <f t="shared" si="181"/>
        <v/>
      </c>
      <c r="S1074" s="52" t="str">
        <f t="shared" si="189"/>
        <v/>
      </c>
      <c r="T1074" s="83" t="str">
        <f t="shared" si="182"/>
        <v/>
      </c>
      <c r="U1074" s="53" t="str">
        <f>IF(S1074="","",COUNTIF($S$7:S1074,"該当２"))</f>
        <v/>
      </c>
      <c r="V1074" s="56" t="str">
        <f t="shared" si="183"/>
        <v/>
      </c>
      <c r="W1074" s="83" t="str">
        <f t="shared" si="184"/>
        <v/>
      </c>
      <c r="X1074" s="53" t="str">
        <f>IF(V1074="","",COUNTIF($V$7:V1074,"該当３"))</f>
        <v/>
      </c>
    </row>
    <row r="1075" spans="1:24">
      <c r="A1075" s="263">
        <v>1020608007</v>
      </c>
      <c r="B1075" s="263">
        <v>10</v>
      </c>
      <c r="C1075" s="264">
        <v>206</v>
      </c>
      <c r="D1075" s="265">
        <v>8</v>
      </c>
      <c r="E1075" s="264">
        <v>7</v>
      </c>
      <c r="F1075" s="263" t="s">
        <v>495</v>
      </c>
      <c r="G1075" s="263" t="s">
        <v>1305</v>
      </c>
      <c r="H1075" s="263" t="s">
        <v>1385</v>
      </c>
      <c r="I1075" s="263" t="s">
        <v>1391</v>
      </c>
      <c r="J1075" s="51"/>
      <c r="K1075" s="52" t="str">
        <f t="shared" si="185"/>
        <v/>
      </c>
      <c r="L1075" s="83" t="str">
        <f t="shared" si="186"/>
        <v/>
      </c>
      <c r="M1075" s="53" t="str">
        <f>IF(K1075="","",COUNTIF($K$7:K1075,"ﾘｽﾄ１"))</f>
        <v/>
      </c>
      <c r="N1075" s="53" t="str">
        <f t="shared" si="187"/>
        <v/>
      </c>
      <c r="O1075" s="54" t="str">
        <f t="shared" si="188"/>
        <v/>
      </c>
      <c r="P1075" s="53" t="str">
        <f t="shared" si="179"/>
        <v/>
      </c>
      <c r="Q1075" s="52" t="str">
        <f t="shared" si="180"/>
        <v/>
      </c>
      <c r="R1075" s="55" t="str">
        <f t="shared" si="181"/>
        <v/>
      </c>
      <c r="S1075" s="52" t="str">
        <f t="shared" si="189"/>
        <v/>
      </c>
      <c r="T1075" s="83" t="str">
        <f t="shared" si="182"/>
        <v/>
      </c>
      <c r="U1075" s="53" t="str">
        <f>IF(S1075="","",COUNTIF($S$7:S1075,"該当２"))</f>
        <v/>
      </c>
      <c r="V1075" s="56" t="str">
        <f t="shared" si="183"/>
        <v/>
      </c>
      <c r="W1075" s="83" t="str">
        <f t="shared" si="184"/>
        <v/>
      </c>
      <c r="X1075" s="53" t="str">
        <f>IF(V1075="","",COUNTIF($V$7:V1075,"該当３"))</f>
        <v/>
      </c>
    </row>
    <row r="1076" spans="1:24">
      <c r="A1076" s="263">
        <v>1020608008</v>
      </c>
      <c r="B1076" s="263">
        <v>10</v>
      </c>
      <c r="C1076" s="264">
        <v>206</v>
      </c>
      <c r="D1076" s="265">
        <v>8</v>
      </c>
      <c r="E1076" s="264">
        <v>8</v>
      </c>
      <c r="F1076" s="263" t="s">
        <v>495</v>
      </c>
      <c r="G1076" s="263" t="s">
        <v>1305</v>
      </c>
      <c r="H1076" s="263" t="s">
        <v>1385</v>
      </c>
      <c r="I1076" s="263" t="s">
        <v>1392</v>
      </c>
      <c r="J1076" s="51"/>
      <c r="K1076" s="52" t="str">
        <f t="shared" si="185"/>
        <v/>
      </c>
      <c r="L1076" s="83" t="str">
        <f t="shared" si="186"/>
        <v/>
      </c>
      <c r="M1076" s="53" t="str">
        <f>IF(K1076="","",COUNTIF($K$7:K1076,"ﾘｽﾄ１"))</f>
        <v/>
      </c>
      <c r="N1076" s="53" t="str">
        <f t="shared" si="187"/>
        <v/>
      </c>
      <c r="O1076" s="54" t="str">
        <f t="shared" si="188"/>
        <v/>
      </c>
      <c r="P1076" s="53" t="str">
        <f t="shared" si="179"/>
        <v/>
      </c>
      <c r="Q1076" s="52" t="str">
        <f t="shared" si="180"/>
        <v/>
      </c>
      <c r="R1076" s="55" t="str">
        <f t="shared" si="181"/>
        <v/>
      </c>
      <c r="S1076" s="52" t="str">
        <f t="shared" si="189"/>
        <v/>
      </c>
      <c r="T1076" s="83" t="str">
        <f t="shared" si="182"/>
        <v/>
      </c>
      <c r="U1076" s="53" t="str">
        <f>IF(S1076="","",COUNTIF($S$7:S1076,"該当２"))</f>
        <v/>
      </c>
      <c r="V1076" s="56" t="str">
        <f t="shared" si="183"/>
        <v/>
      </c>
      <c r="W1076" s="83" t="str">
        <f t="shared" si="184"/>
        <v/>
      </c>
      <c r="X1076" s="53" t="str">
        <f>IF(V1076="","",COUNTIF($V$7:V1076,"該当３"))</f>
        <v/>
      </c>
    </row>
    <row r="1077" spans="1:24">
      <c r="A1077" s="263">
        <v>1020608010</v>
      </c>
      <c r="B1077" s="263">
        <v>10</v>
      </c>
      <c r="C1077" s="264">
        <v>206</v>
      </c>
      <c r="D1077" s="265">
        <v>8</v>
      </c>
      <c r="E1077" s="264">
        <v>10</v>
      </c>
      <c r="F1077" s="263" t="s">
        <v>495</v>
      </c>
      <c r="G1077" s="263" t="s">
        <v>1305</v>
      </c>
      <c r="H1077" s="263" t="s">
        <v>1385</v>
      </c>
      <c r="I1077" s="263" t="s">
        <v>1393</v>
      </c>
      <c r="J1077" s="51"/>
      <c r="K1077" s="52" t="str">
        <f t="shared" si="185"/>
        <v/>
      </c>
      <c r="L1077" s="83" t="str">
        <f t="shared" si="186"/>
        <v/>
      </c>
      <c r="M1077" s="53" t="str">
        <f>IF(K1077="","",COUNTIF($K$7:K1077,"ﾘｽﾄ１"))</f>
        <v/>
      </c>
      <c r="N1077" s="53" t="str">
        <f t="shared" si="187"/>
        <v/>
      </c>
      <c r="O1077" s="54" t="str">
        <f t="shared" si="188"/>
        <v/>
      </c>
      <c r="P1077" s="53" t="str">
        <f t="shared" si="179"/>
        <v/>
      </c>
      <c r="Q1077" s="52" t="str">
        <f t="shared" si="180"/>
        <v/>
      </c>
      <c r="R1077" s="55" t="str">
        <f t="shared" si="181"/>
        <v/>
      </c>
      <c r="S1077" s="52" t="str">
        <f t="shared" si="189"/>
        <v/>
      </c>
      <c r="T1077" s="83" t="str">
        <f t="shared" si="182"/>
        <v/>
      </c>
      <c r="U1077" s="53" t="str">
        <f>IF(S1077="","",COUNTIF($S$7:S1077,"該当２"))</f>
        <v/>
      </c>
      <c r="V1077" s="56" t="str">
        <f t="shared" si="183"/>
        <v/>
      </c>
      <c r="W1077" s="83" t="str">
        <f t="shared" si="184"/>
        <v/>
      </c>
      <c r="X1077" s="53" t="str">
        <f>IF(V1077="","",COUNTIF($V$7:V1077,"該当３"))</f>
        <v/>
      </c>
    </row>
    <row r="1078" spans="1:24">
      <c r="A1078" s="263">
        <v>1020608011</v>
      </c>
      <c r="B1078" s="263">
        <v>10</v>
      </c>
      <c r="C1078" s="264">
        <v>206</v>
      </c>
      <c r="D1078" s="265">
        <v>8</v>
      </c>
      <c r="E1078" s="264">
        <v>11</v>
      </c>
      <c r="F1078" s="263" t="s">
        <v>495</v>
      </c>
      <c r="G1078" s="263" t="s">
        <v>1305</v>
      </c>
      <c r="H1078" s="263" t="s">
        <v>1385</v>
      </c>
      <c r="I1078" s="263" t="s">
        <v>1394</v>
      </c>
      <c r="J1078" s="51"/>
      <c r="K1078" s="52" t="str">
        <f t="shared" si="185"/>
        <v/>
      </c>
      <c r="L1078" s="83" t="str">
        <f t="shared" si="186"/>
        <v/>
      </c>
      <c r="M1078" s="53" t="str">
        <f>IF(K1078="","",COUNTIF($K$7:K1078,"ﾘｽﾄ１"))</f>
        <v/>
      </c>
      <c r="N1078" s="53" t="str">
        <f t="shared" si="187"/>
        <v/>
      </c>
      <c r="O1078" s="54" t="str">
        <f t="shared" si="188"/>
        <v/>
      </c>
      <c r="P1078" s="53" t="str">
        <f t="shared" si="179"/>
        <v/>
      </c>
      <c r="Q1078" s="52" t="str">
        <f t="shared" si="180"/>
        <v/>
      </c>
      <c r="R1078" s="55" t="str">
        <f t="shared" si="181"/>
        <v/>
      </c>
      <c r="S1078" s="52" t="str">
        <f t="shared" si="189"/>
        <v/>
      </c>
      <c r="T1078" s="83" t="str">
        <f t="shared" si="182"/>
        <v/>
      </c>
      <c r="U1078" s="53" t="str">
        <f>IF(S1078="","",COUNTIF($S$7:S1078,"該当２"))</f>
        <v/>
      </c>
      <c r="V1078" s="56" t="str">
        <f t="shared" si="183"/>
        <v/>
      </c>
      <c r="W1078" s="83" t="str">
        <f t="shared" si="184"/>
        <v/>
      </c>
      <c r="X1078" s="53" t="str">
        <f>IF(V1078="","",COUNTIF($V$7:V1078,"該当３"))</f>
        <v/>
      </c>
    </row>
    <row r="1079" spans="1:24">
      <c r="A1079" s="263">
        <v>1020700000</v>
      </c>
      <c r="B1079" s="263">
        <v>10</v>
      </c>
      <c r="C1079" s="264">
        <v>207</v>
      </c>
      <c r="D1079" s="265">
        <v>0</v>
      </c>
      <c r="E1079" s="264">
        <v>0</v>
      </c>
      <c r="F1079" s="263" t="s">
        <v>495</v>
      </c>
      <c r="G1079" s="263" t="s">
        <v>1395</v>
      </c>
      <c r="H1079" s="263"/>
      <c r="I1079" s="263"/>
      <c r="J1079" s="51"/>
      <c r="K1079" s="52" t="str">
        <f t="shared" si="185"/>
        <v>ﾘｽﾄ１</v>
      </c>
      <c r="L1079" s="83" t="str">
        <f t="shared" si="186"/>
        <v>館林市</v>
      </c>
      <c r="M1079" s="53">
        <f>IF(K1079="","",COUNTIF($K$7:K1079,"ﾘｽﾄ１"))</f>
        <v>7</v>
      </c>
      <c r="N1079" s="53" t="str">
        <f t="shared" si="187"/>
        <v/>
      </c>
      <c r="O1079" s="54" t="str">
        <f t="shared" si="188"/>
        <v/>
      </c>
      <c r="P1079" s="53" t="str">
        <f t="shared" si="179"/>
        <v/>
      </c>
      <c r="Q1079" s="52" t="str">
        <f t="shared" si="180"/>
        <v/>
      </c>
      <c r="R1079" s="55" t="str">
        <f t="shared" si="181"/>
        <v/>
      </c>
      <c r="S1079" s="52" t="str">
        <f t="shared" si="189"/>
        <v/>
      </c>
      <c r="T1079" s="83" t="str">
        <f t="shared" si="182"/>
        <v/>
      </c>
      <c r="U1079" s="53" t="str">
        <f>IF(S1079="","",COUNTIF($S$7:S1079,"該当２"))</f>
        <v/>
      </c>
      <c r="V1079" s="56" t="str">
        <f t="shared" si="183"/>
        <v/>
      </c>
      <c r="W1079" s="83" t="str">
        <f t="shared" si="184"/>
        <v/>
      </c>
      <c r="X1079" s="53" t="str">
        <f>IF(V1079="","",COUNTIF($V$7:V1079,"該当３"))</f>
        <v/>
      </c>
    </row>
    <row r="1080" spans="1:24">
      <c r="A1080" s="263">
        <v>1020701000</v>
      </c>
      <c r="B1080" s="263">
        <v>10</v>
      </c>
      <c r="C1080" s="264">
        <v>207</v>
      </c>
      <c r="D1080" s="265">
        <v>1</v>
      </c>
      <c r="E1080" s="264">
        <v>0</v>
      </c>
      <c r="F1080" s="263" t="s">
        <v>495</v>
      </c>
      <c r="G1080" s="263" t="s">
        <v>1395</v>
      </c>
      <c r="H1080" s="263" t="s">
        <v>1396</v>
      </c>
      <c r="I1080" s="263"/>
      <c r="J1080" s="51"/>
      <c r="K1080" s="52" t="str">
        <f t="shared" si="185"/>
        <v/>
      </c>
      <c r="L1080" s="83" t="str">
        <f t="shared" si="186"/>
        <v/>
      </c>
      <c r="M1080" s="53" t="str">
        <f>IF(K1080="","",COUNTIF($K$7:K1080,"ﾘｽﾄ１"))</f>
        <v/>
      </c>
      <c r="N1080" s="53" t="str">
        <f t="shared" si="187"/>
        <v/>
      </c>
      <c r="O1080" s="54" t="str">
        <f t="shared" si="188"/>
        <v/>
      </c>
      <c r="P1080" s="53" t="str">
        <f t="shared" si="179"/>
        <v/>
      </c>
      <c r="Q1080" s="52" t="str">
        <f t="shared" si="180"/>
        <v/>
      </c>
      <c r="R1080" s="55" t="str">
        <f t="shared" si="181"/>
        <v/>
      </c>
      <c r="S1080" s="52" t="str">
        <f t="shared" si="189"/>
        <v/>
      </c>
      <c r="T1080" s="83" t="str">
        <f t="shared" si="182"/>
        <v/>
      </c>
      <c r="U1080" s="53" t="str">
        <f>IF(S1080="","",COUNTIF($S$7:S1080,"該当２"))</f>
        <v/>
      </c>
      <c r="V1080" s="56" t="str">
        <f t="shared" si="183"/>
        <v/>
      </c>
      <c r="W1080" s="83" t="str">
        <f t="shared" si="184"/>
        <v/>
      </c>
      <c r="X1080" s="53" t="str">
        <f>IF(V1080="","",COUNTIF($V$7:V1080,"該当３"))</f>
        <v/>
      </c>
    </row>
    <row r="1081" spans="1:24">
      <c r="A1081" s="263">
        <v>1020701001</v>
      </c>
      <c r="B1081" s="263">
        <v>10</v>
      </c>
      <c r="C1081" s="264">
        <v>207</v>
      </c>
      <c r="D1081" s="265">
        <v>1</v>
      </c>
      <c r="E1081" s="264">
        <v>1</v>
      </c>
      <c r="F1081" s="263" t="s">
        <v>495</v>
      </c>
      <c r="G1081" s="263" t="s">
        <v>1395</v>
      </c>
      <c r="H1081" s="263" t="s">
        <v>1396</v>
      </c>
      <c r="I1081" s="263" t="s">
        <v>1397</v>
      </c>
      <c r="J1081" s="51"/>
      <c r="K1081" s="52" t="str">
        <f t="shared" si="185"/>
        <v/>
      </c>
      <c r="L1081" s="83" t="str">
        <f t="shared" si="186"/>
        <v/>
      </c>
      <c r="M1081" s="53" t="str">
        <f>IF(K1081="","",COUNTIF($K$7:K1081,"ﾘｽﾄ１"))</f>
        <v/>
      </c>
      <c r="N1081" s="53" t="str">
        <f t="shared" si="187"/>
        <v/>
      </c>
      <c r="O1081" s="54" t="str">
        <f t="shared" si="188"/>
        <v/>
      </c>
      <c r="P1081" s="53" t="str">
        <f t="shared" si="179"/>
        <v/>
      </c>
      <c r="Q1081" s="52" t="str">
        <f t="shared" si="180"/>
        <v/>
      </c>
      <c r="R1081" s="55" t="str">
        <f t="shared" si="181"/>
        <v/>
      </c>
      <c r="S1081" s="52" t="str">
        <f t="shared" si="189"/>
        <v/>
      </c>
      <c r="T1081" s="83" t="str">
        <f t="shared" si="182"/>
        <v/>
      </c>
      <c r="U1081" s="53" t="str">
        <f>IF(S1081="","",COUNTIF($S$7:S1081,"該当２"))</f>
        <v/>
      </c>
      <c r="V1081" s="56" t="str">
        <f t="shared" si="183"/>
        <v/>
      </c>
      <c r="W1081" s="83" t="str">
        <f t="shared" si="184"/>
        <v/>
      </c>
      <c r="X1081" s="53" t="str">
        <f>IF(V1081="","",COUNTIF($V$7:V1081,"該当３"))</f>
        <v/>
      </c>
    </row>
    <row r="1082" spans="1:24">
      <c r="A1082" s="263">
        <v>1020701002</v>
      </c>
      <c r="B1082" s="263">
        <v>10</v>
      </c>
      <c r="C1082" s="264">
        <v>207</v>
      </c>
      <c r="D1082" s="265">
        <v>1</v>
      </c>
      <c r="E1082" s="264">
        <v>2</v>
      </c>
      <c r="F1082" s="263" t="s">
        <v>495</v>
      </c>
      <c r="G1082" s="263" t="s">
        <v>1395</v>
      </c>
      <c r="H1082" s="263" t="s">
        <v>1396</v>
      </c>
      <c r="I1082" s="263" t="s">
        <v>1397</v>
      </c>
      <c r="J1082" s="51"/>
      <c r="K1082" s="52" t="str">
        <f t="shared" si="185"/>
        <v/>
      </c>
      <c r="L1082" s="83" t="str">
        <f t="shared" si="186"/>
        <v/>
      </c>
      <c r="M1082" s="53" t="str">
        <f>IF(K1082="","",COUNTIF($K$7:K1082,"ﾘｽﾄ１"))</f>
        <v/>
      </c>
      <c r="N1082" s="53" t="str">
        <f t="shared" si="187"/>
        <v/>
      </c>
      <c r="O1082" s="54" t="str">
        <f t="shared" si="188"/>
        <v/>
      </c>
      <c r="P1082" s="53" t="str">
        <f t="shared" si="179"/>
        <v/>
      </c>
      <c r="Q1082" s="52" t="str">
        <f t="shared" si="180"/>
        <v/>
      </c>
      <c r="R1082" s="55" t="str">
        <f t="shared" si="181"/>
        <v/>
      </c>
      <c r="S1082" s="52" t="str">
        <f t="shared" si="189"/>
        <v/>
      </c>
      <c r="T1082" s="83" t="str">
        <f t="shared" si="182"/>
        <v/>
      </c>
      <c r="U1082" s="53" t="str">
        <f>IF(S1082="","",COUNTIF($S$7:S1082,"該当２"))</f>
        <v/>
      </c>
      <c r="V1082" s="56" t="str">
        <f t="shared" si="183"/>
        <v/>
      </c>
      <c r="W1082" s="83" t="str">
        <f t="shared" si="184"/>
        <v/>
      </c>
      <c r="X1082" s="53" t="str">
        <f>IF(V1082="","",COUNTIF($V$7:V1082,"該当３"))</f>
        <v/>
      </c>
    </row>
    <row r="1083" spans="1:24">
      <c r="A1083" s="263">
        <v>1020701003</v>
      </c>
      <c r="B1083" s="263">
        <v>10</v>
      </c>
      <c r="C1083" s="264">
        <v>207</v>
      </c>
      <c r="D1083" s="265">
        <v>1</v>
      </c>
      <c r="E1083" s="264">
        <v>3</v>
      </c>
      <c r="F1083" s="263" t="s">
        <v>495</v>
      </c>
      <c r="G1083" s="263" t="s">
        <v>1395</v>
      </c>
      <c r="H1083" s="263" t="s">
        <v>1396</v>
      </c>
      <c r="I1083" s="263" t="s">
        <v>1398</v>
      </c>
      <c r="J1083" s="51"/>
      <c r="K1083" s="52" t="str">
        <f t="shared" si="185"/>
        <v/>
      </c>
      <c r="L1083" s="83" t="str">
        <f t="shared" si="186"/>
        <v/>
      </c>
      <c r="M1083" s="53" t="str">
        <f>IF(K1083="","",COUNTIF($K$7:K1083,"ﾘｽﾄ１"))</f>
        <v/>
      </c>
      <c r="N1083" s="53" t="str">
        <f t="shared" si="187"/>
        <v/>
      </c>
      <c r="O1083" s="54" t="str">
        <f t="shared" si="188"/>
        <v/>
      </c>
      <c r="P1083" s="53" t="str">
        <f t="shared" si="179"/>
        <v/>
      </c>
      <c r="Q1083" s="52" t="str">
        <f t="shared" si="180"/>
        <v/>
      </c>
      <c r="R1083" s="55" t="str">
        <f t="shared" si="181"/>
        <v/>
      </c>
      <c r="S1083" s="52" t="str">
        <f t="shared" si="189"/>
        <v/>
      </c>
      <c r="T1083" s="83" t="str">
        <f t="shared" si="182"/>
        <v/>
      </c>
      <c r="U1083" s="53" t="str">
        <f>IF(S1083="","",COUNTIF($S$7:S1083,"該当２"))</f>
        <v/>
      </c>
      <c r="V1083" s="56" t="str">
        <f t="shared" si="183"/>
        <v/>
      </c>
      <c r="W1083" s="83" t="str">
        <f t="shared" si="184"/>
        <v/>
      </c>
      <c r="X1083" s="53" t="str">
        <f>IF(V1083="","",COUNTIF($V$7:V1083,"該当３"))</f>
        <v/>
      </c>
    </row>
    <row r="1084" spans="1:24">
      <c r="A1084" s="263">
        <v>1020701004</v>
      </c>
      <c r="B1084" s="263">
        <v>10</v>
      </c>
      <c r="C1084" s="264">
        <v>207</v>
      </c>
      <c r="D1084" s="265">
        <v>1</v>
      </c>
      <c r="E1084" s="264">
        <v>4</v>
      </c>
      <c r="F1084" s="263" t="s">
        <v>495</v>
      </c>
      <c r="G1084" s="263" t="s">
        <v>1395</v>
      </c>
      <c r="H1084" s="263" t="s">
        <v>1396</v>
      </c>
      <c r="I1084" s="263" t="s">
        <v>1399</v>
      </c>
      <c r="J1084" s="51"/>
      <c r="K1084" s="52" t="str">
        <f t="shared" si="185"/>
        <v/>
      </c>
      <c r="L1084" s="83" t="str">
        <f t="shared" si="186"/>
        <v/>
      </c>
      <c r="M1084" s="53" t="str">
        <f>IF(K1084="","",COUNTIF($K$7:K1084,"ﾘｽﾄ１"))</f>
        <v/>
      </c>
      <c r="N1084" s="53" t="str">
        <f t="shared" si="187"/>
        <v/>
      </c>
      <c r="O1084" s="54" t="str">
        <f t="shared" si="188"/>
        <v/>
      </c>
      <c r="P1084" s="53" t="str">
        <f t="shared" si="179"/>
        <v/>
      </c>
      <c r="Q1084" s="52" t="str">
        <f t="shared" si="180"/>
        <v/>
      </c>
      <c r="R1084" s="55" t="str">
        <f t="shared" si="181"/>
        <v/>
      </c>
      <c r="S1084" s="52" t="str">
        <f t="shared" si="189"/>
        <v/>
      </c>
      <c r="T1084" s="83" t="str">
        <f t="shared" si="182"/>
        <v/>
      </c>
      <c r="U1084" s="53" t="str">
        <f>IF(S1084="","",COUNTIF($S$7:S1084,"該当２"))</f>
        <v/>
      </c>
      <c r="V1084" s="56" t="str">
        <f t="shared" si="183"/>
        <v/>
      </c>
      <c r="W1084" s="83" t="str">
        <f t="shared" si="184"/>
        <v/>
      </c>
      <c r="X1084" s="53" t="str">
        <f>IF(V1084="","",COUNTIF($V$7:V1084,"該当３"))</f>
        <v/>
      </c>
    </row>
    <row r="1085" spans="1:24">
      <c r="A1085" s="263">
        <v>1020701005</v>
      </c>
      <c r="B1085" s="263">
        <v>10</v>
      </c>
      <c r="C1085" s="264">
        <v>207</v>
      </c>
      <c r="D1085" s="265">
        <v>1</v>
      </c>
      <c r="E1085" s="264">
        <v>5</v>
      </c>
      <c r="F1085" s="263" t="s">
        <v>495</v>
      </c>
      <c r="G1085" s="263" t="s">
        <v>1395</v>
      </c>
      <c r="H1085" s="263" t="s">
        <v>1396</v>
      </c>
      <c r="I1085" s="263" t="s">
        <v>1400</v>
      </c>
      <c r="J1085" s="51"/>
      <c r="K1085" s="52" t="str">
        <f t="shared" si="185"/>
        <v/>
      </c>
      <c r="L1085" s="83" t="str">
        <f t="shared" si="186"/>
        <v/>
      </c>
      <c r="M1085" s="53" t="str">
        <f>IF(K1085="","",COUNTIF($K$7:K1085,"ﾘｽﾄ１"))</f>
        <v/>
      </c>
      <c r="N1085" s="53" t="str">
        <f t="shared" si="187"/>
        <v/>
      </c>
      <c r="O1085" s="54" t="str">
        <f t="shared" si="188"/>
        <v/>
      </c>
      <c r="P1085" s="53" t="str">
        <f t="shared" si="179"/>
        <v/>
      </c>
      <c r="Q1085" s="52" t="str">
        <f t="shared" si="180"/>
        <v/>
      </c>
      <c r="R1085" s="55" t="str">
        <f t="shared" si="181"/>
        <v/>
      </c>
      <c r="S1085" s="52" t="str">
        <f t="shared" si="189"/>
        <v/>
      </c>
      <c r="T1085" s="83" t="str">
        <f t="shared" si="182"/>
        <v/>
      </c>
      <c r="U1085" s="53" t="str">
        <f>IF(S1085="","",COUNTIF($S$7:S1085,"該当２"))</f>
        <v/>
      </c>
      <c r="V1085" s="56" t="str">
        <f t="shared" si="183"/>
        <v/>
      </c>
      <c r="W1085" s="83" t="str">
        <f t="shared" si="184"/>
        <v/>
      </c>
      <c r="X1085" s="53" t="str">
        <f>IF(V1085="","",COUNTIF($V$7:V1085,"該当３"))</f>
        <v/>
      </c>
    </row>
    <row r="1086" spans="1:24">
      <c r="A1086" s="263">
        <v>1020701006</v>
      </c>
      <c r="B1086" s="263">
        <v>10</v>
      </c>
      <c r="C1086" s="264">
        <v>207</v>
      </c>
      <c r="D1086" s="265">
        <v>1</v>
      </c>
      <c r="E1086" s="264">
        <v>6</v>
      </c>
      <c r="F1086" s="263" t="s">
        <v>495</v>
      </c>
      <c r="G1086" s="263" t="s">
        <v>1395</v>
      </c>
      <c r="H1086" s="263" t="s">
        <v>1396</v>
      </c>
      <c r="I1086" s="263" t="s">
        <v>1401</v>
      </c>
      <c r="J1086" s="51"/>
      <c r="K1086" s="52" t="str">
        <f t="shared" si="185"/>
        <v/>
      </c>
      <c r="L1086" s="83" t="str">
        <f t="shared" si="186"/>
        <v/>
      </c>
      <c r="M1086" s="53" t="str">
        <f>IF(K1086="","",COUNTIF($K$7:K1086,"ﾘｽﾄ１"))</f>
        <v/>
      </c>
      <c r="N1086" s="53" t="str">
        <f t="shared" si="187"/>
        <v/>
      </c>
      <c r="O1086" s="54" t="str">
        <f t="shared" si="188"/>
        <v/>
      </c>
      <c r="P1086" s="53" t="str">
        <f t="shared" si="179"/>
        <v/>
      </c>
      <c r="Q1086" s="52" t="str">
        <f t="shared" si="180"/>
        <v/>
      </c>
      <c r="R1086" s="55" t="str">
        <f t="shared" si="181"/>
        <v/>
      </c>
      <c r="S1086" s="52" t="str">
        <f t="shared" si="189"/>
        <v/>
      </c>
      <c r="T1086" s="83" t="str">
        <f t="shared" si="182"/>
        <v/>
      </c>
      <c r="U1086" s="53" t="str">
        <f>IF(S1086="","",COUNTIF($S$7:S1086,"該当２"))</f>
        <v/>
      </c>
      <c r="V1086" s="56" t="str">
        <f t="shared" si="183"/>
        <v/>
      </c>
      <c r="W1086" s="83" t="str">
        <f t="shared" si="184"/>
        <v/>
      </c>
      <c r="X1086" s="53" t="str">
        <f>IF(V1086="","",COUNTIF($V$7:V1086,"該当３"))</f>
        <v/>
      </c>
    </row>
    <row r="1087" spans="1:24">
      <c r="A1087" s="263">
        <v>1020701007</v>
      </c>
      <c r="B1087" s="263">
        <v>10</v>
      </c>
      <c r="C1087" s="264">
        <v>207</v>
      </c>
      <c r="D1087" s="265">
        <v>1</v>
      </c>
      <c r="E1087" s="264">
        <v>7</v>
      </c>
      <c r="F1087" s="263" t="s">
        <v>495</v>
      </c>
      <c r="G1087" s="263" t="s">
        <v>1395</v>
      </c>
      <c r="H1087" s="263" t="s">
        <v>1396</v>
      </c>
      <c r="I1087" s="263" t="s">
        <v>1402</v>
      </c>
      <c r="J1087" s="51"/>
      <c r="K1087" s="52" t="str">
        <f t="shared" si="185"/>
        <v/>
      </c>
      <c r="L1087" s="83" t="str">
        <f t="shared" si="186"/>
        <v/>
      </c>
      <c r="M1087" s="53" t="str">
        <f>IF(K1087="","",COUNTIF($K$7:K1087,"ﾘｽﾄ１"))</f>
        <v/>
      </c>
      <c r="N1087" s="53" t="str">
        <f t="shared" si="187"/>
        <v/>
      </c>
      <c r="O1087" s="54" t="str">
        <f t="shared" si="188"/>
        <v/>
      </c>
      <c r="P1087" s="53" t="str">
        <f t="shared" si="179"/>
        <v/>
      </c>
      <c r="Q1087" s="52" t="str">
        <f t="shared" si="180"/>
        <v/>
      </c>
      <c r="R1087" s="55" t="str">
        <f t="shared" si="181"/>
        <v/>
      </c>
      <c r="S1087" s="52" t="str">
        <f t="shared" si="189"/>
        <v/>
      </c>
      <c r="T1087" s="83" t="str">
        <f t="shared" si="182"/>
        <v/>
      </c>
      <c r="U1087" s="53" t="str">
        <f>IF(S1087="","",COUNTIF($S$7:S1087,"該当２"))</f>
        <v/>
      </c>
      <c r="V1087" s="56" t="str">
        <f t="shared" si="183"/>
        <v/>
      </c>
      <c r="W1087" s="83" t="str">
        <f t="shared" si="184"/>
        <v/>
      </c>
      <c r="X1087" s="53" t="str">
        <f>IF(V1087="","",COUNTIF($V$7:V1087,"該当３"))</f>
        <v/>
      </c>
    </row>
    <row r="1088" spans="1:24">
      <c r="A1088" s="263">
        <v>1020701008</v>
      </c>
      <c r="B1088" s="263">
        <v>10</v>
      </c>
      <c r="C1088" s="264">
        <v>207</v>
      </c>
      <c r="D1088" s="265">
        <v>1</v>
      </c>
      <c r="E1088" s="264">
        <v>8</v>
      </c>
      <c r="F1088" s="263" t="s">
        <v>495</v>
      </c>
      <c r="G1088" s="263" t="s">
        <v>1395</v>
      </c>
      <c r="H1088" s="263" t="s">
        <v>1396</v>
      </c>
      <c r="I1088" s="263" t="s">
        <v>1403</v>
      </c>
      <c r="J1088" s="51"/>
      <c r="K1088" s="52" t="str">
        <f t="shared" si="185"/>
        <v/>
      </c>
      <c r="L1088" s="83" t="str">
        <f t="shared" si="186"/>
        <v/>
      </c>
      <c r="M1088" s="53" t="str">
        <f>IF(K1088="","",COUNTIF($K$7:K1088,"ﾘｽﾄ１"))</f>
        <v/>
      </c>
      <c r="N1088" s="53" t="str">
        <f t="shared" si="187"/>
        <v/>
      </c>
      <c r="O1088" s="54" t="str">
        <f t="shared" si="188"/>
        <v/>
      </c>
      <c r="P1088" s="53" t="str">
        <f t="shared" si="179"/>
        <v/>
      </c>
      <c r="Q1088" s="52" t="str">
        <f t="shared" si="180"/>
        <v/>
      </c>
      <c r="R1088" s="55" t="str">
        <f t="shared" si="181"/>
        <v/>
      </c>
      <c r="S1088" s="52" t="str">
        <f t="shared" si="189"/>
        <v/>
      </c>
      <c r="T1088" s="83" t="str">
        <f t="shared" si="182"/>
        <v/>
      </c>
      <c r="U1088" s="53" t="str">
        <f>IF(S1088="","",COUNTIF($S$7:S1088,"該当２"))</f>
        <v/>
      </c>
      <c r="V1088" s="56" t="str">
        <f t="shared" si="183"/>
        <v/>
      </c>
      <c r="W1088" s="83" t="str">
        <f t="shared" si="184"/>
        <v/>
      </c>
      <c r="X1088" s="53" t="str">
        <f>IF(V1088="","",COUNTIF($V$7:V1088,"該当３"))</f>
        <v/>
      </c>
    </row>
    <row r="1089" spans="1:24">
      <c r="A1089" s="263">
        <v>1020701009</v>
      </c>
      <c r="B1089" s="263">
        <v>10</v>
      </c>
      <c r="C1089" s="264">
        <v>207</v>
      </c>
      <c r="D1089" s="265">
        <v>1</v>
      </c>
      <c r="E1089" s="264">
        <v>9</v>
      </c>
      <c r="F1089" s="263" t="s">
        <v>495</v>
      </c>
      <c r="G1089" s="263" t="s">
        <v>1395</v>
      </c>
      <c r="H1089" s="263" t="s">
        <v>1396</v>
      </c>
      <c r="I1089" s="263" t="s">
        <v>1404</v>
      </c>
      <c r="J1089" s="51"/>
      <c r="K1089" s="52" t="str">
        <f t="shared" si="185"/>
        <v/>
      </c>
      <c r="L1089" s="83" t="str">
        <f t="shared" si="186"/>
        <v/>
      </c>
      <c r="M1089" s="53" t="str">
        <f>IF(K1089="","",COUNTIF($K$7:K1089,"ﾘｽﾄ１"))</f>
        <v/>
      </c>
      <c r="N1089" s="53" t="str">
        <f t="shared" si="187"/>
        <v/>
      </c>
      <c r="O1089" s="54" t="str">
        <f t="shared" si="188"/>
        <v/>
      </c>
      <c r="P1089" s="53" t="str">
        <f t="shared" si="179"/>
        <v/>
      </c>
      <c r="Q1089" s="52" t="str">
        <f t="shared" si="180"/>
        <v/>
      </c>
      <c r="R1089" s="55" t="str">
        <f t="shared" si="181"/>
        <v/>
      </c>
      <c r="S1089" s="52" t="str">
        <f t="shared" si="189"/>
        <v/>
      </c>
      <c r="T1089" s="83" t="str">
        <f t="shared" si="182"/>
        <v/>
      </c>
      <c r="U1089" s="53" t="str">
        <f>IF(S1089="","",COUNTIF($S$7:S1089,"該当２"))</f>
        <v/>
      </c>
      <c r="V1089" s="56" t="str">
        <f t="shared" si="183"/>
        <v/>
      </c>
      <c r="W1089" s="83" t="str">
        <f t="shared" si="184"/>
        <v/>
      </c>
      <c r="X1089" s="53" t="str">
        <f>IF(V1089="","",COUNTIF($V$7:V1089,"該当３"))</f>
        <v/>
      </c>
    </row>
    <row r="1090" spans="1:24">
      <c r="A1090" s="263">
        <v>1020701010</v>
      </c>
      <c r="B1090" s="263">
        <v>10</v>
      </c>
      <c r="C1090" s="264">
        <v>207</v>
      </c>
      <c r="D1090" s="265">
        <v>1</v>
      </c>
      <c r="E1090" s="264">
        <v>10</v>
      </c>
      <c r="F1090" s="263" t="s">
        <v>495</v>
      </c>
      <c r="G1090" s="263" t="s">
        <v>1395</v>
      </c>
      <c r="H1090" s="263" t="s">
        <v>1396</v>
      </c>
      <c r="I1090" s="263" t="s">
        <v>1405</v>
      </c>
      <c r="J1090" s="51"/>
      <c r="K1090" s="52" t="str">
        <f t="shared" si="185"/>
        <v/>
      </c>
      <c r="L1090" s="83" t="str">
        <f t="shared" si="186"/>
        <v/>
      </c>
      <c r="M1090" s="53" t="str">
        <f>IF(K1090="","",COUNTIF($K$7:K1090,"ﾘｽﾄ１"))</f>
        <v/>
      </c>
      <c r="N1090" s="53" t="str">
        <f t="shared" si="187"/>
        <v/>
      </c>
      <c r="O1090" s="54" t="str">
        <f t="shared" si="188"/>
        <v/>
      </c>
      <c r="P1090" s="53" t="str">
        <f t="shared" si="179"/>
        <v/>
      </c>
      <c r="Q1090" s="52" t="str">
        <f t="shared" si="180"/>
        <v/>
      </c>
      <c r="R1090" s="55" t="str">
        <f t="shared" si="181"/>
        <v/>
      </c>
      <c r="S1090" s="52" t="str">
        <f t="shared" si="189"/>
        <v/>
      </c>
      <c r="T1090" s="83" t="str">
        <f t="shared" si="182"/>
        <v/>
      </c>
      <c r="U1090" s="53" t="str">
        <f>IF(S1090="","",COUNTIF($S$7:S1090,"該当２"))</f>
        <v/>
      </c>
      <c r="V1090" s="56" t="str">
        <f t="shared" si="183"/>
        <v/>
      </c>
      <c r="W1090" s="83" t="str">
        <f t="shared" si="184"/>
        <v/>
      </c>
      <c r="X1090" s="53" t="str">
        <f>IF(V1090="","",COUNTIF($V$7:V1090,"該当３"))</f>
        <v/>
      </c>
    </row>
    <row r="1091" spans="1:24">
      <c r="A1091" s="263">
        <v>1020701011</v>
      </c>
      <c r="B1091" s="263">
        <v>10</v>
      </c>
      <c r="C1091" s="264">
        <v>207</v>
      </c>
      <c r="D1091" s="265">
        <v>1</v>
      </c>
      <c r="E1091" s="264">
        <v>11</v>
      </c>
      <c r="F1091" s="263" t="s">
        <v>495</v>
      </c>
      <c r="G1091" s="263" t="s">
        <v>1395</v>
      </c>
      <c r="H1091" s="263" t="s">
        <v>1396</v>
      </c>
      <c r="I1091" s="263" t="s">
        <v>1406</v>
      </c>
      <c r="J1091" s="51"/>
      <c r="K1091" s="52" t="str">
        <f t="shared" si="185"/>
        <v/>
      </c>
      <c r="L1091" s="83" t="str">
        <f t="shared" si="186"/>
        <v/>
      </c>
      <c r="M1091" s="53" t="str">
        <f>IF(K1091="","",COUNTIF($K$7:K1091,"ﾘｽﾄ１"))</f>
        <v/>
      </c>
      <c r="N1091" s="53" t="str">
        <f t="shared" si="187"/>
        <v/>
      </c>
      <c r="O1091" s="54" t="str">
        <f t="shared" si="188"/>
        <v/>
      </c>
      <c r="P1091" s="53" t="str">
        <f t="shared" si="179"/>
        <v/>
      </c>
      <c r="Q1091" s="52" t="str">
        <f t="shared" si="180"/>
        <v/>
      </c>
      <c r="R1091" s="55" t="str">
        <f t="shared" si="181"/>
        <v/>
      </c>
      <c r="S1091" s="52" t="str">
        <f t="shared" si="189"/>
        <v/>
      </c>
      <c r="T1091" s="83" t="str">
        <f t="shared" si="182"/>
        <v/>
      </c>
      <c r="U1091" s="53" t="str">
        <f>IF(S1091="","",COUNTIF($S$7:S1091,"該当２"))</f>
        <v/>
      </c>
      <c r="V1091" s="56" t="str">
        <f t="shared" si="183"/>
        <v/>
      </c>
      <c r="W1091" s="83" t="str">
        <f t="shared" si="184"/>
        <v/>
      </c>
      <c r="X1091" s="53" t="str">
        <f>IF(V1091="","",COUNTIF($V$7:V1091,"該当３"))</f>
        <v/>
      </c>
    </row>
    <row r="1092" spans="1:24">
      <c r="A1092" s="263">
        <v>1020701012</v>
      </c>
      <c r="B1092" s="263">
        <v>10</v>
      </c>
      <c r="C1092" s="264">
        <v>207</v>
      </c>
      <c r="D1092" s="265">
        <v>1</v>
      </c>
      <c r="E1092" s="264">
        <v>12</v>
      </c>
      <c r="F1092" s="263" t="s">
        <v>495</v>
      </c>
      <c r="G1092" s="263" t="s">
        <v>1395</v>
      </c>
      <c r="H1092" s="263" t="s">
        <v>1396</v>
      </c>
      <c r="I1092" s="263" t="s">
        <v>1406</v>
      </c>
      <c r="J1092" s="51"/>
      <c r="K1092" s="52" t="str">
        <f t="shared" si="185"/>
        <v/>
      </c>
      <c r="L1092" s="83" t="str">
        <f t="shared" si="186"/>
        <v/>
      </c>
      <c r="M1092" s="53" t="str">
        <f>IF(K1092="","",COUNTIF($K$7:K1092,"ﾘｽﾄ１"))</f>
        <v/>
      </c>
      <c r="N1092" s="53" t="str">
        <f t="shared" si="187"/>
        <v/>
      </c>
      <c r="O1092" s="54" t="str">
        <f t="shared" si="188"/>
        <v/>
      </c>
      <c r="P1092" s="53" t="str">
        <f t="shared" si="179"/>
        <v/>
      </c>
      <c r="Q1092" s="52" t="str">
        <f t="shared" si="180"/>
        <v/>
      </c>
      <c r="R1092" s="55" t="str">
        <f t="shared" si="181"/>
        <v/>
      </c>
      <c r="S1092" s="52" t="str">
        <f t="shared" si="189"/>
        <v/>
      </c>
      <c r="T1092" s="83" t="str">
        <f t="shared" si="182"/>
        <v/>
      </c>
      <c r="U1092" s="53" t="str">
        <f>IF(S1092="","",COUNTIF($S$7:S1092,"該当２"))</f>
        <v/>
      </c>
      <c r="V1092" s="56" t="str">
        <f t="shared" si="183"/>
        <v/>
      </c>
      <c r="W1092" s="83" t="str">
        <f t="shared" si="184"/>
        <v/>
      </c>
      <c r="X1092" s="53" t="str">
        <f>IF(V1092="","",COUNTIF($V$7:V1092,"該当３"))</f>
        <v/>
      </c>
    </row>
    <row r="1093" spans="1:24">
      <c r="A1093" s="263">
        <v>1020701013</v>
      </c>
      <c r="B1093" s="263">
        <v>10</v>
      </c>
      <c r="C1093" s="264">
        <v>207</v>
      </c>
      <c r="D1093" s="265">
        <v>1</v>
      </c>
      <c r="E1093" s="264">
        <v>13</v>
      </c>
      <c r="F1093" s="263" t="s">
        <v>495</v>
      </c>
      <c r="G1093" s="263" t="s">
        <v>1395</v>
      </c>
      <c r="H1093" s="263" t="s">
        <v>1396</v>
      </c>
      <c r="I1093" s="263" t="s">
        <v>1407</v>
      </c>
      <c r="J1093" s="51"/>
      <c r="K1093" s="52" t="str">
        <f t="shared" si="185"/>
        <v/>
      </c>
      <c r="L1093" s="83" t="str">
        <f t="shared" si="186"/>
        <v/>
      </c>
      <c r="M1093" s="53" t="str">
        <f>IF(K1093="","",COUNTIF($K$7:K1093,"ﾘｽﾄ１"))</f>
        <v/>
      </c>
      <c r="N1093" s="53" t="str">
        <f t="shared" si="187"/>
        <v/>
      </c>
      <c r="O1093" s="54" t="str">
        <f t="shared" si="188"/>
        <v/>
      </c>
      <c r="P1093" s="53" t="str">
        <f t="shared" si="179"/>
        <v/>
      </c>
      <c r="Q1093" s="52" t="str">
        <f t="shared" si="180"/>
        <v/>
      </c>
      <c r="R1093" s="55" t="str">
        <f t="shared" si="181"/>
        <v/>
      </c>
      <c r="S1093" s="52" t="str">
        <f t="shared" si="189"/>
        <v/>
      </c>
      <c r="T1093" s="83" t="str">
        <f t="shared" si="182"/>
        <v/>
      </c>
      <c r="U1093" s="53" t="str">
        <f>IF(S1093="","",COUNTIF($S$7:S1093,"該当２"))</f>
        <v/>
      </c>
      <c r="V1093" s="56" t="str">
        <f t="shared" si="183"/>
        <v/>
      </c>
      <c r="W1093" s="83" t="str">
        <f t="shared" si="184"/>
        <v/>
      </c>
      <c r="X1093" s="53" t="str">
        <f>IF(V1093="","",COUNTIF($V$7:V1093,"該当３"))</f>
        <v/>
      </c>
    </row>
    <row r="1094" spans="1:24">
      <c r="A1094" s="263">
        <v>1020701014</v>
      </c>
      <c r="B1094" s="263">
        <v>10</v>
      </c>
      <c r="C1094" s="264">
        <v>207</v>
      </c>
      <c r="D1094" s="265">
        <v>1</v>
      </c>
      <c r="E1094" s="264">
        <v>14</v>
      </c>
      <c r="F1094" s="263" t="s">
        <v>495</v>
      </c>
      <c r="G1094" s="263" t="s">
        <v>1395</v>
      </c>
      <c r="H1094" s="263" t="s">
        <v>1396</v>
      </c>
      <c r="I1094" s="263" t="s">
        <v>1407</v>
      </c>
      <c r="J1094" s="51"/>
      <c r="K1094" s="52" t="str">
        <f t="shared" si="185"/>
        <v/>
      </c>
      <c r="L1094" s="83" t="str">
        <f t="shared" si="186"/>
        <v/>
      </c>
      <c r="M1094" s="53" t="str">
        <f>IF(K1094="","",COUNTIF($K$7:K1094,"ﾘｽﾄ１"))</f>
        <v/>
      </c>
      <c r="N1094" s="53" t="str">
        <f t="shared" si="187"/>
        <v/>
      </c>
      <c r="O1094" s="54" t="str">
        <f t="shared" si="188"/>
        <v/>
      </c>
      <c r="P1094" s="53" t="str">
        <f t="shared" si="179"/>
        <v/>
      </c>
      <c r="Q1094" s="52" t="str">
        <f t="shared" si="180"/>
        <v/>
      </c>
      <c r="R1094" s="55" t="str">
        <f t="shared" si="181"/>
        <v/>
      </c>
      <c r="S1094" s="52" t="str">
        <f t="shared" si="189"/>
        <v/>
      </c>
      <c r="T1094" s="83" t="str">
        <f t="shared" si="182"/>
        <v/>
      </c>
      <c r="U1094" s="53" t="str">
        <f>IF(S1094="","",COUNTIF($S$7:S1094,"該当２"))</f>
        <v/>
      </c>
      <c r="V1094" s="56" t="str">
        <f t="shared" si="183"/>
        <v/>
      </c>
      <c r="W1094" s="83" t="str">
        <f t="shared" si="184"/>
        <v/>
      </c>
      <c r="X1094" s="53" t="str">
        <f>IF(V1094="","",COUNTIF($V$7:V1094,"該当３"))</f>
        <v/>
      </c>
    </row>
    <row r="1095" spans="1:24">
      <c r="A1095" s="263">
        <v>1020701015</v>
      </c>
      <c r="B1095" s="263">
        <v>10</v>
      </c>
      <c r="C1095" s="264">
        <v>207</v>
      </c>
      <c r="D1095" s="265">
        <v>1</v>
      </c>
      <c r="E1095" s="264">
        <v>15</v>
      </c>
      <c r="F1095" s="263" t="s">
        <v>495</v>
      </c>
      <c r="G1095" s="263" t="s">
        <v>1395</v>
      </c>
      <c r="H1095" s="263" t="s">
        <v>1396</v>
      </c>
      <c r="I1095" s="263" t="s">
        <v>1408</v>
      </c>
      <c r="J1095" s="51"/>
      <c r="K1095" s="52" t="str">
        <f t="shared" si="185"/>
        <v/>
      </c>
      <c r="L1095" s="83" t="str">
        <f t="shared" si="186"/>
        <v/>
      </c>
      <c r="M1095" s="53" t="str">
        <f>IF(K1095="","",COUNTIF($K$7:K1095,"ﾘｽﾄ１"))</f>
        <v/>
      </c>
      <c r="N1095" s="53" t="str">
        <f t="shared" si="187"/>
        <v/>
      </c>
      <c r="O1095" s="54" t="str">
        <f t="shared" si="188"/>
        <v/>
      </c>
      <c r="P1095" s="53" t="str">
        <f t="shared" si="179"/>
        <v/>
      </c>
      <c r="Q1095" s="52" t="str">
        <f t="shared" si="180"/>
        <v/>
      </c>
      <c r="R1095" s="55" t="str">
        <f t="shared" si="181"/>
        <v/>
      </c>
      <c r="S1095" s="52" t="str">
        <f t="shared" si="189"/>
        <v/>
      </c>
      <c r="T1095" s="83" t="str">
        <f t="shared" si="182"/>
        <v/>
      </c>
      <c r="U1095" s="53" t="str">
        <f>IF(S1095="","",COUNTIF($S$7:S1095,"該当２"))</f>
        <v/>
      </c>
      <c r="V1095" s="56" t="str">
        <f t="shared" si="183"/>
        <v/>
      </c>
      <c r="W1095" s="83" t="str">
        <f t="shared" si="184"/>
        <v/>
      </c>
      <c r="X1095" s="53" t="str">
        <f>IF(V1095="","",COUNTIF($V$7:V1095,"該当３"))</f>
        <v/>
      </c>
    </row>
    <row r="1096" spans="1:24">
      <c r="A1096" s="263">
        <v>1020702000</v>
      </c>
      <c r="B1096" s="263">
        <v>10</v>
      </c>
      <c r="C1096" s="264">
        <v>207</v>
      </c>
      <c r="D1096" s="265">
        <v>2</v>
      </c>
      <c r="E1096" s="264">
        <v>0</v>
      </c>
      <c r="F1096" s="263" t="s">
        <v>495</v>
      </c>
      <c r="G1096" s="263" t="s">
        <v>1395</v>
      </c>
      <c r="H1096" s="263" t="s">
        <v>1409</v>
      </c>
      <c r="I1096" s="263"/>
      <c r="J1096" s="51"/>
      <c r="K1096" s="52" t="str">
        <f t="shared" si="185"/>
        <v/>
      </c>
      <c r="L1096" s="83" t="str">
        <f t="shared" si="186"/>
        <v/>
      </c>
      <c r="M1096" s="53" t="str">
        <f>IF(K1096="","",COUNTIF($K$7:K1096,"ﾘｽﾄ１"))</f>
        <v/>
      </c>
      <c r="N1096" s="53" t="str">
        <f t="shared" si="187"/>
        <v/>
      </c>
      <c r="O1096" s="54" t="str">
        <f t="shared" si="188"/>
        <v/>
      </c>
      <c r="P1096" s="53" t="str">
        <f t="shared" si="179"/>
        <v/>
      </c>
      <c r="Q1096" s="52" t="str">
        <f t="shared" si="180"/>
        <v/>
      </c>
      <c r="R1096" s="55" t="str">
        <f t="shared" si="181"/>
        <v/>
      </c>
      <c r="S1096" s="52" t="str">
        <f t="shared" si="189"/>
        <v/>
      </c>
      <c r="T1096" s="83" t="str">
        <f t="shared" si="182"/>
        <v/>
      </c>
      <c r="U1096" s="53" t="str">
        <f>IF(S1096="","",COUNTIF($S$7:S1096,"該当２"))</f>
        <v/>
      </c>
      <c r="V1096" s="56" t="str">
        <f t="shared" si="183"/>
        <v/>
      </c>
      <c r="W1096" s="83" t="str">
        <f t="shared" si="184"/>
        <v/>
      </c>
      <c r="X1096" s="53" t="str">
        <f>IF(V1096="","",COUNTIF($V$7:V1096,"該当３"))</f>
        <v/>
      </c>
    </row>
    <row r="1097" spans="1:24">
      <c r="A1097" s="263">
        <v>1020702001</v>
      </c>
      <c r="B1097" s="263">
        <v>10</v>
      </c>
      <c r="C1097" s="264">
        <v>207</v>
      </c>
      <c r="D1097" s="265">
        <v>2</v>
      </c>
      <c r="E1097" s="264">
        <v>1</v>
      </c>
      <c r="F1097" s="263" t="s">
        <v>495</v>
      </c>
      <c r="G1097" s="263" t="s">
        <v>1395</v>
      </c>
      <c r="H1097" s="263" t="s">
        <v>1409</v>
      </c>
      <c r="I1097" s="263" t="s">
        <v>1410</v>
      </c>
      <c r="J1097" s="51"/>
      <c r="K1097" s="52" t="str">
        <f t="shared" si="185"/>
        <v/>
      </c>
      <c r="L1097" s="83" t="str">
        <f t="shared" si="186"/>
        <v/>
      </c>
      <c r="M1097" s="53" t="str">
        <f>IF(K1097="","",COUNTIF($K$7:K1097,"ﾘｽﾄ１"))</f>
        <v/>
      </c>
      <c r="N1097" s="53" t="str">
        <f t="shared" si="187"/>
        <v/>
      </c>
      <c r="O1097" s="54" t="str">
        <f t="shared" si="188"/>
        <v/>
      </c>
      <c r="P1097" s="53" t="str">
        <f t="shared" si="179"/>
        <v/>
      </c>
      <c r="Q1097" s="52" t="str">
        <f t="shared" si="180"/>
        <v/>
      </c>
      <c r="R1097" s="55" t="str">
        <f t="shared" si="181"/>
        <v/>
      </c>
      <c r="S1097" s="52" t="str">
        <f t="shared" si="189"/>
        <v/>
      </c>
      <c r="T1097" s="83" t="str">
        <f t="shared" si="182"/>
        <v/>
      </c>
      <c r="U1097" s="53" t="str">
        <f>IF(S1097="","",COUNTIF($S$7:S1097,"該当２"))</f>
        <v/>
      </c>
      <c r="V1097" s="56" t="str">
        <f t="shared" si="183"/>
        <v/>
      </c>
      <c r="W1097" s="83" t="str">
        <f t="shared" si="184"/>
        <v/>
      </c>
      <c r="X1097" s="53" t="str">
        <f>IF(V1097="","",COUNTIF($V$7:V1097,"該当３"))</f>
        <v/>
      </c>
    </row>
    <row r="1098" spans="1:24">
      <c r="A1098" s="263">
        <v>1020702002</v>
      </c>
      <c r="B1098" s="263">
        <v>10</v>
      </c>
      <c r="C1098" s="264">
        <v>207</v>
      </c>
      <c r="D1098" s="265">
        <v>2</v>
      </c>
      <c r="E1098" s="264">
        <v>2</v>
      </c>
      <c r="F1098" s="263" t="s">
        <v>495</v>
      </c>
      <c r="G1098" s="263" t="s">
        <v>1395</v>
      </c>
      <c r="H1098" s="263" t="s">
        <v>1409</v>
      </c>
      <c r="I1098" s="263" t="s">
        <v>177</v>
      </c>
      <c r="J1098" s="51"/>
      <c r="K1098" s="52" t="str">
        <f t="shared" si="185"/>
        <v/>
      </c>
      <c r="L1098" s="83" t="str">
        <f t="shared" si="186"/>
        <v/>
      </c>
      <c r="M1098" s="53" t="str">
        <f>IF(K1098="","",COUNTIF($K$7:K1098,"ﾘｽﾄ１"))</f>
        <v/>
      </c>
      <c r="N1098" s="53" t="str">
        <f t="shared" si="187"/>
        <v/>
      </c>
      <c r="O1098" s="54" t="str">
        <f t="shared" si="188"/>
        <v/>
      </c>
      <c r="P1098" s="53" t="str">
        <f t="shared" ref="P1098:P1161" si="190">IF(O1098="該当１",G1098,"")</f>
        <v/>
      </c>
      <c r="Q1098" s="52" t="str">
        <f t="shared" ref="Q1098:Q1161" si="191">IF(O1098="該当１","ﾘｽﾄ2","")</f>
        <v/>
      </c>
      <c r="R1098" s="55" t="str">
        <f t="shared" ref="R1098:R1161" si="192">IF(Q1098="ﾘｽﾄ2",H1098,"")</f>
        <v/>
      </c>
      <c r="S1098" s="52" t="str">
        <f t="shared" si="189"/>
        <v/>
      </c>
      <c r="T1098" s="83" t="str">
        <f t="shared" ref="T1098:T1161" si="193">IF(S1098="該当２",H1098,"")</f>
        <v/>
      </c>
      <c r="U1098" s="53" t="str">
        <f>IF(S1098="","",COUNTIF($S$7:S1098,"該当２"))</f>
        <v/>
      </c>
      <c r="V1098" s="56" t="str">
        <f t="shared" ref="V1098:V1161" si="194">IF(AND($S$2=H1098,E1098&gt;0,E1098&lt;998),"該当３","")</f>
        <v/>
      </c>
      <c r="W1098" s="83" t="str">
        <f t="shared" ref="W1098:W1161" si="195">IF(V1098="該当３",I1098,"")</f>
        <v/>
      </c>
      <c r="X1098" s="53" t="str">
        <f>IF(V1098="","",COUNTIF($V$7:V1098,"該当３"))</f>
        <v/>
      </c>
    </row>
    <row r="1099" spans="1:24">
      <c r="A1099" s="263">
        <v>1020702003</v>
      </c>
      <c r="B1099" s="263">
        <v>10</v>
      </c>
      <c r="C1099" s="264">
        <v>207</v>
      </c>
      <c r="D1099" s="265">
        <v>2</v>
      </c>
      <c r="E1099" s="264">
        <v>3</v>
      </c>
      <c r="F1099" s="263" t="s">
        <v>495</v>
      </c>
      <c r="G1099" s="263" t="s">
        <v>1395</v>
      </c>
      <c r="H1099" s="263" t="s">
        <v>1409</v>
      </c>
      <c r="I1099" s="263" t="s">
        <v>1411</v>
      </c>
      <c r="J1099" s="51"/>
      <c r="K1099" s="52" t="str">
        <f t="shared" ref="K1099:K1162" si="196">IF(AND($C1099&gt;0,$H1099=""),"ﾘｽﾄ１","")</f>
        <v/>
      </c>
      <c r="L1099" s="83" t="str">
        <f t="shared" ref="L1099:L1162" si="197">IF(K1099="ﾘｽﾄ１",G1099,"")</f>
        <v/>
      </c>
      <c r="M1099" s="53" t="str">
        <f>IF(K1099="","",COUNTIF($K$7:K1099,"ﾘｽﾄ１"))</f>
        <v/>
      </c>
      <c r="N1099" s="53" t="str">
        <f t="shared" ref="N1099:N1162" si="198">IF(AND(D1099=0,E1099&gt;0),"同一区","")</f>
        <v/>
      </c>
      <c r="O1099" s="54" t="str">
        <f t="shared" ref="O1099:O1162" si="199">IF(AND(EXACT($K$2,G1099),H1099&gt;0),"該当１","")</f>
        <v/>
      </c>
      <c r="P1099" s="53" t="str">
        <f t="shared" si="190"/>
        <v/>
      </c>
      <c r="Q1099" s="52" t="str">
        <f t="shared" si="191"/>
        <v/>
      </c>
      <c r="R1099" s="55" t="str">
        <f t="shared" si="192"/>
        <v/>
      </c>
      <c r="S1099" s="52" t="str">
        <f t="shared" ref="S1099:S1162" si="200">IF(AND(Q1099="ﾘｽﾄ2",OR(I1099=0,AND(N1099="同一区",E1099=1))),"該当２","")</f>
        <v/>
      </c>
      <c r="T1099" s="83" t="str">
        <f t="shared" si="193"/>
        <v/>
      </c>
      <c r="U1099" s="53" t="str">
        <f>IF(S1099="","",COUNTIF($S$7:S1099,"該当２"))</f>
        <v/>
      </c>
      <c r="V1099" s="56" t="str">
        <f t="shared" si="194"/>
        <v/>
      </c>
      <c r="W1099" s="83" t="str">
        <f t="shared" si="195"/>
        <v/>
      </c>
      <c r="X1099" s="53" t="str">
        <f>IF(V1099="","",COUNTIF($V$7:V1099,"該当３"))</f>
        <v/>
      </c>
    </row>
    <row r="1100" spans="1:24">
      <c r="A1100" s="263">
        <v>1020702004</v>
      </c>
      <c r="B1100" s="263">
        <v>10</v>
      </c>
      <c r="C1100" s="264">
        <v>207</v>
      </c>
      <c r="D1100" s="265">
        <v>2</v>
      </c>
      <c r="E1100" s="264">
        <v>4</v>
      </c>
      <c r="F1100" s="263" t="s">
        <v>495</v>
      </c>
      <c r="G1100" s="263" t="s">
        <v>1395</v>
      </c>
      <c r="H1100" s="263" t="s">
        <v>1409</v>
      </c>
      <c r="I1100" s="263" t="s">
        <v>25</v>
      </c>
      <c r="J1100" s="51"/>
      <c r="K1100" s="52" t="str">
        <f t="shared" si="196"/>
        <v/>
      </c>
      <c r="L1100" s="83" t="str">
        <f t="shared" si="197"/>
        <v/>
      </c>
      <c r="M1100" s="53" t="str">
        <f>IF(K1100="","",COUNTIF($K$7:K1100,"ﾘｽﾄ１"))</f>
        <v/>
      </c>
      <c r="N1100" s="53" t="str">
        <f t="shared" si="198"/>
        <v/>
      </c>
      <c r="O1100" s="54" t="str">
        <f t="shared" si="199"/>
        <v/>
      </c>
      <c r="P1100" s="53" t="str">
        <f t="shared" si="190"/>
        <v/>
      </c>
      <c r="Q1100" s="52" t="str">
        <f t="shared" si="191"/>
        <v/>
      </c>
      <c r="R1100" s="55" t="str">
        <f t="shared" si="192"/>
        <v/>
      </c>
      <c r="S1100" s="52" t="str">
        <f t="shared" si="200"/>
        <v/>
      </c>
      <c r="T1100" s="83" t="str">
        <f t="shared" si="193"/>
        <v/>
      </c>
      <c r="U1100" s="53" t="str">
        <f>IF(S1100="","",COUNTIF($S$7:S1100,"該当２"))</f>
        <v/>
      </c>
      <c r="V1100" s="56" t="str">
        <f t="shared" si="194"/>
        <v/>
      </c>
      <c r="W1100" s="83" t="str">
        <f t="shared" si="195"/>
        <v/>
      </c>
      <c r="X1100" s="53" t="str">
        <f>IF(V1100="","",COUNTIF($V$7:V1100,"該当３"))</f>
        <v/>
      </c>
    </row>
    <row r="1101" spans="1:24">
      <c r="A1101" s="263">
        <v>1020702005</v>
      </c>
      <c r="B1101" s="263">
        <v>10</v>
      </c>
      <c r="C1101" s="264">
        <v>207</v>
      </c>
      <c r="D1101" s="265">
        <v>2</v>
      </c>
      <c r="E1101" s="264">
        <v>5</v>
      </c>
      <c r="F1101" s="263" t="s">
        <v>495</v>
      </c>
      <c r="G1101" s="263" t="s">
        <v>1395</v>
      </c>
      <c r="H1101" s="263" t="s">
        <v>1409</v>
      </c>
      <c r="I1101" s="263" t="s">
        <v>1412</v>
      </c>
      <c r="J1101" s="51"/>
      <c r="K1101" s="52" t="str">
        <f t="shared" si="196"/>
        <v/>
      </c>
      <c r="L1101" s="83" t="str">
        <f t="shared" si="197"/>
        <v/>
      </c>
      <c r="M1101" s="53" t="str">
        <f>IF(K1101="","",COUNTIF($K$7:K1101,"ﾘｽﾄ１"))</f>
        <v/>
      </c>
      <c r="N1101" s="53" t="str">
        <f t="shared" si="198"/>
        <v/>
      </c>
      <c r="O1101" s="54" t="str">
        <f t="shared" si="199"/>
        <v/>
      </c>
      <c r="P1101" s="53" t="str">
        <f t="shared" si="190"/>
        <v/>
      </c>
      <c r="Q1101" s="52" t="str">
        <f t="shared" si="191"/>
        <v/>
      </c>
      <c r="R1101" s="55" t="str">
        <f t="shared" si="192"/>
        <v/>
      </c>
      <c r="S1101" s="52" t="str">
        <f t="shared" si="200"/>
        <v/>
      </c>
      <c r="T1101" s="83" t="str">
        <f t="shared" si="193"/>
        <v/>
      </c>
      <c r="U1101" s="53" t="str">
        <f>IF(S1101="","",COUNTIF($S$7:S1101,"該当２"))</f>
        <v/>
      </c>
      <c r="V1101" s="56" t="str">
        <f t="shared" si="194"/>
        <v/>
      </c>
      <c r="W1101" s="83" t="str">
        <f t="shared" si="195"/>
        <v/>
      </c>
      <c r="X1101" s="53" t="str">
        <f>IF(V1101="","",COUNTIF($V$7:V1101,"該当３"))</f>
        <v/>
      </c>
    </row>
    <row r="1102" spans="1:24">
      <c r="A1102" s="263">
        <v>1020703000</v>
      </c>
      <c r="B1102" s="263">
        <v>10</v>
      </c>
      <c r="C1102" s="264">
        <v>207</v>
      </c>
      <c r="D1102" s="265">
        <v>3</v>
      </c>
      <c r="E1102" s="264">
        <v>0</v>
      </c>
      <c r="F1102" s="263" t="s">
        <v>495</v>
      </c>
      <c r="G1102" s="263" t="s">
        <v>1395</v>
      </c>
      <c r="H1102" s="263" t="s">
        <v>1413</v>
      </c>
      <c r="I1102" s="263"/>
      <c r="J1102" s="51"/>
      <c r="K1102" s="52" t="str">
        <f t="shared" si="196"/>
        <v/>
      </c>
      <c r="L1102" s="83" t="str">
        <f t="shared" si="197"/>
        <v/>
      </c>
      <c r="M1102" s="53" t="str">
        <f>IF(K1102="","",COUNTIF($K$7:K1102,"ﾘｽﾄ１"))</f>
        <v/>
      </c>
      <c r="N1102" s="53" t="str">
        <f t="shared" si="198"/>
        <v/>
      </c>
      <c r="O1102" s="54" t="str">
        <f t="shared" si="199"/>
        <v/>
      </c>
      <c r="P1102" s="53" t="str">
        <f t="shared" si="190"/>
        <v/>
      </c>
      <c r="Q1102" s="52" t="str">
        <f t="shared" si="191"/>
        <v/>
      </c>
      <c r="R1102" s="55" t="str">
        <f t="shared" si="192"/>
        <v/>
      </c>
      <c r="S1102" s="52" t="str">
        <f t="shared" si="200"/>
        <v/>
      </c>
      <c r="T1102" s="83" t="str">
        <f t="shared" si="193"/>
        <v/>
      </c>
      <c r="U1102" s="53" t="str">
        <f>IF(S1102="","",COUNTIF($S$7:S1102,"該当２"))</f>
        <v/>
      </c>
      <c r="V1102" s="56" t="str">
        <f t="shared" si="194"/>
        <v/>
      </c>
      <c r="W1102" s="83" t="str">
        <f t="shared" si="195"/>
        <v/>
      </c>
      <c r="X1102" s="53" t="str">
        <f>IF(V1102="","",COUNTIF($V$7:V1102,"該当３"))</f>
        <v/>
      </c>
    </row>
    <row r="1103" spans="1:24">
      <c r="A1103" s="263">
        <v>1020703001</v>
      </c>
      <c r="B1103" s="263">
        <v>10</v>
      </c>
      <c r="C1103" s="264">
        <v>207</v>
      </c>
      <c r="D1103" s="265">
        <v>3</v>
      </c>
      <c r="E1103" s="264">
        <v>1</v>
      </c>
      <c r="F1103" s="263" t="s">
        <v>495</v>
      </c>
      <c r="G1103" s="263" t="s">
        <v>1395</v>
      </c>
      <c r="H1103" s="263" t="s">
        <v>1413</v>
      </c>
      <c r="I1103" s="263" t="s">
        <v>1414</v>
      </c>
      <c r="J1103" s="51"/>
      <c r="K1103" s="52" t="str">
        <f t="shared" si="196"/>
        <v/>
      </c>
      <c r="L1103" s="83" t="str">
        <f t="shared" si="197"/>
        <v/>
      </c>
      <c r="M1103" s="53" t="str">
        <f>IF(K1103="","",COUNTIF($K$7:K1103,"ﾘｽﾄ１"))</f>
        <v/>
      </c>
      <c r="N1103" s="53" t="str">
        <f t="shared" si="198"/>
        <v/>
      </c>
      <c r="O1103" s="54" t="str">
        <f t="shared" si="199"/>
        <v/>
      </c>
      <c r="P1103" s="53" t="str">
        <f t="shared" si="190"/>
        <v/>
      </c>
      <c r="Q1103" s="52" t="str">
        <f t="shared" si="191"/>
        <v/>
      </c>
      <c r="R1103" s="55" t="str">
        <f t="shared" si="192"/>
        <v/>
      </c>
      <c r="S1103" s="52" t="str">
        <f t="shared" si="200"/>
        <v/>
      </c>
      <c r="T1103" s="83" t="str">
        <f t="shared" si="193"/>
        <v/>
      </c>
      <c r="U1103" s="53" t="str">
        <f>IF(S1103="","",COUNTIF($S$7:S1103,"該当２"))</f>
        <v/>
      </c>
      <c r="V1103" s="56" t="str">
        <f t="shared" si="194"/>
        <v/>
      </c>
      <c r="W1103" s="83" t="str">
        <f t="shared" si="195"/>
        <v/>
      </c>
      <c r="X1103" s="53" t="str">
        <f>IF(V1103="","",COUNTIF($V$7:V1103,"該当３"))</f>
        <v/>
      </c>
    </row>
    <row r="1104" spans="1:24">
      <c r="A1104" s="263">
        <v>1020703002</v>
      </c>
      <c r="B1104" s="263">
        <v>10</v>
      </c>
      <c r="C1104" s="264">
        <v>207</v>
      </c>
      <c r="D1104" s="265">
        <v>3</v>
      </c>
      <c r="E1104" s="264">
        <v>2</v>
      </c>
      <c r="F1104" s="263" t="s">
        <v>495</v>
      </c>
      <c r="G1104" s="263" t="s">
        <v>1395</v>
      </c>
      <c r="H1104" s="263" t="s">
        <v>1413</v>
      </c>
      <c r="I1104" s="263" t="s">
        <v>1415</v>
      </c>
      <c r="J1104" s="51"/>
      <c r="K1104" s="52" t="str">
        <f t="shared" si="196"/>
        <v/>
      </c>
      <c r="L1104" s="83" t="str">
        <f t="shared" si="197"/>
        <v/>
      </c>
      <c r="M1104" s="53" t="str">
        <f>IF(K1104="","",COUNTIF($K$7:K1104,"ﾘｽﾄ１"))</f>
        <v/>
      </c>
      <c r="N1104" s="53" t="str">
        <f t="shared" si="198"/>
        <v/>
      </c>
      <c r="O1104" s="54" t="str">
        <f t="shared" si="199"/>
        <v/>
      </c>
      <c r="P1104" s="53" t="str">
        <f t="shared" si="190"/>
        <v/>
      </c>
      <c r="Q1104" s="52" t="str">
        <f t="shared" si="191"/>
        <v/>
      </c>
      <c r="R1104" s="55" t="str">
        <f t="shared" si="192"/>
        <v/>
      </c>
      <c r="S1104" s="52" t="str">
        <f t="shared" si="200"/>
        <v/>
      </c>
      <c r="T1104" s="83" t="str">
        <f t="shared" si="193"/>
        <v/>
      </c>
      <c r="U1104" s="53" t="str">
        <f>IF(S1104="","",COUNTIF($S$7:S1104,"該当２"))</f>
        <v/>
      </c>
      <c r="V1104" s="56" t="str">
        <f t="shared" si="194"/>
        <v/>
      </c>
      <c r="W1104" s="83" t="str">
        <f t="shared" si="195"/>
        <v/>
      </c>
      <c r="X1104" s="53" t="str">
        <f>IF(V1104="","",COUNTIF($V$7:V1104,"該当３"))</f>
        <v/>
      </c>
    </row>
    <row r="1105" spans="1:24">
      <c r="A1105" s="263">
        <v>1020703003</v>
      </c>
      <c r="B1105" s="263">
        <v>10</v>
      </c>
      <c r="C1105" s="264">
        <v>207</v>
      </c>
      <c r="D1105" s="265">
        <v>3</v>
      </c>
      <c r="E1105" s="264">
        <v>3</v>
      </c>
      <c r="F1105" s="263" t="s">
        <v>495</v>
      </c>
      <c r="G1105" s="263" t="s">
        <v>1395</v>
      </c>
      <c r="H1105" s="263" t="s">
        <v>1413</v>
      </c>
      <c r="I1105" s="263" t="s">
        <v>147</v>
      </c>
      <c r="J1105" s="51"/>
      <c r="K1105" s="52" t="str">
        <f t="shared" si="196"/>
        <v/>
      </c>
      <c r="L1105" s="83" t="str">
        <f t="shared" si="197"/>
        <v/>
      </c>
      <c r="M1105" s="53" t="str">
        <f>IF(K1105="","",COUNTIF($K$7:K1105,"ﾘｽﾄ１"))</f>
        <v/>
      </c>
      <c r="N1105" s="53" t="str">
        <f t="shared" si="198"/>
        <v/>
      </c>
      <c r="O1105" s="54" t="str">
        <f t="shared" si="199"/>
        <v/>
      </c>
      <c r="P1105" s="53" t="str">
        <f t="shared" si="190"/>
        <v/>
      </c>
      <c r="Q1105" s="52" t="str">
        <f t="shared" si="191"/>
        <v/>
      </c>
      <c r="R1105" s="55" t="str">
        <f t="shared" si="192"/>
        <v/>
      </c>
      <c r="S1105" s="52" t="str">
        <f t="shared" si="200"/>
        <v/>
      </c>
      <c r="T1105" s="83" t="str">
        <f t="shared" si="193"/>
        <v/>
      </c>
      <c r="U1105" s="53" t="str">
        <f>IF(S1105="","",COUNTIF($S$7:S1105,"該当２"))</f>
        <v/>
      </c>
      <c r="V1105" s="56" t="str">
        <f t="shared" si="194"/>
        <v/>
      </c>
      <c r="W1105" s="83" t="str">
        <f t="shared" si="195"/>
        <v/>
      </c>
      <c r="X1105" s="53" t="str">
        <f>IF(V1105="","",COUNTIF($V$7:V1105,"該当３"))</f>
        <v/>
      </c>
    </row>
    <row r="1106" spans="1:24">
      <c r="A1106" s="263">
        <v>1020703004</v>
      </c>
      <c r="B1106" s="263">
        <v>10</v>
      </c>
      <c r="C1106" s="264">
        <v>207</v>
      </c>
      <c r="D1106" s="265">
        <v>3</v>
      </c>
      <c r="E1106" s="264">
        <v>4</v>
      </c>
      <c r="F1106" s="263" t="s">
        <v>495</v>
      </c>
      <c r="G1106" s="263" t="s">
        <v>1395</v>
      </c>
      <c r="H1106" s="263" t="s">
        <v>1413</v>
      </c>
      <c r="I1106" s="263" t="s">
        <v>22</v>
      </c>
      <c r="J1106" s="51"/>
      <c r="K1106" s="52" t="str">
        <f t="shared" si="196"/>
        <v/>
      </c>
      <c r="L1106" s="83" t="str">
        <f t="shared" si="197"/>
        <v/>
      </c>
      <c r="M1106" s="53" t="str">
        <f>IF(K1106="","",COUNTIF($K$7:K1106,"ﾘｽﾄ１"))</f>
        <v/>
      </c>
      <c r="N1106" s="53" t="str">
        <f t="shared" si="198"/>
        <v/>
      </c>
      <c r="O1106" s="54" t="str">
        <f t="shared" si="199"/>
        <v/>
      </c>
      <c r="P1106" s="53" t="str">
        <f t="shared" si="190"/>
        <v/>
      </c>
      <c r="Q1106" s="52" t="str">
        <f t="shared" si="191"/>
        <v/>
      </c>
      <c r="R1106" s="55" t="str">
        <f t="shared" si="192"/>
        <v/>
      </c>
      <c r="S1106" s="52" t="str">
        <f t="shared" si="200"/>
        <v/>
      </c>
      <c r="T1106" s="83" t="str">
        <f t="shared" si="193"/>
        <v/>
      </c>
      <c r="U1106" s="53" t="str">
        <f>IF(S1106="","",COUNTIF($S$7:S1106,"該当２"))</f>
        <v/>
      </c>
      <c r="V1106" s="56" t="str">
        <f t="shared" si="194"/>
        <v/>
      </c>
      <c r="W1106" s="83" t="str">
        <f t="shared" si="195"/>
        <v/>
      </c>
      <c r="X1106" s="53" t="str">
        <f>IF(V1106="","",COUNTIF($V$7:V1106,"該当３"))</f>
        <v/>
      </c>
    </row>
    <row r="1107" spans="1:24">
      <c r="A1107" s="263">
        <v>1020703005</v>
      </c>
      <c r="B1107" s="263">
        <v>10</v>
      </c>
      <c r="C1107" s="264">
        <v>207</v>
      </c>
      <c r="D1107" s="265">
        <v>3</v>
      </c>
      <c r="E1107" s="264">
        <v>5</v>
      </c>
      <c r="F1107" s="263" t="s">
        <v>495</v>
      </c>
      <c r="G1107" s="263" t="s">
        <v>1395</v>
      </c>
      <c r="H1107" s="263" t="s">
        <v>1413</v>
      </c>
      <c r="I1107" s="263" t="s">
        <v>588</v>
      </c>
      <c r="J1107" s="51"/>
      <c r="K1107" s="52" t="str">
        <f t="shared" si="196"/>
        <v/>
      </c>
      <c r="L1107" s="83" t="str">
        <f t="shared" si="197"/>
        <v/>
      </c>
      <c r="M1107" s="53" t="str">
        <f>IF(K1107="","",COUNTIF($K$7:K1107,"ﾘｽﾄ１"))</f>
        <v/>
      </c>
      <c r="N1107" s="53" t="str">
        <f t="shared" si="198"/>
        <v/>
      </c>
      <c r="O1107" s="54" t="str">
        <f t="shared" si="199"/>
        <v/>
      </c>
      <c r="P1107" s="53" t="str">
        <f t="shared" si="190"/>
        <v/>
      </c>
      <c r="Q1107" s="52" t="str">
        <f t="shared" si="191"/>
        <v/>
      </c>
      <c r="R1107" s="55" t="str">
        <f t="shared" si="192"/>
        <v/>
      </c>
      <c r="S1107" s="52" t="str">
        <f t="shared" si="200"/>
        <v/>
      </c>
      <c r="T1107" s="83" t="str">
        <f t="shared" si="193"/>
        <v/>
      </c>
      <c r="U1107" s="53" t="str">
        <f>IF(S1107="","",COUNTIF($S$7:S1107,"該当２"))</f>
        <v/>
      </c>
      <c r="V1107" s="56" t="str">
        <f t="shared" si="194"/>
        <v/>
      </c>
      <c r="W1107" s="83" t="str">
        <f t="shared" si="195"/>
        <v/>
      </c>
      <c r="X1107" s="53" t="str">
        <f>IF(V1107="","",COUNTIF($V$7:V1107,"該当３"))</f>
        <v/>
      </c>
    </row>
    <row r="1108" spans="1:24">
      <c r="A1108" s="263">
        <v>1020703006</v>
      </c>
      <c r="B1108" s="263">
        <v>10</v>
      </c>
      <c r="C1108" s="264">
        <v>207</v>
      </c>
      <c r="D1108" s="265">
        <v>3</v>
      </c>
      <c r="E1108" s="264">
        <v>6</v>
      </c>
      <c r="F1108" s="263" t="s">
        <v>495</v>
      </c>
      <c r="G1108" s="263" t="s">
        <v>1395</v>
      </c>
      <c r="H1108" s="263" t="s">
        <v>1413</v>
      </c>
      <c r="I1108" s="263" t="s">
        <v>1416</v>
      </c>
      <c r="J1108" s="51"/>
      <c r="K1108" s="52" t="str">
        <f t="shared" si="196"/>
        <v/>
      </c>
      <c r="L1108" s="83" t="str">
        <f t="shared" si="197"/>
        <v/>
      </c>
      <c r="M1108" s="53" t="str">
        <f>IF(K1108="","",COUNTIF($K$7:K1108,"ﾘｽﾄ１"))</f>
        <v/>
      </c>
      <c r="N1108" s="53" t="str">
        <f t="shared" si="198"/>
        <v/>
      </c>
      <c r="O1108" s="54" t="str">
        <f t="shared" si="199"/>
        <v/>
      </c>
      <c r="P1108" s="53" t="str">
        <f t="shared" si="190"/>
        <v/>
      </c>
      <c r="Q1108" s="52" t="str">
        <f t="shared" si="191"/>
        <v/>
      </c>
      <c r="R1108" s="55" t="str">
        <f t="shared" si="192"/>
        <v/>
      </c>
      <c r="S1108" s="52" t="str">
        <f t="shared" si="200"/>
        <v/>
      </c>
      <c r="T1108" s="83" t="str">
        <f t="shared" si="193"/>
        <v/>
      </c>
      <c r="U1108" s="53" t="str">
        <f>IF(S1108="","",COUNTIF($S$7:S1108,"該当２"))</f>
        <v/>
      </c>
      <c r="V1108" s="56" t="str">
        <f t="shared" si="194"/>
        <v/>
      </c>
      <c r="W1108" s="83" t="str">
        <f t="shared" si="195"/>
        <v/>
      </c>
      <c r="X1108" s="53" t="str">
        <f>IF(V1108="","",COUNTIF($V$7:V1108,"該当３"))</f>
        <v/>
      </c>
    </row>
    <row r="1109" spans="1:24">
      <c r="A1109" s="263">
        <v>1020703007</v>
      </c>
      <c r="B1109" s="263">
        <v>10</v>
      </c>
      <c r="C1109" s="264">
        <v>207</v>
      </c>
      <c r="D1109" s="265">
        <v>3</v>
      </c>
      <c r="E1109" s="264">
        <v>7</v>
      </c>
      <c r="F1109" s="263" t="s">
        <v>495</v>
      </c>
      <c r="G1109" s="263" t="s">
        <v>1395</v>
      </c>
      <c r="H1109" s="263" t="s">
        <v>1413</v>
      </c>
      <c r="I1109" s="267" t="s">
        <v>1417</v>
      </c>
      <c r="J1109" s="51"/>
      <c r="K1109" s="52" t="str">
        <f t="shared" si="196"/>
        <v/>
      </c>
      <c r="L1109" s="83" t="str">
        <f t="shared" si="197"/>
        <v/>
      </c>
      <c r="M1109" s="53" t="str">
        <f>IF(K1109="","",COUNTIF($K$7:K1109,"ﾘｽﾄ１"))</f>
        <v/>
      </c>
      <c r="N1109" s="53" t="str">
        <f t="shared" si="198"/>
        <v/>
      </c>
      <c r="O1109" s="54" t="str">
        <f t="shared" si="199"/>
        <v/>
      </c>
      <c r="P1109" s="53" t="str">
        <f t="shared" si="190"/>
        <v/>
      </c>
      <c r="Q1109" s="52" t="str">
        <f t="shared" si="191"/>
        <v/>
      </c>
      <c r="R1109" s="55" t="str">
        <f t="shared" si="192"/>
        <v/>
      </c>
      <c r="S1109" s="52" t="str">
        <f t="shared" si="200"/>
        <v/>
      </c>
      <c r="T1109" s="83" t="str">
        <f t="shared" si="193"/>
        <v/>
      </c>
      <c r="U1109" s="53" t="str">
        <f>IF(S1109="","",COUNTIF($S$7:S1109,"該当２"))</f>
        <v/>
      </c>
      <c r="V1109" s="56" t="str">
        <f t="shared" si="194"/>
        <v/>
      </c>
      <c r="W1109" s="83" t="str">
        <f t="shared" si="195"/>
        <v/>
      </c>
      <c r="X1109" s="53" t="str">
        <f>IF(V1109="","",COUNTIF($V$7:V1109,"該当３"))</f>
        <v/>
      </c>
    </row>
    <row r="1110" spans="1:24">
      <c r="A1110" s="263">
        <v>1020704000</v>
      </c>
      <c r="B1110" s="263">
        <v>10</v>
      </c>
      <c r="C1110" s="264">
        <v>207</v>
      </c>
      <c r="D1110" s="265">
        <v>4</v>
      </c>
      <c r="E1110" s="264">
        <v>0</v>
      </c>
      <c r="F1110" s="263" t="s">
        <v>495</v>
      </c>
      <c r="G1110" s="263" t="s">
        <v>1395</v>
      </c>
      <c r="H1110" s="263" t="s">
        <v>1418</v>
      </c>
      <c r="I1110" s="268"/>
      <c r="J1110" s="51"/>
      <c r="K1110" s="52" t="str">
        <f t="shared" si="196"/>
        <v/>
      </c>
      <c r="L1110" s="83" t="str">
        <f t="shared" si="197"/>
        <v/>
      </c>
      <c r="M1110" s="53" t="str">
        <f>IF(K1110="","",COUNTIF($K$7:K1110,"ﾘｽﾄ１"))</f>
        <v/>
      </c>
      <c r="N1110" s="53" t="str">
        <f t="shared" si="198"/>
        <v/>
      </c>
      <c r="O1110" s="54" t="str">
        <f t="shared" si="199"/>
        <v/>
      </c>
      <c r="P1110" s="53" t="str">
        <f t="shared" si="190"/>
        <v/>
      </c>
      <c r="Q1110" s="52" t="str">
        <f t="shared" si="191"/>
        <v/>
      </c>
      <c r="R1110" s="55" t="str">
        <f t="shared" si="192"/>
        <v/>
      </c>
      <c r="S1110" s="52" t="str">
        <f t="shared" si="200"/>
        <v/>
      </c>
      <c r="T1110" s="83" t="str">
        <f t="shared" si="193"/>
        <v/>
      </c>
      <c r="U1110" s="53" t="str">
        <f>IF(S1110="","",COUNTIF($S$7:S1110,"該当２"))</f>
        <v/>
      </c>
      <c r="V1110" s="56" t="str">
        <f t="shared" si="194"/>
        <v/>
      </c>
      <c r="W1110" s="83" t="str">
        <f t="shared" si="195"/>
        <v/>
      </c>
      <c r="X1110" s="53" t="str">
        <f>IF(V1110="","",COUNTIF($V$7:V1110,"該当３"))</f>
        <v/>
      </c>
    </row>
    <row r="1111" spans="1:24">
      <c r="A1111" s="263">
        <v>1020704001</v>
      </c>
      <c r="B1111" s="263">
        <v>10</v>
      </c>
      <c r="C1111" s="264">
        <v>207</v>
      </c>
      <c r="D1111" s="265">
        <v>4</v>
      </c>
      <c r="E1111" s="264">
        <v>1</v>
      </c>
      <c r="F1111" s="263" t="s">
        <v>495</v>
      </c>
      <c r="G1111" s="263" t="s">
        <v>1395</v>
      </c>
      <c r="H1111" s="263" t="s">
        <v>1418</v>
      </c>
      <c r="I1111" s="263" t="s">
        <v>1419</v>
      </c>
      <c r="J1111" s="51"/>
      <c r="K1111" s="52" t="str">
        <f t="shared" si="196"/>
        <v/>
      </c>
      <c r="L1111" s="83" t="str">
        <f t="shared" si="197"/>
        <v/>
      </c>
      <c r="M1111" s="53" t="str">
        <f>IF(K1111="","",COUNTIF($K$7:K1111,"ﾘｽﾄ１"))</f>
        <v/>
      </c>
      <c r="N1111" s="53" t="str">
        <f t="shared" si="198"/>
        <v/>
      </c>
      <c r="O1111" s="54" t="str">
        <f t="shared" si="199"/>
        <v/>
      </c>
      <c r="P1111" s="53" t="str">
        <f t="shared" si="190"/>
        <v/>
      </c>
      <c r="Q1111" s="52" t="str">
        <f t="shared" si="191"/>
        <v/>
      </c>
      <c r="R1111" s="55" t="str">
        <f t="shared" si="192"/>
        <v/>
      </c>
      <c r="S1111" s="52" t="str">
        <f t="shared" si="200"/>
        <v/>
      </c>
      <c r="T1111" s="83" t="str">
        <f t="shared" si="193"/>
        <v/>
      </c>
      <c r="U1111" s="53" t="str">
        <f>IF(S1111="","",COUNTIF($S$7:S1111,"該当２"))</f>
        <v/>
      </c>
      <c r="V1111" s="56" t="str">
        <f t="shared" si="194"/>
        <v/>
      </c>
      <c r="W1111" s="83" t="str">
        <f t="shared" si="195"/>
        <v/>
      </c>
      <c r="X1111" s="53" t="str">
        <f>IF(V1111="","",COUNTIF($V$7:V1111,"該当３"))</f>
        <v/>
      </c>
    </row>
    <row r="1112" spans="1:24">
      <c r="A1112" s="263">
        <v>1020704002</v>
      </c>
      <c r="B1112" s="263">
        <v>10</v>
      </c>
      <c r="C1112" s="264">
        <v>207</v>
      </c>
      <c r="D1112" s="265">
        <v>4</v>
      </c>
      <c r="E1112" s="264">
        <v>2</v>
      </c>
      <c r="F1112" s="263" t="s">
        <v>495</v>
      </c>
      <c r="G1112" s="263" t="s">
        <v>1395</v>
      </c>
      <c r="H1112" s="263" t="s">
        <v>1418</v>
      </c>
      <c r="I1112" s="263" t="s">
        <v>17</v>
      </c>
      <c r="J1112" s="51"/>
      <c r="K1112" s="52" t="str">
        <f t="shared" si="196"/>
        <v/>
      </c>
      <c r="L1112" s="83" t="str">
        <f t="shared" si="197"/>
        <v/>
      </c>
      <c r="M1112" s="53" t="str">
        <f>IF(K1112="","",COUNTIF($K$7:K1112,"ﾘｽﾄ１"))</f>
        <v/>
      </c>
      <c r="N1112" s="53" t="str">
        <f t="shared" si="198"/>
        <v/>
      </c>
      <c r="O1112" s="54" t="str">
        <f t="shared" si="199"/>
        <v/>
      </c>
      <c r="P1112" s="53" t="str">
        <f t="shared" si="190"/>
        <v/>
      </c>
      <c r="Q1112" s="52" t="str">
        <f t="shared" si="191"/>
        <v/>
      </c>
      <c r="R1112" s="55" t="str">
        <f t="shared" si="192"/>
        <v/>
      </c>
      <c r="S1112" s="52" t="str">
        <f t="shared" si="200"/>
        <v/>
      </c>
      <c r="T1112" s="83" t="str">
        <f t="shared" si="193"/>
        <v/>
      </c>
      <c r="U1112" s="53" t="str">
        <f>IF(S1112="","",COUNTIF($S$7:S1112,"該当２"))</f>
        <v/>
      </c>
      <c r="V1112" s="56" t="str">
        <f t="shared" si="194"/>
        <v/>
      </c>
      <c r="W1112" s="83" t="str">
        <f t="shared" si="195"/>
        <v/>
      </c>
      <c r="X1112" s="53" t="str">
        <f>IF(V1112="","",COUNTIF($V$7:V1112,"該当３"))</f>
        <v/>
      </c>
    </row>
    <row r="1113" spans="1:24">
      <c r="A1113" s="263">
        <v>1020704003</v>
      </c>
      <c r="B1113" s="263">
        <v>10</v>
      </c>
      <c r="C1113" s="264">
        <v>207</v>
      </c>
      <c r="D1113" s="265">
        <v>4</v>
      </c>
      <c r="E1113" s="264">
        <v>3</v>
      </c>
      <c r="F1113" s="263" t="s">
        <v>495</v>
      </c>
      <c r="G1113" s="263" t="s">
        <v>1395</v>
      </c>
      <c r="H1113" s="263" t="s">
        <v>1418</v>
      </c>
      <c r="I1113" s="263" t="s">
        <v>1420</v>
      </c>
      <c r="J1113" s="51"/>
      <c r="K1113" s="52" t="str">
        <f t="shared" si="196"/>
        <v/>
      </c>
      <c r="L1113" s="83" t="str">
        <f t="shared" si="197"/>
        <v/>
      </c>
      <c r="M1113" s="53" t="str">
        <f>IF(K1113="","",COUNTIF($K$7:K1113,"ﾘｽﾄ１"))</f>
        <v/>
      </c>
      <c r="N1113" s="53" t="str">
        <f t="shared" si="198"/>
        <v/>
      </c>
      <c r="O1113" s="54" t="str">
        <f t="shared" si="199"/>
        <v/>
      </c>
      <c r="P1113" s="53" t="str">
        <f t="shared" si="190"/>
        <v/>
      </c>
      <c r="Q1113" s="52" t="str">
        <f t="shared" si="191"/>
        <v/>
      </c>
      <c r="R1113" s="55" t="str">
        <f t="shared" si="192"/>
        <v/>
      </c>
      <c r="S1113" s="52" t="str">
        <f t="shared" si="200"/>
        <v/>
      </c>
      <c r="T1113" s="83" t="str">
        <f t="shared" si="193"/>
        <v/>
      </c>
      <c r="U1113" s="53" t="str">
        <f>IF(S1113="","",COUNTIF($S$7:S1113,"該当２"))</f>
        <v/>
      </c>
      <c r="V1113" s="56" t="str">
        <f t="shared" si="194"/>
        <v/>
      </c>
      <c r="W1113" s="83" t="str">
        <f t="shared" si="195"/>
        <v/>
      </c>
      <c r="X1113" s="53" t="str">
        <f>IF(V1113="","",COUNTIF($V$7:V1113,"該当３"))</f>
        <v/>
      </c>
    </row>
    <row r="1114" spans="1:24">
      <c r="A1114" s="263">
        <v>1020704004</v>
      </c>
      <c r="B1114" s="263">
        <v>10</v>
      </c>
      <c r="C1114" s="264">
        <v>207</v>
      </c>
      <c r="D1114" s="265">
        <v>4</v>
      </c>
      <c r="E1114" s="264">
        <v>4</v>
      </c>
      <c r="F1114" s="263" t="s">
        <v>495</v>
      </c>
      <c r="G1114" s="263" t="s">
        <v>1395</v>
      </c>
      <c r="H1114" s="263" t="s">
        <v>1418</v>
      </c>
      <c r="I1114" s="263" t="s">
        <v>1421</v>
      </c>
      <c r="J1114" s="51"/>
      <c r="K1114" s="52" t="str">
        <f t="shared" si="196"/>
        <v/>
      </c>
      <c r="L1114" s="83" t="str">
        <f t="shared" si="197"/>
        <v/>
      </c>
      <c r="M1114" s="53" t="str">
        <f>IF(K1114="","",COUNTIF($K$7:K1114,"ﾘｽﾄ１"))</f>
        <v/>
      </c>
      <c r="N1114" s="53" t="str">
        <f t="shared" si="198"/>
        <v/>
      </c>
      <c r="O1114" s="54" t="str">
        <f t="shared" si="199"/>
        <v/>
      </c>
      <c r="P1114" s="53" t="str">
        <f t="shared" si="190"/>
        <v/>
      </c>
      <c r="Q1114" s="52" t="str">
        <f t="shared" si="191"/>
        <v/>
      </c>
      <c r="R1114" s="55" t="str">
        <f t="shared" si="192"/>
        <v/>
      </c>
      <c r="S1114" s="52" t="str">
        <f t="shared" si="200"/>
        <v/>
      </c>
      <c r="T1114" s="83" t="str">
        <f t="shared" si="193"/>
        <v/>
      </c>
      <c r="U1114" s="53" t="str">
        <f>IF(S1114="","",COUNTIF($S$7:S1114,"該当２"))</f>
        <v/>
      </c>
      <c r="V1114" s="56" t="str">
        <f t="shared" si="194"/>
        <v/>
      </c>
      <c r="W1114" s="83" t="str">
        <f t="shared" si="195"/>
        <v/>
      </c>
      <c r="X1114" s="53" t="str">
        <f>IF(V1114="","",COUNTIF($V$7:V1114,"該当３"))</f>
        <v/>
      </c>
    </row>
    <row r="1115" spans="1:24">
      <c r="A1115" s="263">
        <v>1020704005</v>
      </c>
      <c r="B1115" s="263">
        <v>10</v>
      </c>
      <c r="C1115" s="264">
        <v>207</v>
      </c>
      <c r="D1115" s="265">
        <v>4</v>
      </c>
      <c r="E1115" s="264">
        <v>5</v>
      </c>
      <c r="F1115" s="263" t="s">
        <v>495</v>
      </c>
      <c r="G1115" s="263" t="s">
        <v>1395</v>
      </c>
      <c r="H1115" s="263" t="s">
        <v>1418</v>
      </c>
      <c r="I1115" s="263" t="s">
        <v>1422</v>
      </c>
      <c r="J1115" s="51"/>
      <c r="K1115" s="52" t="str">
        <f t="shared" si="196"/>
        <v/>
      </c>
      <c r="L1115" s="83" t="str">
        <f t="shared" si="197"/>
        <v/>
      </c>
      <c r="M1115" s="53" t="str">
        <f>IF(K1115="","",COUNTIF($K$7:K1115,"ﾘｽﾄ１"))</f>
        <v/>
      </c>
      <c r="N1115" s="53" t="str">
        <f t="shared" si="198"/>
        <v/>
      </c>
      <c r="O1115" s="54" t="str">
        <f t="shared" si="199"/>
        <v/>
      </c>
      <c r="P1115" s="53" t="str">
        <f t="shared" si="190"/>
        <v/>
      </c>
      <c r="Q1115" s="52" t="str">
        <f t="shared" si="191"/>
        <v/>
      </c>
      <c r="R1115" s="55" t="str">
        <f t="shared" si="192"/>
        <v/>
      </c>
      <c r="S1115" s="52" t="str">
        <f t="shared" si="200"/>
        <v/>
      </c>
      <c r="T1115" s="83" t="str">
        <f t="shared" si="193"/>
        <v/>
      </c>
      <c r="U1115" s="53" t="str">
        <f>IF(S1115="","",COUNTIF($S$7:S1115,"該当２"))</f>
        <v/>
      </c>
      <c r="V1115" s="56" t="str">
        <f t="shared" si="194"/>
        <v/>
      </c>
      <c r="W1115" s="83" t="str">
        <f t="shared" si="195"/>
        <v/>
      </c>
      <c r="X1115" s="53" t="str">
        <f>IF(V1115="","",COUNTIF($V$7:V1115,"該当３"))</f>
        <v/>
      </c>
    </row>
    <row r="1116" spans="1:24">
      <c r="A1116" s="263">
        <v>1020704006</v>
      </c>
      <c r="B1116" s="263">
        <v>10</v>
      </c>
      <c r="C1116" s="264">
        <v>207</v>
      </c>
      <c r="D1116" s="265">
        <v>4</v>
      </c>
      <c r="E1116" s="264">
        <v>6</v>
      </c>
      <c r="F1116" s="263" t="s">
        <v>495</v>
      </c>
      <c r="G1116" s="263" t="s">
        <v>1395</v>
      </c>
      <c r="H1116" s="263" t="s">
        <v>1418</v>
      </c>
      <c r="I1116" s="263" t="s">
        <v>1423</v>
      </c>
      <c r="J1116" s="51"/>
      <c r="K1116" s="52" t="str">
        <f t="shared" si="196"/>
        <v/>
      </c>
      <c r="L1116" s="83" t="str">
        <f t="shared" si="197"/>
        <v/>
      </c>
      <c r="M1116" s="53" t="str">
        <f>IF(K1116="","",COUNTIF($K$7:K1116,"ﾘｽﾄ１"))</f>
        <v/>
      </c>
      <c r="N1116" s="53" t="str">
        <f t="shared" si="198"/>
        <v/>
      </c>
      <c r="O1116" s="54" t="str">
        <f t="shared" si="199"/>
        <v/>
      </c>
      <c r="P1116" s="53" t="str">
        <f t="shared" si="190"/>
        <v/>
      </c>
      <c r="Q1116" s="52" t="str">
        <f t="shared" si="191"/>
        <v/>
      </c>
      <c r="R1116" s="55" t="str">
        <f t="shared" si="192"/>
        <v/>
      </c>
      <c r="S1116" s="52" t="str">
        <f t="shared" si="200"/>
        <v/>
      </c>
      <c r="T1116" s="83" t="str">
        <f t="shared" si="193"/>
        <v/>
      </c>
      <c r="U1116" s="53" t="str">
        <f>IF(S1116="","",COUNTIF($S$7:S1116,"該当２"))</f>
        <v/>
      </c>
      <c r="V1116" s="56" t="str">
        <f t="shared" si="194"/>
        <v/>
      </c>
      <c r="W1116" s="83" t="str">
        <f t="shared" si="195"/>
        <v/>
      </c>
      <c r="X1116" s="53" t="str">
        <f>IF(V1116="","",COUNTIF($V$7:V1116,"該当３"))</f>
        <v/>
      </c>
    </row>
    <row r="1117" spans="1:24">
      <c r="A1117" s="263">
        <v>1020704007</v>
      </c>
      <c r="B1117" s="263">
        <v>10</v>
      </c>
      <c r="C1117" s="264">
        <v>207</v>
      </c>
      <c r="D1117" s="265">
        <v>4</v>
      </c>
      <c r="E1117" s="264">
        <v>7</v>
      </c>
      <c r="F1117" s="263" t="s">
        <v>495</v>
      </c>
      <c r="G1117" s="263" t="s">
        <v>1395</v>
      </c>
      <c r="H1117" s="263" t="s">
        <v>1418</v>
      </c>
      <c r="I1117" s="263" t="s">
        <v>1366</v>
      </c>
      <c r="J1117" s="51"/>
      <c r="K1117" s="52" t="str">
        <f t="shared" si="196"/>
        <v/>
      </c>
      <c r="L1117" s="83" t="str">
        <f t="shared" si="197"/>
        <v/>
      </c>
      <c r="M1117" s="53" t="str">
        <f>IF(K1117="","",COUNTIF($K$7:K1117,"ﾘｽﾄ１"))</f>
        <v/>
      </c>
      <c r="N1117" s="53" t="str">
        <f t="shared" si="198"/>
        <v/>
      </c>
      <c r="O1117" s="54" t="str">
        <f t="shared" si="199"/>
        <v/>
      </c>
      <c r="P1117" s="53" t="str">
        <f t="shared" si="190"/>
        <v/>
      </c>
      <c r="Q1117" s="52" t="str">
        <f t="shared" si="191"/>
        <v/>
      </c>
      <c r="R1117" s="55" t="str">
        <f t="shared" si="192"/>
        <v/>
      </c>
      <c r="S1117" s="52" t="str">
        <f t="shared" si="200"/>
        <v/>
      </c>
      <c r="T1117" s="83" t="str">
        <f t="shared" si="193"/>
        <v/>
      </c>
      <c r="U1117" s="53" t="str">
        <f>IF(S1117="","",COUNTIF($S$7:S1117,"該当２"))</f>
        <v/>
      </c>
      <c r="V1117" s="56" t="str">
        <f t="shared" si="194"/>
        <v/>
      </c>
      <c r="W1117" s="83" t="str">
        <f t="shared" si="195"/>
        <v/>
      </c>
      <c r="X1117" s="53" t="str">
        <f>IF(V1117="","",COUNTIF($V$7:V1117,"該当３"))</f>
        <v/>
      </c>
    </row>
    <row r="1118" spans="1:24">
      <c r="A1118" s="263">
        <v>1020705000</v>
      </c>
      <c r="B1118" s="263">
        <v>10</v>
      </c>
      <c r="C1118" s="264">
        <v>207</v>
      </c>
      <c r="D1118" s="265">
        <v>5</v>
      </c>
      <c r="E1118" s="264">
        <v>0</v>
      </c>
      <c r="F1118" s="263" t="s">
        <v>495</v>
      </c>
      <c r="G1118" s="263" t="s">
        <v>1395</v>
      </c>
      <c r="H1118" s="263" t="s">
        <v>704</v>
      </c>
      <c r="I1118" s="263"/>
      <c r="J1118" s="51"/>
      <c r="K1118" s="52" t="str">
        <f t="shared" si="196"/>
        <v/>
      </c>
      <c r="L1118" s="83" t="str">
        <f t="shared" si="197"/>
        <v/>
      </c>
      <c r="M1118" s="53" t="str">
        <f>IF(K1118="","",COUNTIF($K$7:K1118,"ﾘｽﾄ１"))</f>
        <v/>
      </c>
      <c r="N1118" s="53" t="str">
        <f t="shared" si="198"/>
        <v/>
      </c>
      <c r="O1118" s="54" t="str">
        <f t="shared" si="199"/>
        <v/>
      </c>
      <c r="P1118" s="53" t="str">
        <f t="shared" si="190"/>
        <v/>
      </c>
      <c r="Q1118" s="52" t="str">
        <f t="shared" si="191"/>
        <v/>
      </c>
      <c r="R1118" s="55" t="str">
        <f t="shared" si="192"/>
        <v/>
      </c>
      <c r="S1118" s="52" t="str">
        <f t="shared" si="200"/>
        <v/>
      </c>
      <c r="T1118" s="83" t="str">
        <f t="shared" si="193"/>
        <v/>
      </c>
      <c r="U1118" s="53" t="str">
        <f>IF(S1118="","",COUNTIF($S$7:S1118,"該当２"))</f>
        <v/>
      </c>
      <c r="V1118" s="56" t="str">
        <f t="shared" si="194"/>
        <v/>
      </c>
      <c r="W1118" s="83" t="str">
        <f t="shared" si="195"/>
        <v/>
      </c>
      <c r="X1118" s="53" t="str">
        <f>IF(V1118="","",COUNTIF($V$7:V1118,"該当３"))</f>
        <v/>
      </c>
    </row>
    <row r="1119" spans="1:24">
      <c r="A1119" s="263">
        <v>1020705001</v>
      </c>
      <c r="B1119" s="263">
        <v>10</v>
      </c>
      <c r="C1119" s="264">
        <v>207</v>
      </c>
      <c r="D1119" s="265">
        <v>5</v>
      </c>
      <c r="E1119" s="264">
        <v>1</v>
      </c>
      <c r="F1119" s="263" t="s">
        <v>495</v>
      </c>
      <c r="G1119" s="263" t="s">
        <v>1395</v>
      </c>
      <c r="H1119" s="263" t="s">
        <v>704</v>
      </c>
      <c r="I1119" s="263" t="s">
        <v>41</v>
      </c>
      <c r="J1119" s="51"/>
      <c r="K1119" s="52" t="str">
        <f t="shared" si="196"/>
        <v/>
      </c>
      <c r="L1119" s="83" t="str">
        <f t="shared" si="197"/>
        <v/>
      </c>
      <c r="M1119" s="53" t="str">
        <f>IF(K1119="","",COUNTIF($K$7:K1119,"ﾘｽﾄ１"))</f>
        <v/>
      </c>
      <c r="N1119" s="53" t="str">
        <f t="shared" si="198"/>
        <v/>
      </c>
      <c r="O1119" s="54" t="str">
        <f t="shared" si="199"/>
        <v/>
      </c>
      <c r="P1119" s="53" t="str">
        <f t="shared" si="190"/>
        <v/>
      </c>
      <c r="Q1119" s="52" t="str">
        <f t="shared" si="191"/>
        <v/>
      </c>
      <c r="R1119" s="55" t="str">
        <f t="shared" si="192"/>
        <v/>
      </c>
      <c r="S1119" s="52" t="str">
        <f t="shared" si="200"/>
        <v/>
      </c>
      <c r="T1119" s="83" t="str">
        <f t="shared" si="193"/>
        <v/>
      </c>
      <c r="U1119" s="53" t="str">
        <f>IF(S1119="","",COUNTIF($S$7:S1119,"該当２"))</f>
        <v/>
      </c>
      <c r="V1119" s="56" t="str">
        <f t="shared" si="194"/>
        <v/>
      </c>
      <c r="W1119" s="83" t="str">
        <f t="shared" si="195"/>
        <v/>
      </c>
      <c r="X1119" s="53" t="str">
        <f>IF(V1119="","",COUNTIF($V$7:V1119,"該当３"))</f>
        <v/>
      </c>
    </row>
    <row r="1120" spans="1:24">
      <c r="A1120" s="263">
        <v>1020705002</v>
      </c>
      <c r="B1120" s="263">
        <v>10</v>
      </c>
      <c r="C1120" s="264">
        <v>207</v>
      </c>
      <c r="D1120" s="265">
        <v>5</v>
      </c>
      <c r="E1120" s="264">
        <v>2</v>
      </c>
      <c r="F1120" s="263" t="s">
        <v>495</v>
      </c>
      <c r="G1120" s="263" t="s">
        <v>1395</v>
      </c>
      <c r="H1120" s="263" t="s">
        <v>704</v>
      </c>
      <c r="I1120" s="263" t="s">
        <v>72</v>
      </c>
      <c r="J1120" s="51"/>
      <c r="K1120" s="52" t="str">
        <f t="shared" si="196"/>
        <v/>
      </c>
      <c r="L1120" s="83" t="str">
        <f t="shared" si="197"/>
        <v/>
      </c>
      <c r="M1120" s="53" t="str">
        <f>IF(K1120="","",COUNTIF($K$7:K1120,"ﾘｽﾄ１"))</f>
        <v/>
      </c>
      <c r="N1120" s="53" t="str">
        <f t="shared" si="198"/>
        <v/>
      </c>
      <c r="O1120" s="54" t="str">
        <f t="shared" si="199"/>
        <v/>
      </c>
      <c r="P1120" s="53" t="str">
        <f t="shared" si="190"/>
        <v/>
      </c>
      <c r="Q1120" s="52" t="str">
        <f t="shared" si="191"/>
        <v/>
      </c>
      <c r="R1120" s="55" t="str">
        <f t="shared" si="192"/>
        <v/>
      </c>
      <c r="S1120" s="52" t="str">
        <f t="shared" si="200"/>
        <v/>
      </c>
      <c r="T1120" s="83" t="str">
        <f t="shared" si="193"/>
        <v/>
      </c>
      <c r="U1120" s="53" t="str">
        <f>IF(S1120="","",COUNTIF($S$7:S1120,"該当２"))</f>
        <v/>
      </c>
      <c r="V1120" s="56" t="str">
        <f t="shared" si="194"/>
        <v/>
      </c>
      <c r="W1120" s="83" t="str">
        <f t="shared" si="195"/>
        <v/>
      </c>
      <c r="X1120" s="53" t="str">
        <f>IF(V1120="","",COUNTIF($V$7:V1120,"該当３"))</f>
        <v/>
      </c>
    </row>
    <row r="1121" spans="1:24">
      <c r="A1121" s="263">
        <v>1020705003</v>
      </c>
      <c r="B1121" s="263">
        <v>10</v>
      </c>
      <c r="C1121" s="264">
        <v>207</v>
      </c>
      <c r="D1121" s="265">
        <v>5</v>
      </c>
      <c r="E1121" s="264">
        <v>3</v>
      </c>
      <c r="F1121" s="263" t="s">
        <v>495</v>
      </c>
      <c r="G1121" s="263" t="s">
        <v>1395</v>
      </c>
      <c r="H1121" s="263" t="s">
        <v>704</v>
      </c>
      <c r="I1121" s="263" t="s">
        <v>1424</v>
      </c>
      <c r="J1121" s="51"/>
      <c r="K1121" s="52" t="str">
        <f t="shared" si="196"/>
        <v/>
      </c>
      <c r="L1121" s="83" t="str">
        <f t="shared" si="197"/>
        <v/>
      </c>
      <c r="M1121" s="53" t="str">
        <f>IF(K1121="","",COUNTIF($K$7:K1121,"ﾘｽﾄ１"))</f>
        <v/>
      </c>
      <c r="N1121" s="53" t="str">
        <f t="shared" si="198"/>
        <v/>
      </c>
      <c r="O1121" s="54" t="str">
        <f t="shared" si="199"/>
        <v/>
      </c>
      <c r="P1121" s="53" t="str">
        <f t="shared" si="190"/>
        <v/>
      </c>
      <c r="Q1121" s="52" t="str">
        <f t="shared" si="191"/>
        <v/>
      </c>
      <c r="R1121" s="55" t="str">
        <f t="shared" si="192"/>
        <v/>
      </c>
      <c r="S1121" s="52" t="str">
        <f t="shared" si="200"/>
        <v/>
      </c>
      <c r="T1121" s="83" t="str">
        <f t="shared" si="193"/>
        <v/>
      </c>
      <c r="U1121" s="53" t="str">
        <f>IF(S1121="","",COUNTIF($S$7:S1121,"該当２"))</f>
        <v/>
      </c>
      <c r="V1121" s="56" t="str">
        <f t="shared" si="194"/>
        <v/>
      </c>
      <c r="W1121" s="83" t="str">
        <f t="shared" si="195"/>
        <v/>
      </c>
      <c r="X1121" s="53" t="str">
        <f>IF(V1121="","",COUNTIF($V$7:V1121,"該当３"))</f>
        <v/>
      </c>
    </row>
    <row r="1122" spans="1:24">
      <c r="A1122" s="263">
        <v>1020705004</v>
      </c>
      <c r="B1122" s="263">
        <v>10</v>
      </c>
      <c r="C1122" s="264">
        <v>207</v>
      </c>
      <c r="D1122" s="265">
        <v>5</v>
      </c>
      <c r="E1122" s="264">
        <v>4</v>
      </c>
      <c r="F1122" s="263" t="s">
        <v>495</v>
      </c>
      <c r="G1122" s="263" t="s">
        <v>1395</v>
      </c>
      <c r="H1122" s="263" t="s">
        <v>704</v>
      </c>
      <c r="I1122" s="263" t="s">
        <v>1425</v>
      </c>
      <c r="J1122" s="51"/>
      <c r="K1122" s="52" t="str">
        <f t="shared" si="196"/>
        <v/>
      </c>
      <c r="L1122" s="83" t="str">
        <f t="shared" si="197"/>
        <v/>
      </c>
      <c r="M1122" s="53" t="str">
        <f>IF(K1122="","",COUNTIF($K$7:K1122,"ﾘｽﾄ１"))</f>
        <v/>
      </c>
      <c r="N1122" s="53" t="str">
        <f t="shared" si="198"/>
        <v/>
      </c>
      <c r="O1122" s="54" t="str">
        <f t="shared" si="199"/>
        <v/>
      </c>
      <c r="P1122" s="53" t="str">
        <f t="shared" si="190"/>
        <v/>
      </c>
      <c r="Q1122" s="52" t="str">
        <f t="shared" si="191"/>
        <v/>
      </c>
      <c r="R1122" s="55" t="str">
        <f t="shared" si="192"/>
        <v/>
      </c>
      <c r="S1122" s="52" t="str">
        <f t="shared" si="200"/>
        <v/>
      </c>
      <c r="T1122" s="83" t="str">
        <f t="shared" si="193"/>
        <v/>
      </c>
      <c r="U1122" s="53" t="str">
        <f>IF(S1122="","",COUNTIF($S$7:S1122,"該当２"))</f>
        <v/>
      </c>
      <c r="V1122" s="56" t="str">
        <f t="shared" si="194"/>
        <v/>
      </c>
      <c r="W1122" s="83" t="str">
        <f t="shared" si="195"/>
        <v/>
      </c>
      <c r="X1122" s="53" t="str">
        <f>IF(V1122="","",COUNTIF($V$7:V1122,"該当３"))</f>
        <v/>
      </c>
    </row>
    <row r="1123" spans="1:24">
      <c r="A1123" s="263">
        <v>1020705005</v>
      </c>
      <c r="B1123" s="263">
        <v>10</v>
      </c>
      <c r="C1123" s="264">
        <v>207</v>
      </c>
      <c r="D1123" s="265">
        <v>5</v>
      </c>
      <c r="E1123" s="264">
        <v>5</v>
      </c>
      <c r="F1123" s="263" t="s">
        <v>495</v>
      </c>
      <c r="G1123" s="263" t="s">
        <v>1395</v>
      </c>
      <c r="H1123" s="263" t="s">
        <v>704</v>
      </c>
      <c r="I1123" s="263" t="s">
        <v>1426</v>
      </c>
      <c r="J1123" s="51"/>
      <c r="K1123" s="52" t="str">
        <f t="shared" si="196"/>
        <v/>
      </c>
      <c r="L1123" s="83" t="str">
        <f t="shared" si="197"/>
        <v/>
      </c>
      <c r="M1123" s="53" t="str">
        <f>IF(K1123="","",COUNTIF($K$7:K1123,"ﾘｽﾄ１"))</f>
        <v/>
      </c>
      <c r="N1123" s="53" t="str">
        <f t="shared" si="198"/>
        <v/>
      </c>
      <c r="O1123" s="54" t="str">
        <f t="shared" si="199"/>
        <v/>
      </c>
      <c r="P1123" s="53" t="str">
        <f t="shared" si="190"/>
        <v/>
      </c>
      <c r="Q1123" s="52" t="str">
        <f t="shared" si="191"/>
        <v/>
      </c>
      <c r="R1123" s="55" t="str">
        <f t="shared" si="192"/>
        <v/>
      </c>
      <c r="S1123" s="52" t="str">
        <f t="shared" si="200"/>
        <v/>
      </c>
      <c r="T1123" s="83" t="str">
        <f t="shared" si="193"/>
        <v/>
      </c>
      <c r="U1123" s="53" t="str">
        <f>IF(S1123="","",COUNTIF($S$7:S1123,"該当２"))</f>
        <v/>
      </c>
      <c r="V1123" s="56" t="str">
        <f t="shared" si="194"/>
        <v/>
      </c>
      <c r="W1123" s="83" t="str">
        <f t="shared" si="195"/>
        <v/>
      </c>
      <c r="X1123" s="53" t="str">
        <f>IF(V1123="","",COUNTIF($V$7:V1123,"該当３"))</f>
        <v/>
      </c>
    </row>
    <row r="1124" spans="1:24">
      <c r="A1124" s="263">
        <v>1020705006</v>
      </c>
      <c r="B1124" s="263">
        <v>10</v>
      </c>
      <c r="C1124" s="264">
        <v>207</v>
      </c>
      <c r="D1124" s="265">
        <v>5</v>
      </c>
      <c r="E1124" s="264">
        <v>6</v>
      </c>
      <c r="F1124" s="263" t="s">
        <v>495</v>
      </c>
      <c r="G1124" s="263" t="s">
        <v>1395</v>
      </c>
      <c r="H1124" s="263" t="s">
        <v>704</v>
      </c>
      <c r="I1124" s="263" t="s">
        <v>538</v>
      </c>
      <c r="J1124" s="51"/>
      <c r="K1124" s="52" t="str">
        <f t="shared" si="196"/>
        <v/>
      </c>
      <c r="L1124" s="83" t="str">
        <f t="shared" si="197"/>
        <v/>
      </c>
      <c r="M1124" s="53" t="str">
        <f>IF(K1124="","",COUNTIF($K$7:K1124,"ﾘｽﾄ１"))</f>
        <v/>
      </c>
      <c r="N1124" s="53" t="str">
        <f t="shared" si="198"/>
        <v/>
      </c>
      <c r="O1124" s="54" t="str">
        <f t="shared" si="199"/>
        <v/>
      </c>
      <c r="P1124" s="53" t="str">
        <f t="shared" si="190"/>
        <v/>
      </c>
      <c r="Q1124" s="52" t="str">
        <f t="shared" si="191"/>
        <v/>
      </c>
      <c r="R1124" s="55" t="str">
        <f t="shared" si="192"/>
        <v/>
      </c>
      <c r="S1124" s="52" t="str">
        <f t="shared" si="200"/>
        <v/>
      </c>
      <c r="T1124" s="83" t="str">
        <f t="shared" si="193"/>
        <v/>
      </c>
      <c r="U1124" s="53" t="str">
        <f>IF(S1124="","",COUNTIF($S$7:S1124,"該当２"))</f>
        <v/>
      </c>
      <c r="V1124" s="56" t="str">
        <f t="shared" si="194"/>
        <v/>
      </c>
      <c r="W1124" s="83" t="str">
        <f t="shared" si="195"/>
        <v/>
      </c>
      <c r="X1124" s="53" t="str">
        <f>IF(V1124="","",COUNTIF($V$7:V1124,"該当３"))</f>
        <v/>
      </c>
    </row>
    <row r="1125" spans="1:24">
      <c r="A1125" s="263">
        <v>1020705007</v>
      </c>
      <c r="B1125" s="263">
        <v>10</v>
      </c>
      <c r="C1125" s="264">
        <v>207</v>
      </c>
      <c r="D1125" s="265">
        <v>5</v>
      </c>
      <c r="E1125" s="264">
        <v>7</v>
      </c>
      <c r="F1125" s="263" t="s">
        <v>495</v>
      </c>
      <c r="G1125" s="263" t="s">
        <v>1395</v>
      </c>
      <c r="H1125" s="263" t="s">
        <v>704</v>
      </c>
      <c r="I1125" s="263" t="s">
        <v>1427</v>
      </c>
      <c r="J1125" s="51"/>
      <c r="K1125" s="52" t="str">
        <f t="shared" si="196"/>
        <v/>
      </c>
      <c r="L1125" s="83" t="str">
        <f t="shared" si="197"/>
        <v/>
      </c>
      <c r="M1125" s="53" t="str">
        <f>IF(K1125="","",COUNTIF($K$7:K1125,"ﾘｽﾄ１"))</f>
        <v/>
      </c>
      <c r="N1125" s="53" t="str">
        <f t="shared" si="198"/>
        <v/>
      </c>
      <c r="O1125" s="54" t="str">
        <f t="shared" si="199"/>
        <v/>
      </c>
      <c r="P1125" s="53" t="str">
        <f t="shared" si="190"/>
        <v/>
      </c>
      <c r="Q1125" s="52" t="str">
        <f t="shared" si="191"/>
        <v/>
      </c>
      <c r="R1125" s="55" t="str">
        <f t="shared" si="192"/>
        <v/>
      </c>
      <c r="S1125" s="52" t="str">
        <f t="shared" si="200"/>
        <v/>
      </c>
      <c r="T1125" s="83" t="str">
        <f t="shared" si="193"/>
        <v/>
      </c>
      <c r="U1125" s="53" t="str">
        <f>IF(S1125="","",COUNTIF($S$7:S1125,"該当２"))</f>
        <v/>
      </c>
      <c r="V1125" s="56" t="str">
        <f t="shared" si="194"/>
        <v/>
      </c>
      <c r="W1125" s="83" t="str">
        <f t="shared" si="195"/>
        <v/>
      </c>
      <c r="X1125" s="53" t="str">
        <f>IF(V1125="","",COUNTIF($V$7:V1125,"該当３"))</f>
        <v/>
      </c>
    </row>
    <row r="1126" spans="1:24">
      <c r="A1126" s="263">
        <v>1020705008</v>
      </c>
      <c r="B1126" s="263">
        <v>10</v>
      </c>
      <c r="C1126" s="264">
        <v>207</v>
      </c>
      <c r="D1126" s="265">
        <v>5</v>
      </c>
      <c r="E1126" s="264">
        <v>8</v>
      </c>
      <c r="F1126" s="263" t="s">
        <v>495</v>
      </c>
      <c r="G1126" s="263" t="s">
        <v>1395</v>
      </c>
      <c r="H1126" s="263" t="s">
        <v>704</v>
      </c>
      <c r="I1126" s="263" t="s">
        <v>1428</v>
      </c>
      <c r="J1126" s="51"/>
      <c r="K1126" s="52" t="str">
        <f t="shared" si="196"/>
        <v/>
      </c>
      <c r="L1126" s="83" t="str">
        <f t="shared" si="197"/>
        <v/>
      </c>
      <c r="M1126" s="53" t="str">
        <f>IF(K1126="","",COUNTIF($K$7:K1126,"ﾘｽﾄ１"))</f>
        <v/>
      </c>
      <c r="N1126" s="53" t="str">
        <f t="shared" si="198"/>
        <v/>
      </c>
      <c r="O1126" s="54" t="str">
        <f t="shared" si="199"/>
        <v/>
      </c>
      <c r="P1126" s="53" t="str">
        <f t="shared" si="190"/>
        <v/>
      </c>
      <c r="Q1126" s="52" t="str">
        <f t="shared" si="191"/>
        <v/>
      </c>
      <c r="R1126" s="55" t="str">
        <f t="shared" si="192"/>
        <v/>
      </c>
      <c r="S1126" s="52" t="str">
        <f t="shared" si="200"/>
        <v/>
      </c>
      <c r="T1126" s="83" t="str">
        <f t="shared" si="193"/>
        <v/>
      </c>
      <c r="U1126" s="53" t="str">
        <f>IF(S1126="","",COUNTIF($S$7:S1126,"該当２"))</f>
        <v/>
      </c>
      <c r="V1126" s="56" t="str">
        <f t="shared" si="194"/>
        <v/>
      </c>
      <c r="W1126" s="83" t="str">
        <f t="shared" si="195"/>
        <v/>
      </c>
      <c r="X1126" s="53" t="str">
        <f>IF(V1126="","",COUNTIF($V$7:V1126,"該当３"))</f>
        <v/>
      </c>
    </row>
    <row r="1127" spans="1:24">
      <c r="A1127" s="263">
        <v>1020706000</v>
      </c>
      <c r="B1127" s="263">
        <v>10</v>
      </c>
      <c r="C1127" s="264">
        <v>207</v>
      </c>
      <c r="D1127" s="265">
        <v>6</v>
      </c>
      <c r="E1127" s="264">
        <v>0</v>
      </c>
      <c r="F1127" s="263" t="s">
        <v>495</v>
      </c>
      <c r="G1127" s="263" t="s">
        <v>1395</v>
      </c>
      <c r="H1127" s="263" t="s">
        <v>1429</v>
      </c>
      <c r="I1127" s="263"/>
      <c r="J1127" s="51"/>
      <c r="K1127" s="52" t="str">
        <f t="shared" si="196"/>
        <v/>
      </c>
      <c r="L1127" s="83" t="str">
        <f t="shared" si="197"/>
        <v/>
      </c>
      <c r="M1127" s="53" t="str">
        <f>IF(K1127="","",COUNTIF($K$7:K1127,"ﾘｽﾄ１"))</f>
        <v/>
      </c>
      <c r="N1127" s="53" t="str">
        <f t="shared" si="198"/>
        <v/>
      </c>
      <c r="O1127" s="54" t="str">
        <f t="shared" si="199"/>
        <v/>
      </c>
      <c r="P1127" s="53" t="str">
        <f t="shared" si="190"/>
        <v/>
      </c>
      <c r="Q1127" s="52" t="str">
        <f t="shared" si="191"/>
        <v/>
      </c>
      <c r="R1127" s="55" t="str">
        <f t="shared" si="192"/>
        <v/>
      </c>
      <c r="S1127" s="52" t="str">
        <f t="shared" si="200"/>
        <v/>
      </c>
      <c r="T1127" s="83" t="str">
        <f t="shared" si="193"/>
        <v/>
      </c>
      <c r="U1127" s="53" t="str">
        <f>IF(S1127="","",COUNTIF($S$7:S1127,"該当２"))</f>
        <v/>
      </c>
      <c r="V1127" s="56" t="str">
        <f t="shared" si="194"/>
        <v/>
      </c>
      <c r="W1127" s="83" t="str">
        <f t="shared" si="195"/>
        <v/>
      </c>
      <c r="X1127" s="53" t="str">
        <f>IF(V1127="","",COUNTIF($V$7:V1127,"該当３"))</f>
        <v/>
      </c>
    </row>
    <row r="1128" spans="1:24">
      <c r="A1128" s="263">
        <v>1020706001</v>
      </c>
      <c r="B1128" s="263">
        <v>10</v>
      </c>
      <c r="C1128" s="264">
        <v>207</v>
      </c>
      <c r="D1128" s="265">
        <v>6</v>
      </c>
      <c r="E1128" s="264">
        <v>1</v>
      </c>
      <c r="F1128" s="263" t="s">
        <v>495</v>
      </c>
      <c r="G1128" s="263" t="s">
        <v>1395</v>
      </c>
      <c r="H1128" s="263" t="s">
        <v>1429</v>
      </c>
      <c r="I1128" s="263" t="s">
        <v>1430</v>
      </c>
      <c r="J1128" s="51"/>
      <c r="K1128" s="52" t="str">
        <f t="shared" si="196"/>
        <v/>
      </c>
      <c r="L1128" s="83" t="str">
        <f t="shared" si="197"/>
        <v/>
      </c>
      <c r="M1128" s="53" t="str">
        <f>IF(K1128="","",COUNTIF($K$7:K1128,"ﾘｽﾄ１"))</f>
        <v/>
      </c>
      <c r="N1128" s="53" t="str">
        <f t="shared" si="198"/>
        <v/>
      </c>
      <c r="O1128" s="54" t="str">
        <f t="shared" si="199"/>
        <v/>
      </c>
      <c r="P1128" s="53" t="str">
        <f t="shared" si="190"/>
        <v/>
      </c>
      <c r="Q1128" s="52" t="str">
        <f t="shared" si="191"/>
        <v/>
      </c>
      <c r="R1128" s="55" t="str">
        <f t="shared" si="192"/>
        <v/>
      </c>
      <c r="S1128" s="52" t="str">
        <f t="shared" si="200"/>
        <v/>
      </c>
      <c r="T1128" s="83" t="str">
        <f t="shared" si="193"/>
        <v/>
      </c>
      <c r="U1128" s="53" t="str">
        <f>IF(S1128="","",COUNTIF($S$7:S1128,"該当２"))</f>
        <v/>
      </c>
      <c r="V1128" s="56" t="str">
        <f t="shared" si="194"/>
        <v/>
      </c>
      <c r="W1128" s="83" t="str">
        <f t="shared" si="195"/>
        <v/>
      </c>
      <c r="X1128" s="53" t="str">
        <f>IF(V1128="","",COUNTIF($V$7:V1128,"該当３"))</f>
        <v/>
      </c>
    </row>
    <row r="1129" spans="1:24">
      <c r="A1129" s="263">
        <v>1020706002</v>
      </c>
      <c r="B1129" s="263">
        <v>10</v>
      </c>
      <c r="C1129" s="264">
        <v>207</v>
      </c>
      <c r="D1129" s="265">
        <v>6</v>
      </c>
      <c r="E1129" s="264">
        <v>2</v>
      </c>
      <c r="F1129" s="263" t="s">
        <v>495</v>
      </c>
      <c r="G1129" s="263" t="s">
        <v>1395</v>
      </c>
      <c r="H1129" s="263" t="s">
        <v>1429</v>
      </c>
      <c r="I1129" s="263" t="s">
        <v>1431</v>
      </c>
      <c r="J1129" s="51"/>
      <c r="K1129" s="52" t="str">
        <f t="shared" si="196"/>
        <v/>
      </c>
      <c r="L1129" s="83" t="str">
        <f t="shared" si="197"/>
        <v/>
      </c>
      <c r="M1129" s="53" t="str">
        <f>IF(K1129="","",COUNTIF($K$7:K1129,"ﾘｽﾄ１"))</f>
        <v/>
      </c>
      <c r="N1129" s="53" t="str">
        <f t="shared" si="198"/>
        <v/>
      </c>
      <c r="O1129" s="54" t="str">
        <f t="shared" si="199"/>
        <v/>
      </c>
      <c r="P1129" s="53" t="str">
        <f t="shared" si="190"/>
        <v/>
      </c>
      <c r="Q1129" s="52" t="str">
        <f t="shared" si="191"/>
        <v/>
      </c>
      <c r="R1129" s="55" t="str">
        <f t="shared" si="192"/>
        <v/>
      </c>
      <c r="S1129" s="52" t="str">
        <f t="shared" si="200"/>
        <v/>
      </c>
      <c r="T1129" s="83" t="str">
        <f t="shared" si="193"/>
        <v/>
      </c>
      <c r="U1129" s="53" t="str">
        <f>IF(S1129="","",COUNTIF($S$7:S1129,"該当２"))</f>
        <v/>
      </c>
      <c r="V1129" s="56" t="str">
        <f t="shared" si="194"/>
        <v/>
      </c>
      <c r="W1129" s="83" t="str">
        <f t="shared" si="195"/>
        <v/>
      </c>
      <c r="X1129" s="53" t="str">
        <f>IF(V1129="","",COUNTIF($V$7:V1129,"該当３"))</f>
        <v/>
      </c>
    </row>
    <row r="1130" spans="1:24">
      <c r="A1130" s="263">
        <v>1020706003</v>
      </c>
      <c r="B1130" s="263">
        <v>10</v>
      </c>
      <c r="C1130" s="264">
        <v>207</v>
      </c>
      <c r="D1130" s="265">
        <v>6</v>
      </c>
      <c r="E1130" s="264">
        <v>3</v>
      </c>
      <c r="F1130" s="263" t="s">
        <v>495</v>
      </c>
      <c r="G1130" s="263" t="s">
        <v>1395</v>
      </c>
      <c r="H1130" s="263" t="s">
        <v>1429</v>
      </c>
      <c r="I1130" s="263" t="s">
        <v>1432</v>
      </c>
      <c r="J1130" s="51"/>
      <c r="K1130" s="52" t="str">
        <f t="shared" si="196"/>
        <v/>
      </c>
      <c r="L1130" s="83" t="str">
        <f t="shared" si="197"/>
        <v/>
      </c>
      <c r="M1130" s="53" t="str">
        <f>IF(K1130="","",COUNTIF($K$7:K1130,"ﾘｽﾄ１"))</f>
        <v/>
      </c>
      <c r="N1130" s="53" t="str">
        <f t="shared" si="198"/>
        <v/>
      </c>
      <c r="O1130" s="54" t="str">
        <f t="shared" si="199"/>
        <v/>
      </c>
      <c r="P1130" s="53" t="str">
        <f t="shared" si="190"/>
        <v/>
      </c>
      <c r="Q1130" s="52" t="str">
        <f t="shared" si="191"/>
        <v/>
      </c>
      <c r="R1130" s="55" t="str">
        <f t="shared" si="192"/>
        <v/>
      </c>
      <c r="S1130" s="52" t="str">
        <f t="shared" si="200"/>
        <v/>
      </c>
      <c r="T1130" s="83" t="str">
        <f t="shared" si="193"/>
        <v/>
      </c>
      <c r="U1130" s="53" t="str">
        <f>IF(S1130="","",COUNTIF($S$7:S1130,"該当２"))</f>
        <v/>
      </c>
      <c r="V1130" s="56" t="str">
        <f t="shared" si="194"/>
        <v/>
      </c>
      <c r="W1130" s="83" t="str">
        <f t="shared" si="195"/>
        <v/>
      </c>
      <c r="X1130" s="53" t="str">
        <f>IF(V1130="","",COUNTIF($V$7:V1130,"該当３"))</f>
        <v/>
      </c>
    </row>
    <row r="1131" spans="1:24">
      <c r="A1131" s="263">
        <v>1020706004</v>
      </c>
      <c r="B1131" s="263">
        <v>10</v>
      </c>
      <c r="C1131" s="264">
        <v>207</v>
      </c>
      <c r="D1131" s="265">
        <v>6</v>
      </c>
      <c r="E1131" s="264">
        <v>4</v>
      </c>
      <c r="F1131" s="263" t="s">
        <v>495</v>
      </c>
      <c r="G1131" s="263" t="s">
        <v>1395</v>
      </c>
      <c r="H1131" s="263" t="s">
        <v>1429</v>
      </c>
      <c r="I1131" s="263" t="s">
        <v>1433</v>
      </c>
      <c r="J1131" s="51"/>
      <c r="K1131" s="52" t="str">
        <f t="shared" si="196"/>
        <v/>
      </c>
      <c r="L1131" s="83" t="str">
        <f t="shared" si="197"/>
        <v/>
      </c>
      <c r="M1131" s="53" t="str">
        <f>IF(K1131="","",COUNTIF($K$7:K1131,"ﾘｽﾄ１"))</f>
        <v/>
      </c>
      <c r="N1131" s="53" t="str">
        <f t="shared" si="198"/>
        <v/>
      </c>
      <c r="O1131" s="54" t="str">
        <f t="shared" si="199"/>
        <v/>
      </c>
      <c r="P1131" s="53" t="str">
        <f t="shared" si="190"/>
        <v/>
      </c>
      <c r="Q1131" s="52" t="str">
        <f t="shared" si="191"/>
        <v/>
      </c>
      <c r="R1131" s="55" t="str">
        <f t="shared" si="192"/>
        <v/>
      </c>
      <c r="S1131" s="52" t="str">
        <f t="shared" si="200"/>
        <v/>
      </c>
      <c r="T1131" s="83" t="str">
        <f t="shared" si="193"/>
        <v/>
      </c>
      <c r="U1131" s="53" t="str">
        <f>IF(S1131="","",COUNTIF($S$7:S1131,"該当２"))</f>
        <v/>
      </c>
      <c r="V1131" s="56" t="str">
        <f t="shared" si="194"/>
        <v/>
      </c>
      <c r="W1131" s="83" t="str">
        <f t="shared" si="195"/>
        <v/>
      </c>
      <c r="X1131" s="53" t="str">
        <f>IF(V1131="","",COUNTIF($V$7:V1131,"該当３"))</f>
        <v/>
      </c>
    </row>
    <row r="1132" spans="1:24">
      <c r="A1132" s="263">
        <v>1020707000</v>
      </c>
      <c r="B1132" s="263">
        <v>10</v>
      </c>
      <c r="C1132" s="264">
        <v>207</v>
      </c>
      <c r="D1132" s="265">
        <v>7</v>
      </c>
      <c r="E1132" s="264">
        <v>0</v>
      </c>
      <c r="F1132" s="263" t="s">
        <v>495</v>
      </c>
      <c r="G1132" s="263" t="s">
        <v>1395</v>
      </c>
      <c r="H1132" s="263" t="s">
        <v>1434</v>
      </c>
      <c r="I1132" s="263"/>
      <c r="J1132" s="51"/>
      <c r="K1132" s="52" t="str">
        <f t="shared" si="196"/>
        <v/>
      </c>
      <c r="L1132" s="83" t="str">
        <f t="shared" si="197"/>
        <v/>
      </c>
      <c r="M1132" s="53" t="str">
        <f>IF(K1132="","",COUNTIF($K$7:K1132,"ﾘｽﾄ１"))</f>
        <v/>
      </c>
      <c r="N1132" s="53" t="str">
        <f t="shared" si="198"/>
        <v/>
      </c>
      <c r="O1132" s="54" t="str">
        <f t="shared" si="199"/>
        <v/>
      </c>
      <c r="P1132" s="53" t="str">
        <f t="shared" si="190"/>
        <v/>
      </c>
      <c r="Q1132" s="52" t="str">
        <f t="shared" si="191"/>
        <v/>
      </c>
      <c r="R1132" s="55" t="str">
        <f t="shared" si="192"/>
        <v/>
      </c>
      <c r="S1132" s="52" t="str">
        <f t="shared" si="200"/>
        <v/>
      </c>
      <c r="T1132" s="83" t="str">
        <f t="shared" si="193"/>
        <v/>
      </c>
      <c r="U1132" s="53" t="str">
        <f>IF(S1132="","",COUNTIF($S$7:S1132,"該当２"))</f>
        <v/>
      </c>
      <c r="V1132" s="56" t="str">
        <f t="shared" si="194"/>
        <v/>
      </c>
      <c r="W1132" s="83" t="str">
        <f t="shared" si="195"/>
        <v/>
      </c>
      <c r="X1132" s="53" t="str">
        <f>IF(V1132="","",COUNTIF($V$7:V1132,"該当３"))</f>
        <v/>
      </c>
    </row>
    <row r="1133" spans="1:24">
      <c r="A1133" s="263">
        <v>1020707001</v>
      </c>
      <c r="B1133" s="263">
        <v>10</v>
      </c>
      <c r="C1133" s="264">
        <v>207</v>
      </c>
      <c r="D1133" s="265">
        <v>7</v>
      </c>
      <c r="E1133" s="264">
        <v>1</v>
      </c>
      <c r="F1133" s="263" t="s">
        <v>495</v>
      </c>
      <c r="G1133" s="263" t="s">
        <v>1395</v>
      </c>
      <c r="H1133" s="263" t="s">
        <v>1434</v>
      </c>
      <c r="I1133" s="263" t="s">
        <v>1435</v>
      </c>
      <c r="J1133" s="51"/>
      <c r="K1133" s="52" t="str">
        <f t="shared" si="196"/>
        <v/>
      </c>
      <c r="L1133" s="83" t="str">
        <f t="shared" si="197"/>
        <v/>
      </c>
      <c r="M1133" s="53" t="str">
        <f>IF(K1133="","",COUNTIF($K$7:K1133,"ﾘｽﾄ１"))</f>
        <v/>
      </c>
      <c r="N1133" s="53" t="str">
        <f t="shared" si="198"/>
        <v/>
      </c>
      <c r="O1133" s="54" t="str">
        <f t="shared" si="199"/>
        <v/>
      </c>
      <c r="P1133" s="53" t="str">
        <f t="shared" si="190"/>
        <v/>
      </c>
      <c r="Q1133" s="52" t="str">
        <f t="shared" si="191"/>
        <v/>
      </c>
      <c r="R1133" s="55" t="str">
        <f t="shared" si="192"/>
        <v/>
      </c>
      <c r="S1133" s="52" t="str">
        <f t="shared" si="200"/>
        <v/>
      </c>
      <c r="T1133" s="83" t="str">
        <f t="shared" si="193"/>
        <v/>
      </c>
      <c r="U1133" s="53" t="str">
        <f>IF(S1133="","",COUNTIF($S$7:S1133,"該当２"))</f>
        <v/>
      </c>
      <c r="V1133" s="56" t="str">
        <f t="shared" si="194"/>
        <v/>
      </c>
      <c r="W1133" s="83" t="str">
        <f t="shared" si="195"/>
        <v/>
      </c>
      <c r="X1133" s="53" t="str">
        <f>IF(V1133="","",COUNTIF($V$7:V1133,"該当３"))</f>
        <v/>
      </c>
    </row>
    <row r="1134" spans="1:24">
      <c r="A1134" s="263">
        <v>1020707002</v>
      </c>
      <c r="B1134" s="263">
        <v>10</v>
      </c>
      <c r="C1134" s="264">
        <v>207</v>
      </c>
      <c r="D1134" s="265">
        <v>7</v>
      </c>
      <c r="E1134" s="264">
        <v>2</v>
      </c>
      <c r="F1134" s="263" t="s">
        <v>495</v>
      </c>
      <c r="G1134" s="263" t="s">
        <v>1395</v>
      </c>
      <c r="H1134" s="263" t="s">
        <v>1434</v>
      </c>
      <c r="I1134" s="263" t="s">
        <v>1436</v>
      </c>
      <c r="J1134" s="51"/>
      <c r="K1134" s="52" t="str">
        <f t="shared" si="196"/>
        <v/>
      </c>
      <c r="L1134" s="83" t="str">
        <f t="shared" si="197"/>
        <v/>
      </c>
      <c r="M1134" s="53" t="str">
        <f>IF(K1134="","",COUNTIF($K$7:K1134,"ﾘｽﾄ１"))</f>
        <v/>
      </c>
      <c r="N1134" s="53" t="str">
        <f t="shared" si="198"/>
        <v/>
      </c>
      <c r="O1134" s="54" t="str">
        <f t="shared" si="199"/>
        <v/>
      </c>
      <c r="P1134" s="53" t="str">
        <f t="shared" si="190"/>
        <v/>
      </c>
      <c r="Q1134" s="52" t="str">
        <f t="shared" si="191"/>
        <v/>
      </c>
      <c r="R1134" s="55" t="str">
        <f t="shared" si="192"/>
        <v/>
      </c>
      <c r="S1134" s="52" t="str">
        <f t="shared" si="200"/>
        <v/>
      </c>
      <c r="T1134" s="83" t="str">
        <f t="shared" si="193"/>
        <v/>
      </c>
      <c r="U1134" s="53" t="str">
        <f>IF(S1134="","",COUNTIF($S$7:S1134,"該当２"))</f>
        <v/>
      </c>
      <c r="V1134" s="56" t="str">
        <f t="shared" si="194"/>
        <v/>
      </c>
      <c r="W1134" s="83" t="str">
        <f t="shared" si="195"/>
        <v/>
      </c>
      <c r="X1134" s="53" t="str">
        <f>IF(V1134="","",COUNTIF($V$7:V1134,"該当３"))</f>
        <v/>
      </c>
    </row>
    <row r="1135" spans="1:24">
      <c r="A1135" s="263">
        <v>1020707003</v>
      </c>
      <c r="B1135" s="263">
        <v>10</v>
      </c>
      <c r="C1135" s="264">
        <v>207</v>
      </c>
      <c r="D1135" s="265">
        <v>7</v>
      </c>
      <c r="E1135" s="264">
        <v>3</v>
      </c>
      <c r="F1135" s="263" t="s">
        <v>495</v>
      </c>
      <c r="G1135" s="263" t="s">
        <v>1395</v>
      </c>
      <c r="H1135" s="263" t="s">
        <v>1434</v>
      </c>
      <c r="I1135" s="263" t="s">
        <v>1437</v>
      </c>
      <c r="J1135" s="51"/>
      <c r="K1135" s="52" t="str">
        <f t="shared" si="196"/>
        <v/>
      </c>
      <c r="L1135" s="83" t="str">
        <f t="shared" si="197"/>
        <v/>
      </c>
      <c r="M1135" s="53" t="str">
        <f>IF(K1135="","",COUNTIF($K$7:K1135,"ﾘｽﾄ１"))</f>
        <v/>
      </c>
      <c r="N1135" s="53" t="str">
        <f t="shared" si="198"/>
        <v/>
      </c>
      <c r="O1135" s="54" t="str">
        <f t="shared" si="199"/>
        <v/>
      </c>
      <c r="P1135" s="53" t="str">
        <f t="shared" si="190"/>
        <v/>
      </c>
      <c r="Q1135" s="52" t="str">
        <f t="shared" si="191"/>
        <v/>
      </c>
      <c r="R1135" s="55" t="str">
        <f t="shared" si="192"/>
        <v/>
      </c>
      <c r="S1135" s="52" t="str">
        <f t="shared" si="200"/>
        <v/>
      </c>
      <c r="T1135" s="83" t="str">
        <f t="shared" si="193"/>
        <v/>
      </c>
      <c r="U1135" s="53" t="str">
        <f>IF(S1135="","",COUNTIF($S$7:S1135,"該当２"))</f>
        <v/>
      </c>
      <c r="V1135" s="56" t="str">
        <f t="shared" si="194"/>
        <v/>
      </c>
      <c r="W1135" s="83" t="str">
        <f t="shared" si="195"/>
        <v/>
      </c>
      <c r="X1135" s="53" t="str">
        <f>IF(V1135="","",COUNTIF($V$7:V1135,"該当３"))</f>
        <v/>
      </c>
    </row>
    <row r="1136" spans="1:24">
      <c r="A1136" s="263">
        <v>1020707004</v>
      </c>
      <c r="B1136" s="263">
        <v>10</v>
      </c>
      <c r="C1136" s="264">
        <v>207</v>
      </c>
      <c r="D1136" s="265">
        <v>7</v>
      </c>
      <c r="E1136" s="264">
        <v>4</v>
      </c>
      <c r="F1136" s="263" t="s">
        <v>495</v>
      </c>
      <c r="G1136" s="263" t="s">
        <v>1395</v>
      </c>
      <c r="H1136" s="263" t="s">
        <v>1434</v>
      </c>
      <c r="I1136" s="263" t="s">
        <v>1438</v>
      </c>
      <c r="J1136" s="51"/>
      <c r="K1136" s="52" t="str">
        <f t="shared" si="196"/>
        <v/>
      </c>
      <c r="L1136" s="83" t="str">
        <f t="shared" si="197"/>
        <v/>
      </c>
      <c r="M1136" s="53" t="str">
        <f>IF(K1136="","",COUNTIF($K$7:K1136,"ﾘｽﾄ１"))</f>
        <v/>
      </c>
      <c r="N1136" s="53" t="str">
        <f t="shared" si="198"/>
        <v/>
      </c>
      <c r="O1136" s="54" t="str">
        <f t="shared" si="199"/>
        <v/>
      </c>
      <c r="P1136" s="53" t="str">
        <f t="shared" si="190"/>
        <v/>
      </c>
      <c r="Q1136" s="52" t="str">
        <f t="shared" si="191"/>
        <v/>
      </c>
      <c r="R1136" s="55" t="str">
        <f t="shared" si="192"/>
        <v/>
      </c>
      <c r="S1136" s="52" t="str">
        <f t="shared" si="200"/>
        <v/>
      </c>
      <c r="T1136" s="83" t="str">
        <f t="shared" si="193"/>
        <v/>
      </c>
      <c r="U1136" s="53" t="str">
        <f>IF(S1136="","",COUNTIF($S$7:S1136,"該当２"))</f>
        <v/>
      </c>
      <c r="V1136" s="56" t="str">
        <f t="shared" si="194"/>
        <v/>
      </c>
      <c r="W1136" s="83" t="str">
        <f t="shared" si="195"/>
        <v/>
      </c>
      <c r="X1136" s="53" t="str">
        <f>IF(V1136="","",COUNTIF($V$7:V1136,"該当３"))</f>
        <v/>
      </c>
    </row>
    <row r="1137" spans="1:24">
      <c r="A1137" s="263">
        <v>1020707005</v>
      </c>
      <c r="B1137" s="263">
        <v>10</v>
      </c>
      <c r="C1137" s="264">
        <v>207</v>
      </c>
      <c r="D1137" s="265">
        <v>7</v>
      </c>
      <c r="E1137" s="264">
        <v>5</v>
      </c>
      <c r="F1137" s="263" t="s">
        <v>495</v>
      </c>
      <c r="G1137" s="263" t="s">
        <v>1395</v>
      </c>
      <c r="H1137" s="263" t="s">
        <v>1434</v>
      </c>
      <c r="I1137" s="263" t="s">
        <v>1439</v>
      </c>
      <c r="J1137" s="51"/>
      <c r="K1137" s="52" t="str">
        <f t="shared" si="196"/>
        <v/>
      </c>
      <c r="L1137" s="83" t="str">
        <f t="shared" si="197"/>
        <v/>
      </c>
      <c r="M1137" s="53" t="str">
        <f>IF(K1137="","",COUNTIF($K$7:K1137,"ﾘｽﾄ１"))</f>
        <v/>
      </c>
      <c r="N1137" s="53" t="str">
        <f t="shared" si="198"/>
        <v/>
      </c>
      <c r="O1137" s="54" t="str">
        <f t="shared" si="199"/>
        <v/>
      </c>
      <c r="P1137" s="53" t="str">
        <f t="shared" si="190"/>
        <v/>
      </c>
      <c r="Q1137" s="52" t="str">
        <f t="shared" si="191"/>
        <v/>
      </c>
      <c r="R1137" s="55" t="str">
        <f t="shared" si="192"/>
        <v/>
      </c>
      <c r="S1137" s="52" t="str">
        <f t="shared" si="200"/>
        <v/>
      </c>
      <c r="T1137" s="83" t="str">
        <f t="shared" si="193"/>
        <v/>
      </c>
      <c r="U1137" s="53" t="str">
        <f>IF(S1137="","",COUNTIF($S$7:S1137,"該当２"))</f>
        <v/>
      </c>
      <c r="V1137" s="56" t="str">
        <f t="shared" si="194"/>
        <v/>
      </c>
      <c r="W1137" s="83" t="str">
        <f t="shared" si="195"/>
        <v/>
      </c>
      <c r="X1137" s="53" t="str">
        <f>IF(V1137="","",COUNTIF($V$7:V1137,"該当３"))</f>
        <v/>
      </c>
    </row>
    <row r="1138" spans="1:24">
      <c r="A1138" s="263">
        <v>1020707006</v>
      </c>
      <c r="B1138" s="263">
        <v>10</v>
      </c>
      <c r="C1138" s="264">
        <v>207</v>
      </c>
      <c r="D1138" s="265">
        <v>7</v>
      </c>
      <c r="E1138" s="264">
        <v>6</v>
      </c>
      <c r="F1138" s="263" t="s">
        <v>495</v>
      </c>
      <c r="G1138" s="263" t="s">
        <v>1395</v>
      </c>
      <c r="H1138" s="263" t="s">
        <v>1434</v>
      </c>
      <c r="I1138" s="263" t="s">
        <v>1440</v>
      </c>
      <c r="J1138" s="51"/>
      <c r="K1138" s="52" t="str">
        <f t="shared" si="196"/>
        <v/>
      </c>
      <c r="L1138" s="83" t="str">
        <f t="shared" si="197"/>
        <v/>
      </c>
      <c r="M1138" s="53" t="str">
        <f>IF(K1138="","",COUNTIF($K$7:K1138,"ﾘｽﾄ１"))</f>
        <v/>
      </c>
      <c r="N1138" s="53" t="str">
        <f t="shared" si="198"/>
        <v/>
      </c>
      <c r="O1138" s="54" t="str">
        <f t="shared" si="199"/>
        <v/>
      </c>
      <c r="P1138" s="53" t="str">
        <f t="shared" si="190"/>
        <v/>
      </c>
      <c r="Q1138" s="52" t="str">
        <f t="shared" si="191"/>
        <v/>
      </c>
      <c r="R1138" s="55" t="str">
        <f t="shared" si="192"/>
        <v/>
      </c>
      <c r="S1138" s="52" t="str">
        <f t="shared" si="200"/>
        <v/>
      </c>
      <c r="T1138" s="83" t="str">
        <f t="shared" si="193"/>
        <v/>
      </c>
      <c r="U1138" s="53" t="str">
        <f>IF(S1138="","",COUNTIF($S$7:S1138,"該当２"))</f>
        <v/>
      </c>
      <c r="V1138" s="56" t="str">
        <f t="shared" si="194"/>
        <v/>
      </c>
      <c r="W1138" s="83" t="str">
        <f t="shared" si="195"/>
        <v/>
      </c>
      <c r="X1138" s="53" t="str">
        <f>IF(V1138="","",COUNTIF($V$7:V1138,"該当３"))</f>
        <v/>
      </c>
    </row>
    <row r="1139" spans="1:24">
      <c r="A1139" s="263">
        <v>1020707007</v>
      </c>
      <c r="B1139" s="263">
        <v>10</v>
      </c>
      <c r="C1139" s="264">
        <v>207</v>
      </c>
      <c r="D1139" s="265">
        <v>7</v>
      </c>
      <c r="E1139" s="264">
        <v>7</v>
      </c>
      <c r="F1139" s="263" t="s">
        <v>495</v>
      </c>
      <c r="G1139" s="263" t="s">
        <v>1395</v>
      </c>
      <c r="H1139" s="263" t="s">
        <v>1434</v>
      </c>
      <c r="I1139" s="263" t="s">
        <v>1441</v>
      </c>
      <c r="J1139" s="51"/>
      <c r="K1139" s="52" t="str">
        <f t="shared" si="196"/>
        <v/>
      </c>
      <c r="L1139" s="83" t="str">
        <f t="shared" si="197"/>
        <v/>
      </c>
      <c r="M1139" s="53" t="str">
        <f>IF(K1139="","",COUNTIF($K$7:K1139,"ﾘｽﾄ１"))</f>
        <v/>
      </c>
      <c r="N1139" s="53" t="str">
        <f t="shared" si="198"/>
        <v/>
      </c>
      <c r="O1139" s="54" t="str">
        <f t="shared" si="199"/>
        <v/>
      </c>
      <c r="P1139" s="53" t="str">
        <f t="shared" si="190"/>
        <v/>
      </c>
      <c r="Q1139" s="52" t="str">
        <f t="shared" si="191"/>
        <v/>
      </c>
      <c r="R1139" s="55" t="str">
        <f t="shared" si="192"/>
        <v/>
      </c>
      <c r="S1139" s="52" t="str">
        <f t="shared" si="200"/>
        <v/>
      </c>
      <c r="T1139" s="83" t="str">
        <f t="shared" si="193"/>
        <v/>
      </c>
      <c r="U1139" s="53" t="str">
        <f>IF(S1139="","",COUNTIF($S$7:S1139,"該当２"))</f>
        <v/>
      </c>
      <c r="V1139" s="56" t="str">
        <f t="shared" si="194"/>
        <v/>
      </c>
      <c r="W1139" s="83" t="str">
        <f t="shared" si="195"/>
        <v/>
      </c>
      <c r="X1139" s="53" t="str">
        <f>IF(V1139="","",COUNTIF($V$7:V1139,"該当３"))</f>
        <v/>
      </c>
    </row>
    <row r="1140" spans="1:24">
      <c r="A1140" s="263">
        <v>1020707008</v>
      </c>
      <c r="B1140" s="263">
        <v>10</v>
      </c>
      <c r="C1140" s="264">
        <v>207</v>
      </c>
      <c r="D1140" s="265">
        <v>7</v>
      </c>
      <c r="E1140" s="264">
        <v>8</v>
      </c>
      <c r="F1140" s="263" t="s">
        <v>495</v>
      </c>
      <c r="G1140" s="263" t="s">
        <v>1395</v>
      </c>
      <c r="H1140" s="263" t="s">
        <v>1434</v>
      </c>
      <c r="I1140" s="263" t="s">
        <v>1428</v>
      </c>
      <c r="J1140" s="51"/>
      <c r="K1140" s="52" t="str">
        <f t="shared" si="196"/>
        <v/>
      </c>
      <c r="L1140" s="83" t="str">
        <f t="shared" si="197"/>
        <v/>
      </c>
      <c r="M1140" s="53" t="str">
        <f>IF(K1140="","",COUNTIF($K$7:K1140,"ﾘｽﾄ１"))</f>
        <v/>
      </c>
      <c r="N1140" s="53" t="str">
        <f t="shared" si="198"/>
        <v/>
      </c>
      <c r="O1140" s="54" t="str">
        <f t="shared" si="199"/>
        <v/>
      </c>
      <c r="P1140" s="53" t="str">
        <f t="shared" si="190"/>
        <v/>
      </c>
      <c r="Q1140" s="52" t="str">
        <f t="shared" si="191"/>
        <v/>
      </c>
      <c r="R1140" s="55" t="str">
        <f t="shared" si="192"/>
        <v/>
      </c>
      <c r="S1140" s="52" t="str">
        <f t="shared" si="200"/>
        <v/>
      </c>
      <c r="T1140" s="83" t="str">
        <f t="shared" si="193"/>
        <v/>
      </c>
      <c r="U1140" s="53" t="str">
        <f>IF(S1140="","",COUNTIF($S$7:S1140,"該当２"))</f>
        <v/>
      </c>
      <c r="V1140" s="56" t="str">
        <f t="shared" si="194"/>
        <v/>
      </c>
      <c r="W1140" s="83" t="str">
        <f t="shared" si="195"/>
        <v/>
      </c>
      <c r="X1140" s="53" t="str">
        <f>IF(V1140="","",COUNTIF($V$7:V1140,"該当３"))</f>
        <v/>
      </c>
    </row>
    <row r="1141" spans="1:24">
      <c r="A1141" s="263">
        <v>1020708000</v>
      </c>
      <c r="B1141" s="263">
        <v>10</v>
      </c>
      <c r="C1141" s="264">
        <v>207</v>
      </c>
      <c r="D1141" s="265">
        <v>8</v>
      </c>
      <c r="E1141" s="264">
        <v>0</v>
      </c>
      <c r="F1141" s="263" t="s">
        <v>495</v>
      </c>
      <c r="G1141" s="263" t="s">
        <v>1395</v>
      </c>
      <c r="H1141" s="263" t="s">
        <v>1442</v>
      </c>
      <c r="I1141" s="263"/>
      <c r="J1141" s="51"/>
      <c r="K1141" s="52" t="str">
        <f t="shared" si="196"/>
        <v/>
      </c>
      <c r="L1141" s="83" t="str">
        <f t="shared" si="197"/>
        <v/>
      </c>
      <c r="M1141" s="53" t="str">
        <f>IF(K1141="","",COUNTIF($K$7:K1141,"ﾘｽﾄ１"))</f>
        <v/>
      </c>
      <c r="N1141" s="53" t="str">
        <f t="shared" si="198"/>
        <v/>
      </c>
      <c r="O1141" s="54" t="str">
        <f t="shared" si="199"/>
        <v/>
      </c>
      <c r="P1141" s="53" t="str">
        <f t="shared" si="190"/>
        <v/>
      </c>
      <c r="Q1141" s="52" t="str">
        <f t="shared" si="191"/>
        <v/>
      </c>
      <c r="R1141" s="55" t="str">
        <f t="shared" si="192"/>
        <v/>
      </c>
      <c r="S1141" s="52" t="str">
        <f t="shared" si="200"/>
        <v/>
      </c>
      <c r="T1141" s="83" t="str">
        <f t="shared" si="193"/>
        <v/>
      </c>
      <c r="U1141" s="53" t="str">
        <f>IF(S1141="","",COUNTIF($S$7:S1141,"該当２"))</f>
        <v/>
      </c>
      <c r="V1141" s="56" t="str">
        <f t="shared" si="194"/>
        <v/>
      </c>
      <c r="W1141" s="83" t="str">
        <f t="shared" si="195"/>
        <v/>
      </c>
      <c r="X1141" s="53" t="str">
        <f>IF(V1141="","",COUNTIF($V$7:V1141,"該当３"))</f>
        <v/>
      </c>
    </row>
    <row r="1142" spans="1:24">
      <c r="A1142" s="263">
        <v>1020708001</v>
      </c>
      <c r="B1142" s="263">
        <v>10</v>
      </c>
      <c r="C1142" s="264">
        <v>207</v>
      </c>
      <c r="D1142" s="265">
        <v>8</v>
      </c>
      <c r="E1142" s="264">
        <v>1</v>
      </c>
      <c r="F1142" s="263" t="s">
        <v>495</v>
      </c>
      <c r="G1142" s="263" t="s">
        <v>1395</v>
      </c>
      <c r="H1142" s="263" t="s">
        <v>1442</v>
      </c>
      <c r="I1142" s="263" t="s">
        <v>130</v>
      </c>
      <c r="J1142" s="51"/>
      <c r="K1142" s="52" t="str">
        <f t="shared" si="196"/>
        <v/>
      </c>
      <c r="L1142" s="83" t="str">
        <f t="shared" si="197"/>
        <v/>
      </c>
      <c r="M1142" s="53" t="str">
        <f>IF(K1142="","",COUNTIF($K$7:K1142,"ﾘｽﾄ１"))</f>
        <v/>
      </c>
      <c r="N1142" s="53" t="str">
        <f t="shared" si="198"/>
        <v/>
      </c>
      <c r="O1142" s="54" t="str">
        <f t="shared" si="199"/>
        <v/>
      </c>
      <c r="P1142" s="53" t="str">
        <f t="shared" si="190"/>
        <v/>
      </c>
      <c r="Q1142" s="52" t="str">
        <f t="shared" si="191"/>
        <v/>
      </c>
      <c r="R1142" s="55" t="str">
        <f t="shared" si="192"/>
        <v/>
      </c>
      <c r="S1142" s="52" t="str">
        <f t="shared" si="200"/>
        <v/>
      </c>
      <c r="T1142" s="83" t="str">
        <f t="shared" si="193"/>
        <v/>
      </c>
      <c r="U1142" s="53" t="str">
        <f>IF(S1142="","",COUNTIF($S$7:S1142,"該当２"))</f>
        <v/>
      </c>
      <c r="V1142" s="56" t="str">
        <f t="shared" si="194"/>
        <v/>
      </c>
      <c r="W1142" s="83" t="str">
        <f t="shared" si="195"/>
        <v/>
      </c>
      <c r="X1142" s="53" t="str">
        <f>IF(V1142="","",COUNTIF($V$7:V1142,"該当３"))</f>
        <v/>
      </c>
    </row>
    <row r="1143" spans="1:24">
      <c r="A1143" s="263">
        <v>1020708002</v>
      </c>
      <c r="B1143" s="263">
        <v>10</v>
      </c>
      <c r="C1143" s="264">
        <v>207</v>
      </c>
      <c r="D1143" s="265">
        <v>8</v>
      </c>
      <c r="E1143" s="264">
        <v>2</v>
      </c>
      <c r="F1143" s="263" t="s">
        <v>495</v>
      </c>
      <c r="G1143" s="263" t="s">
        <v>1395</v>
      </c>
      <c r="H1143" s="263" t="s">
        <v>1442</v>
      </c>
      <c r="I1143" s="263" t="s">
        <v>1443</v>
      </c>
      <c r="J1143" s="51"/>
      <c r="K1143" s="52" t="str">
        <f t="shared" si="196"/>
        <v/>
      </c>
      <c r="L1143" s="83" t="str">
        <f t="shared" si="197"/>
        <v/>
      </c>
      <c r="M1143" s="53" t="str">
        <f>IF(K1143="","",COUNTIF($K$7:K1143,"ﾘｽﾄ１"))</f>
        <v/>
      </c>
      <c r="N1143" s="53" t="str">
        <f t="shared" si="198"/>
        <v/>
      </c>
      <c r="O1143" s="54" t="str">
        <f t="shared" si="199"/>
        <v/>
      </c>
      <c r="P1143" s="53" t="str">
        <f t="shared" si="190"/>
        <v/>
      </c>
      <c r="Q1143" s="52" t="str">
        <f t="shared" si="191"/>
        <v/>
      </c>
      <c r="R1143" s="55" t="str">
        <f t="shared" si="192"/>
        <v/>
      </c>
      <c r="S1143" s="52" t="str">
        <f t="shared" si="200"/>
        <v/>
      </c>
      <c r="T1143" s="83" t="str">
        <f t="shared" si="193"/>
        <v/>
      </c>
      <c r="U1143" s="53" t="str">
        <f>IF(S1143="","",COUNTIF($S$7:S1143,"該当２"))</f>
        <v/>
      </c>
      <c r="V1143" s="56" t="str">
        <f t="shared" si="194"/>
        <v/>
      </c>
      <c r="W1143" s="83" t="str">
        <f t="shared" si="195"/>
        <v/>
      </c>
      <c r="X1143" s="53" t="str">
        <f>IF(V1143="","",COUNTIF($V$7:V1143,"該当３"))</f>
        <v/>
      </c>
    </row>
    <row r="1144" spans="1:24">
      <c r="A1144" s="263">
        <v>1020708003</v>
      </c>
      <c r="B1144" s="263">
        <v>10</v>
      </c>
      <c r="C1144" s="264">
        <v>207</v>
      </c>
      <c r="D1144" s="265">
        <v>8</v>
      </c>
      <c r="E1144" s="264">
        <v>3</v>
      </c>
      <c r="F1144" s="263" t="s">
        <v>495</v>
      </c>
      <c r="G1144" s="263" t="s">
        <v>1395</v>
      </c>
      <c r="H1144" s="263" t="s">
        <v>1442</v>
      </c>
      <c r="I1144" s="263" t="s">
        <v>1444</v>
      </c>
      <c r="J1144" s="51"/>
      <c r="K1144" s="52" t="str">
        <f t="shared" si="196"/>
        <v/>
      </c>
      <c r="L1144" s="83" t="str">
        <f t="shared" si="197"/>
        <v/>
      </c>
      <c r="M1144" s="53" t="str">
        <f>IF(K1144="","",COUNTIF($K$7:K1144,"ﾘｽﾄ１"))</f>
        <v/>
      </c>
      <c r="N1144" s="53" t="str">
        <f t="shared" si="198"/>
        <v/>
      </c>
      <c r="O1144" s="54" t="str">
        <f t="shared" si="199"/>
        <v/>
      </c>
      <c r="P1144" s="53" t="str">
        <f t="shared" si="190"/>
        <v/>
      </c>
      <c r="Q1144" s="52" t="str">
        <f t="shared" si="191"/>
        <v/>
      </c>
      <c r="R1144" s="55" t="str">
        <f t="shared" si="192"/>
        <v/>
      </c>
      <c r="S1144" s="52" t="str">
        <f t="shared" si="200"/>
        <v/>
      </c>
      <c r="T1144" s="83" t="str">
        <f t="shared" si="193"/>
        <v/>
      </c>
      <c r="U1144" s="53" t="str">
        <f>IF(S1144="","",COUNTIF($S$7:S1144,"該当２"))</f>
        <v/>
      </c>
      <c r="V1144" s="56" t="str">
        <f t="shared" si="194"/>
        <v/>
      </c>
      <c r="W1144" s="83" t="str">
        <f t="shared" si="195"/>
        <v/>
      </c>
      <c r="X1144" s="53" t="str">
        <f>IF(V1144="","",COUNTIF($V$7:V1144,"該当３"))</f>
        <v/>
      </c>
    </row>
    <row r="1145" spans="1:24">
      <c r="A1145" s="263">
        <v>1020708004</v>
      </c>
      <c r="B1145" s="263">
        <v>10</v>
      </c>
      <c r="C1145" s="264">
        <v>207</v>
      </c>
      <c r="D1145" s="265">
        <v>8</v>
      </c>
      <c r="E1145" s="264">
        <v>4</v>
      </c>
      <c r="F1145" s="263" t="s">
        <v>495</v>
      </c>
      <c r="G1145" s="263" t="s">
        <v>1395</v>
      </c>
      <c r="H1145" s="263" t="s">
        <v>1442</v>
      </c>
      <c r="I1145" s="263" t="s">
        <v>1445</v>
      </c>
      <c r="J1145" s="51"/>
      <c r="K1145" s="52" t="str">
        <f t="shared" si="196"/>
        <v/>
      </c>
      <c r="L1145" s="83" t="str">
        <f t="shared" si="197"/>
        <v/>
      </c>
      <c r="M1145" s="53" t="str">
        <f>IF(K1145="","",COUNTIF($K$7:K1145,"ﾘｽﾄ１"))</f>
        <v/>
      </c>
      <c r="N1145" s="53" t="str">
        <f t="shared" si="198"/>
        <v/>
      </c>
      <c r="O1145" s="54" t="str">
        <f t="shared" si="199"/>
        <v/>
      </c>
      <c r="P1145" s="53" t="str">
        <f t="shared" si="190"/>
        <v/>
      </c>
      <c r="Q1145" s="52" t="str">
        <f t="shared" si="191"/>
        <v/>
      </c>
      <c r="R1145" s="55" t="str">
        <f t="shared" si="192"/>
        <v/>
      </c>
      <c r="S1145" s="52" t="str">
        <f t="shared" si="200"/>
        <v/>
      </c>
      <c r="T1145" s="83" t="str">
        <f t="shared" si="193"/>
        <v/>
      </c>
      <c r="U1145" s="53" t="str">
        <f>IF(S1145="","",COUNTIF($S$7:S1145,"該当２"))</f>
        <v/>
      </c>
      <c r="V1145" s="56" t="str">
        <f t="shared" si="194"/>
        <v/>
      </c>
      <c r="W1145" s="83" t="str">
        <f t="shared" si="195"/>
        <v/>
      </c>
      <c r="X1145" s="53" t="str">
        <f>IF(V1145="","",COUNTIF($V$7:V1145,"該当３"))</f>
        <v/>
      </c>
    </row>
    <row r="1146" spans="1:24">
      <c r="A1146" s="263">
        <v>1020708005</v>
      </c>
      <c r="B1146" s="263">
        <v>10</v>
      </c>
      <c r="C1146" s="264">
        <v>207</v>
      </c>
      <c r="D1146" s="265">
        <v>8</v>
      </c>
      <c r="E1146" s="264">
        <v>5</v>
      </c>
      <c r="F1146" s="263" t="s">
        <v>495</v>
      </c>
      <c r="G1146" s="263" t="s">
        <v>1395</v>
      </c>
      <c r="H1146" s="263" t="s">
        <v>1442</v>
      </c>
      <c r="I1146" s="263" t="s">
        <v>1446</v>
      </c>
      <c r="J1146" s="51"/>
      <c r="K1146" s="52" t="str">
        <f t="shared" si="196"/>
        <v/>
      </c>
      <c r="L1146" s="83" t="str">
        <f t="shared" si="197"/>
        <v/>
      </c>
      <c r="M1146" s="53" t="str">
        <f>IF(K1146="","",COUNTIF($K$7:K1146,"ﾘｽﾄ１"))</f>
        <v/>
      </c>
      <c r="N1146" s="53" t="str">
        <f t="shared" si="198"/>
        <v/>
      </c>
      <c r="O1146" s="54" t="str">
        <f t="shared" si="199"/>
        <v/>
      </c>
      <c r="P1146" s="53" t="str">
        <f t="shared" si="190"/>
        <v/>
      </c>
      <c r="Q1146" s="52" t="str">
        <f t="shared" si="191"/>
        <v/>
      </c>
      <c r="R1146" s="55" t="str">
        <f t="shared" si="192"/>
        <v/>
      </c>
      <c r="S1146" s="52" t="str">
        <f t="shared" si="200"/>
        <v/>
      </c>
      <c r="T1146" s="83" t="str">
        <f t="shared" si="193"/>
        <v/>
      </c>
      <c r="U1146" s="53" t="str">
        <f>IF(S1146="","",COUNTIF($S$7:S1146,"該当２"))</f>
        <v/>
      </c>
      <c r="V1146" s="56" t="str">
        <f t="shared" si="194"/>
        <v/>
      </c>
      <c r="W1146" s="83" t="str">
        <f t="shared" si="195"/>
        <v/>
      </c>
      <c r="X1146" s="53" t="str">
        <f>IF(V1146="","",COUNTIF($V$7:V1146,"該当３"))</f>
        <v/>
      </c>
    </row>
    <row r="1147" spans="1:24">
      <c r="A1147" s="263">
        <v>1020708006</v>
      </c>
      <c r="B1147" s="263">
        <v>10</v>
      </c>
      <c r="C1147" s="264">
        <v>207</v>
      </c>
      <c r="D1147" s="265">
        <v>8</v>
      </c>
      <c r="E1147" s="264">
        <v>6</v>
      </c>
      <c r="F1147" s="263" t="s">
        <v>495</v>
      </c>
      <c r="G1147" s="263" t="s">
        <v>1395</v>
      </c>
      <c r="H1147" s="263" t="s">
        <v>1442</v>
      </c>
      <c r="I1147" s="263" t="s">
        <v>1447</v>
      </c>
      <c r="J1147" s="51"/>
      <c r="K1147" s="52" t="str">
        <f t="shared" si="196"/>
        <v/>
      </c>
      <c r="L1147" s="83" t="str">
        <f t="shared" si="197"/>
        <v/>
      </c>
      <c r="M1147" s="53" t="str">
        <f>IF(K1147="","",COUNTIF($K$7:K1147,"ﾘｽﾄ１"))</f>
        <v/>
      </c>
      <c r="N1147" s="53" t="str">
        <f t="shared" si="198"/>
        <v/>
      </c>
      <c r="O1147" s="54" t="str">
        <f t="shared" si="199"/>
        <v/>
      </c>
      <c r="P1147" s="53" t="str">
        <f t="shared" si="190"/>
        <v/>
      </c>
      <c r="Q1147" s="52" t="str">
        <f t="shared" si="191"/>
        <v/>
      </c>
      <c r="R1147" s="55" t="str">
        <f t="shared" si="192"/>
        <v/>
      </c>
      <c r="S1147" s="52" t="str">
        <f t="shared" si="200"/>
        <v/>
      </c>
      <c r="T1147" s="83" t="str">
        <f t="shared" si="193"/>
        <v/>
      </c>
      <c r="U1147" s="53" t="str">
        <f>IF(S1147="","",COUNTIF($S$7:S1147,"該当２"))</f>
        <v/>
      </c>
      <c r="V1147" s="56" t="str">
        <f t="shared" si="194"/>
        <v/>
      </c>
      <c r="W1147" s="83" t="str">
        <f t="shared" si="195"/>
        <v/>
      </c>
      <c r="X1147" s="53" t="str">
        <f>IF(V1147="","",COUNTIF($V$7:V1147,"該当３"))</f>
        <v/>
      </c>
    </row>
    <row r="1148" spans="1:24">
      <c r="A1148" s="263">
        <v>1020800000</v>
      </c>
      <c r="B1148" s="263">
        <v>10</v>
      </c>
      <c r="C1148" s="264">
        <v>208</v>
      </c>
      <c r="D1148" s="265">
        <v>0</v>
      </c>
      <c r="E1148" s="264">
        <v>0</v>
      </c>
      <c r="F1148" s="263" t="s">
        <v>495</v>
      </c>
      <c r="G1148" s="263" t="s">
        <v>1448</v>
      </c>
      <c r="H1148" s="263"/>
      <c r="I1148" s="263"/>
      <c r="J1148" s="51"/>
      <c r="K1148" s="52" t="str">
        <f t="shared" si="196"/>
        <v>ﾘｽﾄ１</v>
      </c>
      <c r="L1148" s="83" t="str">
        <f t="shared" si="197"/>
        <v>渋川市</v>
      </c>
      <c r="M1148" s="53">
        <f>IF(K1148="","",COUNTIF($K$7:K1148,"ﾘｽﾄ１"))</f>
        <v>8</v>
      </c>
      <c r="N1148" s="53" t="str">
        <f t="shared" si="198"/>
        <v/>
      </c>
      <c r="O1148" s="54" t="str">
        <f t="shared" si="199"/>
        <v/>
      </c>
      <c r="P1148" s="53" t="str">
        <f t="shared" si="190"/>
        <v/>
      </c>
      <c r="Q1148" s="52" t="str">
        <f t="shared" si="191"/>
        <v/>
      </c>
      <c r="R1148" s="55" t="str">
        <f t="shared" si="192"/>
        <v/>
      </c>
      <c r="S1148" s="52" t="str">
        <f t="shared" si="200"/>
        <v/>
      </c>
      <c r="T1148" s="83" t="str">
        <f t="shared" si="193"/>
        <v/>
      </c>
      <c r="U1148" s="53" t="str">
        <f>IF(S1148="","",COUNTIF($S$7:S1148,"該当２"))</f>
        <v/>
      </c>
      <c r="V1148" s="56" t="str">
        <f t="shared" si="194"/>
        <v/>
      </c>
      <c r="W1148" s="83" t="str">
        <f t="shared" si="195"/>
        <v/>
      </c>
      <c r="X1148" s="53" t="str">
        <f>IF(V1148="","",COUNTIF($V$7:V1148,"該当３"))</f>
        <v/>
      </c>
    </row>
    <row r="1149" spans="1:24">
      <c r="A1149" s="263">
        <v>1020801000</v>
      </c>
      <c r="B1149" s="263">
        <v>10</v>
      </c>
      <c r="C1149" s="264">
        <v>208</v>
      </c>
      <c r="D1149" s="265">
        <v>1</v>
      </c>
      <c r="E1149" s="264">
        <v>0</v>
      </c>
      <c r="F1149" s="263" t="s">
        <v>495</v>
      </c>
      <c r="G1149" s="263" t="s">
        <v>1448</v>
      </c>
      <c r="H1149" s="263" t="s">
        <v>1449</v>
      </c>
      <c r="I1149" s="263"/>
      <c r="J1149" s="51"/>
      <c r="K1149" s="52" t="str">
        <f t="shared" si="196"/>
        <v/>
      </c>
      <c r="L1149" s="83" t="str">
        <f t="shared" si="197"/>
        <v/>
      </c>
      <c r="M1149" s="53" t="str">
        <f>IF(K1149="","",COUNTIF($K$7:K1149,"ﾘｽﾄ１"))</f>
        <v/>
      </c>
      <c r="N1149" s="53" t="str">
        <f t="shared" si="198"/>
        <v/>
      </c>
      <c r="O1149" s="54" t="str">
        <f t="shared" si="199"/>
        <v/>
      </c>
      <c r="P1149" s="53" t="str">
        <f t="shared" si="190"/>
        <v/>
      </c>
      <c r="Q1149" s="52" t="str">
        <f t="shared" si="191"/>
        <v/>
      </c>
      <c r="R1149" s="55" t="str">
        <f t="shared" si="192"/>
        <v/>
      </c>
      <c r="S1149" s="52" t="str">
        <f t="shared" si="200"/>
        <v/>
      </c>
      <c r="T1149" s="83" t="str">
        <f t="shared" si="193"/>
        <v/>
      </c>
      <c r="U1149" s="53" t="str">
        <f>IF(S1149="","",COUNTIF($S$7:S1149,"該当２"))</f>
        <v/>
      </c>
      <c r="V1149" s="56" t="str">
        <f t="shared" si="194"/>
        <v/>
      </c>
      <c r="W1149" s="83" t="str">
        <f t="shared" si="195"/>
        <v/>
      </c>
      <c r="X1149" s="53" t="str">
        <f>IF(V1149="","",COUNTIF($V$7:V1149,"該当３"))</f>
        <v/>
      </c>
    </row>
    <row r="1150" spans="1:24">
      <c r="A1150" s="263">
        <v>1020801001</v>
      </c>
      <c r="B1150" s="263">
        <v>10</v>
      </c>
      <c r="C1150" s="264">
        <v>208</v>
      </c>
      <c r="D1150" s="265">
        <v>1</v>
      </c>
      <c r="E1150" s="264">
        <v>1</v>
      </c>
      <c r="F1150" s="263" t="s">
        <v>495</v>
      </c>
      <c r="G1150" s="263" t="s">
        <v>1448</v>
      </c>
      <c r="H1150" s="263" t="s">
        <v>1449</v>
      </c>
      <c r="I1150" s="263" t="s">
        <v>1450</v>
      </c>
      <c r="J1150" s="51"/>
      <c r="K1150" s="52" t="str">
        <f t="shared" si="196"/>
        <v/>
      </c>
      <c r="L1150" s="83" t="str">
        <f t="shared" si="197"/>
        <v/>
      </c>
      <c r="M1150" s="53" t="str">
        <f>IF(K1150="","",COUNTIF($K$7:K1150,"ﾘｽﾄ１"))</f>
        <v/>
      </c>
      <c r="N1150" s="53" t="str">
        <f t="shared" si="198"/>
        <v/>
      </c>
      <c r="O1150" s="54" t="str">
        <f t="shared" si="199"/>
        <v/>
      </c>
      <c r="P1150" s="53" t="str">
        <f t="shared" si="190"/>
        <v/>
      </c>
      <c r="Q1150" s="52" t="str">
        <f t="shared" si="191"/>
        <v/>
      </c>
      <c r="R1150" s="55" t="str">
        <f t="shared" si="192"/>
        <v/>
      </c>
      <c r="S1150" s="52" t="str">
        <f t="shared" si="200"/>
        <v/>
      </c>
      <c r="T1150" s="83" t="str">
        <f t="shared" si="193"/>
        <v/>
      </c>
      <c r="U1150" s="53" t="str">
        <f>IF(S1150="","",COUNTIF($S$7:S1150,"該当２"))</f>
        <v/>
      </c>
      <c r="V1150" s="56" t="str">
        <f t="shared" si="194"/>
        <v/>
      </c>
      <c r="W1150" s="83" t="str">
        <f t="shared" si="195"/>
        <v/>
      </c>
      <c r="X1150" s="53" t="str">
        <f>IF(V1150="","",COUNTIF($V$7:V1150,"該当３"))</f>
        <v/>
      </c>
    </row>
    <row r="1151" spans="1:24">
      <c r="A1151" s="263">
        <v>1020801002</v>
      </c>
      <c r="B1151" s="263">
        <v>10</v>
      </c>
      <c r="C1151" s="264">
        <v>208</v>
      </c>
      <c r="D1151" s="265">
        <v>1</v>
      </c>
      <c r="E1151" s="264">
        <v>2</v>
      </c>
      <c r="F1151" s="263" t="s">
        <v>495</v>
      </c>
      <c r="G1151" s="263" t="s">
        <v>1448</v>
      </c>
      <c r="H1151" s="263" t="s">
        <v>1449</v>
      </c>
      <c r="I1151" s="263" t="s">
        <v>10</v>
      </c>
      <c r="J1151" s="51"/>
      <c r="K1151" s="52" t="str">
        <f t="shared" si="196"/>
        <v/>
      </c>
      <c r="L1151" s="83" t="str">
        <f t="shared" si="197"/>
        <v/>
      </c>
      <c r="M1151" s="53" t="str">
        <f>IF(K1151="","",COUNTIF($K$7:K1151,"ﾘｽﾄ１"))</f>
        <v/>
      </c>
      <c r="N1151" s="53" t="str">
        <f t="shared" si="198"/>
        <v/>
      </c>
      <c r="O1151" s="54" t="str">
        <f t="shared" si="199"/>
        <v/>
      </c>
      <c r="P1151" s="53" t="str">
        <f t="shared" si="190"/>
        <v/>
      </c>
      <c r="Q1151" s="52" t="str">
        <f t="shared" si="191"/>
        <v/>
      </c>
      <c r="R1151" s="55" t="str">
        <f t="shared" si="192"/>
        <v/>
      </c>
      <c r="S1151" s="52" t="str">
        <f t="shared" si="200"/>
        <v/>
      </c>
      <c r="T1151" s="83" t="str">
        <f t="shared" si="193"/>
        <v/>
      </c>
      <c r="U1151" s="53" t="str">
        <f>IF(S1151="","",COUNTIF($S$7:S1151,"該当２"))</f>
        <v/>
      </c>
      <c r="V1151" s="56" t="str">
        <f t="shared" si="194"/>
        <v/>
      </c>
      <c r="W1151" s="83" t="str">
        <f t="shared" si="195"/>
        <v/>
      </c>
      <c r="X1151" s="53" t="str">
        <f>IF(V1151="","",COUNTIF($V$7:V1151,"該当３"))</f>
        <v/>
      </c>
    </row>
    <row r="1152" spans="1:24">
      <c r="A1152" s="263">
        <v>1020801003</v>
      </c>
      <c r="B1152" s="263">
        <v>10</v>
      </c>
      <c r="C1152" s="264">
        <v>208</v>
      </c>
      <c r="D1152" s="265">
        <v>1</v>
      </c>
      <c r="E1152" s="264">
        <v>3</v>
      </c>
      <c r="F1152" s="263" t="s">
        <v>495</v>
      </c>
      <c r="G1152" s="263" t="s">
        <v>1448</v>
      </c>
      <c r="H1152" s="263" t="s">
        <v>1449</v>
      </c>
      <c r="I1152" s="263" t="s">
        <v>36</v>
      </c>
      <c r="J1152" s="51"/>
      <c r="K1152" s="52" t="str">
        <f t="shared" si="196"/>
        <v/>
      </c>
      <c r="L1152" s="83" t="str">
        <f t="shared" si="197"/>
        <v/>
      </c>
      <c r="M1152" s="53" t="str">
        <f>IF(K1152="","",COUNTIF($K$7:K1152,"ﾘｽﾄ１"))</f>
        <v/>
      </c>
      <c r="N1152" s="53" t="str">
        <f t="shared" si="198"/>
        <v/>
      </c>
      <c r="O1152" s="54" t="str">
        <f t="shared" si="199"/>
        <v/>
      </c>
      <c r="P1152" s="53" t="str">
        <f t="shared" si="190"/>
        <v/>
      </c>
      <c r="Q1152" s="52" t="str">
        <f t="shared" si="191"/>
        <v/>
      </c>
      <c r="R1152" s="55" t="str">
        <f t="shared" si="192"/>
        <v/>
      </c>
      <c r="S1152" s="52" t="str">
        <f t="shared" si="200"/>
        <v/>
      </c>
      <c r="T1152" s="83" t="str">
        <f t="shared" si="193"/>
        <v/>
      </c>
      <c r="U1152" s="53" t="str">
        <f>IF(S1152="","",COUNTIF($S$7:S1152,"該当２"))</f>
        <v/>
      </c>
      <c r="V1152" s="56" t="str">
        <f t="shared" si="194"/>
        <v/>
      </c>
      <c r="W1152" s="83" t="str">
        <f t="shared" si="195"/>
        <v/>
      </c>
      <c r="X1152" s="53" t="str">
        <f>IF(V1152="","",COUNTIF($V$7:V1152,"該当３"))</f>
        <v/>
      </c>
    </row>
    <row r="1153" spans="1:24">
      <c r="A1153" s="263">
        <v>1020801004</v>
      </c>
      <c r="B1153" s="263">
        <v>10</v>
      </c>
      <c r="C1153" s="264">
        <v>208</v>
      </c>
      <c r="D1153" s="265">
        <v>1</v>
      </c>
      <c r="E1153" s="264">
        <v>4</v>
      </c>
      <c r="F1153" s="263" t="s">
        <v>495</v>
      </c>
      <c r="G1153" s="263" t="s">
        <v>1448</v>
      </c>
      <c r="H1153" s="263" t="s">
        <v>1449</v>
      </c>
      <c r="I1153" s="263" t="s">
        <v>1451</v>
      </c>
      <c r="J1153" s="51"/>
      <c r="K1153" s="52" t="str">
        <f t="shared" si="196"/>
        <v/>
      </c>
      <c r="L1153" s="83" t="str">
        <f t="shared" si="197"/>
        <v/>
      </c>
      <c r="M1153" s="53" t="str">
        <f>IF(K1153="","",COUNTIF($K$7:K1153,"ﾘｽﾄ１"))</f>
        <v/>
      </c>
      <c r="N1153" s="53" t="str">
        <f t="shared" si="198"/>
        <v/>
      </c>
      <c r="O1153" s="54" t="str">
        <f t="shared" si="199"/>
        <v/>
      </c>
      <c r="P1153" s="53" t="str">
        <f t="shared" si="190"/>
        <v/>
      </c>
      <c r="Q1153" s="52" t="str">
        <f t="shared" si="191"/>
        <v/>
      </c>
      <c r="R1153" s="55" t="str">
        <f t="shared" si="192"/>
        <v/>
      </c>
      <c r="S1153" s="52" t="str">
        <f t="shared" si="200"/>
        <v/>
      </c>
      <c r="T1153" s="83" t="str">
        <f t="shared" si="193"/>
        <v/>
      </c>
      <c r="U1153" s="53" t="str">
        <f>IF(S1153="","",COUNTIF($S$7:S1153,"該当２"))</f>
        <v/>
      </c>
      <c r="V1153" s="56" t="str">
        <f t="shared" si="194"/>
        <v/>
      </c>
      <c r="W1153" s="83" t="str">
        <f t="shared" si="195"/>
        <v/>
      </c>
      <c r="X1153" s="53" t="str">
        <f>IF(V1153="","",COUNTIF($V$7:V1153,"該当３"))</f>
        <v/>
      </c>
    </row>
    <row r="1154" spans="1:24">
      <c r="A1154" s="263">
        <v>1020801005</v>
      </c>
      <c r="B1154" s="263">
        <v>10</v>
      </c>
      <c r="C1154" s="264">
        <v>208</v>
      </c>
      <c r="D1154" s="265">
        <v>1</v>
      </c>
      <c r="E1154" s="264">
        <v>5</v>
      </c>
      <c r="F1154" s="263" t="s">
        <v>495</v>
      </c>
      <c r="G1154" s="263" t="s">
        <v>1448</v>
      </c>
      <c r="H1154" s="263" t="s">
        <v>1449</v>
      </c>
      <c r="I1154" s="263" t="s">
        <v>74</v>
      </c>
      <c r="J1154" s="51"/>
      <c r="K1154" s="52" t="str">
        <f t="shared" si="196"/>
        <v/>
      </c>
      <c r="L1154" s="83" t="str">
        <f t="shared" si="197"/>
        <v/>
      </c>
      <c r="M1154" s="53" t="str">
        <f>IF(K1154="","",COUNTIF($K$7:K1154,"ﾘｽﾄ１"))</f>
        <v/>
      </c>
      <c r="N1154" s="53" t="str">
        <f t="shared" si="198"/>
        <v/>
      </c>
      <c r="O1154" s="54" t="str">
        <f t="shared" si="199"/>
        <v/>
      </c>
      <c r="P1154" s="53" t="str">
        <f t="shared" si="190"/>
        <v/>
      </c>
      <c r="Q1154" s="52" t="str">
        <f t="shared" si="191"/>
        <v/>
      </c>
      <c r="R1154" s="55" t="str">
        <f t="shared" si="192"/>
        <v/>
      </c>
      <c r="S1154" s="52" t="str">
        <f t="shared" si="200"/>
        <v/>
      </c>
      <c r="T1154" s="83" t="str">
        <f t="shared" si="193"/>
        <v/>
      </c>
      <c r="U1154" s="53" t="str">
        <f>IF(S1154="","",COUNTIF($S$7:S1154,"該当２"))</f>
        <v/>
      </c>
      <c r="V1154" s="56" t="str">
        <f t="shared" si="194"/>
        <v/>
      </c>
      <c r="W1154" s="83" t="str">
        <f t="shared" si="195"/>
        <v/>
      </c>
      <c r="X1154" s="53" t="str">
        <f>IF(V1154="","",COUNTIF($V$7:V1154,"該当３"))</f>
        <v/>
      </c>
    </row>
    <row r="1155" spans="1:24">
      <c r="A1155" s="263">
        <v>1020801006</v>
      </c>
      <c r="B1155" s="263">
        <v>10</v>
      </c>
      <c r="C1155" s="264">
        <v>208</v>
      </c>
      <c r="D1155" s="265">
        <v>1</v>
      </c>
      <c r="E1155" s="264">
        <v>6</v>
      </c>
      <c r="F1155" s="263" t="s">
        <v>495</v>
      </c>
      <c r="G1155" s="263" t="s">
        <v>1448</v>
      </c>
      <c r="H1155" s="263" t="s">
        <v>1449</v>
      </c>
      <c r="I1155" s="263" t="s">
        <v>968</v>
      </c>
      <c r="J1155" s="51"/>
      <c r="K1155" s="52" t="str">
        <f t="shared" si="196"/>
        <v/>
      </c>
      <c r="L1155" s="83" t="str">
        <f t="shared" si="197"/>
        <v/>
      </c>
      <c r="M1155" s="53" t="str">
        <f>IF(K1155="","",COUNTIF($K$7:K1155,"ﾘｽﾄ１"))</f>
        <v/>
      </c>
      <c r="N1155" s="53" t="str">
        <f t="shared" si="198"/>
        <v/>
      </c>
      <c r="O1155" s="54" t="str">
        <f t="shared" si="199"/>
        <v/>
      </c>
      <c r="P1155" s="53" t="str">
        <f t="shared" si="190"/>
        <v/>
      </c>
      <c r="Q1155" s="52" t="str">
        <f t="shared" si="191"/>
        <v/>
      </c>
      <c r="R1155" s="55" t="str">
        <f t="shared" si="192"/>
        <v/>
      </c>
      <c r="S1155" s="52" t="str">
        <f t="shared" si="200"/>
        <v/>
      </c>
      <c r="T1155" s="83" t="str">
        <f t="shared" si="193"/>
        <v/>
      </c>
      <c r="U1155" s="53" t="str">
        <f>IF(S1155="","",COUNTIF($S$7:S1155,"該当２"))</f>
        <v/>
      </c>
      <c r="V1155" s="56" t="str">
        <f t="shared" si="194"/>
        <v/>
      </c>
      <c r="W1155" s="83" t="str">
        <f t="shared" si="195"/>
        <v/>
      </c>
      <c r="X1155" s="53" t="str">
        <f>IF(V1155="","",COUNTIF($V$7:V1155,"該当３"))</f>
        <v/>
      </c>
    </row>
    <row r="1156" spans="1:24">
      <c r="A1156" s="263">
        <v>1020801007</v>
      </c>
      <c r="B1156" s="263">
        <v>10</v>
      </c>
      <c r="C1156" s="264">
        <v>208</v>
      </c>
      <c r="D1156" s="265">
        <v>1</v>
      </c>
      <c r="E1156" s="264">
        <v>7</v>
      </c>
      <c r="F1156" s="263" t="s">
        <v>495</v>
      </c>
      <c r="G1156" s="263" t="s">
        <v>1448</v>
      </c>
      <c r="H1156" s="263" t="s">
        <v>1449</v>
      </c>
      <c r="I1156" s="263" t="s">
        <v>1452</v>
      </c>
      <c r="J1156" s="51"/>
      <c r="K1156" s="52" t="str">
        <f t="shared" si="196"/>
        <v/>
      </c>
      <c r="L1156" s="83" t="str">
        <f t="shared" si="197"/>
        <v/>
      </c>
      <c r="M1156" s="53" t="str">
        <f>IF(K1156="","",COUNTIF($K$7:K1156,"ﾘｽﾄ１"))</f>
        <v/>
      </c>
      <c r="N1156" s="53" t="str">
        <f t="shared" si="198"/>
        <v/>
      </c>
      <c r="O1156" s="54" t="str">
        <f t="shared" si="199"/>
        <v/>
      </c>
      <c r="P1156" s="53" t="str">
        <f t="shared" si="190"/>
        <v/>
      </c>
      <c r="Q1156" s="52" t="str">
        <f t="shared" si="191"/>
        <v/>
      </c>
      <c r="R1156" s="55" t="str">
        <f t="shared" si="192"/>
        <v/>
      </c>
      <c r="S1156" s="52" t="str">
        <f t="shared" si="200"/>
        <v/>
      </c>
      <c r="T1156" s="83" t="str">
        <f t="shared" si="193"/>
        <v/>
      </c>
      <c r="U1156" s="53" t="str">
        <f>IF(S1156="","",COUNTIF($S$7:S1156,"該当２"))</f>
        <v/>
      </c>
      <c r="V1156" s="56" t="str">
        <f t="shared" si="194"/>
        <v/>
      </c>
      <c r="W1156" s="83" t="str">
        <f t="shared" si="195"/>
        <v/>
      </c>
      <c r="X1156" s="53" t="str">
        <f>IF(V1156="","",COUNTIF($V$7:V1156,"該当３"))</f>
        <v/>
      </c>
    </row>
    <row r="1157" spans="1:24">
      <c r="A1157" s="263">
        <v>1020801008</v>
      </c>
      <c r="B1157" s="263">
        <v>10</v>
      </c>
      <c r="C1157" s="264">
        <v>208</v>
      </c>
      <c r="D1157" s="265">
        <v>1</v>
      </c>
      <c r="E1157" s="264">
        <v>8</v>
      </c>
      <c r="F1157" s="263" t="s">
        <v>495</v>
      </c>
      <c r="G1157" s="263" t="s">
        <v>1448</v>
      </c>
      <c r="H1157" s="263" t="s">
        <v>1449</v>
      </c>
      <c r="I1157" s="263" t="s">
        <v>79</v>
      </c>
      <c r="J1157" s="51"/>
      <c r="K1157" s="52" t="str">
        <f t="shared" si="196"/>
        <v/>
      </c>
      <c r="L1157" s="83" t="str">
        <f t="shared" si="197"/>
        <v/>
      </c>
      <c r="M1157" s="53" t="str">
        <f>IF(K1157="","",COUNTIF($K$7:K1157,"ﾘｽﾄ１"))</f>
        <v/>
      </c>
      <c r="N1157" s="53" t="str">
        <f t="shared" si="198"/>
        <v/>
      </c>
      <c r="O1157" s="54" t="str">
        <f t="shared" si="199"/>
        <v/>
      </c>
      <c r="P1157" s="53" t="str">
        <f t="shared" si="190"/>
        <v/>
      </c>
      <c r="Q1157" s="52" t="str">
        <f t="shared" si="191"/>
        <v/>
      </c>
      <c r="R1157" s="55" t="str">
        <f t="shared" si="192"/>
        <v/>
      </c>
      <c r="S1157" s="52" t="str">
        <f t="shared" si="200"/>
        <v/>
      </c>
      <c r="T1157" s="83" t="str">
        <f t="shared" si="193"/>
        <v/>
      </c>
      <c r="U1157" s="53" t="str">
        <f>IF(S1157="","",COUNTIF($S$7:S1157,"該当２"))</f>
        <v/>
      </c>
      <c r="V1157" s="56" t="str">
        <f t="shared" si="194"/>
        <v/>
      </c>
      <c r="W1157" s="83" t="str">
        <f t="shared" si="195"/>
        <v/>
      </c>
      <c r="X1157" s="53" t="str">
        <f>IF(V1157="","",COUNTIF($V$7:V1157,"該当３"))</f>
        <v/>
      </c>
    </row>
    <row r="1158" spans="1:24">
      <c r="A1158" s="263">
        <v>1020801009</v>
      </c>
      <c r="B1158" s="263">
        <v>10</v>
      </c>
      <c r="C1158" s="264">
        <v>208</v>
      </c>
      <c r="D1158" s="265">
        <v>1</v>
      </c>
      <c r="E1158" s="264">
        <v>9</v>
      </c>
      <c r="F1158" s="263" t="s">
        <v>495</v>
      </c>
      <c r="G1158" s="263" t="s">
        <v>1448</v>
      </c>
      <c r="H1158" s="263" t="s">
        <v>1449</v>
      </c>
      <c r="I1158" s="263" t="s">
        <v>145</v>
      </c>
      <c r="J1158" s="51"/>
      <c r="K1158" s="52" t="str">
        <f t="shared" si="196"/>
        <v/>
      </c>
      <c r="L1158" s="83" t="str">
        <f t="shared" si="197"/>
        <v/>
      </c>
      <c r="M1158" s="53" t="str">
        <f>IF(K1158="","",COUNTIF($K$7:K1158,"ﾘｽﾄ１"))</f>
        <v/>
      </c>
      <c r="N1158" s="53" t="str">
        <f t="shared" si="198"/>
        <v/>
      </c>
      <c r="O1158" s="54" t="str">
        <f t="shared" si="199"/>
        <v/>
      </c>
      <c r="P1158" s="53" t="str">
        <f t="shared" si="190"/>
        <v/>
      </c>
      <c r="Q1158" s="52" t="str">
        <f t="shared" si="191"/>
        <v/>
      </c>
      <c r="R1158" s="55" t="str">
        <f t="shared" si="192"/>
        <v/>
      </c>
      <c r="S1158" s="52" t="str">
        <f t="shared" si="200"/>
        <v/>
      </c>
      <c r="T1158" s="83" t="str">
        <f t="shared" si="193"/>
        <v/>
      </c>
      <c r="U1158" s="53" t="str">
        <f>IF(S1158="","",COUNTIF($S$7:S1158,"該当２"))</f>
        <v/>
      </c>
      <c r="V1158" s="56" t="str">
        <f t="shared" si="194"/>
        <v/>
      </c>
      <c r="W1158" s="83" t="str">
        <f t="shared" si="195"/>
        <v/>
      </c>
      <c r="X1158" s="53" t="str">
        <f>IF(V1158="","",COUNTIF($V$7:V1158,"該当３"))</f>
        <v/>
      </c>
    </row>
    <row r="1159" spans="1:24">
      <c r="A1159" s="263">
        <v>1020801010</v>
      </c>
      <c r="B1159" s="263">
        <v>10</v>
      </c>
      <c r="C1159" s="264">
        <v>208</v>
      </c>
      <c r="D1159" s="265">
        <v>1</v>
      </c>
      <c r="E1159" s="264">
        <v>10</v>
      </c>
      <c r="F1159" s="263" t="s">
        <v>495</v>
      </c>
      <c r="G1159" s="263" t="s">
        <v>1448</v>
      </c>
      <c r="H1159" s="263" t="s">
        <v>1449</v>
      </c>
      <c r="I1159" s="263" t="s">
        <v>1453</v>
      </c>
      <c r="J1159" s="51"/>
      <c r="K1159" s="52" t="str">
        <f t="shared" si="196"/>
        <v/>
      </c>
      <c r="L1159" s="83" t="str">
        <f t="shared" si="197"/>
        <v/>
      </c>
      <c r="M1159" s="53" t="str">
        <f>IF(K1159="","",COUNTIF($K$7:K1159,"ﾘｽﾄ１"))</f>
        <v/>
      </c>
      <c r="N1159" s="53" t="str">
        <f t="shared" si="198"/>
        <v/>
      </c>
      <c r="O1159" s="54" t="str">
        <f t="shared" si="199"/>
        <v/>
      </c>
      <c r="P1159" s="53" t="str">
        <f t="shared" si="190"/>
        <v/>
      </c>
      <c r="Q1159" s="52" t="str">
        <f t="shared" si="191"/>
        <v/>
      </c>
      <c r="R1159" s="55" t="str">
        <f t="shared" si="192"/>
        <v/>
      </c>
      <c r="S1159" s="52" t="str">
        <f t="shared" si="200"/>
        <v/>
      </c>
      <c r="T1159" s="83" t="str">
        <f t="shared" si="193"/>
        <v/>
      </c>
      <c r="U1159" s="53" t="str">
        <f>IF(S1159="","",COUNTIF($S$7:S1159,"該当２"))</f>
        <v/>
      </c>
      <c r="V1159" s="56" t="str">
        <f t="shared" si="194"/>
        <v/>
      </c>
      <c r="W1159" s="83" t="str">
        <f t="shared" si="195"/>
        <v/>
      </c>
      <c r="X1159" s="53" t="str">
        <f>IF(V1159="","",COUNTIF($V$7:V1159,"該当３"))</f>
        <v/>
      </c>
    </row>
    <row r="1160" spans="1:24">
      <c r="A1160" s="263">
        <v>1020801011</v>
      </c>
      <c r="B1160" s="263">
        <v>10</v>
      </c>
      <c r="C1160" s="264">
        <v>208</v>
      </c>
      <c r="D1160" s="265">
        <v>1</v>
      </c>
      <c r="E1160" s="264">
        <v>11</v>
      </c>
      <c r="F1160" s="263" t="s">
        <v>495</v>
      </c>
      <c r="G1160" s="263" t="s">
        <v>1448</v>
      </c>
      <c r="H1160" s="263" t="s">
        <v>1449</v>
      </c>
      <c r="I1160" s="263" t="s">
        <v>28</v>
      </c>
      <c r="J1160" s="51"/>
      <c r="K1160" s="52" t="str">
        <f t="shared" si="196"/>
        <v/>
      </c>
      <c r="L1160" s="83" t="str">
        <f t="shared" si="197"/>
        <v/>
      </c>
      <c r="M1160" s="53" t="str">
        <f>IF(K1160="","",COUNTIF($K$7:K1160,"ﾘｽﾄ１"))</f>
        <v/>
      </c>
      <c r="N1160" s="53" t="str">
        <f t="shared" si="198"/>
        <v/>
      </c>
      <c r="O1160" s="54" t="str">
        <f t="shared" si="199"/>
        <v/>
      </c>
      <c r="P1160" s="53" t="str">
        <f t="shared" si="190"/>
        <v/>
      </c>
      <c r="Q1160" s="52" t="str">
        <f t="shared" si="191"/>
        <v/>
      </c>
      <c r="R1160" s="55" t="str">
        <f t="shared" si="192"/>
        <v/>
      </c>
      <c r="S1160" s="52" t="str">
        <f t="shared" si="200"/>
        <v/>
      </c>
      <c r="T1160" s="83" t="str">
        <f t="shared" si="193"/>
        <v/>
      </c>
      <c r="U1160" s="53" t="str">
        <f>IF(S1160="","",COUNTIF($S$7:S1160,"該当２"))</f>
        <v/>
      </c>
      <c r="V1160" s="56" t="str">
        <f t="shared" si="194"/>
        <v/>
      </c>
      <c r="W1160" s="83" t="str">
        <f t="shared" si="195"/>
        <v/>
      </c>
      <c r="X1160" s="53" t="str">
        <f>IF(V1160="","",COUNTIF($V$7:V1160,"該当３"))</f>
        <v/>
      </c>
    </row>
    <row r="1161" spans="1:24">
      <c r="A1161" s="263">
        <v>1020801012</v>
      </c>
      <c r="B1161" s="263">
        <v>10</v>
      </c>
      <c r="C1161" s="264">
        <v>208</v>
      </c>
      <c r="D1161" s="265">
        <v>1</v>
      </c>
      <c r="E1161" s="264">
        <v>12</v>
      </c>
      <c r="F1161" s="263" t="s">
        <v>495</v>
      </c>
      <c r="G1161" s="263" t="s">
        <v>1448</v>
      </c>
      <c r="H1161" s="263" t="s">
        <v>1449</v>
      </c>
      <c r="I1161" s="263" t="s">
        <v>179</v>
      </c>
      <c r="J1161" s="51"/>
      <c r="K1161" s="52" t="str">
        <f t="shared" si="196"/>
        <v/>
      </c>
      <c r="L1161" s="83" t="str">
        <f t="shared" si="197"/>
        <v/>
      </c>
      <c r="M1161" s="53" t="str">
        <f>IF(K1161="","",COUNTIF($K$7:K1161,"ﾘｽﾄ１"))</f>
        <v/>
      </c>
      <c r="N1161" s="53" t="str">
        <f t="shared" si="198"/>
        <v/>
      </c>
      <c r="O1161" s="54" t="str">
        <f t="shared" si="199"/>
        <v/>
      </c>
      <c r="P1161" s="53" t="str">
        <f t="shared" si="190"/>
        <v/>
      </c>
      <c r="Q1161" s="52" t="str">
        <f t="shared" si="191"/>
        <v/>
      </c>
      <c r="R1161" s="55" t="str">
        <f t="shared" si="192"/>
        <v/>
      </c>
      <c r="S1161" s="52" t="str">
        <f t="shared" si="200"/>
        <v/>
      </c>
      <c r="T1161" s="83" t="str">
        <f t="shared" si="193"/>
        <v/>
      </c>
      <c r="U1161" s="53" t="str">
        <f>IF(S1161="","",COUNTIF($S$7:S1161,"該当２"))</f>
        <v/>
      </c>
      <c r="V1161" s="56" t="str">
        <f t="shared" si="194"/>
        <v/>
      </c>
      <c r="W1161" s="83" t="str">
        <f t="shared" si="195"/>
        <v/>
      </c>
      <c r="X1161" s="53" t="str">
        <f>IF(V1161="","",COUNTIF($V$7:V1161,"該当３"))</f>
        <v/>
      </c>
    </row>
    <row r="1162" spans="1:24">
      <c r="A1162" s="263">
        <v>1020801013</v>
      </c>
      <c r="B1162" s="263">
        <v>10</v>
      </c>
      <c r="C1162" s="264">
        <v>208</v>
      </c>
      <c r="D1162" s="265">
        <v>1</v>
      </c>
      <c r="E1162" s="264">
        <v>13</v>
      </c>
      <c r="F1162" s="263" t="s">
        <v>495</v>
      </c>
      <c r="G1162" s="263" t="s">
        <v>1448</v>
      </c>
      <c r="H1162" s="263" t="s">
        <v>1449</v>
      </c>
      <c r="I1162" s="263" t="s">
        <v>26</v>
      </c>
      <c r="J1162" s="51"/>
      <c r="K1162" s="52" t="str">
        <f t="shared" si="196"/>
        <v/>
      </c>
      <c r="L1162" s="83" t="str">
        <f t="shared" si="197"/>
        <v/>
      </c>
      <c r="M1162" s="53" t="str">
        <f>IF(K1162="","",COUNTIF($K$7:K1162,"ﾘｽﾄ１"))</f>
        <v/>
      </c>
      <c r="N1162" s="53" t="str">
        <f t="shared" si="198"/>
        <v/>
      </c>
      <c r="O1162" s="54" t="str">
        <f t="shared" si="199"/>
        <v/>
      </c>
      <c r="P1162" s="53" t="str">
        <f t="shared" ref="P1162:P1225" si="201">IF(O1162="該当１",G1162,"")</f>
        <v/>
      </c>
      <c r="Q1162" s="52" t="str">
        <f t="shared" ref="Q1162:Q1225" si="202">IF(O1162="該当１","ﾘｽﾄ2","")</f>
        <v/>
      </c>
      <c r="R1162" s="55" t="str">
        <f t="shared" ref="R1162:R1225" si="203">IF(Q1162="ﾘｽﾄ2",H1162,"")</f>
        <v/>
      </c>
      <c r="S1162" s="52" t="str">
        <f t="shared" si="200"/>
        <v/>
      </c>
      <c r="T1162" s="83" t="str">
        <f t="shared" ref="T1162:T1225" si="204">IF(S1162="該当２",H1162,"")</f>
        <v/>
      </c>
      <c r="U1162" s="53" t="str">
        <f>IF(S1162="","",COUNTIF($S$7:S1162,"該当２"))</f>
        <v/>
      </c>
      <c r="V1162" s="56" t="str">
        <f t="shared" ref="V1162:V1225" si="205">IF(AND($S$2=H1162,E1162&gt;0,E1162&lt;998),"該当３","")</f>
        <v/>
      </c>
      <c r="W1162" s="83" t="str">
        <f t="shared" ref="W1162:W1225" si="206">IF(V1162="該当３",I1162,"")</f>
        <v/>
      </c>
      <c r="X1162" s="53" t="str">
        <f>IF(V1162="","",COUNTIF($V$7:V1162,"該当３"))</f>
        <v/>
      </c>
    </row>
    <row r="1163" spans="1:24">
      <c r="A1163" s="263">
        <v>1020801014</v>
      </c>
      <c r="B1163" s="263">
        <v>10</v>
      </c>
      <c r="C1163" s="264">
        <v>208</v>
      </c>
      <c r="D1163" s="265">
        <v>1</v>
      </c>
      <c r="E1163" s="264">
        <v>14</v>
      </c>
      <c r="F1163" s="263" t="s">
        <v>495</v>
      </c>
      <c r="G1163" s="263" t="s">
        <v>1448</v>
      </c>
      <c r="H1163" s="263" t="s">
        <v>1449</v>
      </c>
      <c r="I1163" s="263" t="s">
        <v>1454</v>
      </c>
      <c r="J1163" s="51"/>
      <c r="K1163" s="52" t="str">
        <f t="shared" ref="K1163:K1226" si="207">IF(AND($C1163&gt;0,$H1163=""),"ﾘｽﾄ１","")</f>
        <v/>
      </c>
      <c r="L1163" s="83" t="str">
        <f t="shared" ref="L1163:L1226" si="208">IF(K1163="ﾘｽﾄ１",G1163,"")</f>
        <v/>
      </c>
      <c r="M1163" s="53" t="str">
        <f>IF(K1163="","",COUNTIF($K$7:K1163,"ﾘｽﾄ１"))</f>
        <v/>
      </c>
      <c r="N1163" s="53" t="str">
        <f t="shared" ref="N1163:N1226" si="209">IF(AND(D1163=0,E1163&gt;0),"同一区","")</f>
        <v/>
      </c>
      <c r="O1163" s="54" t="str">
        <f t="shared" ref="O1163:O1226" si="210">IF(AND(EXACT($K$2,G1163),H1163&gt;0),"該当１","")</f>
        <v/>
      </c>
      <c r="P1163" s="53" t="str">
        <f t="shared" si="201"/>
        <v/>
      </c>
      <c r="Q1163" s="52" t="str">
        <f t="shared" si="202"/>
        <v/>
      </c>
      <c r="R1163" s="55" t="str">
        <f t="shared" si="203"/>
        <v/>
      </c>
      <c r="S1163" s="52" t="str">
        <f t="shared" ref="S1163:S1226" si="211">IF(AND(Q1163="ﾘｽﾄ2",OR(I1163=0,AND(N1163="同一区",E1163=1))),"該当２","")</f>
        <v/>
      </c>
      <c r="T1163" s="83" t="str">
        <f t="shared" si="204"/>
        <v/>
      </c>
      <c r="U1163" s="53" t="str">
        <f>IF(S1163="","",COUNTIF($S$7:S1163,"該当２"))</f>
        <v/>
      </c>
      <c r="V1163" s="56" t="str">
        <f t="shared" si="205"/>
        <v/>
      </c>
      <c r="W1163" s="83" t="str">
        <f t="shared" si="206"/>
        <v/>
      </c>
      <c r="X1163" s="53" t="str">
        <f>IF(V1163="","",COUNTIF($V$7:V1163,"該当３"))</f>
        <v/>
      </c>
    </row>
    <row r="1164" spans="1:24">
      <c r="A1164" s="263">
        <v>1020801015</v>
      </c>
      <c r="B1164" s="263">
        <v>10</v>
      </c>
      <c r="C1164" s="264">
        <v>208</v>
      </c>
      <c r="D1164" s="265">
        <v>1</v>
      </c>
      <c r="E1164" s="264">
        <v>15</v>
      </c>
      <c r="F1164" s="263" t="s">
        <v>495</v>
      </c>
      <c r="G1164" s="263" t="s">
        <v>1448</v>
      </c>
      <c r="H1164" s="263" t="s">
        <v>1449</v>
      </c>
      <c r="I1164" s="263" t="s">
        <v>217</v>
      </c>
      <c r="J1164" s="51"/>
      <c r="K1164" s="52" t="str">
        <f t="shared" si="207"/>
        <v/>
      </c>
      <c r="L1164" s="83" t="str">
        <f t="shared" si="208"/>
        <v/>
      </c>
      <c r="M1164" s="53" t="str">
        <f>IF(K1164="","",COUNTIF($K$7:K1164,"ﾘｽﾄ１"))</f>
        <v/>
      </c>
      <c r="N1164" s="53" t="str">
        <f t="shared" si="209"/>
        <v/>
      </c>
      <c r="O1164" s="54" t="str">
        <f t="shared" si="210"/>
        <v/>
      </c>
      <c r="P1164" s="53" t="str">
        <f t="shared" si="201"/>
        <v/>
      </c>
      <c r="Q1164" s="52" t="str">
        <f t="shared" si="202"/>
        <v/>
      </c>
      <c r="R1164" s="55" t="str">
        <f t="shared" si="203"/>
        <v/>
      </c>
      <c r="S1164" s="52" t="str">
        <f t="shared" si="211"/>
        <v/>
      </c>
      <c r="T1164" s="83" t="str">
        <f t="shared" si="204"/>
        <v/>
      </c>
      <c r="U1164" s="53" t="str">
        <f>IF(S1164="","",COUNTIF($S$7:S1164,"該当２"))</f>
        <v/>
      </c>
      <c r="V1164" s="56" t="str">
        <f t="shared" si="205"/>
        <v/>
      </c>
      <c r="W1164" s="83" t="str">
        <f t="shared" si="206"/>
        <v/>
      </c>
      <c r="X1164" s="53" t="str">
        <f>IF(V1164="","",COUNTIF($V$7:V1164,"該当３"))</f>
        <v/>
      </c>
    </row>
    <row r="1165" spans="1:24">
      <c r="A1165" s="263">
        <v>1020802000</v>
      </c>
      <c r="B1165" s="263">
        <v>10</v>
      </c>
      <c r="C1165" s="264">
        <v>208</v>
      </c>
      <c r="D1165" s="265">
        <v>2</v>
      </c>
      <c r="E1165" s="264">
        <v>0</v>
      </c>
      <c r="F1165" s="263" t="s">
        <v>495</v>
      </c>
      <c r="G1165" s="263" t="s">
        <v>1448</v>
      </c>
      <c r="H1165" s="263" t="s">
        <v>1455</v>
      </c>
      <c r="I1165" s="263"/>
      <c r="J1165" s="51"/>
      <c r="K1165" s="52" t="str">
        <f t="shared" si="207"/>
        <v/>
      </c>
      <c r="L1165" s="83" t="str">
        <f t="shared" si="208"/>
        <v/>
      </c>
      <c r="M1165" s="53" t="str">
        <f>IF(K1165="","",COUNTIF($K$7:K1165,"ﾘｽﾄ１"))</f>
        <v/>
      </c>
      <c r="N1165" s="53" t="str">
        <f t="shared" si="209"/>
        <v/>
      </c>
      <c r="O1165" s="54" t="str">
        <f t="shared" si="210"/>
        <v/>
      </c>
      <c r="P1165" s="53" t="str">
        <f t="shared" si="201"/>
        <v/>
      </c>
      <c r="Q1165" s="52" t="str">
        <f t="shared" si="202"/>
        <v/>
      </c>
      <c r="R1165" s="55" t="str">
        <f t="shared" si="203"/>
        <v/>
      </c>
      <c r="S1165" s="52" t="str">
        <f t="shared" si="211"/>
        <v/>
      </c>
      <c r="T1165" s="83" t="str">
        <f t="shared" si="204"/>
        <v/>
      </c>
      <c r="U1165" s="53" t="str">
        <f>IF(S1165="","",COUNTIF($S$7:S1165,"該当２"))</f>
        <v/>
      </c>
      <c r="V1165" s="56" t="str">
        <f t="shared" si="205"/>
        <v/>
      </c>
      <c r="W1165" s="83" t="str">
        <f t="shared" si="206"/>
        <v/>
      </c>
      <c r="X1165" s="53" t="str">
        <f>IF(V1165="","",COUNTIF($V$7:V1165,"該当３"))</f>
        <v/>
      </c>
    </row>
    <row r="1166" spans="1:24">
      <c r="A1166" s="263">
        <v>1020802001</v>
      </c>
      <c r="B1166" s="263">
        <v>10</v>
      </c>
      <c r="C1166" s="264">
        <v>208</v>
      </c>
      <c r="D1166" s="265">
        <v>2</v>
      </c>
      <c r="E1166" s="264">
        <v>1</v>
      </c>
      <c r="F1166" s="263" t="s">
        <v>495</v>
      </c>
      <c r="G1166" s="263" t="s">
        <v>1448</v>
      </c>
      <c r="H1166" s="263" t="s">
        <v>1455</v>
      </c>
      <c r="I1166" s="263" t="s">
        <v>747</v>
      </c>
      <c r="J1166" s="51"/>
      <c r="K1166" s="52" t="str">
        <f t="shared" si="207"/>
        <v/>
      </c>
      <c r="L1166" s="83" t="str">
        <f t="shared" si="208"/>
        <v/>
      </c>
      <c r="M1166" s="53" t="str">
        <f>IF(K1166="","",COUNTIF($K$7:K1166,"ﾘｽﾄ１"))</f>
        <v/>
      </c>
      <c r="N1166" s="53" t="str">
        <f t="shared" si="209"/>
        <v/>
      </c>
      <c r="O1166" s="54" t="str">
        <f t="shared" si="210"/>
        <v/>
      </c>
      <c r="P1166" s="53" t="str">
        <f t="shared" si="201"/>
        <v/>
      </c>
      <c r="Q1166" s="52" t="str">
        <f t="shared" si="202"/>
        <v/>
      </c>
      <c r="R1166" s="55" t="str">
        <f t="shared" si="203"/>
        <v/>
      </c>
      <c r="S1166" s="52" t="str">
        <f t="shared" si="211"/>
        <v/>
      </c>
      <c r="T1166" s="83" t="str">
        <f t="shared" si="204"/>
        <v/>
      </c>
      <c r="U1166" s="53" t="str">
        <f>IF(S1166="","",COUNTIF($S$7:S1166,"該当２"))</f>
        <v/>
      </c>
      <c r="V1166" s="56" t="str">
        <f t="shared" si="205"/>
        <v/>
      </c>
      <c r="W1166" s="83" t="str">
        <f t="shared" si="206"/>
        <v/>
      </c>
      <c r="X1166" s="53" t="str">
        <f>IF(V1166="","",COUNTIF($V$7:V1166,"該当３"))</f>
        <v/>
      </c>
    </row>
    <row r="1167" spans="1:24">
      <c r="A1167" s="263">
        <v>1020802002</v>
      </c>
      <c r="B1167" s="263">
        <v>10</v>
      </c>
      <c r="C1167" s="264">
        <v>208</v>
      </c>
      <c r="D1167" s="265">
        <v>2</v>
      </c>
      <c r="E1167" s="264">
        <v>2</v>
      </c>
      <c r="F1167" s="263" t="s">
        <v>495</v>
      </c>
      <c r="G1167" s="263" t="s">
        <v>1448</v>
      </c>
      <c r="H1167" s="263" t="s">
        <v>1455</v>
      </c>
      <c r="I1167" s="263" t="s">
        <v>1456</v>
      </c>
      <c r="J1167" s="51"/>
      <c r="K1167" s="52" t="str">
        <f t="shared" si="207"/>
        <v/>
      </c>
      <c r="L1167" s="83" t="str">
        <f t="shared" si="208"/>
        <v/>
      </c>
      <c r="M1167" s="53" t="str">
        <f>IF(K1167="","",COUNTIF($K$7:K1167,"ﾘｽﾄ１"))</f>
        <v/>
      </c>
      <c r="N1167" s="53" t="str">
        <f t="shared" si="209"/>
        <v/>
      </c>
      <c r="O1167" s="54" t="str">
        <f t="shared" si="210"/>
        <v/>
      </c>
      <c r="P1167" s="53" t="str">
        <f t="shared" si="201"/>
        <v/>
      </c>
      <c r="Q1167" s="52" t="str">
        <f t="shared" si="202"/>
        <v/>
      </c>
      <c r="R1167" s="55" t="str">
        <f t="shared" si="203"/>
        <v/>
      </c>
      <c r="S1167" s="52" t="str">
        <f t="shared" si="211"/>
        <v/>
      </c>
      <c r="T1167" s="83" t="str">
        <f t="shared" si="204"/>
        <v/>
      </c>
      <c r="U1167" s="53" t="str">
        <f>IF(S1167="","",COUNTIF($S$7:S1167,"該当２"))</f>
        <v/>
      </c>
      <c r="V1167" s="56" t="str">
        <f t="shared" si="205"/>
        <v/>
      </c>
      <c r="W1167" s="83" t="str">
        <f t="shared" si="206"/>
        <v/>
      </c>
      <c r="X1167" s="53" t="str">
        <f>IF(V1167="","",COUNTIF($V$7:V1167,"該当３"))</f>
        <v/>
      </c>
    </row>
    <row r="1168" spans="1:24">
      <c r="A1168" s="263">
        <v>1020802003</v>
      </c>
      <c r="B1168" s="263">
        <v>10</v>
      </c>
      <c r="C1168" s="264">
        <v>208</v>
      </c>
      <c r="D1168" s="265">
        <v>2</v>
      </c>
      <c r="E1168" s="264">
        <v>3</v>
      </c>
      <c r="F1168" s="263" t="s">
        <v>495</v>
      </c>
      <c r="G1168" s="263" t="s">
        <v>1448</v>
      </c>
      <c r="H1168" s="263" t="s">
        <v>1455</v>
      </c>
      <c r="I1168" s="263" t="s">
        <v>37</v>
      </c>
      <c r="J1168" s="51"/>
      <c r="K1168" s="52" t="str">
        <f t="shared" si="207"/>
        <v/>
      </c>
      <c r="L1168" s="83" t="str">
        <f t="shared" si="208"/>
        <v/>
      </c>
      <c r="M1168" s="53" t="str">
        <f>IF(K1168="","",COUNTIF($K$7:K1168,"ﾘｽﾄ１"))</f>
        <v/>
      </c>
      <c r="N1168" s="53" t="str">
        <f t="shared" si="209"/>
        <v/>
      </c>
      <c r="O1168" s="54" t="str">
        <f t="shared" si="210"/>
        <v/>
      </c>
      <c r="P1168" s="53" t="str">
        <f t="shared" si="201"/>
        <v/>
      </c>
      <c r="Q1168" s="52" t="str">
        <f t="shared" si="202"/>
        <v/>
      </c>
      <c r="R1168" s="55" t="str">
        <f t="shared" si="203"/>
        <v/>
      </c>
      <c r="S1168" s="52" t="str">
        <f t="shared" si="211"/>
        <v/>
      </c>
      <c r="T1168" s="83" t="str">
        <f t="shared" si="204"/>
        <v/>
      </c>
      <c r="U1168" s="53" t="str">
        <f>IF(S1168="","",COUNTIF($S$7:S1168,"該当２"))</f>
        <v/>
      </c>
      <c r="V1168" s="56" t="str">
        <f t="shared" si="205"/>
        <v/>
      </c>
      <c r="W1168" s="83" t="str">
        <f t="shared" si="206"/>
        <v/>
      </c>
      <c r="X1168" s="53" t="str">
        <f>IF(V1168="","",COUNTIF($V$7:V1168,"該当３"))</f>
        <v/>
      </c>
    </row>
    <row r="1169" spans="1:24">
      <c r="A1169" s="263">
        <v>1020802004</v>
      </c>
      <c r="B1169" s="263">
        <v>10</v>
      </c>
      <c r="C1169" s="264">
        <v>208</v>
      </c>
      <c r="D1169" s="265">
        <v>2</v>
      </c>
      <c r="E1169" s="264">
        <v>4</v>
      </c>
      <c r="F1169" s="263" t="s">
        <v>495</v>
      </c>
      <c r="G1169" s="263" t="s">
        <v>1448</v>
      </c>
      <c r="H1169" s="263" t="s">
        <v>1455</v>
      </c>
      <c r="I1169" s="263" t="s">
        <v>54</v>
      </c>
      <c r="J1169" s="51"/>
      <c r="K1169" s="52" t="str">
        <f t="shared" si="207"/>
        <v/>
      </c>
      <c r="L1169" s="83" t="str">
        <f t="shared" si="208"/>
        <v/>
      </c>
      <c r="M1169" s="53" t="str">
        <f>IF(K1169="","",COUNTIF($K$7:K1169,"ﾘｽﾄ１"))</f>
        <v/>
      </c>
      <c r="N1169" s="53" t="str">
        <f t="shared" si="209"/>
        <v/>
      </c>
      <c r="O1169" s="54" t="str">
        <f t="shared" si="210"/>
        <v/>
      </c>
      <c r="P1169" s="53" t="str">
        <f t="shared" si="201"/>
        <v/>
      </c>
      <c r="Q1169" s="52" t="str">
        <f t="shared" si="202"/>
        <v/>
      </c>
      <c r="R1169" s="55" t="str">
        <f t="shared" si="203"/>
        <v/>
      </c>
      <c r="S1169" s="52" t="str">
        <f t="shared" si="211"/>
        <v/>
      </c>
      <c r="T1169" s="83" t="str">
        <f t="shared" si="204"/>
        <v/>
      </c>
      <c r="U1169" s="53" t="str">
        <f>IF(S1169="","",COUNTIF($S$7:S1169,"該当２"))</f>
        <v/>
      </c>
      <c r="V1169" s="56" t="str">
        <f t="shared" si="205"/>
        <v/>
      </c>
      <c r="W1169" s="83" t="str">
        <f t="shared" si="206"/>
        <v/>
      </c>
      <c r="X1169" s="53" t="str">
        <f>IF(V1169="","",COUNTIF($V$7:V1169,"該当３"))</f>
        <v/>
      </c>
    </row>
    <row r="1170" spans="1:24">
      <c r="A1170" s="263">
        <v>1020802005</v>
      </c>
      <c r="B1170" s="263">
        <v>10</v>
      </c>
      <c r="C1170" s="264">
        <v>208</v>
      </c>
      <c r="D1170" s="265">
        <v>2</v>
      </c>
      <c r="E1170" s="264">
        <v>5</v>
      </c>
      <c r="F1170" s="263" t="s">
        <v>495</v>
      </c>
      <c r="G1170" s="263" t="s">
        <v>1448</v>
      </c>
      <c r="H1170" s="263" t="s">
        <v>1455</v>
      </c>
      <c r="I1170" s="263" t="s">
        <v>15</v>
      </c>
      <c r="J1170" s="51"/>
      <c r="K1170" s="52" t="str">
        <f t="shared" si="207"/>
        <v/>
      </c>
      <c r="L1170" s="83" t="str">
        <f t="shared" si="208"/>
        <v/>
      </c>
      <c r="M1170" s="53" t="str">
        <f>IF(K1170="","",COUNTIF($K$7:K1170,"ﾘｽﾄ１"))</f>
        <v/>
      </c>
      <c r="N1170" s="53" t="str">
        <f t="shared" si="209"/>
        <v/>
      </c>
      <c r="O1170" s="54" t="str">
        <f t="shared" si="210"/>
        <v/>
      </c>
      <c r="P1170" s="53" t="str">
        <f t="shared" si="201"/>
        <v/>
      </c>
      <c r="Q1170" s="52" t="str">
        <f t="shared" si="202"/>
        <v/>
      </c>
      <c r="R1170" s="55" t="str">
        <f t="shared" si="203"/>
        <v/>
      </c>
      <c r="S1170" s="52" t="str">
        <f t="shared" si="211"/>
        <v/>
      </c>
      <c r="T1170" s="83" t="str">
        <f t="shared" si="204"/>
        <v/>
      </c>
      <c r="U1170" s="53" t="str">
        <f>IF(S1170="","",COUNTIF($S$7:S1170,"該当２"))</f>
        <v/>
      </c>
      <c r="V1170" s="56" t="str">
        <f t="shared" si="205"/>
        <v/>
      </c>
      <c r="W1170" s="83" t="str">
        <f t="shared" si="206"/>
        <v/>
      </c>
      <c r="X1170" s="53" t="str">
        <f>IF(V1170="","",COUNTIF($V$7:V1170,"該当３"))</f>
        <v/>
      </c>
    </row>
    <row r="1171" spans="1:24">
      <c r="A1171" s="263">
        <v>1020802006</v>
      </c>
      <c r="B1171" s="263">
        <v>10</v>
      </c>
      <c r="C1171" s="264">
        <v>208</v>
      </c>
      <c r="D1171" s="265">
        <v>2</v>
      </c>
      <c r="E1171" s="264">
        <v>6</v>
      </c>
      <c r="F1171" s="263" t="s">
        <v>495</v>
      </c>
      <c r="G1171" s="263" t="s">
        <v>1448</v>
      </c>
      <c r="H1171" s="263" t="s">
        <v>1455</v>
      </c>
      <c r="I1171" s="263" t="s">
        <v>217</v>
      </c>
      <c r="J1171" s="51"/>
      <c r="K1171" s="52" t="str">
        <f t="shared" si="207"/>
        <v/>
      </c>
      <c r="L1171" s="83" t="str">
        <f t="shared" si="208"/>
        <v/>
      </c>
      <c r="M1171" s="53" t="str">
        <f>IF(K1171="","",COUNTIF($K$7:K1171,"ﾘｽﾄ１"))</f>
        <v/>
      </c>
      <c r="N1171" s="53" t="str">
        <f t="shared" si="209"/>
        <v/>
      </c>
      <c r="O1171" s="54" t="str">
        <f t="shared" si="210"/>
        <v/>
      </c>
      <c r="P1171" s="53" t="str">
        <f t="shared" si="201"/>
        <v/>
      </c>
      <c r="Q1171" s="52" t="str">
        <f t="shared" si="202"/>
        <v/>
      </c>
      <c r="R1171" s="55" t="str">
        <f t="shared" si="203"/>
        <v/>
      </c>
      <c r="S1171" s="52" t="str">
        <f t="shared" si="211"/>
        <v/>
      </c>
      <c r="T1171" s="83" t="str">
        <f t="shared" si="204"/>
        <v/>
      </c>
      <c r="U1171" s="53" t="str">
        <f>IF(S1171="","",COUNTIF($S$7:S1171,"該当２"))</f>
        <v/>
      </c>
      <c r="V1171" s="56" t="str">
        <f t="shared" si="205"/>
        <v/>
      </c>
      <c r="W1171" s="83" t="str">
        <f t="shared" si="206"/>
        <v/>
      </c>
      <c r="X1171" s="53" t="str">
        <f>IF(V1171="","",COUNTIF($V$7:V1171,"該当３"))</f>
        <v/>
      </c>
    </row>
    <row r="1172" spans="1:24">
      <c r="A1172" s="263">
        <v>1020802007</v>
      </c>
      <c r="B1172" s="263">
        <v>10</v>
      </c>
      <c r="C1172" s="264">
        <v>208</v>
      </c>
      <c r="D1172" s="265">
        <v>2</v>
      </c>
      <c r="E1172" s="264">
        <v>7</v>
      </c>
      <c r="F1172" s="263" t="s">
        <v>495</v>
      </c>
      <c r="G1172" s="263" t="s">
        <v>1448</v>
      </c>
      <c r="H1172" s="263" t="s">
        <v>1455</v>
      </c>
      <c r="I1172" s="263" t="s">
        <v>1457</v>
      </c>
      <c r="J1172" s="51"/>
      <c r="K1172" s="52" t="str">
        <f t="shared" si="207"/>
        <v/>
      </c>
      <c r="L1172" s="83" t="str">
        <f t="shared" si="208"/>
        <v/>
      </c>
      <c r="M1172" s="53" t="str">
        <f>IF(K1172="","",COUNTIF($K$7:K1172,"ﾘｽﾄ１"))</f>
        <v/>
      </c>
      <c r="N1172" s="53" t="str">
        <f t="shared" si="209"/>
        <v/>
      </c>
      <c r="O1172" s="54" t="str">
        <f t="shared" si="210"/>
        <v/>
      </c>
      <c r="P1172" s="53" t="str">
        <f t="shared" si="201"/>
        <v/>
      </c>
      <c r="Q1172" s="52" t="str">
        <f t="shared" si="202"/>
        <v/>
      </c>
      <c r="R1172" s="55" t="str">
        <f t="shared" si="203"/>
        <v/>
      </c>
      <c r="S1172" s="52" t="str">
        <f t="shared" si="211"/>
        <v/>
      </c>
      <c r="T1172" s="83" t="str">
        <f t="shared" si="204"/>
        <v/>
      </c>
      <c r="U1172" s="53" t="str">
        <f>IF(S1172="","",COUNTIF($S$7:S1172,"該当２"))</f>
        <v/>
      </c>
      <c r="V1172" s="56" t="str">
        <f t="shared" si="205"/>
        <v/>
      </c>
      <c r="W1172" s="83" t="str">
        <f t="shared" si="206"/>
        <v/>
      </c>
      <c r="X1172" s="53" t="str">
        <f>IF(V1172="","",COUNTIF($V$7:V1172,"該当３"))</f>
        <v/>
      </c>
    </row>
    <row r="1173" spans="1:24">
      <c r="A1173" s="263">
        <v>1020802008</v>
      </c>
      <c r="B1173" s="263">
        <v>10</v>
      </c>
      <c r="C1173" s="264">
        <v>208</v>
      </c>
      <c r="D1173" s="265">
        <v>2</v>
      </c>
      <c r="E1173" s="264">
        <v>8</v>
      </c>
      <c r="F1173" s="263" t="s">
        <v>495</v>
      </c>
      <c r="G1173" s="263" t="s">
        <v>1448</v>
      </c>
      <c r="H1173" s="263" t="s">
        <v>1455</v>
      </c>
      <c r="I1173" s="263" t="s">
        <v>3</v>
      </c>
      <c r="J1173" s="51"/>
      <c r="K1173" s="52" t="str">
        <f t="shared" si="207"/>
        <v/>
      </c>
      <c r="L1173" s="83" t="str">
        <f t="shared" si="208"/>
        <v/>
      </c>
      <c r="M1173" s="53" t="str">
        <f>IF(K1173="","",COUNTIF($K$7:K1173,"ﾘｽﾄ１"))</f>
        <v/>
      </c>
      <c r="N1173" s="53" t="str">
        <f t="shared" si="209"/>
        <v/>
      </c>
      <c r="O1173" s="54" t="str">
        <f t="shared" si="210"/>
        <v/>
      </c>
      <c r="P1173" s="53" t="str">
        <f t="shared" si="201"/>
        <v/>
      </c>
      <c r="Q1173" s="52" t="str">
        <f t="shared" si="202"/>
        <v/>
      </c>
      <c r="R1173" s="55" t="str">
        <f t="shared" si="203"/>
        <v/>
      </c>
      <c r="S1173" s="52" t="str">
        <f t="shared" si="211"/>
        <v/>
      </c>
      <c r="T1173" s="83" t="str">
        <f t="shared" si="204"/>
        <v/>
      </c>
      <c r="U1173" s="53" t="str">
        <f>IF(S1173="","",COUNTIF($S$7:S1173,"該当２"))</f>
        <v/>
      </c>
      <c r="V1173" s="56" t="str">
        <f t="shared" si="205"/>
        <v/>
      </c>
      <c r="W1173" s="83" t="str">
        <f t="shared" si="206"/>
        <v/>
      </c>
      <c r="X1173" s="53" t="str">
        <f>IF(V1173="","",COUNTIF($V$7:V1173,"該当３"))</f>
        <v/>
      </c>
    </row>
    <row r="1174" spans="1:24">
      <c r="A1174" s="263">
        <v>1020802009</v>
      </c>
      <c r="B1174" s="263">
        <v>10</v>
      </c>
      <c r="C1174" s="264">
        <v>208</v>
      </c>
      <c r="D1174" s="265">
        <v>2</v>
      </c>
      <c r="E1174" s="264">
        <v>9</v>
      </c>
      <c r="F1174" s="263" t="s">
        <v>495</v>
      </c>
      <c r="G1174" s="263" t="s">
        <v>1448</v>
      </c>
      <c r="H1174" s="263" t="s">
        <v>1455</v>
      </c>
      <c r="I1174" s="263" t="s">
        <v>1458</v>
      </c>
      <c r="J1174" s="51"/>
      <c r="K1174" s="52" t="str">
        <f t="shared" si="207"/>
        <v/>
      </c>
      <c r="L1174" s="83" t="str">
        <f t="shared" si="208"/>
        <v/>
      </c>
      <c r="M1174" s="53" t="str">
        <f>IF(K1174="","",COUNTIF($K$7:K1174,"ﾘｽﾄ１"))</f>
        <v/>
      </c>
      <c r="N1174" s="53" t="str">
        <f t="shared" si="209"/>
        <v/>
      </c>
      <c r="O1174" s="54" t="str">
        <f t="shared" si="210"/>
        <v/>
      </c>
      <c r="P1174" s="53" t="str">
        <f t="shared" si="201"/>
        <v/>
      </c>
      <c r="Q1174" s="52" t="str">
        <f t="shared" si="202"/>
        <v/>
      </c>
      <c r="R1174" s="55" t="str">
        <f t="shared" si="203"/>
        <v/>
      </c>
      <c r="S1174" s="52" t="str">
        <f t="shared" si="211"/>
        <v/>
      </c>
      <c r="T1174" s="83" t="str">
        <f t="shared" si="204"/>
        <v/>
      </c>
      <c r="U1174" s="53" t="str">
        <f>IF(S1174="","",COUNTIF($S$7:S1174,"該当２"))</f>
        <v/>
      </c>
      <c r="V1174" s="56" t="str">
        <f t="shared" si="205"/>
        <v/>
      </c>
      <c r="W1174" s="83" t="str">
        <f t="shared" si="206"/>
        <v/>
      </c>
      <c r="X1174" s="53" t="str">
        <f>IF(V1174="","",COUNTIF($V$7:V1174,"該当３"))</f>
        <v/>
      </c>
    </row>
    <row r="1175" spans="1:24">
      <c r="A1175" s="263">
        <v>1020802010</v>
      </c>
      <c r="B1175" s="263">
        <v>10</v>
      </c>
      <c r="C1175" s="264">
        <v>208</v>
      </c>
      <c r="D1175" s="265">
        <v>2</v>
      </c>
      <c r="E1175" s="264">
        <v>10</v>
      </c>
      <c r="F1175" s="263" t="s">
        <v>495</v>
      </c>
      <c r="G1175" s="263" t="s">
        <v>1448</v>
      </c>
      <c r="H1175" s="263" t="s">
        <v>1455</v>
      </c>
      <c r="I1175" s="263" t="s">
        <v>1459</v>
      </c>
      <c r="J1175" s="51"/>
      <c r="K1175" s="52" t="str">
        <f t="shared" si="207"/>
        <v/>
      </c>
      <c r="L1175" s="83" t="str">
        <f t="shared" si="208"/>
        <v/>
      </c>
      <c r="M1175" s="53" t="str">
        <f>IF(K1175="","",COUNTIF($K$7:K1175,"ﾘｽﾄ１"))</f>
        <v/>
      </c>
      <c r="N1175" s="53" t="str">
        <f t="shared" si="209"/>
        <v/>
      </c>
      <c r="O1175" s="54" t="str">
        <f t="shared" si="210"/>
        <v/>
      </c>
      <c r="P1175" s="53" t="str">
        <f t="shared" si="201"/>
        <v/>
      </c>
      <c r="Q1175" s="52" t="str">
        <f t="shared" si="202"/>
        <v/>
      </c>
      <c r="R1175" s="55" t="str">
        <f t="shared" si="203"/>
        <v/>
      </c>
      <c r="S1175" s="52" t="str">
        <f t="shared" si="211"/>
        <v/>
      </c>
      <c r="T1175" s="83" t="str">
        <f t="shared" si="204"/>
        <v/>
      </c>
      <c r="U1175" s="53" t="str">
        <f>IF(S1175="","",COUNTIF($S$7:S1175,"該当２"))</f>
        <v/>
      </c>
      <c r="V1175" s="56" t="str">
        <f t="shared" si="205"/>
        <v/>
      </c>
      <c r="W1175" s="83" t="str">
        <f t="shared" si="206"/>
        <v/>
      </c>
      <c r="X1175" s="53" t="str">
        <f>IF(V1175="","",COUNTIF($V$7:V1175,"該当３"))</f>
        <v/>
      </c>
    </row>
    <row r="1176" spans="1:24">
      <c r="A1176" s="263">
        <v>1020802011</v>
      </c>
      <c r="B1176" s="263">
        <v>10</v>
      </c>
      <c r="C1176" s="264">
        <v>208</v>
      </c>
      <c r="D1176" s="265">
        <v>2</v>
      </c>
      <c r="E1176" s="264">
        <v>11</v>
      </c>
      <c r="F1176" s="263" t="s">
        <v>495</v>
      </c>
      <c r="G1176" s="263" t="s">
        <v>1448</v>
      </c>
      <c r="H1176" s="263" t="s">
        <v>1455</v>
      </c>
      <c r="I1176" s="263" t="s">
        <v>1460</v>
      </c>
      <c r="J1176" s="51"/>
      <c r="K1176" s="52" t="str">
        <f t="shared" si="207"/>
        <v/>
      </c>
      <c r="L1176" s="83" t="str">
        <f t="shared" si="208"/>
        <v/>
      </c>
      <c r="M1176" s="53" t="str">
        <f>IF(K1176="","",COUNTIF($K$7:K1176,"ﾘｽﾄ１"))</f>
        <v/>
      </c>
      <c r="N1176" s="53" t="str">
        <f t="shared" si="209"/>
        <v/>
      </c>
      <c r="O1176" s="54" t="str">
        <f t="shared" si="210"/>
        <v/>
      </c>
      <c r="P1176" s="53" t="str">
        <f t="shared" si="201"/>
        <v/>
      </c>
      <c r="Q1176" s="52" t="str">
        <f t="shared" si="202"/>
        <v/>
      </c>
      <c r="R1176" s="55" t="str">
        <f t="shared" si="203"/>
        <v/>
      </c>
      <c r="S1176" s="52" t="str">
        <f t="shared" si="211"/>
        <v/>
      </c>
      <c r="T1176" s="83" t="str">
        <f t="shared" si="204"/>
        <v/>
      </c>
      <c r="U1176" s="53" t="str">
        <f>IF(S1176="","",COUNTIF($S$7:S1176,"該当２"))</f>
        <v/>
      </c>
      <c r="V1176" s="56" t="str">
        <f t="shared" si="205"/>
        <v/>
      </c>
      <c r="W1176" s="83" t="str">
        <f t="shared" si="206"/>
        <v/>
      </c>
      <c r="X1176" s="53" t="str">
        <f>IF(V1176="","",COUNTIF($V$7:V1176,"該当３"))</f>
        <v/>
      </c>
    </row>
    <row r="1177" spans="1:24">
      <c r="A1177" s="263">
        <v>1020803000</v>
      </c>
      <c r="B1177" s="263">
        <v>10</v>
      </c>
      <c r="C1177" s="264">
        <v>208</v>
      </c>
      <c r="D1177" s="265">
        <v>3</v>
      </c>
      <c r="E1177" s="264">
        <v>0</v>
      </c>
      <c r="F1177" s="263" t="s">
        <v>495</v>
      </c>
      <c r="G1177" s="263" t="s">
        <v>1448</v>
      </c>
      <c r="H1177" s="263" t="s">
        <v>1461</v>
      </c>
      <c r="I1177" s="263"/>
      <c r="J1177" s="51"/>
      <c r="K1177" s="52" t="str">
        <f t="shared" si="207"/>
        <v/>
      </c>
      <c r="L1177" s="83" t="str">
        <f t="shared" si="208"/>
        <v/>
      </c>
      <c r="M1177" s="53" t="str">
        <f>IF(K1177="","",COUNTIF($K$7:K1177,"ﾘｽﾄ１"))</f>
        <v/>
      </c>
      <c r="N1177" s="53" t="str">
        <f t="shared" si="209"/>
        <v/>
      </c>
      <c r="O1177" s="54" t="str">
        <f t="shared" si="210"/>
        <v/>
      </c>
      <c r="P1177" s="53" t="str">
        <f t="shared" si="201"/>
        <v/>
      </c>
      <c r="Q1177" s="52" t="str">
        <f t="shared" si="202"/>
        <v/>
      </c>
      <c r="R1177" s="55" t="str">
        <f t="shared" si="203"/>
        <v/>
      </c>
      <c r="S1177" s="52" t="str">
        <f t="shared" si="211"/>
        <v/>
      </c>
      <c r="T1177" s="83" t="str">
        <f t="shared" si="204"/>
        <v/>
      </c>
      <c r="U1177" s="53" t="str">
        <f>IF(S1177="","",COUNTIF($S$7:S1177,"該当２"))</f>
        <v/>
      </c>
      <c r="V1177" s="56" t="str">
        <f t="shared" si="205"/>
        <v/>
      </c>
      <c r="W1177" s="83" t="str">
        <f t="shared" si="206"/>
        <v/>
      </c>
      <c r="X1177" s="53" t="str">
        <f>IF(V1177="","",COUNTIF($V$7:V1177,"該当３"))</f>
        <v/>
      </c>
    </row>
    <row r="1178" spans="1:24">
      <c r="A1178" s="263">
        <v>1020803001</v>
      </c>
      <c r="B1178" s="263">
        <v>10</v>
      </c>
      <c r="C1178" s="264">
        <v>208</v>
      </c>
      <c r="D1178" s="265">
        <v>3</v>
      </c>
      <c r="E1178" s="264">
        <v>1</v>
      </c>
      <c r="F1178" s="263" t="s">
        <v>495</v>
      </c>
      <c r="G1178" s="263" t="s">
        <v>1448</v>
      </c>
      <c r="H1178" s="263" t="s">
        <v>1461</v>
      </c>
      <c r="I1178" s="263" t="s">
        <v>1462</v>
      </c>
      <c r="J1178" s="51"/>
      <c r="K1178" s="52" t="str">
        <f t="shared" si="207"/>
        <v/>
      </c>
      <c r="L1178" s="83" t="str">
        <f t="shared" si="208"/>
        <v/>
      </c>
      <c r="M1178" s="53" t="str">
        <f>IF(K1178="","",COUNTIF($K$7:K1178,"ﾘｽﾄ１"))</f>
        <v/>
      </c>
      <c r="N1178" s="53" t="str">
        <f t="shared" si="209"/>
        <v/>
      </c>
      <c r="O1178" s="54" t="str">
        <f t="shared" si="210"/>
        <v/>
      </c>
      <c r="P1178" s="53" t="str">
        <f t="shared" si="201"/>
        <v/>
      </c>
      <c r="Q1178" s="52" t="str">
        <f t="shared" si="202"/>
        <v/>
      </c>
      <c r="R1178" s="55" t="str">
        <f t="shared" si="203"/>
        <v/>
      </c>
      <c r="S1178" s="52" t="str">
        <f t="shared" si="211"/>
        <v/>
      </c>
      <c r="T1178" s="83" t="str">
        <f t="shared" si="204"/>
        <v/>
      </c>
      <c r="U1178" s="53" t="str">
        <f>IF(S1178="","",COUNTIF($S$7:S1178,"該当２"))</f>
        <v/>
      </c>
      <c r="V1178" s="56" t="str">
        <f t="shared" si="205"/>
        <v/>
      </c>
      <c r="W1178" s="83" t="str">
        <f t="shared" si="206"/>
        <v/>
      </c>
      <c r="X1178" s="53" t="str">
        <f>IF(V1178="","",COUNTIF($V$7:V1178,"該当３"))</f>
        <v/>
      </c>
    </row>
    <row r="1179" spans="1:24">
      <c r="A1179" s="263">
        <v>1020803002</v>
      </c>
      <c r="B1179" s="263">
        <v>10</v>
      </c>
      <c r="C1179" s="264">
        <v>208</v>
      </c>
      <c r="D1179" s="265">
        <v>3</v>
      </c>
      <c r="E1179" s="264">
        <v>2</v>
      </c>
      <c r="F1179" s="263" t="s">
        <v>495</v>
      </c>
      <c r="G1179" s="263" t="s">
        <v>1448</v>
      </c>
      <c r="H1179" s="263" t="s">
        <v>1461</v>
      </c>
      <c r="I1179" s="263" t="s">
        <v>1463</v>
      </c>
      <c r="J1179" s="51"/>
      <c r="K1179" s="52" t="str">
        <f t="shared" si="207"/>
        <v/>
      </c>
      <c r="L1179" s="83" t="str">
        <f t="shared" si="208"/>
        <v/>
      </c>
      <c r="M1179" s="53" t="str">
        <f>IF(K1179="","",COUNTIF($K$7:K1179,"ﾘｽﾄ１"))</f>
        <v/>
      </c>
      <c r="N1179" s="53" t="str">
        <f t="shared" si="209"/>
        <v/>
      </c>
      <c r="O1179" s="54" t="str">
        <f t="shared" si="210"/>
        <v/>
      </c>
      <c r="P1179" s="53" t="str">
        <f t="shared" si="201"/>
        <v/>
      </c>
      <c r="Q1179" s="52" t="str">
        <f t="shared" si="202"/>
        <v/>
      </c>
      <c r="R1179" s="55" t="str">
        <f t="shared" si="203"/>
        <v/>
      </c>
      <c r="S1179" s="52" t="str">
        <f t="shared" si="211"/>
        <v/>
      </c>
      <c r="T1179" s="83" t="str">
        <f t="shared" si="204"/>
        <v/>
      </c>
      <c r="U1179" s="53" t="str">
        <f>IF(S1179="","",COUNTIF($S$7:S1179,"該当２"))</f>
        <v/>
      </c>
      <c r="V1179" s="56" t="str">
        <f t="shared" si="205"/>
        <v/>
      </c>
      <c r="W1179" s="83" t="str">
        <f t="shared" si="206"/>
        <v/>
      </c>
      <c r="X1179" s="53" t="str">
        <f>IF(V1179="","",COUNTIF($V$7:V1179,"該当３"))</f>
        <v/>
      </c>
    </row>
    <row r="1180" spans="1:24">
      <c r="A1180" s="263">
        <v>1020803003</v>
      </c>
      <c r="B1180" s="263">
        <v>10</v>
      </c>
      <c r="C1180" s="264">
        <v>208</v>
      </c>
      <c r="D1180" s="265">
        <v>3</v>
      </c>
      <c r="E1180" s="264">
        <v>3</v>
      </c>
      <c r="F1180" s="263" t="s">
        <v>495</v>
      </c>
      <c r="G1180" s="263" t="s">
        <v>1448</v>
      </c>
      <c r="H1180" s="263" t="s">
        <v>1461</v>
      </c>
      <c r="I1180" s="263" t="s">
        <v>984</v>
      </c>
      <c r="J1180" s="51"/>
      <c r="K1180" s="52" t="str">
        <f t="shared" si="207"/>
        <v/>
      </c>
      <c r="L1180" s="83" t="str">
        <f t="shared" si="208"/>
        <v/>
      </c>
      <c r="M1180" s="53" t="str">
        <f>IF(K1180="","",COUNTIF($K$7:K1180,"ﾘｽﾄ１"))</f>
        <v/>
      </c>
      <c r="N1180" s="53" t="str">
        <f t="shared" si="209"/>
        <v/>
      </c>
      <c r="O1180" s="54" t="str">
        <f t="shared" si="210"/>
        <v/>
      </c>
      <c r="P1180" s="53" t="str">
        <f t="shared" si="201"/>
        <v/>
      </c>
      <c r="Q1180" s="52" t="str">
        <f t="shared" si="202"/>
        <v/>
      </c>
      <c r="R1180" s="55" t="str">
        <f t="shared" si="203"/>
        <v/>
      </c>
      <c r="S1180" s="52" t="str">
        <f t="shared" si="211"/>
        <v/>
      </c>
      <c r="T1180" s="83" t="str">
        <f t="shared" si="204"/>
        <v/>
      </c>
      <c r="U1180" s="53" t="str">
        <f>IF(S1180="","",COUNTIF($S$7:S1180,"該当２"))</f>
        <v/>
      </c>
      <c r="V1180" s="56" t="str">
        <f t="shared" si="205"/>
        <v/>
      </c>
      <c r="W1180" s="83" t="str">
        <f t="shared" si="206"/>
        <v/>
      </c>
      <c r="X1180" s="53" t="str">
        <f>IF(V1180="","",COUNTIF($V$7:V1180,"該当３"))</f>
        <v/>
      </c>
    </row>
    <row r="1181" spans="1:24">
      <c r="A1181" s="263">
        <v>1020803004</v>
      </c>
      <c r="B1181" s="263">
        <v>10</v>
      </c>
      <c r="C1181" s="264">
        <v>208</v>
      </c>
      <c r="D1181" s="265">
        <v>3</v>
      </c>
      <c r="E1181" s="264">
        <v>4</v>
      </c>
      <c r="F1181" s="263" t="s">
        <v>495</v>
      </c>
      <c r="G1181" s="263" t="s">
        <v>1448</v>
      </c>
      <c r="H1181" s="263" t="s">
        <v>1461</v>
      </c>
      <c r="I1181" s="263" t="s">
        <v>1464</v>
      </c>
      <c r="J1181" s="51"/>
      <c r="K1181" s="52" t="str">
        <f t="shared" si="207"/>
        <v/>
      </c>
      <c r="L1181" s="83" t="str">
        <f t="shared" si="208"/>
        <v/>
      </c>
      <c r="M1181" s="53" t="str">
        <f>IF(K1181="","",COUNTIF($K$7:K1181,"ﾘｽﾄ１"))</f>
        <v/>
      </c>
      <c r="N1181" s="53" t="str">
        <f t="shared" si="209"/>
        <v/>
      </c>
      <c r="O1181" s="54" t="str">
        <f t="shared" si="210"/>
        <v/>
      </c>
      <c r="P1181" s="53" t="str">
        <f t="shared" si="201"/>
        <v/>
      </c>
      <c r="Q1181" s="52" t="str">
        <f t="shared" si="202"/>
        <v/>
      </c>
      <c r="R1181" s="55" t="str">
        <f t="shared" si="203"/>
        <v/>
      </c>
      <c r="S1181" s="52" t="str">
        <f t="shared" si="211"/>
        <v/>
      </c>
      <c r="T1181" s="83" t="str">
        <f t="shared" si="204"/>
        <v/>
      </c>
      <c r="U1181" s="53" t="str">
        <f>IF(S1181="","",COUNTIF($S$7:S1181,"該当２"))</f>
        <v/>
      </c>
      <c r="V1181" s="56" t="str">
        <f t="shared" si="205"/>
        <v/>
      </c>
      <c r="W1181" s="83" t="str">
        <f t="shared" si="206"/>
        <v/>
      </c>
      <c r="X1181" s="53" t="str">
        <f>IF(V1181="","",COUNTIF($V$7:V1181,"該当３"))</f>
        <v/>
      </c>
    </row>
    <row r="1182" spans="1:24">
      <c r="A1182" s="263">
        <v>1020803005</v>
      </c>
      <c r="B1182" s="263">
        <v>10</v>
      </c>
      <c r="C1182" s="264">
        <v>208</v>
      </c>
      <c r="D1182" s="265">
        <v>3</v>
      </c>
      <c r="E1182" s="264">
        <v>5</v>
      </c>
      <c r="F1182" s="263" t="s">
        <v>495</v>
      </c>
      <c r="G1182" s="263" t="s">
        <v>1448</v>
      </c>
      <c r="H1182" s="263" t="s">
        <v>1461</v>
      </c>
      <c r="I1182" s="263" t="s">
        <v>1465</v>
      </c>
      <c r="J1182" s="51"/>
      <c r="K1182" s="52" t="str">
        <f t="shared" si="207"/>
        <v/>
      </c>
      <c r="L1182" s="83" t="str">
        <f t="shared" si="208"/>
        <v/>
      </c>
      <c r="M1182" s="53" t="str">
        <f>IF(K1182="","",COUNTIF($K$7:K1182,"ﾘｽﾄ１"))</f>
        <v/>
      </c>
      <c r="N1182" s="53" t="str">
        <f t="shared" si="209"/>
        <v/>
      </c>
      <c r="O1182" s="54" t="str">
        <f t="shared" si="210"/>
        <v/>
      </c>
      <c r="P1182" s="53" t="str">
        <f t="shared" si="201"/>
        <v/>
      </c>
      <c r="Q1182" s="52" t="str">
        <f t="shared" si="202"/>
        <v/>
      </c>
      <c r="R1182" s="55" t="str">
        <f t="shared" si="203"/>
        <v/>
      </c>
      <c r="S1182" s="52" t="str">
        <f t="shared" si="211"/>
        <v/>
      </c>
      <c r="T1182" s="83" t="str">
        <f t="shared" si="204"/>
        <v/>
      </c>
      <c r="U1182" s="53" t="str">
        <f>IF(S1182="","",COUNTIF($S$7:S1182,"該当２"))</f>
        <v/>
      </c>
      <c r="V1182" s="56" t="str">
        <f t="shared" si="205"/>
        <v/>
      </c>
      <c r="W1182" s="83" t="str">
        <f t="shared" si="206"/>
        <v/>
      </c>
      <c r="X1182" s="53" t="str">
        <f>IF(V1182="","",COUNTIF($V$7:V1182,"該当３"))</f>
        <v/>
      </c>
    </row>
    <row r="1183" spans="1:24">
      <c r="A1183" s="263">
        <v>1020804000</v>
      </c>
      <c r="B1183" s="263">
        <v>10</v>
      </c>
      <c r="C1183" s="264">
        <v>208</v>
      </c>
      <c r="D1183" s="265">
        <v>4</v>
      </c>
      <c r="E1183" s="264">
        <v>0</v>
      </c>
      <c r="F1183" s="263" t="s">
        <v>495</v>
      </c>
      <c r="G1183" s="263" t="s">
        <v>1448</v>
      </c>
      <c r="H1183" s="263" t="s">
        <v>1466</v>
      </c>
      <c r="I1183" s="263"/>
      <c r="J1183" s="51"/>
      <c r="K1183" s="52" t="str">
        <f t="shared" si="207"/>
        <v/>
      </c>
      <c r="L1183" s="83" t="str">
        <f t="shared" si="208"/>
        <v/>
      </c>
      <c r="M1183" s="53" t="str">
        <f>IF(K1183="","",COUNTIF($K$7:K1183,"ﾘｽﾄ１"))</f>
        <v/>
      </c>
      <c r="N1183" s="53" t="str">
        <f t="shared" si="209"/>
        <v/>
      </c>
      <c r="O1183" s="54" t="str">
        <f t="shared" si="210"/>
        <v/>
      </c>
      <c r="P1183" s="53" t="str">
        <f t="shared" si="201"/>
        <v/>
      </c>
      <c r="Q1183" s="52" t="str">
        <f t="shared" si="202"/>
        <v/>
      </c>
      <c r="R1183" s="55" t="str">
        <f t="shared" si="203"/>
        <v/>
      </c>
      <c r="S1183" s="52" t="str">
        <f t="shared" si="211"/>
        <v/>
      </c>
      <c r="T1183" s="83" t="str">
        <f t="shared" si="204"/>
        <v/>
      </c>
      <c r="U1183" s="53" t="str">
        <f>IF(S1183="","",COUNTIF($S$7:S1183,"該当２"))</f>
        <v/>
      </c>
      <c r="V1183" s="56" t="str">
        <f t="shared" si="205"/>
        <v/>
      </c>
      <c r="W1183" s="83" t="str">
        <f t="shared" si="206"/>
        <v/>
      </c>
      <c r="X1183" s="53" t="str">
        <f>IF(V1183="","",COUNTIF($V$7:V1183,"該当３"))</f>
        <v/>
      </c>
    </row>
    <row r="1184" spans="1:24">
      <c r="A1184" s="263">
        <v>1020804001</v>
      </c>
      <c r="B1184" s="263">
        <v>10</v>
      </c>
      <c r="C1184" s="264">
        <v>208</v>
      </c>
      <c r="D1184" s="265">
        <v>4</v>
      </c>
      <c r="E1184" s="264">
        <v>1</v>
      </c>
      <c r="F1184" s="263" t="s">
        <v>495</v>
      </c>
      <c r="G1184" s="263" t="s">
        <v>1448</v>
      </c>
      <c r="H1184" s="263" t="s">
        <v>1466</v>
      </c>
      <c r="I1184" s="263" t="s">
        <v>1467</v>
      </c>
      <c r="J1184" s="51"/>
      <c r="K1184" s="52" t="str">
        <f t="shared" si="207"/>
        <v/>
      </c>
      <c r="L1184" s="83" t="str">
        <f t="shared" si="208"/>
        <v/>
      </c>
      <c r="M1184" s="53" t="str">
        <f>IF(K1184="","",COUNTIF($K$7:K1184,"ﾘｽﾄ１"))</f>
        <v/>
      </c>
      <c r="N1184" s="53" t="str">
        <f t="shared" si="209"/>
        <v/>
      </c>
      <c r="O1184" s="54" t="str">
        <f t="shared" si="210"/>
        <v/>
      </c>
      <c r="P1184" s="53" t="str">
        <f t="shared" si="201"/>
        <v/>
      </c>
      <c r="Q1184" s="52" t="str">
        <f t="shared" si="202"/>
        <v/>
      </c>
      <c r="R1184" s="55" t="str">
        <f t="shared" si="203"/>
        <v/>
      </c>
      <c r="S1184" s="52" t="str">
        <f t="shared" si="211"/>
        <v/>
      </c>
      <c r="T1184" s="83" t="str">
        <f t="shared" si="204"/>
        <v/>
      </c>
      <c r="U1184" s="53" t="str">
        <f>IF(S1184="","",COUNTIF($S$7:S1184,"該当２"))</f>
        <v/>
      </c>
      <c r="V1184" s="56" t="str">
        <f t="shared" si="205"/>
        <v/>
      </c>
      <c r="W1184" s="83" t="str">
        <f t="shared" si="206"/>
        <v/>
      </c>
      <c r="X1184" s="53" t="str">
        <f>IF(V1184="","",COUNTIF($V$7:V1184,"該当３"))</f>
        <v/>
      </c>
    </row>
    <row r="1185" spans="1:24">
      <c r="A1185" s="263">
        <v>1020804002</v>
      </c>
      <c r="B1185" s="263">
        <v>10</v>
      </c>
      <c r="C1185" s="264">
        <v>208</v>
      </c>
      <c r="D1185" s="265">
        <v>4</v>
      </c>
      <c r="E1185" s="264">
        <v>2</v>
      </c>
      <c r="F1185" s="263" t="s">
        <v>495</v>
      </c>
      <c r="G1185" s="263" t="s">
        <v>1448</v>
      </c>
      <c r="H1185" s="263" t="s">
        <v>1466</v>
      </c>
      <c r="I1185" s="263" t="s">
        <v>695</v>
      </c>
      <c r="J1185" s="51"/>
      <c r="K1185" s="52" t="str">
        <f t="shared" si="207"/>
        <v/>
      </c>
      <c r="L1185" s="83" t="str">
        <f t="shared" si="208"/>
        <v/>
      </c>
      <c r="M1185" s="53" t="str">
        <f>IF(K1185="","",COUNTIF($K$7:K1185,"ﾘｽﾄ１"))</f>
        <v/>
      </c>
      <c r="N1185" s="53" t="str">
        <f t="shared" si="209"/>
        <v/>
      </c>
      <c r="O1185" s="54" t="str">
        <f t="shared" si="210"/>
        <v/>
      </c>
      <c r="P1185" s="53" t="str">
        <f t="shared" si="201"/>
        <v/>
      </c>
      <c r="Q1185" s="52" t="str">
        <f t="shared" si="202"/>
        <v/>
      </c>
      <c r="R1185" s="55" t="str">
        <f t="shared" si="203"/>
        <v/>
      </c>
      <c r="S1185" s="52" t="str">
        <f t="shared" si="211"/>
        <v/>
      </c>
      <c r="T1185" s="83" t="str">
        <f t="shared" si="204"/>
        <v/>
      </c>
      <c r="U1185" s="53" t="str">
        <f>IF(S1185="","",COUNTIF($S$7:S1185,"該当２"))</f>
        <v/>
      </c>
      <c r="V1185" s="56" t="str">
        <f t="shared" si="205"/>
        <v/>
      </c>
      <c r="W1185" s="83" t="str">
        <f t="shared" si="206"/>
        <v/>
      </c>
      <c r="X1185" s="53" t="str">
        <f>IF(V1185="","",COUNTIF($V$7:V1185,"該当３"))</f>
        <v/>
      </c>
    </row>
    <row r="1186" spans="1:24">
      <c r="A1186" s="263">
        <v>1020804003</v>
      </c>
      <c r="B1186" s="263">
        <v>10</v>
      </c>
      <c r="C1186" s="264">
        <v>208</v>
      </c>
      <c r="D1186" s="265">
        <v>4</v>
      </c>
      <c r="E1186" s="264">
        <v>3</v>
      </c>
      <c r="F1186" s="263" t="s">
        <v>495</v>
      </c>
      <c r="G1186" s="263" t="s">
        <v>1448</v>
      </c>
      <c r="H1186" s="263" t="s">
        <v>1466</v>
      </c>
      <c r="I1186" s="263" t="s">
        <v>1468</v>
      </c>
      <c r="J1186" s="51"/>
      <c r="K1186" s="52" t="str">
        <f t="shared" si="207"/>
        <v/>
      </c>
      <c r="L1186" s="83" t="str">
        <f t="shared" si="208"/>
        <v/>
      </c>
      <c r="M1186" s="53" t="str">
        <f>IF(K1186="","",COUNTIF($K$7:K1186,"ﾘｽﾄ１"))</f>
        <v/>
      </c>
      <c r="N1186" s="53" t="str">
        <f t="shared" si="209"/>
        <v/>
      </c>
      <c r="O1186" s="54" t="str">
        <f t="shared" si="210"/>
        <v/>
      </c>
      <c r="P1186" s="53" t="str">
        <f t="shared" si="201"/>
        <v/>
      </c>
      <c r="Q1186" s="52" t="str">
        <f t="shared" si="202"/>
        <v/>
      </c>
      <c r="R1186" s="55" t="str">
        <f t="shared" si="203"/>
        <v/>
      </c>
      <c r="S1186" s="52" t="str">
        <f t="shared" si="211"/>
        <v/>
      </c>
      <c r="T1186" s="83" t="str">
        <f t="shared" si="204"/>
        <v/>
      </c>
      <c r="U1186" s="53" t="str">
        <f>IF(S1186="","",COUNTIF($S$7:S1186,"該当２"))</f>
        <v/>
      </c>
      <c r="V1186" s="56" t="str">
        <f t="shared" si="205"/>
        <v/>
      </c>
      <c r="W1186" s="83" t="str">
        <f t="shared" si="206"/>
        <v/>
      </c>
      <c r="X1186" s="53" t="str">
        <f>IF(V1186="","",COUNTIF($V$7:V1186,"該当３"))</f>
        <v/>
      </c>
    </row>
    <row r="1187" spans="1:24">
      <c r="A1187" s="263">
        <v>1020804004</v>
      </c>
      <c r="B1187" s="263">
        <v>10</v>
      </c>
      <c r="C1187" s="264">
        <v>208</v>
      </c>
      <c r="D1187" s="265">
        <v>4</v>
      </c>
      <c r="E1187" s="264">
        <v>4</v>
      </c>
      <c r="F1187" s="263" t="s">
        <v>495</v>
      </c>
      <c r="G1187" s="263" t="s">
        <v>1448</v>
      </c>
      <c r="H1187" s="263" t="s">
        <v>1466</v>
      </c>
      <c r="I1187" s="263" t="s">
        <v>12</v>
      </c>
      <c r="J1187" s="51"/>
      <c r="K1187" s="52" t="str">
        <f t="shared" si="207"/>
        <v/>
      </c>
      <c r="L1187" s="83" t="str">
        <f t="shared" si="208"/>
        <v/>
      </c>
      <c r="M1187" s="53" t="str">
        <f>IF(K1187="","",COUNTIF($K$7:K1187,"ﾘｽﾄ１"))</f>
        <v/>
      </c>
      <c r="N1187" s="53" t="str">
        <f t="shared" si="209"/>
        <v/>
      </c>
      <c r="O1187" s="54" t="str">
        <f t="shared" si="210"/>
        <v/>
      </c>
      <c r="P1187" s="53" t="str">
        <f t="shared" si="201"/>
        <v/>
      </c>
      <c r="Q1187" s="52" t="str">
        <f t="shared" si="202"/>
        <v/>
      </c>
      <c r="R1187" s="55" t="str">
        <f t="shared" si="203"/>
        <v/>
      </c>
      <c r="S1187" s="52" t="str">
        <f t="shared" si="211"/>
        <v/>
      </c>
      <c r="T1187" s="83" t="str">
        <f t="shared" si="204"/>
        <v/>
      </c>
      <c r="U1187" s="53" t="str">
        <f>IF(S1187="","",COUNTIF($S$7:S1187,"該当２"))</f>
        <v/>
      </c>
      <c r="V1187" s="56" t="str">
        <f t="shared" si="205"/>
        <v/>
      </c>
      <c r="W1187" s="83" t="str">
        <f t="shared" si="206"/>
        <v/>
      </c>
      <c r="X1187" s="53" t="str">
        <f>IF(V1187="","",COUNTIF($V$7:V1187,"該当３"))</f>
        <v/>
      </c>
    </row>
    <row r="1188" spans="1:24">
      <c r="A1188" s="263">
        <v>1020805000</v>
      </c>
      <c r="B1188" s="263">
        <v>10</v>
      </c>
      <c r="C1188" s="264">
        <v>208</v>
      </c>
      <c r="D1188" s="265">
        <v>5</v>
      </c>
      <c r="E1188" s="264">
        <v>0</v>
      </c>
      <c r="F1188" s="263" t="s">
        <v>495</v>
      </c>
      <c r="G1188" s="263" t="s">
        <v>1448</v>
      </c>
      <c r="H1188" s="263" t="s">
        <v>1469</v>
      </c>
      <c r="I1188" s="263"/>
      <c r="J1188" s="51"/>
      <c r="K1188" s="52" t="str">
        <f t="shared" si="207"/>
        <v/>
      </c>
      <c r="L1188" s="83" t="str">
        <f t="shared" si="208"/>
        <v/>
      </c>
      <c r="M1188" s="53" t="str">
        <f>IF(K1188="","",COUNTIF($K$7:K1188,"ﾘｽﾄ１"))</f>
        <v/>
      </c>
      <c r="N1188" s="53" t="str">
        <f t="shared" si="209"/>
        <v/>
      </c>
      <c r="O1188" s="54" t="str">
        <f t="shared" si="210"/>
        <v/>
      </c>
      <c r="P1188" s="53" t="str">
        <f t="shared" si="201"/>
        <v/>
      </c>
      <c r="Q1188" s="52" t="str">
        <f t="shared" si="202"/>
        <v/>
      </c>
      <c r="R1188" s="55" t="str">
        <f t="shared" si="203"/>
        <v/>
      </c>
      <c r="S1188" s="52" t="str">
        <f t="shared" si="211"/>
        <v/>
      </c>
      <c r="T1188" s="83" t="str">
        <f t="shared" si="204"/>
        <v/>
      </c>
      <c r="U1188" s="53" t="str">
        <f>IF(S1188="","",COUNTIF($S$7:S1188,"該当２"))</f>
        <v/>
      </c>
      <c r="V1188" s="56" t="str">
        <f t="shared" si="205"/>
        <v/>
      </c>
      <c r="W1188" s="83" t="str">
        <f t="shared" si="206"/>
        <v/>
      </c>
      <c r="X1188" s="53" t="str">
        <f>IF(V1188="","",COUNTIF($V$7:V1188,"該当３"))</f>
        <v/>
      </c>
    </row>
    <row r="1189" spans="1:24">
      <c r="A1189" s="263">
        <v>1020805001</v>
      </c>
      <c r="B1189" s="263">
        <v>10</v>
      </c>
      <c r="C1189" s="264">
        <v>208</v>
      </c>
      <c r="D1189" s="265">
        <v>5</v>
      </c>
      <c r="E1189" s="264">
        <v>1</v>
      </c>
      <c r="F1189" s="263" t="s">
        <v>495</v>
      </c>
      <c r="G1189" s="263" t="s">
        <v>1448</v>
      </c>
      <c r="H1189" s="263" t="s">
        <v>1469</v>
      </c>
      <c r="I1189" s="263" t="s">
        <v>1470</v>
      </c>
      <c r="J1189" s="51"/>
      <c r="K1189" s="52" t="str">
        <f t="shared" si="207"/>
        <v/>
      </c>
      <c r="L1189" s="83" t="str">
        <f t="shared" si="208"/>
        <v/>
      </c>
      <c r="M1189" s="53" t="str">
        <f>IF(K1189="","",COUNTIF($K$7:K1189,"ﾘｽﾄ１"))</f>
        <v/>
      </c>
      <c r="N1189" s="53" t="str">
        <f t="shared" si="209"/>
        <v/>
      </c>
      <c r="O1189" s="54" t="str">
        <f t="shared" si="210"/>
        <v/>
      </c>
      <c r="P1189" s="53" t="str">
        <f t="shared" si="201"/>
        <v/>
      </c>
      <c r="Q1189" s="52" t="str">
        <f t="shared" si="202"/>
        <v/>
      </c>
      <c r="R1189" s="55" t="str">
        <f t="shared" si="203"/>
        <v/>
      </c>
      <c r="S1189" s="52" t="str">
        <f t="shared" si="211"/>
        <v/>
      </c>
      <c r="T1189" s="83" t="str">
        <f t="shared" si="204"/>
        <v/>
      </c>
      <c r="U1189" s="53" t="str">
        <f>IF(S1189="","",COUNTIF($S$7:S1189,"該当２"))</f>
        <v/>
      </c>
      <c r="V1189" s="56" t="str">
        <f t="shared" si="205"/>
        <v/>
      </c>
      <c r="W1189" s="83" t="str">
        <f t="shared" si="206"/>
        <v/>
      </c>
      <c r="X1189" s="53" t="str">
        <f>IF(V1189="","",COUNTIF($V$7:V1189,"該当３"))</f>
        <v/>
      </c>
    </row>
    <row r="1190" spans="1:24">
      <c r="A1190" s="263">
        <v>1020805002</v>
      </c>
      <c r="B1190" s="263">
        <v>10</v>
      </c>
      <c r="C1190" s="264">
        <v>208</v>
      </c>
      <c r="D1190" s="265">
        <v>5</v>
      </c>
      <c r="E1190" s="264">
        <v>2</v>
      </c>
      <c r="F1190" s="263" t="s">
        <v>495</v>
      </c>
      <c r="G1190" s="263" t="s">
        <v>1448</v>
      </c>
      <c r="H1190" s="263" t="s">
        <v>1469</v>
      </c>
      <c r="I1190" s="263" t="s">
        <v>1471</v>
      </c>
      <c r="J1190" s="51"/>
      <c r="K1190" s="52" t="str">
        <f t="shared" si="207"/>
        <v/>
      </c>
      <c r="L1190" s="83" t="str">
        <f t="shared" si="208"/>
        <v/>
      </c>
      <c r="M1190" s="53" t="str">
        <f>IF(K1190="","",COUNTIF($K$7:K1190,"ﾘｽﾄ１"))</f>
        <v/>
      </c>
      <c r="N1190" s="53" t="str">
        <f t="shared" si="209"/>
        <v/>
      </c>
      <c r="O1190" s="54" t="str">
        <f t="shared" si="210"/>
        <v/>
      </c>
      <c r="P1190" s="53" t="str">
        <f t="shared" si="201"/>
        <v/>
      </c>
      <c r="Q1190" s="52" t="str">
        <f t="shared" si="202"/>
        <v/>
      </c>
      <c r="R1190" s="55" t="str">
        <f t="shared" si="203"/>
        <v/>
      </c>
      <c r="S1190" s="52" t="str">
        <f t="shared" si="211"/>
        <v/>
      </c>
      <c r="T1190" s="83" t="str">
        <f t="shared" si="204"/>
        <v/>
      </c>
      <c r="U1190" s="53" t="str">
        <f>IF(S1190="","",COUNTIF($S$7:S1190,"該当２"))</f>
        <v/>
      </c>
      <c r="V1190" s="56" t="str">
        <f t="shared" si="205"/>
        <v/>
      </c>
      <c r="W1190" s="83" t="str">
        <f t="shared" si="206"/>
        <v/>
      </c>
      <c r="X1190" s="53" t="str">
        <f>IF(V1190="","",COUNTIF($V$7:V1190,"該当３"))</f>
        <v/>
      </c>
    </row>
    <row r="1191" spans="1:24">
      <c r="A1191" s="263">
        <v>1020805003</v>
      </c>
      <c r="B1191" s="263">
        <v>10</v>
      </c>
      <c r="C1191" s="264">
        <v>208</v>
      </c>
      <c r="D1191" s="265">
        <v>5</v>
      </c>
      <c r="E1191" s="264">
        <v>3</v>
      </c>
      <c r="F1191" s="263" t="s">
        <v>495</v>
      </c>
      <c r="G1191" s="263" t="s">
        <v>1448</v>
      </c>
      <c r="H1191" s="263" t="s">
        <v>1469</v>
      </c>
      <c r="I1191" s="263" t="s">
        <v>138</v>
      </c>
      <c r="J1191" s="51"/>
      <c r="K1191" s="52" t="str">
        <f t="shared" si="207"/>
        <v/>
      </c>
      <c r="L1191" s="83" t="str">
        <f t="shared" si="208"/>
        <v/>
      </c>
      <c r="M1191" s="53" t="str">
        <f>IF(K1191="","",COUNTIF($K$7:K1191,"ﾘｽﾄ１"))</f>
        <v/>
      </c>
      <c r="N1191" s="53" t="str">
        <f t="shared" si="209"/>
        <v/>
      </c>
      <c r="O1191" s="54" t="str">
        <f t="shared" si="210"/>
        <v/>
      </c>
      <c r="P1191" s="53" t="str">
        <f t="shared" si="201"/>
        <v/>
      </c>
      <c r="Q1191" s="52" t="str">
        <f t="shared" si="202"/>
        <v/>
      </c>
      <c r="R1191" s="55" t="str">
        <f t="shared" si="203"/>
        <v/>
      </c>
      <c r="S1191" s="52" t="str">
        <f t="shared" si="211"/>
        <v/>
      </c>
      <c r="T1191" s="83" t="str">
        <f t="shared" si="204"/>
        <v/>
      </c>
      <c r="U1191" s="53" t="str">
        <f>IF(S1191="","",COUNTIF($S$7:S1191,"該当２"))</f>
        <v/>
      </c>
      <c r="V1191" s="56" t="str">
        <f t="shared" si="205"/>
        <v/>
      </c>
      <c r="W1191" s="83" t="str">
        <f t="shared" si="206"/>
        <v/>
      </c>
      <c r="X1191" s="53" t="str">
        <f>IF(V1191="","",COUNTIF($V$7:V1191,"該当３"))</f>
        <v/>
      </c>
    </row>
    <row r="1192" spans="1:24">
      <c r="A1192" s="263">
        <v>1020805004</v>
      </c>
      <c r="B1192" s="263">
        <v>10</v>
      </c>
      <c r="C1192" s="264">
        <v>208</v>
      </c>
      <c r="D1192" s="265">
        <v>5</v>
      </c>
      <c r="E1192" s="264">
        <v>4</v>
      </c>
      <c r="F1192" s="263" t="s">
        <v>495</v>
      </c>
      <c r="G1192" s="263" t="s">
        <v>1448</v>
      </c>
      <c r="H1192" s="263" t="s">
        <v>1469</v>
      </c>
      <c r="I1192" s="263" t="s">
        <v>1472</v>
      </c>
      <c r="J1192" s="51"/>
      <c r="K1192" s="52" t="str">
        <f t="shared" si="207"/>
        <v/>
      </c>
      <c r="L1192" s="83" t="str">
        <f t="shared" si="208"/>
        <v/>
      </c>
      <c r="M1192" s="53" t="str">
        <f>IF(K1192="","",COUNTIF($K$7:K1192,"ﾘｽﾄ１"))</f>
        <v/>
      </c>
      <c r="N1192" s="53" t="str">
        <f t="shared" si="209"/>
        <v/>
      </c>
      <c r="O1192" s="54" t="str">
        <f t="shared" si="210"/>
        <v/>
      </c>
      <c r="P1192" s="53" t="str">
        <f t="shared" si="201"/>
        <v/>
      </c>
      <c r="Q1192" s="52" t="str">
        <f t="shared" si="202"/>
        <v/>
      </c>
      <c r="R1192" s="55" t="str">
        <f t="shared" si="203"/>
        <v/>
      </c>
      <c r="S1192" s="52" t="str">
        <f t="shared" si="211"/>
        <v/>
      </c>
      <c r="T1192" s="83" t="str">
        <f t="shared" si="204"/>
        <v/>
      </c>
      <c r="U1192" s="53" t="str">
        <f>IF(S1192="","",COUNTIF($S$7:S1192,"該当２"))</f>
        <v/>
      </c>
      <c r="V1192" s="56" t="str">
        <f t="shared" si="205"/>
        <v/>
      </c>
      <c r="W1192" s="83" t="str">
        <f t="shared" si="206"/>
        <v/>
      </c>
      <c r="X1192" s="53" t="str">
        <f>IF(V1192="","",COUNTIF($V$7:V1192,"該当３"))</f>
        <v/>
      </c>
    </row>
    <row r="1193" spans="1:24">
      <c r="A1193" s="263">
        <v>1020805005</v>
      </c>
      <c r="B1193" s="263">
        <v>10</v>
      </c>
      <c r="C1193" s="264">
        <v>208</v>
      </c>
      <c r="D1193" s="265">
        <v>5</v>
      </c>
      <c r="E1193" s="264">
        <v>5</v>
      </c>
      <c r="F1193" s="263" t="s">
        <v>495</v>
      </c>
      <c r="G1193" s="263" t="s">
        <v>1448</v>
      </c>
      <c r="H1193" s="263" t="s">
        <v>1469</v>
      </c>
      <c r="I1193" s="263" t="s">
        <v>1473</v>
      </c>
      <c r="J1193" s="51"/>
      <c r="K1193" s="52" t="str">
        <f t="shared" si="207"/>
        <v/>
      </c>
      <c r="L1193" s="83" t="str">
        <f t="shared" si="208"/>
        <v/>
      </c>
      <c r="M1193" s="53" t="str">
        <f>IF(K1193="","",COUNTIF($K$7:K1193,"ﾘｽﾄ１"))</f>
        <v/>
      </c>
      <c r="N1193" s="53" t="str">
        <f t="shared" si="209"/>
        <v/>
      </c>
      <c r="O1193" s="54" t="str">
        <f t="shared" si="210"/>
        <v/>
      </c>
      <c r="P1193" s="53" t="str">
        <f t="shared" si="201"/>
        <v/>
      </c>
      <c r="Q1193" s="52" t="str">
        <f t="shared" si="202"/>
        <v/>
      </c>
      <c r="R1193" s="55" t="str">
        <f t="shared" si="203"/>
        <v/>
      </c>
      <c r="S1193" s="52" t="str">
        <f t="shared" si="211"/>
        <v/>
      </c>
      <c r="T1193" s="83" t="str">
        <f t="shared" si="204"/>
        <v/>
      </c>
      <c r="U1193" s="53" t="str">
        <f>IF(S1193="","",COUNTIF($S$7:S1193,"該当２"))</f>
        <v/>
      </c>
      <c r="V1193" s="56" t="str">
        <f t="shared" si="205"/>
        <v/>
      </c>
      <c r="W1193" s="83" t="str">
        <f t="shared" si="206"/>
        <v/>
      </c>
      <c r="X1193" s="53" t="str">
        <f>IF(V1193="","",COUNTIF($V$7:V1193,"該当３"))</f>
        <v/>
      </c>
    </row>
    <row r="1194" spans="1:24">
      <c r="A1194" s="263">
        <v>1020805006</v>
      </c>
      <c r="B1194" s="263">
        <v>10</v>
      </c>
      <c r="C1194" s="264">
        <v>208</v>
      </c>
      <c r="D1194" s="265">
        <v>5</v>
      </c>
      <c r="E1194" s="264">
        <v>6</v>
      </c>
      <c r="F1194" s="263" t="s">
        <v>495</v>
      </c>
      <c r="G1194" s="263" t="s">
        <v>1448</v>
      </c>
      <c r="H1194" s="263" t="s">
        <v>1469</v>
      </c>
      <c r="I1194" s="263" t="s">
        <v>1474</v>
      </c>
      <c r="J1194" s="51"/>
      <c r="K1194" s="52" t="str">
        <f t="shared" si="207"/>
        <v/>
      </c>
      <c r="L1194" s="83" t="str">
        <f t="shared" si="208"/>
        <v/>
      </c>
      <c r="M1194" s="53" t="str">
        <f>IF(K1194="","",COUNTIF($K$7:K1194,"ﾘｽﾄ１"))</f>
        <v/>
      </c>
      <c r="N1194" s="53" t="str">
        <f t="shared" si="209"/>
        <v/>
      </c>
      <c r="O1194" s="54" t="str">
        <f t="shared" si="210"/>
        <v/>
      </c>
      <c r="P1194" s="53" t="str">
        <f t="shared" si="201"/>
        <v/>
      </c>
      <c r="Q1194" s="52" t="str">
        <f t="shared" si="202"/>
        <v/>
      </c>
      <c r="R1194" s="55" t="str">
        <f t="shared" si="203"/>
        <v/>
      </c>
      <c r="S1194" s="52" t="str">
        <f t="shared" si="211"/>
        <v/>
      </c>
      <c r="T1194" s="83" t="str">
        <f t="shared" si="204"/>
        <v/>
      </c>
      <c r="U1194" s="53" t="str">
        <f>IF(S1194="","",COUNTIF($S$7:S1194,"該当２"))</f>
        <v/>
      </c>
      <c r="V1194" s="56" t="str">
        <f t="shared" si="205"/>
        <v/>
      </c>
      <c r="W1194" s="83" t="str">
        <f t="shared" si="206"/>
        <v/>
      </c>
      <c r="X1194" s="53" t="str">
        <f>IF(V1194="","",COUNTIF($V$7:V1194,"該当３"))</f>
        <v/>
      </c>
    </row>
    <row r="1195" spans="1:24">
      <c r="A1195" s="263">
        <v>1020805007</v>
      </c>
      <c r="B1195" s="263">
        <v>10</v>
      </c>
      <c r="C1195" s="264">
        <v>208</v>
      </c>
      <c r="D1195" s="265">
        <v>5</v>
      </c>
      <c r="E1195" s="264">
        <v>7</v>
      </c>
      <c r="F1195" s="263" t="s">
        <v>495</v>
      </c>
      <c r="G1195" s="263" t="s">
        <v>1448</v>
      </c>
      <c r="H1195" s="263" t="s">
        <v>1469</v>
      </c>
      <c r="I1195" s="263" t="s">
        <v>1475</v>
      </c>
      <c r="J1195" s="51"/>
      <c r="K1195" s="52" t="str">
        <f t="shared" si="207"/>
        <v/>
      </c>
      <c r="L1195" s="83" t="str">
        <f t="shared" si="208"/>
        <v/>
      </c>
      <c r="M1195" s="53" t="str">
        <f>IF(K1195="","",COUNTIF($K$7:K1195,"ﾘｽﾄ１"))</f>
        <v/>
      </c>
      <c r="N1195" s="53" t="str">
        <f t="shared" si="209"/>
        <v/>
      </c>
      <c r="O1195" s="54" t="str">
        <f t="shared" si="210"/>
        <v/>
      </c>
      <c r="P1195" s="53" t="str">
        <f t="shared" si="201"/>
        <v/>
      </c>
      <c r="Q1195" s="52" t="str">
        <f t="shared" si="202"/>
        <v/>
      </c>
      <c r="R1195" s="55" t="str">
        <f t="shared" si="203"/>
        <v/>
      </c>
      <c r="S1195" s="52" t="str">
        <f t="shared" si="211"/>
        <v/>
      </c>
      <c r="T1195" s="83" t="str">
        <f t="shared" si="204"/>
        <v/>
      </c>
      <c r="U1195" s="53" t="str">
        <f>IF(S1195="","",COUNTIF($S$7:S1195,"該当２"))</f>
        <v/>
      </c>
      <c r="V1195" s="56" t="str">
        <f t="shared" si="205"/>
        <v/>
      </c>
      <c r="W1195" s="83" t="str">
        <f t="shared" si="206"/>
        <v/>
      </c>
      <c r="X1195" s="53" t="str">
        <f>IF(V1195="","",COUNTIF($V$7:V1195,"該当３"))</f>
        <v/>
      </c>
    </row>
    <row r="1196" spans="1:24">
      <c r="A1196" s="263">
        <v>1020805008</v>
      </c>
      <c r="B1196" s="263">
        <v>10</v>
      </c>
      <c r="C1196" s="264">
        <v>208</v>
      </c>
      <c r="D1196" s="265">
        <v>5</v>
      </c>
      <c r="E1196" s="264">
        <v>8</v>
      </c>
      <c r="F1196" s="263" t="s">
        <v>495</v>
      </c>
      <c r="G1196" s="263" t="s">
        <v>1448</v>
      </c>
      <c r="H1196" s="263" t="s">
        <v>1469</v>
      </c>
      <c r="I1196" s="263" t="s">
        <v>1476</v>
      </c>
      <c r="J1196" s="51"/>
      <c r="K1196" s="52" t="str">
        <f t="shared" si="207"/>
        <v/>
      </c>
      <c r="L1196" s="83" t="str">
        <f t="shared" si="208"/>
        <v/>
      </c>
      <c r="M1196" s="53" t="str">
        <f>IF(K1196="","",COUNTIF($K$7:K1196,"ﾘｽﾄ１"))</f>
        <v/>
      </c>
      <c r="N1196" s="53" t="str">
        <f t="shared" si="209"/>
        <v/>
      </c>
      <c r="O1196" s="54" t="str">
        <f t="shared" si="210"/>
        <v/>
      </c>
      <c r="P1196" s="53" t="str">
        <f t="shared" si="201"/>
        <v/>
      </c>
      <c r="Q1196" s="52" t="str">
        <f t="shared" si="202"/>
        <v/>
      </c>
      <c r="R1196" s="55" t="str">
        <f t="shared" si="203"/>
        <v/>
      </c>
      <c r="S1196" s="52" t="str">
        <f t="shared" si="211"/>
        <v/>
      </c>
      <c r="T1196" s="83" t="str">
        <f t="shared" si="204"/>
        <v/>
      </c>
      <c r="U1196" s="53" t="str">
        <f>IF(S1196="","",COUNTIF($S$7:S1196,"該当２"))</f>
        <v/>
      </c>
      <c r="V1196" s="56" t="str">
        <f t="shared" si="205"/>
        <v/>
      </c>
      <c r="W1196" s="83" t="str">
        <f t="shared" si="206"/>
        <v/>
      </c>
      <c r="X1196" s="53" t="str">
        <f>IF(V1196="","",COUNTIF($V$7:V1196,"該当３"))</f>
        <v/>
      </c>
    </row>
    <row r="1197" spans="1:24">
      <c r="A1197" s="263">
        <v>1020805009</v>
      </c>
      <c r="B1197" s="263">
        <v>10</v>
      </c>
      <c r="C1197" s="264">
        <v>208</v>
      </c>
      <c r="D1197" s="265">
        <v>5</v>
      </c>
      <c r="E1197" s="264">
        <v>9</v>
      </c>
      <c r="F1197" s="263" t="s">
        <v>495</v>
      </c>
      <c r="G1197" s="263" t="s">
        <v>1448</v>
      </c>
      <c r="H1197" s="263" t="s">
        <v>1469</v>
      </c>
      <c r="I1197" s="263" t="s">
        <v>1477</v>
      </c>
      <c r="J1197" s="51"/>
      <c r="K1197" s="52" t="str">
        <f t="shared" si="207"/>
        <v/>
      </c>
      <c r="L1197" s="83" t="str">
        <f t="shared" si="208"/>
        <v/>
      </c>
      <c r="M1197" s="53" t="str">
        <f>IF(K1197="","",COUNTIF($K$7:K1197,"ﾘｽﾄ１"))</f>
        <v/>
      </c>
      <c r="N1197" s="53" t="str">
        <f t="shared" si="209"/>
        <v/>
      </c>
      <c r="O1197" s="54" t="str">
        <f t="shared" si="210"/>
        <v/>
      </c>
      <c r="P1197" s="53" t="str">
        <f t="shared" si="201"/>
        <v/>
      </c>
      <c r="Q1197" s="52" t="str">
        <f t="shared" si="202"/>
        <v/>
      </c>
      <c r="R1197" s="55" t="str">
        <f t="shared" si="203"/>
        <v/>
      </c>
      <c r="S1197" s="52" t="str">
        <f t="shared" si="211"/>
        <v/>
      </c>
      <c r="T1197" s="83" t="str">
        <f t="shared" si="204"/>
        <v/>
      </c>
      <c r="U1197" s="53" t="str">
        <f>IF(S1197="","",COUNTIF($S$7:S1197,"該当２"))</f>
        <v/>
      </c>
      <c r="V1197" s="56" t="str">
        <f t="shared" si="205"/>
        <v/>
      </c>
      <c r="W1197" s="83" t="str">
        <f t="shared" si="206"/>
        <v/>
      </c>
      <c r="X1197" s="53" t="str">
        <f>IF(V1197="","",COUNTIF($V$7:V1197,"該当３"))</f>
        <v/>
      </c>
    </row>
    <row r="1198" spans="1:24">
      <c r="A1198" s="263">
        <v>1020805010</v>
      </c>
      <c r="B1198" s="263">
        <v>10</v>
      </c>
      <c r="C1198" s="264">
        <v>208</v>
      </c>
      <c r="D1198" s="265">
        <v>5</v>
      </c>
      <c r="E1198" s="264">
        <v>10</v>
      </c>
      <c r="F1198" s="263" t="s">
        <v>495</v>
      </c>
      <c r="G1198" s="263" t="s">
        <v>1448</v>
      </c>
      <c r="H1198" s="263" t="s">
        <v>1469</v>
      </c>
      <c r="I1198" s="263" t="s">
        <v>1478</v>
      </c>
      <c r="J1198" s="51"/>
      <c r="K1198" s="52" t="str">
        <f t="shared" si="207"/>
        <v/>
      </c>
      <c r="L1198" s="83" t="str">
        <f t="shared" si="208"/>
        <v/>
      </c>
      <c r="M1198" s="53" t="str">
        <f>IF(K1198="","",COUNTIF($K$7:K1198,"ﾘｽﾄ１"))</f>
        <v/>
      </c>
      <c r="N1198" s="53" t="str">
        <f t="shared" si="209"/>
        <v/>
      </c>
      <c r="O1198" s="54" t="str">
        <f t="shared" si="210"/>
        <v/>
      </c>
      <c r="P1198" s="53" t="str">
        <f t="shared" si="201"/>
        <v/>
      </c>
      <c r="Q1198" s="52" t="str">
        <f t="shared" si="202"/>
        <v/>
      </c>
      <c r="R1198" s="55" t="str">
        <f t="shared" si="203"/>
        <v/>
      </c>
      <c r="S1198" s="52" t="str">
        <f t="shared" si="211"/>
        <v/>
      </c>
      <c r="T1198" s="83" t="str">
        <f t="shared" si="204"/>
        <v/>
      </c>
      <c r="U1198" s="53" t="str">
        <f>IF(S1198="","",COUNTIF($S$7:S1198,"該当２"))</f>
        <v/>
      </c>
      <c r="V1198" s="56" t="str">
        <f t="shared" si="205"/>
        <v/>
      </c>
      <c r="W1198" s="83" t="str">
        <f t="shared" si="206"/>
        <v/>
      </c>
      <c r="X1198" s="53" t="str">
        <f>IF(V1198="","",COUNTIF($V$7:V1198,"該当３"))</f>
        <v/>
      </c>
    </row>
    <row r="1199" spans="1:24">
      <c r="A1199" s="263">
        <v>1020806000</v>
      </c>
      <c r="B1199" s="263">
        <v>10</v>
      </c>
      <c r="C1199" s="264">
        <v>208</v>
      </c>
      <c r="D1199" s="265">
        <v>6</v>
      </c>
      <c r="E1199" s="264">
        <v>0</v>
      </c>
      <c r="F1199" s="263" t="s">
        <v>495</v>
      </c>
      <c r="G1199" s="263" t="s">
        <v>1448</v>
      </c>
      <c r="H1199" s="263" t="s">
        <v>1479</v>
      </c>
      <c r="I1199" s="263"/>
      <c r="J1199" s="51"/>
      <c r="K1199" s="52" t="str">
        <f t="shared" si="207"/>
        <v/>
      </c>
      <c r="L1199" s="83" t="str">
        <f t="shared" si="208"/>
        <v/>
      </c>
      <c r="M1199" s="53" t="str">
        <f>IF(K1199="","",COUNTIF($K$7:K1199,"ﾘｽﾄ１"))</f>
        <v/>
      </c>
      <c r="N1199" s="53" t="str">
        <f t="shared" si="209"/>
        <v/>
      </c>
      <c r="O1199" s="54" t="str">
        <f t="shared" si="210"/>
        <v/>
      </c>
      <c r="P1199" s="53" t="str">
        <f t="shared" si="201"/>
        <v/>
      </c>
      <c r="Q1199" s="52" t="str">
        <f t="shared" si="202"/>
        <v/>
      </c>
      <c r="R1199" s="55" t="str">
        <f t="shared" si="203"/>
        <v/>
      </c>
      <c r="S1199" s="52" t="str">
        <f t="shared" si="211"/>
        <v/>
      </c>
      <c r="T1199" s="83" t="str">
        <f t="shared" si="204"/>
        <v/>
      </c>
      <c r="U1199" s="53" t="str">
        <f>IF(S1199="","",COUNTIF($S$7:S1199,"該当２"))</f>
        <v/>
      </c>
      <c r="V1199" s="56" t="str">
        <f t="shared" si="205"/>
        <v/>
      </c>
      <c r="W1199" s="83" t="str">
        <f t="shared" si="206"/>
        <v/>
      </c>
      <c r="X1199" s="53" t="str">
        <f>IF(V1199="","",COUNTIF($V$7:V1199,"該当３"))</f>
        <v/>
      </c>
    </row>
    <row r="1200" spans="1:24">
      <c r="A1200" s="263">
        <v>1020806001</v>
      </c>
      <c r="B1200" s="263">
        <v>10</v>
      </c>
      <c r="C1200" s="264">
        <v>208</v>
      </c>
      <c r="D1200" s="265">
        <v>6</v>
      </c>
      <c r="E1200" s="264">
        <v>1</v>
      </c>
      <c r="F1200" s="263" t="s">
        <v>495</v>
      </c>
      <c r="G1200" s="263" t="s">
        <v>1448</v>
      </c>
      <c r="H1200" s="263" t="s">
        <v>1479</v>
      </c>
      <c r="I1200" s="263" t="s">
        <v>230</v>
      </c>
      <c r="J1200" s="51"/>
      <c r="K1200" s="52" t="str">
        <f t="shared" si="207"/>
        <v/>
      </c>
      <c r="L1200" s="83" t="str">
        <f t="shared" si="208"/>
        <v/>
      </c>
      <c r="M1200" s="53" t="str">
        <f>IF(K1200="","",COUNTIF($K$7:K1200,"ﾘｽﾄ１"))</f>
        <v/>
      </c>
      <c r="N1200" s="53" t="str">
        <f t="shared" si="209"/>
        <v/>
      </c>
      <c r="O1200" s="54" t="str">
        <f t="shared" si="210"/>
        <v/>
      </c>
      <c r="P1200" s="53" t="str">
        <f t="shared" si="201"/>
        <v/>
      </c>
      <c r="Q1200" s="52" t="str">
        <f t="shared" si="202"/>
        <v/>
      </c>
      <c r="R1200" s="55" t="str">
        <f t="shared" si="203"/>
        <v/>
      </c>
      <c r="S1200" s="52" t="str">
        <f t="shared" si="211"/>
        <v/>
      </c>
      <c r="T1200" s="83" t="str">
        <f t="shared" si="204"/>
        <v/>
      </c>
      <c r="U1200" s="53" t="str">
        <f>IF(S1200="","",COUNTIF($S$7:S1200,"該当２"))</f>
        <v/>
      </c>
      <c r="V1200" s="56" t="str">
        <f t="shared" si="205"/>
        <v/>
      </c>
      <c r="W1200" s="83" t="str">
        <f t="shared" si="206"/>
        <v/>
      </c>
      <c r="X1200" s="53" t="str">
        <f>IF(V1200="","",COUNTIF($V$7:V1200,"該当３"))</f>
        <v/>
      </c>
    </row>
    <row r="1201" spans="1:24">
      <c r="A1201" s="263">
        <v>1020806002</v>
      </c>
      <c r="B1201" s="263">
        <v>10</v>
      </c>
      <c r="C1201" s="264">
        <v>208</v>
      </c>
      <c r="D1201" s="265">
        <v>6</v>
      </c>
      <c r="E1201" s="264">
        <v>2</v>
      </c>
      <c r="F1201" s="263" t="s">
        <v>495</v>
      </c>
      <c r="G1201" s="263" t="s">
        <v>1448</v>
      </c>
      <c r="H1201" s="263" t="s">
        <v>1479</v>
      </c>
      <c r="I1201" s="263" t="s">
        <v>231</v>
      </c>
      <c r="J1201" s="51"/>
      <c r="K1201" s="52" t="str">
        <f t="shared" si="207"/>
        <v/>
      </c>
      <c r="L1201" s="83" t="str">
        <f t="shared" si="208"/>
        <v/>
      </c>
      <c r="M1201" s="53" t="str">
        <f>IF(K1201="","",COUNTIF($K$7:K1201,"ﾘｽﾄ１"))</f>
        <v/>
      </c>
      <c r="N1201" s="53" t="str">
        <f t="shared" si="209"/>
        <v/>
      </c>
      <c r="O1201" s="54" t="str">
        <f t="shared" si="210"/>
        <v/>
      </c>
      <c r="P1201" s="53" t="str">
        <f t="shared" si="201"/>
        <v/>
      </c>
      <c r="Q1201" s="52" t="str">
        <f t="shared" si="202"/>
        <v/>
      </c>
      <c r="R1201" s="55" t="str">
        <f t="shared" si="203"/>
        <v/>
      </c>
      <c r="S1201" s="52" t="str">
        <f t="shared" si="211"/>
        <v/>
      </c>
      <c r="T1201" s="83" t="str">
        <f t="shared" si="204"/>
        <v/>
      </c>
      <c r="U1201" s="53" t="str">
        <f>IF(S1201="","",COUNTIF($S$7:S1201,"該当２"))</f>
        <v/>
      </c>
      <c r="V1201" s="56" t="str">
        <f t="shared" si="205"/>
        <v/>
      </c>
      <c r="W1201" s="83" t="str">
        <f t="shared" si="206"/>
        <v/>
      </c>
      <c r="X1201" s="53" t="str">
        <f>IF(V1201="","",COUNTIF($V$7:V1201,"該当３"))</f>
        <v/>
      </c>
    </row>
    <row r="1202" spans="1:24">
      <c r="A1202" s="263">
        <v>1020806003</v>
      </c>
      <c r="B1202" s="263">
        <v>10</v>
      </c>
      <c r="C1202" s="264">
        <v>208</v>
      </c>
      <c r="D1202" s="265">
        <v>6</v>
      </c>
      <c r="E1202" s="264">
        <v>3</v>
      </c>
      <c r="F1202" s="263" t="s">
        <v>495</v>
      </c>
      <c r="G1202" s="263" t="s">
        <v>1448</v>
      </c>
      <c r="H1202" s="263" t="s">
        <v>1479</v>
      </c>
      <c r="I1202" s="263" t="s">
        <v>232</v>
      </c>
      <c r="J1202" s="51"/>
      <c r="K1202" s="52" t="str">
        <f t="shared" si="207"/>
        <v/>
      </c>
      <c r="L1202" s="83" t="str">
        <f t="shared" si="208"/>
        <v/>
      </c>
      <c r="M1202" s="53" t="str">
        <f>IF(K1202="","",COUNTIF($K$7:K1202,"ﾘｽﾄ１"))</f>
        <v/>
      </c>
      <c r="N1202" s="53" t="str">
        <f t="shared" si="209"/>
        <v/>
      </c>
      <c r="O1202" s="54" t="str">
        <f t="shared" si="210"/>
        <v/>
      </c>
      <c r="P1202" s="53" t="str">
        <f t="shared" si="201"/>
        <v/>
      </c>
      <c r="Q1202" s="52" t="str">
        <f t="shared" si="202"/>
        <v/>
      </c>
      <c r="R1202" s="55" t="str">
        <f t="shared" si="203"/>
        <v/>
      </c>
      <c r="S1202" s="52" t="str">
        <f t="shared" si="211"/>
        <v/>
      </c>
      <c r="T1202" s="83" t="str">
        <f t="shared" si="204"/>
        <v/>
      </c>
      <c r="U1202" s="53" t="str">
        <f>IF(S1202="","",COUNTIF($S$7:S1202,"該当２"))</f>
        <v/>
      </c>
      <c r="V1202" s="56" t="str">
        <f t="shared" si="205"/>
        <v/>
      </c>
      <c r="W1202" s="83" t="str">
        <f t="shared" si="206"/>
        <v/>
      </c>
      <c r="X1202" s="53" t="str">
        <f>IF(V1202="","",COUNTIF($V$7:V1202,"該当３"))</f>
        <v/>
      </c>
    </row>
    <row r="1203" spans="1:24">
      <c r="A1203" s="263">
        <v>1020806004</v>
      </c>
      <c r="B1203" s="263">
        <v>10</v>
      </c>
      <c r="C1203" s="264">
        <v>208</v>
      </c>
      <c r="D1203" s="265">
        <v>6</v>
      </c>
      <c r="E1203" s="264">
        <v>4</v>
      </c>
      <c r="F1203" s="263" t="s">
        <v>495</v>
      </c>
      <c r="G1203" s="263" t="s">
        <v>1448</v>
      </c>
      <c r="H1203" s="263" t="s">
        <v>1479</v>
      </c>
      <c r="I1203" s="263" t="s">
        <v>233</v>
      </c>
      <c r="J1203" s="51"/>
      <c r="K1203" s="52" t="str">
        <f t="shared" si="207"/>
        <v/>
      </c>
      <c r="L1203" s="83" t="str">
        <f t="shared" si="208"/>
        <v/>
      </c>
      <c r="M1203" s="53" t="str">
        <f>IF(K1203="","",COUNTIF($K$7:K1203,"ﾘｽﾄ１"))</f>
        <v/>
      </c>
      <c r="N1203" s="53" t="str">
        <f t="shared" si="209"/>
        <v/>
      </c>
      <c r="O1203" s="54" t="str">
        <f t="shared" si="210"/>
        <v/>
      </c>
      <c r="P1203" s="53" t="str">
        <f t="shared" si="201"/>
        <v/>
      </c>
      <c r="Q1203" s="52" t="str">
        <f t="shared" si="202"/>
        <v/>
      </c>
      <c r="R1203" s="55" t="str">
        <f t="shared" si="203"/>
        <v/>
      </c>
      <c r="S1203" s="52" t="str">
        <f t="shared" si="211"/>
        <v/>
      </c>
      <c r="T1203" s="83" t="str">
        <f t="shared" si="204"/>
        <v/>
      </c>
      <c r="U1203" s="53" t="str">
        <f>IF(S1203="","",COUNTIF($S$7:S1203,"該当２"))</f>
        <v/>
      </c>
      <c r="V1203" s="56" t="str">
        <f t="shared" si="205"/>
        <v/>
      </c>
      <c r="W1203" s="83" t="str">
        <f t="shared" si="206"/>
        <v/>
      </c>
      <c r="X1203" s="53" t="str">
        <f>IF(V1203="","",COUNTIF($V$7:V1203,"該当３"))</f>
        <v/>
      </c>
    </row>
    <row r="1204" spans="1:24">
      <c r="A1204" s="263">
        <v>1020806005</v>
      </c>
      <c r="B1204" s="263">
        <v>10</v>
      </c>
      <c r="C1204" s="264">
        <v>208</v>
      </c>
      <c r="D1204" s="265">
        <v>6</v>
      </c>
      <c r="E1204" s="264">
        <v>5</v>
      </c>
      <c r="F1204" s="263" t="s">
        <v>495</v>
      </c>
      <c r="G1204" s="263" t="s">
        <v>1448</v>
      </c>
      <c r="H1204" s="263" t="s">
        <v>1479</v>
      </c>
      <c r="I1204" s="263" t="s">
        <v>1116</v>
      </c>
      <c r="J1204" s="51"/>
      <c r="K1204" s="52" t="str">
        <f t="shared" si="207"/>
        <v/>
      </c>
      <c r="L1204" s="83" t="str">
        <f t="shared" si="208"/>
        <v/>
      </c>
      <c r="M1204" s="53" t="str">
        <f>IF(K1204="","",COUNTIF($K$7:K1204,"ﾘｽﾄ１"))</f>
        <v/>
      </c>
      <c r="N1204" s="53" t="str">
        <f t="shared" si="209"/>
        <v/>
      </c>
      <c r="O1204" s="54" t="str">
        <f t="shared" si="210"/>
        <v/>
      </c>
      <c r="P1204" s="53" t="str">
        <f t="shared" si="201"/>
        <v/>
      </c>
      <c r="Q1204" s="52" t="str">
        <f t="shared" si="202"/>
        <v/>
      </c>
      <c r="R1204" s="55" t="str">
        <f t="shared" si="203"/>
        <v/>
      </c>
      <c r="S1204" s="52" t="str">
        <f t="shared" si="211"/>
        <v/>
      </c>
      <c r="T1204" s="83" t="str">
        <f t="shared" si="204"/>
        <v/>
      </c>
      <c r="U1204" s="53" t="str">
        <f>IF(S1204="","",COUNTIF($S$7:S1204,"該当２"))</f>
        <v/>
      </c>
      <c r="V1204" s="56" t="str">
        <f t="shared" si="205"/>
        <v/>
      </c>
      <c r="W1204" s="83" t="str">
        <f t="shared" si="206"/>
        <v/>
      </c>
      <c r="X1204" s="53" t="str">
        <f>IF(V1204="","",COUNTIF($V$7:V1204,"該当３"))</f>
        <v/>
      </c>
    </row>
    <row r="1205" spans="1:24">
      <c r="A1205" s="263">
        <v>1020806006</v>
      </c>
      <c r="B1205" s="263">
        <v>10</v>
      </c>
      <c r="C1205" s="264">
        <v>208</v>
      </c>
      <c r="D1205" s="265">
        <v>6</v>
      </c>
      <c r="E1205" s="264">
        <v>6</v>
      </c>
      <c r="F1205" s="263" t="s">
        <v>495</v>
      </c>
      <c r="G1205" s="263" t="s">
        <v>1448</v>
      </c>
      <c r="H1205" s="263" t="s">
        <v>1479</v>
      </c>
      <c r="I1205" s="263" t="s">
        <v>1480</v>
      </c>
      <c r="J1205" s="51"/>
      <c r="K1205" s="52" t="str">
        <f t="shared" si="207"/>
        <v/>
      </c>
      <c r="L1205" s="83" t="str">
        <f t="shared" si="208"/>
        <v/>
      </c>
      <c r="M1205" s="53" t="str">
        <f>IF(K1205="","",COUNTIF($K$7:K1205,"ﾘｽﾄ１"))</f>
        <v/>
      </c>
      <c r="N1205" s="53" t="str">
        <f t="shared" si="209"/>
        <v/>
      </c>
      <c r="O1205" s="54" t="str">
        <f t="shared" si="210"/>
        <v/>
      </c>
      <c r="P1205" s="53" t="str">
        <f t="shared" si="201"/>
        <v/>
      </c>
      <c r="Q1205" s="52" t="str">
        <f t="shared" si="202"/>
        <v/>
      </c>
      <c r="R1205" s="55" t="str">
        <f t="shared" si="203"/>
        <v/>
      </c>
      <c r="S1205" s="52" t="str">
        <f t="shared" si="211"/>
        <v/>
      </c>
      <c r="T1205" s="83" t="str">
        <f t="shared" si="204"/>
        <v/>
      </c>
      <c r="U1205" s="53" t="str">
        <f>IF(S1205="","",COUNTIF($S$7:S1205,"該当２"))</f>
        <v/>
      </c>
      <c r="V1205" s="56" t="str">
        <f t="shared" si="205"/>
        <v/>
      </c>
      <c r="W1205" s="83" t="str">
        <f t="shared" si="206"/>
        <v/>
      </c>
      <c r="X1205" s="53" t="str">
        <f>IF(V1205="","",COUNTIF($V$7:V1205,"該当３"))</f>
        <v/>
      </c>
    </row>
    <row r="1206" spans="1:24">
      <c r="A1206" s="263">
        <v>1020806007</v>
      </c>
      <c r="B1206" s="263">
        <v>10</v>
      </c>
      <c r="C1206" s="264">
        <v>208</v>
      </c>
      <c r="D1206" s="265">
        <v>6</v>
      </c>
      <c r="E1206" s="264">
        <v>7</v>
      </c>
      <c r="F1206" s="263" t="s">
        <v>495</v>
      </c>
      <c r="G1206" s="263" t="s">
        <v>1448</v>
      </c>
      <c r="H1206" s="263" t="s">
        <v>1479</v>
      </c>
      <c r="I1206" s="263" t="s">
        <v>1481</v>
      </c>
      <c r="J1206" s="51"/>
      <c r="K1206" s="52" t="str">
        <f t="shared" si="207"/>
        <v/>
      </c>
      <c r="L1206" s="83" t="str">
        <f t="shared" si="208"/>
        <v/>
      </c>
      <c r="M1206" s="53" t="str">
        <f>IF(K1206="","",COUNTIF($K$7:K1206,"ﾘｽﾄ１"))</f>
        <v/>
      </c>
      <c r="N1206" s="53" t="str">
        <f t="shared" si="209"/>
        <v/>
      </c>
      <c r="O1206" s="54" t="str">
        <f t="shared" si="210"/>
        <v/>
      </c>
      <c r="P1206" s="53" t="str">
        <f t="shared" si="201"/>
        <v/>
      </c>
      <c r="Q1206" s="52" t="str">
        <f t="shared" si="202"/>
        <v/>
      </c>
      <c r="R1206" s="55" t="str">
        <f t="shared" si="203"/>
        <v/>
      </c>
      <c r="S1206" s="52" t="str">
        <f t="shared" si="211"/>
        <v/>
      </c>
      <c r="T1206" s="83" t="str">
        <f t="shared" si="204"/>
        <v/>
      </c>
      <c r="U1206" s="53" t="str">
        <f>IF(S1206="","",COUNTIF($S$7:S1206,"該当２"))</f>
        <v/>
      </c>
      <c r="V1206" s="56" t="str">
        <f t="shared" si="205"/>
        <v/>
      </c>
      <c r="W1206" s="83" t="str">
        <f t="shared" si="206"/>
        <v/>
      </c>
      <c r="X1206" s="53" t="str">
        <f>IF(V1206="","",COUNTIF($V$7:V1206,"該当３"))</f>
        <v/>
      </c>
    </row>
    <row r="1207" spans="1:24">
      <c r="A1207" s="263">
        <v>1020806008</v>
      </c>
      <c r="B1207" s="263">
        <v>10</v>
      </c>
      <c r="C1207" s="264">
        <v>208</v>
      </c>
      <c r="D1207" s="265">
        <v>6</v>
      </c>
      <c r="E1207" s="264">
        <v>8</v>
      </c>
      <c r="F1207" s="263" t="s">
        <v>495</v>
      </c>
      <c r="G1207" s="263" t="s">
        <v>1448</v>
      </c>
      <c r="H1207" s="263" t="s">
        <v>1479</v>
      </c>
      <c r="I1207" s="263" t="s">
        <v>1482</v>
      </c>
      <c r="J1207" s="51"/>
      <c r="K1207" s="52" t="str">
        <f t="shared" si="207"/>
        <v/>
      </c>
      <c r="L1207" s="83" t="str">
        <f t="shared" si="208"/>
        <v/>
      </c>
      <c r="M1207" s="53" t="str">
        <f>IF(K1207="","",COUNTIF($K$7:K1207,"ﾘｽﾄ１"))</f>
        <v/>
      </c>
      <c r="N1207" s="53" t="str">
        <f t="shared" si="209"/>
        <v/>
      </c>
      <c r="O1207" s="54" t="str">
        <f t="shared" si="210"/>
        <v/>
      </c>
      <c r="P1207" s="53" t="str">
        <f t="shared" si="201"/>
        <v/>
      </c>
      <c r="Q1207" s="52" t="str">
        <f t="shared" si="202"/>
        <v/>
      </c>
      <c r="R1207" s="55" t="str">
        <f t="shared" si="203"/>
        <v/>
      </c>
      <c r="S1207" s="52" t="str">
        <f t="shared" si="211"/>
        <v/>
      </c>
      <c r="T1207" s="83" t="str">
        <f t="shared" si="204"/>
        <v/>
      </c>
      <c r="U1207" s="53" t="str">
        <f>IF(S1207="","",COUNTIF($S$7:S1207,"該当２"))</f>
        <v/>
      </c>
      <c r="V1207" s="56" t="str">
        <f t="shared" si="205"/>
        <v/>
      </c>
      <c r="W1207" s="83" t="str">
        <f t="shared" si="206"/>
        <v/>
      </c>
      <c r="X1207" s="53" t="str">
        <f>IF(V1207="","",COUNTIF($V$7:V1207,"該当３"))</f>
        <v/>
      </c>
    </row>
    <row r="1208" spans="1:24">
      <c r="A1208" s="263">
        <v>1020806009</v>
      </c>
      <c r="B1208" s="263">
        <v>10</v>
      </c>
      <c r="C1208" s="264">
        <v>208</v>
      </c>
      <c r="D1208" s="265">
        <v>6</v>
      </c>
      <c r="E1208" s="264">
        <v>9</v>
      </c>
      <c r="F1208" s="263" t="s">
        <v>495</v>
      </c>
      <c r="G1208" s="263" t="s">
        <v>1448</v>
      </c>
      <c r="H1208" s="263" t="s">
        <v>1479</v>
      </c>
      <c r="I1208" s="263" t="s">
        <v>1483</v>
      </c>
      <c r="J1208" s="51"/>
      <c r="K1208" s="52" t="str">
        <f t="shared" si="207"/>
        <v/>
      </c>
      <c r="L1208" s="83" t="str">
        <f t="shared" si="208"/>
        <v/>
      </c>
      <c r="M1208" s="53" t="str">
        <f>IF(K1208="","",COUNTIF($K$7:K1208,"ﾘｽﾄ１"))</f>
        <v/>
      </c>
      <c r="N1208" s="53" t="str">
        <f t="shared" si="209"/>
        <v/>
      </c>
      <c r="O1208" s="54" t="str">
        <f t="shared" si="210"/>
        <v/>
      </c>
      <c r="P1208" s="53" t="str">
        <f t="shared" si="201"/>
        <v/>
      </c>
      <c r="Q1208" s="52" t="str">
        <f t="shared" si="202"/>
        <v/>
      </c>
      <c r="R1208" s="55" t="str">
        <f t="shared" si="203"/>
        <v/>
      </c>
      <c r="S1208" s="52" t="str">
        <f t="shared" si="211"/>
        <v/>
      </c>
      <c r="T1208" s="83" t="str">
        <f t="shared" si="204"/>
        <v/>
      </c>
      <c r="U1208" s="53" t="str">
        <f>IF(S1208="","",COUNTIF($S$7:S1208,"該当２"))</f>
        <v/>
      </c>
      <c r="V1208" s="56" t="str">
        <f t="shared" si="205"/>
        <v/>
      </c>
      <c r="W1208" s="83" t="str">
        <f t="shared" si="206"/>
        <v/>
      </c>
      <c r="X1208" s="53" t="str">
        <f>IF(V1208="","",COUNTIF($V$7:V1208,"該当３"))</f>
        <v/>
      </c>
    </row>
    <row r="1209" spans="1:24">
      <c r="A1209" s="263">
        <v>1020806010</v>
      </c>
      <c r="B1209" s="263">
        <v>10</v>
      </c>
      <c r="C1209" s="264">
        <v>208</v>
      </c>
      <c r="D1209" s="265">
        <v>6</v>
      </c>
      <c r="E1209" s="264">
        <v>10</v>
      </c>
      <c r="F1209" s="263" t="s">
        <v>495</v>
      </c>
      <c r="G1209" s="263" t="s">
        <v>1448</v>
      </c>
      <c r="H1209" s="263" t="s">
        <v>1479</v>
      </c>
      <c r="I1209" s="263" t="s">
        <v>1484</v>
      </c>
      <c r="J1209" s="51"/>
      <c r="K1209" s="52" t="str">
        <f t="shared" si="207"/>
        <v/>
      </c>
      <c r="L1209" s="83" t="str">
        <f t="shared" si="208"/>
        <v/>
      </c>
      <c r="M1209" s="53" t="str">
        <f>IF(K1209="","",COUNTIF($K$7:K1209,"ﾘｽﾄ１"))</f>
        <v/>
      </c>
      <c r="N1209" s="53" t="str">
        <f t="shared" si="209"/>
        <v/>
      </c>
      <c r="O1209" s="54" t="str">
        <f t="shared" si="210"/>
        <v/>
      </c>
      <c r="P1209" s="53" t="str">
        <f t="shared" si="201"/>
        <v/>
      </c>
      <c r="Q1209" s="52" t="str">
        <f t="shared" si="202"/>
        <v/>
      </c>
      <c r="R1209" s="55" t="str">
        <f t="shared" si="203"/>
        <v/>
      </c>
      <c r="S1209" s="52" t="str">
        <f t="shared" si="211"/>
        <v/>
      </c>
      <c r="T1209" s="83" t="str">
        <f t="shared" si="204"/>
        <v/>
      </c>
      <c r="U1209" s="53" t="str">
        <f>IF(S1209="","",COUNTIF($S$7:S1209,"該当２"))</f>
        <v/>
      </c>
      <c r="V1209" s="56" t="str">
        <f t="shared" si="205"/>
        <v/>
      </c>
      <c r="W1209" s="83" t="str">
        <f t="shared" si="206"/>
        <v/>
      </c>
      <c r="X1209" s="53" t="str">
        <f>IF(V1209="","",COUNTIF($V$7:V1209,"該当３"))</f>
        <v/>
      </c>
    </row>
    <row r="1210" spans="1:24">
      <c r="A1210" s="263">
        <v>1020807000</v>
      </c>
      <c r="B1210" s="263">
        <v>10</v>
      </c>
      <c r="C1210" s="264">
        <v>208</v>
      </c>
      <c r="D1210" s="265">
        <v>7</v>
      </c>
      <c r="E1210" s="264">
        <v>0</v>
      </c>
      <c r="F1210" s="263" t="s">
        <v>495</v>
      </c>
      <c r="G1210" s="263" t="s">
        <v>1448</v>
      </c>
      <c r="H1210" s="263" t="s">
        <v>1485</v>
      </c>
      <c r="I1210" s="263"/>
      <c r="J1210" s="51"/>
      <c r="K1210" s="52" t="str">
        <f t="shared" si="207"/>
        <v/>
      </c>
      <c r="L1210" s="83" t="str">
        <f t="shared" si="208"/>
        <v/>
      </c>
      <c r="M1210" s="53" t="str">
        <f>IF(K1210="","",COUNTIF($K$7:K1210,"ﾘｽﾄ１"))</f>
        <v/>
      </c>
      <c r="N1210" s="53" t="str">
        <f t="shared" si="209"/>
        <v/>
      </c>
      <c r="O1210" s="54" t="str">
        <f t="shared" si="210"/>
        <v/>
      </c>
      <c r="P1210" s="53" t="str">
        <f t="shared" si="201"/>
        <v/>
      </c>
      <c r="Q1210" s="52" t="str">
        <f t="shared" si="202"/>
        <v/>
      </c>
      <c r="R1210" s="55" t="str">
        <f t="shared" si="203"/>
        <v/>
      </c>
      <c r="S1210" s="52" t="str">
        <f t="shared" si="211"/>
        <v/>
      </c>
      <c r="T1210" s="83" t="str">
        <f t="shared" si="204"/>
        <v/>
      </c>
      <c r="U1210" s="53" t="str">
        <f>IF(S1210="","",COUNTIF($S$7:S1210,"該当２"))</f>
        <v/>
      </c>
      <c r="V1210" s="56" t="str">
        <f t="shared" si="205"/>
        <v/>
      </c>
      <c r="W1210" s="83" t="str">
        <f t="shared" si="206"/>
        <v/>
      </c>
      <c r="X1210" s="53" t="str">
        <f>IF(V1210="","",COUNTIF($V$7:V1210,"該当３"))</f>
        <v/>
      </c>
    </row>
    <row r="1211" spans="1:24">
      <c r="A1211" s="263">
        <v>1020807001</v>
      </c>
      <c r="B1211" s="263">
        <v>10</v>
      </c>
      <c r="C1211" s="264">
        <v>208</v>
      </c>
      <c r="D1211" s="265">
        <v>7</v>
      </c>
      <c r="E1211" s="264">
        <v>1</v>
      </c>
      <c r="F1211" s="263" t="s">
        <v>495</v>
      </c>
      <c r="G1211" s="263" t="s">
        <v>1448</v>
      </c>
      <c r="H1211" s="263" t="s">
        <v>1485</v>
      </c>
      <c r="I1211" s="263" t="s">
        <v>1486</v>
      </c>
      <c r="J1211" s="51"/>
      <c r="K1211" s="52" t="str">
        <f t="shared" si="207"/>
        <v/>
      </c>
      <c r="L1211" s="83" t="str">
        <f t="shared" si="208"/>
        <v/>
      </c>
      <c r="M1211" s="53" t="str">
        <f>IF(K1211="","",COUNTIF($K$7:K1211,"ﾘｽﾄ１"))</f>
        <v/>
      </c>
      <c r="N1211" s="53" t="str">
        <f t="shared" si="209"/>
        <v/>
      </c>
      <c r="O1211" s="54" t="str">
        <f t="shared" si="210"/>
        <v/>
      </c>
      <c r="P1211" s="53" t="str">
        <f t="shared" si="201"/>
        <v/>
      </c>
      <c r="Q1211" s="52" t="str">
        <f t="shared" si="202"/>
        <v/>
      </c>
      <c r="R1211" s="55" t="str">
        <f t="shared" si="203"/>
        <v/>
      </c>
      <c r="S1211" s="52" t="str">
        <f t="shared" si="211"/>
        <v/>
      </c>
      <c r="T1211" s="83" t="str">
        <f t="shared" si="204"/>
        <v/>
      </c>
      <c r="U1211" s="53" t="str">
        <f>IF(S1211="","",COUNTIF($S$7:S1211,"該当２"))</f>
        <v/>
      </c>
      <c r="V1211" s="56" t="str">
        <f t="shared" si="205"/>
        <v/>
      </c>
      <c r="W1211" s="83" t="str">
        <f t="shared" si="206"/>
        <v/>
      </c>
      <c r="X1211" s="53" t="str">
        <f>IF(V1211="","",COUNTIF($V$7:V1211,"該当３"))</f>
        <v/>
      </c>
    </row>
    <row r="1212" spans="1:24">
      <c r="A1212" s="263">
        <v>1020807002</v>
      </c>
      <c r="B1212" s="263">
        <v>10</v>
      </c>
      <c r="C1212" s="264">
        <v>208</v>
      </c>
      <c r="D1212" s="265">
        <v>7</v>
      </c>
      <c r="E1212" s="264">
        <v>2</v>
      </c>
      <c r="F1212" s="263" t="s">
        <v>495</v>
      </c>
      <c r="G1212" s="263" t="s">
        <v>1448</v>
      </c>
      <c r="H1212" s="263" t="s">
        <v>1485</v>
      </c>
      <c r="I1212" s="263" t="s">
        <v>1487</v>
      </c>
      <c r="J1212" s="51"/>
      <c r="K1212" s="52" t="str">
        <f t="shared" si="207"/>
        <v/>
      </c>
      <c r="L1212" s="83" t="str">
        <f t="shared" si="208"/>
        <v/>
      </c>
      <c r="M1212" s="53" t="str">
        <f>IF(K1212="","",COUNTIF($K$7:K1212,"ﾘｽﾄ１"))</f>
        <v/>
      </c>
      <c r="N1212" s="53" t="str">
        <f t="shared" si="209"/>
        <v/>
      </c>
      <c r="O1212" s="54" t="str">
        <f t="shared" si="210"/>
        <v/>
      </c>
      <c r="P1212" s="53" t="str">
        <f t="shared" si="201"/>
        <v/>
      </c>
      <c r="Q1212" s="52" t="str">
        <f t="shared" si="202"/>
        <v/>
      </c>
      <c r="R1212" s="55" t="str">
        <f t="shared" si="203"/>
        <v/>
      </c>
      <c r="S1212" s="52" t="str">
        <f t="shared" si="211"/>
        <v/>
      </c>
      <c r="T1212" s="83" t="str">
        <f t="shared" si="204"/>
        <v/>
      </c>
      <c r="U1212" s="53" t="str">
        <f>IF(S1212="","",COUNTIF($S$7:S1212,"該当２"))</f>
        <v/>
      </c>
      <c r="V1212" s="56" t="str">
        <f t="shared" si="205"/>
        <v/>
      </c>
      <c r="W1212" s="83" t="str">
        <f t="shared" si="206"/>
        <v/>
      </c>
      <c r="X1212" s="53" t="str">
        <f>IF(V1212="","",COUNTIF($V$7:V1212,"該当３"))</f>
        <v/>
      </c>
    </row>
    <row r="1213" spans="1:24">
      <c r="A1213" s="263">
        <v>1020807003</v>
      </c>
      <c r="B1213" s="263">
        <v>10</v>
      </c>
      <c r="C1213" s="264">
        <v>208</v>
      </c>
      <c r="D1213" s="265">
        <v>7</v>
      </c>
      <c r="E1213" s="264">
        <v>3</v>
      </c>
      <c r="F1213" s="263" t="s">
        <v>495</v>
      </c>
      <c r="G1213" s="263" t="s">
        <v>1448</v>
      </c>
      <c r="H1213" s="263" t="s">
        <v>1485</v>
      </c>
      <c r="I1213" s="263" t="s">
        <v>1488</v>
      </c>
      <c r="J1213" s="51"/>
      <c r="K1213" s="52" t="str">
        <f t="shared" si="207"/>
        <v/>
      </c>
      <c r="L1213" s="83" t="str">
        <f t="shared" si="208"/>
        <v/>
      </c>
      <c r="M1213" s="53" t="str">
        <f>IF(K1213="","",COUNTIF($K$7:K1213,"ﾘｽﾄ１"))</f>
        <v/>
      </c>
      <c r="N1213" s="53" t="str">
        <f t="shared" si="209"/>
        <v/>
      </c>
      <c r="O1213" s="54" t="str">
        <f t="shared" si="210"/>
        <v/>
      </c>
      <c r="P1213" s="53" t="str">
        <f t="shared" si="201"/>
        <v/>
      </c>
      <c r="Q1213" s="52" t="str">
        <f t="shared" si="202"/>
        <v/>
      </c>
      <c r="R1213" s="55" t="str">
        <f t="shared" si="203"/>
        <v/>
      </c>
      <c r="S1213" s="52" t="str">
        <f t="shared" si="211"/>
        <v/>
      </c>
      <c r="T1213" s="83" t="str">
        <f t="shared" si="204"/>
        <v/>
      </c>
      <c r="U1213" s="53" t="str">
        <f>IF(S1213="","",COUNTIF($S$7:S1213,"該当２"))</f>
        <v/>
      </c>
      <c r="V1213" s="56" t="str">
        <f t="shared" si="205"/>
        <v/>
      </c>
      <c r="W1213" s="83" t="str">
        <f t="shared" si="206"/>
        <v/>
      </c>
      <c r="X1213" s="53" t="str">
        <f>IF(V1213="","",COUNTIF($V$7:V1213,"該当３"))</f>
        <v/>
      </c>
    </row>
    <row r="1214" spans="1:24">
      <c r="A1214" s="263">
        <v>1020807004</v>
      </c>
      <c r="B1214" s="263">
        <v>10</v>
      </c>
      <c r="C1214" s="264">
        <v>208</v>
      </c>
      <c r="D1214" s="265">
        <v>7</v>
      </c>
      <c r="E1214" s="264">
        <v>4</v>
      </c>
      <c r="F1214" s="263" t="s">
        <v>495</v>
      </c>
      <c r="G1214" s="263" t="s">
        <v>1448</v>
      </c>
      <c r="H1214" s="263" t="s">
        <v>1485</v>
      </c>
      <c r="I1214" s="263" t="s">
        <v>1489</v>
      </c>
      <c r="J1214" s="51"/>
      <c r="K1214" s="52" t="str">
        <f t="shared" si="207"/>
        <v/>
      </c>
      <c r="L1214" s="83" t="str">
        <f t="shared" si="208"/>
        <v/>
      </c>
      <c r="M1214" s="53" t="str">
        <f>IF(K1214="","",COUNTIF($K$7:K1214,"ﾘｽﾄ１"))</f>
        <v/>
      </c>
      <c r="N1214" s="53" t="str">
        <f t="shared" si="209"/>
        <v/>
      </c>
      <c r="O1214" s="54" t="str">
        <f t="shared" si="210"/>
        <v/>
      </c>
      <c r="P1214" s="53" t="str">
        <f t="shared" si="201"/>
        <v/>
      </c>
      <c r="Q1214" s="52" t="str">
        <f t="shared" si="202"/>
        <v/>
      </c>
      <c r="R1214" s="55" t="str">
        <f t="shared" si="203"/>
        <v/>
      </c>
      <c r="S1214" s="52" t="str">
        <f t="shared" si="211"/>
        <v/>
      </c>
      <c r="T1214" s="83" t="str">
        <f t="shared" si="204"/>
        <v/>
      </c>
      <c r="U1214" s="53" t="str">
        <f>IF(S1214="","",COUNTIF($S$7:S1214,"該当２"))</f>
        <v/>
      </c>
      <c r="V1214" s="56" t="str">
        <f t="shared" si="205"/>
        <v/>
      </c>
      <c r="W1214" s="83" t="str">
        <f t="shared" si="206"/>
        <v/>
      </c>
      <c r="X1214" s="53" t="str">
        <f>IF(V1214="","",COUNTIF($V$7:V1214,"該当３"))</f>
        <v/>
      </c>
    </row>
    <row r="1215" spans="1:24">
      <c r="A1215" s="263">
        <v>1020807005</v>
      </c>
      <c r="B1215" s="263">
        <v>10</v>
      </c>
      <c r="C1215" s="264">
        <v>208</v>
      </c>
      <c r="D1215" s="265">
        <v>7</v>
      </c>
      <c r="E1215" s="264">
        <v>5</v>
      </c>
      <c r="F1215" s="263" t="s">
        <v>495</v>
      </c>
      <c r="G1215" s="263" t="s">
        <v>1448</v>
      </c>
      <c r="H1215" s="263" t="s">
        <v>1485</v>
      </c>
      <c r="I1215" s="263" t="s">
        <v>1490</v>
      </c>
      <c r="J1215" s="51"/>
      <c r="K1215" s="52" t="str">
        <f t="shared" si="207"/>
        <v/>
      </c>
      <c r="L1215" s="83" t="str">
        <f t="shared" si="208"/>
        <v/>
      </c>
      <c r="M1215" s="53" t="str">
        <f>IF(K1215="","",COUNTIF($K$7:K1215,"ﾘｽﾄ１"))</f>
        <v/>
      </c>
      <c r="N1215" s="53" t="str">
        <f t="shared" si="209"/>
        <v/>
      </c>
      <c r="O1215" s="54" t="str">
        <f t="shared" si="210"/>
        <v/>
      </c>
      <c r="P1215" s="53" t="str">
        <f t="shared" si="201"/>
        <v/>
      </c>
      <c r="Q1215" s="52" t="str">
        <f t="shared" si="202"/>
        <v/>
      </c>
      <c r="R1215" s="55" t="str">
        <f t="shared" si="203"/>
        <v/>
      </c>
      <c r="S1215" s="52" t="str">
        <f t="shared" si="211"/>
        <v/>
      </c>
      <c r="T1215" s="83" t="str">
        <f t="shared" si="204"/>
        <v/>
      </c>
      <c r="U1215" s="53" t="str">
        <f>IF(S1215="","",COUNTIF($S$7:S1215,"該当２"))</f>
        <v/>
      </c>
      <c r="V1215" s="56" t="str">
        <f t="shared" si="205"/>
        <v/>
      </c>
      <c r="W1215" s="83" t="str">
        <f t="shared" si="206"/>
        <v/>
      </c>
      <c r="X1215" s="53" t="str">
        <f>IF(V1215="","",COUNTIF($V$7:V1215,"該当３"))</f>
        <v/>
      </c>
    </row>
    <row r="1216" spans="1:24">
      <c r="A1216" s="263">
        <v>1020807006</v>
      </c>
      <c r="B1216" s="263">
        <v>10</v>
      </c>
      <c r="C1216" s="264">
        <v>208</v>
      </c>
      <c r="D1216" s="265">
        <v>7</v>
      </c>
      <c r="E1216" s="264">
        <v>6</v>
      </c>
      <c r="F1216" s="263" t="s">
        <v>495</v>
      </c>
      <c r="G1216" s="263" t="s">
        <v>1448</v>
      </c>
      <c r="H1216" s="263" t="s">
        <v>1485</v>
      </c>
      <c r="I1216" s="263" t="s">
        <v>1491</v>
      </c>
      <c r="J1216" s="51"/>
      <c r="K1216" s="52" t="str">
        <f t="shared" si="207"/>
        <v/>
      </c>
      <c r="L1216" s="83" t="str">
        <f t="shared" si="208"/>
        <v/>
      </c>
      <c r="M1216" s="53" t="str">
        <f>IF(K1216="","",COUNTIF($K$7:K1216,"ﾘｽﾄ１"))</f>
        <v/>
      </c>
      <c r="N1216" s="53" t="str">
        <f t="shared" si="209"/>
        <v/>
      </c>
      <c r="O1216" s="54" t="str">
        <f t="shared" si="210"/>
        <v/>
      </c>
      <c r="P1216" s="53" t="str">
        <f t="shared" si="201"/>
        <v/>
      </c>
      <c r="Q1216" s="52" t="str">
        <f t="shared" si="202"/>
        <v/>
      </c>
      <c r="R1216" s="55" t="str">
        <f t="shared" si="203"/>
        <v/>
      </c>
      <c r="S1216" s="52" t="str">
        <f t="shared" si="211"/>
        <v/>
      </c>
      <c r="T1216" s="83" t="str">
        <f t="shared" si="204"/>
        <v/>
      </c>
      <c r="U1216" s="53" t="str">
        <f>IF(S1216="","",COUNTIF($S$7:S1216,"該当２"))</f>
        <v/>
      </c>
      <c r="V1216" s="56" t="str">
        <f t="shared" si="205"/>
        <v/>
      </c>
      <c r="W1216" s="83" t="str">
        <f t="shared" si="206"/>
        <v/>
      </c>
      <c r="X1216" s="53" t="str">
        <f>IF(V1216="","",COUNTIF($V$7:V1216,"該当３"))</f>
        <v/>
      </c>
    </row>
    <row r="1217" spans="1:24">
      <c r="A1217" s="263">
        <v>1020807007</v>
      </c>
      <c r="B1217" s="263">
        <v>10</v>
      </c>
      <c r="C1217" s="264">
        <v>208</v>
      </c>
      <c r="D1217" s="265">
        <v>7</v>
      </c>
      <c r="E1217" s="264">
        <v>7</v>
      </c>
      <c r="F1217" s="263" t="s">
        <v>495</v>
      </c>
      <c r="G1217" s="263" t="s">
        <v>1448</v>
      </c>
      <c r="H1217" s="263" t="s">
        <v>1485</v>
      </c>
      <c r="I1217" s="263" t="s">
        <v>1492</v>
      </c>
      <c r="J1217" s="51"/>
      <c r="K1217" s="52" t="str">
        <f t="shared" si="207"/>
        <v/>
      </c>
      <c r="L1217" s="83" t="str">
        <f t="shared" si="208"/>
        <v/>
      </c>
      <c r="M1217" s="53" t="str">
        <f>IF(K1217="","",COUNTIF($K$7:K1217,"ﾘｽﾄ１"))</f>
        <v/>
      </c>
      <c r="N1217" s="53" t="str">
        <f t="shared" si="209"/>
        <v/>
      </c>
      <c r="O1217" s="54" t="str">
        <f t="shared" si="210"/>
        <v/>
      </c>
      <c r="P1217" s="53" t="str">
        <f t="shared" si="201"/>
        <v/>
      </c>
      <c r="Q1217" s="52" t="str">
        <f t="shared" si="202"/>
        <v/>
      </c>
      <c r="R1217" s="55" t="str">
        <f t="shared" si="203"/>
        <v/>
      </c>
      <c r="S1217" s="52" t="str">
        <f t="shared" si="211"/>
        <v/>
      </c>
      <c r="T1217" s="83" t="str">
        <f t="shared" si="204"/>
        <v/>
      </c>
      <c r="U1217" s="53" t="str">
        <f>IF(S1217="","",COUNTIF($S$7:S1217,"該当２"))</f>
        <v/>
      </c>
      <c r="V1217" s="56" t="str">
        <f t="shared" si="205"/>
        <v/>
      </c>
      <c r="W1217" s="83" t="str">
        <f t="shared" si="206"/>
        <v/>
      </c>
      <c r="X1217" s="53" t="str">
        <f>IF(V1217="","",COUNTIF($V$7:V1217,"該当３"))</f>
        <v/>
      </c>
    </row>
    <row r="1218" spans="1:24">
      <c r="A1218" s="263">
        <v>1020807008</v>
      </c>
      <c r="B1218" s="263">
        <v>10</v>
      </c>
      <c r="C1218" s="264">
        <v>208</v>
      </c>
      <c r="D1218" s="265">
        <v>7</v>
      </c>
      <c r="E1218" s="264">
        <v>8</v>
      </c>
      <c r="F1218" s="263" t="s">
        <v>495</v>
      </c>
      <c r="G1218" s="263" t="s">
        <v>1448</v>
      </c>
      <c r="H1218" s="263" t="s">
        <v>1485</v>
      </c>
      <c r="I1218" s="263" t="s">
        <v>1493</v>
      </c>
      <c r="J1218" s="51"/>
      <c r="K1218" s="52" t="str">
        <f t="shared" si="207"/>
        <v/>
      </c>
      <c r="L1218" s="83" t="str">
        <f t="shared" si="208"/>
        <v/>
      </c>
      <c r="M1218" s="53" t="str">
        <f>IF(K1218="","",COUNTIF($K$7:K1218,"ﾘｽﾄ１"))</f>
        <v/>
      </c>
      <c r="N1218" s="53" t="str">
        <f t="shared" si="209"/>
        <v/>
      </c>
      <c r="O1218" s="54" t="str">
        <f t="shared" si="210"/>
        <v/>
      </c>
      <c r="P1218" s="53" t="str">
        <f t="shared" si="201"/>
        <v/>
      </c>
      <c r="Q1218" s="52" t="str">
        <f t="shared" si="202"/>
        <v/>
      </c>
      <c r="R1218" s="55" t="str">
        <f t="shared" si="203"/>
        <v/>
      </c>
      <c r="S1218" s="52" t="str">
        <f t="shared" si="211"/>
        <v/>
      </c>
      <c r="T1218" s="83" t="str">
        <f t="shared" si="204"/>
        <v/>
      </c>
      <c r="U1218" s="53" t="str">
        <f>IF(S1218="","",COUNTIF($S$7:S1218,"該当２"))</f>
        <v/>
      </c>
      <c r="V1218" s="56" t="str">
        <f t="shared" si="205"/>
        <v/>
      </c>
      <c r="W1218" s="83" t="str">
        <f t="shared" si="206"/>
        <v/>
      </c>
      <c r="X1218" s="53" t="str">
        <f>IF(V1218="","",COUNTIF($V$7:V1218,"該当３"))</f>
        <v/>
      </c>
    </row>
    <row r="1219" spans="1:24">
      <c r="A1219" s="263">
        <v>1020807009</v>
      </c>
      <c r="B1219" s="263">
        <v>10</v>
      </c>
      <c r="C1219" s="264">
        <v>208</v>
      </c>
      <c r="D1219" s="265">
        <v>7</v>
      </c>
      <c r="E1219" s="264">
        <v>9</v>
      </c>
      <c r="F1219" s="263" t="s">
        <v>495</v>
      </c>
      <c r="G1219" s="263" t="s">
        <v>1448</v>
      </c>
      <c r="H1219" s="263" t="s">
        <v>1485</v>
      </c>
      <c r="I1219" s="263" t="s">
        <v>1494</v>
      </c>
      <c r="J1219" s="51"/>
      <c r="K1219" s="52" t="str">
        <f t="shared" si="207"/>
        <v/>
      </c>
      <c r="L1219" s="83" t="str">
        <f t="shared" si="208"/>
        <v/>
      </c>
      <c r="M1219" s="53" t="str">
        <f>IF(K1219="","",COUNTIF($K$7:K1219,"ﾘｽﾄ１"))</f>
        <v/>
      </c>
      <c r="N1219" s="53" t="str">
        <f t="shared" si="209"/>
        <v/>
      </c>
      <c r="O1219" s="54" t="str">
        <f t="shared" si="210"/>
        <v/>
      </c>
      <c r="P1219" s="53" t="str">
        <f t="shared" si="201"/>
        <v/>
      </c>
      <c r="Q1219" s="52" t="str">
        <f t="shared" si="202"/>
        <v/>
      </c>
      <c r="R1219" s="55" t="str">
        <f t="shared" si="203"/>
        <v/>
      </c>
      <c r="S1219" s="52" t="str">
        <f t="shared" si="211"/>
        <v/>
      </c>
      <c r="T1219" s="83" t="str">
        <f t="shared" si="204"/>
        <v/>
      </c>
      <c r="U1219" s="53" t="str">
        <f>IF(S1219="","",COUNTIF($S$7:S1219,"該当２"))</f>
        <v/>
      </c>
      <c r="V1219" s="56" t="str">
        <f t="shared" si="205"/>
        <v/>
      </c>
      <c r="W1219" s="83" t="str">
        <f t="shared" si="206"/>
        <v/>
      </c>
      <c r="X1219" s="53" t="str">
        <f>IF(V1219="","",COUNTIF($V$7:V1219,"該当３"))</f>
        <v/>
      </c>
    </row>
    <row r="1220" spans="1:24">
      <c r="A1220" s="263">
        <v>1020807010</v>
      </c>
      <c r="B1220" s="263">
        <v>10</v>
      </c>
      <c r="C1220" s="264">
        <v>208</v>
      </c>
      <c r="D1220" s="265">
        <v>7</v>
      </c>
      <c r="E1220" s="264">
        <v>10</v>
      </c>
      <c r="F1220" s="263" t="s">
        <v>495</v>
      </c>
      <c r="G1220" s="263" t="s">
        <v>1448</v>
      </c>
      <c r="H1220" s="263" t="s">
        <v>1485</v>
      </c>
      <c r="I1220" s="263" t="s">
        <v>1495</v>
      </c>
      <c r="J1220" s="51"/>
      <c r="K1220" s="52" t="str">
        <f t="shared" si="207"/>
        <v/>
      </c>
      <c r="L1220" s="83" t="str">
        <f t="shared" si="208"/>
        <v/>
      </c>
      <c r="M1220" s="53" t="str">
        <f>IF(K1220="","",COUNTIF($K$7:K1220,"ﾘｽﾄ１"))</f>
        <v/>
      </c>
      <c r="N1220" s="53" t="str">
        <f t="shared" si="209"/>
        <v/>
      </c>
      <c r="O1220" s="54" t="str">
        <f t="shared" si="210"/>
        <v/>
      </c>
      <c r="P1220" s="53" t="str">
        <f t="shared" si="201"/>
        <v/>
      </c>
      <c r="Q1220" s="52" t="str">
        <f t="shared" si="202"/>
        <v/>
      </c>
      <c r="R1220" s="55" t="str">
        <f t="shared" si="203"/>
        <v/>
      </c>
      <c r="S1220" s="52" t="str">
        <f t="shared" si="211"/>
        <v/>
      </c>
      <c r="T1220" s="83" t="str">
        <f t="shared" si="204"/>
        <v/>
      </c>
      <c r="U1220" s="53" t="str">
        <f>IF(S1220="","",COUNTIF($S$7:S1220,"該当２"))</f>
        <v/>
      </c>
      <c r="V1220" s="56" t="str">
        <f t="shared" si="205"/>
        <v/>
      </c>
      <c r="W1220" s="83" t="str">
        <f t="shared" si="206"/>
        <v/>
      </c>
      <c r="X1220" s="53" t="str">
        <f>IF(V1220="","",COUNTIF($V$7:V1220,"該当３"))</f>
        <v/>
      </c>
    </row>
    <row r="1221" spans="1:24">
      <c r="A1221" s="263">
        <v>1020807011</v>
      </c>
      <c r="B1221" s="263">
        <v>10</v>
      </c>
      <c r="C1221" s="264">
        <v>208</v>
      </c>
      <c r="D1221" s="265">
        <v>7</v>
      </c>
      <c r="E1221" s="264">
        <v>11</v>
      </c>
      <c r="F1221" s="263" t="s">
        <v>495</v>
      </c>
      <c r="G1221" s="263" t="s">
        <v>1448</v>
      </c>
      <c r="H1221" s="263" t="s">
        <v>1485</v>
      </c>
      <c r="I1221" s="263" t="s">
        <v>1496</v>
      </c>
      <c r="J1221" s="51"/>
      <c r="K1221" s="52" t="str">
        <f t="shared" si="207"/>
        <v/>
      </c>
      <c r="L1221" s="83" t="str">
        <f t="shared" si="208"/>
        <v/>
      </c>
      <c r="M1221" s="53" t="str">
        <f>IF(K1221="","",COUNTIF($K$7:K1221,"ﾘｽﾄ１"))</f>
        <v/>
      </c>
      <c r="N1221" s="53" t="str">
        <f t="shared" si="209"/>
        <v/>
      </c>
      <c r="O1221" s="54" t="str">
        <f t="shared" si="210"/>
        <v/>
      </c>
      <c r="P1221" s="53" t="str">
        <f t="shared" si="201"/>
        <v/>
      </c>
      <c r="Q1221" s="52" t="str">
        <f t="shared" si="202"/>
        <v/>
      </c>
      <c r="R1221" s="55" t="str">
        <f t="shared" si="203"/>
        <v/>
      </c>
      <c r="S1221" s="52" t="str">
        <f t="shared" si="211"/>
        <v/>
      </c>
      <c r="T1221" s="83" t="str">
        <f t="shared" si="204"/>
        <v/>
      </c>
      <c r="U1221" s="53" t="str">
        <f>IF(S1221="","",COUNTIF($S$7:S1221,"該当２"))</f>
        <v/>
      </c>
      <c r="V1221" s="56" t="str">
        <f t="shared" si="205"/>
        <v/>
      </c>
      <c r="W1221" s="83" t="str">
        <f t="shared" si="206"/>
        <v/>
      </c>
      <c r="X1221" s="53" t="str">
        <f>IF(V1221="","",COUNTIF($V$7:V1221,"該当３"))</f>
        <v/>
      </c>
    </row>
    <row r="1222" spans="1:24">
      <c r="A1222" s="263">
        <v>1020808000</v>
      </c>
      <c r="B1222" s="263">
        <v>10</v>
      </c>
      <c r="C1222" s="264">
        <v>208</v>
      </c>
      <c r="D1222" s="265">
        <v>8</v>
      </c>
      <c r="E1222" s="264">
        <v>0</v>
      </c>
      <c r="F1222" s="263" t="s">
        <v>495</v>
      </c>
      <c r="G1222" s="263" t="s">
        <v>1448</v>
      </c>
      <c r="H1222" s="263" t="s">
        <v>1497</v>
      </c>
      <c r="I1222" s="263"/>
      <c r="J1222" s="51"/>
      <c r="K1222" s="52" t="str">
        <f t="shared" si="207"/>
        <v/>
      </c>
      <c r="L1222" s="83" t="str">
        <f t="shared" si="208"/>
        <v/>
      </c>
      <c r="M1222" s="53" t="str">
        <f>IF(K1222="","",COUNTIF($K$7:K1222,"ﾘｽﾄ１"))</f>
        <v/>
      </c>
      <c r="N1222" s="53" t="str">
        <f t="shared" si="209"/>
        <v/>
      </c>
      <c r="O1222" s="54" t="str">
        <f t="shared" si="210"/>
        <v/>
      </c>
      <c r="P1222" s="53" t="str">
        <f t="shared" si="201"/>
        <v/>
      </c>
      <c r="Q1222" s="52" t="str">
        <f t="shared" si="202"/>
        <v/>
      </c>
      <c r="R1222" s="55" t="str">
        <f t="shared" si="203"/>
        <v/>
      </c>
      <c r="S1222" s="52" t="str">
        <f t="shared" si="211"/>
        <v/>
      </c>
      <c r="T1222" s="83" t="str">
        <f t="shared" si="204"/>
        <v/>
      </c>
      <c r="U1222" s="53" t="str">
        <f>IF(S1222="","",COUNTIF($S$7:S1222,"該当２"))</f>
        <v/>
      </c>
      <c r="V1222" s="56" t="str">
        <f t="shared" si="205"/>
        <v/>
      </c>
      <c r="W1222" s="83" t="str">
        <f t="shared" si="206"/>
        <v/>
      </c>
      <c r="X1222" s="53" t="str">
        <f>IF(V1222="","",COUNTIF($V$7:V1222,"該当３"))</f>
        <v/>
      </c>
    </row>
    <row r="1223" spans="1:24">
      <c r="A1223" s="263">
        <v>1020808001</v>
      </c>
      <c r="B1223" s="263">
        <v>10</v>
      </c>
      <c r="C1223" s="264">
        <v>208</v>
      </c>
      <c r="D1223" s="265">
        <v>8</v>
      </c>
      <c r="E1223" s="264">
        <v>1</v>
      </c>
      <c r="F1223" s="263" t="s">
        <v>495</v>
      </c>
      <c r="G1223" s="263" t="s">
        <v>1448</v>
      </c>
      <c r="H1223" s="263" t="s">
        <v>1497</v>
      </c>
      <c r="I1223" s="263" t="s">
        <v>1498</v>
      </c>
      <c r="J1223" s="51"/>
      <c r="K1223" s="52" t="str">
        <f t="shared" si="207"/>
        <v/>
      </c>
      <c r="L1223" s="83" t="str">
        <f t="shared" si="208"/>
        <v/>
      </c>
      <c r="M1223" s="53" t="str">
        <f>IF(K1223="","",COUNTIF($K$7:K1223,"ﾘｽﾄ１"))</f>
        <v/>
      </c>
      <c r="N1223" s="53" t="str">
        <f t="shared" si="209"/>
        <v/>
      </c>
      <c r="O1223" s="54" t="str">
        <f t="shared" si="210"/>
        <v/>
      </c>
      <c r="P1223" s="53" t="str">
        <f t="shared" si="201"/>
        <v/>
      </c>
      <c r="Q1223" s="52" t="str">
        <f t="shared" si="202"/>
        <v/>
      </c>
      <c r="R1223" s="55" t="str">
        <f t="shared" si="203"/>
        <v/>
      </c>
      <c r="S1223" s="52" t="str">
        <f t="shared" si="211"/>
        <v/>
      </c>
      <c r="T1223" s="83" t="str">
        <f t="shared" si="204"/>
        <v/>
      </c>
      <c r="U1223" s="53" t="str">
        <f>IF(S1223="","",COUNTIF($S$7:S1223,"該当２"))</f>
        <v/>
      </c>
      <c r="V1223" s="56" t="str">
        <f t="shared" si="205"/>
        <v/>
      </c>
      <c r="W1223" s="83" t="str">
        <f t="shared" si="206"/>
        <v/>
      </c>
      <c r="X1223" s="53" t="str">
        <f>IF(V1223="","",COUNTIF($V$7:V1223,"該当３"))</f>
        <v/>
      </c>
    </row>
    <row r="1224" spans="1:24">
      <c r="A1224" s="263">
        <v>1020808002</v>
      </c>
      <c r="B1224" s="263">
        <v>10</v>
      </c>
      <c r="C1224" s="264">
        <v>208</v>
      </c>
      <c r="D1224" s="265">
        <v>8</v>
      </c>
      <c r="E1224" s="264">
        <v>2</v>
      </c>
      <c r="F1224" s="263" t="s">
        <v>495</v>
      </c>
      <c r="G1224" s="263" t="s">
        <v>1448</v>
      </c>
      <c r="H1224" s="263" t="s">
        <v>1497</v>
      </c>
      <c r="I1224" s="263" t="s">
        <v>1499</v>
      </c>
      <c r="J1224" s="51"/>
      <c r="K1224" s="52" t="str">
        <f t="shared" si="207"/>
        <v/>
      </c>
      <c r="L1224" s="83" t="str">
        <f t="shared" si="208"/>
        <v/>
      </c>
      <c r="M1224" s="53" t="str">
        <f>IF(K1224="","",COUNTIF($K$7:K1224,"ﾘｽﾄ１"))</f>
        <v/>
      </c>
      <c r="N1224" s="53" t="str">
        <f t="shared" si="209"/>
        <v/>
      </c>
      <c r="O1224" s="54" t="str">
        <f t="shared" si="210"/>
        <v/>
      </c>
      <c r="P1224" s="53" t="str">
        <f t="shared" si="201"/>
        <v/>
      </c>
      <c r="Q1224" s="52" t="str">
        <f t="shared" si="202"/>
        <v/>
      </c>
      <c r="R1224" s="55" t="str">
        <f t="shared" si="203"/>
        <v/>
      </c>
      <c r="S1224" s="52" t="str">
        <f t="shared" si="211"/>
        <v/>
      </c>
      <c r="T1224" s="83" t="str">
        <f t="shared" si="204"/>
        <v/>
      </c>
      <c r="U1224" s="53" t="str">
        <f>IF(S1224="","",COUNTIF($S$7:S1224,"該当２"))</f>
        <v/>
      </c>
      <c r="V1224" s="56" t="str">
        <f t="shared" si="205"/>
        <v/>
      </c>
      <c r="W1224" s="83" t="str">
        <f t="shared" si="206"/>
        <v/>
      </c>
      <c r="X1224" s="53" t="str">
        <f>IF(V1224="","",COUNTIF($V$7:V1224,"該当３"))</f>
        <v/>
      </c>
    </row>
    <row r="1225" spans="1:24">
      <c r="A1225" s="263">
        <v>1020808003</v>
      </c>
      <c r="B1225" s="263">
        <v>10</v>
      </c>
      <c r="C1225" s="264">
        <v>208</v>
      </c>
      <c r="D1225" s="265">
        <v>8</v>
      </c>
      <c r="E1225" s="264">
        <v>3</v>
      </c>
      <c r="F1225" s="263" t="s">
        <v>495</v>
      </c>
      <c r="G1225" s="263" t="s">
        <v>1448</v>
      </c>
      <c r="H1225" s="263" t="s">
        <v>1497</v>
      </c>
      <c r="I1225" s="263" t="s">
        <v>58</v>
      </c>
      <c r="J1225" s="51"/>
      <c r="K1225" s="52" t="str">
        <f t="shared" si="207"/>
        <v/>
      </c>
      <c r="L1225" s="83" t="str">
        <f t="shared" si="208"/>
        <v/>
      </c>
      <c r="M1225" s="53" t="str">
        <f>IF(K1225="","",COUNTIF($K$7:K1225,"ﾘｽﾄ１"))</f>
        <v/>
      </c>
      <c r="N1225" s="53" t="str">
        <f t="shared" si="209"/>
        <v/>
      </c>
      <c r="O1225" s="54" t="str">
        <f t="shared" si="210"/>
        <v/>
      </c>
      <c r="P1225" s="53" t="str">
        <f t="shared" si="201"/>
        <v/>
      </c>
      <c r="Q1225" s="52" t="str">
        <f t="shared" si="202"/>
        <v/>
      </c>
      <c r="R1225" s="55" t="str">
        <f t="shared" si="203"/>
        <v/>
      </c>
      <c r="S1225" s="52" t="str">
        <f t="shared" si="211"/>
        <v/>
      </c>
      <c r="T1225" s="83" t="str">
        <f t="shared" si="204"/>
        <v/>
      </c>
      <c r="U1225" s="53" t="str">
        <f>IF(S1225="","",COUNTIF($S$7:S1225,"該当２"))</f>
        <v/>
      </c>
      <c r="V1225" s="56" t="str">
        <f t="shared" si="205"/>
        <v/>
      </c>
      <c r="W1225" s="83" t="str">
        <f t="shared" si="206"/>
        <v/>
      </c>
      <c r="X1225" s="53" t="str">
        <f>IF(V1225="","",COUNTIF($V$7:V1225,"該当３"))</f>
        <v/>
      </c>
    </row>
    <row r="1226" spans="1:24">
      <c r="A1226" s="263">
        <v>1020808004</v>
      </c>
      <c r="B1226" s="263">
        <v>10</v>
      </c>
      <c r="C1226" s="264">
        <v>208</v>
      </c>
      <c r="D1226" s="265">
        <v>8</v>
      </c>
      <c r="E1226" s="264">
        <v>4</v>
      </c>
      <c r="F1226" s="263" t="s">
        <v>495</v>
      </c>
      <c r="G1226" s="263" t="s">
        <v>1448</v>
      </c>
      <c r="H1226" s="263" t="s">
        <v>1497</v>
      </c>
      <c r="I1226" s="263" t="s">
        <v>162</v>
      </c>
      <c r="J1226" s="51"/>
      <c r="K1226" s="52" t="str">
        <f t="shared" si="207"/>
        <v/>
      </c>
      <c r="L1226" s="83" t="str">
        <f t="shared" si="208"/>
        <v/>
      </c>
      <c r="M1226" s="53" t="str">
        <f>IF(K1226="","",COUNTIF($K$7:K1226,"ﾘｽﾄ１"))</f>
        <v/>
      </c>
      <c r="N1226" s="53" t="str">
        <f t="shared" si="209"/>
        <v/>
      </c>
      <c r="O1226" s="54" t="str">
        <f t="shared" si="210"/>
        <v/>
      </c>
      <c r="P1226" s="53" t="str">
        <f t="shared" ref="P1226:P1289" si="212">IF(O1226="該当１",G1226,"")</f>
        <v/>
      </c>
      <c r="Q1226" s="52" t="str">
        <f t="shared" ref="Q1226:Q1289" si="213">IF(O1226="該当１","ﾘｽﾄ2","")</f>
        <v/>
      </c>
      <c r="R1226" s="55" t="str">
        <f t="shared" ref="R1226:R1289" si="214">IF(Q1226="ﾘｽﾄ2",H1226,"")</f>
        <v/>
      </c>
      <c r="S1226" s="52" t="str">
        <f t="shared" si="211"/>
        <v/>
      </c>
      <c r="T1226" s="83" t="str">
        <f t="shared" ref="T1226:T1289" si="215">IF(S1226="該当２",H1226,"")</f>
        <v/>
      </c>
      <c r="U1226" s="53" t="str">
        <f>IF(S1226="","",COUNTIF($S$7:S1226,"該当２"))</f>
        <v/>
      </c>
      <c r="V1226" s="56" t="str">
        <f t="shared" ref="V1226:V1289" si="216">IF(AND($S$2=H1226,E1226&gt;0,E1226&lt;998),"該当３","")</f>
        <v/>
      </c>
      <c r="W1226" s="83" t="str">
        <f t="shared" ref="W1226:W1289" si="217">IF(V1226="該当３",I1226,"")</f>
        <v/>
      </c>
      <c r="X1226" s="53" t="str">
        <f>IF(V1226="","",COUNTIF($V$7:V1226,"該当３"))</f>
        <v/>
      </c>
    </row>
    <row r="1227" spans="1:24">
      <c r="A1227" s="263">
        <v>1020808005</v>
      </c>
      <c r="B1227" s="263">
        <v>10</v>
      </c>
      <c r="C1227" s="264">
        <v>208</v>
      </c>
      <c r="D1227" s="265">
        <v>8</v>
      </c>
      <c r="E1227" s="264">
        <v>5</v>
      </c>
      <c r="F1227" s="263" t="s">
        <v>495</v>
      </c>
      <c r="G1227" s="263" t="s">
        <v>1448</v>
      </c>
      <c r="H1227" s="263" t="s">
        <v>1497</v>
      </c>
      <c r="I1227" s="263" t="s">
        <v>1500</v>
      </c>
      <c r="J1227" s="51"/>
      <c r="K1227" s="52" t="str">
        <f t="shared" ref="K1227:K1290" si="218">IF(AND($C1227&gt;0,$H1227=""),"ﾘｽﾄ１","")</f>
        <v/>
      </c>
      <c r="L1227" s="83" t="str">
        <f t="shared" ref="L1227:L1290" si="219">IF(K1227="ﾘｽﾄ１",G1227,"")</f>
        <v/>
      </c>
      <c r="M1227" s="53" t="str">
        <f>IF(K1227="","",COUNTIF($K$7:K1227,"ﾘｽﾄ１"))</f>
        <v/>
      </c>
      <c r="N1227" s="53" t="str">
        <f t="shared" ref="N1227:N1290" si="220">IF(AND(D1227=0,E1227&gt;0),"同一区","")</f>
        <v/>
      </c>
      <c r="O1227" s="54" t="str">
        <f t="shared" ref="O1227:O1290" si="221">IF(AND(EXACT($K$2,G1227),H1227&gt;0),"該当１","")</f>
        <v/>
      </c>
      <c r="P1227" s="53" t="str">
        <f t="shared" si="212"/>
        <v/>
      </c>
      <c r="Q1227" s="52" t="str">
        <f t="shared" si="213"/>
        <v/>
      </c>
      <c r="R1227" s="55" t="str">
        <f t="shared" si="214"/>
        <v/>
      </c>
      <c r="S1227" s="52" t="str">
        <f t="shared" ref="S1227:S1290" si="222">IF(AND(Q1227="ﾘｽﾄ2",OR(I1227=0,AND(N1227="同一区",E1227=1))),"該当２","")</f>
        <v/>
      </c>
      <c r="T1227" s="83" t="str">
        <f t="shared" si="215"/>
        <v/>
      </c>
      <c r="U1227" s="53" t="str">
        <f>IF(S1227="","",COUNTIF($S$7:S1227,"該当２"))</f>
        <v/>
      </c>
      <c r="V1227" s="56" t="str">
        <f t="shared" si="216"/>
        <v/>
      </c>
      <c r="W1227" s="83" t="str">
        <f t="shared" si="217"/>
        <v/>
      </c>
      <c r="X1227" s="53" t="str">
        <f>IF(V1227="","",COUNTIF($V$7:V1227,"該当３"))</f>
        <v/>
      </c>
    </row>
    <row r="1228" spans="1:24">
      <c r="A1228" s="263">
        <v>1020808006</v>
      </c>
      <c r="B1228" s="263">
        <v>10</v>
      </c>
      <c r="C1228" s="264">
        <v>208</v>
      </c>
      <c r="D1228" s="265">
        <v>8</v>
      </c>
      <c r="E1228" s="264">
        <v>6</v>
      </c>
      <c r="F1228" s="263" t="s">
        <v>495</v>
      </c>
      <c r="G1228" s="263" t="s">
        <v>1448</v>
      </c>
      <c r="H1228" s="263" t="s">
        <v>1497</v>
      </c>
      <c r="I1228" s="263" t="s">
        <v>1501</v>
      </c>
      <c r="J1228" s="51"/>
      <c r="K1228" s="52" t="str">
        <f t="shared" si="218"/>
        <v/>
      </c>
      <c r="L1228" s="83" t="str">
        <f t="shared" si="219"/>
        <v/>
      </c>
      <c r="M1228" s="53" t="str">
        <f>IF(K1228="","",COUNTIF($K$7:K1228,"ﾘｽﾄ１"))</f>
        <v/>
      </c>
      <c r="N1228" s="53" t="str">
        <f t="shared" si="220"/>
        <v/>
      </c>
      <c r="O1228" s="54" t="str">
        <f t="shared" si="221"/>
        <v/>
      </c>
      <c r="P1228" s="53" t="str">
        <f t="shared" si="212"/>
        <v/>
      </c>
      <c r="Q1228" s="52" t="str">
        <f t="shared" si="213"/>
        <v/>
      </c>
      <c r="R1228" s="55" t="str">
        <f t="shared" si="214"/>
        <v/>
      </c>
      <c r="S1228" s="52" t="str">
        <f t="shared" si="222"/>
        <v/>
      </c>
      <c r="T1228" s="83" t="str">
        <f t="shared" si="215"/>
        <v/>
      </c>
      <c r="U1228" s="53" t="str">
        <f>IF(S1228="","",COUNTIF($S$7:S1228,"該当２"))</f>
        <v/>
      </c>
      <c r="V1228" s="56" t="str">
        <f t="shared" si="216"/>
        <v/>
      </c>
      <c r="W1228" s="83" t="str">
        <f t="shared" si="217"/>
        <v/>
      </c>
      <c r="X1228" s="53" t="str">
        <f>IF(V1228="","",COUNTIF($V$7:V1228,"該当３"))</f>
        <v/>
      </c>
    </row>
    <row r="1229" spans="1:24">
      <c r="A1229" s="263">
        <v>1020808007</v>
      </c>
      <c r="B1229" s="263">
        <v>10</v>
      </c>
      <c r="C1229" s="264">
        <v>208</v>
      </c>
      <c r="D1229" s="265">
        <v>8</v>
      </c>
      <c r="E1229" s="264">
        <v>7</v>
      </c>
      <c r="F1229" s="263" t="s">
        <v>495</v>
      </c>
      <c r="G1229" s="263" t="s">
        <v>1448</v>
      </c>
      <c r="H1229" s="263" t="s">
        <v>1497</v>
      </c>
      <c r="I1229" s="263" t="s">
        <v>1502</v>
      </c>
      <c r="J1229" s="51"/>
      <c r="K1229" s="52" t="str">
        <f t="shared" si="218"/>
        <v/>
      </c>
      <c r="L1229" s="83" t="str">
        <f t="shared" si="219"/>
        <v/>
      </c>
      <c r="M1229" s="53" t="str">
        <f>IF(K1229="","",COUNTIF($K$7:K1229,"ﾘｽﾄ１"))</f>
        <v/>
      </c>
      <c r="N1229" s="53" t="str">
        <f t="shared" si="220"/>
        <v/>
      </c>
      <c r="O1229" s="54" t="str">
        <f t="shared" si="221"/>
        <v/>
      </c>
      <c r="P1229" s="53" t="str">
        <f t="shared" si="212"/>
        <v/>
      </c>
      <c r="Q1229" s="52" t="str">
        <f t="shared" si="213"/>
        <v/>
      </c>
      <c r="R1229" s="55" t="str">
        <f t="shared" si="214"/>
        <v/>
      </c>
      <c r="S1229" s="52" t="str">
        <f t="shared" si="222"/>
        <v/>
      </c>
      <c r="T1229" s="83" t="str">
        <f t="shared" si="215"/>
        <v/>
      </c>
      <c r="U1229" s="53" t="str">
        <f>IF(S1229="","",COUNTIF($S$7:S1229,"該当２"))</f>
        <v/>
      </c>
      <c r="V1229" s="56" t="str">
        <f t="shared" si="216"/>
        <v/>
      </c>
      <c r="W1229" s="83" t="str">
        <f t="shared" si="217"/>
        <v/>
      </c>
      <c r="X1229" s="53" t="str">
        <f>IF(V1229="","",COUNTIF($V$7:V1229,"該当３"))</f>
        <v/>
      </c>
    </row>
    <row r="1230" spans="1:24">
      <c r="A1230" s="263">
        <v>1020808008</v>
      </c>
      <c r="B1230" s="263">
        <v>10</v>
      </c>
      <c r="C1230" s="264">
        <v>208</v>
      </c>
      <c r="D1230" s="265">
        <v>8</v>
      </c>
      <c r="E1230" s="264">
        <v>8</v>
      </c>
      <c r="F1230" s="263" t="s">
        <v>495</v>
      </c>
      <c r="G1230" s="263" t="s">
        <v>1448</v>
      </c>
      <c r="H1230" s="263" t="s">
        <v>1497</v>
      </c>
      <c r="I1230" s="263" t="s">
        <v>1503</v>
      </c>
      <c r="J1230" s="51"/>
      <c r="K1230" s="52" t="str">
        <f t="shared" si="218"/>
        <v/>
      </c>
      <c r="L1230" s="83" t="str">
        <f t="shared" si="219"/>
        <v/>
      </c>
      <c r="M1230" s="53" t="str">
        <f>IF(K1230="","",COUNTIF($K$7:K1230,"ﾘｽﾄ１"))</f>
        <v/>
      </c>
      <c r="N1230" s="53" t="str">
        <f t="shared" si="220"/>
        <v/>
      </c>
      <c r="O1230" s="54" t="str">
        <f t="shared" si="221"/>
        <v/>
      </c>
      <c r="P1230" s="53" t="str">
        <f t="shared" si="212"/>
        <v/>
      </c>
      <c r="Q1230" s="52" t="str">
        <f t="shared" si="213"/>
        <v/>
      </c>
      <c r="R1230" s="55" t="str">
        <f t="shared" si="214"/>
        <v/>
      </c>
      <c r="S1230" s="52" t="str">
        <f t="shared" si="222"/>
        <v/>
      </c>
      <c r="T1230" s="83" t="str">
        <f t="shared" si="215"/>
        <v/>
      </c>
      <c r="U1230" s="53" t="str">
        <f>IF(S1230="","",COUNTIF($S$7:S1230,"該当２"))</f>
        <v/>
      </c>
      <c r="V1230" s="56" t="str">
        <f t="shared" si="216"/>
        <v/>
      </c>
      <c r="W1230" s="83" t="str">
        <f t="shared" si="217"/>
        <v/>
      </c>
      <c r="X1230" s="53" t="str">
        <f>IF(V1230="","",COUNTIF($V$7:V1230,"該当３"))</f>
        <v/>
      </c>
    </row>
    <row r="1231" spans="1:24">
      <c r="A1231" s="263">
        <v>1020808009</v>
      </c>
      <c r="B1231" s="263">
        <v>10</v>
      </c>
      <c r="C1231" s="264">
        <v>208</v>
      </c>
      <c r="D1231" s="265">
        <v>8</v>
      </c>
      <c r="E1231" s="264">
        <v>9</v>
      </c>
      <c r="F1231" s="263" t="s">
        <v>495</v>
      </c>
      <c r="G1231" s="263" t="s">
        <v>1448</v>
      </c>
      <c r="H1231" s="263" t="s">
        <v>1497</v>
      </c>
      <c r="I1231" s="263" t="s">
        <v>268</v>
      </c>
      <c r="J1231" s="51"/>
      <c r="K1231" s="52" t="str">
        <f t="shared" si="218"/>
        <v/>
      </c>
      <c r="L1231" s="83" t="str">
        <f t="shared" si="219"/>
        <v/>
      </c>
      <c r="M1231" s="53" t="str">
        <f>IF(K1231="","",COUNTIF($K$7:K1231,"ﾘｽﾄ１"))</f>
        <v/>
      </c>
      <c r="N1231" s="53" t="str">
        <f t="shared" si="220"/>
        <v/>
      </c>
      <c r="O1231" s="54" t="str">
        <f t="shared" si="221"/>
        <v/>
      </c>
      <c r="P1231" s="53" t="str">
        <f t="shared" si="212"/>
        <v/>
      </c>
      <c r="Q1231" s="52" t="str">
        <f t="shared" si="213"/>
        <v/>
      </c>
      <c r="R1231" s="55" t="str">
        <f t="shared" si="214"/>
        <v/>
      </c>
      <c r="S1231" s="52" t="str">
        <f t="shared" si="222"/>
        <v/>
      </c>
      <c r="T1231" s="83" t="str">
        <f t="shared" si="215"/>
        <v/>
      </c>
      <c r="U1231" s="53" t="str">
        <f>IF(S1231="","",COUNTIF($S$7:S1231,"該当２"))</f>
        <v/>
      </c>
      <c r="V1231" s="56" t="str">
        <f t="shared" si="216"/>
        <v/>
      </c>
      <c r="W1231" s="83" t="str">
        <f t="shared" si="217"/>
        <v/>
      </c>
      <c r="X1231" s="53" t="str">
        <f>IF(V1231="","",COUNTIF($V$7:V1231,"該当３"))</f>
        <v/>
      </c>
    </row>
    <row r="1232" spans="1:24">
      <c r="A1232" s="263">
        <v>1020809000</v>
      </c>
      <c r="B1232" s="263">
        <v>10</v>
      </c>
      <c r="C1232" s="264">
        <v>208</v>
      </c>
      <c r="D1232" s="265">
        <v>9</v>
      </c>
      <c r="E1232" s="264">
        <v>0</v>
      </c>
      <c r="F1232" s="263" t="s">
        <v>495</v>
      </c>
      <c r="G1232" s="263" t="s">
        <v>1448</v>
      </c>
      <c r="H1232" s="263" t="s">
        <v>1504</v>
      </c>
      <c r="I1232" s="263"/>
      <c r="J1232" s="51"/>
      <c r="K1232" s="52" t="str">
        <f t="shared" si="218"/>
        <v/>
      </c>
      <c r="L1232" s="83" t="str">
        <f t="shared" si="219"/>
        <v/>
      </c>
      <c r="M1232" s="53" t="str">
        <f>IF(K1232="","",COUNTIF($K$7:K1232,"ﾘｽﾄ１"))</f>
        <v/>
      </c>
      <c r="N1232" s="53" t="str">
        <f t="shared" si="220"/>
        <v/>
      </c>
      <c r="O1232" s="54" t="str">
        <f t="shared" si="221"/>
        <v/>
      </c>
      <c r="P1232" s="53" t="str">
        <f t="shared" si="212"/>
        <v/>
      </c>
      <c r="Q1232" s="52" t="str">
        <f t="shared" si="213"/>
        <v/>
      </c>
      <c r="R1232" s="55" t="str">
        <f t="shared" si="214"/>
        <v/>
      </c>
      <c r="S1232" s="52" t="str">
        <f t="shared" si="222"/>
        <v/>
      </c>
      <c r="T1232" s="83" t="str">
        <f t="shared" si="215"/>
        <v/>
      </c>
      <c r="U1232" s="53" t="str">
        <f>IF(S1232="","",COUNTIF($S$7:S1232,"該当２"))</f>
        <v/>
      </c>
      <c r="V1232" s="56" t="str">
        <f t="shared" si="216"/>
        <v/>
      </c>
      <c r="W1232" s="83" t="str">
        <f t="shared" si="217"/>
        <v/>
      </c>
      <c r="X1232" s="53" t="str">
        <f>IF(V1232="","",COUNTIF($V$7:V1232,"該当３"))</f>
        <v/>
      </c>
    </row>
    <row r="1233" spans="1:24">
      <c r="A1233" s="263">
        <v>1020809001</v>
      </c>
      <c r="B1233" s="263">
        <v>10</v>
      </c>
      <c r="C1233" s="264">
        <v>208</v>
      </c>
      <c r="D1233" s="265">
        <v>9</v>
      </c>
      <c r="E1233" s="264">
        <v>1</v>
      </c>
      <c r="F1233" s="263" t="s">
        <v>495</v>
      </c>
      <c r="G1233" s="263" t="s">
        <v>1448</v>
      </c>
      <c r="H1233" s="263" t="s">
        <v>1504</v>
      </c>
      <c r="I1233" s="263" t="s">
        <v>1505</v>
      </c>
      <c r="J1233" s="51"/>
      <c r="K1233" s="52" t="str">
        <f t="shared" si="218"/>
        <v/>
      </c>
      <c r="L1233" s="83" t="str">
        <f t="shared" si="219"/>
        <v/>
      </c>
      <c r="M1233" s="53" t="str">
        <f>IF(K1233="","",COUNTIF($K$7:K1233,"ﾘｽﾄ１"))</f>
        <v/>
      </c>
      <c r="N1233" s="53" t="str">
        <f t="shared" si="220"/>
        <v/>
      </c>
      <c r="O1233" s="54" t="str">
        <f t="shared" si="221"/>
        <v/>
      </c>
      <c r="P1233" s="53" t="str">
        <f t="shared" si="212"/>
        <v/>
      </c>
      <c r="Q1233" s="52" t="str">
        <f t="shared" si="213"/>
        <v/>
      </c>
      <c r="R1233" s="55" t="str">
        <f t="shared" si="214"/>
        <v/>
      </c>
      <c r="S1233" s="52" t="str">
        <f t="shared" si="222"/>
        <v/>
      </c>
      <c r="T1233" s="83" t="str">
        <f t="shared" si="215"/>
        <v/>
      </c>
      <c r="U1233" s="53" t="str">
        <f>IF(S1233="","",COUNTIF($S$7:S1233,"該当２"))</f>
        <v/>
      </c>
      <c r="V1233" s="56" t="str">
        <f t="shared" si="216"/>
        <v/>
      </c>
      <c r="W1233" s="83" t="str">
        <f t="shared" si="217"/>
        <v/>
      </c>
      <c r="X1233" s="53" t="str">
        <f>IF(V1233="","",COUNTIF($V$7:V1233,"該当３"))</f>
        <v/>
      </c>
    </row>
    <row r="1234" spans="1:24">
      <c r="A1234" s="263">
        <v>1020809002</v>
      </c>
      <c r="B1234" s="263">
        <v>10</v>
      </c>
      <c r="C1234" s="264">
        <v>208</v>
      </c>
      <c r="D1234" s="265">
        <v>9</v>
      </c>
      <c r="E1234" s="264">
        <v>2</v>
      </c>
      <c r="F1234" s="263" t="s">
        <v>495</v>
      </c>
      <c r="G1234" s="263" t="s">
        <v>1448</v>
      </c>
      <c r="H1234" s="263" t="s">
        <v>1504</v>
      </c>
      <c r="I1234" s="263" t="s">
        <v>135</v>
      </c>
      <c r="J1234" s="51"/>
      <c r="K1234" s="52" t="str">
        <f t="shared" si="218"/>
        <v/>
      </c>
      <c r="L1234" s="83" t="str">
        <f t="shared" si="219"/>
        <v/>
      </c>
      <c r="M1234" s="53" t="str">
        <f>IF(K1234="","",COUNTIF($K$7:K1234,"ﾘｽﾄ１"))</f>
        <v/>
      </c>
      <c r="N1234" s="53" t="str">
        <f t="shared" si="220"/>
        <v/>
      </c>
      <c r="O1234" s="54" t="str">
        <f t="shared" si="221"/>
        <v/>
      </c>
      <c r="P1234" s="53" t="str">
        <f t="shared" si="212"/>
        <v/>
      </c>
      <c r="Q1234" s="52" t="str">
        <f t="shared" si="213"/>
        <v/>
      </c>
      <c r="R1234" s="55" t="str">
        <f t="shared" si="214"/>
        <v/>
      </c>
      <c r="S1234" s="52" t="str">
        <f t="shared" si="222"/>
        <v/>
      </c>
      <c r="T1234" s="83" t="str">
        <f t="shared" si="215"/>
        <v/>
      </c>
      <c r="U1234" s="53" t="str">
        <f>IF(S1234="","",COUNTIF($S$7:S1234,"該当２"))</f>
        <v/>
      </c>
      <c r="V1234" s="56" t="str">
        <f t="shared" si="216"/>
        <v/>
      </c>
      <c r="W1234" s="83" t="str">
        <f t="shared" si="217"/>
        <v/>
      </c>
      <c r="X1234" s="53" t="str">
        <f>IF(V1234="","",COUNTIF($V$7:V1234,"該当３"))</f>
        <v/>
      </c>
    </row>
    <row r="1235" spans="1:24">
      <c r="A1235" s="263">
        <v>1020809003</v>
      </c>
      <c r="B1235" s="263">
        <v>10</v>
      </c>
      <c r="C1235" s="264">
        <v>208</v>
      </c>
      <c r="D1235" s="265">
        <v>9</v>
      </c>
      <c r="E1235" s="264">
        <v>3</v>
      </c>
      <c r="F1235" s="263" t="s">
        <v>495</v>
      </c>
      <c r="G1235" s="263" t="s">
        <v>1448</v>
      </c>
      <c r="H1235" s="263" t="s">
        <v>1504</v>
      </c>
      <c r="I1235" s="263" t="s">
        <v>1506</v>
      </c>
      <c r="J1235" s="51"/>
      <c r="K1235" s="52" t="str">
        <f t="shared" si="218"/>
        <v/>
      </c>
      <c r="L1235" s="83" t="str">
        <f t="shared" si="219"/>
        <v/>
      </c>
      <c r="M1235" s="53" t="str">
        <f>IF(K1235="","",COUNTIF($K$7:K1235,"ﾘｽﾄ１"))</f>
        <v/>
      </c>
      <c r="N1235" s="53" t="str">
        <f t="shared" si="220"/>
        <v/>
      </c>
      <c r="O1235" s="54" t="str">
        <f t="shared" si="221"/>
        <v/>
      </c>
      <c r="P1235" s="53" t="str">
        <f t="shared" si="212"/>
        <v/>
      </c>
      <c r="Q1235" s="52" t="str">
        <f t="shared" si="213"/>
        <v/>
      </c>
      <c r="R1235" s="55" t="str">
        <f t="shared" si="214"/>
        <v/>
      </c>
      <c r="S1235" s="52" t="str">
        <f t="shared" si="222"/>
        <v/>
      </c>
      <c r="T1235" s="83" t="str">
        <f t="shared" si="215"/>
        <v/>
      </c>
      <c r="U1235" s="53" t="str">
        <f>IF(S1235="","",COUNTIF($S$7:S1235,"該当２"))</f>
        <v/>
      </c>
      <c r="V1235" s="56" t="str">
        <f t="shared" si="216"/>
        <v/>
      </c>
      <c r="W1235" s="83" t="str">
        <f t="shared" si="217"/>
        <v/>
      </c>
      <c r="X1235" s="53" t="str">
        <f>IF(V1235="","",COUNTIF($V$7:V1235,"該当３"))</f>
        <v/>
      </c>
    </row>
    <row r="1236" spans="1:24">
      <c r="A1236" s="263">
        <v>1020809004</v>
      </c>
      <c r="B1236" s="263">
        <v>10</v>
      </c>
      <c r="C1236" s="264">
        <v>208</v>
      </c>
      <c r="D1236" s="265">
        <v>9</v>
      </c>
      <c r="E1236" s="264">
        <v>4</v>
      </c>
      <c r="F1236" s="263" t="s">
        <v>495</v>
      </c>
      <c r="G1236" s="263" t="s">
        <v>1448</v>
      </c>
      <c r="H1236" s="263" t="s">
        <v>1504</v>
      </c>
      <c r="I1236" s="263" t="s">
        <v>1507</v>
      </c>
      <c r="J1236" s="51"/>
      <c r="K1236" s="52" t="str">
        <f t="shared" si="218"/>
        <v/>
      </c>
      <c r="L1236" s="83" t="str">
        <f t="shared" si="219"/>
        <v/>
      </c>
      <c r="M1236" s="53" t="str">
        <f>IF(K1236="","",COUNTIF($K$7:K1236,"ﾘｽﾄ１"))</f>
        <v/>
      </c>
      <c r="N1236" s="53" t="str">
        <f t="shared" si="220"/>
        <v/>
      </c>
      <c r="O1236" s="54" t="str">
        <f t="shared" si="221"/>
        <v/>
      </c>
      <c r="P1236" s="53" t="str">
        <f t="shared" si="212"/>
        <v/>
      </c>
      <c r="Q1236" s="52" t="str">
        <f t="shared" si="213"/>
        <v/>
      </c>
      <c r="R1236" s="55" t="str">
        <f t="shared" si="214"/>
        <v/>
      </c>
      <c r="S1236" s="52" t="str">
        <f t="shared" si="222"/>
        <v/>
      </c>
      <c r="T1236" s="83" t="str">
        <f t="shared" si="215"/>
        <v/>
      </c>
      <c r="U1236" s="53" t="str">
        <f>IF(S1236="","",COUNTIF($S$7:S1236,"該当２"))</f>
        <v/>
      </c>
      <c r="V1236" s="56" t="str">
        <f t="shared" si="216"/>
        <v/>
      </c>
      <c r="W1236" s="83" t="str">
        <f t="shared" si="217"/>
        <v/>
      </c>
      <c r="X1236" s="53" t="str">
        <f>IF(V1236="","",COUNTIF($V$7:V1236,"該当３"))</f>
        <v/>
      </c>
    </row>
    <row r="1237" spans="1:24">
      <c r="A1237" s="263">
        <v>1020809005</v>
      </c>
      <c r="B1237" s="263">
        <v>10</v>
      </c>
      <c r="C1237" s="264">
        <v>208</v>
      </c>
      <c r="D1237" s="265">
        <v>9</v>
      </c>
      <c r="E1237" s="264">
        <v>5</v>
      </c>
      <c r="F1237" s="263" t="s">
        <v>495</v>
      </c>
      <c r="G1237" s="263" t="s">
        <v>1448</v>
      </c>
      <c r="H1237" s="263" t="s">
        <v>1504</v>
      </c>
      <c r="I1237" s="263" t="s">
        <v>1508</v>
      </c>
      <c r="J1237" s="51"/>
      <c r="K1237" s="52" t="str">
        <f t="shared" si="218"/>
        <v/>
      </c>
      <c r="L1237" s="83" t="str">
        <f t="shared" si="219"/>
        <v/>
      </c>
      <c r="M1237" s="53" t="str">
        <f>IF(K1237="","",COUNTIF($K$7:K1237,"ﾘｽﾄ１"))</f>
        <v/>
      </c>
      <c r="N1237" s="53" t="str">
        <f t="shared" si="220"/>
        <v/>
      </c>
      <c r="O1237" s="54" t="str">
        <f t="shared" si="221"/>
        <v/>
      </c>
      <c r="P1237" s="53" t="str">
        <f t="shared" si="212"/>
        <v/>
      </c>
      <c r="Q1237" s="52" t="str">
        <f t="shared" si="213"/>
        <v/>
      </c>
      <c r="R1237" s="55" t="str">
        <f t="shared" si="214"/>
        <v/>
      </c>
      <c r="S1237" s="52" t="str">
        <f t="shared" si="222"/>
        <v/>
      </c>
      <c r="T1237" s="83" t="str">
        <f t="shared" si="215"/>
        <v/>
      </c>
      <c r="U1237" s="53" t="str">
        <f>IF(S1237="","",COUNTIF($S$7:S1237,"該当２"))</f>
        <v/>
      </c>
      <c r="V1237" s="56" t="str">
        <f t="shared" si="216"/>
        <v/>
      </c>
      <c r="W1237" s="83" t="str">
        <f t="shared" si="217"/>
        <v/>
      </c>
      <c r="X1237" s="53" t="str">
        <f>IF(V1237="","",COUNTIF($V$7:V1237,"該当３"))</f>
        <v/>
      </c>
    </row>
    <row r="1238" spans="1:24">
      <c r="A1238" s="263">
        <v>1020809006</v>
      </c>
      <c r="B1238" s="263">
        <v>10</v>
      </c>
      <c r="C1238" s="264">
        <v>208</v>
      </c>
      <c r="D1238" s="265">
        <v>9</v>
      </c>
      <c r="E1238" s="264">
        <v>6</v>
      </c>
      <c r="F1238" s="263" t="s">
        <v>495</v>
      </c>
      <c r="G1238" s="263" t="s">
        <v>1448</v>
      </c>
      <c r="H1238" s="263" t="s">
        <v>1504</v>
      </c>
      <c r="I1238" s="263" t="s">
        <v>1509</v>
      </c>
      <c r="J1238" s="51"/>
      <c r="K1238" s="52" t="str">
        <f t="shared" si="218"/>
        <v/>
      </c>
      <c r="L1238" s="83" t="str">
        <f t="shared" si="219"/>
        <v/>
      </c>
      <c r="M1238" s="53" t="str">
        <f>IF(K1238="","",COUNTIF($K$7:K1238,"ﾘｽﾄ１"))</f>
        <v/>
      </c>
      <c r="N1238" s="53" t="str">
        <f t="shared" si="220"/>
        <v/>
      </c>
      <c r="O1238" s="54" t="str">
        <f t="shared" si="221"/>
        <v/>
      </c>
      <c r="P1238" s="53" t="str">
        <f t="shared" si="212"/>
        <v/>
      </c>
      <c r="Q1238" s="52" t="str">
        <f t="shared" si="213"/>
        <v/>
      </c>
      <c r="R1238" s="55" t="str">
        <f t="shared" si="214"/>
        <v/>
      </c>
      <c r="S1238" s="52" t="str">
        <f t="shared" si="222"/>
        <v/>
      </c>
      <c r="T1238" s="83" t="str">
        <f t="shared" si="215"/>
        <v/>
      </c>
      <c r="U1238" s="53" t="str">
        <f>IF(S1238="","",COUNTIF($S$7:S1238,"該当２"))</f>
        <v/>
      </c>
      <c r="V1238" s="56" t="str">
        <f t="shared" si="216"/>
        <v/>
      </c>
      <c r="W1238" s="83" t="str">
        <f t="shared" si="217"/>
        <v/>
      </c>
      <c r="X1238" s="53" t="str">
        <f>IF(V1238="","",COUNTIF($V$7:V1238,"該当３"))</f>
        <v/>
      </c>
    </row>
    <row r="1239" spans="1:24">
      <c r="A1239" s="263">
        <v>1020809007</v>
      </c>
      <c r="B1239" s="263">
        <v>10</v>
      </c>
      <c r="C1239" s="264">
        <v>208</v>
      </c>
      <c r="D1239" s="265">
        <v>9</v>
      </c>
      <c r="E1239" s="264">
        <v>7</v>
      </c>
      <c r="F1239" s="263" t="s">
        <v>495</v>
      </c>
      <c r="G1239" s="263" t="s">
        <v>1448</v>
      </c>
      <c r="H1239" s="263" t="s">
        <v>1504</v>
      </c>
      <c r="I1239" s="263" t="s">
        <v>1510</v>
      </c>
      <c r="J1239" s="51"/>
      <c r="K1239" s="52" t="str">
        <f t="shared" si="218"/>
        <v/>
      </c>
      <c r="L1239" s="83" t="str">
        <f t="shared" si="219"/>
        <v/>
      </c>
      <c r="M1239" s="53" t="str">
        <f>IF(K1239="","",COUNTIF($K$7:K1239,"ﾘｽﾄ１"))</f>
        <v/>
      </c>
      <c r="N1239" s="53" t="str">
        <f t="shared" si="220"/>
        <v/>
      </c>
      <c r="O1239" s="54" t="str">
        <f t="shared" si="221"/>
        <v/>
      </c>
      <c r="P1239" s="53" t="str">
        <f t="shared" si="212"/>
        <v/>
      </c>
      <c r="Q1239" s="52" t="str">
        <f t="shared" si="213"/>
        <v/>
      </c>
      <c r="R1239" s="55" t="str">
        <f t="shared" si="214"/>
        <v/>
      </c>
      <c r="S1239" s="52" t="str">
        <f t="shared" si="222"/>
        <v/>
      </c>
      <c r="T1239" s="83" t="str">
        <f t="shared" si="215"/>
        <v/>
      </c>
      <c r="U1239" s="53" t="str">
        <f>IF(S1239="","",COUNTIF($S$7:S1239,"該当２"))</f>
        <v/>
      </c>
      <c r="V1239" s="56" t="str">
        <f t="shared" si="216"/>
        <v/>
      </c>
      <c r="W1239" s="83" t="str">
        <f t="shared" si="217"/>
        <v/>
      </c>
      <c r="X1239" s="53" t="str">
        <f>IF(V1239="","",COUNTIF($V$7:V1239,"該当３"))</f>
        <v/>
      </c>
    </row>
    <row r="1240" spans="1:24">
      <c r="A1240" s="263">
        <v>1020809008</v>
      </c>
      <c r="B1240" s="263">
        <v>10</v>
      </c>
      <c r="C1240" s="264">
        <v>208</v>
      </c>
      <c r="D1240" s="265">
        <v>9</v>
      </c>
      <c r="E1240" s="264">
        <v>8</v>
      </c>
      <c r="F1240" s="263" t="s">
        <v>495</v>
      </c>
      <c r="G1240" s="263" t="s">
        <v>1448</v>
      </c>
      <c r="H1240" s="263" t="s">
        <v>1504</v>
      </c>
      <c r="I1240" s="263" t="s">
        <v>1511</v>
      </c>
      <c r="J1240" s="51"/>
      <c r="K1240" s="52" t="str">
        <f t="shared" si="218"/>
        <v/>
      </c>
      <c r="L1240" s="83" t="str">
        <f t="shared" si="219"/>
        <v/>
      </c>
      <c r="M1240" s="53" t="str">
        <f>IF(K1240="","",COUNTIF($K$7:K1240,"ﾘｽﾄ１"))</f>
        <v/>
      </c>
      <c r="N1240" s="53" t="str">
        <f t="shared" si="220"/>
        <v/>
      </c>
      <c r="O1240" s="54" t="str">
        <f t="shared" si="221"/>
        <v/>
      </c>
      <c r="P1240" s="53" t="str">
        <f t="shared" si="212"/>
        <v/>
      </c>
      <c r="Q1240" s="52" t="str">
        <f t="shared" si="213"/>
        <v/>
      </c>
      <c r="R1240" s="55" t="str">
        <f t="shared" si="214"/>
        <v/>
      </c>
      <c r="S1240" s="52" t="str">
        <f t="shared" si="222"/>
        <v/>
      </c>
      <c r="T1240" s="83" t="str">
        <f t="shared" si="215"/>
        <v/>
      </c>
      <c r="U1240" s="53" t="str">
        <f>IF(S1240="","",COUNTIF($S$7:S1240,"該当２"))</f>
        <v/>
      </c>
      <c r="V1240" s="56" t="str">
        <f t="shared" si="216"/>
        <v/>
      </c>
      <c r="W1240" s="83" t="str">
        <f t="shared" si="217"/>
        <v/>
      </c>
      <c r="X1240" s="53" t="str">
        <f>IF(V1240="","",COUNTIF($V$7:V1240,"該当３"))</f>
        <v/>
      </c>
    </row>
    <row r="1241" spans="1:24">
      <c r="A1241" s="263">
        <v>1020809009</v>
      </c>
      <c r="B1241" s="263">
        <v>10</v>
      </c>
      <c r="C1241" s="264">
        <v>208</v>
      </c>
      <c r="D1241" s="265">
        <v>9</v>
      </c>
      <c r="E1241" s="264">
        <v>9</v>
      </c>
      <c r="F1241" s="263" t="s">
        <v>495</v>
      </c>
      <c r="G1241" s="263" t="s">
        <v>1448</v>
      </c>
      <c r="H1241" s="263" t="s">
        <v>1504</v>
      </c>
      <c r="I1241" s="263" t="s">
        <v>57</v>
      </c>
      <c r="J1241" s="51"/>
      <c r="K1241" s="52" t="str">
        <f t="shared" si="218"/>
        <v/>
      </c>
      <c r="L1241" s="83" t="str">
        <f t="shared" si="219"/>
        <v/>
      </c>
      <c r="M1241" s="53" t="str">
        <f>IF(K1241="","",COUNTIF($K$7:K1241,"ﾘｽﾄ１"))</f>
        <v/>
      </c>
      <c r="N1241" s="53" t="str">
        <f t="shared" si="220"/>
        <v/>
      </c>
      <c r="O1241" s="54" t="str">
        <f t="shared" si="221"/>
        <v/>
      </c>
      <c r="P1241" s="53" t="str">
        <f t="shared" si="212"/>
        <v/>
      </c>
      <c r="Q1241" s="52" t="str">
        <f t="shared" si="213"/>
        <v/>
      </c>
      <c r="R1241" s="55" t="str">
        <f t="shared" si="214"/>
        <v/>
      </c>
      <c r="S1241" s="52" t="str">
        <f t="shared" si="222"/>
        <v/>
      </c>
      <c r="T1241" s="83" t="str">
        <f t="shared" si="215"/>
        <v/>
      </c>
      <c r="U1241" s="53" t="str">
        <f>IF(S1241="","",COUNTIF($S$7:S1241,"該当２"))</f>
        <v/>
      </c>
      <c r="V1241" s="56" t="str">
        <f t="shared" si="216"/>
        <v/>
      </c>
      <c r="W1241" s="83" t="str">
        <f t="shared" si="217"/>
        <v/>
      </c>
      <c r="X1241" s="53" t="str">
        <f>IF(V1241="","",COUNTIF($V$7:V1241,"該当３"))</f>
        <v/>
      </c>
    </row>
    <row r="1242" spans="1:24">
      <c r="A1242" s="263">
        <v>1020809010</v>
      </c>
      <c r="B1242" s="263">
        <v>10</v>
      </c>
      <c r="C1242" s="264">
        <v>208</v>
      </c>
      <c r="D1242" s="265">
        <v>9</v>
      </c>
      <c r="E1242" s="264">
        <v>10</v>
      </c>
      <c r="F1242" s="263" t="s">
        <v>495</v>
      </c>
      <c r="G1242" s="263" t="s">
        <v>1448</v>
      </c>
      <c r="H1242" s="263" t="s">
        <v>1504</v>
      </c>
      <c r="I1242" s="263" t="s">
        <v>1512</v>
      </c>
      <c r="J1242" s="51"/>
      <c r="K1242" s="52" t="str">
        <f t="shared" si="218"/>
        <v/>
      </c>
      <c r="L1242" s="83" t="str">
        <f t="shared" si="219"/>
        <v/>
      </c>
      <c r="M1242" s="53" t="str">
        <f>IF(K1242="","",COUNTIF($K$7:K1242,"ﾘｽﾄ１"))</f>
        <v/>
      </c>
      <c r="N1242" s="53" t="str">
        <f t="shared" si="220"/>
        <v/>
      </c>
      <c r="O1242" s="54" t="str">
        <f t="shared" si="221"/>
        <v/>
      </c>
      <c r="P1242" s="53" t="str">
        <f t="shared" si="212"/>
        <v/>
      </c>
      <c r="Q1242" s="52" t="str">
        <f t="shared" si="213"/>
        <v/>
      </c>
      <c r="R1242" s="55" t="str">
        <f t="shared" si="214"/>
        <v/>
      </c>
      <c r="S1242" s="52" t="str">
        <f t="shared" si="222"/>
        <v/>
      </c>
      <c r="T1242" s="83" t="str">
        <f t="shared" si="215"/>
        <v/>
      </c>
      <c r="U1242" s="53" t="str">
        <f>IF(S1242="","",COUNTIF($S$7:S1242,"該当２"))</f>
        <v/>
      </c>
      <c r="V1242" s="56" t="str">
        <f t="shared" si="216"/>
        <v/>
      </c>
      <c r="W1242" s="83" t="str">
        <f t="shared" si="217"/>
        <v/>
      </c>
      <c r="X1242" s="53" t="str">
        <f>IF(V1242="","",COUNTIF($V$7:V1242,"該当３"))</f>
        <v/>
      </c>
    </row>
    <row r="1243" spans="1:24">
      <c r="A1243" s="263">
        <v>1020809011</v>
      </c>
      <c r="B1243" s="263">
        <v>10</v>
      </c>
      <c r="C1243" s="264">
        <v>208</v>
      </c>
      <c r="D1243" s="265">
        <v>9</v>
      </c>
      <c r="E1243" s="264">
        <v>11</v>
      </c>
      <c r="F1243" s="263" t="s">
        <v>495</v>
      </c>
      <c r="G1243" s="263" t="s">
        <v>1448</v>
      </c>
      <c r="H1243" s="263" t="s">
        <v>1504</v>
      </c>
      <c r="I1243" s="263" t="s">
        <v>1513</v>
      </c>
      <c r="J1243" s="51"/>
      <c r="K1243" s="52" t="str">
        <f t="shared" si="218"/>
        <v/>
      </c>
      <c r="L1243" s="83" t="str">
        <f t="shared" si="219"/>
        <v/>
      </c>
      <c r="M1243" s="53" t="str">
        <f>IF(K1243="","",COUNTIF($K$7:K1243,"ﾘｽﾄ１"))</f>
        <v/>
      </c>
      <c r="N1243" s="53" t="str">
        <f t="shared" si="220"/>
        <v/>
      </c>
      <c r="O1243" s="54" t="str">
        <f t="shared" si="221"/>
        <v/>
      </c>
      <c r="P1243" s="53" t="str">
        <f t="shared" si="212"/>
        <v/>
      </c>
      <c r="Q1243" s="52" t="str">
        <f t="shared" si="213"/>
        <v/>
      </c>
      <c r="R1243" s="55" t="str">
        <f t="shared" si="214"/>
        <v/>
      </c>
      <c r="S1243" s="52" t="str">
        <f t="shared" si="222"/>
        <v/>
      </c>
      <c r="T1243" s="83" t="str">
        <f t="shared" si="215"/>
        <v/>
      </c>
      <c r="U1243" s="53" t="str">
        <f>IF(S1243="","",COUNTIF($S$7:S1243,"該当２"))</f>
        <v/>
      </c>
      <c r="V1243" s="56" t="str">
        <f t="shared" si="216"/>
        <v/>
      </c>
      <c r="W1243" s="83" t="str">
        <f t="shared" si="217"/>
        <v/>
      </c>
      <c r="X1243" s="53" t="str">
        <f>IF(V1243="","",COUNTIF($V$7:V1243,"該当３"))</f>
        <v/>
      </c>
    </row>
    <row r="1244" spans="1:24">
      <c r="A1244" s="263">
        <v>1020809012</v>
      </c>
      <c r="B1244" s="263">
        <v>10</v>
      </c>
      <c r="C1244" s="264">
        <v>208</v>
      </c>
      <c r="D1244" s="265">
        <v>9</v>
      </c>
      <c r="E1244" s="264">
        <v>12</v>
      </c>
      <c r="F1244" s="263" t="s">
        <v>495</v>
      </c>
      <c r="G1244" s="263" t="s">
        <v>1448</v>
      </c>
      <c r="H1244" s="263" t="s">
        <v>1504</v>
      </c>
      <c r="I1244" s="263" t="s">
        <v>148</v>
      </c>
      <c r="J1244" s="51"/>
      <c r="K1244" s="52" t="str">
        <f t="shared" si="218"/>
        <v/>
      </c>
      <c r="L1244" s="83" t="str">
        <f t="shared" si="219"/>
        <v/>
      </c>
      <c r="M1244" s="53" t="str">
        <f>IF(K1244="","",COUNTIF($K$7:K1244,"ﾘｽﾄ１"))</f>
        <v/>
      </c>
      <c r="N1244" s="53" t="str">
        <f t="shared" si="220"/>
        <v/>
      </c>
      <c r="O1244" s="54" t="str">
        <f t="shared" si="221"/>
        <v/>
      </c>
      <c r="P1244" s="53" t="str">
        <f t="shared" si="212"/>
        <v/>
      </c>
      <c r="Q1244" s="52" t="str">
        <f t="shared" si="213"/>
        <v/>
      </c>
      <c r="R1244" s="55" t="str">
        <f t="shared" si="214"/>
        <v/>
      </c>
      <c r="S1244" s="52" t="str">
        <f t="shared" si="222"/>
        <v/>
      </c>
      <c r="T1244" s="83" t="str">
        <f t="shared" si="215"/>
        <v/>
      </c>
      <c r="U1244" s="53" t="str">
        <f>IF(S1244="","",COUNTIF($S$7:S1244,"該当２"))</f>
        <v/>
      </c>
      <c r="V1244" s="56" t="str">
        <f t="shared" si="216"/>
        <v/>
      </c>
      <c r="W1244" s="83" t="str">
        <f t="shared" si="217"/>
        <v/>
      </c>
      <c r="X1244" s="53" t="str">
        <f>IF(V1244="","",COUNTIF($V$7:V1244,"該当３"))</f>
        <v/>
      </c>
    </row>
    <row r="1245" spans="1:24">
      <c r="A1245" s="263">
        <v>1020809013</v>
      </c>
      <c r="B1245" s="263">
        <v>10</v>
      </c>
      <c r="C1245" s="264">
        <v>208</v>
      </c>
      <c r="D1245" s="265">
        <v>9</v>
      </c>
      <c r="E1245" s="264">
        <v>13</v>
      </c>
      <c r="F1245" s="263" t="s">
        <v>495</v>
      </c>
      <c r="G1245" s="263" t="s">
        <v>1448</v>
      </c>
      <c r="H1245" s="263" t="s">
        <v>1504</v>
      </c>
      <c r="I1245" s="263" t="s">
        <v>1514</v>
      </c>
      <c r="J1245" s="51"/>
      <c r="K1245" s="52" t="str">
        <f t="shared" si="218"/>
        <v/>
      </c>
      <c r="L1245" s="83" t="str">
        <f t="shared" si="219"/>
        <v/>
      </c>
      <c r="M1245" s="53" t="str">
        <f>IF(K1245="","",COUNTIF($K$7:K1245,"ﾘｽﾄ１"))</f>
        <v/>
      </c>
      <c r="N1245" s="53" t="str">
        <f t="shared" si="220"/>
        <v/>
      </c>
      <c r="O1245" s="54" t="str">
        <f t="shared" si="221"/>
        <v/>
      </c>
      <c r="P1245" s="53" t="str">
        <f t="shared" si="212"/>
        <v/>
      </c>
      <c r="Q1245" s="52" t="str">
        <f t="shared" si="213"/>
        <v/>
      </c>
      <c r="R1245" s="55" t="str">
        <f t="shared" si="214"/>
        <v/>
      </c>
      <c r="S1245" s="52" t="str">
        <f t="shared" si="222"/>
        <v/>
      </c>
      <c r="T1245" s="83" t="str">
        <f t="shared" si="215"/>
        <v/>
      </c>
      <c r="U1245" s="53" t="str">
        <f>IF(S1245="","",COUNTIF($S$7:S1245,"該当２"))</f>
        <v/>
      </c>
      <c r="V1245" s="56" t="str">
        <f t="shared" si="216"/>
        <v/>
      </c>
      <c r="W1245" s="83" t="str">
        <f t="shared" si="217"/>
        <v/>
      </c>
      <c r="X1245" s="53" t="str">
        <f>IF(V1245="","",COUNTIF($V$7:V1245,"該当３"))</f>
        <v/>
      </c>
    </row>
    <row r="1246" spans="1:24">
      <c r="A1246" s="263">
        <v>1020809014</v>
      </c>
      <c r="B1246" s="263">
        <v>10</v>
      </c>
      <c r="C1246" s="264">
        <v>208</v>
      </c>
      <c r="D1246" s="265">
        <v>9</v>
      </c>
      <c r="E1246" s="264">
        <v>14</v>
      </c>
      <c r="F1246" s="263" t="s">
        <v>495</v>
      </c>
      <c r="G1246" s="263" t="s">
        <v>1448</v>
      </c>
      <c r="H1246" s="263" t="s">
        <v>1504</v>
      </c>
      <c r="I1246" s="263" t="s">
        <v>1515</v>
      </c>
      <c r="J1246" s="51"/>
      <c r="K1246" s="52" t="str">
        <f t="shared" si="218"/>
        <v/>
      </c>
      <c r="L1246" s="83" t="str">
        <f t="shared" si="219"/>
        <v/>
      </c>
      <c r="M1246" s="53" t="str">
        <f>IF(K1246="","",COUNTIF($K$7:K1246,"ﾘｽﾄ１"))</f>
        <v/>
      </c>
      <c r="N1246" s="53" t="str">
        <f t="shared" si="220"/>
        <v/>
      </c>
      <c r="O1246" s="54" t="str">
        <f t="shared" si="221"/>
        <v/>
      </c>
      <c r="P1246" s="53" t="str">
        <f t="shared" si="212"/>
        <v/>
      </c>
      <c r="Q1246" s="52" t="str">
        <f t="shared" si="213"/>
        <v/>
      </c>
      <c r="R1246" s="55" t="str">
        <f t="shared" si="214"/>
        <v/>
      </c>
      <c r="S1246" s="52" t="str">
        <f t="shared" si="222"/>
        <v/>
      </c>
      <c r="T1246" s="83" t="str">
        <f t="shared" si="215"/>
        <v/>
      </c>
      <c r="U1246" s="53" t="str">
        <f>IF(S1246="","",COUNTIF($S$7:S1246,"該当２"))</f>
        <v/>
      </c>
      <c r="V1246" s="56" t="str">
        <f t="shared" si="216"/>
        <v/>
      </c>
      <c r="W1246" s="83" t="str">
        <f t="shared" si="217"/>
        <v/>
      </c>
      <c r="X1246" s="53" t="str">
        <f>IF(V1246="","",COUNTIF($V$7:V1246,"該当３"))</f>
        <v/>
      </c>
    </row>
    <row r="1247" spans="1:24">
      <c r="A1247" s="263">
        <v>1020809015</v>
      </c>
      <c r="B1247" s="263">
        <v>10</v>
      </c>
      <c r="C1247" s="264">
        <v>208</v>
      </c>
      <c r="D1247" s="265">
        <v>9</v>
      </c>
      <c r="E1247" s="264">
        <v>15</v>
      </c>
      <c r="F1247" s="263" t="s">
        <v>495</v>
      </c>
      <c r="G1247" s="263" t="s">
        <v>1448</v>
      </c>
      <c r="H1247" s="263" t="s">
        <v>1504</v>
      </c>
      <c r="I1247" s="263" t="s">
        <v>136</v>
      </c>
      <c r="J1247" s="51"/>
      <c r="K1247" s="52" t="str">
        <f t="shared" si="218"/>
        <v/>
      </c>
      <c r="L1247" s="83" t="str">
        <f t="shared" si="219"/>
        <v/>
      </c>
      <c r="M1247" s="53" t="str">
        <f>IF(K1247="","",COUNTIF($K$7:K1247,"ﾘｽﾄ１"))</f>
        <v/>
      </c>
      <c r="N1247" s="53" t="str">
        <f t="shared" si="220"/>
        <v/>
      </c>
      <c r="O1247" s="54" t="str">
        <f t="shared" si="221"/>
        <v/>
      </c>
      <c r="P1247" s="53" t="str">
        <f t="shared" si="212"/>
        <v/>
      </c>
      <c r="Q1247" s="52" t="str">
        <f t="shared" si="213"/>
        <v/>
      </c>
      <c r="R1247" s="55" t="str">
        <f t="shared" si="214"/>
        <v/>
      </c>
      <c r="S1247" s="52" t="str">
        <f t="shared" si="222"/>
        <v/>
      </c>
      <c r="T1247" s="83" t="str">
        <f t="shared" si="215"/>
        <v/>
      </c>
      <c r="U1247" s="53" t="str">
        <f>IF(S1247="","",COUNTIF($S$7:S1247,"該当２"))</f>
        <v/>
      </c>
      <c r="V1247" s="56" t="str">
        <f t="shared" si="216"/>
        <v/>
      </c>
      <c r="W1247" s="83" t="str">
        <f t="shared" si="217"/>
        <v/>
      </c>
      <c r="X1247" s="53" t="str">
        <f>IF(V1247="","",COUNTIF($V$7:V1247,"該当３"))</f>
        <v/>
      </c>
    </row>
    <row r="1248" spans="1:24">
      <c r="A1248" s="263">
        <v>1020809016</v>
      </c>
      <c r="B1248" s="263">
        <v>10</v>
      </c>
      <c r="C1248" s="264">
        <v>208</v>
      </c>
      <c r="D1248" s="265">
        <v>9</v>
      </c>
      <c r="E1248" s="264">
        <v>16</v>
      </c>
      <c r="F1248" s="263" t="s">
        <v>495</v>
      </c>
      <c r="G1248" s="263" t="s">
        <v>1448</v>
      </c>
      <c r="H1248" s="263" t="s">
        <v>1504</v>
      </c>
      <c r="I1248" s="263" t="s">
        <v>126</v>
      </c>
      <c r="J1248" s="51"/>
      <c r="K1248" s="52" t="str">
        <f t="shared" si="218"/>
        <v/>
      </c>
      <c r="L1248" s="83" t="str">
        <f t="shared" si="219"/>
        <v/>
      </c>
      <c r="M1248" s="53" t="str">
        <f>IF(K1248="","",COUNTIF($K$7:K1248,"ﾘｽﾄ１"))</f>
        <v/>
      </c>
      <c r="N1248" s="53" t="str">
        <f t="shared" si="220"/>
        <v/>
      </c>
      <c r="O1248" s="54" t="str">
        <f t="shared" si="221"/>
        <v/>
      </c>
      <c r="P1248" s="53" t="str">
        <f t="shared" si="212"/>
        <v/>
      </c>
      <c r="Q1248" s="52" t="str">
        <f t="shared" si="213"/>
        <v/>
      </c>
      <c r="R1248" s="55" t="str">
        <f t="shared" si="214"/>
        <v/>
      </c>
      <c r="S1248" s="52" t="str">
        <f t="shared" si="222"/>
        <v/>
      </c>
      <c r="T1248" s="83" t="str">
        <f t="shared" si="215"/>
        <v/>
      </c>
      <c r="U1248" s="53" t="str">
        <f>IF(S1248="","",COUNTIF($S$7:S1248,"該当２"))</f>
        <v/>
      </c>
      <c r="V1248" s="56" t="str">
        <f t="shared" si="216"/>
        <v/>
      </c>
      <c r="W1248" s="83" t="str">
        <f t="shared" si="217"/>
        <v/>
      </c>
      <c r="X1248" s="53" t="str">
        <f>IF(V1248="","",COUNTIF($V$7:V1248,"該当３"))</f>
        <v/>
      </c>
    </row>
    <row r="1249" spans="1:24">
      <c r="A1249" s="263">
        <v>1020810000</v>
      </c>
      <c r="B1249" s="263">
        <v>10</v>
      </c>
      <c r="C1249" s="264">
        <v>208</v>
      </c>
      <c r="D1249" s="265">
        <v>10</v>
      </c>
      <c r="E1249" s="264">
        <v>0</v>
      </c>
      <c r="F1249" s="263" t="s">
        <v>495</v>
      </c>
      <c r="G1249" s="263" t="s">
        <v>1448</v>
      </c>
      <c r="H1249" s="263" t="s">
        <v>1516</v>
      </c>
      <c r="I1249" s="263"/>
      <c r="J1249" s="51"/>
      <c r="K1249" s="52" t="str">
        <f t="shared" si="218"/>
        <v/>
      </c>
      <c r="L1249" s="83" t="str">
        <f t="shared" si="219"/>
        <v/>
      </c>
      <c r="M1249" s="53" t="str">
        <f>IF(K1249="","",COUNTIF($K$7:K1249,"ﾘｽﾄ１"))</f>
        <v/>
      </c>
      <c r="N1249" s="53" t="str">
        <f t="shared" si="220"/>
        <v/>
      </c>
      <c r="O1249" s="54" t="str">
        <f t="shared" si="221"/>
        <v/>
      </c>
      <c r="P1249" s="53" t="str">
        <f t="shared" si="212"/>
        <v/>
      </c>
      <c r="Q1249" s="52" t="str">
        <f t="shared" si="213"/>
        <v/>
      </c>
      <c r="R1249" s="55" t="str">
        <f t="shared" si="214"/>
        <v/>
      </c>
      <c r="S1249" s="52" t="str">
        <f t="shared" si="222"/>
        <v/>
      </c>
      <c r="T1249" s="83" t="str">
        <f t="shared" si="215"/>
        <v/>
      </c>
      <c r="U1249" s="53" t="str">
        <f>IF(S1249="","",COUNTIF($S$7:S1249,"該当２"))</f>
        <v/>
      </c>
      <c r="V1249" s="56" t="str">
        <f t="shared" si="216"/>
        <v/>
      </c>
      <c r="W1249" s="83" t="str">
        <f t="shared" si="217"/>
        <v/>
      </c>
      <c r="X1249" s="53" t="str">
        <f>IF(V1249="","",COUNTIF($V$7:V1249,"該当３"))</f>
        <v/>
      </c>
    </row>
    <row r="1250" spans="1:24">
      <c r="A1250" s="263">
        <v>1020810001</v>
      </c>
      <c r="B1250" s="263">
        <v>10</v>
      </c>
      <c r="C1250" s="264">
        <v>208</v>
      </c>
      <c r="D1250" s="265">
        <v>10</v>
      </c>
      <c r="E1250" s="264">
        <v>1</v>
      </c>
      <c r="F1250" s="263" t="s">
        <v>495</v>
      </c>
      <c r="G1250" s="263" t="s">
        <v>1448</v>
      </c>
      <c r="H1250" s="263" t="s">
        <v>1516</v>
      </c>
      <c r="I1250" s="263" t="s">
        <v>1517</v>
      </c>
      <c r="J1250" s="51"/>
      <c r="K1250" s="52" t="str">
        <f t="shared" si="218"/>
        <v/>
      </c>
      <c r="L1250" s="83" t="str">
        <f t="shared" si="219"/>
        <v/>
      </c>
      <c r="M1250" s="53" t="str">
        <f>IF(K1250="","",COUNTIF($K$7:K1250,"ﾘｽﾄ１"))</f>
        <v/>
      </c>
      <c r="N1250" s="53" t="str">
        <f t="shared" si="220"/>
        <v/>
      </c>
      <c r="O1250" s="54" t="str">
        <f t="shared" si="221"/>
        <v/>
      </c>
      <c r="P1250" s="53" t="str">
        <f t="shared" si="212"/>
        <v/>
      </c>
      <c r="Q1250" s="52" t="str">
        <f t="shared" si="213"/>
        <v/>
      </c>
      <c r="R1250" s="55" t="str">
        <f t="shared" si="214"/>
        <v/>
      </c>
      <c r="S1250" s="52" t="str">
        <f t="shared" si="222"/>
        <v/>
      </c>
      <c r="T1250" s="83" t="str">
        <f t="shared" si="215"/>
        <v/>
      </c>
      <c r="U1250" s="53" t="str">
        <f>IF(S1250="","",COUNTIF($S$7:S1250,"該当２"))</f>
        <v/>
      </c>
      <c r="V1250" s="56" t="str">
        <f t="shared" si="216"/>
        <v/>
      </c>
      <c r="W1250" s="83" t="str">
        <f t="shared" si="217"/>
        <v/>
      </c>
      <c r="X1250" s="53" t="str">
        <f>IF(V1250="","",COUNTIF($V$7:V1250,"該当３"))</f>
        <v/>
      </c>
    </row>
    <row r="1251" spans="1:24">
      <c r="A1251" s="263">
        <v>1020810002</v>
      </c>
      <c r="B1251" s="263">
        <v>10</v>
      </c>
      <c r="C1251" s="264">
        <v>208</v>
      </c>
      <c r="D1251" s="265">
        <v>10</v>
      </c>
      <c r="E1251" s="264">
        <v>2</v>
      </c>
      <c r="F1251" s="263" t="s">
        <v>495</v>
      </c>
      <c r="G1251" s="263" t="s">
        <v>1448</v>
      </c>
      <c r="H1251" s="263" t="s">
        <v>1516</v>
      </c>
      <c r="I1251" s="263" t="s">
        <v>1518</v>
      </c>
      <c r="J1251" s="51"/>
      <c r="K1251" s="52" t="str">
        <f t="shared" si="218"/>
        <v/>
      </c>
      <c r="L1251" s="83" t="str">
        <f t="shared" si="219"/>
        <v/>
      </c>
      <c r="M1251" s="53" t="str">
        <f>IF(K1251="","",COUNTIF($K$7:K1251,"ﾘｽﾄ１"))</f>
        <v/>
      </c>
      <c r="N1251" s="53" t="str">
        <f t="shared" si="220"/>
        <v/>
      </c>
      <c r="O1251" s="54" t="str">
        <f t="shared" si="221"/>
        <v/>
      </c>
      <c r="P1251" s="53" t="str">
        <f t="shared" si="212"/>
        <v/>
      </c>
      <c r="Q1251" s="52" t="str">
        <f t="shared" si="213"/>
        <v/>
      </c>
      <c r="R1251" s="55" t="str">
        <f t="shared" si="214"/>
        <v/>
      </c>
      <c r="S1251" s="52" t="str">
        <f t="shared" si="222"/>
        <v/>
      </c>
      <c r="T1251" s="83" t="str">
        <f t="shared" si="215"/>
        <v/>
      </c>
      <c r="U1251" s="53" t="str">
        <f>IF(S1251="","",COUNTIF($S$7:S1251,"該当２"))</f>
        <v/>
      </c>
      <c r="V1251" s="56" t="str">
        <f t="shared" si="216"/>
        <v/>
      </c>
      <c r="W1251" s="83" t="str">
        <f t="shared" si="217"/>
        <v/>
      </c>
      <c r="X1251" s="53" t="str">
        <f>IF(V1251="","",COUNTIF($V$7:V1251,"該当３"))</f>
        <v/>
      </c>
    </row>
    <row r="1252" spans="1:24">
      <c r="A1252" s="263">
        <v>1020810003</v>
      </c>
      <c r="B1252" s="263">
        <v>10</v>
      </c>
      <c r="C1252" s="264">
        <v>208</v>
      </c>
      <c r="D1252" s="265">
        <v>10</v>
      </c>
      <c r="E1252" s="264">
        <v>3</v>
      </c>
      <c r="F1252" s="263" t="s">
        <v>495</v>
      </c>
      <c r="G1252" s="263" t="s">
        <v>1448</v>
      </c>
      <c r="H1252" s="263" t="s">
        <v>1516</v>
      </c>
      <c r="I1252" s="263" t="s">
        <v>999</v>
      </c>
      <c r="J1252" s="51"/>
      <c r="K1252" s="52" t="str">
        <f t="shared" si="218"/>
        <v/>
      </c>
      <c r="L1252" s="83" t="str">
        <f t="shared" si="219"/>
        <v/>
      </c>
      <c r="M1252" s="53" t="str">
        <f>IF(K1252="","",COUNTIF($K$7:K1252,"ﾘｽﾄ１"))</f>
        <v/>
      </c>
      <c r="N1252" s="53" t="str">
        <f t="shared" si="220"/>
        <v/>
      </c>
      <c r="O1252" s="54" t="str">
        <f t="shared" si="221"/>
        <v/>
      </c>
      <c r="P1252" s="53" t="str">
        <f t="shared" si="212"/>
        <v/>
      </c>
      <c r="Q1252" s="52" t="str">
        <f t="shared" si="213"/>
        <v/>
      </c>
      <c r="R1252" s="55" t="str">
        <f t="shared" si="214"/>
        <v/>
      </c>
      <c r="S1252" s="52" t="str">
        <f t="shared" si="222"/>
        <v/>
      </c>
      <c r="T1252" s="83" t="str">
        <f t="shared" si="215"/>
        <v/>
      </c>
      <c r="U1252" s="53" t="str">
        <f>IF(S1252="","",COUNTIF($S$7:S1252,"該当２"))</f>
        <v/>
      </c>
      <c r="V1252" s="56" t="str">
        <f t="shared" si="216"/>
        <v/>
      </c>
      <c r="W1252" s="83" t="str">
        <f t="shared" si="217"/>
        <v/>
      </c>
      <c r="X1252" s="53" t="str">
        <f>IF(V1252="","",COUNTIF($V$7:V1252,"該当３"))</f>
        <v/>
      </c>
    </row>
    <row r="1253" spans="1:24">
      <c r="A1253" s="263">
        <v>1020810004</v>
      </c>
      <c r="B1253" s="263">
        <v>10</v>
      </c>
      <c r="C1253" s="264">
        <v>208</v>
      </c>
      <c r="D1253" s="265">
        <v>10</v>
      </c>
      <c r="E1253" s="264">
        <v>4</v>
      </c>
      <c r="F1253" s="263" t="s">
        <v>495</v>
      </c>
      <c r="G1253" s="263" t="s">
        <v>1448</v>
      </c>
      <c r="H1253" s="263" t="s">
        <v>1516</v>
      </c>
      <c r="I1253" s="263" t="s">
        <v>1428</v>
      </c>
      <c r="J1253" s="51"/>
      <c r="K1253" s="52" t="str">
        <f t="shared" si="218"/>
        <v/>
      </c>
      <c r="L1253" s="83" t="str">
        <f t="shared" si="219"/>
        <v/>
      </c>
      <c r="M1253" s="53" t="str">
        <f>IF(K1253="","",COUNTIF($K$7:K1253,"ﾘｽﾄ１"))</f>
        <v/>
      </c>
      <c r="N1253" s="53" t="str">
        <f t="shared" si="220"/>
        <v/>
      </c>
      <c r="O1253" s="54" t="str">
        <f t="shared" si="221"/>
        <v/>
      </c>
      <c r="P1253" s="53" t="str">
        <f t="shared" si="212"/>
        <v/>
      </c>
      <c r="Q1253" s="52" t="str">
        <f t="shared" si="213"/>
        <v/>
      </c>
      <c r="R1253" s="55" t="str">
        <f t="shared" si="214"/>
        <v/>
      </c>
      <c r="S1253" s="52" t="str">
        <f t="shared" si="222"/>
        <v/>
      </c>
      <c r="T1253" s="83" t="str">
        <f t="shared" si="215"/>
        <v/>
      </c>
      <c r="U1253" s="53" t="str">
        <f>IF(S1253="","",COUNTIF($S$7:S1253,"該当２"))</f>
        <v/>
      </c>
      <c r="V1253" s="56" t="str">
        <f t="shared" si="216"/>
        <v/>
      </c>
      <c r="W1253" s="83" t="str">
        <f t="shared" si="217"/>
        <v/>
      </c>
      <c r="X1253" s="53" t="str">
        <f>IF(V1253="","",COUNTIF($V$7:V1253,"該当３"))</f>
        <v/>
      </c>
    </row>
    <row r="1254" spans="1:24">
      <c r="A1254" s="263">
        <v>1020810005</v>
      </c>
      <c r="B1254" s="263">
        <v>10</v>
      </c>
      <c r="C1254" s="264">
        <v>208</v>
      </c>
      <c r="D1254" s="265">
        <v>10</v>
      </c>
      <c r="E1254" s="264">
        <v>5</v>
      </c>
      <c r="F1254" s="263" t="s">
        <v>495</v>
      </c>
      <c r="G1254" s="263" t="s">
        <v>1448</v>
      </c>
      <c r="H1254" s="263" t="s">
        <v>1516</v>
      </c>
      <c r="I1254" s="263" t="s">
        <v>28</v>
      </c>
      <c r="J1254" s="51"/>
      <c r="K1254" s="52" t="str">
        <f t="shared" si="218"/>
        <v/>
      </c>
      <c r="L1254" s="83" t="str">
        <f t="shared" si="219"/>
        <v/>
      </c>
      <c r="M1254" s="53" t="str">
        <f>IF(K1254="","",COUNTIF($K$7:K1254,"ﾘｽﾄ１"))</f>
        <v/>
      </c>
      <c r="N1254" s="53" t="str">
        <f t="shared" si="220"/>
        <v/>
      </c>
      <c r="O1254" s="54" t="str">
        <f t="shared" si="221"/>
        <v/>
      </c>
      <c r="P1254" s="53" t="str">
        <f t="shared" si="212"/>
        <v/>
      </c>
      <c r="Q1254" s="52" t="str">
        <f t="shared" si="213"/>
        <v/>
      </c>
      <c r="R1254" s="55" t="str">
        <f t="shared" si="214"/>
        <v/>
      </c>
      <c r="S1254" s="52" t="str">
        <f t="shared" si="222"/>
        <v/>
      </c>
      <c r="T1254" s="83" t="str">
        <f t="shared" si="215"/>
        <v/>
      </c>
      <c r="U1254" s="53" t="str">
        <f>IF(S1254="","",COUNTIF($S$7:S1254,"該当２"))</f>
        <v/>
      </c>
      <c r="V1254" s="56" t="str">
        <f t="shared" si="216"/>
        <v/>
      </c>
      <c r="W1254" s="83" t="str">
        <f t="shared" si="217"/>
        <v/>
      </c>
      <c r="X1254" s="53" t="str">
        <f>IF(V1254="","",COUNTIF($V$7:V1254,"該当３"))</f>
        <v/>
      </c>
    </row>
    <row r="1255" spans="1:24">
      <c r="A1255" s="263">
        <v>1020810006</v>
      </c>
      <c r="B1255" s="263">
        <v>10</v>
      </c>
      <c r="C1255" s="264">
        <v>208</v>
      </c>
      <c r="D1255" s="265">
        <v>10</v>
      </c>
      <c r="E1255" s="264">
        <v>6</v>
      </c>
      <c r="F1255" s="263" t="s">
        <v>495</v>
      </c>
      <c r="G1255" s="263" t="s">
        <v>1448</v>
      </c>
      <c r="H1255" s="263" t="s">
        <v>1516</v>
      </c>
      <c r="I1255" s="263" t="s">
        <v>1519</v>
      </c>
      <c r="J1255" s="51"/>
      <c r="K1255" s="52" t="str">
        <f t="shared" si="218"/>
        <v/>
      </c>
      <c r="L1255" s="83" t="str">
        <f t="shared" si="219"/>
        <v/>
      </c>
      <c r="M1255" s="53" t="str">
        <f>IF(K1255="","",COUNTIF($K$7:K1255,"ﾘｽﾄ１"))</f>
        <v/>
      </c>
      <c r="N1255" s="53" t="str">
        <f t="shared" si="220"/>
        <v/>
      </c>
      <c r="O1255" s="54" t="str">
        <f t="shared" si="221"/>
        <v/>
      </c>
      <c r="P1255" s="53" t="str">
        <f t="shared" si="212"/>
        <v/>
      </c>
      <c r="Q1255" s="52" t="str">
        <f t="shared" si="213"/>
        <v/>
      </c>
      <c r="R1255" s="55" t="str">
        <f t="shared" si="214"/>
        <v/>
      </c>
      <c r="S1255" s="52" t="str">
        <f t="shared" si="222"/>
        <v/>
      </c>
      <c r="T1255" s="83" t="str">
        <f t="shared" si="215"/>
        <v/>
      </c>
      <c r="U1255" s="53" t="str">
        <f>IF(S1255="","",COUNTIF($S$7:S1255,"該当２"))</f>
        <v/>
      </c>
      <c r="V1255" s="56" t="str">
        <f t="shared" si="216"/>
        <v/>
      </c>
      <c r="W1255" s="83" t="str">
        <f t="shared" si="217"/>
        <v/>
      </c>
      <c r="X1255" s="53" t="str">
        <f>IF(V1255="","",COUNTIF($V$7:V1255,"該当３"))</f>
        <v/>
      </c>
    </row>
    <row r="1256" spans="1:24">
      <c r="A1256" s="263">
        <v>1020810007</v>
      </c>
      <c r="B1256" s="263">
        <v>10</v>
      </c>
      <c r="C1256" s="264">
        <v>208</v>
      </c>
      <c r="D1256" s="265">
        <v>10</v>
      </c>
      <c r="E1256" s="264">
        <v>7</v>
      </c>
      <c r="F1256" s="263" t="s">
        <v>495</v>
      </c>
      <c r="G1256" s="263" t="s">
        <v>1448</v>
      </c>
      <c r="H1256" s="263" t="s">
        <v>1516</v>
      </c>
      <c r="I1256" s="263" t="s">
        <v>1520</v>
      </c>
      <c r="J1256" s="51"/>
      <c r="K1256" s="52" t="str">
        <f t="shared" si="218"/>
        <v/>
      </c>
      <c r="L1256" s="83" t="str">
        <f t="shared" si="219"/>
        <v/>
      </c>
      <c r="M1256" s="53" t="str">
        <f>IF(K1256="","",COUNTIF($K$7:K1256,"ﾘｽﾄ１"))</f>
        <v/>
      </c>
      <c r="N1256" s="53" t="str">
        <f t="shared" si="220"/>
        <v/>
      </c>
      <c r="O1256" s="54" t="str">
        <f t="shared" si="221"/>
        <v/>
      </c>
      <c r="P1256" s="53" t="str">
        <f t="shared" si="212"/>
        <v/>
      </c>
      <c r="Q1256" s="52" t="str">
        <f t="shared" si="213"/>
        <v/>
      </c>
      <c r="R1256" s="55" t="str">
        <f t="shared" si="214"/>
        <v/>
      </c>
      <c r="S1256" s="52" t="str">
        <f t="shared" si="222"/>
        <v/>
      </c>
      <c r="T1256" s="83" t="str">
        <f t="shared" si="215"/>
        <v/>
      </c>
      <c r="U1256" s="53" t="str">
        <f>IF(S1256="","",COUNTIF($S$7:S1256,"該当２"))</f>
        <v/>
      </c>
      <c r="V1256" s="56" t="str">
        <f t="shared" si="216"/>
        <v/>
      </c>
      <c r="W1256" s="83" t="str">
        <f t="shared" si="217"/>
        <v/>
      </c>
      <c r="X1256" s="53" t="str">
        <f>IF(V1256="","",COUNTIF($V$7:V1256,"該当３"))</f>
        <v/>
      </c>
    </row>
    <row r="1257" spans="1:24">
      <c r="A1257" s="263">
        <v>1020810008</v>
      </c>
      <c r="B1257" s="263">
        <v>10</v>
      </c>
      <c r="C1257" s="264">
        <v>208</v>
      </c>
      <c r="D1257" s="265">
        <v>10</v>
      </c>
      <c r="E1257" s="264">
        <v>8</v>
      </c>
      <c r="F1257" s="263" t="s">
        <v>495</v>
      </c>
      <c r="G1257" s="263" t="s">
        <v>1448</v>
      </c>
      <c r="H1257" s="263" t="s">
        <v>1516</v>
      </c>
      <c r="I1257" s="263" t="s">
        <v>1521</v>
      </c>
      <c r="J1257" s="51"/>
      <c r="K1257" s="52" t="str">
        <f t="shared" si="218"/>
        <v/>
      </c>
      <c r="L1257" s="83" t="str">
        <f t="shared" si="219"/>
        <v/>
      </c>
      <c r="M1257" s="53" t="str">
        <f>IF(K1257="","",COUNTIF($K$7:K1257,"ﾘｽﾄ１"))</f>
        <v/>
      </c>
      <c r="N1257" s="53" t="str">
        <f t="shared" si="220"/>
        <v/>
      </c>
      <c r="O1257" s="54" t="str">
        <f t="shared" si="221"/>
        <v/>
      </c>
      <c r="P1257" s="53" t="str">
        <f t="shared" si="212"/>
        <v/>
      </c>
      <c r="Q1257" s="52" t="str">
        <f t="shared" si="213"/>
        <v/>
      </c>
      <c r="R1257" s="55" t="str">
        <f t="shared" si="214"/>
        <v/>
      </c>
      <c r="S1257" s="52" t="str">
        <f t="shared" si="222"/>
        <v/>
      </c>
      <c r="T1257" s="83" t="str">
        <f t="shared" si="215"/>
        <v/>
      </c>
      <c r="U1257" s="53" t="str">
        <f>IF(S1257="","",COUNTIF($S$7:S1257,"該当２"))</f>
        <v/>
      </c>
      <c r="V1257" s="56" t="str">
        <f t="shared" si="216"/>
        <v/>
      </c>
      <c r="W1257" s="83" t="str">
        <f t="shared" si="217"/>
        <v/>
      </c>
      <c r="X1257" s="53" t="str">
        <f>IF(V1257="","",COUNTIF($V$7:V1257,"該当３"))</f>
        <v/>
      </c>
    </row>
    <row r="1258" spans="1:24">
      <c r="A1258" s="263">
        <v>1020810009</v>
      </c>
      <c r="B1258" s="263">
        <v>10</v>
      </c>
      <c r="C1258" s="264">
        <v>208</v>
      </c>
      <c r="D1258" s="265">
        <v>10</v>
      </c>
      <c r="E1258" s="264">
        <v>9</v>
      </c>
      <c r="F1258" s="263" t="s">
        <v>495</v>
      </c>
      <c r="G1258" s="263" t="s">
        <v>1448</v>
      </c>
      <c r="H1258" s="263" t="s">
        <v>1516</v>
      </c>
      <c r="I1258" s="263" t="s">
        <v>1522</v>
      </c>
      <c r="J1258" s="51"/>
      <c r="K1258" s="52" t="str">
        <f t="shared" si="218"/>
        <v/>
      </c>
      <c r="L1258" s="83" t="str">
        <f t="shared" si="219"/>
        <v/>
      </c>
      <c r="M1258" s="53" t="str">
        <f>IF(K1258="","",COUNTIF($K$7:K1258,"ﾘｽﾄ１"))</f>
        <v/>
      </c>
      <c r="N1258" s="53" t="str">
        <f t="shared" si="220"/>
        <v/>
      </c>
      <c r="O1258" s="54" t="str">
        <f t="shared" si="221"/>
        <v/>
      </c>
      <c r="P1258" s="53" t="str">
        <f t="shared" si="212"/>
        <v/>
      </c>
      <c r="Q1258" s="52" t="str">
        <f t="shared" si="213"/>
        <v/>
      </c>
      <c r="R1258" s="55" t="str">
        <f t="shared" si="214"/>
        <v/>
      </c>
      <c r="S1258" s="52" t="str">
        <f t="shared" si="222"/>
        <v/>
      </c>
      <c r="T1258" s="83" t="str">
        <f t="shared" si="215"/>
        <v/>
      </c>
      <c r="U1258" s="53" t="str">
        <f>IF(S1258="","",COUNTIF($S$7:S1258,"該当２"))</f>
        <v/>
      </c>
      <c r="V1258" s="56" t="str">
        <f t="shared" si="216"/>
        <v/>
      </c>
      <c r="W1258" s="83" t="str">
        <f t="shared" si="217"/>
        <v/>
      </c>
      <c r="X1258" s="53" t="str">
        <f>IF(V1258="","",COUNTIF($V$7:V1258,"該当３"))</f>
        <v/>
      </c>
    </row>
    <row r="1259" spans="1:24">
      <c r="A1259" s="263">
        <v>1020810010</v>
      </c>
      <c r="B1259" s="263">
        <v>10</v>
      </c>
      <c r="C1259" s="264">
        <v>208</v>
      </c>
      <c r="D1259" s="265">
        <v>10</v>
      </c>
      <c r="E1259" s="264">
        <v>10</v>
      </c>
      <c r="F1259" s="263" t="s">
        <v>495</v>
      </c>
      <c r="G1259" s="263" t="s">
        <v>1448</v>
      </c>
      <c r="H1259" s="263" t="s">
        <v>1516</v>
      </c>
      <c r="I1259" s="263" t="s">
        <v>1523</v>
      </c>
      <c r="J1259" s="51"/>
      <c r="K1259" s="52" t="str">
        <f t="shared" si="218"/>
        <v/>
      </c>
      <c r="L1259" s="83" t="str">
        <f t="shared" si="219"/>
        <v/>
      </c>
      <c r="M1259" s="53" t="str">
        <f>IF(K1259="","",COUNTIF($K$7:K1259,"ﾘｽﾄ１"))</f>
        <v/>
      </c>
      <c r="N1259" s="53" t="str">
        <f t="shared" si="220"/>
        <v/>
      </c>
      <c r="O1259" s="54" t="str">
        <f t="shared" si="221"/>
        <v/>
      </c>
      <c r="P1259" s="53" t="str">
        <f t="shared" si="212"/>
        <v/>
      </c>
      <c r="Q1259" s="52" t="str">
        <f t="shared" si="213"/>
        <v/>
      </c>
      <c r="R1259" s="55" t="str">
        <f t="shared" si="214"/>
        <v/>
      </c>
      <c r="S1259" s="52" t="str">
        <f t="shared" si="222"/>
        <v/>
      </c>
      <c r="T1259" s="83" t="str">
        <f t="shared" si="215"/>
        <v/>
      </c>
      <c r="U1259" s="53" t="str">
        <f>IF(S1259="","",COUNTIF($S$7:S1259,"該当２"))</f>
        <v/>
      </c>
      <c r="V1259" s="56" t="str">
        <f t="shared" si="216"/>
        <v/>
      </c>
      <c r="W1259" s="83" t="str">
        <f t="shared" si="217"/>
        <v/>
      </c>
      <c r="X1259" s="53" t="str">
        <f>IF(V1259="","",COUNTIF($V$7:V1259,"該当３"))</f>
        <v/>
      </c>
    </row>
    <row r="1260" spans="1:24">
      <c r="A1260" s="263">
        <v>1020810011</v>
      </c>
      <c r="B1260" s="263">
        <v>10</v>
      </c>
      <c r="C1260" s="264">
        <v>208</v>
      </c>
      <c r="D1260" s="265">
        <v>10</v>
      </c>
      <c r="E1260" s="264">
        <v>11</v>
      </c>
      <c r="F1260" s="263" t="s">
        <v>495</v>
      </c>
      <c r="G1260" s="263" t="s">
        <v>1448</v>
      </c>
      <c r="H1260" s="263" t="s">
        <v>1516</v>
      </c>
      <c r="I1260" s="263" t="s">
        <v>712</v>
      </c>
      <c r="J1260" s="51"/>
      <c r="K1260" s="52" t="str">
        <f t="shared" si="218"/>
        <v/>
      </c>
      <c r="L1260" s="83" t="str">
        <f t="shared" si="219"/>
        <v/>
      </c>
      <c r="M1260" s="53" t="str">
        <f>IF(K1260="","",COUNTIF($K$7:K1260,"ﾘｽﾄ１"))</f>
        <v/>
      </c>
      <c r="N1260" s="53" t="str">
        <f t="shared" si="220"/>
        <v/>
      </c>
      <c r="O1260" s="54" t="str">
        <f t="shared" si="221"/>
        <v/>
      </c>
      <c r="P1260" s="53" t="str">
        <f t="shared" si="212"/>
        <v/>
      </c>
      <c r="Q1260" s="52" t="str">
        <f t="shared" si="213"/>
        <v/>
      </c>
      <c r="R1260" s="55" t="str">
        <f t="shared" si="214"/>
        <v/>
      </c>
      <c r="S1260" s="52" t="str">
        <f t="shared" si="222"/>
        <v/>
      </c>
      <c r="T1260" s="83" t="str">
        <f t="shared" si="215"/>
        <v/>
      </c>
      <c r="U1260" s="53" t="str">
        <f>IF(S1260="","",COUNTIF($S$7:S1260,"該当２"))</f>
        <v/>
      </c>
      <c r="V1260" s="56" t="str">
        <f t="shared" si="216"/>
        <v/>
      </c>
      <c r="W1260" s="83" t="str">
        <f t="shared" si="217"/>
        <v/>
      </c>
      <c r="X1260" s="53" t="str">
        <f>IF(V1260="","",COUNTIF($V$7:V1260,"該当３"))</f>
        <v/>
      </c>
    </row>
    <row r="1261" spans="1:24">
      <c r="A1261" s="263">
        <v>1020810012</v>
      </c>
      <c r="B1261" s="263">
        <v>10</v>
      </c>
      <c r="C1261" s="264">
        <v>208</v>
      </c>
      <c r="D1261" s="265">
        <v>10</v>
      </c>
      <c r="E1261" s="264">
        <v>12</v>
      </c>
      <c r="F1261" s="263" t="s">
        <v>495</v>
      </c>
      <c r="G1261" s="263" t="s">
        <v>1448</v>
      </c>
      <c r="H1261" s="263" t="s">
        <v>1516</v>
      </c>
      <c r="I1261" s="263" t="s">
        <v>1524</v>
      </c>
      <c r="J1261" s="51"/>
      <c r="K1261" s="52" t="str">
        <f t="shared" si="218"/>
        <v/>
      </c>
      <c r="L1261" s="83" t="str">
        <f t="shared" si="219"/>
        <v/>
      </c>
      <c r="M1261" s="53" t="str">
        <f>IF(K1261="","",COUNTIF($K$7:K1261,"ﾘｽﾄ１"))</f>
        <v/>
      </c>
      <c r="N1261" s="53" t="str">
        <f t="shared" si="220"/>
        <v/>
      </c>
      <c r="O1261" s="54" t="str">
        <f t="shared" si="221"/>
        <v/>
      </c>
      <c r="P1261" s="53" t="str">
        <f t="shared" si="212"/>
        <v/>
      </c>
      <c r="Q1261" s="52" t="str">
        <f t="shared" si="213"/>
        <v/>
      </c>
      <c r="R1261" s="55" t="str">
        <f t="shared" si="214"/>
        <v/>
      </c>
      <c r="S1261" s="52" t="str">
        <f t="shared" si="222"/>
        <v/>
      </c>
      <c r="T1261" s="83" t="str">
        <f t="shared" si="215"/>
        <v/>
      </c>
      <c r="U1261" s="53" t="str">
        <f>IF(S1261="","",COUNTIF($S$7:S1261,"該当２"))</f>
        <v/>
      </c>
      <c r="V1261" s="56" t="str">
        <f t="shared" si="216"/>
        <v/>
      </c>
      <c r="W1261" s="83" t="str">
        <f t="shared" si="217"/>
        <v/>
      </c>
      <c r="X1261" s="53" t="str">
        <f>IF(V1261="","",COUNTIF($V$7:V1261,"該当３"))</f>
        <v/>
      </c>
    </row>
    <row r="1262" spans="1:24">
      <c r="A1262" s="263">
        <v>1020810013</v>
      </c>
      <c r="B1262" s="263">
        <v>10</v>
      </c>
      <c r="C1262" s="264">
        <v>208</v>
      </c>
      <c r="D1262" s="265">
        <v>10</v>
      </c>
      <c r="E1262" s="264">
        <v>13</v>
      </c>
      <c r="F1262" s="263" t="s">
        <v>495</v>
      </c>
      <c r="G1262" s="263" t="s">
        <v>1448</v>
      </c>
      <c r="H1262" s="263" t="s">
        <v>1516</v>
      </c>
      <c r="I1262" s="263" t="s">
        <v>31</v>
      </c>
      <c r="J1262" s="51"/>
      <c r="K1262" s="52" t="str">
        <f t="shared" si="218"/>
        <v/>
      </c>
      <c r="L1262" s="83" t="str">
        <f t="shared" si="219"/>
        <v/>
      </c>
      <c r="M1262" s="53" t="str">
        <f>IF(K1262="","",COUNTIF($K$7:K1262,"ﾘｽﾄ１"))</f>
        <v/>
      </c>
      <c r="N1262" s="53" t="str">
        <f t="shared" si="220"/>
        <v/>
      </c>
      <c r="O1262" s="54" t="str">
        <f t="shared" si="221"/>
        <v/>
      </c>
      <c r="P1262" s="53" t="str">
        <f t="shared" si="212"/>
        <v/>
      </c>
      <c r="Q1262" s="52" t="str">
        <f t="shared" si="213"/>
        <v/>
      </c>
      <c r="R1262" s="55" t="str">
        <f t="shared" si="214"/>
        <v/>
      </c>
      <c r="S1262" s="52" t="str">
        <f t="shared" si="222"/>
        <v/>
      </c>
      <c r="T1262" s="83" t="str">
        <f t="shared" si="215"/>
        <v/>
      </c>
      <c r="U1262" s="53" t="str">
        <f>IF(S1262="","",COUNTIF($S$7:S1262,"該当２"))</f>
        <v/>
      </c>
      <c r="V1262" s="56" t="str">
        <f t="shared" si="216"/>
        <v/>
      </c>
      <c r="W1262" s="83" t="str">
        <f t="shared" si="217"/>
        <v/>
      </c>
      <c r="X1262" s="53" t="str">
        <f>IF(V1262="","",COUNTIF($V$7:V1262,"該当３"))</f>
        <v/>
      </c>
    </row>
    <row r="1263" spans="1:24">
      <c r="A1263" s="263">
        <v>1020810014</v>
      </c>
      <c r="B1263" s="263">
        <v>10</v>
      </c>
      <c r="C1263" s="264">
        <v>208</v>
      </c>
      <c r="D1263" s="265">
        <v>10</v>
      </c>
      <c r="E1263" s="264">
        <v>14</v>
      </c>
      <c r="F1263" s="263" t="s">
        <v>495</v>
      </c>
      <c r="G1263" s="263" t="s">
        <v>1448</v>
      </c>
      <c r="H1263" s="263" t="s">
        <v>1516</v>
      </c>
      <c r="I1263" s="263" t="s">
        <v>1525</v>
      </c>
      <c r="J1263" s="51"/>
      <c r="K1263" s="52" t="str">
        <f t="shared" si="218"/>
        <v/>
      </c>
      <c r="L1263" s="83" t="str">
        <f t="shared" si="219"/>
        <v/>
      </c>
      <c r="M1263" s="53" t="str">
        <f>IF(K1263="","",COUNTIF($K$7:K1263,"ﾘｽﾄ１"))</f>
        <v/>
      </c>
      <c r="N1263" s="53" t="str">
        <f t="shared" si="220"/>
        <v/>
      </c>
      <c r="O1263" s="54" t="str">
        <f t="shared" si="221"/>
        <v/>
      </c>
      <c r="P1263" s="53" t="str">
        <f t="shared" si="212"/>
        <v/>
      </c>
      <c r="Q1263" s="52" t="str">
        <f t="shared" si="213"/>
        <v/>
      </c>
      <c r="R1263" s="55" t="str">
        <f t="shared" si="214"/>
        <v/>
      </c>
      <c r="S1263" s="52" t="str">
        <f t="shared" si="222"/>
        <v/>
      </c>
      <c r="T1263" s="83" t="str">
        <f t="shared" si="215"/>
        <v/>
      </c>
      <c r="U1263" s="53" t="str">
        <f>IF(S1263="","",COUNTIF($S$7:S1263,"該当２"))</f>
        <v/>
      </c>
      <c r="V1263" s="56" t="str">
        <f t="shared" si="216"/>
        <v/>
      </c>
      <c r="W1263" s="83" t="str">
        <f t="shared" si="217"/>
        <v/>
      </c>
      <c r="X1263" s="53" t="str">
        <f>IF(V1263="","",COUNTIF($V$7:V1263,"該当３"))</f>
        <v/>
      </c>
    </row>
    <row r="1264" spans="1:24">
      <c r="A1264" s="263">
        <v>1020810015</v>
      </c>
      <c r="B1264" s="263">
        <v>10</v>
      </c>
      <c r="C1264" s="264">
        <v>208</v>
      </c>
      <c r="D1264" s="265">
        <v>10</v>
      </c>
      <c r="E1264" s="264">
        <v>15</v>
      </c>
      <c r="F1264" s="263" t="s">
        <v>495</v>
      </c>
      <c r="G1264" s="263" t="s">
        <v>1448</v>
      </c>
      <c r="H1264" s="263" t="s">
        <v>1516</v>
      </c>
      <c r="I1264" s="263" t="s">
        <v>879</v>
      </c>
      <c r="J1264" s="51"/>
      <c r="K1264" s="52" t="str">
        <f t="shared" si="218"/>
        <v/>
      </c>
      <c r="L1264" s="83" t="str">
        <f t="shared" si="219"/>
        <v/>
      </c>
      <c r="M1264" s="53" t="str">
        <f>IF(K1264="","",COUNTIF($K$7:K1264,"ﾘｽﾄ１"))</f>
        <v/>
      </c>
      <c r="N1264" s="53" t="str">
        <f t="shared" si="220"/>
        <v/>
      </c>
      <c r="O1264" s="54" t="str">
        <f t="shared" si="221"/>
        <v/>
      </c>
      <c r="P1264" s="53" t="str">
        <f t="shared" si="212"/>
        <v/>
      </c>
      <c r="Q1264" s="52" t="str">
        <f t="shared" si="213"/>
        <v/>
      </c>
      <c r="R1264" s="55" t="str">
        <f t="shared" si="214"/>
        <v/>
      </c>
      <c r="S1264" s="52" t="str">
        <f t="shared" si="222"/>
        <v/>
      </c>
      <c r="T1264" s="83" t="str">
        <f t="shared" si="215"/>
        <v/>
      </c>
      <c r="U1264" s="53" t="str">
        <f>IF(S1264="","",COUNTIF($S$7:S1264,"該当２"))</f>
        <v/>
      </c>
      <c r="V1264" s="56" t="str">
        <f t="shared" si="216"/>
        <v/>
      </c>
      <c r="W1264" s="83" t="str">
        <f t="shared" si="217"/>
        <v/>
      </c>
      <c r="X1264" s="53" t="str">
        <f>IF(V1264="","",COUNTIF($V$7:V1264,"該当３"))</f>
        <v/>
      </c>
    </row>
    <row r="1265" spans="1:24">
      <c r="A1265" s="263">
        <v>1020810016</v>
      </c>
      <c r="B1265" s="263">
        <v>10</v>
      </c>
      <c r="C1265" s="264">
        <v>208</v>
      </c>
      <c r="D1265" s="265">
        <v>10</v>
      </c>
      <c r="E1265" s="264">
        <v>16</v>
      </c>
      <c r="F1265" s="263" t="s">
        <v>495</v>
      </c>
      <c r="G1265" s="263" t="s">
        <v>1448</v>
      </c>
      <c r="H1265" s="263" t="s">
        <v>1516</v>
      </c>
      <c r="I1265" s="263" t="s">
        <v>1526</v>
      </c>
      <c r="J1265" s="51"/>
      <c r="K1265" s="52" t="str">
        <f t="shared" si="218"/>
        <v/>
      </c>
      <c r="L1265" s="83" t="str">
        <f t="shared" si="219"/>
        <v/>
      </c>
      <c r="M1265" s="53" t="str">
        <f>IF(K1265="","",COUNTIF($K$7:K1265,"ﾘｽﾄ１"))</f>
        <v/>
      </c>
      <c r="N1265" s="53" t="str">
        <f t="shared" si="220"/>
        <v/>
      </c>
      <c r="O1265" s="54" t="str">
        <f t="shared" si="221"/>
        <v/>
      </c>
      <c r="P1265" s="53" t="str">
        <f t="shared" si="212"/>
        <v/>
      </c>
      <c r="Q1265" s="52" t="str">
        <f t="shared" si="213"/>
        <v/>
      </c>
      <c r="R1265" s="55" t="str">
        <f t="shared" si="214"/>
        <v/>
      </c>
      <c r="S1265" s="52" t="str">
        <f t="shared" si="222"/>
        <v/>
      </c>
      <c r="T1265" s="83" t="str">
        <f t="shared" si="215"/>
        <v/>
      </c>
      <c r="U1265" s="53" t="str">
        <f>IF(S1265="","",COUNTIF($S$7:S1265,"該当２"))</f>
        <v/>
      </c>
      <c r="V1265" s="56" t="str">
        <f t="shared" si="216"/>
        <v/>
      </c>
      <c r="W1265" s="83" t="str">
        <f t="shared" si="217"/>
        <v/>
      </c>
      <c r="X1265" s="53" t="str">
        <f>IF(V1265="","",COUNTIF($V$7:V1265,"該当３"))</f>
        <v/>
      </c>
    </row>
    <row r="1266" spans="1:24">
      <c r="A1266" s="263">
        <v>1020811000</v>
      </c>
      <c r="B1266" s="263">
        <v>10</v>
      </c>
      <c r="C1266" s="264">
        <v>208</v>
      </c>
      <c r="D1266" s="265">
        <v>11</v>
      </c>
      <c r="E1266" s="264">
        <v>0</v>
      </c>
      <c r="F1266" s="263" t="s">
        <v>495</v>
      </c>
      <c r="G1266" s="263" t="s">
        <v>1448</v>
      </c>
      <c r="H1266" s="263" t="s">
        <v>1527</v>
      </c>
      <c r="I1266" s="263"/>
      <c r="J1266" s="51"/>
      <c r="K1266" s="52" t="str">
        <f t="shared" si="218"/>
        <v/>
      </c>
      <c r="L1266" s="83" t="str">
        <f t="shared" si="219"/>
        <v/>
      </c>
      <c r="M1266" s="53" t="str">
        <f>IF(K1266="","",COUNTIF($K$7:K1266,"ﾘｽﾄ１"))</f>
        <v/>
      </c>
      <c r="N1266" s="53" t="str">
        <f t="shared" si="220"/>
        <v/>
      </c>
      <c r="O1266" s="54" t="str">
        <f t="shared" si="221"/>
        <v/>
      </c>
      <c r="P1266" s="53" t="str">
        <f t="shared" si="212"/>
        <v/>
      </c>
      <c r="Q1266" s="52" t="str">
        <f t="shared" si="213"/>
        <v/>
      </c>
      <c r="R1266" s="55" t="str">
        <f t="shared" si="214"/>
        <v/>
      </c>
      <c r="S1266" s="52" t="str">
        <f t="shared" si="222"/>
        <v/>
      </c>
      <c r="T1266" s="83" t="str">
        <f t="shared" si="215"/>
        <v/>
      </c>
      <c r="U1266" s="53" t="str">
        <f>IF(S1266="","",COUNTIF($S$7:S1266,"該当２"))</f>
        <v/>
      </c>
      <c r="V1266" s="56" t="str">
        <f t="shared" si="216"/>
        <v/>
      </c>
      <c r="W1266" s="83" t="str">
        <f t="shared" si="217"/>
        <v/>
      </c>
      <c r="X1266" s="53" t="str">
        <f>IF(V1266="","",COUNTIF($V$7:V1266,"該当３"))</f>
        <v/>
      </c>
    </row>
    <row r="1267" spans="1:24">
      <c r="A1267" s="263">
        <v>1020811001</v>
      </c>
      <c r="B1267" s="263">
        <v>10</v>
      </c>
      <c r="C1267" s="264">
        <v>208</v>
      </c>
      <c r="D1267" s="265">
        <v>11</v>
      </c>
      <c r="E1267" s="264">
        <v>1</v>
      </c>
      <c r="F1267" s="263" t="s">
        <v>495</v>
      </c>
      <c r="G1267" s="263" t="s">
        <v>1448</v>
      </c>
      <c r="H1267" s="263" t="s">
        <v>1527</v>
      </c>
      <c r="I1267" s="263" t="s">
        <v>1528</v>
      </c>
      <c r="J1267" s="51"/>
      <c r="K1267" s="52" t="str">
        <f t="shared" si="218"/>
        <v/>
      </c>
      <c r="L1267" s="83" t="str">
        <f t="shared" si="219"/>
        <v/>
      </c>
      <c r="M1267" s="53" t="str">
        <f>IF(K1267="","",COUNTIF($K$7:K1267,"ﾘｽﾄ１"))</f>
        <v/>
      </c>
      <c r="N1267" s="53" t="str">
        <f t="shared" si="220"/>
        <v/>
      </c>
      <c r="O1267" s="54" t="str">
        <f t="shared" si="221"/>
        <v/>
      </c>
      <c r="P1267" s="53" t="str">
        <f t="shared" si="212"/>
        <v/>
      </c>
      <c r="Q1267" s="52" t="str">
        <f t="shared" si="213"/>
        <v/>
      </c>
      <c r="R1267" s="55" t="str">
        <f t="shared" si="214"/>
        <v/>
      </c>
      <c r="S1267" s="52" t="str">
        <f t="shared" si="222"/>
        <v/>
      </c>
      <c r="T1267" s="83" t="str">
        <f t="shared" si="215"/>
        <v/>
      </c>
      <c r="U1267" s="53" t="str">
        <f>IF(S1267="","",COUNTIF($S$7:S1267,"該当２"))</f>
        <v/>
      </c>
      <c r="V1267" s="56" t="str">
        <f t="shared" si="216"/>
        <v/>
      </c>
      <c r="W1267" s="83" t="str">
        <f t="shared" si="217"/>
        <v/>
      </c>
      <c r="X1267" s="53" t="str">
        <f>IF(V1267="","",COUNTIF($V$7:V1267,"該当３"))</f>
        <v/>
      </c>
    </row>
    <row r="1268" spans="1:24">
      <c r="A1268" s="263">
        <v>1020811002</v>
      </c>
      <c r="B1268" s="263">
        <v>10</v>
      </c>
      <c r="C1268" s="264">
        <v>208</v>
      </c>
      <c r="D1268" s="265">
        <v>11</v>
      </c>
      <c r="E1268" s="264">
        <v>2</v>
      </c>
      <c r="F1268" s="263" t="s">
        <v>495</v>
      </c>
      <c r="G1268" s="263" t="s">
        <v>1448</v>
      </c>
      <c r="H1268" s="263" t="s">
        <v>1527</v>
      </c>
      <c r="I1268" s="263" t="s">
        <v>1529</v>
      </c>
      <c r="J1268" s="51"/>
      <c r="K1268" s="52" t="str">
        <f t="shared" si="218"/>
        <v/>
      </c>
      <c r="L1268" s="83" t="str">
        <f t="shared" si="219"/>
        <v/>
      </c>
      <c r="M1268" s="53" t="str">
        <f>IF(K1268="","",COUNTIF($K$7:K1268,"ﾘｽﾄ１"))</f>
        <v/>
      </c>
      <c r="N1268" s="53" t="str">
        <f t="shared" si="220"/>
        <v/>
      </c>
      <c r="O1268" s="54" t="str">
        <f t="shared" si="221"/>
        <v/>
      </c>
      <c r="P1268" s="53" t="str">
        <f t="shared" si="212"/>
        <v/>
      </c>
      <c r="Q1268" s="52" t="str">
        <f t="shared" si="213"/>
        <v/>
      </c>
      <c r="R1268" s="55" t="str">
        <f t="shared" si="214"/>
        <v/>
      </c>
      <c r="S1268" s="52" t="str">
        <f t="shared" si="222"/>
        <v/>
      </c>
      <c r="T1268" s="83" t="str">
        <f t="shared" si="215"/>
        <v/>
      </c>
      <c r="U1268" s="53" t="str">
        <f>IF(S1268="","",COUNTIF($S$7:S1268,"該当２"))</f>
        <v/>
      </c>
      <c r="V1268" s="56" t="str">
        <f t="shared" si="216"/>
        <v/>
      </c>
      <c r="W1268" s="83" t="str">
        <f t="shared" si="217"/>
        <v/>
      </c>
      <c r="X1268" s="53" t="str">
        <f>IF(V1268="","",COUNTIF($V$7:V1268,"該当３"))</f>
        <v/>
      </c>
    </row>
    <row r="1269" spans="1:24">
      <c r="A1269" s="263">
        <v>1020811003</v>
      </c>
      <c r="B1269" s="263">
        <v>10</v>
      </c>
      <c r="C1269" s="264">
        <v>208</v>
      </c>
      <c r="D1269" s="265">
        <v>11</v>
      </c>
      <c r="E1269" s="264">
        <v>3</v>
      </c>
      <c r="F1269" s="263" t="s">
        <v>495</v>
      </c>
      <c r="G1269" s="263" t="s">
        <v>1448</v>
      </c>
      <c r="H1269" s="263" t="s">
        <v>1527</v>
      </c>
      <c r="I1269" s="263" t="s">
        <v>266</v>
      </c>
      <c r="J1269" s="51"/>
      <c r="K1269" s="52" t="str">
        <f t="shared" si="218"/>
        <v/>
      </c>
      <c r="L1269" s="83" t="str">
        <f t="shared" si="219"/>
        <v/>
      </c>
      <c r="M1269" s="53" t="str">
        <f>IF(K1269="","",COUNTIF($K$7:K1269,"ﾘｽﾄ１"))</f>
        <v/>
      </c>
      <c r="N1269" s="53" t="str">
        <f t="shared" si="220"/>
        <v/>
      </c>
      <c r="O1269" s="54" t="str">
        <f t="shared" si="221"/>
        <v/>
      </c>
      <c r="P1269" s="53" t="str">
        <f t="shared" si="212"/>
        <v/>
      </c>
      <c r="Q1269" s="52" t="str">
        <f t="shared" si="213"/>
        <v/>
      </c>
      <c r="R1269" s="55" t="str">
        <f t="shared" si="214"/>
        <v/>
      </c>
      <c r="S1269" s="52" t="str">
        <f t="shared" si="222"/>
        <v/>
      </c>
      <c r="T1269" s="83" t="str">
        <f t="shared" si="215"/>
        <v/>
      </c>
      <c r="U1269" s="53" t="str">
        <f>IF(S1269="","",COUNTIF($S$7:S1269,"該当２"))</f>
        <v/>
      </c>
      <c r="V1269" s="56" t="str">
        <f t="shared" si="216"/>
        <v/>
      </c>
      <c r="W1269" s="83" t="str">
        <f t="shared" si="217"/>
        <v/>
      </c>
      <c r="X1269" s="53" t="str">
        <f>IF(V1269="","",COUNTIF($V$7:V1269,"該当３"))</f>
        <v/>
      </c>
    </row>
    <row r="1270" spans="1:24">
      <c r="A1270" s="263">
        <v>1020811004</v>
      </c>
      <c r="B1270" s="263">
        <v>10</v>
      </c>
      <c r="C1270" s="264">
        <v>208</v>
      </c>
      <c r="D1270" s="265">
        <v>11</v>
      </c>
      <c r="E1270" s="264">
        <v>4</v>
      </c>
      <c r="F1270" s="263" t="s">
        <v>495</v>
      </c>
      <c r="G1270" s="263" t="s">
        <v>1448</v>
      </c>
      <c r="H1270" s="263" t="s">
        <v>1527</v>
      </c>
      <c r="I1270" s="263" t="s">
        <v>1530</v>
      </c>
      <c r="J1270" s="51"/>
      <c r="K1270" s="52" t="str">
        <f t="shared" si="218"/>
        <v/>
      </c>
      <c r="L1270" s="83" t="str">
        <f t="shared" si="219"/>
        <v/>
      </c>
      <c r="M1270" s="53" t="str">
        <f>IF(K1270="","",COUNTIF($K$7:K1270,"ﾘｽﾄ１"))</f>
        <v/>
      </c>
      <c r="N1270" s="53" t="str">
        <f t="shared" si="220"/>
        <v/>
      </c>
      <c r="O1270" s="54" t="str">
        <f t="shared" si="221"/>
        <v/>
      </c>
      <c r="P1270" s="53" t="str">
        <f t="shared" si="212"/>
        <v/>
      </c>
      <c r="Q1270" s="52" t="str">
        <f t="shared" si="213"/>
        <v/>
      </c>
      <c r="R1270" s="55" t="str">
        <f t="shared" si="214"/>
        <v/>
      </c>
      <c r="S1270" s="52" t="str">
        <f t="shared" si="222"/>
        <v/>
      </c>
      <c r="T1270" s="83" t="str">
        <f t="shared" si="215"/>
        <v/>
      </c>
      <c r="U1270" s="53" t="str">
        <f>IF(S1270="","",COUNTIF($S$7:S1270,"該当２"))</f>
        <v/>
      </c>
      <c r="V1270" s="56" t="str">
        <f t="shared" si="216"/>
        <v/>
      </c>
      <c r="W1270" s="83" t="str">
        <f t="shared" si="217"/>
        <v/>
      </c>
      <c r="X1270" s="53" t="str">
        <f>IF(V1270="","",COUNTIF($V$7:V1270,"該当３"))</f>
        <v/>
      </c>
    </row>
    <row r="1271" spans="1:24">
      <c r="A1271" s="263">
        <v>1020811005</v>
      </c>
      <c r="B1271" s="263">
        <v>10</v>
      </c>
      <c r="C1271" s="264">
        <v>208</v>
      </c>
      <c r="D1271" s="265">
        <v>11</v>
      </c>
      <c r="E1271" s="264">
        <v>5</v>
      </c>
      <c r="F1271" s="263" t="s">
        <v>495</v>
      </c>
      <c r="G1271" s="263" t="s">
        <v>1448</v>
      </c>
      <c r="H1271" s="263" t="s">
        <v>1527</v>
      </c>
      <c r="I1271" s="263" t="s">
        <v>217</v>
      </c>
      <c r="J1271" s="51"/>
      <c r="K1271" s="52" t="str">
        <f t="shared" si="218"/>
        <v/>
      </c>
      <c r="L1271" s="83" t="str">
        <f t="shared" si="219"/>
        <v/>
      </c>
      <c r="M1271" s="53" t="str">
        <f>IF(K1271="","",COUNTIF($K$7:K1271,"ﾘｽﾄ１"))</f>
        <v/>
      </c>
      <c r="N1271" s="53" t="str">
        <f t="shared" si="220"/>
        <v/>
      </c>
      <c r="O1271" s="54" t="str">
        <f t="shared" si="221"/>
        <v/>
      </c>
      <c r="P1271" s="53" t="str">
        <f t="shared" si="212"/>
        <v/>
      </c>
      <c r="Q1271" s="52" t="str">
        <f t="shared" si="213"/>
        <v/>
      </c>
      <c r="R1271" s="55" t="str">
        <f t="shared" si="214"/>
        <v/>
      </c>
      <c r="S1271" s="52" t="str">
        <f t="shared" si="222"/>
        <v/>
      </c>
      <c r="T1271" s="83" t="str">
        <f t="shared" si="215"/>
        <v/>
      </c>
      <c r="U1271" s="53" t="str">
        <f>IF(S1271="","",COUNTIF($S$7:S1271,"該当２"))</f>
        <v/>
      </c>
      <c r="V1271" s="56" t="str">
        <f t="shared" si="216"/>
        <v/>
      </c>
      <c r="W1271" s="83" t="str">
        <f t="shared" si="217"/>
        <v/>
      </c>
      <c r="X1271" s="53" t="str">
        <f>IF(V1271="","",COUNTIF($V$7:V1271,"該当３"))</f>
        <v/>
      </c>
    </row>
    <row r="1272" spans="1:24">
      <c r="A1272" s="263">
        <v>1020811006</v>
      </c>
      <c r="B1272" s="263">
        <v>10</v>
      </c>
      <c r="C1272" s="264">
        <v>208</v>
      </c>
      <c r="D1272" s="265">
        <v>11</v>
      </c>
      <c r="E1272" s="264">
        <v>6</v>
      </c>
      <c r="F1272" s="263" t="s">
        <v>495</v>
      </c>
      <c r="G1272" s="263" t="s">
        <v>1448</v>
      </c>
      <c r="H1272" s="263" t="s">
        <v>1527</v>
      </c>
      <c r="I1272" s="263" t="s">
        <v>195</v>
      </c>
      <c r="J1272" s="51"/>
      <c r="K1272" s="52" t="str">
        <f t="shared" si="218"/>
        <v/>
      </c>
      <c r="L1272" s="83" t="str">
        <f t="shared" si="219"/>
        <v/>
      </c>
      <c r="M1272" s="53" t="str">
        <f>IF(K1272="","",COUNTIF($K$7:K1272,"ﾘｽﾄ１"))</f>
        <v/>
      </c>
      <c r="N1272" s="53" t="str">
        <f t="shared" si="220"/>
        <v/>
      </c>
      <c r="O1272" s="54" t="str">
        <f t="shared" si="221"/>
        <v/>
      </c>
      <c r="P1272" s="53" t="str">
        <f t="shared" si="212"/>
        <v/>
      </c>
      <c r="Q1272" s="52" t="str">
        <f t="shared" si="213"/>
        <v/>
      </c>
      <c r="R1272" s="55" t="str">
        <f t="shared" si="214"/>
        <v/>
      </c>
      <c r="S1272" s="52" t="str">
        <f t="shared" si="222"/>
        <v/>
      </c>
      <c r="T1272" s="83" t="str">
        <f t="shared" si="215"/>
        <v/>
      </c>
      <c r="U1272" s="53" t="str">
        <f>IF(S1272="","",COUNTIF($S$7:S1272,"該当２"))</f>
        <v/>
      </c>
      <c r="V1272" s="56" t="str">
        <f t="shared" si="216"/>
        <v/>
      </c>
      <c r="W1272" s="83" t="str">
        <f t="shared" si="217"/>
        <v/>
      </c>
      <c r="X1272" s="53" t="str">
        <f>IF(V1272="","",COUNTIF($V$7:V1272,"該当３"))</f>
        <v/>
      </c>
    </row>
    <row r="1273" spans="1:24">
      <c r="A1273" s="263">
        <v>1020900000</v>
      </c>
      <c r="B1273" s="263">
        <v>10</v>
      </c>
      <c r="C1273" s="264">
        <v>209</v>
      </c>
      <c r="D1273" s="265">
        <v>0</v>
      </c>
      <c r="E1273" s="264">
        <v>0</v>
      </c>
      <c r="F1273" s="263" t="s">
        <v>495</v>
      </c>
      <c r="G1273" s="263" t="s">
        <v>1531</v>
      </c>
      <c r="H1273" s="263"/>
      <c r="I1273" s="263"/>
      <c r="J1273" s="51"/>
      <c r="K1273" s="52" t="str">
        <f t="shared" si="218"/>
        <v>ﾘｽﾄ１</v>
      </c>
      <c r="L1273" s="83" t="str">
        <f t="shared" si="219"/>
        <v>藤岡市</v>
      </c>
      <c r="M1273" s="53">
        <f>IF(K1273="","",COUNTIF($K$7:K1273,"ﾘｽﾄ１"))</f>
        <v>9</v>
      </c>
      <c r="N1273" s="53" t="str">
        <f t="shared" si="220"/>
        <v/>
      </c>
      <c r="O1273" s="54" t="str">
        <f t="shared" si="221"/>
        <v/>
      </c>
      <c r="P1273" s="53" t="str">
        <f t="shared" si="212"/>
        <v/>
      </c>
      <c r="Q1273" s="52" t="str">
        <f t="shared" si="213"/>
        <v/>
      </c>
      <c r="R1273" s="55" t="str">
        <f t="shared" si="214"/>
        <v/>
      </c>
      <c r="S1273" s="52" t="str">
        <f t="shared" si="222"/>
        <v/>
      </c>
      <c r="T1273" s="83" t="str">
        <f t="shared" si="215"/>
        <v/>
      </c>
      <c r="U1273" s="53" t="str">
        <f>IF(S1273="","",COUNTIF($S$7:S1273,"該当２"))</f>
        <v/>
      </c>
      <c r="V1273" s="56" t="str">
        <f t="shared" si="216"/>
        <v/>
      </c>
      <c r="W1273" s="83" t="str">
        <f t="shared" si="217"/>
        <v/>
      </c>
      <c r="X1273" s="53" t="str">
        <f>IF(V1273="","",COUNTIF($V$7:V1273,"該当３"))</f>
        <v/>
      </c>
    </row>
    <row r="1274" spans="1:24">
      <c r="A1274" s="263">
        <v>1020901000</v>
      </c>
      <c r="B1274" s="263">
        <v>10</v>
      </c>
      <c r="C1274" s="264">
        <v>209</v>
      </c>
      <c r="D1274" s="265">
        <v>1</v>
      </c>
      <c r="E1274" s="264">
        <v>0</v>
      </c>
      <c r="F1274" s="263" t="s">
        <v>495</v>
      </c>
      <c r="G1274" s="263" t="s">
        <v>1531</v>
      </c>
      <c r="H1274" s="263" t="s">
        <v>163</v>
      </c>
      <c r="I1274" s="263"/>
      <c r="J1274" s="51"/>
      <c r="K1274" s="52" t="str">
        <f t="shared" si="218"/>
        <v/>
      </c>
      <c r="L1274" s="83" t="str">
        <f t="shared" si="219"/>
        <v/>
      </c>
      <c r="M1274" s="53" t="str">
        <f>IF(K1274="","",COUNTIF($K$7:K1274,"ﾘｽﾄ１"))</f>
        <v/>
      </c>
      <c r="N1274" s="53" t="str">
        <f t="shared" si="220"/>
        <v/>
      </c>
      <c r="O1274" s="54" t="str">
        <f t="shared" si="221"/>
        <v/>
      </c>
      <c r="P1274" s="53" t="str">
        <f t="shared" si="212"/>
        <v/>
      </c>
      <c r="Q1274" s="52" t="str">
        <f t="shared" si="213"/>
        <v/>
      </c>
      <c r="R1274" s="55" t="str">
        <f t="shared" si="214"/>
        <v/>
      </c>
      <c r="S1274" s="52" t="str">
        <f t="shared" si="222"/>
        <v/>
      </c>
      <c r="T1274" s="83" t="str">
        <f t="shared" si="215"/>
        <v/>
      </c>
      <c r="U1274" s="53" t="str">
        <f>IF(S1274="","",COUNTIF($S$7:S1274,"該当２"))</f>
        <v/>
      </c>
      <c r="V1274" s="56" t="str">
        <f t="shared" si="216"/>
        <v/>
      </c>
      <c r="W1274" s="83" t="str">
        <f t="shared" si="217"/>
        <v/>
      </c>
      <c r="X1274" s="53" t="str">
        <f>IF(V1274="","",COUNTIF($V$7:V1274,"該当３"))</f>
        <v/>
      </c>
    </row>
    <row r="1275" spans="1:24">
      <c r="A1275" s="263">
        <v>1020901001</v>
      </c>
      <c r="B1275" s="263">
        <v>10</v>
      </c>
      <c r="C1275" s="264">
        <v>209</v>
      </c>
      <c r="D1275" s="265">
        <v>1</v>
      </c>
      <c r="E1275" s="264">
        <v>1</v>
      </c>
      <c r="F1275" s="263" t="s">
        <v>495</v>
      </c>
      <c r="G1275" s="263" t="s">
        <v>1531</v>
      </c>
      <c r="H1275" s="263" t="s">
        <v>163</v>
      </c>
      <c r="I1275" s="263" t="s">
        <v>1532</v>
      </c>
      <c r="J1275" s="51"/>
      <c r="K1275" s="52" t="str">
        <f t="shared" si="218"/>
        <v/>
      </c>
      <c r="L1275" s="83" t="str">
        <f t="shared" si="219"/>
        <v/>
      </c>
      <c r="M1275" s="53" t="str">
        <f>IF(K1275="","",COUNTIF($K$7:K1275,"ﾘｽﾄ１"))</f>
        <v/>
      </c>
      <c r="N1275" s="53" t="str">
        <f t="shared" si="220"/>
        <v/>
      </c>
      <c r="O1275" s="54" t="str">
        <f t="shared" si="221"/>
        <v/>
      </c>
      <c r="P1275" s="53" t="str">
        <f t="shared" si="212"/>
        <v/>
      </c>
      <c r="Q1275" s="52" t="str">
        <f t="shared" si="213"/>
        <v/>
      </c>
      <c r="R1275" s="55" t="str">
        <f t="shared" si="214"/>
        <v/>
      </c>
      <c r="S1275" s="52" t="str">
        <f t="shared" si="222"/>
        <v/>
      </c>
      <c r="T1275" s="83" t="str">
        <f t="shared" si="215"/>
        <v/>
      </c>
      <c r="U1275" s="53" t="str">
        <f>IF(S1275="","",COUNTIF($S$7:S1275,"該当２"))</f>
        <v/>
      </c>
      <c r="V1275" s="56" t="str">
        <f t="shared" si="216"/>
        <v/>
      </c>
      <c r="W1275" s="83" t="str">
        <f t="shared" si="217"/>
        <v/>
      </c>
      <c r="X1275" s="53" t="str">
        <f>IF(V1275="","",COUNTIF($V$7:V1275,"該当３"))</f>
        <v/>
      </c>
    </row>
    <row r="1276" spans="1:24">
      <c r="A1276" s="263">
        <v>1020901002</v>
      </c>
      <c r="B1276" s="263">
        <v>10</v>
      </c>
      <c r="C1276" s="264">
        <v>209</v>
      </c>
      <c r="D1276" s="265">
        <v>1</v>
      </c>
      <c r="E1276" s="264">
        <v>2</v>
      </c>
      <c r="F1276" s="263" t="s">
        <v>495</v>
      </c>
      <c r="G1276" s="263" t="s">
        <v>1531</v>
      </c>
      <c r="H1276" s="263" t="s">
        <v>163</v>
      </c>
      <c r="I1276" s="263" t="s">
        <v>1533</v>
      </c>
      <c r="J1276" s="51"/>
      <c r="K1276" s="52" t="str">
        <f t="shared" si="218"/>
        <v/>
      </c>
      <c r="L1276" s="83" t="str">
        <f t="shared" si="219"/>
        <v/>
      </c>
      <c r="M1276" s="53" t="str">
        <f>IF(K1276="","",COUNTIF($K$7:K1276,"ﾘｽﾄ１"))</f>
        <v/>
      </c>
      <c r="N1276" s="53" t="str">
        <f t="shared" si="220"/>
        <v/>
      </c>
      <c r="O1276" s="54" t="str">
        <f t="shared" si="221"/>
        <v/>
      </c>
      <c r="P1276" s="53" t="str">
        <f t="shared" si="212"/>
        <v/>
      </c>
      <c r="Q1276" s="52" t="str">
        <f t="shared" si="213"/>
        <v/>
      </c>
      <c r="R1276" s="55" t="str">
        <f t="shared" si="214"/>
        <v/>
      </c>
      <c r="S1276" s="52" t="str">
        <f t="shared" si="222"/>
        <v/>
      </c>
      <c r="T1276" s="83" t="str">
        <f t="shared" si="215"/>
        <v/>
      </c>
      <c r="U1276" s="53" t="str">
        <f>IF(S1276="","",COUNTIF($S$7:S1276,"該当２"))</f>
        <v/>
      </c>
      <c r="V1276" s="56" t="str">
        <f t="shared" si="216"/>
        <v/>
      </c>
      <c r="W1276" s="83" t="str">
        <f t="shared" si="217"/>
        <v/>
      </c>
      <c r="X1276" s="53" t="str">
        <f>IF(V1276="","",COUNTIF($V$7:V1276,"該当３"))</f>
        <v/>
      </c>
    </row>
    <row r="1277" spans="1:24">
      <c r="A1277" s="263">
        <v>1020901003</v>
      </c>
      <c r="B1277" s="263">
        <v>10</v>
      </c>
      <c r="C1277" s="264">
        <v>209</v>
      </c>
      <c r="D1277" s="265">
        <v>1</v>
      </c>
      <c r="E1277" s="264">
        <v>3</v>
      </c>
      <c r="F1277" s="263" t="s">
        <v>495</v>
      </c>
      <c r="G1277" s="263" t="s">
        <v>1531</v>
      </c>
      <c r="H1277" s="263" t="s">
        <v>163</v>
      </c>
      <c r="I1277" s="263" t="s">
        <v>272</v>
      </c>
      <c r="J1277" s="51"/>
      <c r="K1277" s="52" t="str">
        <f t="shared" si="218"/>
        <v/>
      </c>
      <c r="L1277" s="83" t="str">
        <f t="shared" si="219"/>
        <v/>
      </c>
      <c r="M1277" s="53" t="str">
        <f>IF(K1277="","",COUNTIF($K$7:K1277,"ﾘｽﾄ１"))</f>
        <v/>
      </c>
      <c r="N1277" s="53" t="str">
        <f t="shared" si="220"/>
        <v/>
      </c>
      <c r="O1277" s="54" t="str">
        <f t="shared" si="221"/>
        <v/>
      </c>
      <c r="P1277" s="53" t="str">
        <f t="shared" si="212"/>
        <v/>
      </c>
      <c r="Q1277" s="52" t="str">
        <f t="shared" si="213"/>
        <v/>
      </c>
      <c r="R1277" s="55" t="str">
        <f t="shared" si="214"/>
        <v/>
      </c>
      <c r="S1277" s="52" t="str">
        <f t="shared" si="222"/>
        <v/>
      </c>
      <c r="T1277" s="83" t="str">
        <f t="shared" si="215"/>
        <v/>
      </c>
      <c r="U1277" s="53" t="str">
        <f>IF(S1277="","",COUNTIF($S$7:S1277,"該当２"))</f>
        <v/>
      </c>
      <c r="V1277" s="56" t="str">
        <f t="shared" si="216"/>
        <v/>
      </c>
      <c r="W1277" s="83" t="str">
        <f t="shared" si="217"/>
        <v/>
      </c>
      <c r="X1277" s="53" t="str">
        <f>IF(V1277="","",COUNTIF($V$7:V1277,"該当３"))</f>
        <v/>
      </c>
    </row>
    <row r="1278" spans="1:24">
      <c r="A1278" s="263">
        <v>1020901004</v>
      </c>
      <c r="B1278" s="263">
        <v>10</v>
      </c>
      <c r="C1278" s="264">
        <v>209</v>
      </c>
      <c r="D1278" s="265">
        <v>1</v>
      </c>
      <c r="E1278" s="264">
        <v>4</v>
      </c>
      <c r="F1278" s="263" t="s">
        <v>495</v>
      </c>
      <c r="G1278" s="263" t="s">
        <v>1531</v>
      </c>
      <c r="H1278" s="263" t="s">
        <v>163</v>
      </c>
      <c r="I1278" s="263" t="s">
        <v>1534</v>
      </c>
      <c r="J1278" s="51"/>
      <c r="K1278" s="52" t="str">
        <f t="shared" si="218"/>
        <v/>
      </c>
      <c r="L1278" s="83" t="str">
        <f t="shared" si="219"/>
        <v/>
      </c>
      <c r="M1278" s="53" t="str">
        <f>IF(K1278="","",COUNTIF($K$7:K1278,"ﾘｽﾄ１"))</f>
        <v/>
      </c>
      <c r="N1278" s="53" t="str">
        <f t="shared" si="220"/>
        <v/>
      </c>
      <c r="O1278" s="54" t="str">
        <f t="shared" si="221"/>
        <v/>
      </c>
      <c r="P1278" s="53" t="str">
        <f t="shared" si="212"/>
        <v/>
      </c>
      <c r="Q1278" s="52" t="str">
        <f t="shared" si="213"/>
        <v/>
      </c>
      <c r="R1278" s="55" t="str">
        <f t="shared" si="214"/>
        <v/>
      </c>
      <c r="S1278" s="52" t="str">
        <f t="shared" si="222"/>
        <v/>
      </c>
      <c r="T1278" s="83" t="str">
        <f t="shared" si="215"/>
        <v/>
      </c>
      <c r="U1278" s="53" t="str">
        <f>IF(S1278="","",COUNTIF($S$7:S1278,"該当２"))</f>
        <v/>
      </c>
      <c r="V1278" s="56" t="str">
        <f t="shared" si="216"/>
        <v/>
      </c>
      <c r="W1278" s="83" t="str">
        <f t="shared" si="217"/>
        <v/>
      </c>
      <c r="X1278" s="53" t="str">
        <f>IF(V1278="","",COUNTIF($V$7:V1278,"該当３"))</f>
        <v/>
      </c>
    </row>
    <row r="1279" spans="1:24">
      <c r="A1279" s="263">
        <v>1020901005</v>
      </c>
      <c r="B1279" s="263">
        <v>10</v>
      </c>
      <c r="C1279" s="264">
        <v>209</v>
      </c>
      <c r="D1279" s="265">
        <v>1</v>
      </c>
      <c r="E1279" s="264">
        <v>5</v>
      </c>
      <c r="F1279" s="263" t="s">
        <v>495</v>
      </c>
      <c r="G1279" s="263" t="s">
        <v>1531</v>
      </c>
      <c r="H1279" s="263" t="s">
        <v>163</v>
      </c>
      <c r="I1279" s="263" t="s">
        <v>63</v>
      </c>
      <c r="J1279" s="51"/>
      <c r="K1279" s="52" t="str">
        <f t="shared" si="218"/>
        <v/>
      </c>
      <c r="L1279" s="83" t="str">
        <f t="shared" si="219"/>
        <v/>
      </c>
      <c r="M1279" s="53" t="str">
        <f>IF(K1279="","",COUNTIF($K$7:K1279,"ﾘｽﾄ１"))</f>
        <v/>
      </c>
      <c r="N1279" s="53" t="str">
        <f t="shared" si="220"/>
        <v/>
      </c>
      <c r="O1279" s="54" t="str">
        <f t="shared" si="221"/>
        <v/>
      </c>
      <c r="P1279" s="53" t="str">
        <f t="shared" si="212"/>
        <v/>
      </c>
      <c r="Q1279" s="52" t="str">
        <f t="shared" si="213"/>
        <v/>
      </c>
      <c r="R1279" s="55" t="str">
        <f t="shared" si="214"/>
        <v/>
      </c>
      <c r="S1279" s="52" t="str">
        <f t="shared" si="222"/>
        <v/>
      </c>
      <c r="T1279" s="83" t="str">
        <f t="shared" si="215"/>
        <v/>
      </c>
      <c r="U1279" s="53" t="str">
        <f>IF(S1279="","",COUNTIF($S$7:S1279,"該当２"))</f>
        <v/>
      </c>
      <c r="V1279" s="56" t="str">
        <f t="shared" si="216"/>
        <v/>
      </c>
      <c r="W1279" s="83" t="str">
        <f t="shared" si="217"/>
        <v/>
      </c>
      <c r="X1279" s="53" t="str">
        <f>IF(V1279="","",COUNTIF($V$7:V1279,"該当３"))</f>
        <v/>
      </c>
    </row>
    <row r="1280" spans="1:24">
      <c r="A1280" s="263">
        <v>1020901006</v>
      </c>
      <c r="B1280" s="263">
        <v>10</v>
      </c>
      <c r="C1280" s="264">
        <v>209</v>
      </c>
      <c r="D1280" s="265">
        <v>1</v>
      </c>
      <c r="E1280" s="264">
        <v>6</v>
      </c>
      <c r="F1280" s="263" t="s">
        <v>495</v>
      </c>
      <c r="G1280" s="263" t="s">
        <v>1531</v>
      </c>
      <c r="H1280" s="263" t="s">
        <v>163</v>
      </c>
      <c r="I1280" s="263" t="s">
        <v>37</v>
      </c>
      <c r="J1280" s="51"/>
      <c r="K1280" s="52" t="str">
        <f t="shared" si="218"/>
        <v/>
      </c>
      <c r="L1280" s="83" t="str">
        <f t="shared" si="219"/>
        <v/>
      </c>
      <c r="M1280" s="53" t="str">
        <f>IF(K1280="","",COUNTIF($K$7:K1280,"ﾘｽﾄ１"))</f>
        <v/>
      </c>
      <c r="N1280" s="53" t="str">
        <f t="shared" si="220"/>
        <v/>
      </c>
      <c r="O1280" s="54" t="str">
        <f t="shared" si="221"/>
        <v/>
      </c>
      <c r="P1280" s="53" t="str">
        <f t="shared" si="212"/>
        <v/>
      </c>
      <c r="Q1280" s="52" t="str">
        <f t="shared" si="213"/>
        <v/>
      </c>
      <c r="R1280" s="55" t="str">
        <f t="shared" si="214"/>
        <v/>
      </c>
      <c r="S1280" s="52" t="str">
        <f t="shared" si="222"/>
        <v/>
      </c>
      <c r="T1280" s="83" t="str">
        <f t="shared" si="215"/>
        <v/>
      </c>
      <c r="U1280" s="53" t="str">
        <f>IF(S1280="","",COUNTIF($S$7:S1280,"該当２"))</f>
        <v/>
      </c>
      <c r="V1280" s="56" t="str">
        <f t="shared" si="216"/>
        <v/>
      </c>
      <c r="W1280" s="83" t="str">
        <f t="shared" si="217"/>
        <v/>
      </c>
      <c r="X1280" s="53" t="str">
        <f>IF(V1280="","",COUNTIF($V$7:V1280,"該当３"))</f>
        <v/>
      </c>
    </row>
    <row r="1281" spans="1:24">
      <c r="A1281" s="263">
        <v>1020901007</v>
      </c>
      <c r="B1281" s="263">
        <v>10</v>
      </c>
      <c r="C1281" s="264">
        <v>209</v>
      </c>
      <c r="D1281" s="265">
        <v>1</v>
      </c>
      <c r="E1281" s="264">
        <v>7</v>
      </c>
      <c r="F1281" s="263" t="s">
        <v>495</v>
      </c>
      <c r="G1281" s="263" t="s">
        <v>1531</v>
      </c>
      <c r="H1281" s="263" t="s">
        <v>163</v>
      </c>
      <c r="I1281" s="263" t="s">
        <v>970</v>
      </c>
      <c r="J1281" s="51"/>
      <c r="K1281" s="52" t="str">
        <f t="shared" si="218"/>
        <v/>
      </c>
      <c r="L1281" s="83" t="str">
        <f t="shared" si="219"/>
        <v/>
      </c>
      <c r="M1281" s="53" t="str">
        <f>IF(K1281="","",COUNTIF($K$7:K1281,"ﾘｽﾄ１"))</f>
        <v/>
      </c>
      <c r="N1281" s="53" t="str">
        <f t="shared" si="220"/>
        <v/>
      </c>
      <c r="O1281" s="54" t="str">
        <f t="shared" si="221"/>
        <v/>
      </c>
      <c r="P1281" s="53" t="str">
        <f t="shared" si="212"/>
        <v/>
      </c>
      <c r="Q1281" s="52" t="str">
        <f t="shared" si="213"/>
        <v/>
      </c>
      <c r="R1281" s="55" t="str">
        <f t="shared" si="214"/>
        <v/>
      </c>
      <c r="S1281" s="52" t="str">
        <f t="shared" si="222"/>
        <v/>
      </c>
      <c r="T1281" s="83" t="str">
        <f t="shared" si="215"/>
        <v/>
      </c>
      <c r="U1281" s="53" t="str">
        <f>IF(S1281="","",COUNTIF($S$7:S1281,"該当２"))</f>
        <v/>
      </c>
      <c r="V1281" s="56" t="str">
        <f t="shared" si="216"/>
        <v/>
      </c>
      <c r="W1281" s="83" t="str">
        <f t="shared" si="217"/>
        <v/>
      </c>
      <c r="X1281" s="53" t="str">
        <f>IF(V1281="","",COUNTIF($V$7:V1281,"該当３"))</f>
        <v/>
      </c>
    </row>
    <row r="1282" spans="1:24">
      <c r="A1282" s="263">
        <v>1020902000</v>
      </c>
      <c r="B1282" s="263">
        <v>10</v>
      </c>
      <c r="C1282" s="264">
        <v>209</v>
      </c>
      <c r="D1282" s="265">
        <v>2</v>
      </c>
      <c r="E1282" s="264">
        <v>0</v>
      </c>
      <c r="F1282" s="263" t="s">
        <v>495</v>
      </c>
      <c r="G1282" s="263" t="s">
        <v>1531</v>
      </c>
      <c r="H1282" s="263" t="s">
        <v>1535</v>
      </c>
      <c r="I1282" s="263"/>
      <c r="J1282" s="51"/>
      <c r="K1282" s="52" t="str">
        <f t="shared" si="218"/>
        <v/>
      </c>
      <c r="L1282" s="83" t="str">
        <f t="shared" si="219"/>
        <v/>
      </c>
      <c r="M1282" s="53" t="str">
        <f>IF(K1282="","",COUNTIF($K$7:K1282,"ﾘｽﾄ１"))</f>
        <v/>
      </c>
      <c r="N1282" s="53" t="str">
        <f t="shared" si="220"/>
        <v/>
      </c>
      <c r="O1282" s="54" t="str">
        <f t="shared" si="221"/>
        <v/>
      </c>
      <c r="P1282" s="53" t="str">
        <f t="shared" si="212"/>
        <v/>
      </c>
      <c r="Q1282" s="52" t="str">
        <f t="shared" si="213"/>
        <v/>
      </c>
      <c r="R1282" s="55" t="str">
        <f t="shared" si="214"/>
        <v/>
      </c>
      <c r="S1282" s="52" t="str">
        <f t="shared" si="222"/>
        <v/>
      </c>
      <c r="T1282" s="83" t="str">
        <f t="shared" si="215"/>
        <v/>
      </c>
      <c r="U1282" s="53" t="str">
        <f>IF(S1282="","",COUNTIF($S$7:S1282,"該当２"))</f>
        <v/>
      </c>
      <c r="V1282" s="56" t="str">
        <f t="shared" si="216"/>
        <v/>
      </c>
      <c r="W1282" s="83" t="str">
        <f t="shared" si="217"/>
        <v/>
      </c>
      <c r="X1282" s="53" t="str">
        <f>IF(V1282="","",COUNTIF($V$7:V1282,"該当３"))</f>
        <v/>
      </c>
    </row>
    <row r="1283" spans="1:24">
      <c r="A1283" s="263">
        <v>1020902001</v>
      </c>
      <c r="B1283" s="263">
        <v>10</v>
      </c>
      <c r="C1283" s="264">
        <v>209</v>
      </c>
      <c r="D1283" s="265">
        <v>2</v>
      </c>
      <c r="E1283" s="264">
        <v>1</v>
      </c>
      <c r="F1283" s="263" t="s">
        <v>495</v>
      </c>
      <c r="G1283" s="263" t="s">
        <v>1531</v>
      </c>
      <c r="H1283" s="263" t="s">
        <v>1535</v>
      </c>
      <c r="I1283" s="263" t="s">
        <v>1536</v>
      </c>
      <c r="J1283" s="51"/>
      <c r="K1283" s="52" t="str">
        <f t="shared" si="218"/>
        <v/>
      </c>
      <c r="L1283" s="83" t="str">
        <f t="shared" si="219"/>
        <v/>
      </c>
      <c r="M1283" s="53" t="str">
        <f>IF(K1283="","",COUNTIF($K$7:K1283,"ﾘｽﾄ１"))</f>
        <v/>
      </c>
      <c r="N1283" s="53" t="str">
        <f t="shared" si="220"/>
        <v/>
      </c>
      <c r="O1283" s="54" t="str">
        <f t="shared" si="221"/>
        <v/>
      </c>
      <c r="P1283" s="53" t="str">
        <f t="shared" si="212"/>
        <v/>
      </c>
      <c r="Q1283" s="52" t="str">
        <f t="shared" si="213"/>
        <v/>
      </c>
      <c r="R1283" s="55" t="str">
        <f t="shared" si="214"/>
        <v/>
      </c>
      <c r="S1283" s="52" t="str">
        <f t="shared" si="222"/>
        <v/>
      </c>
      <c r="T1283" s="83" t="str">
        <f t="shared" si="215"/>
        <v/>
      </c>
      <c r="U1283" s="53" t="str">
        <f>IF(S1283="","",COUNTIF($S$7:S1283,"該当２"))</f>
        <v/>
      </c>
      <c r="V1283" s="56" t="str">
        <f t="shared" si="216"/>
        <v/>
      </c>
      <c r="W1283" s="83" t="str">
        <f t="shared" si="217"/>
        <v/>
      </c>
      <c r="X1283" s="53" t="str">
        <f>IF(V1283="","",COUNTIF($V$7:V1283,"該当３"))</f>
        <v/>
      </c>
    </row>
    <row r="1284" spans="1:24">
      <c r="A1284" s="263">
        <v>1020902002</v>
      </c>
      <c r="B1284" s="263">
        <v>10</v>
      </c>
      <c r="C1284" s="264">
        <v>209</v>
      </c>
      <c r="D1284" s="265">
        <v>2</v>
      </c>
      <c r="E1284" s="264">
        <v>2</v>
      </c>
      <c r="F1284" s="263" t="s">
        <v>495</v>
      </c>
      <c r="G1284" s="263" t="s">
        <v>1531</v>
      </c>
      <c r="H1284" s="263" t="s">
        <v>1535</v>
      </c>
      <c r="I1284" s="263" t="s">
        <v>10</v>
      </c>
      <c r="J1284" s="51"/>
      <c r="K1284" s="52" t="str">
        <f t="shared" si="218"/>
        <v/>
      </c>
      <c r="L1284" s="83" t="str">
        <f t="shared" si="219"/>
        <v/>
      </c>
      <c r="M1284" s="53" t="str">
        <f>IF(K1284="","",COUNTIF($K$7:K1284,"ﾘｽﾄ１"))</f>
        <v/>
      </c>
      <c r="N1284" s="53" t="str">
        <f t="shared" si="220"/>
        <v/>
      </c>
      <c r="O1284" s="54" t="str">
        <f t="shared" si="221"/>
        <v/>
      </c>
      <c r="P1284" s="53" t="str">
        <f t="shared" si="212"/>
        <v/>
      </c>
      <c r="Q1284" s="52" t="str">
        <f t="shared" si="213"/>
        <v/>
      </c>
      <c r="R1284" s="55" t="str">
        <f t="shared" si="214"/>
        <v/>
      </c>
      <c r="S1284" s="52" t="str">
        <f t="shared" si="222"/>
        <v/>
      </c>
      <c r="T1284" s="83" t="str">
        <f t="shared" si="215"/>
        <v/>
      </c>
      <c r="U1284" s="53" t="str">
        <f>IF(S1284="","",COUNTIF($S$7:S1284,"該当２"))</f>
        <v/>
      </c>
      <c r="V1284" s="56" t="str">
        <f t="shared" si="216"/>
        <v/>
      </c>
      <c r="W1284" s="83" t="str">
        <f t="shared" si="217"/>
        <v/>
      </c>
      <c r="X1284" s="53" t="str">
        <f>IF(V1284="","",COUNTIF($V$7:V1284,"該当３"))</f>
        <v/>
      </c>
    </row>
    <row r="1285" spans="1:24">
      <c r="A1285" s="263">
        <v>1020902003</v>
      </c>
      <c r="B1285" s="263">
        <v>10</v>
      </c>
      <c r="C1285" s="264">
        <v>209</v>
      </c>
      <c r="D1285" s="265">
        <v>2</v>
      </c>
      <c r="E1285" s="264">
        <v>3</v>
      </c>
      <c r="F1285" s="263" t="s">
        <v>495</v>
      </c>
      <c r="G1285" s="263" t="s">
        <v>1531</v>
      </c>
      <c r="H1285" s="263" t="s">
        <v>1535</v>
      </c>
      <c r="I1285" s="263" t="s">
        <v>79</v>
      </c>
      <c r="J1285" s="51"/>
      <c r="K1285" s="52" t="str">
        <f t="shared" si="218"/>
        <v/>
      </c>
      <c r="L1285" s="83" t="str">
        <f t="shared" si="219"/>
        <v/>
      </c>
      <c r="M1285" s="53" t="str">
        <f>IF(K1285="","",COUNTIF($K$7:K1285,"ﾘｽﾄ１"))</f>
        <v/>
      </c>
      <c r="N1285" s="53" t="str">
        <f t="shared" si="220"/>
        <v/>
      </c>
      <c r="O1285" s="54" t="str">
        <f t="shared" si="221"/>
        <v/>
      </c>
      <c r="P1285" s="53" t="str">
        <f t="shared" si="212"/>
        <v/>
      </c>
      <c r="Q1285" s="52" t="str">
        <f t="shared" si="213"/>
        <v/>
      </c>
      <c r="R1285" s="55" t="str">
        <f t="shared" si="214"/>
        <v/>
      </c>
      <c r="S1285" s="52" t="str">
        <f t="shared" si="222"/>
        <v/>
      </c>
      <c r="T1285" s="83" t="str">
        <f t="shared" si="215"/>
        <v/>
      </c>
      <c r="U1285" s="53" t="str">
        <f>IF(S1285="","",COUNTIF($S$7:S1285,"該当２"))</f>
        <v/>
      </c>
      <c r="V1285" s="56" t="str">
        <f t="shared" si="216"/>
        <v/>
      </c>
      <c r="W1285" s="83" t="str">
        <f t="shared" si="217"/>
        <v/>
      </c>
      <c r="X1285" s="53" t="str">
        <f>IF(V1285="","",COUNTIF($V$7:V1285,"該当３"))</f>
        <v/>
      </c>
    </row>
    <row r="1286" spans="1:24">
      <c r="A1286" s="263">
        <v>1020902004</v>
      </c>
      <c r="B1286" s="263">
        <v>10</v>
      </c>
      <c r="C1286" s="264">
        <v>209</v>
      </c>
      <c r="D1286" s="265">
        <v>2</v>
      </c>
      <c r="E1286" s="264">
        <v>4</v>
      </c>
      <c r="F1286" s="263" t="s">
        <v>495</v>
      </c>
      <c r="G1286" s="263" t="s">
        <v>1531</v>
      </c>
      <c r="H1286" s="263" t="s">
        <v>1535</v>
      </c>
      <c r="I1286" s="263" t="s">
        <v>71</v>
      </c>
      <c r="J1286" s="51"/>
      <c r="K1286" s="52" t="str">
        <f t="shared" si="218"/>
        <v/>
      </c>
      <c r="L1286" s="83" t="str">
        <f t="shared" si="219"/>
        <v/>
      </c>
      <c r="M1286" s="53" t="str">
        <f>IF(K1286="","",COUNTIF($K$7:K1286,"ﾘｽﾄ１"))</f>
        <v/>
      </c>
      <c r="N1286" s="53" t="str">
        <f t="shared" si="220"/>
        <v/>
      </c>
      <c r="O1286" s="54" t="str">
        <f t="shared" si="221"/>
        <v/>
      </c>
      <c r="P1286" s="53" t="str">
        <f t="shared" si="212"/>
        <v/>
      </c>
      <c r="Q1286" s="52" t="str">
        <f t="shared" si="213"/>
        <v/>
      </c>
      <c r="R1286" s="55" t="str">
        <f t="shared" si="214"/>
        <v/>
      </c>
      <c r="S1286" s="52" t="str">
        <f t="shared" si="222"/>
        <v/>
      </c>
      <c r="T1286" s="83" t="str">
        <f t="shared" si="215"/>
        <v/>
      </c>
      <c r="U1286" s="53" t="str">
        <f>IF(S1286="","",COUNTIF($S$7:S1286,"該当２"))</f>
        <v/>
      </c>
      <c r="V1286" s="56" t="str">
        <f t="shared" si="216"/>
        <v/>
      </c>
      <c r="W1286" s="83" t="str">
        <f t="shared" si="217"/>
        <v/>
      </c>
      <c r="X1286" s="53" t="str">
        <f>IF(V1286="","",COUNTIF($V$7:V1286,"該当３"))</f>
        <v/>
      </c>
    </row>
    <row r="1287" spans="1:24">
      <c r="A1287" s="263">
        <v>1020902005</v>
      </c>
      <c r="B1287" s="263">
        <v>10</v>
      </c>
      <c r="C1287" s="264">
        <v>209</v>
      </c>
      <c r="D1287" s="265">
        <v>2</v>
      </c>
      <c r="E1287" s="264">
        <v>5</v>
      </c>
      <c r="F1287" s="263" t="s">
        <v>495</v>
      </c>
      <c r="G1287" s="263" t="s">
        <v>1531</v>
      </c>
      <c r="H1287" s="263" t="s">
        <v>1535</v>
      </c>
      <c r="I1287" s="263" t="s">
        <v>1537</v>
      </c>
      <c r="J1287" s="51"/>
      <c r="K1287" s="52" t="str">
        <f t="shared" si="218"/>
        <v/>
      </c>
      <c r="L1287" s="83" t="str">
        <f t="shared" si="219"/>
        <v/>
      </c>
      <c r="M1287" s="53" t="str">
        <f>IF(K1287="","",COUNTIF($K$7:K1287,"ﾘｽﾄ１"))</f>
        <v/>
      </c>
      <c r="N1287" s="53" t="str">
        <f t="shared" si="220"/>
        <v/>
      </c>
      <c r="O1287" s="54" t="str">
        <f t="shared" si="221"/>
        <v/>
      </c>
      <c r="P1287" s="53" t="str">
        <f t="shared" si="212"/>
        <v/>
      </c>
      <c r="Q1287" s="52" t="str">
        <f t="shared" si="213"/>
        <v/>
      </c>
      <c r="R1287" s="55" t="str">
        <f t="shared" si="214"/>
        <v/>
      </c>
      <c r="S1287" s="52" t="str">
        <f t="shared" si="222"/>
        <v/>
      </c>
      <c r="T1287" s="83" t="str">
        <f t="shared" si="215"/>
        <v/>
      </c>
      <c r="U1287" s="53" t="str">
        <f>IF(S1287="","",COUNTIF($S$7:S1287,"該当２"))</f>
        <v/>
      </c>
      <c r="V1287" s="56" t="str">
        <f t="shared" si="216"/>
        <v/>
      </c>
      <c r="W1287" s="83" t="str">
        <f t="shared" si="217"/>
        <v/>
      </c>
      <c r="X1287" s="53" t="str">
        <f>IF(V1287="","",COUNTIF($V$7:V1287,"該当３"))</f>
        <v/>
      </c>
    </row>
    <row r="1288" spans="1:24">
      <c r="A1288" s="263">
        <v>1020902006</v>
      </c>
      <c r="B1288" s="263">
        <v>10</v>
      </c>
      <c r="C1288" s="264">
        <v>209</v>
      </c>
      <c r="D1288" s="265">
        <v>2</v>
      </c>
      <c r="E1288" s="264">
        <v>6</v>
      </c>
      <c r="F1288" s="263" t="s">
        <v>495</v>
      </c>
      <c r="G1288" s="263" t="s">
        <v>1531</v>
      </c>
      <c r="H1288" s="263" t="s">
        <v>1535</v>
      </c>
      <c r="I1288" s="263" t="s">
        <v>1538</v>
      </c>
      <c r="J1288" s="51"/>
      <c r="K1288" s="52" t="str">
        <f t="shared" si="218"/>
        <v/>
      </c>
      <c r="L1288" s="83" t="str">
        <f t="shared" si="219"/>
        <v/>
      </c>
      <c r="M1288" s="53" t="str">
        <f>IF(K1288="","",COUNTIF($K$7:K1288,"ﾘｽﾄ１"))</f>
        <v/>
      </c>
      <c r="N1288" s="53" t="str">
        <f t="shared" si="220"/>
        <v/>
      </c>
      <c r="O1288" s="54" t="str">
        <f t="shared" si="221"/>
        <v/>
      </c>
      <c r="P1288" s="53" t="str">
        <f t="shared" si="212"/>
        <v/>
      </c>
      <c r="Q1288" s="52" t="str">
        <f t="shared" si="213"/>
        <v/>
      </c>
      <c r="R1288" s="55" t="str">
        <f t="shared" si="214"/>
        <v/>
      </c>
      <c r="S1288" s="52" t="str">
        <f t="shared" si="222"/>
        <v/>
      </c>
      <c r="T1288" s="83" t="str">
        <f t="shared" si="215"/>
        <v/>
      </c>
      <c r="U1288" s="53" t="str">
        <f>IF(S1288="","",COUNTIF($S$7:S1288,"該当２"))</f>
        <v/>
      </c>
      <c r="V1288" s="56" t="str">
        <f t="shared" si="216"/>
        <v/>
      </c>
      <c r="W1288" s="83" t="str">
        <f t="shared" si="217"/>
        <v/>
      </c>
      <c r="X1288" s="53" t="str">
        <f>IF(V1288="","",COUNTIF($V$7:V1288,"該当３"))</f>
        <v/>
      </c>
    </row>
    <row r="1289" spans="1:24">
      <c r="A1289" s="263">
        <v>1020902007</v>
      </c>
      <c r="B1289" s="263">
        <v>10</v>
      </c>
      <c r="C1289" s="264">
        <v>209</v>
      </c>
      <c r="D1289" s="265">
        <v>2</v>
      </c>
      <c r="E1289" s="264">
        <v>7</v>
      </c>
      <c r="F1289" s="263" t="s">
        <v>495</v>
      </c>
      <c r="G1289" s="263" t="s">
        <v>1531</v>
      </c>
      <c r="H1289" s="263" t="s">
        <v>1535</v>
      </c>
      <c r="I1289" s="263" t="s">
        <v>1539</v>
      </c>
      <c r="J1289" s="51"/>
      <c r="K1289" s="52" t="str">
        <f t="shared" si="218"/>
        <v/>
      </c>
      <c r="L1289" s="83" t="str">
        <f t="shared" si="219"/>
        <v/>
      </c>
      <c r="M1289" s="53" t="str">
        <f>IF(K1289="","",COUNTIF($K$7:K1289,"ﾘｽﾄ１"))</f>
        <v/>
      </c>
      <c r="N1289" s="53" t="str">
        <f t="shared" si="220"/>
        <v/>
      </c>
      <c r="O1289" s="54" t="str">
        <f t="shared" si="221"/>
        <v/>
      </c>
      <c r="P1289" s="53" t="str">
        <f t="shared" si="212"/>
        <v/>
      </c>
      <c r="Q1289" s="52" t="str">
        <f t="shared" si="213"/>
        <v/>
      </c>
      <c r="R1289" s="55" t="str">
        <f t="shared" si="214"/>
        <v/>
      </c>
      <c r="S1289" s="52" t="str">
        <f t="shared" si="222"/>
        <v/>
      </c>
      <c r="T1289" s="83" t="str">
        <f t="shared" si="215"/>
        <v/>
      </c>
      <c r="U1289" s="53" t="str">
        <f>IF(S1289="","",COUNTIF($S$7:S1289,"該当２"))</f>
        <v/>
      </c>
      <c r="V1289" s="56" t="str">
        <f t="shared" si="216"/>
        <v/>
      </c>
      <c r="W1289" s="83" t="str">
        <f t="shared" si="217"/>
        <v/>
      </c>
      <c r="X1289" s="53" t="str">
        <f>IF(V1289="","",COUNTIF($V$7:V1289,"該当３"))</f>
        <v/>
      </c>
    </row>
    <row r="1290" spans="1:24">
      <c r="A1290" s="263">
        <v>1020903000</v>
      </c>
      <c r="B1290" s="263">
        <v>10</v>
      </c>
      <c r="C1290" s="264">
        <v>209</v>
      </c>
      <c r="D1290" s="265">
        <v>3</v>
      </c>
      <c r="E1290" s="264">
        <v>0</v>
      </c>
      <c r="F1290" s="263" t="s">
        <v>495</v>
      </c>
      <c r="G1290" s="263" t="s">
        <v>1531</v>
      </c>
      <c r="H1290" s="263" t="s">
        <v>1540</v>
      </c>
      <c r="I1290" s="263"/>
      <c r="J1290" s="51"/>
      <c r="K1290" s="52" t="str">
        <f t="shared" si="218"/>
        <v/>
      </c>
      <c r="L1290" s="83" t="str">
        <f t="shared" si="219"/>
        <v/>
      </c>
      <c r="M1290" s="53" t="str">
        <f>IF(K1290="","",COUNTIF($K$7:K1290,"ﾘｽﾄ１"))</f>
        <v/>
      </c>
      <c r="N1290" s="53" t="str">
        <f t="shared" si="220"/>
        <v/>
      </c>
      <c r="O1290" s="54" t="str">
        <f t="shared" si="221"/>
        <v/>
      </c>
      <c r="P1290" s="53" t="str">
        <f t="shared" ref="P1290:P1353" si="223">IF(O1290="該当１",G1290,"")</f>
        <v/>
      </c>
      <c r="Q1290" s="52" t="str">
        <f t="shared" ref="Q1290:Q1353" si="224">IF(O1290="該当１","ﾘｽﾄ2","")</f>
        <v/>
      </c>
      <c r="R1290" s="55" t="str">
        <f t="shared" ref="R1290:R1353" si="225">IF(Q1290="ﾘｽﾄ2",H1290,"")</f>
        <v/>
      </c>
      <c r="S1290" s="52" t="str">
        <f t="shared" si="222"/>
        <v/>
      </c>
      <c r="T1290" s="83" t="str">
        <f t="shared" ref="T1290:T1353" si="226">IF(S1290="該当２",H1290,"")</f>
        <v/>
      </c>
      <c r="U1290" s="53" t="str">
        <f>IF(S1290="","",COUNTIF($S$7:S1290,"該当２"))</f>
        <v/>
      </c>
      <c r="V1290" s="56" t="str">
        <f t="shared" ref="V1290:V1353" si="227">IF(AND($S$2=H1290,E1290&gt;0,E1290&lt;998),"該当３","")</f>
        <v/>
      </c>
      <c r="W1290" s="83" t="str">
        <f t="shared" ref="W1290:W1353" si="228">IF(V1290="該当３",I1290,"")</f>
        <v/>
      </c>
      <c r="X1290" s="53" t="str">
        <f>IF(V1290="","",COUNTIF($V$7:V1290,"該当３"))</f>
        <v/>
      </c>
    </row>
    <row r="1291" spans="1:24">
      <c r="A1291" s="263">
        <v>1020903001</v>
      </c>
      <c r="B1291" s="263">
        <v>10</v>
      </c>
      <c r="C1291" s="264">
        <v>209</v>
      </c>
      <c r="D1291" s="265">
        <v>3</v>
      </c>
      <c r="E1291" s="264">
        <v>1</v>
      </c>
      <c r="F1291" s="263" t="s">
        <v>495</v>
      </c>
      <c r="G1291" s="263" t="s">
        <v>1531</v>
      </c>
      <c r="H1291" s="263" t="s">
        <v>1540</v>
      </c>
      <c r="I1291" s="263" t="s">
        <v>1541</v>
      </c>
      <c r="J1291" s="51"/>
      <c r="K1291" s="52" t="str">
        <f t="shared" ref="K1291:K1354" si="229">IF(AND($C1291&gt;0,$H1291=""),"ﾘｽﾄ１","")</f>
        <v/>
      </c>
      <c r="L1291" s="83" t="str">
        <f t="shared" ref="L1291:L1354" si="230">IF(K1291="ﾘｽﾄ１",G1291,"")</f>
        <v/>
      </c>
      <c r="M1291" s="53" t="str">
        <f>IF(K1291="","",COUNTIF($K$7:K1291,"ﾘｽﾄ１"))</f>
        <v/>
      </c>
      <c r="N1291" s="53" t="str">
        <f t="shared" ref="N1291:N1354" si="231">IF(AND(D1291=0,E1291&gt;0),"同一区","")</f>
        <v/>
      </c>
      <c r="O1291" s="54" t="str">
        <f t="shared" ref="O1291:O1354" si="232">IF(AND(EXACT($K$2,G1291),H1291&gt;0),"該当１","")</f>
        <v/>
      </c>
      <c r="P1291" s="53" t="str">
        <f t="shared" si="223"/>
        <v/>
      </c>
      <c r="Q1291" s="52" t="str">
        <f t="shared" si="224"/>
        <v/>
      </c>
      <c r="R1291" s="55" t="str">
        <f t="shared" si="225"/>
        <v/>
      </c>
      <c r="S1291" s="52" t="str">
        <f t="shared" ref="S1291:S1354" si="233">IF(AND(Q1291="ﾘｽﾄ2",OR(I1291=0,AND(N1291="同一区",E1291=1))),"該当２","")</f>
        <v/>
      </c>
      <c r="T1291" s="83" t="str">
        <f t="shared" si="226"/>
        <v/>
      </c>
      <c r="U1291" s="53" t="str">
        <f>IF(S1291="","",COUNTIF($S$7:S1291,"該当２"))</f>
        <v/>
      </c>
      <c r="V1291" s="56" t="str">
        <f t="shared" si="227"/>
        <v/>
      </c>
      <c r="W1291" s="83" t="str">
        <f t="shared" si="228"/>
        <v/>
      </c>
      <c r="X1291" s="53" t="str">
        <f>IF(V1291="","",COUNTIF($V$7:V1291,"該当３"))</f>
        <v/>
      </c>
    </row>
    <row r="1292" spans="1:24">
      <c r="A1292" s="263">
        <v>1020903002</v>
      </c>
      <c r="B1292" s="263">
        <v>10</v>
      </c>
      <c r="C1292" s="264">
        <v>209</v>
      </c>
      <c r="D1292" s="265">
        <v>3</v>
      </c>
      <c r="E1292" s="264">
        <v>2</v>
      </c>
      <c r="F1292" s="263" t="s">
        <v>495</v>
      </c>
      <c r="G1292" s="263" t="s">
        <v>1531</v>
      </c>
      <c r="H1292" s="263" t="s">
        <v>1540</v>
      </c>
      <c r="I1292" s="263" t="s">
        <v>24</v>
      </c>
      <c r="J1292" s="51"/>
      <c r="K1292" s="52" t="str">
        <f t="shared" si="229"/>
        <v/>
      </c>
      <c r="L1292" s="83" t="str">
        <f t="shared" si="230"/>
        <v/>
      </c>
      <c r="M1292" s="53" t="str">
        <f>IF(K1292="","",COUNTIF($K$7:K1292,"ﾘｽﾄ１"))</f>
        <v/>
      </c>
      <c r="N1292" s="53" t="str">
        <f t="shared" si="231"/>
        <v/>
      </c>
      <c r="O1292" s="54" t="str">
        <f t="shared" si="232"/>
        <v/>
      </c>
      <c r="P1292" s="53" t="str">
        <f t="shared" si="223"/>
        <v/>
      </c>
      <c r="Q1292" s="52" t="str">
        <f t="shared" si="224"/>
        <v/>
      </c>
      <c r="R1292" s="55" t="str">
        <f t="shared" si="225"/>
        <v/>
      </c>
      <c r="S1292" s="52" t="str">
        <f t="shared" si="233"/>
        <v/>
      </c>
      <c r="T1292" s="83" t="str">
        <f t="shared" si="226"/>
        <v/>
      </c>
      <c r="U1292" s="53" t="str">
        <f>IF(S1292="","",COUNTIF($S$7:S1292,"該当２"))</f>
        <v/>
      </c>
      <c r="V1292" s="56" t="str">
        <f t="shared" si="227"/>
        <v/>
      </c>
      <c r="W1292" s="83" t="str">
        <f t="shared" si="228"/>
        <v/>
      </c>
      <c r="X1292" s="53" t="str">
        <f>IF(V1292="","",COUNTIF($V$7:V1292,"該当３"))</f>
        <v/>
      </c>
    </row>
    <row r="1293" spans="1:24">
      <c r="A1293" s="263">
        <v>1020903003</v>
      </c>
      <c r="B1293" s="263">
        <v>10</v>
      </c>
      <c r="C1293" s="264">
        <v>209</v>
      </c>
      <c r="D1293" s="265">
        <v>3</v>
      </c>
      <c r="E1293" s="264">
        <v>3</v>
      </c>
      <c r="F1293" s="263" t="s">
        <v>495</v>
      </c>
      <c r="G1293" s="263" t="s">
        <v>1531</v>
      </c>
      <c r="H1293" s="263" t="s">
        <v>1540</v>
      </c>
      <c r="I1293" s="263" t="s">
        <v>1542</v>
      </c>
      <c r="J1293" s="51"/>
      <c r="K1293" s="52" t="str">
        <f t="shared" si="229"/>
        <v/>
      </c>
      <c r="L1293" s="83" t="str">
        <f t="shared" si="230"/>
        <v/>
      </c>
      <c r="M1293" s="53" t="str">
        <f>IF(K1293="","",COUNTIF($K$7:K1293,"ﾘｽﾄ１"))</f>
        <v/>
      </c>
      <c r="N1293" s="53" t="str">
        <f t="shared" si="231"/>
        <v/>
      </c>
      <c r="O1293" s="54" t="str">
        <f t="shared" si="232"/>
        <v/>
      </c>
      <c r="P1293" s="53" t="str">
        <f t="shared" si="223"/>
        <v/>
      </c>
      <c r="Q1293" s="52" t="str">
        <f t="shared" si="224"/>
        <v/>
      </c>
      <c r="R1293" s="55" t="str">
        <f t="shared" si="225"/>
        <v/>
      </c>
      <c r="S1293" s="52" t="str">
        <f t="shared" si="233"/>
        <v/>
      </c>
      <c r="T1293" s="83" t="str">
        <f t="shared" si="226"/>
        <v/>
      </c>
      <c r="U1293" s="53" t="str">
        <f>IF(S1293="","",COUNTIF($S$7:S1293,"該当２"))</f>
        <v/>
      </c>
      <c r="V1293" s="56" t="str">
        <f t="shared" si="227"/>
        <v/>
      </c>
      <c r="W1293" s="83" t="str">
        <f t="shared" si="228"/>
        <v/>
      </c>
      <c r="X1293" s="53" t="str">
        <f>IF(V1293="","",COUNTIF($V$7:V1293,"該当３"))</f>
        <v/>
      </c>
    </row>
    <row r="1294" spans="1:24">
      <c r="A1294" s="263">
        <v>1020903004</v>
      </c>
      <c r="B1294" s="263">
        <v>10</v>
      </c>
      <c r="C1294" s="264">
        <v>209</v>
      </c>
      <c r="D1294" s="265">
        <v>3</v>
      </c>
      <c r="E1294" s="264">
        <v>4</v>
      </c>
      <c r="F1294" s="263" t="s">
        <v>495</v>
      </c>
      <c r="G1294" s="263" t="s">
        <v>1531</v>
      </c>
      <c r="H1294" s="263" t="s">
        <v>1540</v>
      </c>
      <c r="I1294" s="263" t="s">
        <v>1543</v>
      </c>
      <c r="J1294" s="51"/>
      <c r="K1294" s="52" t="str">
        <f t="shared" si="229"/>
        <v/>
      </c>
      <c r="L1294" s="83" t="str">
        <f t="shared" si="230"/>
        <v/>
      </c>
      <c r="M1294" s="53" t="str">
        <f>IF(K1294="","",COUNTIF($K$7:K1294,"ﾘｽﾄ１"))</f>
        <v/>
      </c>
      <c r="N1294" s="53" t="str">
        <f t="shared" si="231"/>
        <v/>
      </c>
      <c r="O1294" s="54" t="str">
        <f t="shared" si="232"/>
        <v/>
      </c>
      <c r="P1294" s="53" t="str">
        <f t="shared" si="223"/>
        <v/>
      </c>
      <c r="Q1294" s="52" t="str">
        <f t="shared" si="224"/>
        <v/>
      </c>
      <c r="R1294" s="55" t="str">
        <f t="shared" si="225"/>
        <v/>
      </c>
      <c r="S1294" s="52" t="str">
        <f t="shared" si="233"/>
        <v/>
      </c>
      <c r="T1294" s="83" t="str">
        <f t="shared" si="226"/>
        <v/>
      </c>
      <c r="U1294" s="53" t="str">
        <f>IF(S1294="","",COUNTIF($S$7:S1294,"該当２"))</f>
        <v/>
      </c>
      <c r="V1294" s="56" t="str">
        <f t="shared" si="227"/>
        <v/>
      </c>
      <c r="W1294" s="83" t="str">
        <f t="shared" si="228"/>
        <v/>
      </c>
      <c r="X1294" s="53" t="str">
        <f>IF(V1294="","",COUNTIF($V$7:V1294,"該当３"))</f>
        <v/>
      </c>
    </row>
    <row r="1295" spans="1:24">
      <c r="A1295" s="263">
        <v>1020903005</v>
      </c>
      <c r="B1295" s="263">
        <v>10</v>
      </c>
      <c r="C1295" s="264">
        <v>209</v>
      </c>
      <c r="D1295" s="265">
        <v>3</v>
      </c>
      <c r="E1295" s="264">
        <v>5</v>
      </c>
      <c r="F1295" s="263" t="s">
        <v>495</v>
      </c>
      <c r="G1295" s="263" t="s">
        <v>1531</v>
      </c>
      <c r="H1295" s="263" t="s">
        <v>1540</v>
      </c>
      <c r="I1295" s="263" t="s">
        <v>1544</v>
      </c>
      <c r="J1295" s="51"/>
      <c r="K1295" s="52" t="str">
        <f t="shared" si="229"/>
        <v/>
      </c>
      <c r="L1295" s="83" t="str">
        <f t="shared" si="230"/>
        <v/>
      </c>
      <c r="M1295" s="53" t="str">
        <f>IF(K1295="","",COUNTIF($K$7:K1295,"ﾘｽﾄ１"))</f>
        <v/>
      </c>
      <c r="N1295" s="53" t="str">
        <f t="shared" si="231"/>
        <v/>
      </c>
      <c r="O1295" s="54" t="str">
        <f t="shared" si="232"/>
        <v/>
      </c>
      <c r="P1295" s="53" t="str">
        <f t="shared" si="223"/>
        <v/>
      </c>
      <c r="Q1295" s="52" t="str">
        <f t="shared" si="224"/>
        <v/>
      </c>
      <c r="R1295" s="55" t="str">
        <f t="shared" si="225"/>
        <v/>
      </c>
      <c r="S1295" s="52" t="str">
        <f t="shared" si="233"/>
        <v/>
      </c>
      <c r="T1295" s="83" t="str">
        <f t="shared" si="226"/>
        <v/>
      </c>
      <c r="U1295" s="53" t="str">
        <f>IF(S1295="","",COUNTIF($S$7:S1295,"該当２"))</f>
        <v/>
      </c>
      <c r="V1295" s="56" t="str">
        <f t="shared" si="227"/>
        <v/>
      </c>
      <c r="W1295" s="83" t="str">
        <f t="shared" si="228"/>
        <v/>
      </c>
      <c r="X1295" s="53" t="str">
        <f>IF(V1295="","",COUNTIF($V$7:V1295,"該当３"))</f>
        <v/>
      </c>
    </row>
    <row r="1296" spans="1:24">
      <c r="A1296" s="263">
        <v>1020903006</v>
      </c>
      <c r="B1296" s="263">
        <v>10</v>
      </c>
      <c r="C1296" s="264">
        <v>209</v>
      </c>
      <c r="D1296" s="265">
        <v>3</v>
      </c>
      <c r="E1296" s="264">
        <v>6</v>
      </c>
      <c r="F1296" s="263" t="s">
        <v>495</v>
      </c>
      <c r="G1296" s="263" t="s">
        <v>1531</v>
      </c>
      <c r="H1296" s="263" t="s">
        <v>1540</v>
      </c>
      <c r="I1296" s="263" t="s">
        <v>7</v>
      </c>
      <c r="J1296" s="51"/>
      <c r="K1296" s="52" t="str">
        <f t="shared" si="229"/>
        <v/>
      </c>
      <c r="L1296" s="83" t="str">
        <f t="shared" si="230"/>
        <v/>
      </c>
      <c r="M1296" s="53" t="str">
        <f>IF(K1296="","",COUNTIF($K$7:K1296,"ﾘｽﾄ１"))</f>
        <v/>
      </c>
      <c r="N1296" s="53" t="str">
        <f t="shared" si="231"/>
        <v/>
      </c>
      <c r="O1296" s="54" t="str">
        <f t="shared" si="232"/>
        <v/>
      </c>
      <c r="P1296" s="53" t="str">
        <f t="shared" si="223"/>
        <v/>
      </c>
      <c r="Q1296" s="52" t="str">
        <f t="shared" si="224"/>
        <v/>
      </c>
      <c r="R1296" s="55" t="str">
        <f t="shared" si="225"/>
        <v/>
      </c>
      <c r="S1296" s="52" t="str">
        <f t="shared" si="233"/>
        <v/>
      </c>
      <c r="T1296" s="83" t="str">
        <f t="shared" si="226"/>
        <v/>
      </c>
      <c r="U1296" s="53" t="str">
        <f>IF(S1296="","",COUNTIF($S$7:S1296,"該当２"))</f>
        <v/>
      </c>
      <c r="V1296" s="56" t="str">
        <f t="shared" si="227"/>
        <v/>
      </c>
      <c r="W1296" s="83" t="str">
        <f t="shared" si="228"/>
        <v/>
      </c>
      <c r="X1296" s="53" t="str">
        <f>IF(V1296="","",COUNTIF($V$7:V1296,"該当３"))</f>
        <v/>
      </c>
    </row>
    <row r="1297" spans="1:24">
      <c r="A1297" s="263">
        <v>1020903007</v>
      </c>
      <c r="B1297" s="263">
        <v>10</v>
      </c>
      <c r="C1297" s="264">
        <v>209</v>
      </c>
      <c r="D1297" s="265">
        <v>3</v>
      </c>
      <c r="E1297" s="264">
        <v>7</v>
      </c>
      <c r="F1297" s="263" t="s">
        <v>495</v>
      </c>
      <c r="G1297" s="263" t="s">
        <v>1531</v>
      </c>
      <c r="H1297" s="263" t="s">
        <v>1540</v>
      </c>
      <c r="I1297" s="263" t="s">
        <v>1545</v>
      </c>
      <c r="J1297" s="51"/>
      <c r="K1297" s="52" t="str">
        <f t="shared" si="229"/>
        <v/>
      </c>
      <c r="L1297" s="83" t="str">
        <f t="shared" si="230"/>
        <v/>
      </c>
      <c r="M1297" s="53" t="str">
        <f>IF(K1297="","",COUNTIF($K$7:K1297,"ﾘｽﾄ１"))</f>
        <v/>
      </c>
      <c r="N1297" s="53" t="str">
        <f t="shared" si="231"/>
        <v/>
      </c>
      <c r="O1297" s="54" t="str">
        <f t="shared" si="232"/>
        <v/>
      </c>
      <c r="P1297" s="53" t="str">
        <f t="shared" si="223"/>
        <v/>
      </c>
      <c r="Q1297" s="52" t="str">
        <f t="shared" si="224"/>
        <v/>
      </c>
      <c r="R1297" s="55" t="str">
        <f t="shared" si="225"/>
        <v/>
      </c>
      <c r="S1297" s="52" t="str">
        <f t="shared" si="233"/>
        <v/>
      </c>
      <c r="T1297" s="83" t="str">
        <f t="shared" si="226"/>
        <v/>
      </c>
      <c r="U1297" s="53" t="str">
        <f>IF(S1297="","",COUNTIF($S$7:S1297,"該当２"))</f>
        <v/>
      </c>
      <c r="V1297" s="56" t="str">
        <f t="shared" si="227"/>
        <v/>
      </c>
      <c r="W1297" s="83" t="str">
        <f t="shared" si="228"/>
        <v/>
      </c>
      <c r="X1297" s="53" t="str">
        <f>IF(V1297="","",COUNTIF($V$7:V1297,"該当３"))</f>
        <v/>
      </c>
    </row>
    <row r="1298" spans="1:24">
      <c r="A1298" s="263">
        <v>1020903008</v>
      </c>
      <c r="B1298" s="263">
        <v>10</v>
      </c>
      <c r="C1298" s="264">
        <v>209</v>
      </c>
      <c r="D1298" s="265">
        <v>3</v>
      </c>
      <c r="E1298" s="264">
        <v>8</v>
      </c>
      <c r="F1298" s="263" t="s">
        <v>495</v>
      </c>
      <c r="G1298" s="263" t="s">
        <v>1531</v>
      </c>
      <c r="H1298" s="263" t="s">
        <v>1540</v>
      </c>
      <c r="I1298" s="263" t="s">
        <v>1010</v>
      </c>
      <c r="J1298" s="51"/>
      <c r="K1298" s="52" t="str">
        <f t="shared" si="229"/>
        <v/>
      </c>
      <c r="L1298" s="83" t="str">
        <f t="shared" si="230"/>
        <v/>
      </c>
      <c r="M1298" s="53" t="str">
        <f>IF(K1298="","",COUNTIF($K$7:K1298,"ﾘｽﾄ１"))</f>
        <v/>
      </c>
      <c r="N1298" s="53" t="str">
        <f t="shared" si="231"/>
        <v/>
      </c>
      <c r="O1298" s="54" t="str">
        <f t="shared" si="232"/>
        <v/>
      </c>
      <c r="P1298" s="53" t="str">
        <f t="shared" si="223"/>
        <v/>
      </c>
      <c r="Q1298" s="52" t="str">
        <f t="shared" si="224"/>
        <v/>
      </c>
      <c r="R1298" s="55" t="str">
        <f t="shared" si="225"/>
        <v/>
      </c>
      <c r="S1298" s="52" t="str">
        <f t="shared" si="233"/>
        <v/>
      </c>
      <c r="T1298" s="83" t="str">
        <f t="shared" si="226"/>
        <v/>
      </c>
      <c r="U1298" s="53" t="str">
        <f>IF(S1298="","",COUNTIF($S$7:S1298,"該当２"))</f>
        <v/>
      </c>
      <c r="V1298" s="56" t="str">
        <f t="shared" si="227"/>
        <v/>
      </c>
      <c r="W1298" s="83" t="str">
        <f t="shared" si="228"/>
        <v/>
      </c>
      <c r="X1298" s="53" t="str">
        <f>IF(V1298="","",COUNTIF($V$7:V1298,"該当３"))</f>
        <v/>
      </c>
    </row>
    <row r="1299" spans="1:24">
      <c r="A1299" s="263">
        <v>1020903009</v>
      </c>
      <c r="B1299" s="263">
        <v>10</v>
      </c>
      <c r="C1299" s="264">
        <v>209</v>
      </c>
      <c r="D1299" s="265">
        <v>3</v>
      </c>
      <c r="E1299" s="264">
        <v>9</v>
      </c>
      <c r="F1299" s="263" t="s">
        <v>495</v>
      </c>
      <c r="G1299" s="263" t="s">
        <v>1531</v>
      </c>
      <c r="H1299" s="263" t="s">
        <v>1540</v>
      </c>
      <c r="I1299" s="263" t="s">
        <v>1546</v>
      </c>
      <c r="J1299" s="51"/>
      <c r="K1299" s="52" t="str">
        <f t="shared" si="229"/>
        <v/>
      </c>
      <c r="L1299" s="83" t="str">
        <f t="shared" si="230"/>
        <v/>
      </c>
      <c r="M1299" s="53" t="str">
        <f>IF(K1299="","",COUNTIF($K$7:K1299,"ﾘｽﾄ１"))</f>
        <v/>
      </c>
      <c r="N1299" s="53" t="str">
        <f t="shared" si="231"/>
        <v/>
      </c>
      <c r="O1299" s="54" t="str">
        <f t="shared" si="232"/>
        <v/>
      </c>
      <c r="P1299" s="53" t="str">
        <f t="shared" si="223"/>
        <v/>
      </c>
      <c r="Q1299" s="52" t="str">
        <f t="shared" si="224"/>
        <v/>
      </c>
      <c r="R1299" s="55" t="str">
        <f t="shared" si="225"/>
        <v/>
      </c>
      <c r="S1299" s="52" t="str">
        <f t="shared" si="233"/>
        <v/>
      </c>
      <c r="T1299" s="83" t="str">
        <f t="shared" si="226"/>
        <v/>
      </c>
      <c r="U1299" s="53" t="str">
        <f>IF(S1299="","",COUNTIF($S$7:S1299,"該当２"))</f>
        <v/>
      </c>
      <c r="V1299" s="56" t="str">
        <f t="shared" si="227"/>
        <v/>
      </c>
      <c r="W1299" s="83" t="str">
        <f t="shared" si="228"/>
        <v/>
      </c>
      <c r="X1299" s="53" t="str">
        <f>IF(V1299="","",COUNTIF($V$7:V1299,"該当３"))</f>
        <v/>
      </c>
    </row>
    <row r="1300" spans="1:24">
      <c r="A1300" s="263">
        <v>1020903010</v>
      </c>
      <c r="B1300" s="263">
        <v>10</v>
      </c>
      <c r="C1300" s="264">
        <v>209</v>
      </c>
      <c r="D1300" s="265">
        <v>3</v>
      </c>
      <c r="E1300" s="264">
        <v>10</v>
      </c>
      <c r="F1300" s="263" t="s">
        <v>495</v>
      </c>
      <c r="G1300" s="263" t="s">
        <v>1531</v>
      </c>
      <c r="H1300" s="263" t="s">
        <v>1540</v>
      </c>
      <c r="I1300" s="263" t="s">
        <v>1547</v>
      </c>
      <c r="J1300" s="51"/>
      <c r="K1300" s="52" t="str">
        <f t="shared" si="229"/>
        <v/>
      </c>
      <c r="L1300" s="83" t="str">
        <f t="shared" si="230"/>
        <v/>
      </c>
      <c r="M1300" s="53" t="str">
        <f>IF(K1300="","",COUNTIF($K$7:K1300,"ﾘｽﾄ１"))</f>
        <v/>
      </c>
      <c r="N1300" s="53" t="str">
        <f t="shared" si="231"/>
        <v/>
      </c>
      <c r="O1300" s="54" t="str">
        <f t="shared" si="232"/>
        <v/>
      </c>
      <c r="P1300" s="53" t="str">
        <f t="shared" si="223"/>
        <v/>
      </c>
      <c r="Q1300" s="52" t="str">
        <f t="shared" si="224"/>
        <v/>
      </c>
      <c r="R1300" s="55" t="str">
        <f t="shared" si="225"/>
        <v/>
      </c>
      <c r="S1300" s="52" t="str">
        <f t="shared" si="233"/>
        <v/>
      </c>
      <c r="T1300" s="83" t="str">
        <f t="shared" si="226"/>
        <v/>
      </c>
      <c r="U1300" s="53" t="str">
        <f>IF(S1300="","",COUNTIF($S$7:S1300,"該当２"))</f>
        <v/>
      </c>
      <c r="V1300" s="56" t="str">
        <f t="shared" si="227"/>
        <v/>
      </c>
      <c r="W1300" s="83" t="str">
        <f t="shared" si="228"/>
        <v/>
      </c>
      <c r="X1300" s="53" t="str">
        <f>IF(V1300="","",COUNTIF($V$7:V1300,"該当３"))</f>
        <v/>
      </c>
    </row>
    <row r="1301" spans="1:24">
      <c r="A1301" s="263">
        <v>1020904000</v>
      </c>
      <c r="B1301" s="263">
        <v>10</v>
      </c>
      <c r="C1301" s="264">
        <v>209</v>
      </c>
      <c r="D1301" s="265">
        <v>4</v>
      </c>
      <c r="E1301" s="264">
        <v>0</v>
      </c>
      <c r="F1301" s="263" t="s">
        <v>495</v>
      </c>
      <c r="G1301" s="263" t="s">
        <v>1531</v>
      </c>
      <c r="H1301" s="263" t="s">
        <v>1548</v>
      </c>
      <c r="I1301" s="263"/>
      <c r="J1301" s="51"/>
      <c r="K1301" s="52" t="str">
        <f t="shared" si="229"/>
        <v/>
      </c>
      <c r="L1301" s="83" t="str">
        <f t="shared" si="230"/>
        <v/>
      </c>
      <c r="M1301" s="53" t="str">
        <f>IF(K1301="","",COUNTIF($K$7:K1301,"ﾘｽﾄ１"))</f>
        <v/>
      </c>
      <c r="N1301" s="53" t="str">
        <f t="shared" si="231"/>
        <v/>
      </c>
      <c r="O1301" s="54" t="str">
        <f t="shared" si="232"/>
        <v/>
      </c>
      <c r="P1301" s="53" t="str">
        <f t="shared" si="223"/>
        <v/>
      </c>
      <c r="Q1301" s="52" t="str">
        <f t="shared" si="224"/>
        <v/>
      </c>
      <c r="R1301" s="55" t="str">
        <f t="shared" si="225"/>
        <v/>
      </c>
      <c r="S1301" s="52" t="str">
        <f t="shared" si="233"/>
        <v/>
      </c>
      <c r="T1301" s="83" t="str">
        <f t="shared" si="226"/>
        <v/>
      </c>
      <c r="U1301" s="53" t="str">
        <f>IF(S1301="","",COUNTIF($S$7:S1301,"該当２"))</f>
        <v/>
      </c>
      <c r="V1301" s="56" t="str">
        <f t="shared" si="227"/>
        <v/>
      </c>
      <c r="W1301" s="83" t="str">
        <f t="shared" si="228"/>
        <v/>
      </c>
      <c r="X1301" s="53" t="str">
        <f>IF(V1301="","",COUNTIF($V$7:V1301,"該当３"))</f>
        <v/>
      </c>
    </row>
    <row r="1302" spans="1:24">
      <c r="A1302" s="263">
        <v>1020904001</v>
      </c>
      <c r="B1302" s="263">
        <v>10</v>
      </c>
      <c r="C1302" s="264">
        <v>209</v>
      </c>
      <c r="D1302" s="265">
        <v>4</v>
      </c>
      <c r="E1302" s="264">
        <v>1</v>
      </c>
      <c r="F1302" s="263" t="s">
        <v>495</v>
      </c>
      <c r="G1302" s="263" t="s">
        <v>1531</v>
      </c>
      <c r="H1302" s="263" t="s">
        <v>1548</v>
      </c>
      <c r="I1302" s="263" t="s">
        <v>1549</v>
      </c>
      <c r="J1302" s="51"/>
      <c r="K1302" s="52" t="str">
        <f t="shared" si="229"/>
        <v/>
      </c>
      <c r="L1302" s="83" t="str">
        <f t="shared" si="230"/>
        <v/>
      </c>
      <c r="M1302" s="53" t="str">
        <f>IF(K1302="","",COUNTIF($K$7:K1302,"ﾘｽﾄ１"))</f>
        <v/>
      </c>
      <c r="N1302" s="53" t="str">
        <f t="shared" si="231"/>
        <v/>
      </c>
      <c r="O1302" s="54" t="str">
        <f t="shared" si="232"/>
        <v/>
      </c>
      <c r="P1302" s="53" t="str">
        <f t="shared" si="223"/>
        <v/>
      </c>
      <c r="Q1302" s="52" t="str">
        <f t="shared" si="224"/>
        <v/>
      </c>
      <c r="R1302" s="55" t="str">
        <f t="shared" si="225"/>
        <v/>
      </c>
      <c r="S1302" s="52" t="str">
        <f t="shared" si="233"/>
        <v/>
      </c>
      <c r="T1302" s="83" t="str">
        <f t="shared" si="226"/>
        <v/>
      </c>
      <c r="U1302" s="53" t="str">
        <f>IF(S1302="","",COUNTIF($S$7:S1302,"該当２"))</f>
        <v/>
      </c>
      <c r="V1302" s="56" t="str">
        <f t="shared" si="227"/>
        <v/>
      </c>
      <c r="W1302" s="83" t="str">
        <f t="shared" si="228"/>
        <v/>
      </c>
      <c r="X1302" s="53" t="str">
        <f>IF(V1302="","",COUNTIF($V$7:V1302,"該当３"))</f>
        <v/>
      </c>
    </row>
    <row r="1303" spans="1:24">
      <c r="A1303" s="263">
        <v>1020904002</v>
      </c>
      <c r="B1303" s="263">
        <v>10</v>
      </c>
      <c r="C1303" s="264">
        <v>209</v>
      </c>
      <c r="D1303" s="265">
        <v>4</v>
      </c>
      <c r="E1303" s="264">
        <v>2</v>
      </c>
      <c r="F1303" s="263" t="s">
        <v>495</v>
      </c>
      <c r="G1303" s="263" t="s">
        <v>1531</v>
      </c>
      <c r="H1303" s="263" t="s">
        <v>1548</v>
      </c>
      <c r="I1303" s="263" t="s">
        <v>1550</v>
      </c>
      <c r="J1303" s="51"/>
      <c r="K1303" s="52" t="str">
        <f t="shared" si="229"/>
        <v/>
      </c>
      <c r="L1303" s="83" t="str">
        <f t="shared" si="230"/>
        <v/>
      </c>
      <c r="M1303" s="53" t="str">
        <f>IF(K1303="","",COUNTIF($K$7:K1303,"ﾘｽﾄ１"))</f>
        <v/>
      </c>
      <c r="N1303" s="53" t="str">
        <f t="shared" si="231"/>
        <v/>
      </c>
      <c r="O1303" s="54" t="str">
        <f t="shared" si="232"/>
        <v/>
      </c>
      <c r="P1303" s="53" t="str">
        <f t="shared" si="223"/>
        <v/>
      </c>
      <c r="Q1303" s="52" t="str">
        <f t="shared" si="224"/>
        <v/>
      </c>
      <c r="R1303" s="55" t="str">
        <f t="shared" si="225"/>
        <v/>
      </c>
      <c r="S1303" s="52" t="str">
        <f t="shared" si="233"/>
        <v/>
      </c>
      <c r="T1303" s="83" t="str">
        <f t="shared" si="226"/>
        <v/>
      </c>
      <c r="U1303" s="53" t="str">
        <f>IF(S1303="","",COUNTIF($S$7:S1303,"該当２"))</f>
        <v/>
      </c>
      <c r="V1303" s="56" t="str">
        <f t="shared" si="227"/>
        <v/>
      </c>
      <c r="W1303" s="83" t="str">
        <f t="shared" si="228"/>
        <v/>
      </c>
      <c r="X1303" s="53" t="str">
        <f>IF(V1303="","",COUNTIF($V$7:V1303,"該当３"))</f>
        <v/>
      </c>
    </row>
    <row r="1304" spans="1:24">
      <c r="A1304" s="263">
        <v>1020904003</v>
      </c>
      <c r="B1304" s="263">
        <v>10</v>
      </c>
      <c r="C1304" s="264">
        <v>209</v>
      </c>
      <c r="D1304" s="265">
        <v>4</v>
      </c>
      <c r="E1304" s="264">
        <v>3</v>
      </c>
      <c r="F1304" s="263" t="s">
        <v>495</v>
      </c>
      <c r="G1304" s="263" t="s">
        <v>1531</v>
      </c>
      <c r="H1304" s="263" t="s">
        <v>1548</v>
      </c>
      <c r="I1304" s="263" t="s">
        <v>1551</v>
      </c>
      <c r="J1304" s="51"/>
      <c r="K1304" s="52" t="str">
        <f t="shared" si="229"/>
        <v/>
      </c>
      <c r="L1304" s="83" t="str">
        <f t="shared" si="230"/>
        <v/>
      </c>
      <c r="M1304" s="53" t="str">
        <f>IF(K1304="","",COUNTIF($K$7:K1304,"ﾘｽﾄ１"))</f>
        <v/>
      </c>
      <c r="N1304" s="53" t="str">
        <f t="shared" si="231"/>
        <v/>
      </c>
      <c r="O1304" s="54" t="str">
        <f t="shared" si="232"/>
        <v/>
      </c>
      <c r="P1304" s="53" t="str">
        <f t="shared" si="223"/>
        <v/>
      </c>
      <c r="Q1304" s="52" t="str">
        <f t="shared" si="224"/>
        <v/>
      </c>
      <c r="R1304" s="55" t="str">
        <f t="shared" si="225"/>
        <v/>
      </c>
      <c r="S1304" s="52" t="str">
        <f t="shared" si="233"/>
        <v/>
      </c>
      <c r="T1304" s="83" t="str">
        <f t="shared" si="226"/>
        <v/>
      </c>
      <c r="U1304" s="53" t="str">
        <f>IF(S1304="","",COUNTIF($S$7:S1304,"該当２"))</f>
        <v/>
      </c>
      <c r="V1304" s="56" t="str">
        <f t="shared" si="227"/>
        <v/>
      </c>
      <c r="W1304" s="83" t="str">
        <f t="shared" si="228"/>
        <v/>
      </c>
      <c r="X1304" s="53" t="str">
        <f>IF(V1304="","",COUNTIF($V$7:V1304,"該当３"))</f>
        <v/>
      </c>
    </row>
    <row r="1305" spans="1:24">
      <c r="A1305" s="263">
        <v>1020904004</v>
      </c>
      <c r="B1305" s="263">
        <v>10</v>
      </c>
      <c r="C1305" s="264">
        <v>209</v>
      </c>
      <c r="D1305" s="265">
        <v>4</v>
      </c>
      <c r="E1305" s="264">
        <v>4</v>
      </c>
      <c r="F1305" s="263" t="s">
        <v>495</v>
      </c>
      <c r="G1305" s="263" t="s">
        <v>1531</v>
      </c>
      <c r="H1305" s="263" t="s">
        <v>1548</v>
      </c>
      <c r="I1305" s="263" t="s">
        <v>1552</v>
      </c>
      <c r="J1305" s="51"/>
      <c r="K1305" s="52" t="str">
        <f t="shared" si="229"/>
        <v/>
      </c>
      <c r="L1305" s="83" t="str">
        <f t="shared" si="230"/>
        <v/>
      </c>
      <c r="M1305" s="53" t="str">
        <f>IF(K1305="","",COUNTIF($K$7:K1305,"ﾘｽﾄ１"))</f>
        <v/>
      </c>
      <c r="N1305" s="53" t="str">
        <f t="shared" si="231"/>
        <v/>
      </c>
      <c r="O1305" s="54" t="str">
        <f t="shared" si="232"/>
        <v/>
      </c>
      <c r="P1305" s="53" t="str">
        <f t="shared" si="223"/>
        <v/>
      </c>
      <c r="Q1305" s="52" t="str">
        <f t="shared" si="224"/>
        <v/>
      </c>
      <c r="R1305" s="55" t="str">
        <f t="shared" si="225"/>
        <v/>
      </c>
      <c r="S1305" s="52" t="str">
        <f t="shared" si="233"/>
        <v/>
      </c>
      <c r="T1305" s="83" t="str">
        <f t="shared" si="226"/>
        <v/>
      </c>
      <c r="U1305" s="53" t="str">
        <f>IF(S1305="","",COUNTIF($S$7:S1305,"該当２"))</f>
        <v/>
      </c>
      <c r="V1305" s="56" t="str">
        <f t="shared" si="227"/>
        <v/>
      </c>
      <c r="W1305" s="83" t="str">
        <f t="shared" si="228"/>
        <v/>
      </c>
      <c r="X1305" s="53" t="str">
        <f>IF(V1305="","",COUNTIF($V$7:V1305,"該当３"))</f>
        <v/>
      </c>
    </row>
    <row r="1306" spans="1:24">
      <c r="A1306" s="263">
        <v>1020904005</v>
      </c>
      <c r="B1306" s="263">
        <v>10</v>
      </c>
      <c r="C1306" s="264">
        <v>209</v>
      </c>
      <c r="D1306" s="265">
        <v>4</v>
      </c>
      <c r="E1306" s="264">
        <v>5</v>
      </c>
      <c r="F1306" s="263" t="s">
        <v>495</v>
      </c>
      <c r="G1306" s="263" t="s">
        <v>1531</v>
      </c>
      <c r="H1306" s="263" t="s">
        <v>1548</v>
      </c>
      <c r="I1306" s="263" t="s">
        <v>1553</v>
      </c>
      <c r="J1306" s="51"/>
      <c r="K1306" s="52" t="str">
        <f t="shared" si="229"/>
        <v/>
      </c>
      <c r="L1306" s="83" t="str">
        <f t="shared" si="230"/>
        <v/>
      </c>
      <c r="M1306" s="53" t="str">
        <f>IF(K1306="","",COUNTIF($K$7:K1306,"ﾘｽﾄ１"))</f>
        <v/>
      </c>
      <c r="N1306" s="53" t="str">
        <f t="shared" si="231"/>
        <v/>
      </c>
      <c r="O1306" s="54" t="str">
        <f t="shared" si="232"/>
        <v/>
      </c>
      <c r="P1306" s="53" t="str">
        <f t="shared" si="223"/>
        <v/>
      </c>
      <c r="Q1306" s="52" t="str">
        <f t="shared" si="224"/>
        <v/>
      </c>
      <c r="R1306" s="55" t="str">
        <f t="shared" si="225"/>
        <v/>
      </c>
      <c r="S1306" s="52" t="str">
        <f t="shared" si="233"/>
        <v/>
      </c>
      <c r="T1306" s="83" t="str">
        <f t="shared" si="226"/>
        <v/>
      </c>
      <c r="U1306" s="53" t="str">
        <f>IF(S1306="","",COUNTIF($S$7:S1306,"該当２"))</f>
        <v/>
      </c>
      <c r="V1306" s="56" t="str">
        <f t="shared" si="227"/>
        <v/>
      </c>
      <c r="W1306" s="83" t="str">
        <f t="shared" si="228"/>
        <v/>
      </c>
      <c r="X1306" s="53" t="str">
        <f>IF(V1306="","",COUNTIF($V$7:V1306,"該当３"))</f>
        <v/>
      </c>
    </row>
    <row r="1307" spans="1:24">
      <c r="A1307" s="263">
        <v>1020904006</v>
      </c>
      <c r="B1307" s="263">
        <v>10</v>
      </c>
      <c r="C1307" s="264">
        <v>209</v>
      </c>
      <c r="D1307" s="265">
        <v>4</v>
      </c>
      <c r="E1307" s="264">
        <v>6</v>
      </c>
      <c r="F1307" s="263" t="s">
        <v>495</v>
      </c>
      <c r="G1307" s="263" t="s">
        <v>1531</v>
      </c>
      <c r="H1307" s="263" t="s">
        <v>1548</v>
      </c>
      <c r="I1307" s="263" t="s">
        <v>1554</v>
      </c>
      <c r="J1307" s="51"/>
      <c r="K1307" s="52" t="str">
        <f t="shared" si="229"/>
        <v/>
      </c>
      <c r="L1307" s="83" t="str">
        <f t="shared" si="230"/>
        <v/>
      </c>
      <c r="M1307" s="53" t="str">
        <f>IF(K1307="","",COUNTIF($K$7:K1307,"ﾘｽﾄ１"))</f>
        <v/>
      </c>
      <c r="N1307" s="53" t="str">
        <f t="shared" si="231"/>
        <v/>
      </c>
      <c r="O1307" s="54" t="str">
        <f t="shared" si="232"/>
        <v/>
      </c>
      <c r="P1307" s="53" t="str">
        <f t="shared" si="223"/>
        <v/>
      </c>
      <c r="Q1307" s="52" t="str">
        <f t="shared" si="224"/>
        <v/>
      </c>
      <c r="R1307" s="55" t="str">
        <f t="shared" si="225"/>
        <v/>
      </c>
      <c r="S1307" s="52" t="str">
        <f t="shared" si="233"/>
        <v/>
      </c>
      <c r="T1307" s="83" t="str">
        <f t="shared" si="226"/>
        <v/>
      </c>
      <c r="U1307" s="53" t="str">
        <f>IF(S1307="","",COUNTIF($S$7:S1307,"該当２"))</f>
        <v/>
      </c>
      <c r="V1307" s="56" t="str">
        <f t="shared" si="227"/>
        <v/>
      </c>
      <c r="W1307" s="83" t="str">
        <f t="shared" si="228"/>
        <v/>
      </c>
      <c r="X1307" s="53" t="str">
        <f>IF(V1307="","",COUNTIF($V$7:V1307,"該当３"))</f>
        <v/>
      </c>
    </row>
    <row r="1308" spans="1:24">
      <c r="A1308" s="263">
        <v>1020904007</v>
      </c>
      <c r="B1308" s="263">
        <v>10</v>
      </c>
      <c r="C1308" s="264">
        <v>209</v>
      </c>
      <c r="D1308" s="265">
        <v>4</v>
      </c>
      <c r="E1308" s="264">
        <v>7</v>
      </c>
      <c r="F1308" s="263" t="s">
        <v>495</v>
      </c>
      <c r="G1308" s="263" t="s">
        <v>1531</v>
      </c>
      <c r="H1308" s="263" t="s">
        <v>1548</v>
      </c>
      <c r="I1308" s="263" t="s">
        <v>1555</v>
      </c>
      <c r="J1308" s="51"/>
      <c r="K1308" s="52" t="str">
        <f t="shared" si="229"/>
        <v/>
      </c>
      <c r="L1308" s="83" t="str">
        <f t="shared" si="230"/>
        <v/>
      </c>
      <c r="M1308" s="53" t="str">
        <f>IF(K1308="","",COUNTIF($K$7:K1308,"ﾘｽﾄ１"))</f>
        <v/>
      </c>
      <c r="N1308" s="53" t="str">
        <f t="shared" si="231"/>
        <v/>
      </c>
      <c r="O1308" s="54" t="str">
        <f t="shared" si="232"/>
        <v/>
      </c>
      <c r="P1308" s="53" t="str">
        <f t="shared" si="223"/>
        <v/>
      </c>
      <c r="Q1308" s="52" t="str">
        <f t="shared" si="224"/>
        <v/>
      </c>
      <c r="R1308" s="55" t="str">
        <f t="shared" si="225"/>
        <v/>
      </c>
      <c r="S1308" s="52" t="str">
        <f t="shared" si="233"/>
        <v/>
      </c>
      <c r="T1308" s="83" t="str">
        <f t="shared" si="226"/>
        <v/>
      </c>
      <c r="U1308" s="53" t="str">
        <f>IF(S1308="","",COUNTIF($S$7:S1308,"該当２"))</f>
        <v/>
      </c>
      <c r="V1308" s="56" t="str">
        <f t="shared" si="227"/>
        <v/>
      </c>
      <c r="W1308" s="83" t="str">
        <f t="shared" si="228"/>
        <v/>
      </c>
      <c r="X1308" s="53" t="str">
        <f>IF(V1308="","",COUNTIF($V$7:V1308,"該当３"))</f>
        <v/>
      </c>
    </row>
    <row r="1309" spans="1:24">
      <c r="A1309" s="263">
        <v>1020905000</v>
      </c>
      <c r="B1309" s="263">
        <v>10</v>
      </c>
      <c r="C1309" s="264">
        <v>209</v>
      </c>
      <c r="D1309" s="265">
        <v>5</v>
      </c>
      <c r="E1309" s="264">
        <v>0</v>
      </c>
      <c r="F1309" s="263" t="s">
        <v>495</v>
      </c>
      <c r="G1309" s="263" t="s">
        <v>1531</v>
      </c>
      <c r="H1309" s="263" t="s">
        <v>1556</v>
      </c>
      <c r="I1309" s="263"/>
      <c r="J1309" s="51"/>
      <c r="K1309" s="52" t="str">
        <f t="shared" si="229"/>
        <v/>
      </c>
      <c r="L1309" s="83" t="str">
        <f t="shared" si="230"/>
        <v/>
      </c>
      <c r="M1309" s="53" t="str">
        <f>IF(K1309="","",COUNTIF($K$7:K1309,"ﾘｽﾄ１"))</f>
        <v/>
      </c>
      <c r="N1309" s="53" t="str">
        <f t="shared" si="231"/>
        <v/>
      </c>
      <c r="O1309" s="54" t="str">
        <f t="shared" si="232"/>
        <v/>
      </c>
      <c r="P1309" s="53" t="str">
        <f t="shared" si="223"/>
        <v/>
      </c>
      <c r="Q1309" s="52" t="str">
        <f t="shared" si="224"/>
        <v/>
      </c>
      <c r="R1309" s="55" t="str">
        <f t="shared" si="225"/>
        <v/>
      </c>
      <c r="S1309" s="52" t="str">
        <f t="shared" si="233"/>
        <v/>
      </c>
      <c r="T1309" s="83" t="str">
        <f t="shared" si="226"/>
        <v/>
      </c>
      <c r="U1309" s="53" t="str">
        <f>IF(S1309="","",COUNTIF($S$7:S1309,"該当２"))</f>
        <v/>
      </c>
      <c r="V1309" s="56" t="str">
        <f t="shared" si="227"/>
        <v/>
      </c>
      <c r="W1309" s="83" t="str">
        <f t="shared" si="228"/>
        <v/>
      </c>
      <c r="X1309" s="53" t="str">
        <f>IF(V1309="","",COUNTIF($V$7:V1309,"該当３"))</f>
        <v/>
      </c>
    </row>
    <row r="1310" spans="1:24">
      <c r="A1310" s="263">
        <v>1020905001</v>
      </c>
      <c r="B1310" s="263">
        <v>10</v>
      </c>
      <c r="C1310" s="264">
        <v>209</v>
      </c>
      <c r="D1310" s="265">
        <v>5</v>
      </c>
      <c r="E1310" s="264">
        <v>1</v>
      </c>
      <c r="F1310" s="263" t="s">
        <v>495</v>
      </c>
      <c r="G1310" s="263" t="s">
        <v>1531</v>
      </c>
      <c r="H1310" s="263" t="s">
        <v>1556</v>
      </c>
      <c r="I1310" s="263" t="s">
        <v>1557</v>
      </c>
      <c r="J1310" s="51"/>
      <c r="K1310" s="52" t="str">
        <f t="shared" si="229"/>
        <v/>
      </c>
      <c r="L1310" s="83" t="str">
        <f t="shared" si="230"/>
        <v/>
      </c>
      <c r="M1310" s="53" t="str">
        <f>IF(K1310="","",COUNTIF($K$7:K1310,"ﾘｽﾄ１"))</f>
        <v/>
      </c>
      <c r="N1310" s="53" t="str">
        <f t="shared" si="231"/>
        <v/>
      </c>
      <c r="O1310" s="54" t="str">
        <f t="shared" si="232"/>
        <v/>
      </c>
      <c r="P1310" s="53" t="str">
        <f t="shared" si="223"/>
        <v/>
      </c>
      <c r="Q1310" s="52" t="str">
        <f t="shared" si="224"/>
        <v/>
      </c>
      <c r="R1310" s="55" t="str">
        <f t="shared" si="225"/>
        <v/>
      </c>
      <c r="S1310" s="52" t="str">
        <f t="shared" si="233"/>
        <v/>
      </c>
      <c r="T1310" s="83" t="str">
        <f t="shared" si="226"/>
        <v/>
      </c>
      <c r="U1310" s="53" t="str">
        <f>IF(S1310="","",COUNTIF($S$7:S1310,"該当２"))</f>
        <v/>
      </c>
      <c r="V1310" s="56" t="str">
        <f t="shared" si="227"/>
        <v/>
      </c>
      <c r="W1310" s="83" t="str">
        <f t="shared" si="228"/>
        <v/>
      </c>
      <c r="X1310" s="53" t="str">
        <f>IF(V1310="","",COUNTIF($V$7:V1310,"該当３"))</f>
        <v/>
      </c>
    </row>
    <row r="1311" spans="1:24">
      <c r="A1311" s="263">
        <v>1020905002</v>
      </c>
      <c r="B1311" s="263">
        <v>10</v>
      </c>
      <c r="C1311" s="264">
        <v>209</v>
      </c>
      <c r="D1311" s="265">
        <v>5</v>
      </c>
      <c r="E1311" s="264">
        <v>2</v>
      </c>
      <c r="F1311" s="263" t="s">
        <v>495</v>
      </c>
      <c r="G1311" s="263" t="s">
        <v>1531</v>
      </c>
      <c r="H1311" s="263" t="s">
        <v>1556</v>
      </c>
      <c r="I1311" s="263" t="s">
        <v>193</v>
      </c>
      <c r="J1311" s="51"/>
      <c r="K1311" s="52" t="str">
        <f t="shared" si="229"/>
        <v/>
      </c>
      <c r="L1311" s="83" t="str">
        <f t="shared" si="230"/>
        <v/>
      </c>
      <c r="M1311" s="53" t="str">
        <f>IF(K1311="","",COUNTIF($K$7:K1311,"ﾘｽﾄ１"))</f>
        <v/>
      </c>
      <c r="N1311" s="53" t="str">
        <f t="shared" si="231"/>
        <v/>
      </c>
      <c r="O1311" s="54" t="str">
        <f t="shared" si="232"/>
        <v/>
      </c>
      <c r="P1311" s="53" t="str">
        <f t="shared" si="223"/>
        <v/>
      </c>
      <c r="Q1311" s="52" t="str">
        <f t="shared" si="224"/>
        <v/>
      </c>
      <c r="R1311" s="55" t="str">
        <f t="shared" si="225"/>
        <v/>
      </c>
      <c r="S1311" s="52" t="str">
        <f t="shared" si="233"/>
        <v/>
      </c>
      <c r="T1311" s="83" t="str">
        <f t="shared" si="226"/>
        <v/>
      </c>
      <c r="U1311" s="53" t="str">
        <f>IF(S1311="","",COUNTIF($S$7:S1311,"該当２"))</f>
        <v/>
      </c>
      <c r="V1311" s="56" t="str">
        <f t="shared" si="227"/>
        <v/>
      </c>
      <c r="W1311" s="83" t="str">
        <f t="shared" si="228"/>
        <v/>
      </c>
      <c r="X1311" s="53" t="str">
        <f>IF(V1311="","",COUNTIF($V$7:V1311,"該当３"))</f>
        <v/>
      </c>
    </row>
    <row r="1312" spans="1:24">
      <c r="A1312" s="263">
        <v>1020905003</v>
      </c>
      <c r="B1312" s="263">
        <v>10</v>
      </c>
      <c r="C1312" s="264">
        <v>209</v>
      </c>
      <c r="D1312" s="265">
        <v>5</v>
      </c>
      <c r="E1312" s="264">
        <v>3</v>
      </c>
      <c r="F1312" s="263" t="s">
        <v>495</v>
      </c>
      <c r="G1312" s="263" t="s">
        <v>1531</v>
      </c>
      <c r="H1312" s="263" t="s">
        <v>1556</v>
      </c>
      <c r="I1312" s="263" t="s">
        <v>192</v>
      </c>
      <c r="J1312" s="51"/>
      <c r="K1312" s="52" t="str">
        <f t="shared" si="229"/>
        <v/>
      </c>
      <c r="L1312" s="83" t="str">
        <f t="shared" si="230"/>
        <v/>
      </c>
      <c r="M1312" s="53" t="str">
        <f>IF(K1312="","",COUNTIF($K$7:K1312,"ﾘｽﾄ１"))</f>
        <v/>
      </c>
      <c r="N1312" s="53" t="str">
        <f t="shared" si="231"/>
        <v/>
      </c>
      <c r="O1312" s="54" t="str">
        <f t="shared" si="232"/>
        <v/>
      </c>
      <c r="P1312" s="53" t="str">
        <f t="shared" si="223"/>
        <v/>
      </c>
      <c r="Q1312" s="52" t="str">
        <f t="shared" si="224"/>
        <v/>
      </c>
      <c r="R1312" s="55" t="str">
        <f t="shared" si="225"/>
        <v/>
      </c>
      <c r="S1312" s="52" t="str">
        <f t="shared" si="233"/>
        <v/>
      </c>
      <c r="T1312" s="83" t="str">
        <f t="shared" si="226"/>
        <v/>
      </c>
      <c r="U1312" s="53" t="str">
        <f>IF(S1312="","",COUNTIF($S$7:S1312,"該当２"))</f>
        <v/>
      </c>
      <c r="V1312" s="56" t="str">
        <f t="shared" si="227"/>
        <v/>
      </c>
      <c r="W1312" s="83" t="str">
        <f t="shared" si="228"/>
        <v/>
      </c>
      <c r="X1312" s="53" t="str">
        <f>IF(V1312="","",COUNTIF($V$7:V1312,"該当３"))</f>
        <v/>
      </c>
    </row>
    <row r="1313" spans="1:24">
      <c r="A1313" s="263">
        <v>1020905004</v>
      </c>
      <c r="B1313" s="263">
        <v>10</v>
      </c>
      <c r="C1313" s="264">
        <v>209</v>
      </c>
      <c r="D1313" s="265">
        <v>5</v>
      </c>
      <c r="E1313" s="264">
        <v>4</v>
      </c>
      <c r="F1313" s="263" t="s">
        <v>495</v>
      </c>
      <c r="G1313" s="263" t="s">
        <v>1531</v>
      </c>
      <c r="H1313" s="263" t="s">
        <v>1556</v>
      </c>
      <c r="I1313" s="263" t="s">
        <v>6</v>
      </c>
      <c r="J1313" s="51"/>
      <c r="K1313" s="52" t="str">
        <f t="shared" si="229"/>
        <v/>
      </c>
      <c r="L1313" s="83" t="str">
        <f t="shared" si="230"/>
        <v/>
      </c>
      <c r="M1313" s="53" t="str">
        <f>IF(K1313="","",COUNTIF($K$7:K1313,"ﾘｽﾄ１"))</f>
        <v/>
      </c>
      <c r="N1313" s="53" t="str">
        <f t="shared" si="231"/>
        <v/>
      </c>
      <c r="O1313" s="54" t="str">
        <f t="shared" si="232"/>
        <v/>
      </c>
      <c r="P1313" s="53" t="str">
        <f t="shared" si="223"/>
        <v/>
      </c>
      <c r="Q1313" s="52" t="str">
        <f t="shared" si="224"/>
        <v/>
      </c>
      <c r="R1313" s="55" t="str">
        <f t="shared" si="225"/>
        <v/>
      </c>
      <c r="S1313" s="52" t="str">
        <f t="shared" si="233"/>
        <v/>
      </c>
      <c r="T1313" s="83" t="str">
        <f t="shared" si="226"/>
        <v/>
      </c>
      <c r="U1313" s="53" t="str">
        <f>IF(S1313="","",COUNTIF($S$7:S1313,"該当２"))</f>
        <v/>
      </c>
      <c r="V1313" s="56" t="str">
        <f t="shared" si="227"/>
        <v/>
      </c>
      <c r="W1313" s="83" t="str">
        <f t="shared" si="228"/>
        <v/>
      </c>
      <c r="X1313" s="53" t="str">
        <f>IF(V1313="","",COUNTIF($V$7:V1313,"該当３"))</f>
        <v/>
      </c>
    </row>
    <row r="1314" spans="1:24">
      <c r="A1314" s="263">
        <v>1020905005</v>
      </c>
      <c r="B1314" s="263">
        <v>10</v>
      </c>
      <c r="C1314" s="264">
        <v>209</v>
      </c>
      <c r="D1314" s="265">
        <v>5</v>
      </c>
      <c r="E1314" s="264">
        <v>5</v>
      </c>
      <c r="F1314" s="263" t="s">
        <v>495</v>
      </c>
      <c r="G1314" s="263" t="s">
        <v>1531</v>
      </c>
      <c r="H1314" s="263" t="s">
        <v>1556</v>
      </c>
      <c r="I1314" s="263" t="s">
        <v>191</v>
      </c>
      <c r="J1314" s="51"/>
      <c r="K1314" s="52" t="str">
        <f t="shared" si="229"/>
        <v/>
      </c>
      <c r="L1314" s="83" t="str">
        <f t="shared" si="230"/>
        <v/>
      </c>
      <c r="M1314" s="53" t="str">
        <f>IF(K1314="","",COUNTIF($K$7:K1314,"ﾘｽﾄ１"))</f>
        <v/>
      </c>
      <c r="N1314" s="53" t="str">
        <f t="shared" si="231"/>
        <v/>
      </c>
      <c r="O1314" s="54" t="str">
        <f t="shared" si="232"/>
        <v/>
      </c>
      <c r="P1314" s="53" t="str">
        <f t="shared" si="223"/>
        <v/>
      </c>
      <c r="Q1314" s="52" t="str">
        <f t="shared" si="224"/>
        <v/>
      </c>
      <c r="R1314" s="55" t="str">
        <f t="shared" si="225"/>
        <v/>
      </c>
      <c r="S1314" s="52" t="str">
        <f t="shared" si="233"/>
        <v/>
      </c>
      <c r="T1314" s="83" t="str">
        <f t="shared" si="226"/>
        <v/>
      </c>
      <c r="U1314" s="53" t="str">
        <f>IF(S1314="","",COUNTIF($S$7:S1314,"該当２"))</f>
        <v/>
      </c>
      <c r="V1314" s="56" t="str">
        <f t="shared" si="227"/>
        <v/>
      </c>
      <c r="W1314" s="83" t="str">
        <f t="shared" si="228"/>
        <v/>
      </c>
      <c r="X1314" s="53" t="str">
        <f>IF(V1314="","",COUNTIF($V$7:V1314,"該当３"))</f>
        <v/>
      </c>
    </row>
    <row r="1315" spans="1:24">
      <c r="A1315" s="263">
        <v>1020905006</v>
      </c>
      <c r="B1315" s="263">
        <v>10</v>
      </c>
      <c r="C1315" s="264">
        <v>209</v>
      </c>
      <c r="D1315" s="265">
        <v>5</v>
      </c>
      <c r="E1315" s="264">
        <v>6</v>
      </c>
      <c r="F1315" s="263" t="s">
        <v>495</v>
      </c>
      <c r="G1315" s="263" t="s">
        <v>1531</v>
      </c>
      <c r="H1315" s="263" t="s">
        <v>1556</v>
      </c>
      <c r="I1315" s="263" t="s">
        <v>1558</v>
      </c>
      <c r="J1315" s="51"/>
      <c r="K1315" s="52" t="str">
        <f t="shared" si="229"/>
        <v/>
      </c>
      <c r="L1315" s="83" t="str">
        <f t="shared" si="230"/>
        <v/>
      </c>
      <c r="M1315" s="53" t="str">
        <f>IF(K1315="","",COUNTIF($K$7:K1315,"ﾘｽﾄ１"))</f>
        <v/>
      </c>
      <c r="N1315" s="53" t="str">
        <f t="shared" si="231"/>
        <v/>
      </c>
      <c r="O1315" s="54" t="str">
        <f t="shared" si="232"/>
        <v/>
      </c>
      <c r="P1315" s="53" t="str">
        <f t="shared" si="223"/>
        <v/>
      </c>
      <c r="Q1315" s="52" t="str">
        <f t="shared" si="224"/>
        <v/>
      </c>
      <c r="R1315" s="55" t="str">
        <f t="shared" si="225"/>
        <v/>
      </c>
      <c r="S1315" s="52" t="str">
        <f t="shared" si="233"/>
        <v/>
      </c>
      <c r="T1315" s="83" t="str">
        <f t="shared" si="226"/>
        <v/>
      </c>
      <c r="U1315" s="53" t="str">
        <f>IF(S1315="","",COUNTIF($S$7:S1315,"該当２"))</f>
        <v/>
      </c>
      <c r="V1315" s="56" t="str">
        <f t="shared" si="227"/>
        <v/>
      </c>
      <c r="W1315" s="83" t="str">
        <f t="shared" si="228"/>
        <v/>
      </c>
      <c r="X1315" s="53" t="str">
        <f>IF(V1315="","",COUNTIF($V$7:V1315,"該当３"))</f>
        <v/>
      </c>
    </row>
    <row r="1316" spans="1:24">
      <c r="A1316" s="263">
        <v>1020905007</v>
      </c>
      <c r="B1316" s="263">
        <v>10</v>
      </c>
      <c r="C1316" s="264">
        <v>209</v>
      </c>
      <c r="D1316" s="265">
        <v>5</v>
      </c>
      <c r="E1316" s="264">
        <v>7</v>
      </c>
      <c r="F1316" s="263" t="s">
        <v>495</v>
      </c>
      <c r="G1316" s="263" t="s">
        <v>1531</v>
      </c>
      <c r="H1316" s="263" t="s">
        <v>1556</v>
      </c>
      <c r="I1316" s="263" t="s">
        <v>1559</v>
      </c>
      <c r="J1316" s="51"/>
      <c r="K1316" s="52" t="str">
        <f t="shared" si="229"/>
        <v/>
      </c>
      <c r="L1316" s="83" t="str">
        <f t="shared" si="230"/>
        <v/>
      </c>
      <c r="M1316" s="53" t="str">
        <f>IF(K1316="","",COUNTIF($K$7:K1316,"ﾘｽﾄ１"))</f>
        <v/>
      </c>
      <c r="N1316" s="53" t="str">
        <f t="shared" si="231"/>
        <v/>
      </c>
      <c r="O1316" s="54" t="str">
        <f t="shared" si="232"/>
        <v/>
      </c>
      <c r="P1316" s="53" t="str">
        <f t="shared" si="223"/>
        <v/>
      </c>
      <c r="Q1316" s="52" t="str">
        <f t="shared" si="224"/>
        <v/>
      </c>
      <c r="R1316" s="55" t="str">
        <f t="shared" si="225"/>
        <v/>
      </c>
      <c r="S1316" s="52" t="str">
        <f t="shared" si="233"/>
        <v/>
      </c>
      <c r="T1316" s="83" t="str">
        <f t="shared" si="226"/>
        <v/>
      </c>
      <c r="U1316" s="53" t="str">
        <f>IF(S1316="","",COUNTIF($S$7:S1316,"該当２"))</f>
        <v/>
      </c>
      <c r="V1316" s="56" t="str">
        <f t="shared" si="227"/>
        <v/>
      </c>
      <c r="W1316" s="83" t="str">
        <f t="shared" si="228"/>
        <v/>
      </c>
      <c r="X1316" s="53" t="str">
        <f>IF(V1316="","",COUNTIF($V$7:V1316,"該当３"))</f>
        <v/>
      </c>
    </row>
    <row r="1317" spans="1:24">
      <c r="A1317" s="263">
        <v>1020905008</v>
      </c>
      <c r="B1317" s="263">
        <v>10</v>
      </c>
      <c r="C1317" s="264">
        <v>209</v>
      </c>
      <c r="D1317" s="265">
        <v>5</v>
      </c>
      <c r="E1317" s="264">
        <v>8</v>
      </c>
      <c r="F1317" s="263" t="s">
        <v>495</v>
      </c>
      <c r="G1317" s="263" t="s">
        <v>1531</v>
      </c>
      <c r="H1317" s="263" t="s">
        <v>1556</v>
      </c>
      <c r="I1317" s="263" t="s">
        <v>1560</v>
      </c>
      <c r="J1317" s="51"/>
      <c r="K1317" s="52" t="str">
        <f t="shared" si="229"/>
        <v/>
      </c>
      <c r="L1317" s="83" t="str">
        <f t="shared" si="230"/>
        <v/>
      </c>
      <c r="M1317" s="53" t="str">
        <f>IF(K1317="","",COUNTIF($K$7:K1317,"ﾘｽﾄ１"))</f>
        <v/>
      </c>
      <c r="N1317" s="53" t="str">
        <f t="shared" si="231"/>
        <v/>
      </c>
      <c r="O1317" s="54" t="str">
        <f t="shared" si="232"/>
        <v/>
      </c>
      <c r="P1317" s="53" t="str">
        <f t="shared" si="223"/>
        <v/>
      </c>
      <c r="Q1317" s="52" t="str">
        <f t="shared" si="224"/>
        <v/>
      </c>
      <c r="R1317" s="55" t="str">
        <f t="shared" si="225"/>
        <v/>
      </c>
      <c r="S1317" s="52" t="str">
        <f t="shared" si="233"/>
        <v/>
      </c>
      <c r="T1317" s="83" t="str">
        <f t="shared" si="226"/>
        <v/>
      </c>
      <c r="U1317" s="53" t="str">
        <f>IF(S1317="","",COUNTIF($S$7:S1317,"該当２"))</f>
        <v/>
      </c>
      <c r="V1317" s="56" t="str">
        <f t="shared" si="227"/>
        <v/>
      </c>
      <c r="W1317" s="83" t="str">
        <f t="shared" si="228"/>
        <v/>
      </c>
      <c r="X1317" s="53" t="str">
        <f>IF(V1317="","",COUNTIF($V$7:V1317,"該当３"))</f>
        <v/>
      </c>
    </row>
    <row r="1318" spans="1:24">
      <c r="A1318" s="263">
        <v>1020905009</v>
      </c>
      <c r="B1318" s="263">
        <v>10</v>
      </c>
      <c r="C1318" s="264">
        <v>209</v>
      </c>
      <c r="D1318" s="265">
        <v>5</v>
      </c>
      <c r="E1318" s="264">
        <v>9</v>
      </c>
      <c r="F1318" s="263" t="s">
        <v>495</v>
      </c>
      <c r="G1318" s="263" t="s">
        <v>1531</v>
      </c>
      <c r="H1318" s="263" t="s">
        <v>1556</v>
      </c>
      <c r="I1318" s="263" t="s">
        <v>1561</v>
      </c>
      <c r="J1318" s="51"/>
      <c r="K1318" s="52" t="str">
        <f t="shared" si="229"/>
        <v/>
      </c>
      <c r="L1318" s="83" t="str">
        <f t="shared" si="230"/>
        <v/>
      </c>
      <c r="M1318" s="53" t="str">
        <f>IF(K1318="","",COUNTIF($K$7:K1318,"ﾘｽﾄ１"))</f>
        <v/>
      </c>
      <c r="N1318" s="53" t="str">
        <f t="shared" si="231"/>
        <v/>
      </c>
      <c r="O1318" s="54" t="str">
        <f t="shared" si="232"/>
        <v/>
      </c>
      <c r="P1318" s="53" t="str">
        <f t="shared" si="223"/>
        <v/>
      </c>
      <c r="Q1318" s="52" t="str">
        <f t="shared" si="224"/>
        <v/>
      </c>
      <c r="R1318" s="55" t="str">
        <f t="shared" si="225"/>
        <v/>
      </c>
      <c r="S1318" s="52" t="str">
        <f t="shared" si="233"/>
        <v/>
      </c>
      <c r="T1318" s="83" t="str">
        <f t="shared" si="226"/>
        <v/>
      </c>
      <c r="U1318" s="53" t="str">
        <f>IF(S1318="","",COUNTIF($S$7:S1318,"該当２"))</f>
        <v/>
      </c>
      <c r="V1318" s="56" t="str">
        <f t="shared" si="227"/>
        <v/>
      </c>
      <c r="W1318" s="83" t="str">
        <f t="shared" si="228"/>
        <v/>
      </c>
      <c r="X1318" s="53" t="str">
        <f>IF(V1318="","",COUNTIF($V$7:V1318,"該当３"))</f>
        <v/>
      </c>
    </row>
    <row r="1319" spans="1:24">
      <c r="A1319" s="263">
        <v>1020905010</v>
      </c>
      <c r="B1319" s="263">
        <v>10</v>
      </c>
      <c r="C1319" s="264">
        <v>209</v>
      </c>
      <c r="D1319" s="265">
        <v>5</v>
      </c>
      <c r="E1319" s="264">
        <v>10</v>
      </c>
      <c r="F1319" s="263" t="s">
        <v>495</v>
      </c>
      <c r="G1319" s="263" t="s">
        <v>1531</v>
      </c>
      <c r="H1319" s="263" t="s">
        <v>1556</v>
      </c>
      <c r="I1319" s="263" t="s">
        <v>1562</v>
      </c>
      <c r="J1319" s="51"/>
      <c r="K1319" s="52" t="str">
        <f t="shared" si="229"/>
        <v/>
      </c>
      <c r="L1319" s="83" t="str">
        <f t="shared" si="230"/>
        <v/>
      </c>
      <c r="M1319" s="53" t="str">
        <f>IF(K1319="","",COUNTIF($K$7:K1319,"ﾘｽﾄ１"))</f>
        <v/>
      </c>
      <c r="N1319" s="53" t="str">
        <f t="shared" si="231"/>
        <v/>
      </c>
      <c r="O1319" s="54" t="str">
        <f t="shared" si="232"/>
        <v/>
      </c>
      <c r="P1319" s="53" t="str">
        <f t="shared" si="223"/>
        <v/>
      </c>
      <c r="Q1319" s="52" t="str">
        <f t="shared" si="224"/>
        <v/>
      </c>
      <c r="R1319" s="55" t="str">
        <f t="shared" si="225"/>
        <v/>
      </c>
      <c r="S1319" s="52" t="str">
        <f t="shared" si="233"/>
        <v/>
      </c>
      <c r="T1319" s="83" t="str">
        <f t="shared" si="226"/>
        <v/>
      </c>
      <c r="U1319" s="53" t="str">
        <f>IF(S1319="","",COUNTIF($S$7:S1319,"該当２"))</f>
        <v/>
      </c>
      <c r="V1319" s="56" t="str">
        <f t="shared" si="227"/>
        <v/>
      </c>
      <c r="W1319" s="83" t="str">
        <f t="shared" si="228"/>
        <v/>
      </c>
      <c r="X1319" s="53" t="str">
        <f>IF(V1319="","",COUNTIF($V$7:V1319,"該当３"))</f>
        <v/>
      </c>
    </row>
    <row r="1320" spans="1:24">
      <c r="A1320" s="263">
        <v>1020905011</v>
      </c>
      <c r="B1320" s="263">
        <v>10</v>
      </c>
      <c r="C1320" s="264">
        <v>209</v>
      </c>
      <c r="D1320" s="265">
        <v>5</v>
      </c>
      <c r="E1320" s="264">
        <v>11</v>
      </c>
      <c r="F1320" s="263" t="s">
        <v>495</v>
      </c>
      <c r="G1320" s="263" t="s">
        <v>1531</v>
      </c>
      <c r="H1320" s="263" t="s">
        <v>1556</v>
      </c>
      <c r="I1320" s="263" t="s">
        <v>226</v>
      </c>
      <c r="J1320" s="51"/>
      <c r="K1320" s="52" t="str">
        <f t="shared" si="229"/>
        <v/>
      </c>
      <c r="L1320" s="83" t="str">
        <f t="shared" si="230"/>
        <v/>
      </c>
      <c r="M1320" s="53" t="str">
        <f>IF(K1320="","",COUNTIF($K$7:K1320,"ﾘｽﾄ１"))</f>
        <v/>
      </c>
      <c r="N1320" s="53" t="str">
        <f t="shared" si="231"/>
        <v/>
      </c>
      <c r="O1320" s="54" t="str">
        <f t="shared" si="232"/>
        <v/>
      </c>
      <c r="P1320" s="53" t="str">
        <f t="shared" si="223"/>
        <v/>
      </c>
      <c r="Q1320" s="52" t="str">
        <f t="shared" si="224"/>
        <v/>
      </c>
      <c r="R1320" s="55" t="str">
        <f t="shared" si="225"/>
        <v/>
      </c>
      <c r="S1320" s="52" t="str">
        <f t="shared" si="233"/>
        <v/>
      </c>
      <c r="T1320" s="83" t="str">
        <f t="shared" si="226"/>
        <v/>
      </c>
      <c r="U1320" s="53" t="str">
        <f>IF(S1320="","",COUNTIF($S$7:S1320,"該当２"))</f>
        <v/>
      </c>
      <c r="V1320" s="56" t="str">
        <f t="shared" si="227"/>
        <v/>
      </c>
      <c r="W1320" s="83" t="str">
        <f t="shared" si="228"/>
        <v/>
      </c>
      <c r="X1320" s="53" t="str">
        <f>IF(V1320="","",COUNTIF($V$7:V1320,"該当３"))</f>
        <v/>
      </c>
    </row>
    <row r="1321" spans="1:24">
      <c r="A1321" s="263">
        <v>1020905012</v>
      </c>
      <c r="B1321" s="263">
        <v>10</v>
      </c>
      <c r="C1321" s="264">
        <v>209</v>
      </c>
      <c r="D1321" s="265">
        <v>5</v>
      </c>
      <c r="E1321" s="264">
        <v>12</v>
      </c>
      <c r="F1321" s="263" t="s">
        <v>495</v>
      </c>
      <c r="G1321" s="263" t="s">
        <v>1531</v>
      </c>
      <c r="H1321" s="263" t="s">
        <v>1556</v>
      </c>
      <c r="I1321" s="263" t="s">
        <v>1563</v>
      </c>
      <c r="J1321" s="51"/>
      <c r="K1321" s="52" t="str">
        <f t="shared" si="229"/>
        <v/>
      </c>
      <c r="L1321" s="83" t="str">
        <f t="shared" si="230"/>
        <v/>
      </c>
      <c r="M1321" s="53" t="str">
        <f>IF(K1321="","",COUNTIF($K$7:K1321,"ﾘｽﾄ１"))</f>
        <v/>
      </c>
      <c r="N1321" s="53" t="str">
        <f t="shared" si="231"/>
        <v/>
      </c>
      <c r="O1321" s="54" t="str">
        <f t="shared" si="232"/>
        <v/>
      </c>
      <c r="P1321" s="53" t="str">
        <f t="shared" si="223"/>
        <v/>
      </c>
      <c r="Q1321" s="52" t="str">
        <f t="shared" si="224"/>
        <v/>
      </c>
      <c r="R1321" s="55" t="str">
        <f t="shared" si="225"/>
        <v/>
      </c>
      <c r="S1321" s="52" t="str">
        <f t="shared" si="233"/>
        <v/>
      </c>
      <c r="T1321" s="83" t="str">
        <f t="shared" si="226"/>
        <v/>
      </c>
      <c r="U1321" s="53" t="str">
        <f>IF(S1321="","",COUNTIF($S$7:S1321,"該当２"))</f>
        <v/>
      </c>
      <c r="V1321" s="56" t="str">
        <f t="shared" si="227"/>
        <v/>
      </c>
      <c r="W1321" s="83" t="str">
        <f t="shared" si="228"/>
        <v/>
      </c>
      <c r="X1321" s="53" t="str">
        <f>IF(V1321="","",COUNTIF($V$7:V1321,"該当３"))</f>
        <v/>
      </c>
    </row>
    <row r="1322" spans="1:24">
      <c r="A1322" s="263">
        <v>1020905013</v>
      </c>
      <c r="B1322" s="263">
        <v>10</v>
      </c>
      <c r="C1322" s="264">
        <v>209</v>
      </c>
      <c r="D1322" s="265">
        <v>5</v>
      </c>
      <c r="E1322" s="264">
        <v>13</v>
      </c>
      <c r="F1322" s="263" t="s">
        <v>495</v>
      </c>
      <c r="G1322" s="263" t="s">
        <v>1531</v>
      </c>
      <c r="H1322" s="263" t="s">
        <v>1556</v>
      </c>
      <c r="I1322" s="263" t="s">
        <v>1564</v>
      </c>
      <c r="J1322" s="51"/>
      <c r="K1322" s="52" t="str">
        <f t="shared" si="229"/>
        <v/>
      </c>
      <c r="L1322" s="83" t="str">
        <f t="shared" si="230"/>
        <v/>
      </c>
      <c r="M1322" s="53" t="str">
        <f>IF(K1322="","",COUNTIF($K$7:K1322,"ﾘｽﾄ１"))</f>
        <v/>
      </c>
      <c r="N1322" s="53" t="str">
        <f t="shared" si="231"/>
        <v/>
      </c>
      <c r="O1322" s="54" t="str">
        <f t="shared" si="232"/>
        <v/>
      </c>
      <c r="P1322" s="53" t="str">
        <f t="shared" si="223"/>
        <v/>
      </c>
      <c r="Q1322" s="52" t="str">
        <f t="shared" si="224"/>
        <v/>
      </c>
      <c r="R1322" s="55" t="str">
        <f t="shared" si="225"/>
        <v/>
      </c>
      <c r="S1322" s="52" t="str">
        <f t="shared" si="233"/>
        <v/>
      </c>
      <c r="T1322" s="83" t="str">
        <f t="shared" si="226"/>
        <v/>
      </c>
      <c r="U1322" s="53" t="str">
        <f>IF(S1322="","",COUNTIF($S$7:S1322,"該当２"))</f>
        <v/>
      </c>
      <c r="V1322" s="56" t="str">
        <f t="shared" si="227"/>
        <v/>
      </c>
      <c r="W1322" s="83" t="str">
        <f t="shared" si="228"/>
        <v/>
      </c>
      <c r="X1322" s="53" t="str">
        <f>IF(V1322="","",COUNTIF($V$7:V1322,"該当３"))</f>
        <v/>
      </c>
    </row>
    <row r="1323" spans="1:24">
      <c r="A1323" s="263">
        <v>1020905014</v>
      </c>
      <c r="B1323" s="263">
        <v>10</v>
      </c>
      <c r="C1323" s="264">
        <v>209</v>
      </c>
      <c r="D1323" s="265">
        <v>5</v>
      </c>
      <c r="E1323" s="264">
        <v>14</v>
      </c>
      <c r="F1323" s="263" t="s">
        <v>495</v>
      </c>
      <c r="G1323" s="263" t="s">
        <v>1531</v>
      </c>
      <c r="H1323" s="263" t="s">
        <v>1556</v>
      </c>
      <c r="I1323" s="263" t="s">
        <v>1565</v>
      </c>
      <c r="J1323" s="51"/>
      <c r="K1323" s="52" t="str">
        <f t="shared" si="229"/>
        <v/>
      </c>
      <c r="L1323" s="83" t="str">
        <f t="shared" si="230"/>
        <v/>
      </c>
      <c r="M1323" s="53" t="str">
        <f>IF(K1323="","",COUNTIF($K$7:K1323,"ﾘｽﾄ１"))</f>
        <v/>
      </c>
      <c r="N1323" s="53" t="str">
        <f t="shared" si="231"/>
        <v/>
      </c>
      <c r="O1323" s="54" t="str">
        <f t="shared" si="232"/>
        <v/>
      </c>
      <c r="P1323" s="53" t="str">
        <f t="shared" si="223"/>
        <v/>
      </c>
      <c r="Q1323" s="52" t="str">
        <f t="shared" si="224"/>
        <v/>
      </c>
      <c r="R1323" s="55" t="str">
        <f t="shared" si="225"/>
        <v/>
      </c>
      <c r="S1323" s="52" t="str">
        <f t="shared" si="233"/>
        <v/>
      </c>
      <c r="T1323" s="83" t="str">
        <f t="shared" si="226"/>
        <v/>
      </c>
      <c r="U1323" s="53" t="str">
        <f>IF(S1323="","",COUNTIF($S$7:S1323,"該当２"))</f>
        <v/>
      </c>
      <c r="V1323" s="56" t="str">
        <f t="shared" si="227"/>
        <v/>
      </c>
      <c r="W1323" s="83" t="str">
        <f t="shared" si="228"/>
        <v/>
      </c>
      <c r="X1323" s="53" t="str">
        <f>IF(V1323="","",COUNTIF($V$7:V1323,"該当３"))</f>
        <v/>
      </c>
    </row>
    <row r="1324" spans="1:24">
      <c r="A1324" s="263">
        <v>1020906000</v>
      </c>
      <c r="B1324" s="263">
        <v>10</v>
      </c>
      <c r="C1324" s="264">
        <v>209</v>
      </c>
      <c r="D1324" s="265">
        <v>6</v>
      </c>
      <c r="E1324" s="264">
        <v>0</v>
      </c>
      <c r="F1324" s="263" t="s">
        <v>495</v>
      </c>
      <c r="G1324" s="263" t="s">
        <v>1531</v>
      </c>
      <c r="H1324" s="263" t="s">
        <v>1566</v>
      </c>
      <c r="I1324" s="263"/>
      <c r="J1324" s="51"/>
      <c r="K1324" s="52" t="str">
        <f t="shared" si="229"/>
        <v/>
      </c>
      <c r="L1324" s="83" t="str">
        <f t="shared" si="230"/>
        <v/>
      </c>
      <c r="M1324" s="53" t="str">
        <f>IF(K1324="","",COUNTIF($K$7:K1324,"ﾘｽﾄ１"))</f>
        <v/>
      </c>
      <c r="N1324" s="53" t="str">
        <f t="shared" si="231"/>
        <v/>
      </c>
      <c r="O1324" s="54" t="str">
        <f t="shared" si="232"/>
        <v/>
      </c>
      <c r="P1324" s="53" t="str">
        <f t="shared" si="223"/>
        <v/>
      </c>
      <c r="Q1324" s="52" t="str">
        <f t="shared" si="224"/>
        <v/>
      </c>
      <c r="R1324" s="55" t="str">
        <f t="shared" si="225"/>
        <v/>
      </c>
      <c r="S1324" s="52" t="str">
        <f t="shared" si="233"/>
        <v/>
      </c>
      <c r="T1324" s="83" t="str">
        <f t="shared" si="226"/>
        <v/>
      </c>
      <c r="U1324" s="53" t="str">
        <f>IF(S1324="","",COUNTIF($S$7:S1324,"該当２"))</f>
        <v/>
      </c>
      <c r="V1324" s="56" t="str">
        <f t="shared" si="227"/>
        <v/>
      </c>
      <c r="W1324" s="83" t="str">
        <f t="shared" si="228"/>
        <v/>
      </c>
      <c r="X1324" s="53" t="str">
        <f>IF(V1324="","",COUNTIF($V$7:V1324,"該当３"))</f>
        <v/>
      </c>
    </row>
    <row r="1325" spans="1:24">
      <c r="A1325" s="263">
        <v>1020906001</v>
      </c>
      <c r="B1325" s="263">
        <v>10</v>
      </c>
      <c r="C1325" s="264">
        <v>209</v>
      </c>
      <c r="D1325" s="265">
        <v>6</v>
      </c>
      <c r="E1325" s="264">
        <v>1</v>
      </c>
      <c r="F1325" s="263" t="s">
        <v>495</v>
      </c>
      <c r="G1325" s="263" t="s">
        <v>1531</v>
      </c>
      <c r="H1325" s="263" t="s">
        <v>1566</v>
      </c>
      <c r="I1325" s="263" t="s">
        <v>1121</v>
      </c>
      <c r="J1325" s="51"/>
      <c r="K1325" s="52" t="str">
        <f t="shared" si="229"/>
        <v/>
      </c>
      <c r="L1325" s="83" t="str">
        <f t="shared" si="230"/>
        <v/>
      </c>
      <c r="M1325" s="53" t="str">
        <f>IF(K1325="","",COUNTIF($K$7:K1325,"ﾘｽﾄ１"))</f>
        <v/>
      </c>
      <c r="N1325" s="53" t="str">
        <f t="shared" si="231"/>
        <v/>
      </c>
      <c r="O1325" s="54" t="str">
        <f t="shared" si="232"/>
        <v/>
      </c>
      <c r="P1325" s="53" t="str">
        <f t="shared" si="223"/>
        <v/>
      </c>
      <c r="Q1325" s="52" t="str">
        <f t="shared" si="224"/>
        <v/>
      </c>
      <c r="R1325" s="55" t="str">
        <f t="shared" si="225"/>
        <v/>
      </c>
      <c r="S1325" s="52" t="str">
        <f t="shared" si="233"/>
        <v/>
      </c>
      <c r="T1325" s="83" t="str">
        <f t="shared" si="226"/>
        <v/>
      </c>
      <c r="U1325" s="53" t="str">
        <f>IF(S1325="","",COUNTIF($S$7:S1325,"該当２"))</f>
        <v/>
      </c>
      <c r="V1325" s="56" t="str">
        <f t="shared" si="227"/>
        <v/>
      </c>
      <c r="W1325" s="83" t="str">
        <f t="shared" si="228"/>
        <v/>
      </c>
      <c r="X1325" s="53" t="str">
        <f>IF(V1325="","",COUNTIF($V$7:V1325,"該当３"))</f>
        <v/>
      </c>
    </row>
    <row r="1326" spans="1:24">
      <c r="A1326" s="263">
        <v>1020906002</v>
      </c>
      <c r="B1326" s="263">
        <v>10</v>
      </c>
      <c r="C1326" s="264">
        <v>209</v>
      </c>
      <c r="D1326" s="265">
        <v>6</v>
      </c>
      <c r="E1326" s="264">
        <v>2</v>
      </c>
      <c r="F1326" s="263" t="s">
        <v>495</v>
      </c>
      <c r="G1326" s="263" t="s">
        <v>1531</v>
      </c>
      <c r="H1326" s="263" t="s">
        <v>1566</v>
      </c>
      <c r="I1326" s="263" t="s">
        <v>1567</v>
      </c>
      <c r="J1326" s="51"/>
      <c r="K1326" s="52" t="str">
        <f t="shared" si="229"/>
        <v/>
      </c>
      <c r="L1326" s="83" t="str">
        <f t="shared" si="230"/>
        <v/>
      </c>
      <c r="M1326" s="53" t="str">
        <f>IF(K1326="","",COUNTIF($K$7:K1326,"ﾘｽﾄ１"))</f>
        <v/>
      </c>
      <c r="N1326" s="53" t="str">
        <f t="shared" si="231"/>
        <v/>
      </c>
      <c r="O1326" s="54" t="str">
        <f t="shared" si="232"/>
        <v/>
      </c>
      <c r="P1326" s="53" t="str">
        <f t="shared" si="223"/>
        <v/>
      </c>
      <c r="Q1326" s="52" t="str">
        <f t="shared" si="224"/>
        <v/>
      </c>
      <c r="R1326" s="55" t="str">
        <f t="shared" si="225"/>
        <v/>
      </c>
      <c r="S1326" s="52" t="str">
        <f t="shared" si="233"/>
        <v/>
      </c>
      <c r="T1326" s="83" t="str">
        <f t="shared" si="226"/>
        <v/>
      </c>
      <c r="U1326" s="53" t="str">
        <f>IF(S1326="","",COUNTIF($S$7:S1326,"該当２"))</f>
        <v/>
      </c>
      <c r="V1326" s="56" t="str">
        <f t="shared" si="227"/>
        <v/>
      </c>
      <c r="W1326" s="83" t="str">
        <f t="shared" si="228"/>
        <v/>
      </c>
      <c r="X1326" s="53" t="str">
        <f>IF(V1326="","",COUNTIF($V$7:V1326,"該当３"))</f>
        <v/>
      </c>
    </row>
    <row r="1327" spans="1:24">
      <c r="A1327" s="263">
        <v>1020906003</v>
      </c>
      <c r="B1327" s="263">
        <v>10</v>
      </c>
      <c r="C1327" s="264">
        <v>209</v>
      </c>
      <c r="D1327" s="265">
        <v>6</v>
      </c>
      <c r="E1327" s="264">
        <v>3</v>
      </c>
      <c r="F1327" s="263" t="s">
        <v>495</v>
      </c>
      <c r="G1327" s="263" t="s">
        <v>1531</v>
      </c>
      <c r="H1327" s="263" t="s">
        <v>1566</v>
      </c>
      <c r="I1327" s="263" t="s">
        <v>1568</v>
      </c>
      <c r="J1327" s="51"/>
      <c r="K1327" s="52" t="str">
        <f t="shared" si="229"/>
        <v/>
      </c>
      <c r="L1327" s="83" t="str">
        <f t="shared" si="230"/>
        <v/>
      </c>
      <c r="M1327" s="53" t="str">
        <f>IF(K1327="","",COUNTIF($K$7:K1327,"ﾘｽﾄ１"))</f>
        <v/>
      </c>
      <c r="N1327" s="53" t="str">
        <f t="shared" si="231"/>
        <v/>
      </c>
      <c r="O1327" s="54" t="str">
        <f t="shared" si="232"/>
        <v/>
      </c>
      <c r="P1327" s="53" t="str">
        <f t="shared" si="223"/>
        <v/>
      </c>
      <c r="Q1327" s="52" t="str">
        <f t="shared" si="224"/>
        <v/>
      </c>
      <c r="R1327" s="55" t="str">
        <f t="shared" si="225"/>
        <v/>
      </c>
      <c r="S1327" s="52" t="str">
        <f t="shared" si="233"/>
        <v/>
      </c>
      <c r="T1327" s="83" t="str">
        <f t="shared" si="226"/>
        <v/>
      </c>
      <c r="U1327" s="53" t="str">
        <f>IF(S1327="","",COUNTIF($S$7:S1327,"該当２"))</f>
        <v/>
      </c>
      <c r="V1327" s="56" t="str">
        <f t="shared" si="227"/>
        <v/>
      </c>
      <c r="W1327" s="83" t="str">
        <f t="shared" si="228"/>
        <v/>
      </c>
      <c r="X1327" s="53" t="str">
        <f>IF(V1327="","",COUNTIF($V$7:V1327,"該当３"))</f>
        <v/>
      </c>
    </row>
    <row r="1328" spans="1:24">
      <c r="A1328" s="263">
        <v>1020906004</v>
      </c>
      <c r="B1328" s="263">
        <v>10</v>
      </c>
      <c r="C1328" s="264">
        <v>209</v>
      </c>
      <c r="D1328" s="265">
        <v>6</v>
      </c>
      <c r="E1328" s="264">
        <v>4</v>
      </c>
      <c r="F1328" s="263" t="s">
        <v>495</v>
      </c>
      <c r="G1328" s="263" t="s">
        <v>1531</v>
      </c>
      <c r="H1328" s="263" t="s">
        <v>1566</v>
      </c>
      <c r="I1328" s="263" t="s">
        <v>1569</v>
      </c>
      <c r="J1328" s="51"/>
      <c r="K1328" s="52" t="str">
        <f t="shared" si="229"/>
        <v/>
      </c>
      <c r="L1328" s="83" t="str">
        <f t="shared" si="230"/>
        <v/>
      </c>
      <c r="M1328" s="53" t="str">
        <f>IF(K1328="","",COUNTIF($K$7:K1328,"ﾘｽﾄ１"))</f>
        <v/>
      </c>
      <c r="N1328" s="53" t="str">
        <f t="shared" si="231"/>
        <v/>
      </c>
      <c r="O1328" s="54" t="str">
        <f t="shared" si="232"/>
        <v/>
      </c>
      <c r="P1328" s="53" t="str">
        <f t="shared" si="223"/>
        <v/>
      </c>
      <c r="Q1328" s="52" t="str">
        <f t="shared" si="224"/>
        <v/>
      </c>
      <c r="R1328" s="55" t="str">
        <f t="shared" si="225"/>
        <v/>
      </c>
      <c r="S1328" s="52" t="str">
        <f t="shared" si="233"/>
        <v/>
      </c>
      <c r="T1328" s="83" t="str">
        <f t="shared" si="226"/>
        <v/>
      </c>
      <c r="U1328" s="53" t="str">
        <f>IF(S1328="","",COUNTIF($S$7:S1328,"該当２"))</f>
        <v/>
      </c>
      <c r="V1328" s="56" t="str">
        <f t="shared" si="227"/>
        <v/>
      </c>
      <c r="W1328" s="83" t="str">
        <f t="shared" si="228"/>
        <v/>
      </c>
      <c r="X1328" s="53" t="str">
        <f>IF(V1328="","",COUNTIF($V$7:V1328,"該当３"))</f>
        <v/>
      </c>
    </row>
    <row r="1329" spans="1:24">
      <c r="A1329" s="263">
        <v>1020906005</v>
      </c>
      <c r="B1329" s="263">
        <v>10</v>
      </c>
      <c r="C1329" s="264">
        <v>209</v>
      </c>
      <c r="D1329" s="265">
        <v>6</v>
      </c>
      <c r="E1329" s="264">
        <v>5</v>
      </c>
      <c r="F1329" s="263" t="s">
        <v>495</v>
      </c>
      <c r="G1329" s="263" t="s">
        <v>1531</v>
      </c>
      <c r="H1329" s="263" t="s">
        <v>1566</v>
      </c>
      <c r="I1329" s="263" t="s">
        <v>1570</v>
      </c>
      <c r="J1329" s="51"/>
      <c r="K1329" s="52" t="str">
        <f t="shared" si="229"/>
        <v/>
      </c>
      <c r="L1329" s="83" t="str">
        <f t="shared" si="230"/>
        <v/>
      </c>
      <c r="M1329" s="53" t="str">
        <f>IF(K1329="","",COUNTIF($K$7:K1329,"ﾘｽﾄ１"))</f>
        <v/>
      </c>
      <c r="N1329" s="53" t="str">
        <f t="shared" si="231"/>
        <v/>
      </c>
      <c r="O1329" s="54" t="str">
        <f t="shared" si="232"/>
        <v/>
      </c>
      <c r="P1329" s="53" t="str">
        <f t="shared" si="223"/>
        <v/>
      </c>
      <c r="Q1329" s="52" t="str">
        <f t="shared" si="224"/>
        <v/>
      </c>
      <c r="R1329" s="55" t="str">
        <f t="shared" si="225"/>
        <v/>
      </c>
      <c r="S1329" s="52" t="str">
        <f t="shared" si="233"/>
        <v/>
      </c>
      <c r="T1329" s="83" t="str">
        <f t="shared" si="226"/>
        <v/>
      </c>
      <c r="U1329" s="53" t="str">
        <f>IF(S1329="","",COUNTIF($S$7:S1329,"該当２"))</f>
        <v/>
      </c>
      <c r="V1329" s="56" t="str">
        <f t="shared" si="227"/>
        <v/>
      </c>
      <c r="W1329" s="83" t="str">
        <f t="shared" si="228"/>
        <v/>
      </c>
      <c r="X1329" s="53" t="str">
        <f>IF(V1329="","",COUNTIF($V$7:V1329,"該当３"))</f>
        <v/>
      </c>
    </row>
    <row r="1330" spans="1:24">
      <c r="A1330" s="263">
        <v>1020906006</v>
      </c>
      <c r="B1330" s="263">
        <v>10</v>
      </c>
      <c r="C1330" s="264">
        <v>209</v>
      </c>
      <c r="D1330" s="265">
        <v>6</v>
      </c>
      <c r="E1330" s="264">
        <v>6</v>
      </c>
      <c r="F1330" s="263" t="s">
        <v>495</v>
      </c>
      <c r="G1330" s="263" t="s">
        <v>1531</v>
      </c>
      <c r="H1330" s="263" t="s">
        <v>1566</v>
      </c>
      <c r="I1330" s="263" t="s">
        <v>1571</v>
      </c>
      <c r="J1330" s="51"/>
      <c r="K1330" s="52" t="str">
        <f t="shared" si="229"/>
        <v/>
      </c>
      <c r="L1330" s="83" t="str">
        <f t="shared" si="230"/>
        <v/>
      </c>
      <c r="M1330" s="53" t="str">
        <f>IF(K1330="","",COUNTIF($K$7:K1330,"ﾘｽﾄ１"))</f>
        <v/>
      </c>
      <c r="N1330" s="53" t="str">
        <f t="shared" si="231"/>
        <v/>
      </c>
      <c r="O1330" s="54" t="str">
        <f t="shared" si="232"/>
        <v/>
      </c>
      <c r="P1330" s="53" t="str">
        <f t="shared" si="223"/>
        <v/>
      </c>
      <c r="Q1330" s="52" t="str">
        <f t="shared" si="224"/>
        <v/>
      </c>
      <c r="R1330" s="55" t="str">
        <f t="shared" si="225"/>
        <v/>
      </c>
      <c r="S1330" s="52" t="str">
        <f t="shared" si="233"/>
        <v/>
      </c>
      <c r="T1330" s="83" t="str">
        <f t="shared" si="226"/>
        <v/>
      </c>
      <c r="U1330" s="53" t="str">
        <f>IF(S1330="","",COUNTIF($S$7:S1330,"該当２"))</f>
        <v/>
      </c>
      <c r="V1330" s="56" t="str">
        <f t="shared" si="227"/>
        <v/>
      </c>
      <c r="W1330" s="83" t="str">
        <f t="shared" si="228"/>
        <v/>
      </c>
      <c r="X1330" s="53" t="str">
        <f>IF(V1330="","",COUNTIF($V$7:V1330,"該当３"))</f>
        <v/>
      </c>
    </row>
    <row r="1331" spans="1:24">
      <c r="A1331" s="263">
        <v>1020907000</v>
      </c>
      <c r="B1331" s="263">
        <v>10</v>
      </c>
      <c r="C1331" s="264">
        <v>209</v>
      </c>
      <c r="D1331" s="265">
        <v>7</v>
      </c>
      <c r="E1331" s="264">
        <v>0</v>
      </c>
      <c r="F1331" s="263" t="s">
        <v>495</v>
      </c>
      <c r="G1331" s="263" t="s">
        <v>1531</v>
      </c>
      <c r="H1331" s="263" t="s">
        <v>1572</v>
      </c>
      <c r="I1331" s="263"/>
      <c r="J1331" s="51"/>
      <c r="K1331" s="52" t="str">
        <f t="shared" si="229"/>
        <v/>
      </c>
      <c r="L1331" s="83" t="str">
        <f t="shared" si="230"/>
        <v/>
      </c>
      <c r="M1331" s="53" t="str">
        <f>IF(K1331="","",COUNTIF($K$7:K1331,"ﾘｽﾄ１"))</f>
        <v/>
      </c>
      <c r="N1331" s="53" t="str">
        <f t="shared" si="231"/>
        <v/>
      </c>
      <c r="O1331" s="54" t="str">
        <f t="shared" si="232"/>
        <v/>
      </c>
      <c r="P1331" s="53" t="str">
        <f t="shared" si="223"/>
        <v/>
      </c>
      <c r="Q1331" s="52" t="str">
        <f t="shared" si="224"/>
        <v/>
      </c>
      <c r="R1331" s="55" t="str">
        <f t="shared" si="225"/>
        <v/>
      </c>
      <c r="S1331" s="52" t="str">
        <f t="shared" si="233"/>
        <v/>
      </c>
      <c r="T1331" s="83" t="str">
        <f t="shared" si="226"/>
        <v/>
      </c>
      <c r="U1331" s="53" t="str">
        <f>IF(S1331="","",COUNTIF($S$7:S1331,"該当２"))</f>
        <v/>
      </c>
      <c r="V1331" s="56" t="str">
        <f t="shared" si="227"/>
        <v/>
      </c>
      <c r="W1331" s="83" t="str">
        <f t="shared" si="228"/>
        <v/>
      </c>
      <c r="X1331" s="53" t="str">
        <f>IF(V1331="","",COUNTIF($V$7:V1331,"該当３"))</f>
        <v/>
      </c>
    </row>
    <row r="1332" spans="1:24">
      <c r="A1332" s="263">
        <v>1020907001</v>
      </c>
      <c r="B1332" s="263">
        <v>10</v>
      </c>
      <c r="C1332" s="264">
        <v>209</v>
      </c>
      <c r="D1332" s="265">
        <v>7</v>
      </c>
      <c r="E1332" s="264">
        <v>1</v>
      </c>
      <c r="F1332" s="263" t="s">
        <v>495</v>
      </c>
      <c r="G1332" s="263" t="s">
        <v>1531</v>
      </c>
      <c r="H1332" s="263" t="s">
        <v>1572</v>
      </c>
      <c r="I1332" s="263" t="s">
        <v>1573</v>
      </c>
      <c r="J1332" s="51"/>
      <c r="K1332" s="52" t="str">
        <f t="shared" si="229"/>
        <v/>
      </c>
      <c r="L1332" s="83" t="str">
        <f t="shared" si="230"/>
        <v/>
      </c>
      <c r="M1332" s="53" t="str">
        <f>IF(K1332="","",COUNTIF($K$7:K1332,"ﾘｽﾄ１"))</f>
        <v/>
      </c>
      <c r="N1332" s="53" t="str">
        <f t="shared" si="231"/>
        <v/>
      </c>
      <c r="O1332" s="54" t="str">
        <f t="shared" si="232"/>
        <v/>
      </c>
      <c r="P1332" s="53" t="str">
        <f t="shared" si="223"/>
        <v/>
      </c>
      <c r="Q1332" s="52" t="str">
        <f t="shared" si="224"/>
        <v/>
      </c>
      <c r="R1332" s="55" t="str">
        <f t="shared" si="225"/>
        <v/>
      </c>
      <c r="S1332" s="52" t="str">
        <f t="shared" si="233"/>
        <v/>
      </c>
      <c r="T1332" s="83" t="str">
        <f t="shared" si="226"/>
        <v/>
      </c>
      <c r="U1332" s="53" t="str">
        <f>IF(S1332="","",COUNTIF($S$7:S1332,"該当２"))</f>
        <v/>
      </c>
      <c r="V1332" s="56" t="str">
        <f t="shared" si="227"/>
        <v/>
      </c>
      <c r="W1332" s="83" t="str">
        <f t="shared" si="228"/>
        <v/>
      </c>
      <c r="X1332" s="53" t="str">
        <f>IF(V1332="","",COUNTIF($V$7:V1332,"該当３"))</f>
        <v/>
      </c>
    </row>
    <row r="1333" spans="1:24">
      <c r="A1333" s="263">
        <v>1020907002</v>
      </c>
      <c r="B1333" s="263">
        <v>10</v>
      </c>
      <c r="C1333" s="264">
        <v>209</v>
      </c>
      <c r="D1333" s="265">
        <v>7</v>
      </c>
      <c r="E1333" s="264">
        <v>2</v>
      </c>
      <c r="F1333" s="263" t="s">
        <v>495</v>
      </c>
      <c r="G1333" s="263" t="s">
        <v>1531</v>
      </c>
      <c r="H1333" s="263" t="s">
        <v>1572</v>
      </c>
      <c r="I1333" s="263" t="s">
        <v>1574</v>
      </c>
      <c r="J1333" s="51"/>
      <c r="K1333" s="52" t="str">
        <f t="shared" si="229"/>
        <v/>
      </c>
      <c r="L1333" s="83" t="str">
        <f t="shared" si="230"/>
        <v/>
      </c>
      <c r="M1333" s="53" t="str">
        <f>IF(K1333="","",COUNTIF($K$7:K1333,"ﾘｽﾄ１"))</f>
        <v/>
      </c>
      <c r="N1333" s="53" t="str">
        <f t="shared" si="231"/>
        <v/>
      </c>
      <c r="O1333" s="54" t="str">
        <f t="shared" si="232"/>
        <v/>
      </c>
      <c r="P1333" s="53" t="str">
        <f t="shared" si="223"/>
        <v/>
      </c>
      <c r="Q1333" s="52" t="str">
        <f t="shared" si="224"/>
        <v/>
      </c>
      <c r="R1333" s="55" t="str">
        <f t="shared" si="225"/>
        <v/>
      </c>
      <c r="S1333" s="52" t="str">
        <f t="shared" si="233"/>
        <v/>
      </c>
      <c r="T1333" s="83" t="str">
        <f t="shared" si="226"/>
        <v/>
      </c>
      <c r="U1333" s="53" t="str">
        <f>IF(S1333="","",COUNTIF($S$7:S1333,"該当２"))</f>
        <v/>
      </c>
      <c r="V1333" s="56" t="str">
        <f t="shared" si="227"/>
        <v/>
      </c>
      <c r="W1333" s="83" t="str">
        <f t="shared" si="228"/>
        <v/>
      </c>
      <c r="X1333" s="53" t="str">
        <f>IF(V1333="","",COUNTIF($V$7:V1333,"該当３"))</f>
        <v/>
      </c>
    </row>
    <row r="1334" spans="1:24">
      <c r="A1334" s="263">
        <v>1020907003</v>
      </c>
      <c r="B1334" s="263">
        <v>10</v>
      </c>
      <c r="C1334" s="264">
        <v>209</v>
      </c>
      <c r="D1334" s="265">
        <v>7</v>
      </c>
      <c r="E1334" s="264">
        <v>3</v>
      </c>
      <c r="F1334" s="263" t="s">
        <v>495</v>
      </c>
      <c r="G1334" s="263" t="s">
        <v>1531</v>
      </c>
      <c r="H1334" s="263" t="s">
        <v>1572</v>
      </c>
      <c r="I1334" s="263" t="s">
        <v>262</v>
      </c>
      <c r="J1334" s="51"/>
      <c r="K1334" s="52" t="str">
        <f t="shared" si="229"/>
        <v/>
      </c>
      <c r="L1334" s="83" t="str">
        <f t="shared" si="230"/>
        <v/>
      </c>
      <c r="M1334" s="53" t="str">
        <f>IF(K1334="","",COUNTIF($K$7:K1334,"ﾘｽﾄ１"))</f>
        <v/>
      </c>
      <c r="N1334" s="53" t="str">
        <f t="shared" si="231"/>
        <v/>
      </c>
      <c r="O1334" s="54" t="str">
        <f t="shared" si="232"/>
        <v/>
      </c>
      <c r="P1334" s="53" t="str">
        <f t="shared" si="223"/>
        <v/>
      </c>
      <c r="Q1334" s="52" t="str">
        <f t="shared" si="224"/>
        <v/>
      </c>
      <c r="R1334" s="55" t="str">
        <f t="shared" si="225"/>
        <v/>
      </c>
      <c r="S1334" s="52" t="str">
        <f t="shared" si="233"/>
        <v/>
      </c>
      <c r="T1334" s="83" t="str">
        <f t="shared" si="226"/>
        <v/>
      </c>
      <c r="U1334" s="53" t="str">
        <f>IF(S1334="","",COUNTIF($S$7:S1334,"該当２"))</f>
        <v/>
      </c>
      <c r="V1334" s="56" t="str">
        <f t="shared" si="227"/>
        <v/>
      </c>
      <c r="W1334" s="83" t="str">
        <f t="shared" si="228"/>
        <v/>
      </c>
      <c r="X1334" s="53" t="str">
        <f>IF(V1334="","",COUNTIF($V$7:V1334,"該当３"))</f>
        <v/>
      </c>
    </row>
    <row r="1335" spans="1:24">
      <c r="A1335" s="263">
        <v>1020907004</v>
      </c>
      <c r="B1335" s="263">
        <v>10</v>
      </c>
      <c r="C1335" s="264">
        <v>209</v>
      </c>
      <c r="D1335" s="265">
        <v>7</v>
      </c>
      <c r="E1335" s="264">
        <v>4</v>
      </c>
      <c r="F1335" s="263" t="s">
        <v>495</v>
      </c>
      <c r="G1335" s="263" t="s">
        <v>1531</v>
      </c>
      <c r="H1335" s="263" t="s">
        <v>1572</v>
      </c>
      <c r="I1335" s="263" t="s">
        <v>1575</v>
      </c>
      <c r="J1335" s="51"/>
      <c r="K1335" s="52" t="str">
        <f t="shared" si="229"/>
        <v/>
      </c>
      <c r="L1335" s="83" t="str">
        <f t="shared" si="230"/>
        <v/>
      </c>
      <c r="M1335" s="53" t="str">
        <f>IF(K1335="","",COUNTIF($K$7:K1335,"ﾘｽﾄ１"))</f>
        <v/>
      </c>
      <c r="N1335" s="53" t="str">
        <f t="shared" si="231"/>
        <v/>
      </c>
      <c r="O1335" s="54" t="str">
        <f t="shared" si="232"/>
        <v/>
      </c>
      <c r="P1335" s="53" t="str">
        <f t="shared" si="223"/>
        <v/>
      </c>
      <c r="Q1335" s="52" t="str">
        <f t="shared" si="224"/>
        <v/>
      </c>
      <c r="R1335" s="55" t="str">
        <f t="shared" si="225"/>
        <v/>
      </c>
      <c r="S1335" s="52" t="str">
        <f t="shared" si="233"/>
        <v/>
      </c>
      <c r="T1335" s="83" t="str">
        <f t="shared" si="226"/>
        <v/>
      </c>
      <c r="U1335" s="53" t="str">
        <f>IF(S1335="","",COUNTIF($S$7:S1335,"該当２"))</f>
        <v/>
      </c>
      <c r="V1335" s="56" t="str">
        <f t="shared" si="227"/>
        <v/>
      </c>
      <c r="W1335" s="83" t="str">
        <f t="shared" si="228"/>
        <v/>
      </c>
      <c r="X1335" s="53" t="str">
        <f>IF(V1335="","",COUNTIF($V$7:V1335,"該当３"))</f>
        <v/>
      </c>
    </row>
    <row r="1336" spans="1:24">
      <c r="A1336" s="263">
        <v>1020907005</v>
      </c>
      <c r="B1336" s="263">
        <v>10</v>
      </c>
      <c r="C1336" s="264">
        <v>209</v>
      </c>
      <c r="D1336" s="265">
        <v>7</v>
      </c>
      <c r="E1336" s="264">
        <v>5</v>
      </c>
      <c r="F1336" s="263" t="s">
        <v>495</v>
      </c>
      <c r="G1336" s="263" t="s">
        <v>1531</v>
      </c>
      <c r="H1336" s="263" t="s">
        <v>1572</v>
      </c>
      <c r="I1336" s="263" t="s">
        <v>14</v>
      </c>
      <c r="J1336" s="51"/>
      <c r="K1336" s="52" t="str">
        <f t="shared" si="229"/>
        <v/>
      </c>
      <c r="L1336" s="83" t="str">
        <f t="shared" si="230"/>
        <v/>
      </c>
      <c r="M1336" s="53" t="str">
        <f>IF(K1336="","",COUNTIF($K$7:K1336,"ﾘｽﾄ１"))</f>
        <v/>
      </c>
      <c r="N1336" s="53" t="str">
        <f t="shared" si="231"/>
        <v/>
      </c>
      <c r="O1336" s="54" t="str">
        <f t="shared" si="232"/>
        <v/>
      </c>
      <c r="P1336" s="53" t="str">
        <f t="shared" si="223"/>
        <v/>
      </c>
      <c r="Q1336" s="52" t="str">
        <f t="shared" si="224"/>
        <v/>
      </c>
      <c r="R1336" s="55" t="str">
        <f t="shared" si="225"/>
        <v/>
      </c>
      <c r="S1336" s="52" t="str">
        <f t="shared" si="233"/>
        <v/>
      </c>
      <c r="T1336" s="83" t="str">
        <f t="shared" si="226"/>
        <v/>
      </c>
      <c r="U1336" s="53" t="str">
        <f>IF(S1336="","",COUNTIF($S$7:S1336,"該当２"))</f>
        <v/>
      </c>
      <c r="V1336" s="56" t="str">
        <f t="shared" si="227"/>
        <v/>
      </c>
      <c r="W1336" s="83" t="str">
        <f t="shared" si="228"/>
        <v/>
      </c>
      <c r="X1336" s="53" t="str">
        <f>IF(V1336="","",COUNTIF($V$7:V1336,"該当３"))</f>
        <v/>
      </c>
    </row>
    <row r="1337" spans="1:24">
      <c r="A1337" s="263">
        <v>1020907006</v>
      </c>
      <c r="B1337" s="263">
        <v>10</v>
      </c>
      <c r="C1337" s="264">
        <v>209</v>
      </c>
      <c r="D1337" s="265">
        <v>7</v>
      </c>
      <c r="E1337" s="264">
        <v>6</v>
      </c>
      <c r="F1337" s="263" t="s">
        <v>495</v>
      </c>
      <c r="G1337" s="263" t="s">
        <v>1531</v>
      </c>
      <c r="H1337" s="263" t="s">
        <v>1572</v>
      </c>
      <c r="I1337" s="263" t="s">
        <v>1576</v>
      </c>
      <c r="J1337" s="51"/>
      <c r="K1337" s="52" t="str">
        <f t="shared" si="229"/>
        <v/>
      </c>
      <c r="L1337" s="83" t="str">
        <f t="shared" si="230"/>
        <v/>
      </c>
      <c r="M1337" s="53" t="str">
        <f>IF(K1337="","",COUNTIF($K$7:K1337,"ﾘｽﾄ１"))</f>
        <v/>
      </c>
      <c r="N1337" s="53" t="str">
        <f t="shared" si="231"/>
        <v/>
      </c>
      <c r="O1337" s="54" t="str">
        <f t="shared" si="232"/>
        <v/>
      </c>
      <c r="P1337" s="53" t="str">
        <f t="shared" si="223"/>
        <v/>
      </c>
      <c r="Q1337" s="52" t="str">
        <f t="shared" si="224"/>
        <v/>
      </c>
      <c r="R1337" s="55" t="str">
        <f t="shared" si="225"/>
        <v/>
      </c>
      <c r="S1337" s="52" t="str">
        <f t="shared" si="233"/>
        <v/>
      </c>
      <c r="T1337" s="83" t="str">
        <f t="shared" si="226"/>
        <v/>
      </c>
      <c r="U1337" s="53" t="str">
        <f>IF(S1337="","",COUNTIF($S$7:S1337,"該当２"))</f>
        <v/>
      </c>
      <c r="V1337" s="56" t="str">
        <f t="shared" si="227"/>
        <v/>
      </c>
      <c r="W1337" s="83" t="str">
        <f t="shared" si="228"/>
        <v/>
      </c>
      <c r="X1337" s="53" t="str">
        <f>IF(V1337="","",COUNTIF($V$7:V1337,"該当３"))</f>
        <v/>
      </c>
    </row>
    <row r="1338" spans="1:24">
      <c r="A1338" s="263">
        <v>1020907007</v>
      </c>
      <c r="B1338" s="263">
        <v>10</v>
      </c>
      <c r="C1338" s="264">
        <v>209</v>
      </c>
      <c r="D1338" s="265">
        <v>7</v>
      </c>
      <c r="E1338" s="264">
        <v>7</v>
      </c>
      <c r="F1338" s="263" t="s">
        <v>495</v>
      </c>
      <c r="G1338" s="263" t="s">
        <v>1531</v>
      </c>
      <c r="H1338" s="263" t="s">
        <v>1572</v>
      </c>
      <c r="I1338" s="263" t="s">
        <v>1577</v>
      </c>
      <c r="J1338" s="51"/>
      <c r="K1338" s="52" t="str">
        <f t="shared" si="229"/>
        <v/>
      </c>
      <c r="L1338" s="83" t="str">
        <f t="shared" si="230"/>
        <v/>
      </c>
      <c r="M1338" s="53" t="str">
        <f>IF(K1338="","",COUNTIF($K$7:K1338,"ﾘｽﾄ１"))</f>
        <v/>
      </c>
      <c r="N1338" s="53" t="str">
        <f t="shared" si="231"/>
        <v/>
      </c>
      <c r="O1338" s="54" t="str">
        <f t="shared" si="232"/>
        <v/>
      </c>
      <c r="P1338" s="53" t="str">
        <f t="shared" si="223"/>
        <v/>
      </c>
      <c r="Q1338" s="52" t="str">
        <f t="shared" si="224"/>
        <v/>
      </c>
      <c r="R1338" s="55" t="str">
        <f t="shared" si="225"/>
        <v/>
      </c>
      <c r="S1338" s="52" t="str">
        <f t="shared" si="233"/>
        <v/>
      </c>
      <c r="T1338" s="83" t="str">
        <f t="shared" si="226"/>
        <v/>
      </c>
      <c r="U1338" s="53" t="str">
        <f>IF(S1338="","",COUNTIF($S$7:S1338,"該当２"))</f>
        <v/>
      </c>
      <c r="V1338" s="56" t="str">
        <f t="shared" si="227"/>
        <v/>
      </c>
      <c r="W1338" s="83" t="str">
        <f t="shared" si="228"/>
        <v/>
      </c>
      <c r="X1338" s="53" t="str">
        <f>IF(V1338="","",COUNTIF($V$7:V1338,"該当３"))</f>
        <v/>
      </c>
    </row>
    <row r="1339" spans="1:24">
      <c r="A1339" s="263">
        <v>1020907008</v>
      </c>
      <c r="B1339" s="263">
        <v>10</v>
      </c>
      <c r="C1339" s="264">
        <v>209</v>
      </c>
      <c r="D1339" s="265">
        <v>7</v>
      </c>
      <c r="E1339" s="264">
        <v>8</v>
      </c>
      <c r="F1339" s="263" t="s">
        <v>495</v>
      </c>
      <c r="G1339" s="263" t="s">
        <v>1531</v>
      </c>
      <c r="H1339" s="263" t="s">
        <v>1572</v>
      </c>
      <c r="I1339" s="263" t="s">
        <v>160</v>
      </c>
      <c r="J1339" s="51"/>
      <c r="K1339" s="52" t="str">
        <f t="shared" si="229"/>
        <v/>
      </c>
      <c r="L1339" s="83" t="str">
        <f t="shared" si="230"/>
        <v/>
      </c>
      <c r="M1339" s="53" t="str">
        <f>IF(K1339="","",COUNTIF($K$7:K1339,"ﾘｽﾄ１"))</f>
        <v/>
      </c>
      <c r="N1339" s="53" t="str">
        <f t="shared" si="231"/>
        <v/>
      </c>
      <c r="O1339" s="54" t="str">
        <f t="shared" si="232"/>
        <v/>
      </c>
      <c r="P1339" s="53" t="str">
        <f t="shared" si="223"/>
        <v/>
      </c>
      <c r="Q1339" s="52" t="str">
        <f t="shared" si="224"/>
        <v/>
      </c>
      <c r="R1339" s="55" t="str">
        <f t="shared" si="225"/>
        <v/>
      </c>
      <c r="S1339" s="52" t="str">
        <f t="shared" si="233"/>
        <v/>
      </c>
      <c r="T1339" s="83" t="str">
        <f t="shared" si="226"/>
        <v/>
      </c>
      <c r="U1339" s="53" t="str">
        <f>IF(S1339="","",COUNTIF($S$7:S1339,"該当２"))</f>
        <v/>
      </c>
      <c r="V1339" s="56" t="str">
        <f t="shared" si="227"/>
        <v/>
      </c>
      <c r="W1339" s="83" t="str">
        <f t="shared" si="228"/>
        <v/>
      </c>
      <c r="X1339" s="53" t="str">
        <f>IF(V1339="","",COUNTIF($V$7:V1339,"該当３"))</f>
        <v/>
      </c>
    </row>
    <row r="1340" spans="1:24">
      <c r="A1340" s="263">
        <v>1020907009</v>
      </c>
      <c r="B1340" s="263">
        <v>10</v>
      </c>
      <c r="C1340" s="264">
        <v>209</v>
      </c>
      <c r="D1340" s="265">
        <v>7</v>
      </c>
      <c r="E1340" s="264">
        <v>9</v>
      </c>
      <c r="F1340" s="263" t="s">
        <v>495</v>
      </c>
      <c r="G1340" s="263" t="s">
        <v>1531</v>
      </c>
      <c r="H1340" s="263" t="s">
        <v>1572</v>
      </c>
      <c r="I1340" s="263" t="s">
        <v>1578</v>
      </c>
      <c r="J1340" s="51"/>
      <c r="K1340" s="52" t="str">
        <f t="shared" si="229"/>
        <v/>
      </c>
      <c r="L1340" s="83" t="str">
        <f t="shared" si="230"/>
        <v/>
      </c>
      <c r="M1340" s="53" t="str">
        <f>IF(K1340="","",COUNTIF($K$7:K1340,"ﾘｽﾄ１"))</f>
        <v/>
      </c>
      <c r="N1340" s="53" t="str">
        <f t="shared" si="231"/>
        <v/>
      </c>
      <c r="O1340" s="54" t="str">
        <f t="shared" si="232"/>
        <v/>
      </c>
      <c r="P1340" s="53" t="str">
        <f t="shared" si="223"/>
        <v/>
      </c>
      <c r="Q1340" s="52" t="str">
        <f t="shared" si="224"/>
        <v/>
      </c>
      <c r="R1340" s="55" t="str">
        <f t="shared" si="225"/>
        <v/>
      </c>
      <c r="S1340" s="52" t="str">
        <f t="shared" si="233"/>
        <v/>
      </c>
      <c r="T1340" s="83" t="str">
        <f t="shared" si="226"/>
        <v/>
      </c>
      <c r="U1340" s="53" t="str">
        <f>IF(S1340="","",COUNTIF($S$7:S1340,"該当２"))</f>
        <v/>
      </c>
      <c r="V1340" s="56" t="str">
        <f t="shared" si="227"/>
        <v/>
      </c>
      <c r="W1340" s="83" t="str">
        <f t="shared" si="228"/>
        <v/>
      </c>
      <c r="X1340" s="53" t="str">
        <f>IF(V1340="","",COUNTIF($V$7:V1340,"該当３"))</f>
        <v/>
      </c>
    </row>
    <row r="1341" spans="1:24">
      <c r="A1341" s="263">
        <v>1020907010</v>
      </c>
      <c r="B1341" s="263">
        <v>10</v>
      </c>
      <c r="C1341" s="264">
        <v>209</v>
      </c>
      <c r="D1341" s="265">
        <v>7</v>
      </c>
      <c r="E1341" s="264">
        <v>10</v>
      </c>
      <c r="F1341" s="263" t="s">
        <v>495</v>
      </c>
      <c r="G1341" s="263" t="s">
        <v>1531</v>
      </c>
      <c r="H1341" s="263" t="s">
        <v>1572</v>
      </c>
      <c r="I1341" s="263" t="s">
        <v>165</v>
      </c>
      <c r="J1341" s="51"/>
      <c r="K1341" s="52" t="str">
        <f t="shared" si="229"/>
        <v/>
      </c>
      <c r="L1341" s="83" t="str">
        <f t="shared" si="230"/>
        <v/>
      </c>
      <c r="M1341" s="53" t="str">
        <f>IF(K1341="","",COUNTIF($K$7:K1341,"ﾘｽﾄ１"))</f>
        <v/>
      </c>
      <c r="N1341" s="53" t="str">
        <f t="shared" si="231"/>
        <v/>
      </c>
      <c r="O1341" s="54" t="str">
        <f t="shared" si="232"/>
        <v/>
      </c>
      <c r="P1341" s="53" t="str">
        <f t="shared" si="223"/>
        <v/>
      </c>
      <c r="Q1341" s="52" t="str">
        <f t="shared" si="224"/>
        <v/>
      </c>
      <c r="R1341" s="55" t="str">
        <f t="shared" si="225"/>
        <v/>
      </c>
      <c r="S1341" s="52" t="str">
        <f t="shared" si="233"/>
        <v/>
      </c>
      <c r="T1341" s="83" t="str">
        <f t="shared" si="226"/>
        <v/>
      </c>
      <c r="U1341" s="53" t="str">
        <f>IF(S1341="","",COUNTIF($S$7:S1341,"該当２"))</f>
        <v/>
      </c>
      <c r="V1341" s="56" t="str">
        <f t="shared" si="227"/>
        <v/>
      </c>
      <c r="W1341" s="83" t="str">
        <f t="shared" si="228"/>
        <v/>
      </c>
      <c r="X1341" s="53" t="str">
        <f>IF(V1341="","",COUNTIF($V$7:V1341,"該当３"))</f>
        <v/>
      </c>
    </row>
    <row r="1342" spans="1:24">
      <c r="A1342" s="263">
        <v>1020907011</v>
      </c>
      <c r="B1342" s="263">
        <v>10</v>
      </c>
      <c r="C1342" s="264">
        <v>209</v>
      </c>
      <c r="D1342" s="265">
        <v>7</v>
      </c>
      <c r="E1342" s="264">
        <v>11</v>
      </c>
      <c r="F1342" s="263" t="s">
        <v>495</v>
      </c>
      <c r="G1342" s="263" t="s">
        <v>1531</v>
      </c>
      <c r="H1342" s="263" t="s">
        <v>1572</v>
      </c>
      <c r="I1342" s="263" t="s">
        <v>1579</v>
      </c>
      <c r="J1342" s="51"/>
      <c r="K1342" s="52" t="str">
        <f t="shared" si="229"/>
        <v/>
      </c>
      <c r="L1342" s="83" t="str">
        <f t="shared" si="230"/>
        <v/>
      </c>
      <c r="M1342" s="53" t="str">
        <f>IF(K1342="","",COUNTIF($K$7:K1342,"ﾘｽﾄ１"))</f>
        <v/>
      </c>
      <c r="N1342" s="53" t="str">
        <f t="shared" si="231"/>
        <v/>
      </c>
      <c r="O1342" s="54" t="str">
        <f t="shared" si="232"/>
        <v/>
      </c>
      <c r="P1342" s="53" t="str">
        <f t="shared" si="223"/>
        <v/>
      </c>
      <c r="Q1342" s="52" t="str">
        <f t="shared" si="224"/>
        <v/>
      </c>
      <c r="R1342" s="55" t="str">
        <f t="shared" si="225"/>
        <v/>
      </c>
      <c r="S1342" s="52" t="str">
        <f t="shared" si="233"/>
        <v/>
      </c>
      <c r="T1342" s="83" t="str">
        <f t="shared" si="226"/>
        <v/>
      </c>
      <c r="U1342" s="53" t="str">
        <f>IF(S1342="","",COUNTIF($S$7:S1342,"該当２"))</f>
        <v/>
      </c>
      <c r="V1342" s="56" t="str">
        <f t="shared" si="227"/>
        <v/>
      </c>
      <c r="W1342" s="83" t="str">
        <f t="shared" si="228"/>
        <v/>
      </c>
      <c r="X1342" s="53" t="str">
        <f>IF(V1342="","",COUNTIF($V$7:V1342,"該当３"))</f>
        <v/>
      </c>
    </row>
    <row r="1343" spans="1:24">
      <c r="A1343" s="263">
        <v>1020907012</v>
      </c>
      <c r="B1343" s="263">
        <v>10</v>
      </c>
      <c r="C1343" s="264">
        <v>209</v>
      </c>
      <c r="D1343" s="265">
        <v>7</v>
      </c>
      <c r="E1343" s="264">
        <v>12</v>
      </c>
      <c r="F1343" s="263" t="s">
        <v>495</v>
      </c>
      <c r="G1343" s="263" t="s">
        <v>1531</v>
      </c>
      <c r="H1343" s="263" t="s">
        <v>1572</v>
      </c>
      <c r="I1343" s="263" t="s">
        <v>8</v>
      </c>
      <c r="J1343" s="51"/>
      <c r="K1343" s="52" t="str">
        <f t="shared" si="229"/>
        <v/>
      </c>
      <c r="L1343" s="83" t="str">
        <f t="shared" si="230"/>
        <v/>
      </c>
      <c r="M1343" s="53" t="str">
        <f>IF(K1343="","",COUNTIF($K$7:K1343,"ﾘｽﾄ１"))</f>
        <v/>
      </c>
      <c r="N1343" s="53" t="str">
        <f t="shared" si="231"/>
        <v/>
      </c>
      <c r="O1343" s="54" t="str">
        <f t="shared" si="232"/>
        <v/>
      </c>
      <c r="P1343" s="53" t="str">
        <f t="shared" si="223"/>
        <v/>
      </c>
      <c r="Q1343" s="52" t="str">
        <f t="shared" si="224"/>
        <v/>
      </c>
      <c r="R1343" s="55" t="str">
        <f t="shared" si="225"/>
        <v/>
      </c>
      <c r="S1343" s="52" t="str">
        <f t="shared" si="233"/>
        <v/>
      </c>
      <c r="T1343" s="83" t="str">
        <f t="shared" si="226"/>
        <v/>
      </c>
      <c r="U1343" s="53" t="str">
        <f>IF(S1343="","",COUNTIF($S$7:S1343,"該当２"))</f>
        <v/>
      </c>
      <c r="V1343" s="56" t="str">
        <f t="shared" si="227"/>
        <v/>
      </c>
      <c r="W1343" s="83" t="str">
        <f t="shared" si="228"/>
        <v/>
      </c>
      <c r="X1343" s="53" t="str">
        <f>IF(V1343="","",COUNTIF($V$7:V1343,"該当３"))</f>
        <v/>
      </c>
    </row>
    <row r="1344" spans="1:24">
      <c r="A1344" s="263">
        <v>1020907013</v>
      </c>
      <c r="B1344" s="263">
        <v>10</v>
      </c>
      <c r="C1344" s="264">
        <v>209</v>
      </c>
      <c r="D1344" s="265">
        <v>7</v>
      </c>
      <c r="E1344" s="264">
        <v>13</v>
      </c>
      <c r="F1344" s="263" t="s">
        <v>495</v>
      </c>
      <c r="G1344" s="263" t="s">
        <v>1531</v>
      </c>
      <c r="H1344" s="263" t="s">
        <v>1572</v>
      </c>
      <c r="I1344" s="263" t="s">
        <v>1580</v>
      </c>
      <c r="J1344" s="51"/>
      <c r="K1344" s="52" t="str">
        <f t="shared" si="229"/>
        <v/>
      </c>
      <c r="L1344" s="83" t="str">
        <f t="shared" si="230"/>
        <v/>
      </c>
      <c r="M1344" s="53" t="str">
        <f>IF(K1344="","",COUNTIF($K$7:K1344,"ﾘｽﾄ１"))</f>
        <v/>
      </c>
      <c r="N1344" s="53" t="str">
        <f t="shared" si="231"/>
        <v/>
      </c>
      <c r="O1344" s="54" t="str">
        <f t="shared" si="232"/>
        <v/>
      </c>
      <c r="P1344" s="53" t="str">
        <f t="shared" si="223"/>
        <v/>
      </c>
      <c r="Q1344" s="52" t="str">
        <f t="shared" si="224"/>
        <v/>
      </c>
      <c r="R1344" s="55" t="str">
        <f t="shared" si="225"/>
        <v/>
      </c>
      <c r="S1344" s="52" t="str">
        <f t="shared" si="233"/>
        <v/>
      </c>
      <c r="T1344" s="83" t="str">
        <f t="shared" si="226"/>
        <v/>
      </c>
      <c r="U1344" s="53" t="str">
        <f>IF(S1344="","",COUNTIF($S$7:S1344,"該当２"))</f>
        <v/>
      </c>
      <c r="V1344" s="56" t="str">
        <f t="shared" si="227"/>
        <v/>
      </c>
      <c r="W1344" s="83" t="str">
        <f t="shared" si="228"/>
        <v/>
      </c>
      <c r="X1344" s="53" t="str">
        <f>IF(V1344="","",COUNTIF($V$7:V1344,"該当３"))</f>
        <v/>
      </c>
    </row>
    <row r="1345" spans="1:24">
      <c r="A1345" s="263">
        <v>1020907014</v>
      </c>
      <c r="B1345" s="263">
        <v>10</v>
      </c>
      <c r="C1345" s="264">
        <v>209</v>
      </c>
      <c r="D1345" s="265">
        <v>7</v>
      </c>
      <c r="E1345" s="264">
        <v>14</v>
      </c>
      <c r="F1345" s="263" t="s">
        <v>495</v>
      </c>
      <c r="G1345" s="263" t="s">
        <v>1531</v>
      </c>
      <c r="H1345" s="263" t="s">
        <v>1572</v>
      </c>
      <c r="I1345" s="263" t="s">
        <v>1581</v>
      </c>
      <c r="J1345" s="51"/>
      <c r="K1345" s="52" t="str">
        <f t="shared" si="229"/>
        <v/>
      </c>
      <c r="L1345" s="83" t="str">
        <f t="shared" si="230"/>
        <v/>
      </c>
      <c r="M1345" s="53" t="str">
        <f>IF(K1345="","",COUNTIF($K$7:K1345,"ﾘｽﾄ１"))</f>
        <v/>
      </c>
      <c r="N1345" s="53" t="str">
        <f t="shared" si="231"/>
        <v/>
      </c>
      <c r="O1345" s="54" t="str">
        <f t="shared" si="232"/>
        <v/>
      </c>
      <c r="P1345" s="53" t="str">
        <f t="shared" si="223"/>
        <v/>
      </c>
      <c r="Q1345" s="52" t="str">
        <f t="shared" si="224"/>
        <v/>
      </c>
      <c r="R1345" s="55" t="str">
        <f t="shared" si="225"/>
        <v/>
      </c>
      <c r="S1345" s="52" t="str">
        <f t="shared" si="233"/>
        <v/>
      </c>
      <c r="T1345" s="83" t="str">
        <f t="shared" si="226"/>
        <v/>
      </c>
      <c r="U1345" s="53" t="str">
        <f>IF(S1345="","",COUNTIF($S$7:S1345,"該当２"))</f>
        <v/>
      </c>
      <c r="V1345" s="56" t="str">
        <f t="shared" si="227"/>
        <v/>
      </c>
      <c r="W1345" s="83" t="str">
        <f t="shared" si="228"/>
        <v/>
      </c>
      <c r="X1345" s="53" t="str">
        <f>IF(V1345="","",COUNTIF($V$7:V1345,"該当３"))</f>
        <v/>
      </c>
    </row>
    <row r="1346" spans="1:24">
      <c r="A1346" s="263">
        <v>1020907015</v>
      </c>
      <c r="B1346" s="263">
        <v>10</v>
      </c>
      <c r="C1346" s="264">
        <v>209</v>
      </c>
      <c r="D1346" s="265">
        <v>7</v>
      </c>
      <c r="E1346" s="264">
        <v>15</v>
      </c>
      <c r="F1346" s="263" t="s">
        <v>495</v>
      </c>
      <c r="G1346" s="263" t="s">
        <v>1531</v>
      </c>
      <c r="H1346" s="263" t="s">
        <v>1572</v>
      </c>
      <c r="I1346" s="263" t="s">
        <v>1582</v>
      </c>
      <c r="J1346" s="51"/>
      <c r="K1346" s="52" t="str">
        <f t="shared" si="229"/>
        <v/>
      </c>
      <c r="L1346" s="83" t="str">
        <f t="shared" si="230"/>
        <v/>
      </c>
      <c r="M1346" s="53" t="str">
        <f>IF(K1346="","",COUNTIF($K$7:K1346,"ﾘｽﾄ１"))</f>
        <v/>
      </c>
      <c r="N1346" s="53" t="str">
        <f t="shared" si="231"/>
        <v/>
      </c>
      <c r="O1346" s="54" t="str">
        <f t="shared" si="232"/>
        <v/>
      </c>
      <c r="P1346" s="53" t="str">
        <f t="shared" si="223"/>
        <v/>
      </c>
      <c r="Q1346" s="52" t="str">
        <f t="shared" si="224"/>
        <v/>
      </c>
      <c r="R1346" s="55" t="str">
        <f t="shared" si="225"/>
        <v/>
      </c>
      <c r="S1346" s="52" t="str">
        <f t="shared" si="233"/>
        <v/>
      </c>
      <c r="T1346" s="83" t="str">
        <f t="shared" si="226"/>
        <v/>
      </c>
      <c r="U1346" s="53" t="str">
        <f>IF(S1346="","",COUNTIF($S$7:S1346,"該当２"))</f>
        <v/>
      </c>
      <c r="V1346" s="56" t="str">
        <f t="shared" si="227"/>
        <v/>
      </c>
      <c r="W1346" s="83" t="str">
        <f t="shared" si="228"/>
        <v/>
      </c>
      <c r="X1346" s="53" t="str">
        <f>IF(V1346="","",COUNTIF($V$7:V1346,"該当３"))</f>
        <v/>
      </c>
    </row>
    <row r="1347" spans="1:24">
      <c r="A1347" s="263">
        <v>1020907016</v>
      </c>
      <c r="B1347" s="263">
        <v>10</v>
      </c>
      <c r="C1347" s="264">
        <v>209</v>
      </c>
      <c r="D1347" s="265">
        <v>7</v>
      </c>
      <c r="E1347" s="264">
        <v>16</v>
      </c>
      <c r="F1347" s="263" t="s">
        <v>495</v>
      </c>
      <c r="G1347" s="263" t="s">
        <v>1531</v>
      </c>
      <c r="H1347" s="263" t="s">
        <v>1572</v>
      </c>
      <c r="I1347" s="263" t="s">
        <v>1583</v>
      </c>
      <c r="J1347" s="51"/>
      <c r="K1347" s="52" t="str">
        <f t="shared" si="229"/>
        <v/>
      </c>
      <c r="L1347" s="83" t="str">
        <f t="shared" si="230"/>
        <v/>
      </c>
      <c r="M1347" s="53" t="str">
        <f>IF(K1347="","",COUNTIF($K$7:K1347,"ﾘｽﾄ１"))</f>
        <v/>
      </c>
      <c r="N1347" s="53" t="str">
        <f t="shared" si="231"/>
        <v/>
      </c>
      <c r="O1347" s="54" t="str">
        <f t="shared" si="232"/>
        <v/>
      </c>
      <c r="P1347" s="53" t="str">
        <f t="shared" si="223"/>
        <v/>
      </c>
      <c r="Q1347" s="52" t="str">
        <f t="shared" si="224"/>
        <v/>
      </c>
      <c r="R1347" s="55" t="str">
        <f t="shared" si="225"/>
        <v/>
      </c>
      <c r="S1347" s="52" t="str">
        <f t="shared" si="233"/>
        <v/>
      </c>
      <c r="T1347" s="83" t="str">
        <f t="shared" si="226"/>
        <v/>
      </c>
      <c r="U1347" s="53" t="str">
        <f>IF(S1347="","",COUNTIF($S$7:S1347,"該当２"))</f>
        <v/>
      </c>
      <c r="V1347" s="56" t="str">
        <f t="shared" si="227"/>
        <v/>
      </c>
      <c r="W1347" s="83" t="str">
        <f t="shared" si="228"/>
        <v/>
      </c>
      <c r="X1347" s="53" t="str">
        <f>IF(V1347="","",COUNTIF($V$7:V1347,"該当３"))</f>
        <v/>
      </c>
    </row>
    <row r="1348" spans="1:24">
      <c r="A1348" s="263">
        <v>1020907017</v>
      </c>
      <c r="B1348" s="263">
        <v>10</v>
      </c>
      <c r="C1348" s="264">
        <v>209</v>
      </c>
      <c r="D1348" s="265">
        <v>7</v>
      </c>
      <c r="E1348" s="264">
        <v>17</v>
      </c>
      <c r="F1348" s="263" t="s">
        <v>495</v>
      </c>
      <c r="G1348" s="263" t="s">
        <v>1531</v>
      </c>
      <c r="H1348" s="263" t="s">
        <v>1572</v>
      </c>
      <c r="I1348" s="263" t="s">
        <v>1584</v>
      </c>
      <c r="J1348" s="51"/>
      <c r="K1348" s="52" t="str">
        <f t="shared" si="229"/>
        <v/>
      </c>
      <c r="L1348" s="83" t="str">
        <f t="shared" si="230"/>
        <v/>
      </c>
      <c r="M1348" s="53" t="str">
        <f>IF(K1348="","",COUNTIF($K$7:K1348,"ﾘｽﾄ１"))</f>
        <v/>
      </c>
      <c r="N1348" s="53" t="str">
        <f t="shared" si="231"/>
        <v/>
      </c>
      <c r="O1348" s="54" t="str">
        <f t="shared" si="232"/>
        <v/>
      </c>
      <c r="P1348" s="53" t="str">
        <f t="shared" si="223"/>
        <v/>
      </c>
      <c r="Q1348" s="52" t="str">
        <f t="shared" si="224"/>
        <v/>
      </c>
      <c r="R1348" s="55" t="str">
        <f t="shared" si="225"/>
        <v/>
      </c>
      <c r="S1348" s="52" t="str">
        <f t="shared" si="233"/>
        <v/>
      </c>
      <c r="T1348" s="83" t="str">
        <f t="shared" si="226"/>
        <v/>
      </c>
      <c r="U1348" s="53" t="str">
        <f>IF(S1348="","",COUNTIF($S$7:S1348,"該当２"))</f>
        <v/>
      </c>
      <c r="V1348" s="56" t="str">
        <f t="shared" si="227"/>
        <v/>
      </c>
      <c r="W1348" s="83" t="str">
        <f t="shared" si="228"/>
        <v/>
      </c>
      <c r="X1348" s="53" t="str">
        <f>IF(V1348="","",COUNTIF($V$7:V1348,"該当３"))</f>
        <v/>
      </c>
    </row>
    <row r="1349" spans="1:24">
      <c r="A1349" s="263">
        <v>1020907018</v>
      </c>
      <c r="B1349" s="263">
        <v>10</v>
      </c>
      <c r="C1349" s="264">
        <v>209</v>
      </c>
      <c r="D1349" s="265">
        <v>7</v>
      </c>
      <c r="E1349" s="264">
        <v>18</v>
      </c>
      <c r="F1349" s="263" t="s">
        <v>495</v>
      </c>
      <c r="G1349" s="263" t="s">
        <v>1531</v>
      </c>
      <c r="H1349" s="263" t="s">
        <v>1572</v>
      </c>
      <c r="I1349" s="263" t="s">
        <v>15</v>
      </c>
      <c r="J1349" s="51"/>
      <c r="K1349" s="52" t="str">
        <f t="shared" si="229"/>
        <v/>
      </c>
      <c r="L1349" s="83" t="str">
        <f t="shared" si="230"/>
        <v/>
      </c>
      <c r="M1349" s="53" t="str">
        <f>IF(K1349="","",COUNTIF($K$7:K1349,"ﾘｽﾄ１"))</f>
        <v/>
      </c>
      <c r="N1349" s="53" t="str">
        <f t="shared" si="231"/>
        <v/>
      </c>
      <c r="O1349" s="54" t="str">
        <f t="shared" si="232"/>
        <v/>
      </c>
      <c r="P1349" s="53" t="str">
        <f t="shared" si="223"/>
        <v/>
      </c>
      <c r="Q1349" s="52" t="str">
        <f t="shared" si="224"/>
        <v/>
      </c>
      <c r="R1349" s="55" t="str">
        <f t="shared" si="225"/>
        <v/>
      </c>
      <c r="S1349" s="52" t="str">
        <f t="shared" si="233"/>
        <v/>
      </c>
      <c r="T1349" s="83" t="str">
        <f t="shared" si="226"/>
        <v/>
      </c>
      <c r="U1349" s="53" t="str">
        <f>IF(S1349="","",COUNTIF($S$7:S1349,"該当２"))</f>
        <v/>
      </c>
      <c r="V1349" s="56" t="str">
        <f t="shared" si="227"/>
        <v/>
      </c>
      <c r="W1349" s="83" t="str">
        <f t="shared" si="228"/>
        <v/>
      </c>
      <c r="X1349" s="53" t="str">
        <f>IF(V1349="","",COUNTIF($V$7:V1349,"該当３"))</f>
        <v/>
      </c>
    </row>
    <row r="1350" spans="1:24">
      <c r="A1350" s="263">
        <v>1020907019</v>
      </c>
      <c r="B1350" s="263">
        <v>10</v>
      </c>
      <c r="C1350" s="264">
        <v>209</v>
      </c>
      <c r="D1350" s="265">
        <v>7</v>
      </c>
      <c r="E1350" s="264">
        <v>19</v>
      </c>
      <c r="F1350" s="263" t="s">
        <v>495</v>
      </c>
      <c r="G1350" s="263" t="s">
        <v>1531</v>
      </c>
      <c r="H1350" s="263" t="s">
        <v>1572</v>
      </c>
      <c r="I1350" s="263" t="s">
        <v>251</v>
      </c>
      <c r="J1350" s="51"/>
      <c r="K1350" s="52" t="str">
        <f t="shared" si="229"/>
        <v/>
      </c>
      <c r="L1350" s="83" t="str">
        <f t="shared" si="230"/>
        <v/>
      </c>
      <c r="M1350" s="53" t="str">
        <f>IF(K1350="","",COUNTIF($K$7:K1350,"ﾘｽﾄ１"))</f>
        <v/>
      </c>
      <c r="N1350" s="53" t="str">
        <f t="shared" si="231"/>
        <v/>
      </c>
      <c r="O1350" s="54" t="str">
        <f t="shared" si="232"/>
        <v/>
      </c>
      <c r="P1350" s="53" t="str">
        <f t="shared" si="223"/>
        <v/>
      </c>
      <c r="Q1350" s="52" t="str">
        <f t="shared" si="224"/>
        <v/>
      </c>
      <c r="R1350" s="55" t="str">
        <f t="shared" si="225"/>
        <v/>
      </c>
      <c r="S1350" s="52" t="str">
        <f t="shared" si="233"/>
        <v/>
      </c>
      <c r="T1350" s="83" t="str">
        <f t="shared" si="226"/>
        <v/>
      </c>
      <c r="U1350" s="53" t="str">
        <f>IF(S1350="","",COUNTIF($S$7:S1350,"該当２"))</f>
        <v/>
      </c>
      <c r="V1350" s="56" t="str">
        <f t="shared" si="227"/>
        <v/>
      </c>
      <c r="W1350" s="83" t="str">
        <f t="shared" si="228"/>
        <v/>
      </c>
      <c r="X1350" s="53" t="str">
        <f>IF(V1350="","",COUNTIF($V$7:V1350,"該当３"))</f>
        <v/>
      </c>
    </row>
    <row r="1351" spans="1:24">
      <c r="A1351" s="263">
        <v>1020907020</v>
      </c>
      <c r="B1351" s="263">
        <v>10</v>
      </c>
      <c r="C1351" s="264">
        <v>209</v>
      </c>
      <c r="D1351" s="265">
        <v>7</v>
      </c>
      <c r="E1351" s="264">
        <v>20</v>
      </c>
      <c r="F1351" s="263" t="s">
        <v>495</v>
      </c>
      <c r="G1351" s="263" t="s">
        <v>1531</v>
      </c>
      <c r="H1351" s="263" t="s">
        <v>1572</v>
      </c>
      <c r="I1351" s="263" t="s">
        <v>1585</v>
      </c>
      <c r="J1351" s="51"/>
      <c r="K1351" s="52" t="str">
        <f t="shared" si="229"/>
        <v/>
      </c>
      <c r="L1351" s="83" t="str">
        <f t="shared" si="230"/>
        <v/>
      </c>
      <c r="M1351" s="53" t="str">
        <f>IF(K1351="","",COUNTIF($K$7:K1351,"ﾘｽﾄ１"))</f>
        <v/>
      </c>
      <c r="N1351" s="53" t="str">
        <f t="shared" si="231"/>
        <v/>
      </c>
      <c r="O1351" s="54" t="str">
        <f t="shared" si="232"/>
        <v/>
      </c>
      <c r="P1351" s="53" t="str">
        <f t="shared" si="223"/>
        <v/>
      </c>
      <c r="Q1351" s="52" t="str">
        <f t="shared" si="224"/>
        <v/>
      </c>
      <c r="R1351" s="55" t="str">
        <f t="shared" si="225"/>
        <v/>
      </c>
      <c r="S1351" s="52" t="str">
        <f t="shared" si="233"/>
        <v/>
      </c>
      <c r="T1351" s="83" t="str">
        <f t="shared" si="226"/>
        <v/>
      </c>
      <c r="U1351" s="53" t="str">
        <f>IF(S1351="","",COUNTIF($S$7:S1351,"該当２"))</f>
        <v/>
      </c>
      <c r="V1351" s="56" t="str">
        <f t="shared" si="227"/>
        <v/>
      </c>
      <c r="W1351" s="83" t="str">
        <f t="shared" si="228"/>
        <v/>
      </c>
      <c r="X1351" s="53" t="str">
        <f>IF(V1351="","",COUNTIF($V$7:V1351,"該当３"))</f>
        <v/>
      </c>
    </row>
    <row r="1352" spans="1:24">
      <c r="A1352" s="263">
        <v>1020907021</v>
      </c>
      <c r="B1352" s="263">
        <v>10</v>
      </c>
      <c r="C1352" s="264">
        <v>209</v>
      </c>
      <c r="D1352" s="265">
        <v>7</v>
      </c>
      <c r="E1352" s="264">
        <v>21</v>
      </c>
      <c r="F1352" s="263" t="s">
        <v>495</v>
      </c>
      <c r="G1352" s="263" t="s">
        <v>1531</v>
      </c>
      <c r="H1352" s="263" t="s">
        <v>1572</v>
      </c>
      <c r="I1352" s="263" t="s">
        <v>1586</v>
      </c>
      <c r="J1352" s="51"/>
      <c r="K1352" s="52" t="str">
        <f t="shared" si="229"/>
        <v/>
      </c>
      <c r="L1352" s="83" t="str">
        <f t="shared" si="230"/>
        <v/>
      </c>
      <c r="M1352" s="53" t="str">
        <f>IF(K1352="","",COUNTIF($K$7:K1352,"ﾘｽﾄ１"))</f>
        <v/>
      </c>
      <c r="N1352" s="53" t="str">
        <f t="shared" si="231"/>
        <v/>
      </c>
      <c r="O1352" s="54" t="str">
        <f t="shared" si="232"/>
        <v/>
      </c>
      <c r="P1352" s="53" t="str">
        <f t="shared" si="223"/>
        <v/>
      </c>
      <c r="Q1352" s="52" t="str">
        <f t="shared" si="224"/>
        <v/>
      </c>
      <c r="R1352" s="55" t="str">
        <f t="shared" si="225"/>
        <v/>
      </c>
      <c r="S1352" s="52" t="str">
        <f t="shared" si="233"/>
        <v/>
      </c>
      <c r="T1352" s="83" t="str">
        <f t="shared" si="226"/>
        <v/>
      </c>
      <c r="U1352" s="53" t="str">
        <f>IF(S1352="","",COUNTIF($S$7:S1352,"該当２"))</f>
        <v/>
      </c>
      <c r="V1352" s="56" t="str">
        <f t="shared" si="227"/>
        <v/>
      </c>
      <c r="W1352" s="83" t="str">
        <f t="shared" si="228"/>
        <v/>
      </c>
      <c r="X1352" s="53" t="str">
        <f>IF(V1352="","",COUNTIF($V$7:V1352,"該当３"))</f>
        <v/>
      </c>
    </row>
    <row r="1353" spans="1:24">
      <c r="A1353" s="263">
        <v>1020907022</v>
      </c>
      <c r="B1353" s="263">
        <v>10</v>
      </c>
      <c r="C1353" s="264">
        <v>209</v>
      </c>
      <c r="D1353" s="265">
        <v>7</v>
      </c>
      <c r="E1353" s="264">
        <v>22</v>
      </c>
      <c r="F1353" s="263" t="s">
        <v>495</v>
      </c>
      <c r="G1353" s="263" t="s">
        <v>1531</v>
      </c>
      <c r="H1353" s="263" t="s">
        <v>1572</v>
      </c>
      <c r="I1353" s="263" t="s">
        <v>1587</v>
      </c>
      <c r="J1353" s="51"/>
      <c r="K1353" s="52" t="str">
        <f t="shared" si="229"/>
        <v/>
      </c>
      <c r="L1353" s="83" t="str">
        <f t="shared" si="230"/>
        <v/>
      </c>
      <c r="M1353" s="53" t="str">
        <f>IF(K1353="","",COUNTIF($K$7:K1353,"ﾘｽﾄ１"))</f>
        <v/>
      </c>
      <c r="N1353" s="53" t="str">
        <f t="shared" si="231"/>
        <v/>
      </c>
      <c r="O1353" s="54" t="str">
        <f t="shared" si="232"/>
        <v/>
      </c>
      <c r="P1353" s="53" t="str">
        <f t="shared" si="223"/>
        <v/>
      </c>
      <c r="Q1353" s="52" t="str">
        <f t="shared" si="224"/>
        <v/>
      </c>
      <c r="R1353" s="55" t="str">
        <f t="shared" si="225"/>
        <v/>
      </c>
      <c r="S1353" s="52" t="str">
        <f t="shared" si="233"/>
        <v/>
      </c>
      <c r="T1353" s="83" t="str">
        <f t="shared" si="226"/>
        <v/>
      </c>
      <c r="U1353" s="53" t="str">
        <f>IF(S1353="","",COUNTIF($S$7:S1353,"該当２"))</f>
        <v/>
      </c>
      <c r="V1353" s="56" t="str">
        <f t="shared" si="227"/>
        <v/>
      </c>
      <c r="W1353" s="83" t="str">
        <f t="shared" si="228"/>
        <v/>
      </c>
      <c r="X1353" s="53" t="str">
        <f>IF(V1353="","",COUNTIF($V$7:V1353,"該当３"))</f>
        <v/>
      </c>
    </row>
    <row r="1354" spans="1:24">
      <c r="A1354" s="263">
        <v>1020907023</v>
      </c>
      <c r="B1354" s="263">
        <v>10</v>
      </c>
      <c r="C1354" s="264">
        <v>209</v>
      </c>
      <c r="D1354" s="265">
        <v>7</v>
      </c>
      <c r="E1354" s="264">
        <v>23</v>
      </c>
      <c r="F1354" s="263" t="s">
        <v>495</v>
      </c>
      <c r="G1354" s="263" t="s">
        <v>1531</v>
      </c>
      <c r="H1354" s="263" t="s">
        <v>1572</v>
      </c>
      <c r="I1354" s="263" t="s">
        <v>1588</v>
      </c>
      <c r="J1354" s="51"/>
      <c r="K1354" s="52" t="str">
        <f t="shared" si="229"/>
        <v/>
      </c>
      <c r="L1354" s="83" t="str">
        <f t="shared" si="230"/>
        <v/>
      </c>
      <c r="M1354" s="53" t="str">
        <f>IF(K1354="","",COUNTIF($K$7:K1354,"ﾘｽﾄ１"))</f>
        <v/>
      </c>
      <c r="N1354" s="53" t="str">
        <f t="shared" si="231"/>
        <v/>
      </c>
      <c r="O1354" s="54" t="str">
        <f t="shared" si="232"/>
        <v/>
      </c>
      <c r="P1354" s="53" t="str">
        <f t="shared" ref="P1354:P1417" si="234">IF(O1354="該当１",G1354,"")</f>
        <v/>
      </c>
      <c r="Q1354" s="52" t="str">
        <f t="shared" ref="Q1354:Q1417" si="235">IF(O1354="該当１","ﾘｽﾄ2","")</f>
        <v/>
      </c>
      <c r="R1354" s="55" t="str">
        <f t="shared" ref="R1354:R1417" si="236">IF(Q1354="ﾘｽﾄ2",H1354,"")</f>
        <v/>
      </c>
      <c r="S1354" s="52" t="str">
        <f t="shared" si="233"/>
        <v/>
      </c>
      <c r="T1354" s="83" t="str">
        <f t="shared" ref="T1354:T1417" si="237">IF(S1354="該当２",H1354,"")</f>
        <v/>
      </c>
      <c r="U1354" s="53" t="str">
        <f>IF(S1354="","",COUNTIF($S$7:S1354,"該当２"))</f>
        <v/>
      </c>
      <c r="V1354" s="56" t="str">
        <f t="shared" ref="V1354:V1417" si="238">IF(AND($S$2=H1354,E1354&gt;0,E1354&lt;998),"該当３","")</f>
        <v/>
      </c>
      <c r="W1354" s="83" t="str">
        <f t="shared" ref="W1354:W1417" si="239">IF(V1354="該当３",I1354,"")</f>
        <v/>
      </c>
      <c r="X1354" s="53" t="str">
        <f>IF(V1354="","",COUNTIF($V$7:V1354,"該当３"))</f>
        <v/>
      </c>
    </row>
    <row r="1355" spans="1:24">
      <c r="A1355" s="263">
        <v>1020907024</v>
      </c>
      <c r="B1355" s="263">
        <v>10</v>
      </c>
      <c r="C1355" s="264">
        <v>209</v>
      </c>
      <c r="D1355" s="265">
        <v>7</v>
      </c>
      <c r="E1355" s="264">
        <v>24</v>
      </c>
      <c r="F1355" s="263" t="s">
        <v>495</v>
      </c>
      <c r="G1355" s="263" t="s">
        <v>1531</v>
      </c>
      <c r="H1355" s="263" t="s">
        <v>1572</v>
      </c>
      <c r="I1355" s="263" t="s">
        <v>1589</v>
      </c>
      <c r="J1355" s="51"/>
      <c r="K1355" s="52" t="str">
        <f t="shared" ref="K1355:K1418" si="240">IF(AND($C1355&gt;0,$H1355=""),"ﾘｽﾄ１","")</f>
        <v/>
      </c>
      <c r="L1355" s="83" t="str">
        <f t="shared" ref="L1355:L1418" si="241">IF(K1355="ﾘｽﾄ１",G1355,"")</f>
        <v/>
      </c>
      <c r="M1355" s="53" t="str">
        <f>IF(K1355="","",COUNTIF($K$7:K1355,"ﾘｽﾄ１"))</f>
        <v/>
      </c>
      <c r="N1355" s="53" t="str">
        <f t="shared" ref="N1355:N1418" si="242">IF(AND(D1355=0,E1355&gt;0),"同一区","")</f>
        <v/>
      </c>
      <c r="O1355" s="54" t="str">
        <f t="shared" ref="O1355:O1418" si="243">IF(AND(EXACT($K$2,G1355),H1355&gt;0),"該当１","")</f>
        <v/>
      </c>
      <c r="P1355" s="53" t="str">
        <f t="shared" si="234"/>
        <v/>
      </c>
      <c r="Q1355" s="52" t="str">
        <f t="shared" si="235"/>
        <v/>
      </c>
      <c r="R1355" s="55" t="str">
        <f t="shared" si="236"/>
        <v/>
      </c>
      <c r="S1355" s="52" t="str">
        <f t="shared" ref="S1355:S1418" si="244">IF(AND(Q1355="ﾘｽﾄ2",OR(I1355=0,AND(N1355="同一区",E1355=1))),"該当２","")</f>
        <v/>
      </c>
      <c r="T1355" s="83" t="str">
        <f t="shared" si="237"/>
        <v/>
      </c>
      <c r="U1355" s="53" t="str">
        <f>IF(S1355="","",COUNTIF($S$7:S1355,"該当２"))</f>
        <v/>
      </c>
      <c r="V1355" s="56" t="str">
        <f t="shared" si="238"/>
        <v/>
      </c>
      <c r="W1355" s="83" t="str">
        <f t="shared" si="239"/>
        <v/>
      </c>
      <c r="X1355" s="53" t="str">
        <f>IF(V1355="","",COUNTIF($V$7:V1355,"該当３"))</f>
        <v/>
      </c>
    </row>
    <row r="1356" spans="1:24">
      <c r="A1356" s="263">
        <v>1020908000</v>
      </c>
      <c r="B1356" s="263">
        <v>10</v>
      </c>
      <c r="C1356" s="264">
        <v>209</v>
      </c>
      <c r="D1356" s="265">
        <v>8</v>
      </c>
      <c r="E1356" s="264">
        <v>0</v>
      </c>
      <c r="F1356" s="263" t="s">
        <v>495</v>
      </c>
      <c r="G1356" s="263" t="s">
        <v>1531</v>
      </c>
      <c r="H1356" s="263" t="s">
        <v>1590</v>
      </c>
      <c r="I1356" s="267"/>
      <c r="J1356" s="60"/>
      <c r="K1356" s="52" t="str">
        <f t="shared" si="240"/>
        <v/>
      </c>
      <c r="L1356" s="83" t="str">
        <f t="shared" si="241"/>
        <v/>
      </c>
      <c r="M1356" s="53" t="str">
        <f>IF(K1356="","",COUNTIF($K$7:K1356,"ﾘｽﾄ１"))</f>
        <v/>
      </c>
      <c r="N1356" s="53" t="str">
        <f t="shared" si="242"/>
        <v/>
      </c>
      <c r="O1356" s="54" t="str">
        <f t="shared" si="243"/>
        <v/>
      </c>
      <c r="P1356" s="53" t="str">
        <f t="shared" si="234"/>
        <v/>
      </c>
      <c r="Q1356" s="52" t="str">
        <f t="shared" si="235"/>
        <v/>
      </c>
      <c r="R1356" s="55" t="str">
        <f t="shared" si="236"/>
        <v/>
      </c>
      <c r="S1356" s="52" t="str">
        <f t="shared" si="244"/>
        <v/>
      </c>
      <c r="T1356" s="83" t="str">
        <f t="shared" si="237"/>
        <v/>
      </c>
      <c r="U1356" s="53" t="str">
        <f>IF(S1356="","",COUNTIF($S$7:S1356,"該当２"))</f>
        <v/>
      </c>
      <c r="V1356" s="56" t="str">
        <f t="shared" si="238"/>
        <v/>
      </c>
      <c r="W1356" s="83" t="str">
        <f t="shared" si="239"/>
        <v/>
      </c>
      <c r="X1356" s="53" t="str">
        <f>IF(V1356="","",COUNTIF($V$7:V1356,"該当３"))</f>
        <v/>
      </c>
    </row>
    <row r="1357" spans="1:24">
      <c r="A1357" s="263">
        <v>1020908001</v>
      </c>
      <c r="B1357" s="263">
        <v>10</v>
      </c>
      <c r="C1357" s="264">
        <v>209</v>
      </c>
      <c r="D1357" s="265">
        <v>8</v>
      </c>
      <c r="E1357" s="264">
        <v>1</v>
      </c>
      <c r="F1357" s="263" t="s">
        <v>495</v>
      </c>
      <c r="G1357" s="263" t="s">
        <v>1531</v>
      </c>
      <c r="H1357" s="263" t="s">
        <v>1590</v>
      </c>
      <c r="I1357" s="268" t="s">
        <v>1591</v>
      </c>
      <c r="J1357" s="60"/>
      <c r="K1357" s="52" t="str">
        <f t="shared" si="240"/>
        <v/>
      </c>
      <c r="L1357" s="83" t="str">
        <f t="shared" si="241"/>
        <v/>
      </c>
      <c r="M1357" s="53" t="str">
        <f>IF(K1357="","",COUNTIF($K$7:K1357,"ﾘｽﾄ１"))</f>
        <v/>
      </c>
      <c r="N1357" s="53" t="str">
        <f t="shared" si="242"/>
        <v/>
      </c>
      <c r="O1357" s="54" t="str">
        <f t="shared" si="243"/>
        <v/>
      </c>
      <c r="P1357" s="53" t="str">
        <f t="shared" si="234"/>
        <v/>
      </c>
      <c r="Q1357" s="52" t="str">
        <f t="shared" si="235"/>
        <v/>
      </c>
      <c r="R1357" s="55" t="str">
        <f t="shared" si="236"/>
        <v/>
      </c>
      <c r="S1357" s="52" t="str">
        <f t="shared" si="244"/>
        <v/>
      </c>
      <c r="T1357" s="83" t="str">
        <f t="shared" si="237"/>
        <v/>
      </c>
      <c r="U1357" s="53" t="str">
        <f>IF(S1357="","",COUNTIF($S$7:S1357,"該当２"))</f>
        <v/>
      </c>
      <c r="V1357" s="56" t="str">
        <f t="shared" si="238"/>
        <v/>
      </c>
      <c r="W1357" s="83" t="str">
        <f t="shared" si="239"/>
        <v/>
      </c>
      <c r="X1357" s="53" t="str">
        <f>IF(V1357="","",COUNTIF($V$7:V1357,"該当３"))</f>
        <v/>
      </c>
    </row>
    <row r="1358" spans="1:24">
      <c r="A1358" s="263">
        <v>1020908002</v>
      </c>
      <c r="B1358" s="263">
        <v>10</v>
      </c>
      <c r="C1358" s="264">
        <v>209</v>
      </c>
      <c r="D1358" s="265">
        <v>8</v>
      </c>
      <c r="E1358" s="264">
        <v>2</v>
      </c>
      <c r="F1358" s="263" t="s">
        <v>495</v>
      </c>
      <c r="G1358" s="263" t="s">
        <v>1531</v>
      </c>
      <c r="H1358" s="263" t="s">
        <v>1590</v>
      </c>
      <c r="I1358" s="263" t="s">
        <v>65</v>
      </c>
      <c r="J1358" s="51"/>
      <c r="K1358" s="52" t="str">
        <f t="shared" si="240"/>
        <v/>
      </c>
      <c r="L1358" s="83" t="str">
        <f t="shared" si="241"/>
        <v/>
      </c>
      <c r="M1358" s="53" t="str">
        <f>IF(K1358="","",COUNTIF($K$7:K1358,"ﾘｽﾄ１"))</f>
        <v/>
      </c>
      <c r="N1358" s="53" t="str">
        <f t="shared" si="242"/>
        <v/>
      </c>
      <c r="O1358" s="54" t="str">
        <f t="shared" si="243"/>
        <v/>
      </c>
      <c r="P1358" s="53" t="str">
        <f t="shared" si="234"/>
        <v/>
      </c>
      <c r="Q1358" s="52" t="str">
        <f t="shared" si="235"/>
        <v/>
      </c>
      <c r="R1358" s="55" t="str">
        <f t="shared" si="236"/>
        <v/>
      </c>
      <c r="S1358" s="52" t="str">
        <f t="shared" si="244"/>
        <v/>
      </c>
      <c r="T1358" s="83" t="str">
        <f t="shared" si="237"/>
        <v/>
      </c>
      <c r="U1358" s="53" t="str">
        <f>IF(S1358="","",COUNTIF($S$7:S1358,"該当２"))</f>
        <v/>
      </c>
      <c r="V1358" s="56" t="str">
        <f t="shared" si="238"/>
        <v/>
      </c>
      <c r="W1358" s="83" t="str">
        <f t="shared" si="239"/>
        <v/>
      </c>
      <c r="X1358" s="53" t="str">
        <f>IF(V1358="","",COUNTIF($V$7:V1358,"該当３"))</f>
        <v/>
      </c>
    </row>
    <row r="1359" spans="1:24">
      <c r="A1359" s="263">
        <v>1020908003</v>
      </c>
      <c r="B1359" s="263">
        <v>10</v>
      </c>
      <c r="C1359" s="264">
        <v>209</v>
      </c>
      <c r="D1359" s="265">
        <v>8</v>
      </c>
      <c r="E1359" s="264">
        <v>3</v>
      </c>
      <c r="F1359" s="263" t="s">
        <v>495</v>
      </c>
      <c r="G1359" s="263" t="s">
        <v>1531</v>
      </c>
      <c r="H1359" s="263" t="s">
        <v>1590</v>
      </c>
      <c r="I1359" s="263" t="s">
        <v>1592</v>
      </c>
      <c r="J1359" s="51"/>
      <c r="K1359" s="52" t="str">
        <f t="shared" si="240"/>
        <v/>
      </c>
      <c r="L1359" s="83" t="str">
        <f t="shared" si="241"/>
        <v/>
      </c>
      <c r="M1359" s="53" t="str">
        <f>IF(K1359="","",COUNTIF($K$7:K1359,"ﾘｽﾄ１"))</f>
        <v/>
      </c>
      <c r="N1359" s="53" t="str">
        <f t="shared" si="242"/>
        <v/>
      </c>
      <c r="O1359" s="54" t="str">
        <f t="shared" si="243"/>
        <v/>
      </c>
      <c r="P1359" s="53" t="str">
        <f t="shared" si="234"/>
        <v/>
      </c>
      <c r="Q1359" s="52" t="str">
        <f t="shared" si="235"/>
        <v/>
      </c>
      <c r="R1359" s="55" t="str">
        <f t="shared" si="236"/>
        <v/>
      </c>
      <c r="S1359" s="52" t="str">
        <f t="shared" si="244"/>
        <v/>
      </c>
      <c r="T1359" s="83" t="str">
        <f t="shared" si="237"/>
        <v/>
      </c>
      <c r="U1359" s="53" t="str">
        <f>IF(S1359="","",COUNTIF($S$7:S1359,"該当２"))</f>
        <v/>
      </c>
      <c r="V1359" s="56" t="str">
        <f t="shared" si="238"/>
        <v/>
      </c>
      <c r="W1359" s="83" t="str">
        <f t="shared" si="239"/>
        <v/>
      </c>
      <c r="X1359" s="53" t="str">
        <f>IF(V1359="","",COUNTIF($V$7:V1359,"該当３"))</f>
        <v/>
      </c>
    </row>
    <row r="1360" spans="1:24">
      <c r="A1360" s="263">
        <v>1020908004</v>
      </c>
      <c r="B1360" s="263">
        <v>10</v>
      </c>
      <c r="C1360" s="264">
        <v>209</v>
      </c>
      <c r="D1360" s="265">
        <v>8</v>
      </c>
      <c r="E1360" s="264">
        <v>4</v>
      </c>
      <c r="F1360" s="263" t="s">
        <v>495</v>
      </c>
      <c r="G1360" s="263" t="s">
        <v>1531</v>
      </c>
      <c r="H1360" s="263" t="s">
        <v>1590</v>
      </c>
      <c r="I1360" s="263" t="s">
        <v>219</v>
      </c>
      <c r="J1360" s="51"/>
      <c r="K1360" s="52" t="str">
        <f t="shared" si="240"/>
        <v/>
      </c>
      <c r="L1360" s="83" t="str">
        <f t="shared" si="241"/>
        <v/>
      </c>
      <c r="M1360" s="53" t="str">
        <f>IF(K1360="","",COUNTIF($K$7:K1360,"ﾘｽﾄ１"))</f>
        <v/>
      </c>
      <c r="N1360" s="53" t="str">
        <f t="shared" si="242"/>
        <v/>
      </c>
      <c r="O1360" s="54" t="str">
        <f t="shared" si="243"/>
        <v/>
      </c>
      <c r="P1360" s="53" t="str">
        <f t="shared" si="234"/>
        <v/>
      </c>
      <c r="Q1360" s="52" t="str">
        <f t="shared" si="235"/>
        <v/>
      </c>
      <c r="R1360" s="55" t="str">
        <f t="shared" si="236"/>
        <v/>
      </c>
      <c r="S1360" s="52" t="str">
        <f t="shared" si="244"/>
        <v/>
      </c>
      <c r="T1360" s="83" t="str">
        <f t="shared" si="237"/>
        <v/>
      </c>
      <c r="U1360" s="53" t="str">
        <f>IF(S1360="","",COUNTIF($S$7:S1360,"該当２"))</f>
        <v/>
      </c>
      <c r="V1360" s="56" t="str">
        <f t="shared" si="238"/>
        <v/>
      </c>
      <c r="W1360" s="83" t="str">
        <f t="shared" si="239"/>
        <v/>
      </c>
      <c r="X1360" s="53" t="str">
        <f>IF(V1360="","",COUNTIF($V$7:V1360,"該当３"))</f>
        <v/>
      </c>
    </row>
    <row r="1361" spans="1:24">
      <c r="A1361" s="263">
        <v>1020908005</v>
      </c>
      <c r="B1361" s="263">
        <v>10</v>
      </c>
      <c r="C1361" s="264">
        <v>209</v>
      </c>
      <c r="D1361" s="265">
        <v>8</v>
      </c>
      <c r="E1361" s="264">
        <v>5</v>
      </c>
      <c r="F1361" s="263" t="s">
        <v>495</v>
      </c>
      <c r="G1361" s="263" t="s">
        <v>1531</v>
      </c>
      <c r="H1361" s="263" t="s">
        <v>1590</v>
      </c>
      <c r="I1361" s="263" t="s">
        <v>1593</v>
      </c>
      <c r="J1361" s="51"/>
      <c r="K1361" s="52" t="str">
        <f t="shared" si="240"/>
        <v/>
      </c>
      <c r="L1361" s="83" t="str">
        <f t="shared" si="241"/>
        <v/>
      </c>
      <c r="M1361" s="53" t="str">
        <f>IF(K1361="","",COUNTIF($K$7:K1361,"ﾘｽﾄ１"))</f>
        <v/>
      </c>
      <c r="N1361" s="53" t="str">
        <f t="shared" si="242"/>
        <v/>
      </c>
      <c r="O1361" s="54" t="str">
        <f t="shared" si="243"/>
        <v/>
      </c>
      <c r="P1361" s="53" t="str">
        <f t="shared" si="234"/>
        <v/>
      </c>
      <c r="Q1361" s="52" t="str">
        <f t="shared" si="235"/>
        <v/>
      </c>
      <c r="R1361" s="55" t="str">
        <f t="shared" si="236"/>
        <v/>
      </c>
      <c r="S1361" s="52" t="str">
        <f t="shared" si="244"/>
        <v/>
      </c>
      <c r="T1361" s="83" t="str">
        <f t="shared" si="237"/>
        <v/>
      </c>
      <c r="U1361" s="53" t="str">
        <f>IF(S1361="","",COUNTIF($S$7:S1361,"該当２"))</f>
        <v/>
      </c>
      <c r="V1361" s="56" t="str">
        <f t="shared" si="238"/>
        <v/>
      </c>
      <c r="W1361" s="83" t="str">
        <f t="shared" si="239"/>
        <v/>
      </c>
      <c r="X1361" s="53" t="str">
        <f>IF(V1361="","",COUNTIF($V$7:V1361,"該当３"))</f>
        <v/>
      </c>
    </row>
    <row r="1362" spans="1:24">
      <c r="A1362" s="263">
        <v>1020908006</v>
      </c>
      <c r="B1362" s="263">
        <v>10</v>
      </c>
      <c r="C1362" s="264">
        <v>209</v>
      </c>
      <c r="D1362" s="265">
        <v>8</v>
      </c>
      <c r="E1362" s="264">
        <v>6</v>
      </c>
      <c r="F1362" s="263" t="s">
        <v>495</v>
      </c>
      <c r="G1362" s="263" t="s">
        <v>1531</v>
      </c>
      <c r="H1362" s="263" t="s">
        <v>1590</v>
      </c>
      <c r="I1362" s="263" t="s">
        <v>256</v>
      </c>
      <c r="J1362" s="51"/>
      <c r="K1362" s="52" t="str">
        <f t="shared" si="240"/>
        <v/>
      </c>
      <c r="L1362" s="83" t="str">
        <f t="shared" si="241"/>
        <v/>
      </c>
      <c r="M1362" s="53" t="str">
        <f>IF(K1362="","",COUNTIF($K$7:K1362,"ﾘｽﾄ１"))</f>
        <v/>
      </c>
      <c r="N1362" s="53" t="str">
        <f t="shared" si="242"/>
        <v/>
      </c>
      <c r="O1362" s="54" t="str">
        <f t="shared" si="243"/>
        <v/>
      </c>
      <c r="P1362" s="53" t="str">
        <f t="shared" si="234"/>
        <v/>
      </c>
      <c r="Q1362" s="52" t="str">
        <f t="shared" si="235"/>
        <v/>
      </c>
      <c r="R1362" s="55" t="str">
        <f t="shared" si="236"/>
        <v/>
      </c>
      <c r="S1362" s="52" t="str">
        <f t="shared" si="244"/>
        <v/>
      </c>
      <c r="T1362" s="83" t="str">
        <f t="shared" si="237"/>
        <v/>
      </c>
      <c r="U1362" s="53" t="str">
        <f>IF(S1362="","",COUNTIF($S$7:S1362,"該当２"))</f>
        <v/>
      </c>
      <c r="V1362" s="56" t="str">
        <f t="shared" si="238"/>
        <v/>
      </c>
      <c r="W1362" s="83" t="str">
        <f t="shared" si="239"/>
        <v/>
      </c>
      <c r="X1362" s="53" t="str">
        <f>IF(V1362="","",COUNTIF($V$7:V1362,"該当３"))</f>
        <v/>
      </c>
    </row>
    <row r="1363" spans="1:24">
      <c r="A1363" s="263">
        <v>1020908007</v>
      </c>
      <c r="B1363" s="263">
        <v>10</v>
      </c>
      <c r="C1363" s="264">
        <v>209</v>
      </c>
      <c r="D1363" s="265">
        <v>8</v>
      </c>
      <c r="E1363" s="264">
        <v>7</v>
      </c>
      <c r="F1363" s="263" t="s">
        <v>495</v>
      </c>
      <c r="G1363" s="263" t="s">
        <v>1531</v>
      </c>
      <c r="H1363" s="263" t="s">
        <v>1590</v>
      </c>
      <c r="I1363" s="263" t="s">
        <v>1594</v>
      </c>
      <c r="J1363" s="51"/>
      <c r="K1363" s="52" t="str">
        <f t="shared" si="240"/>
        <v/>
      </c>
      <c r="L1363" s="83" t="str">
        <f t="shared" si="241"/>
        <v/>
      </c>
      <c r="M1363" s="53" t="str">
        <f>IF(K1363="","",COUNTIF($K$7:K1363,"ﾘｽﾄ１"))</f>
        <v/>
      </c>
      <c r="N1363" s="53" t="str">
        <f t="shared" si="242"/>
        <v/>
      </c>
      <c r="O1363" s="54" t="str">
        <f t="shared" si="243"/>
        <v/>
      </c>
      <c r="P1363" s="53" t="str">
        <f t="shared" si="234"/>
        <v/>
      </c>
      <c r="Q1363" s="52" t="str">
        <f t="shared" si="235"/>
        <v/>
      </c>
      <c r="R1363" s="55" t="str">
        <f t="shared" si="236"/>
        <v/>
      </c>
      <c r="S1363" s="52" t="str">
        <f t="shared" si="244"/>
        <v/>
      </c>
      <c r="T1363" s="83" t="str">
        <f t="shared" si="237"/>
        <v/>
      </c>
      <c r="U1363" s="53" t="str">
        <f>IF(S1363="","",COUNTIF($S$7:S1363,"該当２"))</f>
        <v/>
      </c>
      <c r="V1363" s="56" t="str">
        <f t="shared" si="238"/>
        <v/>
      </c>
      <c r="W1363" s="83" t="str">
        <f t="shared" si="239"/>
        <v/>
      </c>
      <c r="X1363" s="53" t="str">
        <f>IF(V1363="","",COUNTIF($V$7:V1363,"該当３"))</f>
        <v/>
      </c>
    </row>
    <row r="1364" spans="1:24">
      <c r="A1364" s="263">
        <v>1020908008</v>
      </c>
      <c r="B1364" s="263">
        <v>10</v>
      </c>
      <c r="C1364" s="264">
        <v>209</v>
      </c>
      <c r="D1364" s="265">
        <v>8</v>
      </c>
      <c r="E1364" s="264">
        <v>8</v>
      </c>
      <c r="F1364" s="263" t="s">
        <v>495</v>
      </c>
      <c r="G1364" s="263" t="s">
        <v>1531</v>
      </c>
      <c r="H1364" s="263" t="s">
        <v>1590</v>
      </c>
      <c r="I1364" s="263" t="s">
        <v>141</v>
      </c>
      <c r="J1364" s="51"/>
      <c r="K1364" s="52" t="str">
        <f t="shared" si="240"/>
        <v/>
      </c>
      <c r="L1364" s="83" t="str">
        <f t="shared" si="241"/>
        <v/>
      </c>
      <c r="M1364" s="53" t="str">
        <f>IF(K1364="","",COUNTIF($K$7:K1364,"ﾘｽﾄ１"))</f>
        <v/>
      </c>
      <c r="N1364" s="53" t="str">
        <f t="shared" si="242"/>
        <v/>
      </c>
      <c r="O1364" s="54" t="str">
        <f t="shared" si="243"/>
        <v/>
      </c>
      <c r="P1364" s="53" t="str">
        <f t="shared" si="234"/>
        <v/>
      </c>
      <c r="Q1364" s="52" t="str">
        <f t="shared" si="235"/>
        <v/>
      </c>
      <c r="R1364" s="55" t="str">
        <f t="shared" si="236"/>
        <v/>
      </c>
      <c r="S1364" s="52" t="str">
        <f t="shared" si="244"/>
        <v/>
      </c>
      <c r="T1364" s="83" t="str">
        <f t="shared" si="237"/>
        <v/>
      </c>
      <c r="U1364" s="53" t="str">
        <f>IF(S1364="","",COUNTIF($S$7:S1364,"該当２"))</f>
        <v/>
      </c>
      <c r="V1364" s="56" t="str">
        <f t="shared" si="238"/>
        <v/>
      </c>
      <c r="W1364" s="83" t="str">
        <f t="shared" si="239"/>
        <v/>
      </c>
      <c r="X1364" s="53" t="str">
        <f>IF(V1364="","",COUNTIF($V$7:V1364,"該当３"))</f>
        <v/>
      </c>
    </row>
    <row r="1365" spans="1:24">
      <c r="A1365" s="263">
        <v>1020908009</v>
      </c>
      <c r="B1365" s="263">
        <v>10</v>
      </c>
      <c r="C1365" s="264">
        <v>209</v>
      </c>
      <c r="D1365" s="265">
        <v>8</v>
      </c>
      <c r="E1365" s="264">
        <v>9</v>
      </c>
      <c r="F1365" s="263" t="s">
        <v>495</v>
      </c>
      <c r="G1365" s="263" t="s">
        <v>1531</v>
      </c>
      <c r="H1365" s="263" t="s">
        <v>1590</v>
      </c>
      <c r="I1365" s="263" t="s">
        <v>183</v>
      </c>
      <c r="J1365" s="51"/>
      <c r="K1365" s="52" t="str">
        <f t="shared" si="240"/>
        <v/>
      </c>
      <c r="L1365" s="83" t="str">
        <f t="shared" si="241"/>
        <v/>
      </c>
      <c r="M1365" s="53" t="str">
        <f>IF(K1365="","",COUNTIF($K$7:K1365,"ﾘｽﾄ１"))</f>
        <v/>
      </c>
      <c r="N1365" s="53" t="str">
        <f t="shared" si="242"/>
        <v/>
      </c>
      <c r="O1365" s="54" t="str">
        <f t="shared" si="243"/>
        <v/>
      </c>
      <c r="P1365" s="53" t="str">
        <f t="shared" si="234"/>
        <v/>
      </c>
      <c r="Q1365" s="52" t="str">
        <f t="shared" si="235"/>
        <v/>
      </c>
      <c r="R1365" s="55" t="str">
        <f t="shared" si="236"/>
        <v/>
      </c>
      <c r="S1365" s="52" t="str">
        <f t="shared" si="244"/>
        <v/>
      </c>
      <c r="T1365" s="83" t="str">
        <f t="shared" si="237"/>
        <v/>
      </c>
      <c r="U1365" s="53" t="str">
        <f>IF(S1365="","",COUNTIF($S$7:S1365,"該当２"))</f>
        <v/>
      </c>
      <c r="V1365" s="56" t="str">
        <f t="shared" si="238"/>
        <v/>
      </c>
      <c r="W1365" s="83" t="str">
        <f t="shared" si="239"/>
        <v/>
      </c>
      <c r="X1365" s="53" t="str">
        <f>IF(V1365="","",COUNTIF($V$7:V1365,"該当３"))</f>
        <v/>
      </c>
    </row>
    <row r="1366" spans="1:24">
      <c r="A1366" s="263">
        <v>1020909000</v>
      </c>
      <c r="B1366" s="263">
        <v>10</v>
      </c>
      <c r="C1366" s="264">
        <v>209</v>
      </c>
      <c r="D1366" s="265">
        <v>9</v>
      </c>
      <c r="E1366" s="264">
        <v>0</v>
      </c>
      <c r="F1366" s="263" t="s">
        <v>495</v>
      </c>
      <c r="G1366" s="263" t="s">
        <v>1531</v>
      </c>
      <c r="H1366" s="263" t="s">
        <v>1595</v>
      </c>
      <c r="I1366" s="263"/>
      <c r="J1366" s="51"/>
      <c r="K1366" s="52" t="str">
        <f t="shared" si="240"/>
        <v/>
      </c>
      <c r="L1366" s="83" t="str">
        <f t="shared" si="241"/>
        <v/>
      </c>
      <c r="M1366" s="53" t="str">
        <f>IF(K1366="","",COUNTIF($K$7:K1366,"ﾘｽﾄ１"))</f>
        <v/>
      </c>
      <c r="N1366" s="53" t="str">
        <f t="shared" si="242"/>
        <v/>
      </c>
      <c r="O1366" s="54" t="str">
        <f t="shared" si="243"/>
        <v/>
      </c>
      <c r="P1366" s="53" t="str">
        <f t="shared" si="234"/>
        <v/>
      </c>
      <c r="Q1366" s="52" t="str">
        <f t="shared" si="235"/>
        <v/>
      </c>
      <c r="R1366" s="55" t="str">
        <f t="shared" si="236"/>
        <v/>
      </c>
      <c r="S1366" s="52" t="str">
        <f t="shared" si="244"/>
        <v/>
      </c>
      <c r="T1366" s="83" t="str">
        <f t="shared" si="237"/>
        <v/>
      </c>
      <c r="U1366" s="53" t="str">
        <f>IF(S1366="","",COUNTIF($S$7:S1366,"該当２"))</f>
        <v/>
      </c>
      <c r="V1366" s="56" t="str">
        <f t="shared" si="238"/>
        <v/>
      </c>
      <c r="W1366" s="83" t="str">
        <f t="shared" si="239"/>
        <v/>
      </c>
      <c r="X1366" s="53" t="str">
        <f>IF(V1366="","",COUNTIF($V$7:V1366,"該当３"))</f>
        <v/>
      </c>
    </row>
    <row r="1367" spans="1:24">
      <c r="A1367" s="263">
        <v>1020909001</v>
      </c>
      <c r="B1367" s="263">
        <v>10</v>
      </c>
      <c r="C1367" s="264">
        <v>209</v>
      </c>
      <c r="D1367" s="265">
        <v>9</v>
      </c>
      <c r="E1367" s="264">
        <v>1</v>
      </c>
      <c r="F1367" s="263" t="s">
        <v>495</v>
      </c>
      <c r="G1367" s="263" t="s">
        <v>1531</v>
      </c>
      <c r="H1367" s="263" t="s">
        <v>1595</v>
      </c>
      <c r="I1367" s="263" t="s">
        <v>1596</v>
      </c>
      <c r="J1367" s="51"/>
      <c r="K1367" s="52" t="str">
        <f t="shared" si="240"/>
        <v/>
      </c>
      <c r="L1367" s="83" t="str">
        <f t="shared" si="241"/>
        <v/>
      </c>
      <c r="M1367" s="53" t="str">
        <f>IF(K1367="","",COUNTIF($K$7:K1367,"ﾘｽﾄ１"))</f>
        <v/>
      </c>
      <c r="N1367" s="53" t="str">
        <f t="shared" si="242"/>
        <v/>
      </c>
      <c r="O1367" s="54" t="str">
        <f t="shared" si="243"/>
        <v/>
      </c>
      <c r="P1367" s="53" t="str">
        <f t="shared" si="234"/>
        <v/>
      </c>
      <c r="Q1367" s="52" t="str">
        <f t="shared" si="235"/>
        <v/>
      </c>
      <c r="R1367" s="55" t="str">
        <f t="shared" si="236"/>
        <v/>
      </c>
      <c r="S1367" s="52" t="str">
        <f t="shared" si="244"/>
        <v/>
      </c>
      <c r="T1367" s="83" t="str">
        <f t="shared" si="237"/>
        <v/>
      </c>
      <c r="U1367" s="53" t="str">
        <f>IF(S1367="","",COUNTIF($S$7:S1367,"該当２"))</f>
        <v/>
      </c>
      <c r="V1367" s="56" t="str">
        <f t="shared" si="238"/>
        <v/>
      </c>
      <c r="W1367" s="83" t="str">
        <f t="shared" si="239"/>
        <v/>
      </c>
      <c r="X1367" s="53" t="str">
        <f>IF(V1367="","",COUNTIF($V$7:V1367,"該当３"))</f>
        <v/>
      </c>
    </row>
    <row r="1368" spans="1:24">
      <c r="A1368" s="263">
        <v>1020909002</v>
      </c>
      <c r="B1368" s="263">
        <v>10</v>
      </c>
      <c r="C1368" s="264">
        <v>209</v>
      </c>
      <c r="D1368" s="265">
        <v>9</v>
      </c>
      <c r="E1368" s="264">
        <v>2</v>
      </c>
      <c r="F1368" s="263" t="s">
        <v>495</v>
      </c>
      <c r="G1368" s="263" t="s">
        <v>1531</v>
      </c>
      <c r="H1368" s="263" t="s">
        <v>1595</v>
      </c>
      <c r="I1368" s="263" t="s">
        <v>1597</v>
      </c>
      <c r="J1368" s="51"/>
      <c r="K1368" s="52" t="str">
        <f t="shared" si="240"/>
        <v/>
      </c>
      <c r="L1368" s="83" t="str">
        <f t="shared" si="241"/>
        <v/>
      </c>
      <c r="M1368" s="53" t="str">
        <f>IF(K1368="","",COUNTIF($K$7:K1368,"ﾘｽﾄ１"))</f>
        <v/>
      </c>
      <c r="N1368" s="53" t="str">
        <f t="shared" si="242"/>
        <v/>
      </c>
      <c r="O1368" s="54" t="str">
        <f t="shared" si="243"/>
        <v/>
      </c>
      <c r="P1368" s="53" t="str">
        <f t="shared" si="234"/>
        <v/>
      </c>
      <c r="Q1368" s="52" t="str">
        <f t="shared" si="235"/>
        <v/>
      </c>
      <c r="R1368" s="55" t="str">
        <f t="shared" si="236"/>
        <v/>
      </c>
      <c r="S1368" s="52" t="str">
        <f t="shared" si="244"/>
        <v/>
      </c>
      <c r="T1368" s="83" t="str">
        <f t="shared" si="237"/>
        <v/>
      </c>
      <c r="U1368" s="53" t="str">
        <f>IF(S1368="","",COUNTIF($S$7:S1368,"該当２"))</f>
        <v/>
      </c>
      <c r="V1368" s="56" t="str">
        <f t="shared" si="238"/>
        <v/>
      </c>
      <c r="W1368" s="83" t="str">
        <f t="shared" si="239"/>
        <v/>
      </c>
      <c r="X1368" s="53" t="str">
        <f>IF(V1368="","",COUNTIF($V$7:V1368,"該当３"))</f>
        <v/>
      </c>
    </row>
    <row r="1369" spans="1:24">
      <c r="A1369" s="263">
        <v>1020909003</v>
      </c>
      <c r="B1369" s="263">
        <v>10</v>
      </c>
      <c r="C1369" s="264">
        <v>209</v>
      </c>
      <c r="D1369" s="265">
        <v>9</v>
      </c>
      <c r="E1369" s="264">
        <v>3</v>
      </c>
      <c r="F1369" s="263" t="s">
        <v>495</v>
      </c>
      <c r="G1369" s="263" t="s">
        <v>1531</v>
      </c>
      <c r="H1369" s="263" t="s">
        <v>1595</v>
      </c>
      <c r="I1369" s="263" t="s">
        <v>40</v>
      </c>
      <c r="J1369" s="51"/>
      <c r="K1369" s="52" t="str">
        <f t="shared" si="240"/>
        <v/>
      </c>
      <c r="L1369" s="83" t="str">
        <f t="shared" si="241"/>
        <v/>
      </c>
      <c r="M1369" s="53" t="str">
        <f>IF(K1369="","",COUNTIF($K$7:K1369,"ﾘｽﾄ１"))</f>
        <v/>
      </c>
      <c r="N1369" s="53" t="str">
        <f t="shared" si="242"/>
        <v/>
      </c>
      <c r="O1369" s="54" t="str">
        <f t="shared" si="243"/>
        <v/>
      </c>
      <c r="P1369" s="53" t="str">
        <f t="shared" si="234"/>
        <v/>
      </c>
      <c r="Q1369" s="52" t="str">
        <f t="shared" si="235"/>
        <v/>
      </c>
      <c r="R1369" s="55" t="str">
        <f t="shared" si="236"/>
        <v/>
      </c>
      <c r="S1369" s="52" t="str">
        <f t="shared" si="244"/>
        <v/>
      </c>
      <c r="T1369" s="83" t="str">
        <f t="shared" si="237"/>
        <v/>
      </c>
      <c r="U1369" s="53" t="str">
        <f>IF(S1369="","",COUNTIF($S$7:S1369,"該当２"))</f>
        <v/>
      </c>
      <c r="V1369" s="56" t="str">
        <f t="shared" si="238"/>
        <v/>
      </c>
      <c r="W1369" s="83" t="str">
        <f t="shared" si="239"/>
        <v/>
      </c>
      <c r="X1369" s="53" t="str">
        <f>IF(V1369="","",COUNTIF($V$7:V1369,"該当３"))</f>
        <v/>
      </c>
    </row>
    <row r="1370" spans="1:24">
      <c r="A1370" s="263">
        <v>1020909004</v>
      </c>
      <c r="B1370" s="263">
        <v>10</v>
      </c>
      <c r="C1370" s="264">
        <v>209</v>
      </c>
      <c r="D1370" s="265">
        <v>9</v>
      </c>
      <c r="E1370" s="264">
        <v>4</v>
      </c>
      <c r="F1370" s="263" t="s">
        <v>495</v>
      </c>
      <c r="G1370" s="263" t="s">
        <v>1531</v>
      </c>
      <c r="H1370" s="263" t="s">
        <v>1595</v>
      </c>
      <c r="I1370" s="263" t="s">
        <v>1598</v>
      </c>
      <c r="J1370" s="51"/>
      <c r="K1370" s="52" t="str">
        <f t="shared" si="240"/>
        <v/>
      </c>
      <c r="L1370" s="83" t="str">
        <f t="shared" si="241"/>
        <v/>
      </c>
      <c r="M1370" s="53" t="str">
        <f>IF(K1370="","",COUNTIF($K$7:K1370,"ﾘｽﾄ１"))</f>
        <v/>
      </c>
      <c r="N1370" s="53" t="str">
        <f t="shared" si="242"/>
        <v/>
      </c>
      <c r="O1370" s="54" t="str">
        <f t="shared" si="243"/>
        <v/>
      </c>
      <c r="P1370" s="53" t="str">
        <f t="shared" si="234"/>
        <v/>
      </c>
      <c r="Q1370" s="52" t="str">
        <f t="shared" si="235"/>
        <v/>
      </c>
      <c r="R1370" s="55" t="str">
        <f t="shared" si="236"/>
        <v/>
      </c>
      <c r="S1370" s="52" t="str">
        <f t="shared" si="244"/>
        <v/>
      </c>
      <c r="T1370" s="83" t="str">
        <f t="shared" si="237"/>
        <v/>
      </c>
      <c r="U1370" s="53" t="str">
        <f>IF(S1370="","",COUNTIF($S$7:S1370,"該当２"))</f>
        <v/>
      </c>
      <c r="V1370" s="56" t="str">
        <f t="shared" si="238"/>
        <v/>
      </c>
      <c r="W1370" s="83" t="str">
        <f t="shared" si="239"/>
        <v/>
      </c>
      <c r="X1370" s="53" t="str">
        <f>IF(V1370="","",COUNTIF($V$7:V1370,"該当３"))</f>
        <v/>
      </c>
    </row>
    <row r="1371" spans="1:24">
      <c r="A1371" s="263">
        <v>1020909005</v>
      </c>
      <c r="B1371" s="263">
        <v>10</v>
      </c>
      <c r="C1371" s="264">
        <v>209</v>
      </c>
      <c r="D1371" s="265">
        <v>9</v>
      </c>
      <c r="E1371" s="264">
        <v>5</v>
      </c>
      <c r="F1371" s="263" t="s">
        <v>495</v>
      </c>
      <c r="G1371" s="263" t="s">
        <v>1531</v>
      </c>
      <c r="H1371" s="263" t="s">
        <v>1595</v>
      </c>
      <c r="I1371" s="263" t="s">
        <v>150</v>
      </c>
      <c r="J1371" s="51"/>
      <c r="K1371" s="52" t="str">
        <f t="shared" si="240"/>
        <v/>
      </c>
      <c r="L1371" s="83" t="str">
        <f t="shared" si="241"/>
        <v/>
      </c>
      <c r="M1371" s="53" t="str">
        <f>IF(K1371="","",COUNTIF($K$7:K1371,"ﾘｽﾄ１"))</f>
        <v/>
      </c>
      <c r="N1371" s="53" t="str">
        <f t="shared" si="242"/>
        <v/>
      </c>
      <c r="O1371" s="54" t="str">
        <f t="shared" si="243"/>
        <v/>
      </c>
      <c r="P1371" s="53" t="str">
        <f t="shared" si="234"/>
        <v/>
      </c>
      <c r="Q1371" s="52" t="str">
        <f t="shared" si="235"/>
        <v/>
      </c>
      <c r="R1371" s="55" t="str">
        <f t="shared" si="236"/>
        <v/>
      </c>
      <c r="S1371" s="52" t="str">
        <f t="shared" si="244"/>
        <v/>
      </c>
      <c r="T1371" s="83" t="str">
        <f t="shared" si="237"/>
        <v/>
      </c>
      <c r="U1371" s="53" t="str">
        <f>IF(S1371="","",COUNTIF($S$7:S1371,"該当２"))</f>
        <v/>
      </c>
      <c r="V1371" s="56" t="str">
        <f t="shared" si="238"/>
        <v/>
      </c>
      <c r="W1371" s="83" t="str">
        <f t="shared" si="239"/>
        <v/>
      </c>
      <c r="X1371" s="53" t="str">
        <f>IF(V1371="","",COUNTIF($V$7:V1371,"該当３"))</f>
        <v/>
      </c>
    </row>
    <row r="1372" spans="1:24">
      <c r="A1372" s="263">
        <v>1020909006</v>
      </c>
      <c r="B1372" s="263">
        <v>10</v>
      </c>
      <c r="C1372" s="264">
        <v>209</v>
      </c>
      <c r="D1372" s="265">
        <v>9</v>
      </c>
      <c r="E1372" s="264">
        <v>6</v>
      </c>
      <c r="F1372" s="263" t="s">
        <v>495</v>
      </c>
      <c r="G1372" s="263" t="s">
        <v>1531</v>
      </c>
      <c r="H1372" s="263" t="s">
        <v>1595</v>
      </c>
      <c r="I1372" s="263" t="s">
        <v>1599</v>
      </c>
      <c r="J1372" s="51"/>
      <c r="K1372" s="52" t="str">
        <f t="shared" si="240"/>
        <v/>
      </c>
      <c r="L1372" s="83" t="str">
        <f t="shared" si="241"/>
        <v/>
      </c>
      <c r="M1372" s="53" t="str">
        <f>IF(K1372="","",COUNTIF($K$7:K1372,"ﾘｽﾄ１"))</f>
        <v/>
      </c>
      <c r="N1372" s="53" t="str">
        <f t="shared" si="242"/>
        <v/>
      </c>
      <c r="O1372" s="54" t="str">
        <f t="shared" si="243"/>
        <v/>
      </c>
      <c r="P1372" s="53" t="str">
        <f t="shared" si="234"/>
        <v/>
      </c>
      <c r="Q1372" s="52" t="str">
        <f t="shared" si="235"/>
        <v/>
      </c>
      <c r="R1372" s="55" t="str">
        <f t="shared" si="236"/>
        <v/>
      </c>
      <c r="S1372" s="52" t="str">
        <f t="shared" si="244"/>
        <v/>
      </c>
      <c r="T1372" s="83" t="str">
        <f t="shared" si="237"/>
        <v/>
      </c>
      <c r="U1372" s="53" t="str">
        <f>IF(S1372="","",COUNTIF($S$7:S1372,"該当２"))</f>
        <v/>
      </c>
      <c r="V1372" s="56" t="str">
        <f t="shared" si="238"/>
        <v/>
      </c>
      <c r="W1372" s="83" t="str">
        <f t="shared" si="239"/>
        <v/>
      </c>
      <c r="X1372" s="53" t="str">
        <f>IF(V1372="","",COUNTIF($V$7:V1372,"該当３"))</f>
        <v/>
      </c>
    </row>
    <row r="1373" spans="1:24">
      <c r="A1373" s="263">
        <v>1020909007</v>
      </c>
      <c r="B1373" s="263">
        <v>10</v>
      </c>
      <c r="C1373" s="264">
        <v>209</v>
      </c>
      <c r="D1373" s="265">
        <v>9</v>
      </c>
      <c r="E1373" s="264">
        <v>7</v>
      </c>
      <c r="F1373" s="263" t="s">
        <v>495</v>
      </c>
      <c r="G1373" s="263" t="s">
        <v>1531</v>
      </c>
      <c r="H1373" s="263" t="s">
        <v>1595</v>
      </c>
      <c r="I1373" s="263" t="s">
        <v>187</v>
      </c>
      <c r="J1373" s="51"/>
      <c r="K1373" s="52" t="str">
        <f t="shared" si="240"/>
        <v/>
      </c>
      <c r="L1373" s="83" t="str">
        <f t="shared" si="241"/>
        <v/>
      </c>
      <c r="M1373" s="53" t="str">
        <f>IF(K1373="","",COUNTIF($K$7:K1373,"ﾘｽﾄ１"))</f>
        <v/>
      </c>
      <c r="N1373" s="53" t="str">
        <f t="shared" si="242"/>
        <v/>
      </c>
      <c r="O1373" s="54" t="str">
        <f t="shared" si="243"/>
        <v/>
      </c>
      <c r="P1373" s="53" t="str">
        <f t="shared" si="234"/>
        <v/>
      </c>
      <c r="Q1373" s="52" t="str">
        <f t="shared" si="235"/>
        <v/>
      </c>
      <c r="R1373" s="55" t="str">
        <f t="shared" si="236"/>
        <v/>
      </c>
      <c r="S1373" s="52" t="str">
        <f t="shared" si="244"/>
        <v/>
      </c>
      <c r="T1373" s="83" t="str">
        <f t="shared" si="237"/>
        <v/>
      </c>
      <c r="U1373" s="53" t="str">
        <f>IF(S1373="","",COUNTIF($S$7:S1373,"該当２"))</f>
        <v/>
      </c>
      <c r="V1373" s="56" t="str">
        <f t="shared" si="238"/>
        <v/>
      </c>
      <c r="W1373" s="83" t="str">
        <f t="shared" si="239"/>
        <v/>
      </c>
      <c r="X1373" s="53" t="str">
        <f>IF(V1373="","",COUNTIF($V$7:V1373,"該当３"))</f>
        <v/>
      </c>
    </row>
    <row r="1374" spans="1:24">
      <c r="A1374" s="263">
        <v>1020909008</v>
      </c>
      <c r="B1374" s="263">
        <v>10</v>
      </c>
      <c r="C1374" s="264">
        <v>209</v>
      </c>
      <c r="D1374" s="265">
        <v>9</v>
      </c>
      <c r="E1374" s="264">
        <v>8</v>
      </c>
      <c r="F1374" s="263" t="s">
        <v>495</v>
      </c>
      <c r="G1374" s="263" t="s">
        <v>1531</v>
      </c>
      <c r="H1374" s="263" t="s">
        <v>1595</v>
      </c>
      <c r="I1374" s="263" t="s">
        <v>1600</v>
      </c>
      <c r="J1374" s="51"/>
      <c r="K1374" s="52" t="str">
        <f t="shared" si="240"/>
        <v/>
      </c>
      <c r="L1374" s="83" t="str">
        <f t="shared" si="241"/>
        <v/>
      </c>
      <c r="M1374" s="53" t="str">
        <f>IF(K1374="","",COUNTIF($K$7:K1374,"ﾘｽﾄ１"))</f>
        <v/>
      </c>
      <c r="N1374" s="53" t="str">
        <f t="shared" si="242"/>
        <v/>
      </c>
      <c r="O1374" s="54" t="str">
        <f t="shared" si="243"/>
        <v/>
      </c>
      <c r="P1374" s="53" t="str">
        <f t="shared" si="234"/>
        <v/>
      </c>
      <c r="Q1374" s="52" t="str">
        <f t="shared" si="235"/>
        <v/>
      </c>
      <c r="R1374" s="55" t="str">
        <f t="shared" si="236"/>
        <v/>
      </c>
      <c r="S1374" s="52" t="str">
        <f t="shared" si="244"/>
        <v/>
      </c>
      <c r="T1374" s="83" t="str">
        <f t="shared" si="237"/>
        <v/>
      </c>
      <c r="U1374" s="53" t="str">
        <f>IF(S1374="","",COUNTIF($S$7:S1374,"該当２"))</f>
        <v/>
      </c>
      <c r="V1374" s="56" t="str">
        <f t="shared" si="238"/>
        <v/>
      </c>
      <c r="W1374" s="83" t="str">
        <f t="shared" si="239"/>
        <v/>
      </c>
      <c r="X1374" s="53" t="str">
        <f>IF(V1374="","",COUNTIF($V$7:V1374,"該当３"))</f>
        <v/>
      </c>
    </row>
    <row r="1375" spans="1:24">
      <c r="A1375" s="263">
        <v>1020909009</v>
      </c>
      <c r="B1375" s="263">
        <v>10</v>
      </c>
      <c r="C1375" s="264">
        <v>209</v>
      </c>
      <c r="D1375" s="265">
        <v>9</v>
      </c>
      <c r="E1375" s="264">
        <v>9</v>
      </c>
      <c r="F1375" s="263" t="s">
        <v>495</v>
      </c>
      <c r="G1375" s="263" t="s">
        <v>1531</v>
      </c>
      <c r="H1375" s="263" t="s">
        <v>1595</v>
      </c>
      <c r="I1375" s="263" t="s">
        <v>1601</v>
      </c>
      <c r="J1375" s="51"/>
      <c r="K1375" s="52" t="str">
        <f t="shared" si="240"/>
        <v/>
      </c>
      <c r="L1375" s="83" t="str">
        <f t="shared" si="241"/>
        <v/>
      </c>
      <c r="M1375" s="53" t="str">
        <f>IF(K1375="","",COUNTIF($K$7:K1375,"ﾘｽﾄ１"))</f>
        <v/>
      </c>
      <c r="N1375" s="53" t="str">
        <f t="shared" si="242"/>
        <v/>
      </c>
      <c r="O1375" s="54" t="str">
        <f t="shared" si="243"/>
        <v/>
      </c>
      <c r="P1375" s="53" t="str">
        <f t="shared" si="234"/>
        <v/>
      </c>
      <c r="Q1375" s="52" t="str">
        <f t="shared" si="235"/>
        <v/>
      </c>
      <c r="R1375" s="55" t="str">
        <f t="shared" si="236"/>
        <v/>
      </c>
      <c r="S1375" s="52" t="str">
        <f t="shared" si="244"/>
        <v/>
      </c>
      <c r="T1375" s="83" t="str">
        <f t="shared" si="237"/>
        <v/>
      </c>
      <c r="U1375" s="53" t="str">
        <f>IF(S1375="","",COUNTIF($S$7:S1375,"該当２"))</f>
        <v/>
      </c>
      <c r="V1375" s="56" t="str">
        <f t="shared" si="238"/>
        <v/>
      </c>
      <c r="W1375" s="83" t="str">
        <f t="shared" si="239"/>
        <v/>
      </c>
      <c r="X1375" s="53" t="str">
        <f>IF(V1375="","",COUNTIF($V$7:V1375,"該当３"))</f>
        <v/>
      </c>
    </row>
    <row r="1376" spans="1:24">
      <c r="A1376" s="263">
        <v>1020909010</v>
      </c>
      <c r="B1376" s="263">
        <v>10</v>
      </c>
      <c r="C1376" s="264">
        <v>209</v>
      </c>
      <c r="D1376" s="265">
        <v>9</v>
      </c>
      <c r="E1376" s="264">
        <v>10</v>
      </c>
      <c r="F1376" s="263" t="s">
        <v>495</v>
      </c>
      <c r="G1376" s="263" t="s">
        <v>1531</v>
      </c>
      <c r="H1376" s="263" t="s">
        <v>1595</v>
      </c>
      <c r="I1376" s="263" t="s">
        <v>1602</v>
      </c>
      <c r="J1376" s="51"/>
      <c r="K1376" s="52" t="str">
        <f t="shared" si="240"/>
        <v/>
      </c>
      <c r="L1376" s="83" t="str">
        <f t="shared" si="241"/>
        <v/>
      </c>
      <c r="M1376" s="53" t="str">
        <f>IF(K1376="","",COUNTIF($K$7:K1376,"ﾘｽﾄ１"))</f>
        <v/>
      </c>
      <c r="N1376" s="53" t="str">
        <f t="shared" si="242"/>
        <v/>
      </c>
      <c r="O1376" s="54" t="str">
        <f t="shared" si="243"/>
        <v/>
      </c>
      <c r="P1376" s="53" t="str">
        <f t="shared" si="234"/>
        <v/>
      </c>
      <c r="Q1376" s="52" t="str">
        <f t="shared" si="235"/>
        <v/>
      </c>
      <c r="R1376" s="55" t="str">
        <f t="shared" si="236"/>
        <v/>
      </c>
      <c r="S1376" s="52" t="str">
        <f t="shared" si="244"/>
        <v/>
      </c>
      <c r="T1376" s="83" t="str">
        <f t="shared" si="237"/>
        <v/>
      </c>
      <c r="U1376" s="53" t="str">
        <f>IF(S1376="","",COUNTIF($S$7:S1376,"該当２"))</f>
        <v/>
      </c>
      <c r="V1376" s="56" t="str">
        <f t="shared" si="238"/>
        <v/>
      </c>
      <c r="W1376" s="83" t="str">
        <f t="shared" si="239"/>
        <v/>
      </c>
      <c r="X1376" s="53" t="str">
        <f>IF(V1376="","",COUNTIF($V$7:V1376,"該当３"))</f>
        <v/>
      </c>
    </row>
    <row r="1377" spans="1:24">
      <c r="A1377" s="263">
        <v>1020909011</v>
      </c>
      <c r="B1377" s="263">
        <v>10</v>
      </c>
      <c r="C1377" s="264">
        <v>209</v>
      </c>
      <c r="D1377" s="265">
        <v>9</v>
      </c>
      <c r="E1377" s="264">
        <v>11</v>
      </c>
      <c r="F1377" s="263" t="s">
        <v>495</v>
      </c>
      <c r="G1377" s="263" t="s">
        <v>1531</v>
      </c>
      <c r="H1377" s="263" t="s">
        <v>1595</v>
      </c>
      <c r="I1377" s="263" t="s">
        <v>1437</v>
      </c>
      <c r="J1377" s="51"/>
      <c r="K1377" s="52" t="str">
        <f t="shared" si="240"/>
        <v/>
      </c>
      <c r="L1377" s="83" t="str">
        <f t="shared" si="241"/>
        <v/>
      </c>
      <c r="M1377" s="53" t="str">
        <f>IF(K1377="","",COUNTIF($K$7:K1377,"ﾘｽﾄ１"))</f>
        <v/>
      </c>
      <c r="N1377" s="53" t="str">
        <f t="shared" si="242"/>
        <v/>
      </c>
      <c r="O1377" s="54" t="str">
        <f t="shared" si="243"/>
        <v/>
      </c>
      <c r="P1377" s="53" t="str">
        <f t="shared" si="234"/>
        <v/>
      </c>
      <c r="Q1377" s="52" t="str">
        <f t="shared" si="235"/>
        <v/>
      </c>
      <c r="R1377" s="55" t="str">
        <f t="shared" si="236"/>
        <v/>
      </c>
      <c r="S1377" s="52" t="str">
        <f t="shared" si="244"/>
        <v/>
      </c>
      <c r="T1377" s="83" t="str">
        <f t="shared" si="237"/>
        <v/>
      </c>
      <c r="U1377" s="53" t="str">
        <f>IF(S1377="","",COUNTIF($S$7:S1377,"該当２"))</f>
        <v/>
      </c>
      <c r="V1377" s="56" t="str">
        <f t="shared" si="238"/>
        <v/>
      </c>
      <c r="W1377" s="83" t="str">
        <f t="shared" si="239"/>
        <v/>
      </c>
      <c r="X1377" s="53" t="str">
        <f>IF(V1377="","",COUNTIF($V$7:V1377,"該当３"))</f>
        <v/>
      </c>
    </row>
    <row r="1378" spans="1:24">
      <c r="A1378" s="263">
        <v>1020909012</v>
      </c>
      <c r="B1378" s="263">
        <v>10</v>
      </c>
      <c r="C1378" s="264">
        <v>209</v>
      </c>
      <c r="D1378" s="265">
        <v>9</v>
      </c>
      <c r="E1378" s="264">
        <v>12</v>
      </c>
      <c r="F1378" s="263" t="s">
        <v>495</v>
      </c>
      <c r="G1378" s="263" t="s">
        <v>1531</v>
      </c>
      <c r="H1378" s="263" t="s">
        <v>1595</v>
      </c>
      <c r="I1378" s="263" t="s">
        <v>257</v>
      </c>
      <c r="J1378" s="51"/>
      <c r="K1378" s="52" t="str">
        <f t="shared" si="240"/>
        <v/>
      </c>
      <c r="L1378" s="83" t="str">
        <f t="shared" si="241"/>
        <v/>
      </c>
      <c r="M1378" s="53" t="str">
        <f>IF(K1378="","",COUNTIF($K$7:K1378,"ﾘｽﾄ１"))</f>
        <v/>
      </c>
      <c r="N1378" s="53" t="str">
        <f t="shared" si="242"/>
        <v/>
      </c>
      <c r="O1378" s="54" t="str">
        <f t="shared" si="243"/>
        <v/>
      </c>
      <c r="P1378" s="53" t="str">
        <f t="shared" si="234"/>
        <v/>
      </c>
      <c r="Q1378" s="52" t="str">
        <f t="shared" si="235"/>
        <v/>
      </c>
      <c r="R1378" s="55" t="str">
        <f t="shared" si="236"/>
        <v/>
      </c>
      <c r="S1378" s="52" t="str">
        <f t="shared" si="244"/>
        <v/>
      </c>
      <c r="T1378" s="83" t="str">
        <f t="shared" si="237"/>
        <v/>
      </c>
      <c r="U1378" s="53" t="str">
        <f>IF(S1378="","",COUNTIF($S$7:S1378,"該当２"))</f>
        <v/>
      </c>
      <c r="V1378" s="56" t="str">
        <f t="shared" si="238"/>
        <v/>
      </c>
      <c r="W1378" s="83" t="str">
        <f t="shared" si="239"/>
        <v/>
      </c>
      <c r="X1378" s="53" t="str">
        <f>IF(V1378="","",COUNTIF($V$7:V1378,"該当３"))</f>
        <v/>
      </c>
    </row>
    <row r="1379" spans="1:24">
      <c r="A1379" s="263">
        <v>1020909013</v>
      </c>
      <c r="B1379" s="263">
        <v>10</v>
      </c>
      <c r="C1379" s="264">
        <v>209</v>
      </c>
      <c r="D1379" s="265">
        <v>9</v>
      </c>
      <c r="E1379" s="264">
        <v>13</v>
      </c>
      <c r="F1379" s="263" t="s">
        <v>495</v>
      </c>
      <c r="G1379" s="263" t="s">
        <v>1531</v>
      </c>
      <c r="H1379" s="263" t="s">
        <v>1595</v>
      </c>
      <c r="I1379" s="263" t="s">
        <v>1603</v>
      </c>
      <c r="J1379" s="51"/>
      <c r="K1379" s="52" t="str">
        <f t="shared" si="240"/>
        <v/>
      </c>
      <c r="L1379" s="83" t="str">
        <f t="shared" si="241"/>
        <v/>
      </c>
      <c r="M1379" s="53" t="str">
        <f>IF(K1379="","",COUNTIF($K$7:K1379,"ﾘｽﾄ１"))</f>
        <v/>
      </c>
      <c r="N1379" s="53" t="str">
        <f t="shared" si="242"/>
        <v/>
      </c>
      <c r="O1379" s="54" t="str">
        <f t="shared" si="243"/>
        <v/>
      </c>
      <c r="P1379" s="53" t="str">
        <f t="shared" si="234"/>
        <v/>
      </c>
      <c r="Q1379" s="52" t="str">
        <f t="shared" si="235"/>
        <v/>
      </c>
      <c r="R1379" s="55" t="str">
        <f t="shared" si="236"/>
        <v/>
      </c>
      <c r="S1379" s="52" t="str">
        <f t="shared" si="244"/>
        <v/>
      </c>
      <c r="T1379" s="83" t="str">
        <f t="shared" si="237"/>
        <v/>
      </c>
      <c r="U1379" s="53" t="str">
        <f>IF(S1379="","",COUNTIF($S$7:S1379,"該当２"))</f>
        <v/>
      </c>
      <c r="V1379" s="56" t="str">
        <f t="shared" si="238"/>
        <v/>
      </c>
      <c r="W1379" s="83" t="str">
        <f t="shared" si="239"/>
        <v/>
      </c>
      <c r="X1379" s="53" t="str">
        <f>IF(V1379="","",COUNTIF($V$7:V1379,"該当３"))</f>
        <v/>
      </c>
    </row>
    <row r="1380" spans="1:24">
      <c r="A1380" s="263">
        <v>1020909014</v>
      </c>
      <c r="B1380" s="263">
        <v>10</v>
      </c>
      <c r="C1380" s="264">
        <v>209</v>
      </c>
      <c r="D1380" s="265">
        <v>9</v>
      </c>
      <c r="E1380" s="264">
        <v>14</v>
      </c>
      <c r="F1380" s="263" t="s">
        <v>495</v>
      </c>
      <c r="G1380" s="263" t="s">
        <v>1531</v>
      </c>
      <c r="H1380" s="263" t="s">
        <v>1595</v>
      </c>
      <c r="I1380" s="263" t="s">
        <v>1604</v>
      </c>
      <c r="J1380" s="51"/>
      <c r="K1380" s="52" t="str">
        <f t="shared" si="240"/>
        <v/>
      </c>
      <c r="L1380" s="83" t="str">
        <f t="shared" si="241"/>
        <v/>
      </c>
      <c r="M1380" s="53" t="str">
        <f>IF(K1380="","",COUNTIF($K$7:K1380,"ﾘｽﾄ１"))</f>
        <v/>
      </c>
      <c r="N1380" s="53" t="str">
        <f t="shared" si="242"/>
        <v/>
      </c>
      <c r="O1380" s="54" t="str">
        <f t="shared" si="243"/>
        <v/>
      </c>
      <c r="P1380" s="53" t="str">
        <f t="shared" si="234"/>
        <v/>
      </c>
      <c r="Q1380" s="52" t="str">
        <f t="shared" si="235"/>
        <v/>
      </c>
      <c r="R1380" s="55" t="str">
        <f t="shared" si="236"/>
        <v/>
      </c>
      <c r="S1380" s="52" t="str">
        <f t="shared" si="244"/>
        <v/>
      </c>
      <c r="T1380" s="83" t="str">
        <f t="shared" si="237"/>
        <v/>
      </c>
      <c r="U1380" s="53" t="str">
        <f>IF(S1380="","",COUNTIF($S$7:S1380,"該当２"))</f>
        <v/>
      </c>
      <c r="V1380" s="56" t="str">
        <f t="shared" si="238"/>
        <v/>
      </c>
      <c r="W1380" s="83" t="str">
        <f t="shared" si="239"/>
        <v/>
      </c>
      <c r="X1380" s="53" t="str">
        <f>IF(V1380="","",COUNTIF($V$7:V1380,"該当３"))</f>
        <v/>
      </c>
    </row>
    <row r="1381" spans="1:24">
      <c r="A1381" s="263">
        <v>1020909015</v>
      </c>
      <c r="B1381" s="263">
        <v>10</v>
      </c>
      <c r="C1381" s="264">
        <v>209</v>
      </c>
      <c r="D1381" s="265">
        <v>9</v>
      </c>
      <c r="E1381" s="264">
        <v>15</v>
      </c>
      <c r="F1381" s="263" t="s">
        <v>495</v>
      </c>
      <c r="G1381" s="263" t="s">
        <v>1531</v>
      </c>
      <c r="H1381" s="263" t="s">
        <v>1595</v>
      </c>
      <c r="I1381" s="263" t="s">
        <v>1605</v>
      </c>
      <c r="J1381" s="51"/>
      <c r="K1381" s="52" t="str">
        <f t="shared" si="240"/>
        <v/>
      </c>
      <c r="L1381" s="83" t="str">
        <f t="shared" si="241"/>
        <v/>
      </c>
      <c r="M1381" s="53" t="str">
        <f>IF(K1381="","",COUNTIF($K$7:K1381,"ﾘｽﾄ１"))</f>
        <v/>
      </c>
      <c r="N1381" s="53" t="str">
        <f t="shared" si="242"/>
        <v/>
      </c>
      <c r="O1381" s="54" t="str">
        <f t="shared" si="243"/>
        <v/>
      </c>
      <c r="P1381" s="53" t="str">
        <f t="shared" si="234"/>
        <v/>
      </c>
      <c r="Q1381" s="52" t="str">
        <f t="shared" si="235"/>
        <v/>
      </c>
      <c r="R1381" s="55" t="str">
        <f t="shared" si="236"/>
        <v/>
      </c>
      <c r="S1381" s="52" t="str">
        <f t="shared" si="244"/>
        <v/>
      </c>
      <c r="T1381" s="83" t="str">
        <f t="shared" si="237"/>
        <v/>
      </c>
      <c r="U1381" s="53" t="str">
        <f>IF(S1381="","",COUNTIF($S$7:S1381,"該当２"))</f>
        <v/>
      </c>
      <c r="V1381" s="56" t="str">
        <f t="shared" si="238"/>
        <v/>
      </c>
      <c r="W1381" s="83" t="str">
        <f t="shared" si="239"/>
        <v/>
      </c>
      <c r="X1381" s="53" t="str">
        <f>IF(V1381="","",COUNTIF($V$7:V1381,"該当３"))</f>
        <v/>
      </c>
    </row>
    <row r="1382" spans="1:24">
      <c r="A1382" s="263">
        <v>1020909016</v>
      </c>
      <c r="B1382" s="263">
        <v>10</v>
      </c>
      <c r="C1382" s="264">
        <v>209</v>
      </c>
      <c r="D1382" s="265">
        <v>9</v>
      </c>
      <c r="E1382" s="264">
        <v>16</v>
      </c>
      <c r="F1382" s="263" t="s">
        <v>495</v>
      </c>
      <c r="G1382" s="263" t="s">
        <v>1531</v>
      </c>
      <c r="H1382" s="263" t="s">
        <v>1595</v>
      </c>
      <c r="I1382" s="263" t="s">
        <v>207</v>
      </c>
      <c r="J1382" s="51"/>
      <c r="K1382" s="52" t="str">
        <f t="shared" si="240"/>
        <v/>
      </c>
      <c r="L1382" s="83" t="str">
        <f t="shared" si="241"/>
        <v/>
      </c>
      <c r="M1382" s="53" t="str">
        <f>IF(K1382="","",COUNTIF($K$7:K1382,"ﾘｽﾄ１"))</f>
        <v/>
      </c>
      <c r="N1382" s="53" t="str">
        <f t="shared" si="242"/>
        <v/>
      </c>
      <c r="O1382" s="54" t="str">
        <f t="shared" si="243"/>
        <v/>
      </c>
      <c r="P1382" s="53" t="str">
        <f t="shared" si="234"/>
        <v/>
      </c>
      <c r="Q1382" s="52" t="str">
        <f t="shared" si="235"/>
        <v/>
      </c>
      <c r="R1382" s="55" t="str">
        <f t="shared" si="236"/>
        <v/>
      </c>
      <c r="S1382" s="52" t="str">
        <f t="shared" si="244"/>
        <v/>
      </c>
      <c r="T1382" s="83" t="str">
        <f t="shared" si="237"/>
        <v/>
      </c>
      <c r="U1382" s="53" t="str">
        <f>IF(S1382="","",COUNTIF($S$7:S1382,"該当２"))</f>
        <v/>
      </c>
      <c r="V1382" s="56" t="str">
        <f t="shared" si="238"/>
        <v/>
      </c>
      <c r="W1382" s="83" t="str">
        <f t="shared" si="239"/>
        <v/>
      </c>
      <c r="X1382" s="53" t="str">
        <f>IF(V1382="","",COUNTIF($V$7:V1382,"該当３"))</f>
        <v/>
      </c>
    </row>
    <row r="1383" spans="1:24">
      <c r="A1383" s="263">
        <v>1020909017</v>
      </c>
      <c r="B1383" s="263">
        <v>10</v>
      </c>
      <c r="C1383" s="264">
        <v>209</v>
      </c>
      <c r="D1383" s="265">
        <v>9</v>
      </c>
      <c r="E1383" s="264">
        <v>17</v>
      </c>
      <c r="F1383" s="263" t="s">
        <v>495</v>
      </c>
      <c r="G1383" s="263" t="s">
        <v>1531</v>
      </c>
      <c r="H1383" s="263" t="s">
        <v>1595</v>
      </c>
      <c r="I1383" s="263" t="s">
        <v>1606</v>
      </c>
      <c r="J1383" s="51"/>
      <c r="K1383" s="52" t="str">
        <f t="shared" si="240"/>
        <v/>
      </c>
      <c r="L1383" s="83" t="str">
        <f t="shared" si="241"/>
        <v/>
      </c>
      <c r="M1383" s="53" t="str">
        <f>IF(K1383="","",COUNTIF($K$7:K1383,"ﾘｽﾄ１"))</f>
        <v/>
      </c>
      <c r="N1383" s="53" t="str">
        <f t="shared" si="242"/>
        <v/>
      </c>
      <c r="O1383" s="54" t="str">
        <f t="shared" si="243"/>
        <v/>
      </c>
      <c r="P1383" s="53" t="str">
        <f t="shared" si="234"/>
        <v/>
      </c>
      <c r="Q1383" s="52" t="str">
        <f t="shared" si="235"/>
        <v/>
      </c>
      <c r="R1383" s="55" t="str">
        <f t="shared" si="236"/>
        <v/>
      </c>
      <c r="S1383" s="52" t="str">
        <f t="shared" si="244"/>
        <v/>
      </c>
      <c r="T1383" s="83" t="str">
        <f t="shared" si="237"/>
        <v/>
      </c>
      <c r="U1383" s="53" t="str">
        <f>IF(S1383="","",COUNTIF($S$7:S1383,"該当２"))</f>
        <v/>
      </c>
      <c r="V1383" s="56" t="str">
        <f t="shared" si="238"/>
        <v/>
      </c>
      <c r="W1383" s="83" t="str">
        <f t="shared" si="239"/>
        <v/>
      </c>
      <c r="X1383" s="53" t="str">
        <f>IF(V1383="","",COUNTIF($V$7:V1383,"該当３"))</f>
        <v/>
      </c>
    </row>
    <row r="1384" spans="1:24">
      <c r="A1384" s="263">
        <v>1020909018</v>
      </c>
      <c r="B1384" s="263">
        <v>10</v>
      </c>
      <c r="C1384" s="264">
        <v>209</v>
      </c>
      <c r="D1384" s="265">
        <v>9</v>
      </c>
      <c r="E1384" s="264">
        <v>18</v>
      </c>
      <c r="F1384" s="263" t="s">
        <v>495</v>
      </c>
      <c r="G1384" s="263" t="s">
        <v>1531</v>
      </c>
      <c r="H1384" s="263" t="s">
        <v>1595</v>
      </c>
      <c r="I1384" s="263" t="s">
        <v>1607</v>
      </c>
      <c r="J1384" s="51"/>
      <c r="K1384" s="52" t="str">
        <f t="shared" si="240"/>
        <v/>
      </c>
      <c r="L1384" s="83" t="str">
        <f t="shared" si="241"/>
        <v/>
      </c>
      <c r="M1384" s="53" t="str">
        <f>IF(K1384="","",COUNTIF($K$7:K1384,"ﾘｽﾄ１"))</f>
        <v/>
      </c>
      <c r="N1384" s="53" t="str">
        <f t="shared" si="242"/>
        <v/>
      </c>
      <c r="O1384" s="54" t="str">
        <f t="shared" si="243"/>
        <v/>
      </c>
      <c r="P1384" s="53" t="str">
        <f t="shared" si="234"/>
        <v/>
      </c>
      <c r="Q1384" s="52" t="str">
        <f t="shared" si="235"/>
        <v/>
      </c>
      <c r="R1384" s="55" t="str">
        <f t="shared" si="236"/>
        <v/>
      </c>
      <c r="S1384" s="52" t="str">
        <f t="shared" si="244"/>
        <v/>
      </c>
      <c r="T1384" s="83" t="str">
        <f t="shared" si="237"/>
        <v/>
      </c>
      <c r="U1384" s="53" t="str">
        <f>IF(S1384="","",COUNTIF($S$7:S1384,"該当２"))</f>
        <v/>
      </c>
      <c r="V1384" s="56" t="str">
        <f t="shared" si="238"/>
        <v/>
      </c>
      <c r="W1384" s="83" t="str">
        <f t="shared" si="239"/>
        <v/>
      </c>
      <c r="X1384" s="53" t="str">
        <f>IF(V1384="","",COUNTIF($V$7:V1384,"該当３"))</f>
        <v/>
      </c>
    </row>
    <row r="1385" spans="1:24">
      <c r="A1385" s="263">
        <v>1020909019</v>
      </c>
      <c r="B1385" s="263">
        <v>10</v>
      </c>
      <c r="C1385" s="264">
        <v>209</v>
      </c>
      <c r="D1385" s="265">
        <v>9</v>
      </c>
      <c r="E1385" s="264">
        <v>19</v>
      </c>
      <c r="F1385" s="263" t="s">
        <v>495</v>
      </c>
      <c r="G1385" s="263" t="s">
        <v>1531</v>
      </c>
      <c r="H1385" s="263" t="s">
        <v>1595</v>
      </c>
      <c r="I1385" s="263" t="s">
        <v>1608</v>
      </c>
      <c r="J1385" s="51"/>
      <c r="K1385" s="52" t="str">
        <f t="shared" si="240"/>
        <v/>
      </c>
      <c r="L1385" s="83" t="str">
        <f t="shared" si="241"/>
        <v/>
      </c>
      <c r="M1385" s="53" t="str">
        <f>IF(K1385="","",COUNTIF($K$7:K1385,"ﾘｽﾄ１"))</f>
        <v/>
      </c>
      <c r="N1385" s="53" t="str">
        <f t="shared" si="242"/>
        <v/>
      </c>
      <c r="O1385" s="54" t="str">
        <f t="shared" si="243"/>
        <v/>
      </c>
      <c r="P1385" s="53" t="str">
        <f t="shared" si="234"/>
        <v/>
      </c>
      <c r="Q1385" s="52" t="str">
        <f t="shared" si="235"/>
        <v/>
      </c>
      <c r="R1385" s="55" t="str">
        <f t="shared" si="236"/>
        <v/>
      </c>
      <c r="S1385" s="52" t="str">
        <f t="shared" si="244"/>
        <v/>
      </c>
      <c r="T1385" s="83" t="str">
        <f t="shared" si="237"/>
        <v/>
      </c>
      <c r="U1385" s="53" t="str">
        <f>IF(S1385="","",COUNTIF($S$7:S1385,"該当２"))</f>
        <v/>
      </c>
      <c r="V1385" s="56" t="str">
        <f t="shared" si="238"/>
        <v/>
      </c>
      <c r="W1385" s="83" t="str">
        <f t="shared" si="239"/>
        <v/>
      </c>
      <c r="X1385" s="53" t="str">
        <f>IF(V1385="","",COUNTIF($V$7:V1385,"該当３"))</f>
        <v/>
      </c>
    </row>
    <row r="1386" spans="1:24">
      <c r="A1386" s="263">
        <v>1020909020</v>
      </c>
      <c r="B1386" s="263">
        <v>10</v>
      </c>
      <c r="C1386" s="264">
        <v>209</v>
      </c>
      <c r="D1386" s="265">
        <v>9</v>
      </c>
      <c r="E1386" s="264">
        <v>20</v>
      </c>
      <c r="F1386" s="263" t="s">
        <v>495</v>
      </c>
      <c r="G1386" s="263" t="s">
        <v>1531</v>
      </c>
      <c r="H1386" s="263" t="s">
        <v>1595</v>
      </c>
      <c r="I1386" s="263" t="s">
        <v>1609</v>
      </c>
      <c r="J1386" s="51"/>
      <c r="K1386" s="52" t="str">
        <f t="shared" si="240"/>
        <v/>
      </c>
      <c r="L1386" s="83" t="str">
        <f t="shared" si="241"/>
        <v/>
      </c>
      <c r="M1386" s="53" t="str">
        <f>IF(K1386="","",COUNTIF($K$7:K1386,"ﾘｽﾄ１"))</f>
        <v/>
      </c>
      <c r="N1386" s="53" t="str">
        <f t="shared" si="242"/>
        <v/>
      </c>
      <c r="O1386" s="54" t="str">
        <f t="shared" si="243"/>
        <v/>
      </c>
      <c r="P1386" s="53" t="str">
        <f t="shared" si="234"/>
        <v/>
      </c>
      <c r="Q1386" s="52" t="str">
        <f t="shared" si="235"/>
        <v/>
      </c>
      <c r="R1386" s="55" t="str">
        <f t="shared" si="236"/>
        <v/>
      </c>
      <c r="S1386" s="52" t="str">
        <f t="shared" si="244"/>
        <v/>
      </c>
      <c r="T1386" s="83" t="str">
        <f t="shared" si="237"/>
        <v/>
      </c>
      <c r="U1386" s="53" t="str">
        <f>IF(S1386="","",COUNTIF($S$7:S1386,"該当２"))</f>
        <v/>
      </c>
      <c r="V1386" s="56" t="str">
        <f t="shared" si="238"/>
        <v/>
      </c>
      <c r="W1386" s="83" t="str">
        <f t="shared" si="239"/>
        <v/>
      </c>
      <c r="X1386" s="53" t="str">
        <f>IF(V1386="","",COUNTIF($V$7:V1386,"該当３"))</f>
        <v/>
      </c>
    </row>
    <row r="1387" spans="1:24">
      <c r="A1387" s="263">
        <v>1020910000</v>
      </c>
      <c r="B1387" s="263">
        <v>10</v>
      </c>
      <c r="C1387" s="264">
        <v>209</v>
      </c>
      <c r="D1387" s="265">
        <v>10</v>
      </c>
      <c r="E1387" s="264">
        <v>0</v>
      </c>
      <c r="F1387" s="263" t="s">
        <v>495</v>
      </c>
      <c r="G1387" s="263" t="s">
        <v>1531</v>
      </c>
      <c r="H1387" s="263" t="s">
        <v>1610</v>
      </c>
      <c r="I1387" s="263"/>
      <c r="J1387" s="51"/>
      <c r="K1387" s="52" t="str">
        <f t="shared" si="240"/>
        <v/>
      </c>
      <c r="L1387" s="83" t="str">
        <f t="shared" si="241"/>
        <v/>
      </c>
      <c r="M1387" s="53" t="str">
        <f>IF(K1387="","",COUNTIF($K$7:K1387,"ﾘｽﾄ１"))</f>
        <v/>
      </c>
      <c r="N1387" s="53" t="str">
        <f t="shared" si="242"/>
        <v/>
      </c>
      <c r="O1387" s="54" t="str">
        <f t="shared" si="243"/>
        <v/>
      </c>
      <c r="P1387" s="53" t="str">
        <f t="shared" si="234"/>
        <v/>
      </c>
      <c r="Q1387" s="52" t="str">
        <f t="shared" si="235"/>
        <v/>
      </c>
      <c r="R1387" s="55" t="str">
        <f t="shared" si="236"/>
        <v/>
      </c>
      <c r="S1387" s="52" t="str">
        <f t="shared" si="244"/>
        <v/>
      </c>
      <c r="T1387" s="83" t="str">
        <f t="shared" si="237"/>
        <v/>
      </c>
      <c r="U1387" s="53" t="str">
        <f>IF(S1387="","",COUNTIF($S$7:S1387,"該当２"))</f>
        <v/>
      </c>
      <c r="V1387" s="56" t="str">
        <f t="shared" si="238"/>
        <v/>
      </c>
      <c r="W1387" s="83" t="str">
        <f t="shared" si="239"/>
        <v/>
      </c>
      <c r="X1387" s="53" t="str">
        <f>IF(V1387="","",COUNTIF($V$7:V1387,"該当３"))</f>
        <v/>
      </c>
    </row>
    <row r="1388" spans="1:24">
      <c r="A1388" s="263">
        <v>1020910001</v>
      </c>
      <c r="B1388" s="263">
        <v>10</v>
      </c>
      <c r="C1388" s="264">
        <v>209</v>
      </c>
      <c r="D1388" s="265">
        <v>10</v>
      </c>
      <c r="E1388" s="264">
        <v>1</v>
      </c>
      <c r="F1388" s="263" t="s">
        <v>495</v>
      </c>
      <c r="G1388" s="263" t="s">
        <v>1531</v>
      </c>
      <c r="H1388" s="263" t="s">
        <v>1610</v>
      </c>
      <c r="I1388" s="263" t="s">
        <v>1241</v>
      </c>
      <c r="J1388" s="51"/>
      <c r="K1388" s="52" t="str">
        <f t="shared" si="240"/>
        <v/>
      </c>
      <c r="L1388" s="83" t="str">
        <f t="shared" si="241"/>
        <v/>
      </c>
      <c r="M1388" s="53" t="str">
        <f>IF(K1388="","",COUNTIF($K$7:K1388,"ﾘｽﾄ１"))</f>
        <v/>
      </c>
      <c r="N1388" s="53" t="str">
        <f t="shared" si="242"/>
        <v/>
      </c>
      <c r="O1388" s="54" t="str">
        <f t="shared" si="243"/>
        <v/>
      </c>
      <c r="P1388" s="53" t="str">
        <f t="shared" si="234"/>
        <v/>
      </c>
      <c r="Q1388" s="52" t="str">
        <f t="shared" si="235"/>
        <v/>
      </c>
      <c r="R1388" s="55" t="str">
        <f t="shared" si="236"/>
        <v/>
      </c>
      <c r="S1388" s="52" t="str">
        <f t="shared" si="244"/>
        <v/>
      </c>
      <c r="T1388" s="83" t="str">
        <f t="shared" si="237"/>
        <v/>
      </c>
      <c r="U1388" s="53" t="str">
        <f>IF(S1388="","",COUNTIF($S$7:S1388,"該当２"))</f>
        <v/>
      </c>
      <c r="V1388" s="56" t="str">
        <f t="shared" si="238"/>
        <v/>
      </c>
      <c r="W1388" s="83" t="str">
        <f t="shared" si="239"/>
        <v/>
      </c>
      <c r="X1388" s="53" t="str">
        <f>IF(V1388="","",COUNTIF($V$7:V1388,"該当３"))</f>
        <v/>
      </c>
    </row>
    <row r="1389" spans="1:24">
      <c r="A1389" s="263">
        <v>1020910002</v>
      </c>
      <c r="B1389" s="263">
        <v>10</v>
      </c>
      <c r="C1389" s="264">
        <v>209</v>
      </c>
      <c r="D1389" s="265">
        <v>10</v>
      </c>
      <c r="E1389" s="264">
        <v>2</v>
      </c>
      <c r="F1389" s="263" t="s">
        <v>495</v>
      </c>
      <c r="G1389" s="263" t="s">
        <v>1531</v>
      </c>
      <c r="H1389" s="263" t="s">
        <v>1610</v>
      </c>
      <c r="I1389" s="263" t="s">
        <v>60</v>
      </c>
      <c r="J1389" s="51"/>
      <c r="K1389" s="52" t="str">
        <f t="shared" si="240"/>
        <v/>
      </c>
      <c r="L1389" s="83" t="str">
        <f t="shared" si="241"/>
        <v/>
      </c>
      <c r="M1389" s="53" t="str">
        <f>IF(K1389="","",COUNTIF($K$7:K1389,"ﾘｽﾄ１"))</f>
        <v/>
      </c>
      <c r="N1389" s="53" t="str">
        <f t="shared" si="242"/>
        <v/>
      </c>
      <c r="O1389" s="54" t="str">
        <f t="shared" si="243"/>
        <v/>
      </c>
      <c r="P1389" s="53" t="str">
        <f t="shared" si="234"/>
        <v/>
      </c>
      <c r="Q1389" s="52" t="str">
        <f t="shared" si="235"/>
        <v/>
      </c>
      <c r="R1389" s="55" t="str">
        <f t="shared" si="236"/>
        <v/>
      </c>
      <c r="S1389" s="52" t="str">
        <f t="shared" si="244"/>
        <v/>
      </c>
      <c r="T1389" s="83" t="str">
        <f t="shared" si="237"/>
        <v/>
      </c>
      <c r="U1389" s="53" t="str">
        <f>IF(S1389="","",COUNTIF($S$7:S1389,"該当２"))</f>
        <v/>
      </c>
      <c r="V1389" s="56" t="str">
        <f t="shared" si="238"/>
        <v/>
      </c>
      <c r="W1389" s="83" t="str">
        <f t="shared" si="239"/>
        <v/>
      </c>
      <c r="X1389" s="53" t="str">
        <f>IF(V1389="","",COUNTIF($V$7:V1389,"該当３"))</f>
        <v/>
      </c>
    </row>
    <row r="1390" spans="1:24">
      <c r="A1390" s="263">
        <v>1020910003</v>
      </c>
      <c r="B1390" s="263">
        <v>10</v>
      </c>
      <c r="C1390" s="264">
        <v>209</v>
      </c>
      <c r="D1390" s="265">
        <v>10</v>
      </c>
      <c r="E1390" s="264">
        <v>3</v>
      </c>
      <c r="F1390" s="263" t="s">
        <v>495</v>
      </c>
      <c r="G1390" s="263" t="s">
        <v>1531</v>
      </c>
      <c r="H1390" s="263" t="s">
        <v>1610</v>
      </c>
      <c r="I1390" s="263" t="s">
        <v>1611</v>
      </c>
      <c r="J1390" s="51"/>
      <c r="K1390" s="52" t="str">
        <f t="shared" si="240"/>
        <v/>
      </c>
      <c r="L1390" s="83" t="str">
        <f t="shared" si="241"/>
        <v/>
      </c>
      <c r="M1390" s="53" t="str">
        <f>IF(K1390="","",COUNTIF($K$7:K1390,"ﾘｽﾄ１"))</f>
        <v/>
      </c>
      <c r="N1390" s="53" t="str">
        <f t="shared" si="242"/>
        <v/>
      </c>
      <c r="O1390" s="54" t="str">
        <f t="shared" si="243"/>
        <v/>
      </c>
      <c r="P1390" s="53" t="str">
        <f t="shared" si="234"/>
        <v/>
      </c>
      <c r="Q1390" s="52" t="str">
        <f t="shared" si="235"/>
        <v/>
      </c>
      <c r="R1390" s="55" t="str">
        <f t="shared" si="236"/>
        <v/>
      </c>
      <c r="S1390" s="52" t="str">
        <f t="shared" si="244"/>
        <v/>
      </c>
      <c r="T1390" s="83" t="str">
        <f t="shared" si="237"/>
        <v/>
      </c>
      <c r="U1390" s="53" t="str">
        <f>IF(S1390="","",COUNTIF($S$7:S1390,"該当２"))</f>
        <v/>
      </c>
      <c r="V1390" s="56" t="str">
        <f t="shared" si="238"/>
        <v/>
      </c>
      <c r="W1390" s="83" t="str">
        <f t="shared" si="239"/>
        <v/>
      </c>
      <c r="X1390" s="53" t="str">
        <f>IF(V1390="","",COUNTIF($V$7:V1390,"該当３"))</f>
        <v/>
      </c>
    </row>
    <row r="1391" spans="1:24">
      <c r="A1391" s="263">
        <v>1020910004</v>
      </c>
      <c r="B1391" s="263">
        <v>10</v>
      </c>
      <c r="C1391" s="264">
        <v>209</v>
      </c>
      <c r="D1391" s="265">
        <v>10</v>
      </c>
      <c r="E1391" s="264">
        <v>4</v>
      </c>
      <c r="F1391" s="263" t="s">
        <v>495</v>
      </c>
      <c r="G1391" s="263" t="s">
        <v>1531</v>
      </c>
      <c r="H1391" s="263" t="s">
        <v>1610</v>
      </c>
      <c r="I1391" s="263" t="s">
        <v>1612</v>
      </c>
      <c r="J1391" s="51"/>
      <c r="K1391" s="52" t="str">
        <f t="shared" si="240"/>
        <v/>
      </c>
      <c r="L1391" s="83" t="str">
        <f t="shared" si="241"/>
        <v/>
      </c>
      <c r="M1391" s="53" t="str">
        <f>IF(K1391="","",COUNTIF($K$7:K1391,"ﾘｽﾄ１"))</f>
        <v/>
      </c>
      <c r="N1391" s="53" t="str">
        <f t="shared" si="242"/>
        <v/>
      </c>
      <c r="O1391" s="54" t="str">
        <f t="shared" si="243"/>
        <v/>
      </c>
      <c r="P1391" s="53" t="str">
        <f t="shared" si="234"/>
        <v/>
      </c>
      <c r="Q1391" s="52" t="str">
        <f t="shared" si="235"/>
        <v/>
      </c>
      <c r="R1391" s="55" t="str">
        <f t="shared" si="236"/>
        <v/>
      </c>
      <c r="S1391" s="52" t="str">
        <f t="shared" si="244"/>
        <v/>
      </c>
      <c r="T1391" s="83" t="str">
        <f t="shared" si="237"/>
        <v/>
      </c>
      <c r="U1391" s="53" t="str">
        <f>IF(S1391="","",COUNTIF($S$7:S1391,"該当２"))</f>
        <v/>
      </c>
      <c r="V1391" s="56" t="str">
        <f t="shared" si="238"/>
        <v/>
      </c>
      <c r="W1391" s="83" t="str">
        <f t="shared" si="239"/>
        <v/>
      </c>
      <c r="X1391" s="53" t="str">
        <f>IF(V1391="","",COUNTIF($V$7:V1391,"該当３"))</f>
        <v/>
      </c>
    </row>
    <row r="1392" spans="1:24">
      <c r="A1392" s="263">
        <v>1020910005</v>
      </c>
      <c r="B1392" s="263">
        <v>10</v>
      </c>
      <c r="C1392" s="264">
        <v>209</v>
      </c>
      <c r="D1392" s="265">
        <v>10</v>
      </c>
      <c r="E1392" s="264">
        <v>5</v>
      </c>
      <c r="F1392" s="263" t="s">
        <v>495</v>
      </c>
      <c r="G1392" s="263" t="s">
        <v>1531</v>
      </c>
      <c r="H1392" s="263" t="s">
        <v>1610</v>
      </c>
      <c r="I1392" s="263" t="s">
        <v>1613</v>
      </c>
      <c r="J1392" s="51"/>
      <c r="K1392" s="52" t="str">
        <f t="shared" si="240"/>
        <v/>
      </c>
      <c r="L1392" s="83" t="str">
        <f t="shared" si="241"/>
        <v/>
      </c>
      <c r="M1392" s="53" t="str">
        <f>IF(K1392="","",COUNTIF($K$7:K1392,"ﾘｽﾄ１"))</f>
        <v/>
      </c>
      <c r="N1392" s="53" t="str">
        <f t="shared" si="242"/>
        <v/>
      </c>
      <c r="O1392" s="54" t="str">
        <f t="shared" si="243"/>
        <v/>
      </c>
      <c r="P1392" s="53" t="str">
        <f t="shared" si="234"/>
        <v/>
      </c>
      <c r="Q1392" s="52" t="str">
        <f t="shared" si="235"/>
        <v/>
      </c>
      <c r="R1392" s="55" t="str">
        <f t="shared" si="236"/>
        <v/>
      </c>
      <c r="S1392" s="52" t="str">
        <f t="shared" si="244"/>
        <v/>
      </c>
      <c r="T1392" s="83" t="str">
        <f t="shared" si="237"/>
        <v/>
      </c>
      <c r="U1392" s="53" t="str">
        <f>IF(S1392="","",COUNTIF($S$7:S1392,"該当２"))</f>
        <v/>
      </c>
      <c r="V1392" s="56" t="str">
        <f t="shared" si="238"/>
        <v/>
      </c>
      <c r="W1392" s="83" t="str">
        <f t="shared" si="239"/>
        <v/>
      </c>
      <c r="X1392" s="53" t="str">
        <f>IF(V1392="","",COUNTIF($V$7:V1392,"該当３"))</f>
        <v/>
      </c>
    </row>
    <row r="1393" spans="1:24">
      <c r="A1393" s="263">
        <v>1020910006</v>
      </c>
      <c r="B1393" s="263">
        <v>10</v>
      </c>
      <c r="C1393" s="264">
        <v>209</v>
      </c>
      <c r="D1393" s="265">
        <v>10</v>
      </c>
      <c r="E1393" s="264">
        <v>6</v>
      </c>
      <c r="F1393" s="263" t="s">
        <v>495</v>
      </c>
      <c r="G1393" s="263" t="s">
        <v>1531</v>
      </c>
      <c r="H1393" s="263" t="s">
        <v>1610</v>
      </c>
      <c r="I1393" s="263" t="s">
        <v>1614</v>
      </c>
      <c r="J1393" s="51"/>
      <c r="K1393" s="52" t="str">
        <f t="shared" si="240"/>
        <v/>
      </c>
      <c r="L1393" s="83" t="str">
        <f t="shared" si="241"/>
        <v/>
      </c>
      <c r="M1393" s="53" t="str">
        <f>IF(K1393="","",COUNTIF($K$7:K1393,"ﾘｽﾄ１"))</f>
        <v/>
      </c>
      <c r="N1393" s="53" t="str">
        <f t="shared" si="242"/>
        <v/>
      </c>
      <c r="O1393" s="54" t="str">
        <f t="shared" si="243"/>
        <v/>
      </c>
      <c r="P1393" s="53" t="str">
        <f t="shared" si="234"/>
        <v/>
      </c>
      <c r="Q1393" s="52" t="str">
        <f t="shared" si="235"/>
        <v/>
      </c>
      <c r="R1393" s="55" t="str">
        <f t="shared" si="236"/>
        <v/>
      </c>
      <c r="S1393" s="52" t="str">
        <f t="shared" si="244"/>
        <v/>
      </c>
      <c r="T1393" s="83" t="str">
        <f t="shared" si="237"/>
        <v/>
      </c>
      <c r="U1393" s="53" t="str">
        <f>IF(S1393="","",COUNTIF($S$7:S1393,"該当２"))</f>
        <v/>
      </c>
      <c r="V1393" s="56" t="str">
        <f t="shared" si="238"/>
        <v/>
      </c>
      <c r="W1393" s="83" t="str">
        <f t="shared" si="239"/>
        <v/>
      </c>
      <c r="X1393" s="53" t="str">
        <f>IF(V1393="","",COUNTIF($V$7:V1393,"該当３"))</f>
        <v/>
      </c>
    </row>
    <row r="1394" spans="1:24">
      <c r="A1394" s="263">
        <v>1020910007</v>
      </c>
      <c r="B1394" s="263">
        <v>10</v>
      </c>
      <c r="C1394" s="264">
        <v>209</v>
      </c>
      <c r="D1394" s="265">
        <v>10</v>
      </c>
      <c r="E1394" s="264">
        <v>7</v>
      </c>
      <c r="F1394" s="263" t="s">
        <v>495</v>
      </c>
      <c r="G1394" s="263" t="s">
        <v>1531</v>
      </c>
      <c r="H1394" s="263" t="s">
        <v>1610</v>
      </c>
      <c r="I1394" s="263" t="s">
        <v>866</v>
      </c>
      <c r="J1394" s="51"/>
      <c r="K1394" s="52" t="str">
        <f t="shared" si="240"/>
        <v/>
      </c>
      <c r="L1394" s="83" t="str">
        <f t="shared" si="241"/>
        <v/>
      </c>
      <c r="M1394" s="53" t="str">
        <f>IF(K1394="","",COUNTIF($K$7:K1394,"ﾘｽﾄ１"))</f>
        <v/>
      </c>
      <c r="N1394" s="53" t="str">
        <f t="shared" si="242"/>
        <v/>
      </c>
      <c r="O1394" s="54" t="str">
        <f t="shared" si="243"/>
        <v/>
      </c>
      <c r="P1394" s="53" t="str">
        <f t="shared" si="234"/>
        <v/>
      </c>
      <c r="Q1394" s="52" t="str">
        <f t="shared" si="235"/>
        <v/>
      </c>
      <c r="R1394" s="55" t="str">
        <f t="shared" si="236"/>
        <v/>
      </c>
      <c r="S1394" s="52" t="str">
        <f t="shared" si="244"/>
        <v/>
      </c>
      <c r="T1394" s="83" t="str">
        <f t="shared" si="237"/>
        <v/>
      </c>
      <c r="U1394" s="53" t="str">
        <f>IF(S1394="","",COUNTIF($S$7:S1394,"該当２"))</f>
        <v/>
      </c>
      <c r="V1394" s="56" t="str">
        <f t="shared" si="238"/>
        <v/>
      </c>
      <c r="W1394" s="83" t="str">
        <f t="shared" si="239"/>
        <v/>
      </c>
      <c r="X1394" s="53" t="str">
        <f>IF(V1394="","",COUNTIF($V$7:V1394,"該当３"))</f>
        <v/>
      </c>
    </row>
    <row r="1395" spans="1:24">
      <c r="A1395" s="263">
        <v>1020910008</v>
      </c>
      <c r="B1395" s="263">
        <v>10</v>
      </c>
      <c r="C1395" s="264">
        <v>209</v>
      </c>
      <c r="D1395" s="265">
        <v>10</v>
      </c>
      <c r="E1395" s="264">
        <v>8</v>
      </c>
      <c r="F1395" s="263" t="s">
        <v>495</v>
      </c>
      <c r="G1395" s="263" t="s">
        <v>1531</v>
      </c>
      <c r="H1395" s="263" t="s">
        <v>1610</v>
      </c>
      <c r="I1395" s="263" t="s">
        <v>1615</v>
      </c>
      <c r="J1395" s="51"/>
      <c r="K1395" s="52" t="str">
        <f t="shared" si="240"/>
        <v/>
      </c>
      <c r="L1395" s="83" t="str">
        <f t="shared" si="241"/>
        <v/>
      </c>
      <c r="M1395" s="53" t="str">
        <f>IF(K1395="","",COUNTIF($K$7:K1395,"ﾘｽﾄ１"))</f>
        <v/>
      </c>
      <c r="N1395" s="53" t="str">
        <f t="shared" si="242"/>
        <v/>
      </c>
      <c r="O1395" s="54" t="str">
        <f t="shared" si="243"/>
        <v/>
      </c>
      <c r="P1395" s="53" t="str">
        <f t="shared" si="234"/>
        <v/>
      </c>
      <c r="Q1395" s="52" t="str">
        <f t="shared" si="235"/>
        <v/>
      </c>
      <c r="R1395" s="55" t="str">
        <f t="shared" si="236"/>
        <v/>
      </c>
      <c r="S1395" s="52" t="str">
        <f t="shared" si="244"/>
        <v/>
      </c>
      <c r="T1395" s="83" t="str">
        <f t="shared" si="237"/>
        <v/>
      </c>
      <c r="U1395" s="53" t="str">
        <f>IF(S1395="","",COUNTIF($S$7:S1395,"該当２"))</f>
        <v/>
      </c>
      <c r="V1395" s="56" t="str">
        <f t="shared" si="238"/>
        <v/>
      </c>
      <c r="W1395" s="83" t="str">
        <f t="shared" si="239"/>
        <v/>
      </c>
      <c r="X1395" s="53" t="str">
        <f>IF(V1395="","",COUNTIF($V$7:V1395,"該当３"))</f>
        <v/>
      </c>
    </row>
    <row r="1396" spans="1:24">
      <c r="A1396" s="263">
        <v>1020910009</v>
      </c>
      <c r="B1396" s="263">
        <v>10</v>
      </c>
      <c r="C1396" s="264">
        <v>209</v>
      </c>
      <c r="D1396" s="265">
        <v>10</v>
      </c>
      <c r="E1396" s="264">
        <v>9</v>
      </c>
      <c r="F1396" s="263" t="s">
        <v>495</v>
      </c>
      <c r="G1396" s="263" t="s">
        <v>1531</v>
      </c>
      <c r="H1396" s="263" t="s">
        <v>1610</v>
      </c>
      <c r="I1396" s="263" t="s">
        <v>86</v>
      </c>
      <c r="J1396" s="51"/>
      <c r="K1396" s="52" t="str">
        <f t="shared" si="240"/>
        <v/>
      </c>
      <c r="L1396" s="83" t="str">
        <f t="shared" si="241"/>
        <v/>
      </c>
      <c r="M1396" s="53" t="str">
        <f>IF(K1396="","",COUNTIF($K$7:K1396,"ﾘｽﾄ１"))</f>
        <v/>
      </c>
      <c r="N1396" s="53" t="str">
        <f t="shared" si="242"/>
        <v/>
      </c>
      <c r="O1396" s="54" t="str">
        <f t="shared" si="243"/>
        <v/>
      </c>
      <c r="P1396" s="53" t="str">
        <f t="shared" si="234"/>
        <v/>
      </c>
      <c r="Q1396" s="52" t="str">
        <f t="shared" si="235"/>
        <v/>
      </c>
      <c r="R1396" s="55" t="str">
        <f t="shared" si="236"/>
        <v/>
      </c>
      <c r="S1396" s="52" t="str">
        <f t="shared" si="244"/>
        <v/>
      </c>
      <c r="T1396" s="83" t="str">
        <f t="shared" si="237"/>
        <v/>
      </c>
      <c r="U1396" s="53" t="str">
        <f>IF(S1396="","",COUNTIF($S$7:S1396,"該当２"))</f>
        <v/>
      </c>
      <c r="V1396" s="56" t="str">
        <f t="shared" si="238"/>
        <v/>
      </c>
      <c r="W1396" s="83" t="str">
        <f t="shared" si="239"/>
        <v/>
      </c>
      <c r="X1396" s="53" t="str">
        <f>IF(V1396="","",COUNTIF($V$7:V1396,"該当３"))</f>
        <v/>
      </c>
    </row>
    <row r="1397" spans="1:24">
      <c r="A1397" s="263">
        <v>1020910010</v>
      </c>
      <c r="B1397" s="263">
        <v>10</v>
      </c>
      <c r="C1397" s="264">
        <v>209</v>
      </c>
      <c r="D1397" s="265">
        <v>10</v>
      </c>
      <c r="E1397" s="264">
        <v>10</v>
      </c>
      <c r="F1397" s="263" t="s">
        <v>495</v>
      </c>
      <c r="G1397" s="263" t="s">
        <v>1531</v>
      </c>
      <c r="H1397" s="263" t="s">
        <v>1610</v>
      </c>
      <c r="I1397" s="263" t="s">
        <v>240</v>
      </c>
      <c r="J1397" s="51"/>
      <c r="K1397" s="52" t="str">
        <f t="shared" si="240"/>
        <v/>
      </c>
      <c r="L1397" s="83" t="str">
        <f t="shared" si="241"/>
        <v/>
      </c>
      <c r="M1397" s="53" t="str">
        <f>IF(K1397="","",COUNTIF($K$7:K1397,"ﾘｽﾄ１"))</f>
        <v/>
      </c>
      <c r="N1397" s="53" t="str">
        <f t="shared" si="242"/>
        <v/>
      </c>
      <c r="O1397" s="54" t="str">
        <f t="shared" si="243"/>
        <v/>
      </c>
      <c r="P1397" s="53" t="str">
        <f t="shared" si="234"/>
        <v/>
      </c>
      <c r="Q1397" s="52" t="str">
        <f t="shared" si="235"/>
        <v/>
      </c>
      <c r="R1397" s="55" t="str">
        <f t="shared" si="236"/>
        <v/>
      </c>
      <c r="S1397" s="52" t="str">
        <f t="shared" si="244"/>
        <v/>
      </c>
      <c r="T1397" s="83" t="str">
        <f t="shared" si="237"/>
        <v/>
      </c>
      <c r="U1397" s="53" t="str">
        <f>IF(S1397="","",COUNTIF($S$7:S1397,"該当２"))</f>
        <v/>
      </c>
      <c r="V1397" s="56" t="str">
        <f t="shared" si="238"/>
        <v/>
      </c>
      <c r="W1397" s="83" t="str">
        <f t="shared" si="239"/>
        <v/>
      </c>
      <c r="X1397" s="53" t="str">
        <f>IF(V1397="","",COUNTIF($V$7:V1397,"該当３"))</f>
        <v/>
      </c>
    </row>
    <row r="1398" spans="1:24">
      <c r="A1398" s="263">
        <v>1020910011</v>
      </c>
      <c r="B1398" s="263">
        <v>10</v>
      </c>
      <c r="C1398" s="264">
        <v>209</v>
      </c>
      <c r="D1398" s="265">
        <v>10</v>
      </c>
      <c r="E1398" s="264">
        <v>11</v>
      </c>
      <c r="F1398" s="263" t="s">
        <v>495</v>
      </c>
      <c r="G1398" s="263" t="s">
        <v>1531</v>
      </c>
      <c r="H1398" s="263" t="s">
        <v>1610</v>
      </c>
      <c r="I1398" s="263" t="s">
        <v>1616</v>
      </c>
      <c r="J1398" s="51"/>
      <c r="K1398" s="52" t="str">
        <f t="shared" si="240"/>
        <v/>
      </c>
      <c r="L1398" s="83" t="str">
        <f t="shared" si="241"/>
        <v/>
      </c>
      <c r="M1398" s="53" t="str">
        <f>IF(K1398="","",COUNTIF($K$7:K1398,"ﾘｽﾄ１"))</f>
        <v/>
      </c>
      <c r="N1398" s="53" t="str">
        <f t="shared" si="242"/>
        <v/>
      </c>
      <c r="O1398" s="54" t="str">
        <f t="shared" si="243"/>
        <v/>
      </c>
      <c r="P1398" s="53" t="str">
        <f t="shared" si="234"/>
        <v/>
      </c>
      <c r="Q1398" s="52" t="str">
        <f t="shared" si="235"/>
        <v/>
      </c>
      <c r="R1398" s="55" t="str">
        <f t="shared" si="236"/>
        <v/>
      </c>
      <c r="S1398" s="52" t="str">
        <f t="shared" si="244"/>
        <v/>
      </c>
      <c r="T1398" s="83" t="str">
        <f t="shared" si="237"/>
        <v/>
      </c>
      <c r="U1398" s="53" t="str">
        <f>IF(S1398="","",COUNTIF($S$7:S1398,"該当２"))</f>
        <v/>
      </c>
      <c r="V1398" s="56" t="str">
        <f t="shared" si="238"/>
        <v/>
      </c>
      <c r="W1398" s="83" t="str">
        <f t="shared" si="239"/>
        <v/>
      </c>
      <c r="X1398" s="53" t="str">
        <f>IF(V1398="","",COUNTIF($V$7:V1398,"該当３"))</f>
        <v/>
      </c>
    </row>
    <row r="1399" spans="1:24">
      <c r="A1399" s="263">
        <v>1020910012</v>
      </c>
      <c r="B1399" s="263">
        <v>10</v>
      </c>
      <c r="C1399" s="264">
        <v>209</v>
      </c>
      <c r="D1399" s="265">
        <v>10</v>
      </c>
      <c r="E1399" s="264">
        <v>12</v>
      </c>
      <c r="F1399" s="263" t="s">
        <v>495</v>
      </c>
      <c r="G1399" s="263" t="s">
        <v>1531</v>
      </c>
      <c r="H1399" s="263" t="s">
        <v>1610</v>
      </c>
      <c r="I1399" s="263" t="s">
        <v>1617</v>
      </c>
      <c r="J1399" s="51"/>
      <c r="K1399" s="52" t="str">
        <f t="shared" si="240"/>
        <v/>
      </c>
      <c r="L1399" s="83" t="str">
        <f t="shared" si="241"/>
        <v/>
      </c>
      <c r="M1399" s="53" t="str">
        <f>IF(K1399="","",COUNTIF($K$7:K1399,"ﾘｽﾄ１"))</f>
        <v/>
      </c>
      <c r="N1399" s="53" t="str">
        <f t="shared" si="242"/>
        <v/>
      </c>
      <c r="O1399" s="54" t="str">
        <f t="shared" si="243"/>
        <v/>
      </c>
      <c r="P1399" s="53" t="str">
        <f t="shared" si="234"/>
        <v/>
      </c>
      <c r="Q1399" s="52" t="str">
        <f t="shared" si="235"/>
        <v/>
      </c>
      <c r="R1399" s="55" t="str">
        <f t="shared" si="236"/>
        <v/>
      </c>
      <c r="S1399" s="52" t="str">
        <f t="shared" si="244"/>
        <v/>
      </c>
      <c r="T1399" s="83" t="str">
        <f t="shared" si="237"/>
        <v/>
      </c>
      <c r="U1399" s="53" t="str">
        <f>IF(S1399="","",COUNTIF($S$7:S1399,"該当２"))</f>
        <v/>
      </c>
      <c r="V1399" s="56" t="str">
        <f t="shared" si="238"/>
        <v/>
      </c>
      <c r="W1399" s="83" t="str">
        <f t="shared" si="239"/>
        <v/>
      </c>
      <c r="X1399" s="53" t="str">
        <f>IF(V1399="","",COUNTIF($V$7:V1399,"該当３"))</f>
        <v/>
      </c>
    </row>
    <row r="1400" spans="1:24">
      <c r="A1400" s="263">
        <v>1020910013</v>
      </c>
      <c r="B1400" s="263">
        <v>10</v>
      </c>
      <c r="C1400" s="264">
        <v>209</v>
      </c>
      <c r="D1400" s="265">
        <v>10</v>
      </c>
      <c r="E1400" s="264">
        <v>13</v>
      </c>
      <c r="F1400" s="263" t="s">
        <v>495</v>
      </c>
      <c r="G1400" s="263" t="s">
        <v>1531</v>
      </c>
      <c r="H1400" s="263" t="s">
        <v>1610</v>
      </c>
      <c r="I1400" s="263" t="s">
        <v>1618</v>
      </c>
      <c r="J1400" s="51"/>
      <c r="K1400" s="52" t="str">
        <f t="shared" si="240"/>
        <v/>
      </c>
      <c r="L1400" s="83" t="str">
        <f t="shared" si="241"/>
        <v/>
      </c>
      <c r="M1400" s="53" t="str">
        <f>IF(K1400="","",COUNTIF($K$7:K1400,"ﾘｽﾄ１"))</f>
        <v/>
      </c>
      <c r="N1400" s="53" t="str">
        <f t="shared" si="242"/>
        <v/>
      </c>
      <c r="O1400" s="54" t="str">
        <f t="shared" si="243"/>
        <v/>
      </c>
      <c r="P1400" s="53" t="str">
        <f t="shared" si="234"/>
        <v/>
      </c>
      <c r="Q1400" s="52" t="str">
        <f t="shared" si="235"/>
        <v/>
      </c>
      <c r="R1400" s="55" t="str">
        <f t="shared" si="236"/>
        <v/>
      </c>
      <c r="S1400" s="52" t="str">
        <f t="shared" si="244"/>
        <v/>
      </c>
      <c r="T1400" s="83" t="str">
        <f t="shared" si="237"/>
        <v/>
      </c>
      <c r="U1400" s="53" t="str">
        <f>IF(S1400="","",COUNTIF($S$7:S1400,"該当２"))</f>
        <v/>
      </c>
      <c r="V1400" s="56" t="str">
        <f t="shared" si="238"/>
        <v/>
      </c>
      <c r="W1400" s="83" t="str">
        <f t="shared" si="239"/>
        <v/>
      </c>
      <c r="X1400" s="53" t="str">
        <f>IF(V1400="","",COUNTIF($V$7:V1400,"該当３"))</f>
        <v/>
      </c>
    </row>
    <row r="1401" spans="1:24">
      <c r="A1401" s="263">
        <v>1021000000</v>
      </c>
      <c r="B1401" s="263">
        <v>10</v>
      </c>
      <c r="C1401" s="264">
        <v>210</v>
      </c>
      <c r="D1401" s="265">
        <v>0</v>
      </c>
      <c r="E1401" s="264">
        <v>0</v>
      </c>
      <c r="F1401" s="263" t="s">
        <v>495</v>
      </c>
      <c r="G1401" s="263" t="s">
        <v>1619</v>
      </c>
      <c r="H1401" s="263"/>
      <c r="I1401" s="263"/>
      <c r="J1401" s="51"/>
      <c r="K1401" s="52" t="str">
        <f t="shared" si="240"/>
        <v>ﾘｽﾄ１</v>
      </c>
      <c r="L1401" s="83" t="str">
        <f t="shared" si="241"/>
        <v>富岡市</v>
      </c>
      <c r="M1401" s="53">
        <f>IF(K1401="","",COUNTIF($K$7:K1401,"ﾘｽﾄ１"))</f>
        <v>10</v>
      </c>
      <c r="N1401" s="53" t="str">
        <f t="shared" si="242"/>
        <v/>
      </c>
      <c r="O1401" s="54" t="str">
        <f t="shared" si="243"/>
        <v/>
      </c>
      <c r="P1401" s="53" t="str">
        <f t="shared" si="234"/>
        <v/>
      </c>
      <c r="Q1401" s="52" t="str">
        <f t="shared" si="235"/>
        <v/>
      </c>
      <c r="R1401" s="55" t="str">
        <f t="shared" si="236"/>
        <v/>
      </c>
      <c r="S1401" s="52" t="str">
        <f t="shared" si="244"/>
        <v/>
      </c>
      <c r="T1401" s="83" t="str">
        <f t="shared" si="237"/>
        <v/>
      </c>
      <c r="U1401" s="53" t="str">
        <f>IF(S1401="","",COUNTIF($S$7:S1401,"該当２"))</f>
        <v/>
      </c>
      <c r="V1401" s="56" t="str">
        <f t="shared" si="238"/>
        <v/>
      </c>
      <c r="W1401" s="83" t="str">
        <f t="shared" si="239"/>
        <v/>
      </c>
      <c r="X1401" s="53" t="str">
        <f>IF(V1401="","",COUNTIF($V$7:V1401,"該当３"))</f>
        <v/>
      </c>
    </row>
    <row r="1402" spans="1:24">
      <c r="A1402" s="263">
        <v>1021001000</v>
      </c>
      <c r="B1402" s="263">
        <v>10</v>
      </c>
      <c r="C1402" s="264">
        <v>210</v>
      </c>
      <c r="D1402" s="265">
        <v>1</v>
      </c>
      <c r="E1402" s="264">
        <v>0</v>
      </c>
      <c r="F1402" s="263" t="s">
        <v>495</v>
      </c>
      <c r="G1402" s="263" t="s">
        <v>1619</v>
      </c>
      <c r="H1402" s="263" t="s">
        <v>1620</v>
      </c>
      <c r="I1402" s="263"/>
      <c r="J1402" s="51"/>
      <c r="K1402" s="52" t="str">
        <f t="shared" si="240"/>
        <v/>
      </c>
      <c r="L1402" s="83" t="str">
        <f t="shared" si="241"/>
        <v/>
      </c>
      <c r="M1402" s="53" t="str">
        <f>IF(K1402="","",COUNTIF($K$7:K1402,"ﾘｽﾄ１"))</f>
        <v/>
      </c>
      <c r="N1402" s="53" t="str">
        <f t="shared" si="242"/>
        <v/>
      </c>
      <c r="O1402" s="54" t="str">
        <f t="shared" si="243"/>
        <v/>
      </c>
      <c r="P1402" s="53" t="str">
        <f t="shared" si="234"/>
        <v/>
      </c>
      <c r="Q1402" s="52" t="str">
        <f t="shared" si="235"/>
        <v/>
      </c>
      <c r="R1402" s="55" t="str">
        <f t="shared" si="236"/>
        <v/>
      </c>
      <c r="S1402" s="52" t="str">
        <f t="shared" si="244"/>
        <v/>
      </c>
      <c r="T1402" s="83" t="str">
        <f t="shared" si="237"/>
        <v/>
      </c>
      <c r="U1402" s="53" t="str">
        <f>IF(S1402="","",COUNTIF($S$7:S1402,"該当２"))</f>
        <v/>
      </c>
      <c r="V1402" s="56" t="str">
        <f t="shared" si="238"/>
        <v/>
      </c>
      <c r="W1402" s="83" t="str">
        <f t="shared" si="239"/>
        <v/>
      </c>
      <c r="X1402" s="53" t="str">
        <f>IF(V1402="","",COUNTIF($V$7:V1402,"該当３"))</f>
        <v/>
      </c>
    </row>
    <row r="1403" spans="1:24">
      <c r="A1403" s="263">
        <v>1021001001</v>
      </c>
      <c r="B1403" s="263">
        <v>10</v>
      </c>
      <c r="C1403" s="264">
        <v>210</v>
      </c>
      <c r="D1403" s="265">
        <v>1</v>
      </c>
      <c r="E1403" s="264">
        <v>1</v>
      </c>
      <c r="F1403" s="263" t="s">
        <v>495</v>
      </c>
      <c r="G1403" s="263" t="s">
        <v>1619</v>
      </c>
      <c r="H1403" s="263" t="s">
        <v>1620</v>
      </c>
      <c r="I1403" s="263" t="s">
        <v>1621</v>
      </c>
      <c r="J1403" s="51"/>
      <c r="K1403" s="52" t="str">
        <f t="shared" si="240"/>
        <v/>
      </c>
      <c r="L1403" s="83" t="str">
        <f t="shared" si="241"/>
        <v/>
      </c>
      <c r="M1403" s="53" t="str">
        <f>IF(K1403="","",COUNTIF($K$7:K1403,"ﾘｽﾄ１"))</f>
        <v/>
      </c>
      <c r="N1403" s="53" t="str">
        <f t="shared" si="242"/>
        <v/>
      </c>
      <c r="O1403" s="54" t="str">
        <f t="shared" si="243"/>
        <v/>
      </c>
      <c r="P1403" s="53" t="str">
        <f t="shared" si="234"/>
        <v/>
      </c>
      <c r="Q1403" s="52" t="str">
        <f t="shared" si="235"/>
        <v/>
      </c>
      <c r="R1403" s="55" t="str">
        <f t="shared" si="236"/>
        <v/>
      </c>
      <c r="S1403" s="52" t="str">
        <f t="shared" si="244"/>
        <v/>
      </c>
      <c r="T1403" s="83" t="str">
        <f t="shared" si="237"/>
        <v/>
      </c>
      <c r="U1403" s="53" t="str">
        <f>IF(S1403="","",COUNTIF($S$7:S1403,"該当２"))</f>
        <v/>
      </c>
      <c r="V1403" s="56" t="str">
        <f t="shared" si="238"/>
        <v/>
      </c>
      <c r="W1403" s="83" t="str">
        <f t="shared" si="239"/>
        <v/>
      </c>
      <c r="X1403" s="53" t="str">
        <f>IF(V1403="","",COUNTIF($V$7:V1403,"該当３"))</f>
        <v/>
      </c>
    </row>
    <row r="1404" spans="1:24">
      <c r="A1404" s="263">
        <v>1021001002</v>
      </c>
      <c r="B1404" s="263">
        <v>10</v>
      </c>
      <c r="C1404" s="264">
        <v>210</v>
      </c>
      <c r="D1404" s="265">
        <v>1</v>
      </c>
      <c r="E1404" s="264">
        <v>2</v>
      </c>
      <c r="F1404" s="263" t="s">
        <v>495</v>
      </c>
      <c r="G1404" s="263" t="s">
        <v>1619</v>
      </c>
      <c r="H1404" s="263" t="s">
        <v>1620</v>
      </c>
      <c r="I1404" s="263" t="s">
        <v>1622</v>
      </c>
      <c r="J1404" s="51"/>
      <c r="K1404" s="52" t="str">
        <f t="shared" si="240"/>
        <v/>
      </c>
      <c r="L1404" s="83" t="str">
        <f t="shared" si="241"/>
        <v/>
      </c>
      <c r="M1404" s="53" t="str">
        <f>IF(K1404="","",COUNTIF($K$7:K1404,"ﾘｽﾄ１"))</f>
        <v/>
      </c>
      <c r="N1404" s="53" t="str">
        <f t="shared" si="242"/>
        <v/>
      </c>
      <c r="O1404" s="54" t="str">
        <f t="shared" si="243"/>
        <v/>
      </c>
      <c r="P1404" s="53" t="str">
        <f t="shared" si="234"/>
        <v/>
      </c>
      <c r="Q1404" s="52" t="str">
        <f t="shared" si="235"/>
        <v/>
      </c>
      <c r="R1404" s="55" t="str">
        <f t="shared" si="236"/>
        <v/>
      </c>
      <c r="S1404" s="52" t="str">
        <f t="shared" si="244"/>
        <v/>
      </c>
      <c r="T1404" s="83" t="str">
        <f t="shared" si="237"/>
        <v/>
      </c>
      <c r="U1404" s="53" t="str">
        <f>IF(S1404="","",COUNTIF($S$7:S1404,"該当２"))</f>
        <v/>
      </c>
      <c r="V1404" s="56" t="str">
        <f t="shared" si="238"/>
        <v/>
      </c>
      <c r="W1404" s="83" t="str">
        <f t="shared" si="239"/>
        <v/>
      </c>
      <c r="X1404" s="53" t="str">
        <f>IF(V1404="","",COUNTIF($V$7:V1404,"該当３"))</f>
        <v/>
      </c>
    </row>
    <row r="1405" spans="1:24">
      <c r="A1405" s="263">
        <v>1021001003</v>
      </c>
      <c r="B1405" s="263">
        <v>10</v>
      </c>
      <c r="C1405" s="264">
        <v>210</v>
      </c>
      <c r="D1405" s="265">
        <v>1</v>
      </c>
      <c r="E1405" s="264">
        <v>3</v>
      </c>
      <c r="F1405" s="263" t="s">
        <v>495</v>
      </c>
      <c r="G1405" s="263" t="s">
        <v>1619</v>
      </c>
      <c r="H1405" s="263" t="s">
        <v>1620</v>
      </c>
      <c r="I1405" s="263" t="s">
        <v>192</v>
      </c>
      <c r="J1405" s="51"/>
      <c r="K1405" s="52" t="str">
        <f t="shared" si="240"/>
        <v/>
      </c>
      <c r="L1405" s="83" t="str">
        <f t="shared" si="241"/>
        <v/>
      </c>
      <c r="M1405" s="53" t="str">
        <f>IF(K1405="","",COUNTIF($K$7:K1405,"ﾘｽﾄ１"))</f>
        <v/>
      </c>
      <c r="N1405" s="53" t="str">
        <f t="shared" si="242"/>
        <v/>
      </c>
      <c r="O1405" s="54" t="str">
        <f t="shared" si="243"/>
        <v/>
      </c>
      <c r="P1405" s="53" t="str">
        <f t="shared" si="234"/>
        <v/>
      </c>
      <c r="Q1405" s="52" t="str">
        <f t="shared" si="235"/>
        <v/>
      </c>
      <c r="R1405" s="55" t="str">
        <f t="shared" si="236"/>
        <v/>
      </c>
      <c r="S1405" s="52" t="str">
        <f t="shared" si="244"/>
        <v/>
      </c>
      <c r="T1405" s="83" t="str">
        <f t="shared" si="237"/>
        <v/>
      </c>
      <c r="U1405" s="53" t="str">
        <f>IF(S1405="","",COUNTIF($S$7:S1405,"該当２"))</f>
        <v/>
      </c>
      <c r="V1405" s="56" t="str">
        <f t="shared" si="238"/>
        <v/>
      </c>
      <c r="W1405" s="83" t="str">
        <f t="shared" si="239"/>
        <v/>
      </c>
      <c r="X1405" s="53" t="str">
        <f>IF(V1405="","",COUNTIF($V$7:V1405,"該当３"))</f>
        <v/>
      </c>
    </row>
    <row r="1406" spans="1:24">
      <c r="A1406" s="263">
        <v>1021001004</v>
      </c>
      <c r="B1406" s="263">
        <v>10</v>
      </c>
      <c r="C1406" s="264">
        <v>210</v>
      </c>
      <c r="D1406" s="265">
        <v>1</v>
      </c>
      <c r="E1406" s="264">
        <v>4</v>
      </c>
      <c r="F1406" s="263" t="s">
        <v>495</v>
      </c>
      <c r="G1406" s="263" t="s">
        <v>1619</v>
      </c>
      <c r="H1406" s="263" t="s">
        <v>1620</v>
      </c>
      <c r="I1406" s="263" t="s">
        <v>1623</v>
      </c>
      <c r="J1406" s="51"/>
      <c r="K1406" s="52" t="str">
        <f t="shared" si="240"/>
        <v/>
      </c>
      <c r="L1406" s="83" t="str">
        <f t="shared" si="241"/>
        <v/>
      </c>
      <c r="M1406" s="53" t="str">
        <f>IF(K1406="","",COUNTIF($K$7:K1406,"ﾘｽﾄ１"))</f>
        <v/>
      </c>
      <c r="N1406" s="53" t="str">
        <f t="shared" si="242"/>
        <v/>
      </c>
      <c r="O1406" s="54" t="str">
        <f t="shared" si="243"/>
        <v/>
      </c>
      <c r="P1406" s="53" t="str">
        <f t="shared" si="234"/>
        <v/>
      </c>
      <c r="Q1406" s="52" t="str">
        <f t="shared" si="235"/>
        <v/>
      </c>
      <c r="R1406" s="55" t="str">
        <f t="shared" si="236"/>
        <v/>
      </c>
      <c r="S1406" s="52" t="str">
        <f t="shared" si="244"/>
        <v/>
      </c>
      <c r="T1406" s="83" t="str">
        <f t="shared" si="237"/>
        <v/>
      </c>
      <c r="U1406" s="53" t="str">
        <f>IF(S1406="","",COUNTIF($S$7:S1406,"該当２"))</f>
        <v/>
      </c>
      <c r="V1406" s="56" t="str">
        <f t="shared" si="238"/>
        <v/>
      </c>
      <c r="W1406" s="83" t="str">
        <f t="shared" si="239"/>
        <v/>
      </c>
      <c r="X1406" s="53" t="str">
        <f>IF(V1406="","",COUNTIF($V$7:V1406,"該当３"))</f>
        <v/>
      </c>
    </row>
    <row r="1407" spans="1:24">
      <c r="A1407" s="263">
        <v>1021001005</v>
      </c>
      <c r="B1407" s="263">
        <v>10</v>
      </c>
      <c r="C1407" s="264">
        <v>210</v>
      </c>
      <c r="D1407" s="265">
        <v>1</v>
      </c>
      <c r="E1407" s="264">
        <v>5</v>
      </c>
      <c r="F1407" s="263" t="s">
        <v>495</v>
      </c>
      <c r="G1407" s="263" t="s">
        <v>1619</v>
      </c>
      <c r="H1407" s="263" t="s">
        <v>1620</v>
      </c>
      <c r="I1407" s="263" t="s">
        <v>9</v>
      </c>
      <c r="J1407" s="51"/>
      <c r="K1407" s="52" t="str">
        <f t="shared" si="240"/>
        <v/>
      </c>
      <c r="L1407" s="83" t="str">
        <f t="shared" si="241"/>
        <v/>
      </c>
      <c r="M1407" s="53" t="str">
        <f>IF(K1407="","",COUNTIF($K$7:K1407,"ﾘｽﾄ１"))</f>
        <v/>
      </c>
      <c r="N1407" s="53" t="str">
        <f t="shared" si="242"/>
        <v/>
      </c>
      <c r="O1407" s="54" t="str">
        <f t="shared" si="243"/>
        <v/>
      </c>
      <c r="P1407" s="53" t="str">
        <f t="shared" si="234"/>
        <v/>
      </c>
      <c r="Q1407" s="52" t="str">
        <f t="shared" si="235"/>
        <v/>
      </c>
      <c r="R1407" s="55" t="str">
        <f t="shared" si="236"/>
        <v/>
      </c>
      <c r="S1407" s="52" t="str">
        <f t="shared" si="244"/>
        <v/>
      </c>
      <c r="T1407" s="83" t="str">
        <f t="shared" si="237"/>
        <v/>
      </c>
      <c r="U1407" s="53" t="str">
        <f>IF(S1407="","",COUNTIF($S$7:S1407,"該当２"))</f>
        <v/>
      </c>
      <c r="V1407" s="56" t="str">
        <f t="shared" si="238"/>
        <v/>
      </c>
      <c r="W1407" s="83" t="str">
        <f t="shared" si="239"/>
        <v/>
      </c>
      <c r="X1407" s="53" t="str">
        <f>IF(V1407="","",COUNTIF($V$7:V1407,"該当３"))</f>
        <v/>
      </c>
    </row>
    <row r="1408" spans="1:24">
      <c r="A1408" s="263">
        <v>1021001006</v>
      </c>
      <c r="B1408" s="263">
        <v>10</v>
      </c>
      <c r="C1408" s="264">
        <v>210</v>
      </c>
      <c r="D1408" s="265">
        <v>1</v>
      </c>
      <c r="E1408" s="264">
        <v>6</v>
      </c>
      <c r="F1408" s="263" t="s">
        <v>495</v>
      </c>
      <c r="G1408" s="263" t="s">
        <v>1619</v>
      </c>
      <c r="H1408" s="263" t="s">
        <v>1620</v>
      </c>
      <c r="I1408" s="263" t="s">
        <v>1592</v>
      </c>
      <c r="J1408" s="51"/>
      <c r="K1408" s="52" t="str">
        <f t="shared" si="240"/>
        <v/>
      </c>
      <c r="L1408" s="83" t="str">
        <f t="shared" si="241"/>
        <v/>
      </c>
      <c r="M1408" s="53" t="str">
        <f>IF(K1408="","",COUNTIF($K$7:K1408,"ﾘｽﾄ１"))</f>
        <v/>
      </c>
      <c r="N1408" s="53" t="str">
        <f t="shared" si="242"/>
        <v/>
      </c>
      <c r="O1408" s="54" t="str">
        <f t="shared" si="243"/>
        <v/>
      </c>
      <c r="P1408" s="53" t="str">
        <f t="shared" si="234"/>
        <v/>
      </c>
      <c r="Q1408" s="52" t="str">
        <f t="shared" si="235"/>
        <v/>
      </c>
      <c r="R1408" s="55" t="str">
        <f t="shared" si="236"/>
        <v/>
      </c>
      <c r="S1408" s="52" t="str">
        <f t="shared" si="244"/>
        <v/>
      </c>
      <c r="T1408" s="83" t="str">
        <f t="shared" si="237"/>
        <v/>
      </c>
      <c r="U1408" s="53" t="str">
        <f>IF(S1408="","",COUNTIF($S$7:S1408,"該当２"))</f>
        <v/>
      </c>
      <c r="V1408" s="56" t="str">
        <f t="shared" si="238"/>
        <v/>
      </c>
      <c r="W1408" s="83" t="str">
        <f t="shared" si="239"/>
        <v/>
      </c>
      <c r="X1408" s="53" t="str">
        <f>IF(V1408="","",COUNTIF($V$7:V1408,"該当３"))</f>
        <v/>
      </c>
    </row>
    <row r="1409" spans="1:24">
      <c r="A1409" s="263">
        <v>1021001007</v>
      </c>
      <c r="B1409" s="263">
        <v>10</v>
      </c>
      <c r="C1409" s="264">
        <v>210</v>
      </c>
      <c r="D1409" s="265">
        <v>1</v>
      </c>
      <c r="E1409" s="264">
        <v>7</v>
      </c>
      <c r="F1409" s="263" t="s">
        <v>495</v>
      </c>
      <c r="G1409" s="263" t="s">
        <v>1619</v>
      </c>
      <c r="H1409" s="263" t="s">
        <v>1620</v>
      </c>
      <c r="I1409" s="263" t="s">
        <v>65</v>
      </c>
      <c r="J1409" s="51"/>
      <c r="K1409" s="52" t="str">
        <f t="shared" si="240"/>
        <v/>
      </c>
      <c r="L1409" s="83" t="str">
        <f t="shared" si="241"/>
        <v/>
      </c>
      <c r="M1409" s="53" t="str">
        <f>IF(K1409="","",COUNTIF($K$7:K1409,"ﾘｽﾄ１"))</f>
        <v/>
      </c>
      <c r="N1409" s="53" t="str">
        <f t="shared" si="242"/>
        <v/>
      </c>
      <c r="O1409" s="54" t="str">
        <f t="shared" si="243"/>
        <v/>
      </c>
      <c r="P1409" s="53" t="str">
        <f t="shared" si="234"/>
        <v/>
      </c>
      <c r="Q1409" s="52" t="str">
        <f t="shared" si="235"/>
        <v/>
      </c>
      <c r="R1409" s="55" t="str">
        <f t="shared" si="236"/>
        <v/>
      </c>
      <c r="S1409" s="52" t="str">
        <f t="shared" si="244"/>
        <v/>
      </c>
      <c r="T1409" s="83" t="str">
        <f t="shared" si="237"/>
        <v/>
      </c>
      <c r="U1409" s="53" t="str">
        <f>IF(S1409="","",COUNTIF($S$7:S1409,"該当２"))</f>
        <v/>
      </c>
      <c r="V1409" s="56" t="str">
        <f t="shared" si="238"/>
        <v/>
      </c>
      <c r="W1409" s="83" t="str">
        <f t="shared" si="239"/>
        <v/>
      </c>
      <c r="X1409" s="53" t="str">
        <f>IF(V1409="","",COUNTIF($V$7:V1409,"該当３"))</f>
        <v/>
      </c>
    </row>
    <row r="1410" spans="1:24">
      <c r="A1410" s="263">
        <v>1021001008</v>
      </c>
      <c r="B1410" s="263">
        <v>10</v>
      </c>
      <c r="C1410" s="264">
        <v>210</v>
      </c>
      <c r="D1410" s="265">
        <v>1</v>
      </c>
      <c r="E1410" s="264">
        <v>8</v>
      </c>
      <c r="F1410" s="263" t="s">
        <v>495</v>
      </c>
      <c r="G1410" s="263" t="s">
        <v>1619</v>
      </c>
      <c r="H1410" s="263" t="s">
        <v>1620</v>
      </c>
      <c r="I1410" s="263" t="s">
        <v>39</v>
      </c>
      <c r="J1410" s="51"/>
      <c r="K1410" s="52" t="str">
        <f t="shared" si="240"/>
        <v/>
      </c>
      <c r="L1410" s="83" t="str">
        <f t="shared" si="241"/>
        <v/>
      </c>
      <c r="M1410" s="53" t="str">
        <f>IF(K1410="","",COUNTIF($K$7:K1410,"ﾘｽﾄ１"))</f>
        <v/>
      </c>
      <c r="N1410" s="53" t="str">
        <f t="shared" si="242"/>
        <v/>
      </c>
      <c r="O1410" s="54" t="str">
        <f t="shared" si="243"/>
        <v/>
      </c>
      <c r="P1410" s="53" t="str">
        <f t="shared" si="234"/>
        <v/>
      </c>
      <c r="Q1410" s="52" t="str">
        <f t="shared" si="235"/>
        <v/>
      </c>
      <c r="R1410" s="55" t="str">
        <f t="shared" si="236"/>
        <v/>
      </c>
      <c r="S1410" s="52" t="str">
        <f t="shared" si="244"/>
        <v/>
      </c>
      <c r="T1410" s="83" t="str">
        <f t="shared" si="237"/>
        <v/>
      </c>
      <c r="U1410" s="53" t="str">
        <f>IF(S1410="","",COUNTIF($S$7:S1410,"該当２"))</f>
        <v/>
      </c>
      <c r="V1410" s="56" t="str">
        <f t="shared" si="238"/>
        <v/>
      </c>
      <c r="W1410" s="83" t="str">
        <f t="shared" si="239"/>
        <v/>
      </c>
      <c r="X1410" s="53" t="str">
        <f>IF(V1410="","",COUNTIF($V$7:V1410,"該当３"))</f>
        <v/>
      </c>
    </row>
    <row r="1411" spans="1:24">
      <c r="A1411" s="263">
        <v>1021001009</v>
      </c>
      <c r="B1411" s="263">
        <v>10</v>
      </c>
      <c r="C1411" s="264">
        <v>210</v>
      </c>
      <c r="D1411" s="265">
        <v>1</v>
      </c>
      <c r="E1411" s="264">
        <v>9</v>
      </c>
      <c r="F1411" s="263" t="s">
        <v>495</v>
      </c>
      <c r="G1411" s="263" t="s">
        <v>1619</v>
      </c>
      <c r="H1411" s="263" t="s">
        <v>1620</v>
      </c>
      <c r="I1411" s="263" t="s">
        <v>1624</v>
      </c>
      <c r="J1411" s="51"/>
      <c r="K1411" s="52" t="str">
        <f t="shared" si="240"/>
        <v/>
      </c>
      <c r="L1411" s="83" t="str">
        <f t="shared" si="241"/>
        <v/>
      </c>
      <c r="M1411" s="53" t="str">
        <f>IF(K1411="","",COUNTIF($K$7:K1411,"ﾘｽﾄ１"))</f>
        <v/>
      </c>
      <c r="N1411" s="53" t="str">
        <f t="shared" si="242"/>
        <v/>
      </c>
      <c r="O1411" s="54" t="str">
        <f t="shared" si="243"/>
        <v/>
      </c>
      <c r="P1411" s="53" t="str">
        <f t="shared" si="234"/>
        <v/>
      </c>
      <c r="Q1411" s="52" t="str">
        <f t="shared" si="235"/>
        <v/>
      </c>
      <c r="R1411" s="55" t="str">
        <f t="shared" si="236"/>
        <v/>
      </c>
      <c r="S1411" s="52" t="str">
        <f t="shared" si="244"/>
        <v/>
      </c>
      <c r="T1411" s="83" t="str">
        <f t="shared" si="237"/>
        <v/>
      </c>
      <c r="U1411" s="53" t="str">
        <f>IF(S1411="","",COUNTIF($S$7:S1411,"該当２"))</f>
        <v/>
      </c>
      <c r="V1411" s="56" t="str">
        <f t="shared" si="238"/>
        <v/>
      </c>
      <c r="W1411" s="83" t="str">
        <f t="shared" si="239"/>
        <v/>
      </c>
      <c r="X1411" s="53" t="str">
        <f>IF(V1411="","",COUNTIF($V$7:V1411,"該当３"))</f>
        <v/>
      </c>
    </row>
    <row r="1412" spans="1:24">
      <c r="A1412" s="263">
        <v>1021001010</v>
      </c>
      <c r="B1412" s="263">
        <v>10</v>
      </c>
      <c r="C1412" s="264">
        <v>210</v>
      </c>
      <c r="D1412" s="265">
        <v>1</v>
      </c>
      <c r="E1412" s="264">
        <v>10</v>
      </c>
      <c r="F1412" s="263" t="s">
        <v>495</v>
      </c>
      <c r="G1412" s="263" t="s">
        <v>1619</v>
      </c>
      <c r="H1412" s="263" t="s">
        <v>1620</v>
      </c>
      <c r="I1412" s="263" t="s">
        <v>1625</v>
      </c>
      <c r="J1412" s="51"/>
      <c r="K1412" s="52" t="str">
        <f t="shared" si="240"/>
        <v/>
      </c>
      <c r="L1412" s="83" t="str">
        <f t="shared" si="241"/>
        <v/>
      </c>
      <c r="M1412" s="53" t="str">
        <f>IF(K1412="","",COUNTIF($K$7:K1412,"ﾘｽﾄ１"))</f>
        <v/>
      </c>
      <c r="N1412" s="53" t="str">
        <f t="shared" si="242"/>
        <v/>
      </c>
      <c r="O1412" s="54" t="str">
        <f t="shared" si="243"/>
        <v/>
      </c>
      <c r="P1412" s="53" t="str">
        <f t="shared" si="234"/>
        <v/>
      </c>
      <c r="Q1412" s="52" t="str">
        <f t="shared" si="235"/>
        <v/>
      </c>
      <c r="R1412" s="55" t="str">
        <f t="shared" si="236"/>
        <v/>
      </c>
      <c r="S1412" s="52" t="str">
        <f t="shared" si="244"/>
        <v/>
      </c>
      <c r="T1412" s="83" t="str">
        <f t="shared" si="237"/>
        <v/>
      </c>
      <c r="U1412" s="53" t="str">
        <f>IF(S1412="","",COUNTIF($S$7:S1412,"該当２"))</f>
        <v/>
      </c>
      <c r="V1412" s="56" t="str">
        <f t="shared" si="238"/>
        <v/>
      </c>
      <c r="W1412" s="83" t="str">
        <f t="shared" si="239"/>
        <v/>
      </c>
      <c r="X1412" s="53" t="str">
        <f>IF(V1412="","",COUNTIF($V$7:V1412,"該当３"))</f>
        <v/>
      </c>
    </row>
    <row r="1413" spans="1:24">
      <c r="A1413" s="263">
        <v>1021001011</v>
      </c>
      <c r="B1413" s="263">
        <v>10</v>
      </c>
      <c r="C1413" s="264">
        <v>210</v>
      </c>
      <c r="D1413" s="265">
        <v>1</v>
      </c>
      <c r="E1413" s="264">
        <v>11</v>
      </c>
      <c r="F1413" s="263" t="s">
        <v>495</v>
      </c>
      <c r="G1413" s="263" t="s">
        <v>1619</v>
      </c>
      <c r="H1413" s="263" t="s">
        <v>1620</v>
      </c>
      <c r="I1413" s="263" t="s">
        <v>663</v>
      </c>
      <c r="J1413" s="51"/>
      <c r="K1413" s="52" t="str">
        <f t="shared" si="240"/>
        <v/>
      </c>
      <c r="L1413" s="83" t="str">
        <f t="shared" si="241"/>
        <v/>
      </c>
      <c r="M1413" s="53" t="str">
        <f>IF(K1413="","",COUNTIF($K$7:K1413,"ﾘｽﾄ１"))</f>
        <v/>
      </c>
      <c r="N1413" s="53" t="str">
        <f t="shared" si="242"/>
        <v/>
      </c>
      <c r="O1413" s="54" t="str">
        <f t="shared" si="243"/>
        <v/>
      </c>
      <c r="P1413" s="53" t="str">
        <f t="shared" si="234"/>
        <v/>
      </c>
      <c r="Q1413" s="52" t="str">
        <f t="shared" si="235"/>
        <v/>
      </c>
      <c r="R1413" s="55" t="str">
        <f t="shared" si="236"/>
        <v/>
      </c>
      <c r="S1413" s="52" t="str">
        <f t="shared" si="244"/>
        <v/>
      </c>
      <c r="T1413" s="83" t="str">
        <f t="shared" si="237"/>
        <v/>
      </c>
      <c r="U1413" s="53" t="str">
        <f>IF(S1413="","",COUNTIF($S$7:S1413,"該当２"))</f>
        <v/>
      </c>
      <c r="V1413" s="56" t="str">
        <f t="shared" si="238"/>
        <v/>
      </c>
      <c r="W1413" s="83" t="str">
        <f t="shared" si="239"/>
        <v/>
      </c>
      <c r="X1413" s="53" t="str">
        <f>IF(V1413="","",COUNTIF($V$7:V1413,"該当３"))</f>
        <v/>
      </c>
    </row>
    <row r="1414" spans="1:24">
      <c r="A1414" s="263">
        <v>1021001012</v>
      </c>
      <c r="B1414" s="263">
        <v>10</v>
      </c>
      <c r="C1414" s="264">
        <v>210</v>
      </c>
      <c r="D1414" s="265">
        <v>1</v>
      </c>
      <c r="E1414" s="264">
        <v>12</v>
      </c>
      <c r="F1414" s="263" t="s">
        <v>495</v>
      </c>
      <c r="G1414" s="263" t="s">
        <v>1619</v>
      </c>
      <c r="H1414" s="263" t="s">
        <v>1620</v>
      </c>
      <c r="I1414" s="267" t="s">
        <v>259</v>
      </c>
      <c r="J1414" s="51"/>
      <c r="K1414" s="52" t="str">
        <f t="shared" si="240"/>
        <v/>
      </c>
      <c r="L1414" s="83" t="str">
        <f t="shared" si="241"/>
        <v/>
      </c>
      <c r="M1414" s="53" t="str">
        <f>IF(K1414="","",COUNTIF($K$7:K1414,"ﾘｽﾄ１"))</f>
        <v/>
      </c>
      <c r="N1414" s="53" t="str">
        <f t="shared" si="242"/>
        <v/>
      </c>
      <c r="O1414" s="54" t="str">
        <f t="shared" si="243"/>
        <v/>
      </c>
      <c r="P1414" s="53" t="str">
        <f t="shared" si="234"/>
        <v/>
      </c>
      <c r="Q1414" s="52" t="str">
        <f t="shared" si="235"/>
        <v/>
      </c>
      <c r="R1414" s="55" t="str">
        <f t="shared" si="236"/>
        <v/>
      </c>
      <c r="S1414" s="52" t="str">
        <f t="shared" si="244"/>
        <v/>
      </c>
      <c r="T1414" s="83" t="str">
        <f t="shared" si="237"/>
        <v/>
      </c>
      <c r="U1414" s="53" t="str">
        <f>IF(S1414="","",COUNTIF($S$7:S1414,"該当２"))</f>
        <v/>
      </c>
      <c r="V1414" s="56" t="str">
        <f t="shared" si="238"/>
        <v/>
      </c>
      <c r="W1414" s="83" t="str">
        <f t="shared" si="239"/>
        <v/>
      </c>
      <c r="X1414" s="53" t="str">
        <f>IF(V1414="","",COUNTIF($V$7:V1414,"該当３"))</f>
        <v/>
      </c>
    </row>
    <row r="1415" spans="1:24">
      <c r="A1415" s="263">
        <v>1021001013</v>
      </c>
      <c r="B1415" s="263">
        <v>10</v>
      </c>
      <c r="C1415" s="264">
        <v>210</v>
      </c>
      <c r="D1415" s="265">
        <v>1</v>
      </c>
      <c r="E1415" s="264">
        <v>13</v>
      </c>
      <c r="F1415" s="263" t="s">
        <v>495</v>
      </c>
      <c r="G1415" s="263" t="s">
        <v>1619</v>
      </c>
      <c r="H1415" s="263" t="s">
        <v>1620</v>
      </c>
      <c r="I1415" s="268" t="s">
        <v>59</v>
      </c>
      <c r="J1415" s="51"/>
      <c r="K1415" s="52" t="str">
        <f t="shared" si="240"/>
        <v/>
      </c>
      <c r="L1415" s="83" t="str">
        <f t="shared" si="241"/>
        <v/>
      </c>
      <c r="M1415" s="53" t="str">
        <f>IF(K1415="","",COUNTIF($K$7:K1415,"ﾘｽﾄ１"))</f>
        <v/>
      </c>
      <c r="N1415" s="53" t="str">
        <f t="shared" si="242"/>
        <v/>
      </c>
      <c r="O1415" s="54" t="str">
        <f t="shared" si="243"/>
        <v/>
      </c>
      <c r="P1415" s="53" t="str">
        <f t="shared" si="234"/>
        <v/>
      </c>
      <c r="Q1415" s="52" t="str">
        <f t="shared" si="235"/>
        <v/>
      </c>
      <c r="R1415" s="55" t="str">
        <f t="shared" si="236"/>
        <v/>
      </c>
      <c r="S1415" s="52" t="str">
        <f t="shared" si="244"/>
        <v/>
      </c>
      <c r="T1415" s="83" t="str">
        <f t="shared" si="237"/>
        <v/>
      </c>
      <c r="U1415" s="53" t="str">
        <f>IF(S1415="","",COUNTIF($S$7:S1415,"該当２"))</f>
        <v/>
      </c>
      <c r="V1415" s="56" t="str">
        <f t="shared" si="238"/>
        <v/>
      </c>
      <c r="W1415" s="83" t="str">
        <f t="shared" si="239"/>
        <v/>
      </c>
      <c r="X1415" s="53" t="str">
        <f>IF(V1415="","",COUNTIF($V$7:V1415,"該当３"))</f>
        <v/>
      </c>
    </row>
    <row r="1416" spans="1:24">
      <c r="A1416" s="263">
        <v>1021001014</v>
      </c>
      <c r="B1416" s="263">
        <v>10</v>
      </c>
      <c r="C1416" s="264">
        <v>210</v>
      </c>
      <c r="D1416" s="265">
        <v>1</v>
      </c>
      <c r="E1416" s="264">
        <v>14</v>
      </c>
      <c r="F1416" s="263" t="s">
        <v>495</v>
      </c>
      <c r="G1416" s="263" t="s">
        <v>1619</v>
      </c>
      <c r="H1416" s="263" t="s">
        <v>1620</v>
      </c>
      <c r="I1416" s="263" t="s">
        <v>1626</v>
      </c>
      <c r="J1416" s="51"/>
      <c r="K1416" s="52" t="str">
        <f t="shared" si="240"/>
        <v/>
      </c>
      <c r="L1416" s="83" t="str">
        <f t="shared" si="241"/>
        <v/>
      </c>
      <c r="M1416" s="53" t="str">
        <f>IF(K1416="","",COUNTIF($K$7:K1416,"ﾘｽﾄ１"))</f>
        <v/>
      </c>
      <c r="N1416" s="53" t="str">
        <f t="shared" si="242"/>
        <v/>
      </c>
      <c r="O1416" s="54" t="str">
        <f t="shared" si="243"/>
        <v/>
      </c>
      <c r="P1416" s="53" t="str">
        <f t="shared" si="234"/>
        <v/>
      </c>
      <c r="Q1416" s="52" t="str">
        <f t="shared" si="235"/>
        <v/>
      </c>
      <c r="R1416" s="55" t="str">
        <f t="shared" si="236"/>
        <v/>
      </c>
      <c r="S1416" s="52" t="str">
        <f t="shared" si="244"/>
        <v/>
      </c>
      <c r="T1416" s="83" t="str">
        <f t="shared" si="237"/>
        <v/>
      </c>
      <c r="U1416" s="53" t="str">
        <f>IF(S1416="","",COUNTIF($S$7:S1416,"該当２"))</f>
        <v/>
      </c>
      <c r="V1416" s="56" t="str">
        <f t="shared" si="238"/>
        <v/>
      </c>
      <c r="W1416" s="83" t="str">
        <f t="shared" si="239"/>
        <v/>
      </c>
      <c r="X1416" s="53" t="str">
        <f>IF(V1416="","",COUNTIF($V$7:V1416,"該当３"))</f>
        <v/>
      </c>
    </row>
    <row r="1417" spans="1:24">
      <c r="A1417" s="263">
        <v>1021001015</v>
      </c>
      <c r="B1417" s="263">
        <v>10</v>
      </c>
      <c r="C1417" s="264">
        <v>210</v>
      </c>
      <c r="D1417" s="265">
        <v>1</v>
      </c>
      <c r="E1417" s="264">
        <v>15</v>
      </c>
      <c r="F1417" s="263" t="s">
        <v>495</v>
      </c>
      <c r="G1417" s="263" t="s">
        <v>1619</v>
      </c>
      <c r="H1417" s="263" t="s">
        <v>1620</v>
      </c>
      <c r="I1417" s="263" t="s">
        <v>1627</v>
      </c>
      <c r="J1417" s="51"/>
      <c r="K1417" s="52" t="str">
        <f t="shared" si="240"/>
        <v/>
      </c>
      <c r="L1417" s="83" t="str">
        <f t="shared" si="241"/>
        <v/>
      </c>
      <c r="M1417" s="53" t="str">
        <f>IF(K1417="","",COUNTIF($K$7:K1417,"ﾘｽﾄ１"))</f>
        <v/>
      </c>
      <c r="N1417" s="53" t="str">
        <f t="shared" si="242"/>
        <v/>
      </c>
      <c r="O1417" s="54" t="str">
        <f t="shared" si="243"/>
        <v/>
      </c>
      <c r="P1417" s="53" t="str">
        <f t="shared" si="234"/>
        <v/>
      </c>
      <c r="Q1417" s="52" t="str">
        <f t="shared" si="235"/>
        <v/>
      </c>
      <c r="R1417" s="55" t="str">
        <f t="shared" si="236"/>
        <v/>
      </c>
      <c r="S1417" s="52" t="str">
        <f t="shared" si="244"/>
        <v/>
      </c>
      <c r="T1417" s="83" t="str">
        <f t="shared" si="237"/>
        <v/>
      </c>
      <c r="U1417" s="53" t="str">
        <f>IF(S1417="","",COUNTIF($S$7:S1417,"該当２"))</f>
        <v/>
      </c>
      <c r="V1417" s="56" t="str">
        <f t="shared" si="238"/>
        <v/>
      </c>
      <c r="W1417" s="83" t="str">
        <f t="shared" si="239"/>
        <v/>
      </c>
      <c r="X1417" s="53" t="str">
        <f>IF(V1417="","",COUNTIF($V$7:V1417,"該当３"))</f>
        <v/>
      </c>
    </row>
    <row r="1418" spans="1:24">
      <c r="A1418" s="263">
        <v>1021002000</v>
      </c>
      <c r="B1418" s="263">
        <v>10</v>
      </c>
      <c r="C1418" s="264">
        <v>210</v>
      </c>
      <c r="D1418" s="265">
        <v>2</v>
      </c>
      <c r="E1418" s="264">
        <v>0</v>
      </c>
      <c r="F1418" s="263" t="s">
        <v>495</v>
      </c>
      <c r="G1418" s="263" t="s">
        <v>1619</v>
      </c>
      <c r="H1418" s="263" t="s">
        <v>1628</v>
      </c>
      <c r="I1418" s="263"/>
      <c r="J1418" s="51"/>
      <c r="K1418" s="52" t="str">
        <f t="shared" si="240"/>
        <v/>
      </c>
      <c r="L1418" s="83" t="str">
        <f t="shared" si="241"/>
        <v/>
      </c>
      <c r="M1418" s="53" t="str">
        <f>IF(K1418="","",COUNTIF($K$7:K1418,"ﾘｽﾄ１"))</f>
        <v/>
      </c>
      <c r="N1418" s="53" t="str">
        <f t="shared" si="242"/>
        <v/>
      </c>
      <c r="O1418" s="54" t="str">
        <f t="shared" si="243"/>
        <v/>
      </c>
      <c r="P1418" s="53" t="str">
        <f t="shared" ref="P1418:P1481" si="245">IF(O1418="該当１",G1418,"")</f>
        <v/>
      </c>
      <c r="Q1418" s="52" t="str">
        <f t="shared" ref="Q1418:Q1481" si="246">IF(O1418="該当１","ﾘｽﾄ2","")</f>
        <v/>
      </c>
      <c r="R1418" s="55" t="str">
        <f t="shared" ref="R1418:R1481" si="247">IF(Q1418="ﾘｽﾄ2",H1418,"")</f>
        <v/>
      </c>
      <c r="S1418" s="52" t="str">
        <f t="shared" si="244"/>
        <v/>
      </c>
      <c r="T1418" s="83" t="str">
        <f t="shared" ref="T1418:T1481" si="248">IF(S1418="該当２",H1418,"")</f>
        <v/>
      </c>
      <c r="U1418" s="53" t="str">
        <f>IF(S1418="","",COUNTIF($S$7:S1418,"該当２"))</f>
        <v/>
      </c>
      <c r="V1418" s="56" t="str">
        <f t="shared" ref="V1418:V1481" si="249">IF(AND($S$2=H1418,E1418&gt;0,E1418&lt;998),"該当３","")</f>
        <v/>
      </c>
      <c r="W1418" s="83" t="str">
        <f t="shared" ref="W1418:W1481" si="250">IF(V1418="該当３",I1418,"")</f>
        <v/>
      </c>
      <c r="X1418" s="53" t="str">
        <f>IF(V1418="","",COUNTIF($V$7:V1418,"該当３"))</f>
        <v/>
      </c>
    </row>
    <row r="1419" spans="1:24">
      <c r="A1419" s="263">
        <v>1021002001</v>
      </c>
      <c r="B1419" s="263">
        <v>10</v>
      </c>
      <c r="C1419" s="264">
        <v>210</v>
      </c>
      <c r="D1419" s="265">
        <v>2</v>
      </c>
      <c r="E1419" s="264">
        <v>1</v>
      </c>
      <c r="F1419" s="263" t="s">
        <v>495</v>
      </c>
      <c r="G1419" s="263" t="s">
        <v>1619</v>
      </c>
      <c r="H1419" s="263" t="s">
        <v>1628</v>
      </c>
      <c r="I1419" s="263" t="s">
        <v>1629</v>
      </c>
      <c r="J1419" s="51"/>
      <c r="K1419" s="52" t="str">
        <f t="shared" ref="K1419:K1482" si="251">IF(AND($C1419&gt;0,$H1419=""),"ﾘｽﾄ１","")</f>
        <v/>
      </c>
      <c r="L1419" s="83" t="str">
        <f t="shared" ref="L1419:L1482" si="252">IF(K1419="ﾘｽﾄ１",G1419,"")</f>
        <v/>
      </c>
      <c r="M1419" s="53" t="str">
        <f>IF(K1419="","",COUNTIF($K$7:K1419,"ﾘｽﾄ１"))</f>
        <v/>
      </c>
      <c r="N1419" s="53" t="str">
        <f t="shared" ref="N1419:N1482" si="253">IF(AND(D1419=0,E1419&gt;0),"同一区","")</f>
        <v/>
      </c>
      <c r="O1419" s="54" t="str">
        <f t="shared" ref="O1419:O1482" si="254">IF(AND(EXACT($K$2,G1419),H1419&gt;0),"該当１","")</f>
        <v/>
      </c>
      <c r="P1419" s="53" t="str">
        <f t="shared" si="245"/>
        <v/>
      </c>
      <c r="Q1419" s="52" t="str">
        <f t="shared" si="246"/>
        <v/>
      </c>
      <c r="R1419" s="55" t="str">
        <f t="shared" si="247"/>
        <v/>
      </c>
      <c r="S1419" s="52" t="str">
        <f t="shared" ref="S1419:S1482" si="255">IF(AND(Q1419="ﾘｽﾄ2",OR(I1419=0,AND(N1419="同一区",E1419=1))),"該当２","")</f>
        <v/>
      </c>
      <c r="T1419" s="83" t="str">
        <f t="shared" si="248"/>
        <v/>
      </c>
      <c r="U1419" s="53" t="str">
        <f>IF(S1419="","",COUNTIF($S$7:S1419,"該当２"))</f>
        <v/>
      </c>
      <c r="V1419" s="56" t="str">
        <f t="shared" si="249"/>
        <v/>
      </c>
      <c r="W1419" s="83" t="str">
        <f t="shared" si="250"/>
        <v/>
      </c>
      <c r="X1419" s="53" t="str">
        <f>IF(V1419="","",COUNTIF($V$7:V1419,"該当３"))</f>
        <v/>
      </c>
    </row>
    <row r="1420" spans="1:24">
      <c r="A1420" s="263">
        <v>1021002002</v>
      </c>
      <c r="B1420" s="263">
        <v>10</v>
      </c>
      <c r="C1420" s="264">
        <v>210</v>
      </c>
      <c r="D1420" s="265">
        <v>2</v>
      </c>
      <c r="E1420" s="264">
        <v>2</v>
      </c>
      <c r="F1420" s="263" t="s">
        <v>495</v>
      </c>
      <c r="G1420" s="263" t="s">
        <v>1619</v>
      </c>
      <c r="H1420" s="263" t="s">
        <v>1628</v>
      </c>
      <c r="I1420" s="263" t="s">
        <v>1630</v>
      </c>
      <c r="J1420" s="51"/>
      <c r="K1420" s="52" t="str">
        <f t="shared" si="251"/>
        <v/>
      </c>
      <c r="L1420" s="83" t="str">
        <f t="shared" si="252"/>
        <v/>
      </c>
      <c r="M1420" s="53" t="str">
        <f>IF(K1420="","",COUNTIF($K$7:K1420,"ﾘｽﾄ１"))</f>
        <v/>
      </c>
      <c r="N1420" s="53" t="str">
        <f t="shared" si="253"/>
        <v/>
      </c>
      <c r="O1420" s="54" t="str">
        <f t="shared" si="254"/>
        <v/>
      </c>
      <c r="P1420" s="53" t="str">
        <f t="shared" si="245"/>
        <v/>
      </c>
      <c r="Q1420" s="52" t="str">
        <f t="shared" si="246"/>
        <v/>
      </c>
      <c r="R1420" s="55" t="str">
        <f t="shared" si="247"/>
        <v/>
      </c>
      <c r="S1420" s="52" t="str">
        <f t="shared" si="255"/>
        <v/>
      </c>
      <c r="T1420" s="83" t="str">
        <f t="shared" si="248"/>
        <v/>
      </c>
      <c r="U1420" s="53" t="str">
        <f>IF(S1420="","",COUNTIF($S$7:S1420,"該当２"))</f>
        <v/>
      </c>
      <c r="V1420" s="56" t="str">
        <f t="shared" si="249"/>
        <v/>
      </c>
      <c r="W1420" s="83" t="str">
        <f t="shared" si="250"/>
        <v/>
      </c>
      <c r="X1420" s="53" t="str">
        <f>IF(V1420="","",COUNTIF($V$7:V1420,"該当３"))</f>
        <v/>
      </c>
    </row>
    <row r="1421" spans="1:24">
      <c r="A1421" s="263">
        <v>1021002003</v>
      </c>
      <c r="B1421" s="263">
        <v>10</v>
      </c>
      <c r="C1421" s="264">
        <v>210</v>
      </c>
      <c r="D1421" s="265">
        <v>2</v>
      </c>
      <c r="E1421" s="264">
        <v>3</v>
      </c>
      <c r="F1421" s="263" t="s">
        <v>495</v>
      </c>
      <c r="G1421" s="263" t="s">
        <v>1619</v>
      </c>
      <c r="H1421" s="263" t="s">
        <v>1628</v>
      </c>
      <c r="I1421" s="263" t="s">
        <v>1631</v>
      </c>
      <c r="J1421" s="51"/>
      <c r="K1421" s="52" t="str">
        <f t="shared" si="251"/>
        <v/>
      </c>
      <c r="L1421" s="83" t="str">
        <f t="shared" si="252"/>
        <v/>
      </c>
      <c r="M1421" s="53" t="str">
        <f>IF(K1421="","",COUNTIF($K$7:K1421,"ﾘｽﾄ１"))</f>
        <v/>
      </c>
      <c r="N1421" s="53" t="str">
        <f t="shared" si="253"/>
        <v/>
      </c>
      <c r="O1421" s="54" t="str">
        <f t="shared" si="254"/>
        <v/>
      </c>
      <c r="P1421" s="53" t="str">
        <f t="shared" si="245"/>
        <v/>
      </c>
      <c r="Q1421" s="52" t="str">
        <f t="shared" si="246"/>
        <v/>
      </c>
      <c r="R1421" s="55" t="str">
        <f t="shared" si="247"/>
        <v/>
      </c>
      <c r="S1421" s="52" t="str">
        <f t="shared" si="255"/>
        <v/>
      </c>
      <c r="T1421" s="83" t="str">
        <f t="shared" si="248"/>
        <v/>
      </c>
      <c r="U1421" s="53" t="str">
        <f>IF(S1421="","",COUNTIF($S$7:S1421,"該当２"))</f>
        <v/>
      </c>
      <c r="V1421" s="56" t="str">
        <f t="shared" si="249"/>
        <v/>
      </c>
      <c r="W1421" s="83" t="str">
        <f t="shared" si="250"/>
        <v/>
      </c>
      <c r="X1421" s="53" t="str">
        <f>IF(V1421="","",COUNTIF($V$7:V1421,"該当３"))</f>
        <v/>
      </c>
    </row>
    <row r="1422" spans="1:24">
      <c r="A1422" s="263">
        <v>1021002004</v>
      </c>
      <c r="B1422" s="263">
        <v>10</v>
      </c>
      <c r="C1422" s="264">
        <v>210</v>
      </c>
      <c r="D1422" s="265">
        <v>2</v>
      </c>
      <c r="E1422" s="264">
        <v>4</v>
      </c>
      <c r="F1422" s="263" t="s">
        <v>495</v>
      </c>
      <c r="G1422" s="263" t="s">
        <v>1619</v>
      </c>
      <c r="H1422" s="263" t="s">
        <v>1628</v>
      </c>
      <c r="I1422" s="263" t="s">
        <v>1632</v>
      </c>
      <c r="J1422" s="51"/>
      <c r="K1422" s="52" t="str">
        <f t="shared" si="251"/>
        <v/>
      </c>
      <c r="L1422" s="83" t="str">
        <f t="shared" si="252"/>
        <v/>
      </c>
      <c r="M1422" s="53" t="str">
        <f>IF(K1422="","",COUNTIF($K$7:K1422,"ﾘｽﾄ１"))</f>
        <v/>
      </c>
      <c r="N1422" s="53" t="str">
        <f t="shared" si="253"/>
        <v/>
      </c>
      <c r="O1422" s="54" t="str">
        <f t="shared" si="254"/>
        <v/>
      </c>
      <c r="P1422" s="53" t="str">
        <f t="shared" si="245"/>
        <v/>
      </c>
      <c r="Q1422" s="52" t="str">
        <f t="shared" si="246"/>
        <v/>
      </c>
      <c r="R1422" s="55" t="str">
        <f t="shared" si="247"/>
        <v/>
      </c>
      <c r="S1422" s="52" t="str">
        <f t="shared" si="255"/>
        <v/>
      </c>
      <c r="T1422" s="83" t="str">
        <f t="shared" si="248"/>
        <v/>
      </c>
      <c r="U1422" s="53" t="str">
        <f>IF(S1422="","",COUNTIF($S$7:S1422,"該当２"))</f>
        <v/>
      </c>
      <c r="V1422" s="56" t="str">
        <f t="shared" si="249"/>
        <v/>
      </c>
      <c r="W1422" s="83" t="str">
        <f t="shared" si="250"/>
        <v/>
      </c>
      <c r="X1422" s="53" t="str">
        <f>IF(V1422="","",COUNTIF($V$7:V1422,"該当３"))</f>
        <v/>
      </c>
    </row>
    <row r="1423" spans="1:24">
      <c r="A1423" s="263">
        <v>1021002005</v>
      </c>
      <c r="B1423" s="263">
        <v>10</v>
      </c>
      <c r="C1423" s="264">
        <v>210</v>
      </c>
      <c r="D1423" s="265">
        <v>2</v>
      </c>
      <c r="E1423" s="264">
        <v>5</v>
      </c>
      <c r="F1423" s="263" t="s">
        <v>495</v>
      </c>
      <c r="G1423" s="263" t="s">
        <v>1619</v>
      </c>
      <c r="H1423" s="263" t="s">
        <v>1628</v>
      </c>
      <c r="I1423" s="263" t="s">
        <v>1633</v>
      </c>
      <c r="J1423" s="51"/>
      <c r="K1423" s="52" t="str">
        <f t="shared" si="251"/>
        <v/>
      </c>
      <c r="L1423" s="83" t="str">
        <f t="shared" si="252"/>
        <v/>
      </c>
      <c r="M1423" s="53" t="str">
        <f>IF(K1423="","",COUNTIF($K$7:K1423,"ﾘｽﾄ１"))</f>
        <v/>
      </c>
      <c r="N1423" s="53" t="str">
        <f t="shared" si="253"/>
        <v/>
      </c>
      <c r="O1423" s="54" t="str">
        <f t="shared" si="254"/>
        <v/>
      </c>
      <c r="P1423" s="53" t="str">
        <f t="shared" si="245"/>
        <v/>
      </c>
      <c r="Q1423" s="52" t="str">
        <f t="shared" si="246"/>
        <v/>
      </c>
      <c r="R1423" s="55" t="str">
        <f t="shared" si="247"/>
        <v/>
      </c>
      <c r="S1423" s="52" t="str">
        <f t="shared" si="255"/>
        <v/>
      </c>
      <c r="T1423" s="83" t="str">
        <f t="shared" si="248"/>
        <v/>
      </c>
      <c r="U1423" s="53" t="str">
        <f>IF(S1423="","",COUNTIF($S$7:S1423,"該当２"))</f>
        <v/>
      </c>
      <c r="V1423" s="56" t="str">
        <f t="shared" si="249"/>
        <v/>
      </c>
      <c r="W1423" s="83" t="str">
        <f t="shared" si="250"/>
        <v/>
      </c>
      <c r="X1423" s="53" t="str">
        <f>IF(V1423="","",COUNTIF($V$7:V1423,"該当３"))</f>
        <v/>
      </c>
    </row>
    <row r="1424" spans="1:24">
      <c r="A1424" s="263">
        <v>1021002006</v>
      </c>
      <c r="B1424" s="263">
        <v>10</v>
      </c>
      <c r="C1424" s="264">
        <v>210</v>
      </c>
      <c r="D1424" s="265">
        <v>2</v>
      </c>
      <c r="E1424" s="264">
        <v>6</v>
      </c>
      <c r="F1424" s="263" t="s">
        <v>495</v>
      </c>
      <c r="G1424" s="263" t="s">
        <v>1619</v>
      </c>
      <c r="H1424" s="263" t="s">
        <v>1628</v>
      </c>
      <c r="I1424" s="263" t="s">
        <v>1634</v>
      </c>
      <c r="J1424" s="51"/>
      <c r="K1424" s="52" t="str">
        <f t="shared" si="251"/>
        <v/>
      </c>
      <c r="L1424" s="83" t="str">
        <f t="shared" si="252"/>
        <v/>
      </c>
      <c r="M1424" s="53" t="str">
        <f>IF(K1424="","",COUNTIF($K$7:K1424,"ﾘｽﾄ１"))</f>
        <v/>
      </c>
      <c r="N1424" s="53" t="str">
        <f t="shared" si="253"/>
        <v/>
      </c>
      <c r="O1424" s="54" t="str">
        <f t="shared" si="254"/>
        <v/>
      </c>
      <c r="P1424" s="53" t="str">
        <f t="shared" si="245"/>
        <v/>
      </c>
      <c r="Q1424" s="52" t="str">
        <f t="shared" si="246"/>
        <v/>
      </c>
      <c r="R1424" s="55" t="str">
        <f t="shared" si="247"/>
        <v/>
      </c>
      <c r="S1424" s="52" t="str">
        <f t="shared" si="255"/>
        <v/>
      </c>
      <c r="T1424" s="83" t="str">
        <f t="shared" si="248"/>
        <v/>
      </c>
      <c r="U1424" s="53" t="str">
        <f>IF(S1424="","",COUNTIF($S$7:S1424,"該当２"))</f>
        <v/>
      </c>
      <c r="V1424" s="56" t="str">
        <f t="shared" si="249"/>
        <v/>
      </c>
      <c r="W1424" s="83" t="str">
        <f t="shared" si="250"/>
        <v/>
      </c>
      <c r="X1424" s="53" t="str">
        <f>IF(V1424="","",COUNTIF($V$7:V1424,"該当３"))</f>
        <v/>
      </c>
    </row>
    <row r="1425" spans="1:24">
      <c r="A1425" s="263">
        <v>1021002007</v>
      </c>
      <c r="B1425" s="263">
        <v>10</v>
      </c>
      <c r="C1425" s="264">
        <v>210</v>
      </c>
      <c r="D1425" s="265">
        <v>2</v>
      </c>
      <c r="E1425" s="264">
        <v>7</v>
      </c>
      <c r="F1425" s="263" t="s">
        <v>495</v>
      </c>
      <c r="G1425" s="263" t="s">
        <v>1619</v>
      </c>
      <c r="H1425" s="263" t="s">
        <v>1628</v>
      </c>
      <c r="I1425" s="263" t="s">
        <v>1635</v>
      </c>
      <c r="J1425" s="51"/>
      <c r="K1425" s="52" t="str">
        <f t="shared" si="251"/>
        <v/>
      </c>
      <c r="L1425" s="83" t="str">
        <f t="shared" si="252"/>
        <v/>
      </c>
      <c r="M1425" s="53" t="str">
        <f>IF(K1425="","",COUNTIF($K$7:K1425,"ﾘｽﾄ１"))</f>
        <v/>
      </c>
      <c r="N1425" s="53" t="str">
        <f t="shared" si="253"/>
        <v/>
      </c>
      <c r="O1425" s="54" t="str">
        <f t="shared" si="254"/>
        <v/>
      </c>
      <c r="P1425" s="53" t="str">
        <f t="shared" si="245"/>
        <v/>
      </c>
      <c r="Q1425" s="52" t="str">
        <f t="shared" si="246"/>
        <v/>
      </c>
      <c r="R1425" s="55" t="str">
        <f t="shared" si="247"/>
        <v/>
      </c>
      <c r="S1425" s="52" t="str">
        <f t="shared" si="255"/>
        <v/>
      </c>
      <c r="T1425" s="83" t="str">
        <f t="shared" si="248"/>
        <v/>
      </c>
      <c r="U1425" s="53" t="str">
        <f>IF(S1425="","",COUNTIF($S$7:S1425,"該当２"))</f>
        <v/>
      </c>
      <c r="V1425" s="56" t="str">
        <f t="shared" si="249"/>
        <v/>
      </c>
      <c r="W1425" s="83" t="str">
        <f t="shared" si="250"/>
        <v/>
      </c>
      <c r="X1425" s="53" t="str">
        <f>IF(V1425="","",COUNTIF($V$7:V1425,"該当３"))</f>
        <v/>
      </c>
    </row>
    <row r="1426" spans="1:24">
      <c r="A1426" s="263">
        <v>1021002008</v>
      </c>
      <c r="B1426" s="263">
        <v>10</v>
      </c>
      <c r="C1426" s="264">
        <v>210</v>
      </c>
      <c r="D1426" s="265">
        <v>2</v>
      </c>
      <c r="E1426" s="264">
        <v>8</v>
      </c>
      <c r="F1426" s="263" t="s">
        <v>495</v>
      </c>
      <c r="G1426" s="263" t="s">
        <v>1619</v>
      </c>
      <c r="H1426" s="263" t="s">
        <v>1628</v>
      </c>
      <c r="I1426" s="263" t="s">
        <v>1636</v>
      </c>
      <c r="J1426" s="51"/>
      <c r="K1426" s="52" t="str">
        <f t="shared" si="251"/>
        <v/>
      </c>
      <c r="L1426" s="83" t="str">
        <f t="shared" si="252"/>
        <v/>
      </c>
      <c r="M1426" s="53" t="str">
        <f>IF(K1426="","",COUNTIF($K$7:K1426,"ﾘｽﾄ１"))</f>
        <v/>
      </c>
      <c r="N1426" s="53" t="str">
        <f t="shared" si="253"/>
        <v/>
      </c>
      <c r="O1426" s="54" t="str">
        <f t="shared" si="254"/>
        <v/>
      </c>
      <c r="P1426" s="53" t="str">
        <f t="shared" si="245"/>
        <v/>
      </c>
      <c r="Q1426" s="52" t="str">
        <f t="shared" si="246"/>
        <v/>
      </c>
      <c r="R1426" s="55" t="str">
        <f t="shared" si="247"/>
        <v/>
      </c>
      <c r="S1426" s="52" t="str">
        <f t="shared" si="255"/>
        <v/>
      </c>
      <c r="T1426" s="83" t="str">
        <f t="shared" si="248"/>
        <v/>
      </c>
      <c r="U1426" s="53" t="str">
        <f>IF(S1426="","",COUNTIF($S$7:S1426,"該当２"))</f>
        <v/>
      </c>
      <c r="V1426" s="56" t="str">
        <f t="shared" si="249"/>
        <v/>
      </c>
      <c r="W1426" s="83" t="str">
        <f t="shared" si="250"/>
        <v/>
      </c>
      <c r="X1426" s="53" t="str">
        <f>IF(V1426="","",COUNTIF($V$7:V1426,"該当３"))</f>
        <v/>
      </c>
    </row>
    <row r="1427" spans="1:24">
      <c r="A1427" s="263">
        <v>1021002009</v>
      </c>
      <c r="B1427" s="263">
        <v>10</v>
      </c>
      <c r="C1427" s="264">
        <v>210</v>
      </c>
      <c r="D1427" s="265">
        <v>2</v>
      </c>
      <c r="E1427" s="264">
        <v>9</v>
      </c>
      <c r="F1427" s="263" t="s">
        <v>495</v>
      </c>
      <c r="G1427" s="263" t="s">
        <v>1619</v>
      </c>
      <c r="H1427" s="263" t="s">
        <v>1628</v>
      </c>
      <c r="I1427" s="263" t="s">
        <v>1637</v>
      </c>
      <c r="J1427" s="51"/>
      <c r="K1427" s="52" t="str">
        <f t="shared" si="251"/>
        <v/>
      </c>
      <c r="L1427" s="83" t="str">
        <f t="shared" si="252"/>
        <v/>
      </c>
      <c r="M1427" s="53" t="str">
        <f>IF(K1427="","",COUNTIF($K$7:K1427,"ﾘｽﾄ１"))</f>
        <v/>
      </c>
      <c r="N1427" s="53" t="str">
        <f t="shared" si="253"/>
        <v/>
      </c>
      <c r="O1427" s="54" t="str">
        <f t="shared" si="254"/>
        <v/>
      </c>
      <c r="P1427" s="53" t="str">
        <f t="shared" si="245"/>
        <v/>
      </c>
      <c r="Q1427" s="52" t="str">
        <f t="shared" si="246"/>
        <v/>
      </c>
      <c r="R1427" s="55" t="str">
        <f t="shared" si="247"/>
        <v/>
      </c>
      <c r="S1427" s="52" t="str">
        <f t="shared" si="255"/>
        <v/>
      </c>
      <c r="T1427" s="83" t="str">
        <f t="shared" si="248"/>
        <v/>
      </c>
      <c r="U1427" s="53" t="str">
        <f>IF(S1427="","",COUNTIF($S$7:S1427,"該当２"))</f>
        <v/>
      </c>
      <c r="V1427" s="56" t="str">
        <f t="shared" si="249"/>
        <v/>
      </c>
      <c r="W1427" s="83" t="str">
        <f t="shared" si="250"/>
        <v/>
      </c>
      <c r="X1427" s="53" t="str">
        <f>IF(V1427="","",COUNTIF($V$7:V1427,"該当３"))</f>
        <v/>
      </c>
    </row>
    <row r="1428" spans="1:24">
      <c r="A1428" s="263">
        <v>1021002010</v>
      </c>
      <c r="B1428" s="263">
        <v>10</v>
      </c>
      <c r="C1428" s="264">
        <v>210</v>
      </c>
      <c r="D1428" s="265">
        <v>2</v>
      </c>
      <c r="E1428" s="264">
        <v>10</v>
      </c>
      <c r="F1428" s="263" t="s">
        <v>495</v>
      </c>
      <c r="G1428" s="263" t="s">
        <v>1619</v>
      </c>
      <c r="H1428" s="263" t="s">
        <v>1628</v>
      </c>
      <c r="I1428" s="263" t="s">
        <v>23</v>
      </c>
      <c r="J1428" s="51"/>
      <c r="K1428" s="52" t="str">
        <f t="shared" si="251"/>
        <v/>
      </c>
      <c r="L1428" s="83" t="str">
        <f t="shared" si="252"/>
        <v/>
      </c>
      <c r="M1428" s="53" t="str">
        <f>IF(K1428="","",COUNTIF($K$7:K1428,"ﾘｽﾄ１"))</f>
        <v/>
      </c>
      <c r="N1428" s="53" t="str">
        <f t="shared" si="253"/>
        <v/>
      </c>
      <c r="O1428" s="54" t="str">
        <f t="shared" si="254"/>
        <v/>
      </c>
      <c r="P1428" s="53" t="str">
        <f t="shared" si="245"/>
        <v/>
      </c>
      <c r="Q1428" s="52" t="str">
        <f t="shared" si="246"/>
        <v/>
      </c>
      <c r="R1428" s="55" t="str">
        <f t="shared" si="247"/>
        <v/>
      </c>
      <c r="S1428" s="52" t="str">
        <f t="shared" si="255"/>
        <v/>
      </c>
      <c r="T1428" s="83" t="str">
        <f t="shared" si="248"/>
        <v/>
      </c>
      <c r="U1428" s="53" t="str">
        <f>IF(S1428="","",COUNTIF($S$7:S1428,"該当２"))</f>
        <v/>
      </c>
      <c r="V1428" s="56" t="str">
        <f t="shared" si="249"/>
        <v/>
      </c>
      <c r="W1428" s="83" t="str">
        <f t="shared" si="250"/>
        <v/>
      </c>
      <c r="X1428" s="53" t="str">
        <f>IF(V1428="","",COUNTIF($V$7:V1428,"該当３"))</f>
        <v/>
      </c>
    </row>
    <row r="1429" spans="1:24">
      <c r="A1429" s="263">
        <v>1021002011</v>
      </c>
      <c r="B1429" s="263">
        <v>10</v>
      </c>
      <c r="C1429" s="264">
        <v>210</v>
      </c>
      <c r="D1429" s="265">
        <v>2</v>
      </c>
      <c r="E1429" s="264">
        <v>11</v>
      </c>
      <c r="F1429" s="263" t="s">
        <v>495</v>
      </c>
      <c r="G1429" s="263" t="s">
        <v>1619</v>
      </c>
      <c r="H1429" s="263" t="s">
        <v>1628</v>
      </c>
      <c r="I1429" s="263" t="s">
        <v>71</v>
      </c>
      <c r="J1429" s="51"/>
      <c r="K1429" s="52" t="str">
        <f t="shared" si="251"/>
        <v/>
      </c>
      <c r="L1429" s="83" t="str">
        <f t="shared" si="252"/>
        <v/>
      </c>
      <c r="M1429" s="53" t="str">
        <f>IF(K1429="","",COUNTIF($K$7:K1429,"ﾘｽﾄ１"))</f>
        <v/>
      </c>
      <c r="N1429" s="53" t="str">
        <f t="shared" si="253"/>
        <v/>
      </c>
      <c r="O1429" s="54" t="str">
        <f t="shared" si="254"/>
        <v/>
      </c>
      <c r="P1429" s="53" t="str">
        <f t="shared" si="245"/>
        <v/>
      </c>
      <c r="Q1429" s="52" t="str">
        <f t="shared" si="246"/>
        <v/>
      </c>
      <c r="R1429" s="55" t="str">
        <f t="shared" si="247"/>
        <v/>
      </c>
      <c r="S1429" s="52" t="str">
        <f t="shared" si="255"/>
        <v/>
      </c>
      <c r="T1429" s="83" t="str">
        <f t="shared" si="248"/>
        <v/>
      </c>
      <c r="U1429" s="53" t="str">
        <f>IF(S1429="","",COUNTIF($S$7:S1429,"該当２"))</f>
        <v/>
      </c>
      <c r="V1429" s="56" t="str">
        <f t="shared" si="249"/>
        <v/>
      </c>
      <c r="W1429" s="83" t="str">
        <f t="shared" si="250"/>
        <v/>
      </c>
      <c r="X1429" s="53" t="str">
        <f>IF(V1429="","",COUNTIF($V$7:V1429,"該当３"))</f>
        <v/>
      </c>
    </row>
    <row r="1430" spans="1:24">
      <c r="A1430" s="263">
        <v>1021003000</v>
      </c>
      <c r="B1430" s="263">
        <v>10</v>
      </c>
      <c r="C1430" s="264">
        <v>210</v>
      </c>
      <c r="D1430" s="265">
        <v>3</v>
      </c>
      <c r="E1430" s="264">
        <v>0</v>
      </c>
      <c r="F1430" s="263" t="s">
        <v>495</v>
      </c>
      <c r="G1430" s="263" t="s">
        <v>1619</v>
      </c>
      <c r="H1430" s="263" t="s">
        <v>1638</v>
      </c>
      <c r="I1430" s="263"/>
      <c r="J1430" s="51"/>
      <c r="K1430" s="52" t="str">
        <f t="shared" si="251"/>
        <v/>
      </c>
      <c r="L1430" s="83" t="str">
        <f t="shared" si="252"/>
        <v/>
      </c>
      <c r="M1430" s="53" t="str">
        <f>IF(K1430="","",COUNTIF($K$7:K1430,"ﾘｽﾄ１"))</f>
        <v/>
      </c>
      <c r="N1430" s="53" t="str">
        <f t="shared" si="253"/>
        <v/>
      </c>
      <c r="O1430" s="54" t="str">
        <f t="shared" si="254"/>
        <v/>
      </c>
      <c r="P1430" s="53" t="str">
        <f t="shared" si="245"/>
        <v/>
      </c>
      <c r="Q1430" s="52" t="str">
        <f t="shared" si="246"/>
        <v/>
      </c>
      <c r="R1430" s="55" t="str">
        <f t="shared" si="247"/>
        <v/>
      </c>
      <c r="S1430" s="52" t="str">
        <f t="shared" si="255"/>
        <v/>
      </c>
      <c r="T1430" s="83" t="str">
        <f t="shared" si="248"/>
        <v/>
      </c>
      <c r="U1430" s="53" t="str">
        <f>IF(S1430="","",COUNTIF($S$7:S1430,"該当２"))</f>
        <v/>
      </c>
      <c r="V1430" s="56" t="str">
        <f t="shared" si="249"/>
        <v/>
      </c>
      <c r="W1430" s="83" t="str">
        <f t="shared" si="250"/>
        <v/>
      </c>
      <c r="X1430" s="53" t="str">
        <f>IF(V1430="","",COUNTIF($V$7:V1430,"該当３"))</f>
        <v/>
      </c>
    </row>
    <row r="1431" spans="1:24">
      <c r="A1431" s="263">
        <v>1021003001</v>
      </c>
      <c r="B1431" s="263">
        <v>10</v>
      </c>
      <c r="C1431" s="264">
        <v>210</v>
      </c>
      <c r="D1431" s="265">
        <v>3</v>
      </c>
      <c r="E1431" s="264">
        <v>1</v>
      </c>
      <c r="F1431" s="263" t="s">
        <v>495</v>
      </c>
      <c r="G1431" s="263" t="s">
        <v>1619</v>
      </c>
      <c r="H1431" s="263" t="s">
        <v>1638</v>
      </c>
      <c r="I1431" s="263" t="s">
        <v>158</v>
      </c>
      <c r="J1431" s="51"/>
      <c r="K1431" s="52" t="str">
        <f t="shared" si="251"/>
        <v/>
      </c>
      <c r="L1431" s="83" t="str">
        <f t="shared" si="252"/>
        <v/>
      </c>
      <c r="M1431" s="53" t="str">
        <f>IF(K1431="","",COUNTIF($K$7:K1431,"ﾘｽﾄ１"))</f>
        <v/>
      </c>
      <c r="N1431" s="53" t="str">
        <f t="shared" si="253"/>
        <v/>
      </c>
      <c r="O1431" s="54" t="str">
        <f t="shared" si="254"/>
        <v/>
      </c>
      <c r="P1431" s="53" t="str">
        <f t="shared" si="245"/>
        <v/>
      </c>
      <c r="Q1431" s="52" t="str">
        <f t="shared" si="246"/>
        <v/>
      </c>
      <c r="R1431" s="55" t="str">
        <f t="shared" si="247"/>
        <v/>
      </c>
      <c r="S1431" s="52" t="str">
        <f t="shared" si="255"/>
        <v/>
      </c>
      <c r="T1431" s="83" t="str">
        <f t="shared" si="248"/>
        <v/>
      </c>
      <c r="U1431" s="53" t="str">
        <f>IF(S1431="","",COUNTIF($S$7:S1431,"該当２"))</f>
        <v/>
      </c>
      <c r="V1431" s="56" t="str">
        <f t="shared" si="249"/>
        <v/>
      </c>
      <c r="W1431" s="83" t="str">
        <f t="shared" si="250"/>
        <v/>
      </c>
      <c r="X1431" s="53" t="str">
        <f>IF(V1431="","",COUNTIF($V$7:V1431,"該当３"))</f>
        <v/>
      </c>
    </row>
    <row r="1432" spans="1:24">
      <c r="A1432" s="263">
        <v>1021003002</v>
      </c>
      <c r="B1432" s="263">
        <v>10</v>
      </c>
      <c r="C1432" s="264">
        <v>210</v>
      </c>
      <c r="D1432" s="265">
        <v>3</v>
      </c>
      <c r="E1432" s="264">
        <v>2</v>
      </c>
      <c r="F1432" s="263" t="s">
        <v>495</v>
      </c>
      <c r="G1432" s="263" t="s">
        <v>1619</v>
      </c>
      <c r="H1432" s="263" t="s">
        <v>1638</v>
      </c>
      <c r="I1432" s="263" t="s">
        <v>1639</v>
      </c>
      <c r="J1432" s="51"/>
      <c r="K1432" s="52" t="str">
        <f t="shared" si="251"/>
        <v/>
      </c>
      <c r="L1432" s="83" t="str">
        <f t="shared" si="252"/>
        <v/>
      </c>
      <c r="M1432" s="53" t="str">
        <f>IF(K1432="","",COUNTIF($K$7:K1432,"ﾘｽﾄ１"))</f>
        <v/>
      </c>
      <c r="N1432" s="53" t="str">
        <f t="shared" si="253"/>
        <v/>
      </c>
      <c r="O1432" s="54" t="str">
        <f t="shared" si="254"/>
        <v/>
      </c>
      <c r="P1432" s="53" t="str">
        <f t="shared" si="245"/>
        <v/>
      </c>
      <c r="Q1432" s="52" t="str">
        <f t="shared" si="246"/>
        <v/>
      </c>
      <c r="R1432" s="55" t="str">
        <f t="shared" si="247"/>
        <v/>
      </c>
      <c r="S1432" s="52" t="str">
        <f t="shared" si="255"/>
        <v/>
      </c>
      <c r="T1432" s="83" t="str">
        <f t="shared" si="248"/>
        <v/>
      </c>
      <c r="U1432" s="53" t="str">
        <f>IF(S1432="","",COUNTIF($S$7:S1432,"該当２"))</f>
        <v/>
      </c>
      <c r="V1432" s="56" t="str">
        <f t="shared" si="249"/>
        <v/>
      </c>
      <c r="W1432" s="83" t="str">
        <f t="shared" si="250"/>
        <v/>
      </c>
      <c r="X1432" s="53" t="str">
        <f>IF(V1432="","",COUNTIF($V$7:V1432,"該当３"))</f>
        <v/>
      </c>
    </row>
    <row r="1433" spans="1:24">
      <c r="A1433" s="263">
        <v>1021003003</v>
      </c>
      <c r="B1433" s="263">
        <v>10</v>
      </c>
      <c r="C1433" s="264">
        <v>210</v>
      </c>
      <c r="D1433" s="265">
        <v>3</v>
      </c>
      <c r="E1433" s="264">
        <v>3</v>
      </c>
      <c r="F1433" s="263" t="s">
        <v>495</v>
      </c>
      <c r="G1433" s="263" t="s">
        <v>1619</v>
      </c>
      <c r="H1433" s="263" t="s">
        <v>1638</v>
      </c>
      <c r="I1433" s="263" t="s">
        <v>1640</v>
      </c>
      <c r="J1433" s="51"/>
      <c r="K1433" s="52" t="str">
        <f t="shared" si="251"/>
        <v/>
      </c>
      <c r="L1433" s="83" t="str">
        <f t="shared" si="252"/>
        <v/>
      </c>
      <c r="M1433" s="53" t="str">
        <f>IF(K1433="","",COUNTIF($K$7:K1433,"ﾘｽﾄ１"))</f>
        <v/>
      </c>
      <c r="N1433" s="53" t="str">
        <f t="shared" si="253"/>
        <v/>
      </c>
      <c r="O1433" s="54" t="str">
        <f t="shared" si="254"/>
        <v/>
      </c>
      <c r="P1433" s="53" t="str">
        <f t="shared" si="245"/>
        <v/>
      </c>
      <c r="Q1433" s="52" t="str">
        <f t="shared" si="246"/>
        <v/>
      </c>
      <c r="R1433" s="55" t="str">
        <f t="shared" si="247"/>
        <v/>
      </c>
      <c r="S1433" s="52" t="str">
        <f t="shared" si="255"/>
        <v/>
      </c>
      <c r="T1433" s="83" t="str">
        <f t="shared" si="248"/>
        <v/>
      </c>
      <c r="U1433" s="53" t="str">
        <f>IF(S1433="","",COUNTIF($S$7:S1433,"該当２"))</f>
        <v/>
      </c>
      <c r="V1433" s="56" t="str">
        <f t="shared" si="249"/>
        <v/>
      </c>
      <c r="W1433" s="83" t="str">
        <f t="shared" si="250"/>
        <v/>
      </c>
      <c r="X1433" s="53" t="str">
        <f>IF(V1433="","",COUNTIF($V$7:V1433,"該当３"))</f>
        <v/>
      </c>
    </row>
    <row r="1434" spans="1:24">
      <c r="A1434" s="263">
        <v>1021003004</v>
      </c>
      <c r="B1434" s="263">
        <v>10</v>
      </c>
      <c r="C1434" s="264">
        <v>210</v>
      </c>
      <c r="D1434" s="265">
        <v>3</v>
      </c>
      <c r="E1434" s="264">
        <v>4</v>
      </c>
      <c r="F1434" s="263" t="s">
        <v>495</v>
      </c>
      <c r="G1434" s="263" t="s">
        <v>1619</v>
      </c>
      <c r="H1434" s="263" t="s">
        <v>1638</v>
      </c>
      <c r="I1434" s="263" t="s">
        <v>1641</v>
      </c>
      <c r="J1434" s="51"/>
      <c r="K1434" s="52" t="str">
        <f t="shared" si="251"/>
        <v/>
      </c>
      <c r="L1434" s="83" t="str">
        <f t="shared" si="252"/>
        <v/>
      </c>
      <c r="M1434" s="53" t="str">
        <f>IF(K1434="","",COUNTIF($K$7:K1434,"ﾘｽﾄ１"))</f>
        <v/>
      </c>
      <c r="N1434" s="53" t="str">
        <f t="shared" si="253"/>
        <v/>
      </c>
      <c r="O1434" s="54" t="str">
        <f t="shared" si="254"/>
        <v/>
      </c>
      <c r="P1434" s="53" t="str">
        <f t="shared" si="245"/>
        <v/>
      </c>
      <c r="Q1434" s="52" t="str">
        <f t="shared" si="246"/>
        <v/>
      </c>
      <c r="R1434" s="55" t="str">
        <f t="shared" si="247"/>
        <v/>
      </c>
      <c r="S1434" s="52" t="str">
        <f t="shared" si="255"/>
        <v/>
      </c>
      <c r="T1434" s="83" t="str">
        <f t="shared" si="248"/>
        <v/>
      </c>
      <c r="U1434" s="53" t="str">
        <f>IF(S1434="","",COUNTIF($S$7:S1434,"該当２"))</f>
        <v/>
      </c>
      <c r="V1434" s="56" t="str">
        <f t="shared" si="249"/>
        <v/>
      </c>
      <c r="W1434" s="83" t="str">
        <f t="shared" si="250"/>
        <v/>
      </c>
      <c r="X1434" s="53" t="str">
        <f>IF(V1434="","",COUNTIF($V$7:V1434,"該当３"))</f>
        <v/>
      </c>
    </row>
    <row r="1435" spans="1:24">
      <c r="A1435" s="263">
        <v>1021003005</v>
      </c>
      <c r="B1435" s="263">
        <v>10</v>
      </c>
      <c r="C1435" s="264">
        <v>210</v>
      </c>
      <c r="D1435" s="265">
        <v>3</v>
      </c>
      <c r="E1435" s="264">
        <v>5</v>
      </c>
      <c r="F1435" s="263" t="s">
        <v>495</v>
      </c>
      <c r="G1435" s="263" t="s">
        <v>1619</v>
      </c>
      <c r="H1435" s="263" t="s">
        <v>1638</v>
      </c>
      <c r="I1435" s="263" t="s">
        <v>1642</v>
      </c>
      <c r="J1435" s="51"/>
      <c r="K1435" s="52" t="str">
        <f t="shared" si="251"/>
        <v/>
      </c>
      <c r="L1435" s="83" t="str">
        <f t="shared" si="252"/>
        <v/>
      </c>
      <c r="M1435" s="53" t="str">
        <f>IF(K1435="","",COUNTIF($K$7:K1435,"ﾘｽﾄ１"))</f>
        <v/>
      </c>
      <c r="N1435" s="53" t="str">
        <f t="shared" si="253"/>
        <v/>
      </c>
      <c r="O1435" s="54" t="str">
        <f t="shared" si="254"/>
        <v/>
      </c>
      <c r="P1435" s="53" t="str">
        <f t="shared" si="245"/>
        <v/>
      </c>
      <c r="Q1435" s="52" t="str">
        <f t="shared" si="246"/>
        <v/>
      </c>
      <c r="R1435" s="55" t="str">
        <f t="shared" si="247"/>
        <v/>
      </c>
      <c r="S1435" s="52" t="str">
        <f t="shared" si="255"/>
        <v/>
      </c>
      <c r="T1435" s="83" t="str">
        <f t="shared" si="248"/>
        <v/>
      </c>
      <c r="U1435" s="53" t="str">
        <f>IF(S1435="","",COUNTIF($S$7:S1435,"該当２"))</f>
        <v/>
      </c>
      <c r="V1435" s="56" t="str">
        <f t="shared" si="249"/>
        <v/>
      </c>
      <c r="W1435" s="83" t="str">
        <f t="shared" si="250"/>
        <v/>
      </c>
      <c r="X1435" s="53" t="str">
        <f>IF(V1435="","",COUNTIF($V$7:V1435,"該当３"))</f>
        <v/>
      </c>
    </row>
    <row r="1436" spans="1:24">
      <c r="A1436" s="263">
        <v>1021003006</v>
      </c>
      <c r="B1436" s="263">
        <v>10</v>
      </c>
      <c r="C1436" s="264">
        <v>210</v>
      </c>
      <c r="D1436" s="265">
        <v>3</v>
      </c>
      <c r="E1436" s="264">
        <v>6</v>
      </c>
      <c r="F1436" s="263" t="s">
        <v>495</v>
      </c>
      <c r="G1436" s="263" t="s">
        <v>1619</v>
      </c>
      <c r="H1436" s="263" t="s">
        <v>1638</v>
      </c>
      <c r="I1436" s="263" t="s">
        <v>1643</v>
      </c>
      <c r="J1436" s="51"/>
      <c r="K1436" s="52" t="str">
        <f t="shared" si="251"/>
        <v/>
      </c>
      <c r="L1436" s="83" t="str">
        <f t="shared" si="252"/>
        <v/>
      </c>
      <c r="M1436" s="53" t="str">
        <f>IF(K1436="","",COUNTIF($K$7:K1436,"ﾘｽﾄ１"))</f>
        <v/>
      </c>
      <c r="N1436" s="53" t="str">
        <f t="shared" si="253"/>
        <v/>
      </c>
      <c r="O1436" s="54" t="str">
        <f t="shared" si="254"/>
        <v/>
      </c>
      <c r="P1436" s="53" t="str">
        <f t="shared" si="245"/>
        <v/>
      </c>
      <c r="Q1436" s="52" t="str">
        <f t="shared" si="246"/>
        <v/>
      </c>
      <c r="R1436" s="55" t="str">
        <f t="shared" si="247"/>
        <v/>
      </c>
      <c r="S1436" s="52" t="str">
        <f t="shared" si="255"/>
        <v/>
      </c>
      <c r="T1436" s="83" t="str">
        <f t="shared" si="248"/>
        <v/>
      </c>
      <c r="U1436" s="53" t="str">
        <f>IF(S1436="","",COUNTIF($S$7:S1436,"該当２"))</f>
        <v/>
      </c>
      <c r="V1436" s="56" t="str">
        <f t="shared" si="249"/>
        <v/>
      </c>
      <c r="W1436" s="83" t="str">
        <f t="shared" si="250"/>
        <v/>
      </c>
      <c r="X1436" s="53" t="str">
        <f>IF(V1436="","",COUNTIF($V$7:V1436,"該当３"))</f>
        <v/>
      </c>
    </row>
    <row r="1437" spans="1:24">
      <c r="A1437" s="263">
        <v>1021003007</v>
      </c>
      <c r="B1437" s="263">
        <v>10</v>
      </c>
      <c r="C1437" s="264">
        <v>210</v>
      </c>
      <c r="D1437" s="265">
        <v>3</v>
      </c>
      <c r="E1437" s="264">
        <v>7</v>
      </c>
      <c r="F1437" s="263" t="s">
        <v>495</v>
      </c>
      <c r="G1437" s="263" t="s">
        <v>1619</v>
      </c>
      <c r="H1437" s="263" t="s">
        <v>1638</v>
      </c>
      <c r="I1437" s="263" t="s">
        <v>270</v>
      </c>
      <c r="J1437" s="51"/>
      <c r="K1437" s="52" t="str">
        <f t="shared" si="251"/>
        <v/>
      </c>
      <c r="L1437" s="83" t="str">
        <f t="shared" si="252"/>
        <v/>
      </c>
      <c r="M1437" s="53" t="str">
        <f>IF(K1437="","",COUNTIF($K$7:K1437,"ﾘｽﾄ１"))</f>
        <v/>
      </c>
      <c r="N1437" s="53" t="str">
        <f t="shared" si="253"/>
        <v/>
      </c>
      <c r="O1437" s="54" t="str">
        <f t="shared" si="254"/>
        <v/>
      </c>
      <c r="P1437" s="53" t="str">
        <f t="shared" si="245"/>
        <v/>
      </c>
      <c r="Q1437" s="52" t="str">
        <f t="shared" si="246"/>
        <v/>
      </c>
      <c r="R1437" s="55" t="str">
        <f t="shared" si="247"/>
        <v/>
      </c>
      <c r="S1437" s="52" t="str">
        <f t="shared" si="255"/>
        <v/>
      </c>
      <c r="T1437" s="83" t="str">
        <f t="shared" si="248"/>
        <v/>
      </c>
      <c r="U1437" s="53" t="str">
        <f>IF(S1437="","",COUNTIF($S$7:S1437,"該当２"))</f>
        <v/>
      </c>
      <c r="V1437" s="56" t="str">
        <f t="shared" si="249"/>
        <v/>
      </c>
      <c r="W1437" s="83" t="str">
        <f t="shared" si="250"/>
        <v/>
      </c>
      <c r="X1437" s="53" t="str">
        <f>IF(V1437="","",COUNTIF($V$7:V1437,"該当３"))</f>
        <v/>
      </c>
    </row>
    <row r="1438" spans="1:24">
      <c r="A1438" s="263">
        <v>1021003008</v>
      </c>
      <c r="B1438" s="263">
        <v>10</v>
      </c>
      <c r="C1438" s="264">
        <v>210</v>
      </c>
      <c r="D1438" s="265">
        <v>3</v>
      </c>
      <c r="E1438" s="264">
        <v>8</v>
      </c>
      <c r="F1438" s="263" t="s">
        <v>495</v>
      </c>
      <c r="G1438" s="263" t="s">
        <v>1619</v>
      </c>
      <c r="H1438" s="263" t="s">
        <v>1638</v>
      </c>
      <c r="I1438" s="263" t="s">
        <v>1644</v>
      </c>
      <c r="J1438" s="51"/>
      <c r="K1438" s="52" t="str">
        <f t="shared" si="251"/>
        <v/>
      </c>
      <c r="L1438" s="83" t="str">
        <f t="shared" si="252"/>
        <v/>
      </c>
      <c r="M1438" s="53" t="str">
        <f>IF(K1438="","",COUNTIF($K$7:K1438,"ﾘｽﾄ１"))</f>
        <v/>
      </c>
      <c r="N1438" s="53" t="str">
        <f t="shared" si="253"/>
        <v/>
      </c>
      <c r="O1438" s="54" t="str">
        <f t="shared" si="254"/>
        <v/>
      </c>
      <c r="P1438" s="53" t="str">
        <f t="shared" si="245"/>
        <v/>
      </c>
      <c r="Q1438" s="52" t="str">
        <f t="shared" si="246"/>
        <v/>
      </c>
      <c r="R1438" s="55" t="str">
        <f t="shared" si="247"/>
        <v/>
      </c>
      <c r="S1438" s="52" t="str">
        <f t="shared" si="255"/>
        <v/>
      </c>
      <c r="T1438" s="83" t="str">
        <f t="shared" si="248"/>
        <v/>
      </c>
      <c r="U1438" s="53" t="str">
        <f>IF(S1438="","",COUNTIF($S$7:S1438,"該当２"))</f>
        <v/>
      </c>
      <c r="V1438" s="56" t="str">
        <f t="shared" si="249"/>
        <v/>
      </c>
      <c r="W1438" s="83" t="str">
        <f t="shared" si="250"/>
        <v/>
      </c>
      <c r="X1438" s="53" t="str">
        <f>IF(V1438="","",COUNTIF($V$7:V1438,"該当３"))</f>
        <v/>
      </c>
    </row>
    <row r="1439" spans="1:24">
      <c r="A1439" s="263">
        <v>1021003009</v>
      </c>
      <c r="B1439" s="263">
        <v>10</v>
      </c>
      <c r="C1439" s="264">
        <v>210</v>
      </c>
      <c r="D1439" s="265">
        <v>3</v>
      </c>
      <c r="E1439" s="264">
        <v>9</v>
      </c>
      <c r="F1439" s="263" t="s">
        <v>495</v>
      </c>
      <c r="G1439" s="263" t="s">
        <v>1619</v>
      </c>
      <c r="H1439" s="263" t="s">
        <v>1638</v>
      </c>
      <c r="I1439" s="263" t="s">
        <v>216</v>
      </c>
      <c r="J1439" s="51"/>
      <c r="K1439" s="52" t="str">
        <f t="shared" si="251"/>
        <v/>
      </c>
      <c r="L1439" s="83" t="str">
        <f t="shared" si="252"/>
        <v/>
      </c>
      <c r="M1439" s="53" t="str">
        <f>IF(K1439="","",COUNTIF($K$7:K1439,"ﾘｽﾄ１"))</f>
        <v/>
      </c>
      <c r="N1439" s="53" t="str">
        <f t="shared" si="253"/>
        <v/>
      </c>
      <c r="O1439" s="54" t="str">
        <f t="shared" si="254"/>
        <v/>
      </c>
      <c r="P1439" s="53" t="str">
        <f t="shared" si="245"/>
        <v/>
      </c>
      <c r="Q1439" s="52" t="str">
        <f t="shared" si="246"/>
        <v/>
      </c>
      <c r="R1439" s="55" t="str">
        <f t="shared" si="247"/>
        <v/>
      </c>
      <c r="S1439" s="52" t="str">
        <f t="shared" si="255"/>
        <v/>
      </c>
      <c r="T1439" s="83" t="str">
        <f t="shared" si="248"/>
        <v/>
      </c>
      <c r="U1439" s="53" t="str">
        <f>IF(S1439="","",COUNTIF($S$7:S1439,"該当２"))</f>
        <v/>
      </c>
      <c r="V1439" s="56" t="str">
        <f t="shared" si="249"/>
        <v/>
      </c>
      <c r="W1439" s="83" t="str">
        <f t="shared" si="250"/>
        <v/>
      </c>
      <c r="X1439" s="53" t="str">
        <f>IF(V1439="","",COUNTIF($V$7:V1439,"該当３"))</f>
        <v/>
      </c>
    </row>
    <row r="1440" spans="1:24">
      <c r="A1440" s="263">
        <v>1021004000</v>
      </c>
      <c r="B1440" s="263">
        <v>10</v>
      </c>
      <c r="C1440" s="264">
        <v>210</v>
      </c>
      <c r="D1440" s="265">
        <v>4</v>
      </c>
      <c r="E1440" s="264">
        <v>0</v>
      </c>
      <c r="F1440" s="263" t="s">
        <v>495</v>
      </c>
      <c r="G1440" s="263" t="s">
        <v>1619</v>
      </c>
      <c r="H1440" s="263" t="s">
        <v>1645</v>
      </c>
      <c r="I1440" s="263"/>
      <c r="J1440" s="51"/>
      <c r="K1440" s="52" t="str">
        <f t="shared" si="251"/>
        <v/>
      </c>
      <c r="L1440" s="83" t="str">
        <f t="shared" si="252"/>
        <v/>
      </c>
      <c r="M1440" s="53" t="str">
        <f>IF(K1440="","",COUNTIF($K$7:K1440,"ﾘｽﾄ１"))</f>
        <v/>
      </c>
      <c r="N1440" s="53" t="str">
        <f t="shared" si="253"/>
        <v/>
      </c>
      <c r="O1440" s="54" t="str">
        <f t="shared" si="254"/>
        <v/>
      </c>
      <c r="P1440" s="53" t="str">
        <f t="shared" si="245"/>
        <v/>
      </c>
      <c r="Q1440" s="52" t="str">
        <f t="shared" si="246"/>
        <v/>
      </c>
      <c r="R1440" s="55" t="str">
        <f t="shared" si="247"/>
        <v/>
      </c>
      <c r="S1440" s="52" t="str">
        <f t="shared" si="255"/>
        <v/>
      </c>
      <c r="T1440" s="83" t="str">
        <f t="shared" si="248"/>
        <v/>
      </c>
      <c r="U1440" s="53" t="str">
        <f>IF(S1440="","",COUNTIF($S$7:S1440,"該当２"))</f>
        <v/>
      </c>
      <c r="V1440" s="56" t="str">
        <f t="shared" si="249"/>
        <v/>
      </c>
      <c r="W1440" s="83" t="str">
        <f t="shared" si="250"/>
        <v/>
      </c>
      <c r="X1440" s="53" t="str">
        <f>IF(V1440="","",COUNTIF($V$7:V1440,"該当３"))</f>
        <v/>
      </c>
    </row>
    <row r="1441" spans="1:24">
      <c r="A1441" s="263">
        <v>1021004001</v>
      </c>
      <c r="B1441" s="263">
        <v>10</v>
      </c>
      <c r="C1441" s="264">
        <v>210</v>
      </c>
      <c r="D1441" s="265">
        <v>4</v>
      </c>
      <c r="E1441" s="264">
        <v>1</v>
      </c>
      <c r="F1441" s="263" t="s">
        <v>495</v>
      </c>
      <c r="G1441" s="263" t="s">
        <v>1619</v>
      </c>
      <c r="H1441" s="263" t="s">
        <v>1645</v>
      </c>
      <c r="I1441" s="263" t="s">
        <v>62</v>
      </c>
      <c r="J1441" s="51"/>
      <c r="K1441" s="52" t="str">
        <f t="shared" si="251"/>
        <v/>
      </c>
      <c r="L1441" s="83" t="str">
        <f t="shared" si="252"/>
        <v/>
      </c>
      <c r="M1441" s="53" t="str">
        <f>IF(K1441="","",COUNTIF($K$7:K1441,"ﾘｽﾄ１"))</f>
        <v/>
      </c>
      <c r="N1441" s="53" t="str">
        <f t="shared" si="253"/>
        <v/>
      </c>
      <c r="O1441" s="54" t="str">
        <f t="shared" si="254"/>
        <v/>
      </c>
      <c r="P1441" s="53" t="str">
        <f t="shared" si="245"/>
        <v/>
      </c>
      <c r="Q1441" s="52" t="str">
        <f t="shared" si="246"/>
        <v/>
      </c>
      <c r="R1441" s="55" t="str">
        <f t="shared" si="247"/>
        <v/>
      </c>
      <c r="S1441" s="52" t="str">
        <f t="shared" si="255"/>
        <v/>
      </c>
      <c r="T1441" s="83" t="str">
        <f t="shared" si="248"/>
        <v/>
      </c>
      <c r="U1441" s="53" t="str">
        <f>IF(S1441="","",COUNTIF($S$7:S1441,"該当２"))</f>
        <v/>
      </c>
      <c r="V1441" s="56" t="str">
        <f t="shared" si="249"/>
        <v/>
      </c>
      <c r="W1441" s="83" t="str">
        <f t="shared" si="250"/>
        <v/>
      </c>
      <c r="X1441" s="53" t="str">
        <f>IF(V1441="","",COUNTIF($V$7:V1441,"該当３"))</f>
        <v/>
      </c>
    </row>
    <row r="1442" spans="1:24">
      <c r="A1442" s="263">
        <v>1021004002</v>
      </c>
      <c r="B1442" s="263">
        <v>10</v>
      </c>
      <c r="C1442" s="264">
        <v>210</v>
      </c>
      <c r="D1442" s="265">
        <v>4</v>
      </c>
      <c r="E1442" s="264">
        <v>2</v>
      </c>
      <c r="F1442" s="263" t="s">
        <v>495</v>
      </c>
      <c r="G1442" s="263" t="s">
        <v>1619</v>
      </c>
      <c r="H1442" s="263" t="s">
        <v>1645</v>
      </c>
      <c r="I1442" s="263" t="s">
        <v>1646</v>
      </c>
      <c r="J1442" s="51"/>
      <c r="K1442" s="52" t="str">
        <f t="shared" si="251"/>
        <v/>
      </c>
      <c r="L1442" s="83" t="str">
        <f t="shared" si="252"/>
        <v/>
      </c>
      <c r="M1442" s="53" t="str">
        <f>IF(K1442="","",COUNTIF($K$7:K1442,"ﾘｽﾄ１"))</f>
        <v/>
      </c>
      <c r="N1442" s="53" t="str">
        <f t="shared" si="253"/>
        <v/>
      </c>
      <c r="O1442" s="54" t="str">
        <f t="shared" si="254"/>
        <v/>
      </c>
      <c r="P1442" s="53" t="str">
        <f t="shared" si="245"/>
        <v/>
      </c>
      <c r="Q1442" s="52" t="str">
        <f t="shared" si="246"/>
        <v/>
      </c>
      <c r="R1442" s="55" t="str">
        <f t="shared" si="247"/>
        <v/>
      </c>
      <c r="S1442" s="52" t="str">
        <f t="shared" si="255"/>
        <v/>
      </c>
      <c r="T1442" s="83" t="str">
        <f t="shared" si="248"/>
        <v/>
      </c>
      <c r="U1442" s="53" t="str">
        <f>IF(S1442="","",COUNTIF($S$7:S1442,"該当２"))</f>
        <v/>
      </c>
      <c r="V1442" s="56" t="str">
        <f t="shared" si="249"/>
        <v/>
      </c>
      <c r="W1442" s="83" t="str">
        <f t="shared" si="250"/>
        <v/>
      </c>
      <c r="X1442" s="53" t="str">
        <f>IF(V1442="","",COUNTIF($V$7:V1442,"該当３"))</f>
        <v/>
      </c>
    </row>
    <row r="1443" spans="1:24">
      <c r="A1443" s="263">
        <v>1021004003</v>
      </c>
      <c r="B1443" s="263">
        <v>10</v>
      </c>
      <c r="C1443" s="264">
        <v>210</v>
      </c>
      <c r="D1443" s="265">
        <v>4</v>
      </c>
      <c r="E1443" s="264">
        <v>3</v>
      </c>
      <c r="F1443" s="263" t="s">
        <v>495</v>
      </c>
      <c r="G1443" s="263" t="s">
        <v>1619</v>
      </c>
      <c r="H1443" s="263" t="s">
        <v>1645</v>
      </c>
      <c r="I1443" s="263" t="s">
        <v>1647</v>
      </c>
      <c r="J1443" s="51"/>
      <c r="K1443" s="52" t="str">
        <f t="shared" si="251"/>
        <v/>
      </c>
      <c r="L1443" s="83" t="str">
        <f t="shared" si="252"/>
        <v/>
      </c>
      <c r="M1443" s="53" t="str">
        <f>IF(K1443="","",COUNTIF($K$7:K1443,"ﾘｽﾄ１"))</f>
        <v/>
      </c>
      <c r="N1443" s="53" t="str">
        <f t="shared" si="253"/>
        <v/>
      </c>
      <c r="O1443" s="54" t="str">
        <f t="shared" si="254"/>
        <v/>
      </c>
      <c r="P1443" s="53" t="str">
        <f t="shared" si="245"/>
        <v/>
      </c>
      <c r="Q1443" s="52" t="str">
        <f t="shared" si="246"/>
        <v/>
      </c>
      <c r="R1443" s="55" t="str">
        <f t="shared" si="247"/>
        <v/>
      </c>
      <c r="S1443" s="52" t="str">
        <f t="shared" si="255"/>
        <v/>
      </c>
      <c r="T1443" s="83" t="str">
        <f t="shared" si="248"/>
        <v/>
      </c>
      <c r="U1443" s="53" t="str">
        <f>IF(S1443="","",COUNTIF($S$7:S1443,"該当２"))</f>
        <v/>
      </c>
      <c r="V1443" s="56" t="str">
        <f t="shared" si="249"/>
        <v/>
      </c>
      <c r="W1443" s="83" t="str">
        <f t="shared" si="250"/>
        <v/>
      </c>
      <c r="X1443" s="53" t="str">
        <f>IF(V1443="","",COUNTIF($V$7:V1443,"該当３"))</f>
        <v/>
      </c>
    </row>
    <row r="1444" spans="1:24">
      <c r="A1444" s="263">
        <v>1021004004</v>
      </c>
      <c r="B1444" s="263">
        <v>10</v>
      </c>
      <c r="C1444" s="264">
        <v>210</v>
      </c>
      <c r="D1444" s="265">
        <v>4</v>
      </c>
      <c r="E1444" s="264">
        <v>4</v>
      </c>
      <c r="F1444" s="263" t="s">
        <v>495</v>
      </c>
      <c r="G1444" s="263" t="s">
        <v>1619</v>
      </c>
      <c r="H1444" s="263" t="s">
        <v>1645</v>
      </c>
      <c r="I1444" s="263" t="s">
        <v>1648</v>
      </c>
      <c r="J1444" s="51"/>
      <c r="K1444" s="52" t="str">
        <f t="shared" si="251"/>
        <v/>
      </c>
      <c r="L1444" s="83" t="str">
        <f t="shared" si="252"/>
        <v/>
      </c>
      <c r="M1444" s="53" t="str">
        <f>IF(K1444="","",COUNTIF($K$7:K1444,"ﾘｽﾄ１"))</f>
        <v/>
      </c>
      <c r="N1444" s="53" t="str">
        <f t="shared" si="253"/>
        <v/>
      </c>
      <c r="O1444" s="54" t="str">
        <f t="shared" si="254"/>
        <v/>
      </c>
      <c r="P1444" s="53" t="str">
        <f t="shared" si="245"/>
        <v/>
      </c>
      <c r="Q1444" s="52" t="str">
        <f t="shared" si="246"/>
        <v/>
      </c>
      <c r="R1444" s="55" t="str">
        <f t="shared" si="247"/>
        <v/>
      </c>
      <c r="S1444" s="52" t="str">
        <f t="shared" si="255"/>
        <v/>
      </c>
      <c r="T1444" s="83" t="str">
        <f t="shared" si="248"/>
        <v/>
      </c>
      <c r="U1444" s="53" t="str">
        <f>IF(S1444="","",COUNTIF($S$7:S1444,"該当２"))</f>
        <v/>
      </c>
      <c r="V1444" s="56" t="str">
        <f t="shared" si="249"/>
        <v/>
      </c>
      <c r="W1444" s="83" t="str">
        <f t="shared" si="250"/>
        <v/>
      </c>
      <c r="X1444" s="53" t="str">
        <f>IF(V1444="","",COUNTIF($V$7:V1444,"該当３"))</f>
        <v/>
      </c>
    </row>
    <row r="1445" spans="1:24">
      <c r="A1445" s="263">
        <v>1021004005</v>
      </c>
      <c r="B1445" s="263">
        <v>10</v>
      </c>
      <c r="C1445" s="264">
        <v>210</v>
      </c>
      <c r="D1445" s="265">
        <v>4</v>
      </c>
      <c r="E1445" s="264">
        <v>5</v>
      </c>
      <c r="F1445" s="263" t="s">
        <v>495</v>
      </c>
      <c r="G1445" s="263" t="s">
        <v>1619</v>
      </c>
      <c r="H1445" s="263" t="s">
        <v>1645</v>
      </c>
      <c r="I1445" s="263" t="s">
        <v>1649</v>
      </c>
      <c r="J1445" s="51"/>
      <c r="K1445" s="52" t="str">
        <f t="shared" si="251"/>
        <v/>
      </c>
      <c r="L1445" s="83" t="str">
        <f t="shared" si="252"/>
        <v/>
      </c>
      <c r="M1445" s="53" t="str">
        <f>IF(K1445="","",COUNTIF($K$7:K1445,"ﾘｽﾄ１"))</f>
        <v/>
      </c>
      <c r="N1445" s="53" t="str">
        <f t="shared" si="253"/>
        <v/>
      </c>
      <c r="O1445" s="54" t="str">
        <f t="shared" si="254"/>
        <v/>
      </c>
      <c r="P1445" s="53" t="str">
        <f t="shared" si="245"/>
        <v/>
      </c>
      <c r="Q1445" s="52" t="str">
        <f t="shared" si="246"/>
        <v/>
      </c>
      <c r="R1445" s="55" t="str">
        <f t="shared" si="247"/>
        <v/>
      </c>
      <c r="S1445" s="52" t="str">
        <f t="shared" si="255"/>
        <v/>
      </c>
      <c r="T1445" s="83" t="str">
        <f t="shared" si="248"/>
        <v/>
      </c>
      <c r="U1445" s="53" t="str">
        <f>IF(S1445="","",COUNTIF($S$7:S1445,"該当２"))</f>
        <v/>
      </c>
      <c r="V1445" s="56" t="str">
        <f t="shared" si="249"/>
        <v/>
      </c>
      <c r="W1445" s="83" t="str">
        <f t="shared" si="250"/>
        <v/>
      </c>
      <c r="X1445" s="53" t="str">
        <f>IF(V1445="","",COUNTIF($V$7:V1445,"該当３"))</f>
        <v/>
      </c>
    </row>
    <row r="1446" spans="1:24">
      <c r="A1446" s="263">
        <v>1021004006</v>
      </c>
      <c r="B1446" s="263">
        <v>10</v>
      </c>
      <c r="C1446" s="264">
        <v>210</v>
      </c>
      <c r="D1446" s="265">
        <v>4</v>
      </c>
      <c r="E1446" s="264">
        <v>6</v>
      </c>
      <c r="F1446" s="263" t="s">
        <v>495</v>
      </c>
      <c r="G1446" s="263" t="s">
        <v>1619</v>
      </c>
      <c r="H1446" s="263" t="s">
        <v>1645</v>
      </c>
      <c r="I1446" s="263" t="s">
        <v>1650</v>
      </c>
      <c r="J1446" s="51"/>
      <c r="K1446" s="52" t="str">
        <f t="shared" si="251"/>
        <v/>
      </c>
      <c r="L1446" s="83" t="str">
        <f t="shared" si="252"/>
        <v/>
      </c>
      <c r="M1446" s="53" t="str">
        <f>IF(K1446="","",COUNTIF($K$7:K1446,"ﾘｽﾄ１"))</f>
        <v/>
      </c>
      <c r="N1446" s="53" t="str">
        <f t="shared" si="253"/>
        <v/>
      </c>
      <c r="O1446" s="54" t="str">
        <f t="shared" si="254"/>
        <v/>
      </c>
      <c r="P1446" s="53" t="str">
        <f t="shared" si="245"/>
        <v/>
      </c>
      <c r="Q1446" s="52" t="str">
        <f t="shared" si="246"/>
        <v/>
      </c>
      <c r="R1446" s="55" t="str">
        <f t="shared" si="247"/>
        <v/>
      </c>
      <c r="S1446" s="52" t="str">
        <f t="shared" si="255"/>
        <v/>
      </c>
      <c r="T1446" s="83" t="str">
        <f t="shared" si="248"/>
        <v/>
      </c>
      <c r="U1446" s="53" t="str">
        <f>IF(S1446="","",COUNTIF($S$7:S1446,"該当２"))</f>
        <v/>
      </c>
      <c r="V1446" s="56" t="str">
        <f t="shared" si="249"/>
        <v/>
      </c>
      <c r="W1446" s="83" t="str">
        <f t="shared" si="250"/>
        <v/>
      </c>
      <c r="X1446" s="53" t="str">
        <f>IF(V1446="","",COUNTIF($V$7:V1446,"該当３"))</f>
        <v/>
      </c>
    </row>
    <row r="1447" spans="1:24">
      <c r="A1447" s="263">
        <v>1021004007</v>
      </c>
      <c r="B1447" s="263">
        <v>10</v>
      </c>
      <c r="C1447" s="264">
        <v>210</v>
      </c>
      <c r="D1447" s="265">
        <v>4</v>
      </c>
      <c r="E1447" s="264">
        <v>7</v>
      </c>
      <c r="F1447" s="263" t="s">
        <v>495</v>
      </c>
      <c r="G1447" s="263" t="s">
        <v>1619</v>
      </c>
      <c r="H1447" s="263" t="s">
        <v>1645</v>
      </c>
      <c r="I1447" s="263" t="s">
        <v>1651</v>
      </c>
      <c r="J1447" s="51"/>
      <c r="K1447" s="52" t="str">
        <f t="shared" si="251"/>
        <v/>
      </c>
      <c r="L1447" s="83" t="str">
        <f t="shared" si="252"/>
        <v/>
      </c>
      <c r="M1447" s="53" t="str">
        <f>IF(K1447="","",COUNTIF($K$7:K1447,"ﾘｽﾄ１"))</f>
        <v/>
      </c>
      <c r="N1447" s="53" t="str">
        <f t="shared" si="253"/>
        <v/>
      </c>
      <c r="O1447" s="54" t="str">
        <f t="shared" si="254"/>
        <v/>
      </c>
      <c r="P1447" s="53" t="str">
        <f t="shared" si="245"/>
        <v/>
      </c>
      <c r="Q1447" s="52" t="str">
        <f t="shared" si="246"/>
        <v/>
      </c>
      <c r="R1447" s="55" t="str">
        <f t="shared" si="247"/>
        <v/>
      </c>
      <c r="S1447" s="52" t="str">
        <f t="shared" si="255"/>
        <v/>
      </c>
      <c r="T1447" s="83" t="str">
        <f t="shared" si="248"/>
        <v/>
      </c>
      <c r="U1447" s="53" t="str">
        <f>IF(S1447="","",COUNTIF($S$7:S1447,"該当２"))</f>
        <v/>
      </c>
      <c r="V1447" s="56" t="str">
        <f t="shared" si="249"/>
        <v/>
      </c>
      <c r="W1447" s="83" t="str">
        <f t="shared" si="250"/>
        <v/>
      </c>
      <c r="X1447" s="53" t="str">
        <f>IF(V1447="","",COUNTIF($V$7:V1447,"該当３"))</f>
        <v/>
      </c>
    </row>
    <row r="1448" spans="1:24">
      <c r="A1448" s="263">
        <v>1021005000</v>
      </c>
      <c r="B1448" s="263">
        <v>10</v>
      </c>
      <c r="C1448" s="264">
        <v>210</v>
      </c>
      <c r="D1448" s="265">
        <v>5</v>
      </c>
      <c r="E1448" s="264">
        <v>0</v>
      </c>
      <c r="F1448" s="263" t="s">
        <v>495</v>
      </c>
      <c r="G1448" s="263" t="s">
        <v>1619</v>
      </c>
      <c r="H1448" s="263" t="s">
        <v>1652</v>
      </c>
      <c r="I1448" s="263"/>
      <c r="J1448" s="51"/>
      <c r="K1448" s="52" t="str">
        <f t="shared" si="251"/>
        <v/>
      </c>
      <c r="L1448" s="83" t="str">
        <f t="shared" si="252"/>
        <v/>
      </c>
      <c r="M1448" s="53" t="str">
        <f>IF(K1448="","",COUNTIF($K$7:K1448,"ﾘｽﾄ１"))</f>
        <v/>
      </c>
      <c r="N1448" s="53" t="str">
        <f t="shared" si="253"/>
        <v/>
      </c>
      <c r="O1448" s="54" t="str">
        <f t="shared" si="254"/>
        <v/>
      </c>
      <c r="P1448" s="53" t="str">
        <f t="shared" si="245"/>
        <v/>
      </c>
      <c r="Q1448" s="52" t="str">
        <f t="shared" si="246"/>
        <v/>
      </c>
      <c r="R1448" s="55" t="str">
        <f t="shared" si="247"/>
        <v/>
      </c>
      <c r="S1448" s="52" t="str">
        <f t="shared" si="255"/>
        <v/>
      </c>
      <c r="T1448" s="83" t="str">
        <f t="shared" si="248"/>
        <v/>
      </c>
      <c r="U1448" s="53" t="str">
        <f>IF(S1448="","",COUNTIF($S$7:S1448,"該当２"))</f>
        <v/>
      </c>
      <c r="V1448" s="56" t="str">
        <f t="shared" si="249"/>
        <v/>
      </c>
      <c r="W1448" s="83" t="str">
        <f t="shared" si="250"/>
        <v/>
      </c>
      <c r="X1448" s="53" t="str">
        <f>IF(V1448="","",COUNTIF($V$7:V1448,"該当３"))</f>
        <v/>
      </c>
    </row>
    <row r="1449" spans="1:24">
      <c r="A1449" s="263">
        <v>1021005001</v>
      </c>
      <c r="B1449" s="263">
        <v>10</v>
      </c>
      <c r="C1449" s="264">
        <v>210</v>
      </c>
      <c r="D1449" s="265">
        <v>5</v>
      </c>
      <c r="E1449" s="264">
        <v>1</v>
      </c>
      <c r="F1449" s="263" t="s">
        <v>495</v>
      </c>
      <c r="G1449" s="263" t="s">
        <v>1619</v>
      </c>
      <c r="H1449" s="263" t="s">
        <v>1652</v>
      </c>
      <c r="I1449" s="263" t="s">
        <v>1653</v>
      </c>
      <c r="J1449" s="51"/>
      <c r="K1449" s="52" t="str">
        <f t="shared" si="251"/>
        <v/>
      </c>
      <c r="L1449" s="83" t="str">
        <f t="shared" si="252"/>
        <v/>
      </c>
      <c r="M1449" s="53" t="str">
        <f>IF(K1449="","",COUNTIF($K$7:K1449,"ﾘｽﾄ１"))</f>
        <v/>
      </c>
      <c r="N1449" s="53" t="str">
        <f t="shared" si="253"/>
        <v/>
      </c>
      <c r="O1449" s="54" t="str">
        <f t="shared" si="254"/>
        <v/>
      </c>
      <c r="P1449" s="53" t="str">
        <f t="shared" si="245"/>
        <v/>
      </c>
      <c r="Q1449" s="52" t="str">
        <f t="shared" si="246"/>
        <v/>
      </c>
      <c r="R1449" s="55" t="str">
        <f t="shared" si="247"/>
        <v/>
      </c>
      <c r="S1449" s="52" t="str">
        <f t="shared" si="255"/>
        <v/>
      </c>
      <c r="T1449" s="83" t="str">
        <f t="shared" si="248"/>
        <v/>
      </c>
      <c r="U1449" s="53" t="str">
        <f>IF(S1449="","",COUNTIF($S$7:S1449,"該当２"))</f>
        <v/>
      </c>
      <c r="V1449" s="56" t="str">
        <f t="shared" si="249"/>
        <v/>
      </c>
      <c r="W1449" s="83" t="str">
        <f t="shared" si="250"/>
        <v/>
      </c>
      <c r="X1449" s="53" t="str">
        <f>IF(V1449="","",COUNTIF($V$7:V1449,"該当３"))</f>
        <v/>
      </c>
    </row>
    <row r="1450" spans="1:24">
      <c r="A1450" s="263">
        <v>1021005002</v>
      </c>
      <c r="B1450" s="263">
        <v>10</v>
      </c>
      <c r="C1450" s="264">
        <v>210</v>
      </c>
      <c r="D1450" s="265">
        <v>5</v>
      </c>
      <c r="E1450" s="264">
        <v>2</v>
      </c>
      <c r="F1450" s="263" t="s">
        <v>495</v>
      </c>
      <c r="G1450" s="263" t="s">
        <v>1619</v>
      </c>
      <c r="H1450" s="263" t="s">
        <v>1652</v>
      </c>
      <c r="I1450" s="263" t="s">
        <v>1654</v>
      </c>
      <c r="J1450" s="51"/>
      <c r="K1450" s="52" t="str">
        <f t="shared" si="251"/>
        <v/>
      </c>
      <c r="L1450" s="83" t="str">
        <f t="shared" si="252"/>
        <v/>
      </c>
      <c r="M1450" s="53" t="str">
        <f>IF(K1450="","",COUNTIF($K$7:K1450,"ﾘｽﾄ１"))</f>
        <v/>
      </c>
      <c r="N1450" s="53" t="str">
        <f t="shared" si="253"/>
        <v/>
      </c>
      <c r="O1450" s="54" t="str">
        <f t="shared" si="254"/>
        <v/>
      </c>
      <c r="P1450" s="53" t="str">
        <f t="shared" si="245"/>
        <v/>
      </c>
      <c r="Q1450" s="52" t="str">
        <f t="shared" si="246"/>
        <v/>
      </c>
      <c r="R1450" s="55" t="str">
        <f t="shared" si="247"/>
        <v/>
      </c>
      <c r="S1450" s="52" t="str">
        <f t="shared" si="255"/>
        <v/>
      </c>
      <c r="T1450" s="83" t="str">
        <f t="shared" si="248"/>
        <v/>
      </c>
      <c r="U1450" s="53" t="str">
        <f>IF(S1450="","",COUNTIF($S$7:S1450,"該当２"))</f>
        <v/>
      </c>
      <c r="V1450" s="56" t="str">
        <f t="shared" si="249"/>
        <v/>
      </c>
      <c r="W1450" s="83" t="str">
        <f t="shared" si="250"/>
        <v/>
      </c>
      <c r="X1450" s="53" t="str">
        <f>IF(V1450="","",COUNTIF($V$7:V1450,"該当３"))</f>
        <v/>
      </c>
    </row>
    <row r="1451" spans="1:24">
      <c r="A1451" s="263">
        <v>1021005003</v>
      </c>
      <c r="B1451" s="263">
        <v>10</v>
      </c>
      <c r="C1451" s="264">
        <v>210</v>
      </c>
      <c r="D1451" s="265">
        <v>5</v>
      </c>
      <c r="E1451" s="264">
        <v>3</v>
      </c>
      <c r="F1451" s="263" t="s">
        <v>495</v>
      </c>
      <c r="G1451" s="263" t="s">
        <v>1619</v>
      </c>
      <c r="H1451" s="263" t="s">
        <v>1652</v>
      </c>
      <c r="I1451" s="263" t="s">
        <v>148</v>
      </c>
      <c r="J1451" s="51"/>
      <c r="K1451" s="52" t="str">
        <f t="shared" si="251"/>
        <v/>
      </c>
      <c r="L1451" s="83" t="str">
        <f t="shared" si="252"/>
        <v/>
      </c>
      <c r="M1451" s="53" t="str">
        <f>IF(K1451="","",COUNTIF($K$7:K1451,"ﾘｽﾄ１"))</f>
        <v/>
      </c>
      <c r="N1451" s="53" t="str">
        <f t="shared" si="253"/>
        <v/>
      </c>
      <c r="O1451" s="54" t="str">
        <f t="shared" si="254"/>
        <v/>
      </c>
      <c r="P1451" s="53" t="str">
        <f t="shared" si="245"/>
        <v/>
      </c>
      <c r="Q1451" s="52" t="str">
        <f t="shared" si="246"/>
        <v/>
      </c>
      <c r="R1451" s="55" t="str">
        <f t="shared" si="247"/>
        <v/>
      </c>
      <c r="S1451" s="52" t="str">
        <f t="shared" si="255"/>
        <v/>
      </c>
      <c r="T1451" s="83" t="str">
        <f t="shared" si="248"/>
        <v/>
      </c>
      <c r="U1451" s="53" t="str">
        <f>IF(S1451="","",COUNTIF($S$7:S1451,"該当２"))</f>
        <v/>
      </c>
      <c r="V1451" s="56" t="str">
        <f t="shared" si="249"/>
        <v/>
      </c>
      <c r="W1451" s="83" t="str">
        <f t="shared" si="250"/>
        <v/>
      </c>
      <c r="X1451" s="53" t="str">
        <f>IF(V1451="","",COUNTIF($V$7:V1451,"該当３"))</f>
        <v/>
      </c>
    </row>
    <row r="1452" spans="1:24">
      <c r="A1452" s="263">
        <v>1021005004</v>
      </c>
      <c r="B1452" s="263">
        <v>10</v>
      </c>
      <c r="C1452" s="264">
        <v>210</v>
      </c>
      <c r="D1452" s="265">
        <v>5</v>
      </c>
      <c r="E1452" s="264">
        <v>4</v>
      </c>
      <c r="F1452" s="263" t="s">
        <v>495</v>
      </c>
      <c r="G1452" s="263" t="s">
        <v>1619</v>
      </c>
      <c r="H1452" s="263" t="s">
        <v>1652</v>
      </c>
      <c r="I1452" s="263" t="s">
        <v>1513</v>
      </c>
      <c r="J1452" s="51"/>
      <c r="K1452" s="52" t="str">
        <f t="shared" si="251"/>
        <v/>
      </c>
      <c r="L1452" s="83" t="str">
        <f t="shared" si="252"/>
        <v/>
      </c>
      <c r="M1452" s="53" t="str">
        <f>IF(K1452="","",COUNTIF($K$7:K1452,"ﾘｽﾄ１"))</f>
        <v/>
      </c>
      <c r="N1452" s="53" t="str">
        <f t="shared" si="253"/>
        <v/>
      </c>
      <c r="O1452" s="54" t="str">
        <f t="shared" si="254"/>
        <v/>
      </c>
      <c r="P1452" s="53" t="str">
        <f t="shared" si="245"/>
        <v/>
      </c>
      <c r="Q1452" s="52" t="str">
        <f t="shared" si="246"/>
        <v/>
      </c>
      <c r="R1452" s="55" t="str">
        <f t="shared" si="247"/>
        <v/>
      </c>
      <c r="S1452" s="52" t="str">
        <f t="shared" si="255"/>
        <v/>
      </c>
      <c r="T1452" s="83" t="str">
        <f t="shared" si="248"/>
        <v/>
      </c>
      <c r="U1452" s="53" t="str">
        <f>IF(S1452="","",COUNTIF($S$7:S1452,"該当２"))</f>
        <v/>
      </c>
      <c r="V1452" s="56" t="str">
        <f t="shared" si="249"/>
        <v/>
      </c>
      <c r="W1452" s="83" t="str">
        <f t="shared" si="250"/>
        <v/>
      </c>
      <c r="X1452" s="53" t="str">
        <f>IF(V1452="","",COUNTIF($V$7:V1452,"該当３"))</f>
        <v/>
      </c>
    </row>
    <row r="1453" spans="1:24">
      <c r="A1453" s="263">
        <v>1021005005</v>
      </c>
      <c r="B1453" s="263">
        <v>10</v>
      </c>
      <c r="C1453" s="264">
        <v>210</v>
      </c>
      <c r="D1453" s="265">
        <v>5</v>
      </c>
      <c r="E1453" s="264">
        <v>5</v>
      </c>
      <c r="F1453" s="263" t="s">
        <v>495</v>
      </c>
      <c r="G1453" s="263" t="s">
        <v>1619</v>
      </c>
      <c r="H1453" s="263" t="s">
        <v>1652</v>
      </c>
      <c r="I1453" s="263" t="s">
        <v>1655</v>
      </c>
      <c r="J1453" s="51"/>
      <c r="K1453" s="52" t="str">
        <f t="shared" si="251"/>
        <v/>
      </c>
      <c r="L1453" s="83" t="str">
        <f t="shared" si="252"/>
        <v/>
      </c>
      <c r="M1453" s="53" t="str">
        <f>IF(K1453="","",COUNTIF($K$7:K1453,"ﾘｽﾄ１"))</f>
        <v/>
      </c>
      <c r="N1453" s="53" t="str">
        <f t="shared" si="253"/>
        <v/>
      </c>
      <c r="O1453" s="54" t="str">
        <f t="shared" si="254"/>
        <v/>
      </c>
      <c r="P1453" s="53" t="str">
        <f t="shared" si="245"/>
        <v/>
      </c>
      <c r="Q1453" s="52" t="str">
        <f t="shared" si="246"/>
        <v/>
      </c>
      <c r="R1453" s="55" t="str">
        <f t="shared" si="247"/>
        <v/>
      </c>
      <c r="S1453" s="52" t="str">
        <f t="shared" si="255"/>
        <v/>
      </c>
      <c r="T1453" s="83" t="str">
        <f t="shared" si="248"/>
        <v/>
      </c>
      <c r="U1453" s="53" t="str">
        <f>IF(S1453="","",COUNTIF($S$7:S1453,"該当２"))</f>
        <v/>
      </c>
      <c r="V1453" s="56" t="str">
        <f t="shared" si="249"/>
        <v/>
      </c>
      <c r="W1453" s="83" t="str">
        <f t="shared" si="250"/>
        <v/>
      </c>
      <c r="X1453" s="53" t="str">
        <f>IF(V1453="","",COUNTIF($V$7:V1453,"該当３"))</f>
        <v/>
      </c>
    </row>
    <row r="1454" spans="1:24">
      <c r="A1454" s="263">
        <v>1021005006</v>
      </c>
      <c r="B1454" s="263">
        <v>10</v>
      </c>
      <c r="C1454" s="264">
        <v>210</v>
      </c>
      <c r="D1454" s="265">
        <v>5</v>
      </c>
      <c r="E1454" s="264">
        <v>6</v>
      </c>
      <c r="F1454" s="263" t="s">
        <v>495</v>
      </c>
      <c r="G1454" s="263" t="s">
        <v>1619</v>
      </c>
      <c r="H1454" s="263" t="s">
        <v>1652</v>
      </c>
      <c r="I1454" s="263" t="s">
        <v>1105</v>
      </c>
      <c r="J1454" s="51"/>
      <c r="K1454" s="52" t="str">
        <f t="shared" si="251"/>
        <v/>
      </c>
      <c r="L1454" s="83" t="str">
        <f t="shared" si="252"/>
        <v/>
      </c>
      <c r="M1454" s="53" t="str">
        <f>IF(K1454="","",COUNTIF($K$7:K1454,"ﾘｽﾄ１"))</f>
        <v/>
      </c>
      <c r="N1454" s="53" t="str">
        <f t="shared" si="253"/>
        <v/>
      </c>
      <c r="O1454" s="54" t="str">
        <f t="shared" si="254"/>
        <v/>
      </c>
      <c r="P1454" s="53" t="str">
        <f t="shared" si="245"/>
        <v/>
      </c>
      <c r="Q1454" s="52" t="str">
        <f t="shared" si="246"/>
        <v/>
      </c>
      <c r="R1454" s="55" t="str">
        <f t="shared" si="247"/>
        <v/>
      </c>
      <c r="S1454" s="52" t="str">
        <f t="shared" si="255"/>
        <v/>
      </c>
      <c r="T1454" s="83" t="str">
        <f t="shared" si="248"/>
        <v/>
      </c>
      <c r="U1454" s="53" t="str">
        <f>IF(S1454="","",COUNTIF($S$7:S1454,"該当２"))</f>
        <v/>
      </c>
      <c r="V1454" s="56" t="str">
        <f t="shared" si="249"/>
        <v/>
      </c>
      <c r="W1454" s="83" t="str">
        <f t="shared" si="250"/>
        <v/>
      </c>
      <c r="X1454" s="53" t="str">
        <f>IF(V1454="","",COUNTIF($V$7:V1454,"該当３"))</f>
        <v/>
      </c>
    </row>
    <row r="1455" spans="1:24">
      <c r="A1455" s="263">
        <v>1021005007</v>
      </c>
      <c r="B1455" s="263">
        <v>10</v>
      </c>
      <c r="C1455" s="264">
        <v>210</v>
      </c>
      <c r="D1455" s="265">
        <v>5</v>
      </c>
      <c r="E1455" s="264">
        <v>7</v>
      </c>
      <c r="F1455" s="263" t="s">
        <v>495</v>
      </c>
      <c r="G1455" s="263" t="s">
        <v>1619</v>
      </c>
      <c r="H1455" s="263" t="s">
        <v>1652</v>
      </c>
      <c r="I1455" s="263" t="s">
        <v>1656</v>
      </c>
      <c r="J1455" s="51"/>
      <c r="K1455" s="52" t="str">
        <f t="shared" si="251"/>
        <v/>
      </c>
      <c r="L1455" s="83" t="str">
        <f t="shared" si="252"/>
        <v/>
      </c>
      <c r="M1455" s="53" t="str">
        <f>IF(K1455="","",COUNTIF($K$7:K1455,"ﾘｽﾄ１"))</f>
        <v/>
      </c>
      <c r="N1455" s="53" t="str">
        <f t="shared" si="253"/>
        <v/>
      </c>
      <c r="O1455" s="54" t="str">
        <f t="shared" si="254"/>
        <v/>
      </c>
      <c r="P1455" s="53" t="str">
        <f t="shared" si="245"/>
        <v/>
      </c>
      <c r="Q1455" s="52" t="str">
        <f t="shared" si="246"/>
        <v/>
      </c>
      <c r="R1455" s="55" t="str">
        <f t="shared" si="247"/>
        <v/>
      </c>
      <c r="S1455" s="52" t="str">
        <f t="shared" si="255"/>
        <v/>
      </c>
      <c r="T1455" s="83" t="str">
        <f t="shared" si="248"/>
        <v/>
      </c>
      <c r="U1455" s="53" t="str">
        <f>IF(S1455="","",COUNTIF($S$7:S1455,"該当２"))</f>
        <v/>
      </c>
      <c r="V1455" s="56" t="str">
        <f t="shared" si="249"/>
        <v/>
      </c>
      <c r="W1455" s="83" t="str">
        <f t="shared" si="250"/>
        <v/>
      </c>
      <c r="X1455" s="53" t="str">
        <f>IF(V1455="","",COUNTIF($V$7:V1455,"該当３"))</f>
        <v/>
      </c>
    </row>
    <row r="1456" spans="1:24">
      <c r="A1456" s="263">
        <v>1021005008</v>
      </c>
      <c r="B1456" s="263">
        <v>10</v>
      </c>
      <c r="C1456" s="264">
        <v>210</v>
      </c>
      <c r="D1456" s="265">
        <v>5</v>
      </c>
      <c r="E1456" s="264">
        <v>8</v>
      </c>
      <c r="F1456" s="263" t="s">
        <v>495</v>
      </c>
      <c r="G1456" s="263" t="s">
        <v>1619</v>
      </c>
      <c r="H1456" s="263" t="s">
        <v>1652</v>
      </c>
      <c r="I1456" s="263" t="s">
        <v>1657</v>
      </c>
      <c r="J1456" s="51"/>
      <c r="K1456" s="52" t="str">
        <f t="shared" si="251"/>
        <v/>
      </c>
      <c r="L1456" s="83" t="str">
        <f t="shared" si="252"/>
        <v/>
      </c>
      <c r="M1456" s="53" t="str">
        <f>IF(K1456="","",COUNTIF($K$7:K1456,"ﾘｽﾄ１"))</f>
        <v/>
      </c>
      <c r="N1456" s="53" t="str">
        <f t="shared" si="253"/>
        <v/>
      </c>
      <c r="O1456" s="54" t="str">
        <f t="shared" si="254"/>
        <v/>
      </c>
      <c r="P1456" s="53" t="str">
        <f t="shared" si="245"/>
        <v/>
      </c>
      <c r="Q1456" s="52" t="str">
        <f t="shared" si="246"/>
        <v/>
      </c>
      <c r="R1456" s="55" t="str">
        <f t="shared" si="247"/>
        <v/>
      </c>
      <c r="S1456" s="52" t="str">
        <f t="shared" si="255"/>
        <v/>
      </c>
      <c r="T1456" s="83" t="str">
        <f t="shared" si="248"/>
        <v/>
      </c>
      <c r="U1456" s="53" t="str">
        <f>IF(S1456="","",COUNTIF($S$7:S1456,"該当２"))</f>
        <v/>
      </c>
      <c r="V1456" s="56" t="str">
        <f t="shared" si="249"/>
        <v/>
      </c>
      <c r="W1456" s="83" t="str">
        <f t="shared" si="250"/>
        <v/>
      </c>
      <c r="X1456" s="53" t="str">
        <f>IF(V1456="","",COUNTIF($V$7:V1456,"該当３"))</f>
        <v/>
      </c>
    </row>
    <row r="1457" spans="1:24">
      <c r="A1457" s="263">
        <v>1021005009</v>
      </c>
      <c r="B1457" s="263">
        <v>10</v>
      </c>
      <c r="C1457" s="264">
        <v>210</v>
      </c>
      <c r="D1457" s="265">
        <v>5</v>
      </c>
      <c r="E1457" s="264">
        <v>9</v>
      </c>
      <c r="F1457" s="263" t="s">
        <v>495</v>
      </c>
      <c r="G1457" s="263" t="s">
        <v>1619</v>
      </c>
      <c r="H1457" s="263" t="s">
        <v>1652</v>
      </c>
      <c r="I1457" s="263" t="s">
        <v>1658</v>
      </c>
      <c r="J1457" s="51"/>
      <c r="K1457" s="52" t="str">
        <f t="shared" si="251"/>
        <v/>
      </c>
      <c r="L1457" s="83" t="str">
        <f t="shared" si="252"/>
        <v/>
      </c>
      <c r="M1457" s="53" t="str">
        <f>IF(K1457="","",COUNTIF($K$7:K1457,"ﾘｽﾄ１"))</f>
        <v/>
      </c>
      <c r="N1457" s="53" t="str">
        <f t="shared" si="253"/>
        <v/>
      </c>
      <c r="O1457" s="54" t="str">
        <f t="shared" si="254"/>
        <v/>
      </c>
      <c r="P1457" s="53" t="str">
        <f t="shared" si="245"/>
        <v/>
      </c>
      <c r="Q1457" s="52" t="str">
        <f t="shared" si="246"/>
        <v/>
      </c>
      <c r="R1457" s="55" t="str">
        <f t="shared" si="247"/>
        <v/>
      </c>
      <c r="S1457" s="52" t="str">
        <f t="shared" si="255"/>
        <v/>
      </c>
      <c r="T1457" s="83" t="str">
        <f t="shared" si="248"/>
        <v/>
      </c>
      <c r="U1457" s="53" t="str">
        <f>IF(S1457="","",COUNTIF($S$7:S1457,"該当２"))</f>
        <v/>
      </c>
      <c r="V1457" s="56" t="str">
        <f t="shared" si="249"/>
        <v/>
      </c>
      <c r="W1457" s="83" t="str">
        <f t="shared" si="250"/>
        <v/>
      </c>
      <c r="X1457" s="53" t="str">
        <f>IF(V1457="","",COUNTIF($V$7:V1457,"該当３"))</f>
        <v/>
      </c>
    </row>
    <row r="1458" spans="1:24">
      <c r="A1458" s="263">
        <v>1021005010</v>
      </c>
      <c r="B1458" s="263">
        <v>10</v>
      </c>
      <c r="C1458" s="264">
        <v>210</v>
      </c>
      <c r="D1458" s="265">
        <v>5</v>
      </c>
      <c r="E1458" s="264">
        <v>10</v>
      </c>
      <c r="F1458" s="263" t="s">
        <v>495</v>
      </c>
      <c r="G1458" s="263" t="s">
        <v>1619</v>
      </c>
      <c r="H1458" s="263" t="s">
        <v>1652</v>
      </c>
      <c r="I1458" s="263" t="s">
        <v>1659</v>
      </c>
      <c r="J1458" s="51"/>
      <c r="K1458" s="52" t="str">
        <f t="shared" si="251"/>
        <v/>
      </c>
      <c r="L1458" s="83" t="str">
        <f t="shared" si="252"/>
        <v/>
      </c>
      <c r="M1458" s="53" t="str">
        <f>IF(K1458="","",COUNTIF($K$7:K1458,"ﾘｽﾄ１"))</f>
        <v/>
      </c>
      <c r="N1458" s="53" t="str">
        <f t="shared" si="253"/>
        <v/>
      </c>
      <c r="O1458" s="54" t="str">
        <f t="shared" si="254"/>
        <v/>
      </c>
      <c r="P1458" s="53" t="str">
        <f t="shared" si="245"/>
        <v/>
      </c>
      <c r="Q1458" s="52" t="str">
        <f t="shared" si="246"/>
        <v/>
      </c>
      <c r="R1458" s="55" t="str">
        <f t="shared" si="247"/>
        <v/>
      </c>
      <c r="S1458" s="52" t="str">
        <f t="shared" si="255"/>
        <v/>
      </c>
      <c r="T1458" s="83" t="str">
        <f t="shared" si="248"/>
        <v/>
      </c>
      <c r="U1458" s="53" t="str">
        <f>IF(S1458="","",COUNTIF($S$7:S1458,"該当２"))</f>
        <v/>
      </c>
      <c r="V1458" s="56" t="str">
        <f t="shared" si="249"/>
        <v/>
      </c>
      <c r="W1458" s="83" t="str">
        <f t="shared" si="250"/>
        <v/>
      </c>
      <c r="X1458" s="53" t="str">
        <f>IF(V1458="","",COUNTIF($V$7:V1458,"該当３"))</f>
        <v/>
      </c>
    </row>
    <row r="1459" spans="1:24">
      <c r="A1459" s="263">
        <v>1021005011</v>
      </c>
      <c r="B1459" s="263">
        <v>10</v>
      </c>
      <c r="C1459" s="264">
        <v>210</v>
      </c>
      <c r="D1459" s="265">
        <v>5</v>
      </c>
      <c r="E1459" s="264">
        <v>11</v>
      </c>
      <c r="F1459" s="263" t="s">
        <v>495</v>
      </c>
      <c r="G1459" s="263" t="s">
        <v>1619</v>
      </c>
      <c r="H1459" s="263" t="s">
        <v>1652</v>
      </c>
      <c r="I1459" s="263" t="s">
        <v>1660</v>
      </c>
      <c r="J1459" s="51"/>
      <c r="K1459" s="52" t="str">
        <f t="shared" si="251"/>
        <v/>
      </c>
      <c r="L1459" s="83" t="str">
        <f t="shared" si="252"/>
        <v/>
      </c>
      <c r="M1459" s="53" t="str">
        <f>IF(K1459="","",COUNTIF($K$7:K1459,"ﾘｽﾄ１"))</f>
        <v/>
      </c>
      <c r="N1459" s="53" t="str">
        <f t="shared" si="253"/>
        <v/>
      </c>
      <c r="O1459" s="54" t="str">
        <f t="shared" si="254"/>
        <v/>
      </c>
      <c r="P1459" s="53" t="str">
        <f t="shared" si="245"/>
        <v/>
      </c>
      <c r="Q1459" s="52" t="str">
        <f t="shared" si="246"/>
        <v/>
      </c>
      <c r="R1459" s="55" t="str">
        <f t="shared" si="247"/>
        <v/>
      </c>
      <c r="S1459" s="52" t="str">
        <f t="shared" si="255"/>
        <v/>
      </c>
      <c r="T1459" s="83" t="str">
        <f t="shared" si="248"/>
        <v/>
      </c>
      <c r="U1459" s="53" t="str">
        <f>IF(S1459="","",COUNTIF($S$7:S1459,"該当２"))</f>
        <v/>
      </c>
      <c r="V1459" s="56" t="str">
        <f t="shared" si="249"/>
        <v/>
      </c>
      <c r="W1459" s="83" t="str">
        <f t="shared" si="250"/>
        <v/>
      </c>
      <c r="X1459" s="53" t="str">
        <f>IF(V1459="","",COUNTIF($V$7:V1459,"該当３"))</f>
        <v/>
      </c>
    </row>
    <row r="1460" spans="1:24">
      <c r="A1460" s="263">
        <v>1021005012</v>
      </c>
      <c r="B1460" s="263">
        <v>10</v>
      </c>
      <c r="C1460" s="264">
        <v>210</v>
      </c>
      <c r="D1460" s="265">
        <v>5</v>
      </c>
      <c r="E1460" s="264">
        <v>12</v>
      </c>
      <c r="F1460" s="263" t="s">
        <v>495</v>
      </c>
      <c r="G1460" s="263" t="s">
        <v>1619</v>
      </c>
      <c r="H1460" s="263" t="s">
        <v>1652</v>
      </c>
      <c r="I1460" s="263" t="s">
        <v>1661</v>
      </c>
      <c r="J1460" s="51"/>
      <c r="K1460" s="52" t="str">
        <f t="shared" si="251"/>
        <v/>
      </c>
      <c r="L1460" s="83" t="str">
        <f t="shared" si="252"/>
        <v/>
      </c>
      <c r="M1460" s="53" t="str">
        <f>IF(K1460="","",COUNTIF($K$7:K1460,"ﾘｽﾄ１"))</f>
        <v/>
      </c>
      <c r="N1460" s="53" t="str">
        <f t="shared" si="253"/>
        <v/>
      </c>
      <c r="O1460" s="54" t="str">
        <f t="shared" si="254"/>
        <v/>
      </c>
      <c r="P1460" s="53" t="str">
        <f t="shared" si="245"/>
        <v/>
      </c>
      <c r="Q1460" s="52" t="str">
        <f t="shared" si="246"/>
        <v/>
      </c>
      <c r="R1460" s="55" t="str">
        <f t="shared" si="247"/>
        <v/>
      </c>
      <c r="S1460" s="52" t="str">
        <f t="shared" si="255"/>
        <v/>
      </c>
      <c r="T1460" s="83" t="str">
        <f t="shared" si="248"/>
        <v/>
      </c>
      <c r="U1460" s="53" t="str">
        <f>IF(S1460="","",COUNTIF($S$7:S1460,"該当２"))</f>
        <v/>
      </c>
      <c r="V1460" s="56" t="str">
        <f t="shared" si="249"/>
        <v/>
      </c>
      <c r="W1460" s="83" t="str">
        <f t="shared" si="250"/>
        <v/>
      </c>
      <c r="X1460" s="53" t="str">
        <f>IF(V1460="","",COUNTIF($V$7:V1460,"該当３"))</f>
        <v/>
      </c>
    </row>
    <row r="1461" spans="1:24">
      <c r="A1461" s="263">
        <v>1021005013</v>
      </c>
      <c r="B1461" s="263">
        <v>10</v>
      </c>
      <c r="C1461" s="264">
        <v>210</v>
      </c>
      <c r="D1461" s="265">
        <v>5</v>
      </c>
      <c r="E1461" s="264">
        <v>13</v>
      </c>
      <c r="F1461" s="263" t="s">
        <v>495</v>
      </c>
      <c r="G1461" s="263" t="s">
        <v>1619</v>
      </c>
      <c r="H1461" s="263" t="s">
        <v>1652</v>
      </c>
      <c r="I1461" s="263" t="s">
        <v>1662</v>
      </c>
      <c r="J1461" s="51"/>
      <c r="K1461" s="52" t="str">
        <f t="shared" si="251"/>
        <v/>
      </c>
      <c r="L1461" s="83" t="str">
        <f t="shared" si="252"/>
        <v/>
      </c>
      <c r="M1461" s="53" t="str">
        <f>IF(K1461="","",COUNTIF($K$7:K1461,"ﾘｽﾄ１"))</f>
        <v/>
      </c>
      <c r="N1461" s="53" t="str">
        <f t="shared" si="253"/>
        <v/>
      </c>
      <c r="O1461" s="54" t="str">
        <f t="shared" si="254"/>
        <v/>
      </c>
      <c r="P1461" s="53" t="str">
        <f t="shared" si="245"/>
        <v/>
      </c>
      <c r="Q1461" s="52" t="str">
        <f t="shared" si="246"/>
        <v/>
      </c>
      <c r="R1461" s="55" t="str">
        <f t="shared" si="247"/>
        <v/>
      </c>
      <c r="S1461" s="52" t="str">
        <f t="shared" si="255"/>
        <v/>
      </c>
      <c r="T1461" s="83" t="str">
        <f t="shared" si="248"/>
        <v/>
      </c>
      <c r="U1461" s="53" t="str">
        <f>IF(S1461="","",COUNTIF($S$7:S1461,"該当２"))</f>
        <v/>
      </c>
      <c r="V1461" s="56" t="str">
        <f t="shared" si="249"/>
        <v/>
      </c>
      <c r="W1461" s="83" t="str">
        <f t="shared" si="250"/>
        <v/>
      </c>
      <c r="X1461" s="53" t="str">
        <f>IF(V1461="","",COUNTIF($V$7:V1461,"該当３"))</f>
        <v/>
      </c>
    </row>
    <row r="1462" spans="1:24">
      <c r="A1462" s="263">
        <v>1021006000</v>
      </c>
      <c r="B1462" s="263">
        <v>10</v>
      </c>
      <c r="C1462" s="264">
        <v>210</v>
      </c>
      <c r="D1462" s="265">
        <v>6</v>
      </c>
      <c r="E1462" s="264">
        <v>0</v>
      </c>
      <c r="F1462" s="263" t="s">
        <v>495</v>
      </c>
      <c r="G1462" s="263" t="s">
        <v>1619</v>
      </c>
      <c r="H1462" s="502" t="s">
        <v>2402</v>
      </c>
      <c r="I1462" s="263"/>
      <c r="J1462" s="51"/>
      <c r="K1462" s="52" t="str">
        <f t="shared" si="251"/>
        <v/>
      </c>
      <c r="L1462" s="83" t="str">
        <f t="shared" si="252"/>
        <v/>
      </c>
      <c r="M1462" s="53" t="str">
        <f>IF(K1462="","",COUNTIF($K$7:K1462,"ﾘｽﾄ１"))</f>
        <v/>
      </c>
      <c r="N1462" s="53" t="str">
        <f t="shared" si="253"/>
        <v/>
      </c>
      <c r="O1462" s="54" t="str">
        <f t="shared" si="254"/>
        <v/>
      </c>
      <c r="P1462" s="53" t="str">
        <f t="shared" si="245"/>
        <v/>
      </c>
      <c r="Q1462" s="52" t="str">
        <f t="shared" si="246"/>
        <v/>
      </c>
      <c r="R1462" s="55" t="str">
        <f t="shared" si="247"/>
        <v/>
      </c>
      <c r="S1462" s="52" t="str">
        <f t="shared" si="255"/>
        <v/>
      </c>
      <c r="T1462" s="83" t="str">
        <f t="shared" si="248"/>
        <v/>
      </c>
      <c r="U1462" s="53" t="str">
        <f>IF(S1462="","",COUNTIF($S$7:S1462,"該当２"))</f>
        <v/>
      </c>
      <c r="V1462" s="56" t="str">
        <f t="shared" si="249"/>
        <v/>
      </c>
      <c r="W1462" s="83" t="str">
        <f t="shared" si="250"/>
        <v/>
      </c>
      <c r="X1462" s="53" t="str">
        <f>IF(V1462="","",COUNTIF($V$7:V1462,"該当３"))</f>
        <v/>
      </c>
    </row>
    <row r="1463" spans="1:24">
      <c r="A1463" s="263">
        <v>1021006001</v>
      </c>
      <c r="B1463" s="263">
        <v>10</v>
      </c>
      <c r="C1463" s="264">
        <v>210</v>
      </c>
      <c r="D1463" s="265">
        <v>6</v>
      </c>
      <c r="E1463" s="264">
        <v>1</v>
      </c>
      <c r="F1463" s="263" t="s">
        <v>495</v>
      </c>
      <c r="G1463" s="263" t="s">
        <v>1619</v>
      </c>
      <c r="H1463" s="502" t="s">
        <v>2402</v>
      </c>
      <c r="I1463" s="263" t="s">
        <v>1663</v>
      </c>
      <c r="J1463" s="51"/>
      <c r="K1463" s="52" t="str">
        <f t="shared" si="251"/>
        <v/>
      </c>
      <c r="L1463" s="83" t="str">
        <f t="shared" si="252"/>
        <v/>
      </c>
      <c r="M1463" s="53" t="str">
        <f>IF(K1463="","",COUNTIF($K$7:K1463,"ﾘｽﾄ１"))</f>
        <v/>
      </c>
      <c r="N1463" s="53" t="str">
        <f t="shared" si="253"/>
        <v/>
      </c>
      <c r="O1463" s="54" t="str">
        <f t="shared" si="254"/>
        <v/>
      </c>
      <c r="P1463" s="53" t="str">
        <f t="shared" si="245"/>
        <v/>
      </c>
      <c r="Q1463" s="52" t="str">
        <f t="shared" si="246"/>
        <v/>
      </c>
      <c r="R1463" s="55" t="str">
        <f t="shared" si="247"/>
        <v/>
      </c>
      <c r="S1463" s="52" t="str">
        <f t="shared" si="255"/>
        <v/>
      </c>
      <c r="T1463" s="83" t="str">
        <f t="shared" si="248"/>
        <v/>
      </c>
      <c r="U1463" s="53" t="str">
        <f>IF(S1463="","",COUNTIF($S$7:S1463,"該当２"))</f>
        <v/>
      </c>
      <c r="V1463" s="56" t="str">
        <f t="shared" si="249"/>
        <v/>
      </c>
      <c r="W1463" s="83" t="str">
        <f t="shared" si="250"/>
        <v/>
      </c>
      <c r="X1463" s="53" t="str">
        <f>IF(V1463="","",COUNTIF($V$7:V1463,"該当３"))</f>
        <v/>
      </c>
    </row>
    <row r="1464" spans="1:24">
      <c r="A1464" s="263">
        <v>1021006002</v>
      </c>
      <c r="B1464" s="263">
        <v>10</v>
      </c>
      <c r="C1464" s="264">
        <v>210</v>
      </c>
      <c r="D1464" s="265">
        <v>6</v>
      </c>
      <c r="E1464" s="264">
        <v>2</v>
      </c>
      <c r="F1464" s="263" t="s">
        <v>495</v>
      </c>
      <c r="G1464" s="263" t="s">
        <v>1619</v>
      </c>
      <c r="H1464" s="502" t="s">
        <v>2402</v>
      </c>
      <c r="I1464" s="263" t="s">
        <v>1664</v>
      </c>
      <c r="J1464" s="51"/>
      <c r="K1464" s="52" t="str">
        <f t="shared" si="251"/>
        <v/>
      </c>
      <c r="L1464" s="83" t="str">
        <f t="shared" si="252"/>
        <v/>
      </c>
      <c r="M1464" s="53" t="str">
        <f>IF(K1464="","",COUNTIF($K$7:K1464,"ﾘｽﾄ１"))</f>
        <v/>
      </c>
      <c r="N1464" s="53" t="str">
        <f t="shared" si="253"/>
        <v/>
      </c>
      <c r="O1464" s="54" t="str">
        <f t="shared" si="254"/>
        <v/>
      </c>
      <c r="P1464" s="53" t="str">
        <f t="shared" si="245"/>
        <v/>
      </c>
      <c r="Q1464" s="52" t="str">
        <f t="shared" si="246"/>
        <v/>
      </c>
      <c r="R1464" s="55" t="str">
        <f t="shared" si="247"/>
        <v/>
      </c>
      <c r="S1464" s="52" t="str">
        <f t="shared" si="255"/>
        <v/>
      </c>
      <c r="T1464" s="83" t="str">
        <f t="shared" si="248"/>
        <v/>
      </c>
      <c r="U1464" s="53" t="str">
        <f>IF(S1464="","",COUNTIF($S$7:S1464,"該当２"))</f>
        <v/>
      </c>
      <c r="V1464" s="56" t="str">
        <f t="shared" si="249"/>
        <v/>
      </c>
      <c r="W1464" s="83" t="str">
        <f t="shared" si="250"/>
        <v/>
      </c>
      <c r="X1464" s="53" t="str">
        <f>IF(V1464="","",COUNTIF($V$7:V1464,"該当３"))</f>
        <v/>
      </c>
    </row>
    <row r="1465" spans="1:24">
      <c r="A1465" s="263">
        <v>1021006003</v>
      </c>
      <c r="B1465" s="263">
        <v>10</v>
      </c>
      <c r="C1465" s="264">
        <v>210</v>
      </c>
      <c r="D1465" s="265">
        <v>6</v>
      </c>
      <c r="E1465" s="264">
        <v>3</v>
      </c>
      <c r="F1465" s="263" t="s">
        <v>495</v>
      </c>
      <c r="G1465" s="263" t="s">
        <v>1619</v>
      </c>
      <c r="H1465" s="502" t="s">
        <v>2402</v>
      </c>
      <c r="I1465" s="263" t="s">
        <v>1665</v>
      </c>
      <c r="J1465" s="51"/>
      <c r="K1465" s="52" t="str">
        <f t="shared" si="251"/>
        <v/>
      </c>
      <c r="L1465" s="83" t="str">
        <f t="shared" si="252"/>
        <v/>
      </c>
      <c r="M1465" s="53" t="str">
        <f>IF(K1465="","",COUNTIF($K$7:K1465,"ﾘｽﾄ１"))</f>
        <v/>
      </c>
      <c r="N1465" s="53" t="str">
        <f t="shared" si="253"/>
        <v/>
      </c>
      <c r="O1465" s="54" t="str">
        <f t="shared" si="254"/>
        <v/>
      </c>
      <c r="P1465" s="53" t="str">
        <f t="shared" si="245"/>
        <v/>
      </c>
      <c r="Q1465" s="52" t="str">
        <f t="shared" si="246"/>
        <v/>
      </c>
      <c r="R1465" s="55" t="str">
        <f t="shared" si="247"/>
        <v/>
      </c>
      <c r="S1465" s="52" t="str">
        <f t="shared" si="255"/>
        <v/>
      </c>
      <c r="T1465" s="83" t="str">
        <f t="shared" si="248"/>
        <v/>
      </c>
      <c r="U1465" s="53" t="str">
        <f>IF(S1465="","",COUNTIF($S$7:S1465,"該当２"))</f>
        <v/>
      </c>
      <c r="V1465" s="56" t="str">
        <f t="shared" si="249"/>
        <v/>
      </c>
      <c r="W1465" s="83" t="str">
        <f t="shared" si="250"/>
        <v/>
      </c>
      <c r="X1465" s="53" t="str">
        <f>IF(V1465="","",COUNTIF($V$7:V1465,"該当３"))</f>
        <v/>
      </c>
    </row>
    <row r="1466" spans="1:24">
      <c r="A1466" s="263">
        <v>1021006004</v>
      </c>
      <c r="B1466" s="263">
        <v>10</v>
      </c>
      <c r="C1466" s="264">
        <v>210</v>
      </c>
      <c r="D1466" s="265">
        <v>6</v>
      </c>
      <c r="E1466" s="264">
        <v>4</v>
      </c>
      <c r="F1466" s="263" t="s">
        <v>495</v>
      </c>
      <c r="G1466" s="263" t="s">
        <v>1619</v>
      </c>
      <c r="H1466" s="502" t="s">
        <v>2402</v>
      </c>
      <c r="I1466" s="263" t="s">
        <v>46</v>
      </c>
      <c r="J1466" s="51"/>
      <c r="K1466" s="52" t="str">
        <f t="shared" si="251"/>
        <v/>
      </c>
      <c r="L1466" s="83" t="str">
        <f t="shared" si="252"/>
        <v/>
      </c>
      <c r="M1466" s="53" t="str">
        <f>IF(K1466="","",COUNTIF($K$7:K1466,"ﾘｽﾄ１"))</f>
        <v/>
      </c>
      <c r="N1466" s="53" t="str">
        <f t="shared" si="253"/>
        <v/>
      </c>
      <c r="O1466" s="54" t="str">
        <f t="shared" si="254"/>
        <v/>
      </c>
      <c r="P1466" s="53" t="str">
        <f t="shared" si="245"/>
        <v/>
      </c>
      <c r="Q1466" s="52" t="str">
        <f t="shared" si="246"/>
        <v/>
      </c>
      <c r="R1466" s="55" t="str">
        <f t="shared" si="247"/>
        <v/>
      </c>
      <c r="S1466" s="52" t="str">
        <f t="shared" si="255"/>
        <v/>
      </c>
      <c r="T1466" s="83" t="str">
        <f t="shared" si="248"/>
        <v/>
      </c>
      <c r="U1466" s="53" t="str">
        <f>IF(S1466="","",COUNTIF($S$7:S1466,"該当２"))</f>
        <v/>
      </c>
      <c r="V1466" s="56" t="str">
        <f t="shared" si="249"/>
        <v/>
      </c>
      <c r="W1466" s="83" t="str">
        <f t="shared" si="250"/>
        <v/>
      </c>
      <c r="X1466" s="53" t="str">
        <f>IF(V1466="","",COUNTIF($V$7:V1466,"該当３"))</f>
        <v/>
      </c>
    </row>
    <row r="1467" spans="1:24">
      <c r="A1467" s="263">
        <v>1021006005</v>
      </c>
      <c r="B1467" s="263">
        <v>10</v>
      </c>
      <c r="C1467" s="264">
        <v>210</v>
      </c>
      <c r="D1467" s="265">
        <v>6</v>
      </c>
      <c r="E1467" s="264">
        <v>5</v>
      </c>
      <c r="F1467" s="263" t="s">
        <v>495</v>
      </c>
      <c r="G1467" s="263" t="s">
        <v>1619</v>
      </c>
      <c r="H1467" s="502" t="s">
        <v>2402</v>
      </c>
      <c r="I1467" s="263" t="s">
        <v>1666</v>
      </c>
      <c r="J1467" s="51"/>
      <c r="K1467" s="52" t="str">
        <f t="shared" si="251"/>
        <v/>
      </c>
      <c r="L1467" s="83" t="str">
        <f t="shared" si="252"/>
        <v/>
      </c>
      <c r="M1467" s="53" t="str">
        <f>IF(K1467="","",COUNTIF($K$7:K1467,"ﾘｽﾄ１"))</f>
        <v/>
      </c>
      <c r="N1467" s="53" t="str">
        <f t="shared" si="253"/>
        <v/>
      </c>
      <c r="O1467" s="54" t="str">
        <f t="shared" si="254"/>
        <v/>
      </c>
      <c r="P1467" s="53" t="str">
        <f t="shared" si="245"/>
        <v/>
      </c>
      <c r="Q1467" s="52" t="str">
        <f t="shared" si="246"/>
        <v/>
      </c>
      <c r="R1467" s="55" t="str">
        <f t="shared" si="247"/>
        <v/>
      </c>
      <c r="S1467" s="52" t="str">
        <f t="shared" si="255"/>
        <v/>
      </c>
      <c r="T1467" s="83" t="str">
        <f t="shared" si="248"/>
        <v/>
      </c>
      <c r="U1467" s="53" t="str">
        <f>IF(S1467="","",COUNTIF($S$7:S1467,"該当２"))</f>
        <v/>
      </c>
      <c r="V1467" s="56" t="str">
        <f t="shared" si="249"/>
        <v/>
      </c>
      <c r="W1467" s="83" t="str">
        <f t="shared" si="250"/>
        <v/>
      </c>
      <c r="X1467" s="53" t="str">
        <f>IF(V1467="","",COUNTIF($V$7:V1467,"該当３"))</f>
        <v/>
      </c>
    </row>
    <row r="1468" spans="1:24">
      <c r="A1468" s="263">
        <v>1021006006</v>
      </c>
      <c r="B1468" s="263">
        <v>10</v>
      </c>
      <c r="C1468" s="264">
        <v>210</v>
      </c>
      <c r="D1468" s="265">
        <v>6</v>
      </c>
      <c r="E1468" s="264">
        <v>6</v>
      </c>
      <c r="F1468" s="263" t="s">
        <v>495</v>
      </c>
      <c r="G1468" s="263" t="s">
        <v>1619</v>
      </c>
      <c r="H1468" s="502" t="s">
        <v>2402</v>
      </c>
      <c r="I1468" s="263" t="s">
        <v>69</v>
      </c>
      <c r="J1468" s="51"/>
      <c r="K1468" s="52" t="str">
        <f t="shared" si="251"/>
        <v/>
      </c>
      <c r="L1468" s="83" t="str">
        <f t="shared" si="252"/>
        <v/>
      </c>
      <c r="M1468" s="53" t="str">
        <f>IF(K1468="","",COUNTIF($K$7:K1468,"ﾘｽﾄ１"))</f>
        <v/>
      </c>
      <c r="N1468" s="53" t="str">
        <f t="shared" si="253"/>
        <v/>
      </c>
      <c r="O1468" s="54" t="str">
        <f t="shared" si="254"/>
        <v/>
      </c>
      <c r="P1468" s="53" t="str">
        <f t="shared" si="245"/>
        <v/>
      </c>
      <c r="Q1468" s="52" t="str">
        <f t="shared" si="246"/>
        <v/>
      </c>
      <c r="R1468" s="55" t="str">
        <f t="shared" si="247"/>
        <v/>
      </c>
      <c r="S1468" s="52" t="str">
        <f t="shared" si="255"/>
        <v/>
      </c>
      <c r="T1468" s="83" t="str">
        <f t="shared" si="248"/>
        <v/>
      </c>
      <c r="U1468" s="53" t="str">
        <f>IF(S1468="","",COUNTIF($S$7:S1468,"該当２"))</f>
        <v/>
      </c>
      <c r="V1468" s="56" t="str">
        <f t="shared" si="249"/>
        <v/>
      </c>
      <c r="W1468" s="83" t="str">
        <f t="shared" si="250"/>
        <v/>
      </c>
      <c r="X1468" s="53" t="str">
        <f>IF(V1468="","",COUNTIF($V$7:V1468,"該当３"))</f>
        <v/>
      </c>
    </row>
    <row r="1469" spans="1:24">
      <c r="A1469" s="263">
        <v>1021006007</v>
      </c>
      <c r="B1469" s="263">
        <v>10</v>
      </c>
      <c r="C1469" s="264">
        <v>210</v>
      </c>
      <c r="D1469" s="265">
        <v>6</v>
      </c>
      <c r="E1469" s="264">
        <v>7</v>
      </c>
      <c r="F1469" s="263" t="s">
        <v>495</v>
      </c>
      <c r="G1469" s="263" t="s">
        <v>1619</v>
      </c>
      <c r="H1469" s="502" t="s">
        <v>2402</v>
      </c>
      <c r="I1469" s="263" t="s">
        <v>1667</v>
      </c>
      <c r="J1469" s="51"/>
      <c r="K1469" s="52" t="str">
        <f t="shared" si="251"/>
        <v/>
      </c>
      <c r="L1469" s="83" t="str">
        <f t="shared" si="252"/>
        <v/>
      </c>
      <c r="M1469" s="53" t="str">
        <f>IF(K1469="","",COUNTIF($K$7:K1469,"ﾘｽﾄ１"))</f>
        <v/>
      </c>
      <c r="N1469" s="53" t="str">
        <f t="shared" si="253"/>
        <v/>
      </c>
      <c r="O1469" s="54" t="str">
        <f t="shared" si="254"/>
        <v/>
      </c>
      <c r="P1469" s="53" t="str">
        <f t="shared" si="245"/>
        <v/>
      </c>
      <c r="Q1469" s="52" t="str">
        <f t="shared" si="246"/>
        <v/>
      </c>
      <c r="R1469" s="55" t="str">
        <f t="shared" si="247"/>
        <v/>
      </c>
      <c r="S1469" s="52" t="str">
        <f t="shared" si="255"/>
        <v/>
      </c>
      <c r="T1469" s="83" t="str">
        <f t="shared" si="248"/>
        <v/>
      </c>
      <c r="U1469" s="53" t="str">
        <f>IF(S1469="","",COUNTIF($S$7:S1469,"該当２"))</f>
        <v/>
      </c>
      <c r="V1469" s="56" t="str">
        <f t="shared" si="249"/>
        <v/>
      </c>
      <c r="W1469" s="83" t="str">
        <f t="shared" si="250"/>
        <v/>
      </c>
      <c r="X1469" s="53" t="str">
        <f>IF(V1469="","",COUNTIF($V$7:V1469,"該当３"))</f>
        <v/>
      </c>
    </row>
    <row r="1470" spans="1:24">
      <c r="A1470" s="263">
        <v>1021006008</v>
      </c>
      <c r="B1470" s="263">
        <v>10</v>
      </c>
      <c r="C1470" s="264">
        <v>210</v>
      </c>
      <c r="D1470" s="265">
        <v>6</v>
      </c>
      <c r="E1470" s="264">
        <v>8</v>
      </c>
      <c r="F1470" s="263" t="s">
        <v>495</v>
      </c>
      <c r="G1470" s="263" t="s">
        <v>1619</v>
      </c>
      <c r="H1470" s="502" t="s">
        <v>2402</v>
      </c>
      <c r="I1470" s="263" t="s">
        <v>1668</v>
      </c>
      <c r="J1470" s="51"/>
      <c r="K1470" s="52" t="str">
        <f t="shared" si="251"/>
        <v/>
      </c>
      <c r="L1470" s="83" t="str">
        <f t="shared" si="252"/>
        <v/>
      </c>
      <c r="M1470" s="53" t="str">
        <f>IF(K1470="","",COUNTIF($K$7:K1470,"ﾘｽﾄ１"))</f>
        <v/>
      </c>
      <c r="N1470" s="53" t="str">
        <f t="shared" si="253"/>
        <v/>
      </c>
      <c r="O1470" s="54" t="str">
        <f t="shared" si="254"/>
        <v/>
      </c>
      <c r="P1470" s="53" t="str">
        <f t="shared" si="245"/>
        <v/>
      </c>
      <c r="Q1470" s="52" t="str">
        <f t="shared" si="246"/>
        <v/>
      </c>
      <c r="R1470" s="55" t="str">
        <f t="shared" si="247"/>
        <v/>
      </c>
      <c r="S1470" s="52" t="str">
        <f t="shared" si="255"/>
        <v/>
      </c>
      <c r="T1470" s="83" t="str">
        <f t="shared" si="248"/>
        <v/>
      </c>
      <c r="U1470" s="53" t="str">
        <f>IF(S1470="","",COUNTIF($S$7:S1470,"該当２"))</f>
        <v/>
      </c>
      <c r="V1470" s="56" t="str">
        <f t="shared" si="249"/>
        <v/>
      </c>
      <c r="W1470" s="83" t="str">
        <f t="shared" si="250"/>
        <v/>
      </c>
      <c r="X1470" s="53" t="str">
        <f>IF(V1470="","",COUNTIF($V$7:V1470,"該当３"))</f>
        <v/>
      </c>
    </row>
    <row r="1471" spans="1:24">
      <c r="A1471" s="263">
        <v>1021006009</v>
      </c>
      <c r="B1471" s="263">
        <v>10</v>
      </c>
      <c r="C1471" s="264">
        <v>210</v>
      </c>
      <c r="D1471" s="265">
        <v>6</v>
      </c>
      <c r="E1471" s="264">
        <v>9</v>
      </c>
      <c r="F1471" s="263" t="s">
        <v>495</v>
      </c>
      <c r="G1471" s="263" t="s">
        <v>1619</v>
      </c>
      <c r="H1471" s="502" t="s">
        <v>2402</v>
      </c>
      <c r="I1471" s="263" t="s">
        <v>863</v>
      </c>
      <c r="J1471" s="51"/>
      <c r="K1471" s="52" t="str">
        <f t="shared" si="251"/>
        <v/>
      </c>
      <c r="L1471" s="83" t="str">
        <f t="shared" si="252"/>
        <v/>
      </c>
      <c r="M1471" s="53" t="str">
        <f>IF(K1471="","",COUNTIF($K$7:K1471,"ﾘｽﾄ１"))</f>
        <v/>
      </c>
      <c r="N1471" s="53" t="str">
        <f t="shared" si="253"/>
        <v/>
      </c>
      <c r="O1471" s="54" t="str">
        <f t="shared" si="254"/>
        <v/>
      </c>
      <c r="P1471" s="53" t="str">
        <f t="shared" si="245"/>
        <v/>
      </c>
      <c r="Q1471" s="52" t="str">
        <f t="shared" si="246"/>
        <v/>
      </c>
      <c r="R1471" s="55" t="str">
        <f t="shared" si="247"/>
        <v/>
      </c>
      <c r="S1471" s="52" t="str">
        <f t="shared" si="255"/>
        <v/>
      </c>
      <c r="T1471" s="83" t="str">
        <f t="shared" si="248"/>
        <v/>
      </c>
      <c r="U1471" s="53" t="str">
        <f>IF(S1471="","",COUNTIF($S$7:S1471,"該当２"))</f>
        <v/>
      </c>
      <c r="V1471" s="56" t="str">
        <f t="shared" si="249"/>
        <v/>
      </c>
      <c r="W1471" s="83" t="str">
        <f t="shared" si="250"/>
        <v/>
      </c>
      <c r="X1471" s="53" t="str">
        <f>IF(V1471="","",COUNTIF($V$7:V1471,"該当３"))</f>
        <v/>
      </c>
    </row>
    <row r="1472" spans="1:24">
      <c r="A1472" s="263">
        <v>1021006010</v>
      </c>
      <c r="B1472" s="263">
        <v>10</v>
      </c>
      <c r="C1472" s="264">
        <v>210</v>
      </c>
      <c r="D1472" s="265">
        <v>6</v>
      </c>
      <c r="E1472" s="264">
        <v>10</v>
      </c>
      <c r="F1472" s="263" t="s">
        <v>495</v>
      </c>
      <c r="G1472" s="263" t="s">
        <v>1619</v>
      </c>
      <c r="H1472" s="502" t="s">
        <v>2402</v>
      </c>
      <c r="I1472" s="263" t="s">
        <v>1669</v>
      </c>
      <c r="J1472" s="51"/>
      <c r="K1472" s="52" t="str">
        <f t="shared" si="251"/>
        <v/>
      </c>
      <c r="L1472" s="83" t="str">
        <f t="shared" si="252"/>
        <v/>
      </c>
      <c r="M1472" s="53" t="str">
        <f>IF(K1472="","",COUNTIF($K$7:K1472,"ﾘｽﾄ１"))</f>
        <v/>
      </c>
      <c r="N1472" s="53" t="str">
        <f t="shared" si="253"/>
        <v/>
      </c>
      <c r="O1472" s="54" t="str">
        <f t="shared" si="254"/>
        <v/>
      </c>
      <c r="P1472" s="53" t="str">
        <f t="shared" si="245"/>
        <v/>
      </c>
      <c r="Q1472" s="52" t="str">
        <f t="shared" si="246"/>
        <v/>
      </c>
      <c r="R1472" s="55" t="str">
        <f t="shared" si="247"/>
        <v/>
      </c>
      <c r="S1472" s="52" t="str">
        <f t="shared" si="255"/>
        <v/>
      </c>
      <c r="T1472" s="83" t="str">
        <f t="shared" si="248"/>
        <v/>
      </c>
      <c r="U1472" s="53" t="str">
        <f>IF(S1472="","",COUNTIF($S$7:S1472,"該当２"))</f>
        <v/>
      </c>
      <c r="V1472" s="56" t="str">
        <f t="shared" si="249"/>
        <v/>
      </c>
      <c r="W1472" s="83" t="str">
        <f t="shared" si="250"/>
        <v/>
      </c>
      <c r="X1472" s="53" t="str">
        <f>IF(V1472="","",COUNTIF($V$7:V1472,"該当３"))</f>
        <v/>
      </c>
    </row>
    <row r="1473" spans="1:24">
      <c r="A1473" s="263">
        <v>1021006011</v>
      </c>
      <c r="B1473" s="263">
        <v>10</v>
      </c>
      <c r="C1473" s="264">
        <v>210</v>
      </c>
      <c r="D1473" s="265">
        <v>6</v>
      </c>
      <c r="E1473" s="264">
        <v>11</v>
      </c>
      <c r="F1473" s="263" t="s">
        <v>495</v>
      </c>
      <c r="G1473" s="263" t="s">
        <v>1619</v>
      </c>
      <c r="H1473" s="502" t="s">
        <v>2402</v>
      </c>
      <c r="I1473" s="263" t="s">
        <v>1670</v>
      </c>
      <c r="J1473" s="51"/>
      <c r="K1473" s="52" t="str">
        <f t="shared" si="251"/>
        <v/>
      </c>
      <c r="L1473" s="83" t="str">
        <f t="shared" si="252"/>
        <v/>
      </c>
      <c r="M1473" s="53" t="str">
        <f>IF(K1473="","",COUNTIF($K$7:K1473,"ﾘｽﾄ１"))</f>
        <v/>
      </c>
      <c r="N1473" s="53" t="str">
        <f t="shared" si="253"/>
        <v/>
      </c>
      <c r="O1473" s="54" t="str">
        <f t="shared" si="254"/>
        <v/>
      </c>
      <c r="P1473" s="53" t="str">
        <f t="shared" si="245"/>
        <v/>
      </c>
      <c r="Q1473" s="52" t="str">
        <f t="shared" si="246"/>
        <v/>
      </c>
      <c r="R1473" s="55" t="str">
        <f t="shared" si="247"/>
        <v/>
      </c>
      <c r="S1473" s="52" t="str">
        <f t="shared" si="255"/>
        <v/>
      </c>
      <c r="T1473" s="83" t="str">
        <f t="shared" si="248"/>
        <v/>
      </c>
      <c r="U1473" s="53" t="str">
        <f>IF(S1473="","",COUNTIF($S$7:S1473,"該当２"))</f>
        <v/>
      </c>
      <c r="V1473" s="56" t="str">
        <f t="shared" si="249"/>
        <v/>
      </c>
      <c r="W1473" s="83" t="str">
        <f t="shared" si="250"/>
        <v/>
      </c>
      <c r="X1473" s="53" t="str">
        <f>IF(V1473="","",COUNTIF($V$7:V1473,"該当３"))</f>
        <v/>
      </c>
    </row>
    <row r="1474" spans="1:24">
      <c r="A1474" s="263">
        <v>1021006012</v>
      </c>
      <c r="B1474" s="263">
        <v>10</v>
      </c>
      <c r="C1474" s="264">
        <v>210</v>
      </c>
      <c r="D1474" s="265">
        <v>6</v>
      </c>
      <c r="E1474" s="264">
        <v>12</v>
      </c>
      <c r="F1474" s="263" t="s">
        <v>495</v>
      </c>
      <c r="G1474" s="263" t="s">
        <v>1619</v>
      </c>
      <c r="H1474" s="502" t="s">
        <v>2402</v>
      </c>
      <c r="I1474" s="263" t="s">
        <v>1671</v>
      </c>
      <c r="J1474" s="51"/>
      <c r="K1474" s="52" t="str">
        <f t="shared" si="251"/>
        <v/>
      </c>
      <c r="L1474" s="83" t="str">
        <f t="shared" si="252"/>
        <v/>
      </c>
      <c r="M1474" s="53" t="str">
        <f>IF(K1474="","",COUNTIF($K$7:K1474,"ﾘｽﾄ１"))</f>
        <v/>
      </c>
      <c r="N1474" s="53" t="str">
        <f t="shared" si="253"/>
        <v/>
      </c>
      <c r="O1474" s="54" t="str">
        <f t="shared" si="254"/>
        <v/>
      </c>
      <c r="P1474" s="53" t="str">
        <f t="shared" si="245"/>
        <v/>
      </c>
      <c r="Q1474" s="52" t="str">
        <f t="shared" si="246"/>
        <v/>
      </c>
      <c r="R1474" s="55" t="str">
        <f t="shared" si="247"/>
        <v/>
      </c>
      <c r="S1474" s="52" t="str">
        <f t="shared" si="255"/>
        <v/>
      </c>
      <c r="T1474" s="83" t="str">
        <f t="shared" si="248"/>
        <v/>
      </c>
      <c r="U1474" s="53" t="str">
        <f>IF(S1474="","",COUNTIF($S$7:S1474,"該当２"))</f>
        <v/>
      </c>
      <c r="V1474" s="56" t="str">
        <f t="shared" si="249"/>
        <v/>
      </c>
      <c r="W1474" s="83" t="str">
        <f t="shared" si="250"/>
        <v/>
      </c>
      <c r="X1474" s="53" t="str">
        <f>IF(V1474="","",COUNTIF($V$7:V1474,"該当３"))</f>
        <v/>
      </c>
    </row>
    <row r="1475" spans="1:24">
      <c r="A1475" s="263">
        <v>1021007000</v>
      </c>
      <c r="B1475" s="263">
        <v>10</v>
      </c>
      <c r="C1475" s="264">
        <v>210</v>
      </c>
      <c r="D1475" s="265">
        <v>7</v>
      </c>
      <c r="E1475" s="264">
        <v>0</v>
      </c>
      <c r="F1475" s="263" t="s">
        <v>495</v>
      </c>
      <c r="G1475" s="263" t="s">
        <v>1619</v>
      </c>
      <c r="H1475" s="263" t="s">
        <v>243</v>
      </c>
      <c r="I1475" s="263"/>
      <c r="J1475" s="51"/>
      <c r="K1475" s="52" t="str">
        <f t="shared" si="251"/>
        <v/>
      </c>
      <c r="L1475" s="83" t="str">
        <f t="shared" si="252"/>
        <v/>
      </c>
      <c r="M1475" s="53" t="str">
        <f>IF(K1475="","",COUNTIF($K$7:K1475,"ﾘｽﾄ１"))</f>
        <v/>
      </c>
      <c r="N1475" s="53" t="str">
        <f t="shared" si="253"/>
        <v/>
      </c>
      <c r="O1475" s="54" t="str">
        <f t="shared" si="254"/>
        <v/>
      </c>
      <c r="P1475" s="53" t="str">
        <f t="shared" si="245"/>
        <v/>
      </c>
      <c r="Q1475" s="52" t="str">
        <f t="shared" si="246"/>
        <v/>
      </c>
      <c r="R1475" s="55" t="str">
        <f t="shared" si="247"/>
        <v/>
      </c>
      <c r="S1475" s="52" t="str">
        <f t="shared" si="255"/>
        <v/>
      </c>
      <c r="T1475" s="83" t="str">
        <f t="shared" si="248"/>
        <v/>
      </c>
      <c r="U1475" s="53" t="str">
        <f>IF(S1475="","",COUNTIF($S$7:S1475,"該当２"))</f>
        <v/>
      </c>
      <c r="V1475" s="56" t="str">
        <f t="shared" si="249"/>
        <v/>
      </c>
      <c r="W1475" s="83" t="str">
        <f t="shared" si="250"/>
        <v/>
      </c>
      <c r="X1475" s="53" t="str">
        <f>IF(V1475="","",COUNTIF($V$7:V1475,"該当３"))</f>
        <v/>
      </c>
    </row>
    <row r="1476" spans="1:24">
      <c r="A1476" s="263">
        <v>1021007001</v>
      </c>
      <c r="B1476" s="263">
        <v>10</v>
      </c>
      <c r="C1476" s="264">
        <v>210</v>
      </c>
      <c r="D1476" s="265">
        <v>7</v>
      </c>
      <c r="E1476" s="264">
        <v>1</v>
      </c>
      <c r="F1476" s="263" t="s">
        <v>495</v>
      </c>
      <c r="G1476" s="263" t="s">
        <v>1619</v>
      </c>
      <c r="H1476" s="263" t="s">
        <v>243</v>
      </c>
      <c r="I1476" s="263" t="s">
        <v>167</v>
      </c>
      <c r="J1476" s="51"/>
      <c r="K1476" s="52" t="str">
        <f t="shared" si="251"/>
        <v/>
      </c>
      <c r="L1476" s="83" t="str">
        <f t="shared" si="252"/>
        <v/>
      </c>
      <c r="M1476" s="53" t="str">
        <f>IF(K1476="","",COUNTIF($K$7:K1476,"ﾘｽﾄ１"))</f>
        <v/>
      </c>
      <c r="N1476" s="53" t="str">
        <f t="shared" si="253"/>
        <v/>
      </c>
      <c r="O1476" s="54" t="str">
        <f t="shared" si="254"/>
        <v/>
      </c>
      <c r="P1476" s="53" t="str">
        <f t="shared" si="245"/>
        <v/>
      </c>
      <c r="Q1476" s="52" t="str">
        <f t="shared" si="246"/>
        <v/>
      </c>
      <c r="R1476" s="55" t="str">
        <f t="shared" si="247"/>
        <v/>
      </c>
      <c r="S1476" s="52" t="str">
        <f t="shared" si="255"/>
        <v/>
      </c>
      <c r="T1476" s="83" t="str">
        <f t="shared" si="248"/>
        <v/>
      </c>
      <c r="U1476" s="53" t="str">
        <f>IF(S1476="","",COUNTIF($S$7:S1476,"該当２"))</f>
        <v/>
      </c>
      <c r="V1476" s="56" t="str">
        <f t="shared" si="249"/>
        <v/>
      </c>
      <c r="W1476" s="83" t="str">
        <f t="shared" si="250"/>
        <v/>
      </c>
      <c r="X1476" s="53" t="str">
        <f>IF(V1476="","",COUNTIF($V$7:V1476,"該当３"))</f>
        <v/>
      </c>
    </row>
    <row r="1477" spans="1:24">
      <c r="A1477" s="263">
        <v>1021007002</v>
      </c>
      <c r="B1477" s="263">
        <v>10</v>
      </c>
      <c r="C1477" s="264">
        <v>210</v>
      </c>
      <c r="D1477" s="265">
        <v>7</v>
      </c>
      <c r="E1477" s="264">
        <v>2</v>
      </c>
      <c r="F1477" s="263" t="s">
        <v>495</v>
      </c>
      <c r="G1477" s="263" t="s">
        <v>1619</v>
      </c>
      <c r="H1477" s="263" t="s">
        <v>243</v>
      </c>
      <c r="I1477" s="263" t="s">
        <v>1672</v>
      </c>
      <c r="J1477" s="51"/>
      <c r="K1477" s="52" t="str">
        <f t="shared" si="251"/>
        <v/>
      </c>
      <c r="L1477" s="83" t="str">
        <f t="shared" si="252"/>
        <v/>
      </c>
      <c r="M1477" s="53" t="str">
        <f>IF(K1477="","",COUNTIF($K$7:K1477,"ﾘｽﾄ１"))</f>
        <v/>
      </c>
      <c r="N1477" s="53" t="str">
        <f t="shared" si="253"/>
        <v/>
      </c>
      <c r="O1477" s="54" t="str">
        <f t="shared" si="254"/>
        <v/>
      </c>
      <c r="P1477" s="53" t="str">
        <f t="shared" si="245"/>
        <v/>
      </c>
      <c r="Q1477" s="52" t="str">
        <f t="shared" si="246"/>
        <v/>
      </c>
      <c r="R1477" s="55" t="str">
        <f t="shared" si="247"/>
        <v/>
      </c>
      <c r="S1477" s="52" t="str">
        <f t="shared" si="255"/>
        <v/>
      </c>
      <c r="T1477" s="83" t="str">
        <f t="shared" si="248"/>
        <v/>
      </c>
      <c r="U1477" s="53" t="str">
        <f>IF(S1477="","",COUNTIF($S$7:S1477,"該当２"))</f>
        <v/>
      </c>
      <c r="V1477" s="56" t="str">
        <f t="shared" si="249"/>
        <v/>
      </c>
      <c r="W1477" s="83" t="str">
        <f t="shared" si="250"/>
        <v/>
      </c>
      <c r="X1477" s="53" t="str">
        <f>IF(V1477="","",COUNTIF($V$7:V1477,"該当３"))</f>
        <v/>
      </c>
    </row>
    <row r="1478" spans="1:24">
      <c r="A1478" s="263">
        <v>1021007003</v>
      </c>
      <c r="B1478" s="263">
        <v>10</v>
      </c>
      <c r="C1478" s="264">
        <v>210</v>
      </c>
      <c r="D1478" s="265">
        <v>7</v>
      </c>
      <c r="E1478" s="264">
        <v>3</v>
      </c>
      <c r="F1478" s="263" t="s">
        <v>495</v>
      </c>
      <c r="G1478" s="263" t="s">
        <v>1619</v>
      </c>
      <c r="H1478" s="263" t="s">
        <v>243</v>
      </c>
      <c r="I1478" s="263" t="s">
        <v>148</v>
      </c>
      <c r="J1478" s="51"/>
      <c r="K1478" s="52" t="str">
        <f t="shared" si="251"/>
        <v/>
      </c>
      <c r="L1478" s="83" t="str">
        <f t="shared" si="252"/>
        <v/>
      </c>
      <c r="M1478" s="53" t="str">
        <f>IF(K1478="","",COUNTIF($K$7:K1478,"ﾘｽﾄ１"))</f>
        <v/>
      </c>
      <c r="N1478" s="53" t="str">
        <f t="shared" si="253"/>
        <v/>
      </c>
      <c r="O1478" s="54" t="str">
        <f t="shared" si="254"/>
        <v/>
      </c>
      <c r="P1478" s="53" t="str">
        <f t="shared" si="245"/>
        <v/>
      </c>
      <c r="Q1478" s="52" t="str">
        <f t="shared" si="246"/>
        <v/>
      </c>
      <c r="R1478" s="55" t="str">
        <f t="shared" si="247"/>
        <v/>
      </c>
      <c r="S1478" s="52" t="str">
        <f t="shared" si="255"/>
        <v/>
      </c>
      <c r="T1478" s="83" t="str">
        <f t="shared" si="248"/>
        <v/>
      </c>
      <c r="U1478" s="53" t="str">
        <f>IF(S1478="","",COUNTIF($S$7:S1478,"該当２"))</f>
        <v/>
      </c>
      <c r="V1478" s="56" t="str">
        <f t="shared" si="249"/>
        <v/>
      </c>
      <c r="W1478" s="83" t="str">
        <f t="shared" si="250"/>
        <v/>
      </c>
      <c r="X1478" s="53" t="str">
        <f>IF(V1478="","",COUNTIF($V$7:V1478,"該当３"))</f>
        <v/>
      </c>
    </row>
    <row r="1479" spans="1:24">
      <c r="A1479" s="263">
        <v>1021007004</v>
      </c>
      <c r="B1479" s="263">
        <v>10</v>
      </c>
      <c r="C1479" s="264">
        <v>210</v>
      </c>
      <c r="D1479" s="265">
        <v>7</v>
      </c>
      <c r="E1479" s="264">
        <v>4</v>
      </c>
      <c r="F1479" s="263" t="s">
        <v>495</v>
      </c>
      <c r="G1479" s="263" t="s">
        <v>1619</v>
      </c>
      <c r="H1479" s="263" t="s">
        <v>243</v>
      </c>
      <c r="I1479" s="263" t="s">
        <v>1673</v>
      </c>
      <c r="J1479" s="51"/>
      <c r="K1479" s="52" t="str">
        <f t="shared" si="251"/>
        <v/>
      </c>
      <c r="L1479" s="83" t="str">
        <f t="shared" si="252"/>
        <v/>
      </c>
      <c r="M1479" s="53" t="str">
        <f>IF(K1479="","",COUNTIF($K$7:K1479,"ﾘｽﾄ１"))</f>
        <v/>
      </c>
      <c r="N1479" s="53" t="str">
        <f t="shared" si="253"/>
        <v/>
      </c>
      <c r="O1479" s="54" t="str">
        <f t="shared" si="254"/>
        <v/>
      </c>
      <c r="P1479" s="53" t="str">
        <f t="shared" si="245"/>
        <v/>
      </c>
      <c r="Q1479" s="52" t="str">
        <f t="shared" si="246"/>
        <v/>
      </c>
      <c r="R1479" s="55" t="str">
        <f t="shared" si="247"/>
        <v/>
      </c>
      <c r="S1479" s="52" t="str">
        <f t="shared" si="255"/>
        <v/>
      </c>
      <c r="T1479" s="83" t="str">
        <f t="shared" si="248"/>
        <v/>
      </c>
      <c r="U1479" s="53" t="str">
        <f>IF(S1479="","",COUNTIF($S$7:S1479,"該当２"))</f>
        <v/>
      </c>
      <c r="V1479" s="56" t="str">
        <f t="shared" si="249"/>
        <v/>
      </c>
      <c r="W1479" s="83" t="str">
        <f t="shared" si="250"/>
        <v/>
      </c>
      <c r="X1479" s="53" t="str">
        <f>IF(V1479="","",COUNTIF($V$7:V1479,"該当３"))</f>
        <v/>
      </c>
    </row>
    <row r="1480" spans="1:24">
      <c r="A1480" s="263">
        <v>1021007005</v>
      </c>
      <c r="B1480" s="263">
        <v>10</v>
      </c>
      <c r="C1480" s="264">
        <v>210</v>
      </c>
      <c r="D1480" s="265">
        <v>7</v>
      </c>
      <c r="E1480" s="264">
        <v>5</v>
      </c>
      <c r="F1480" s="263" t="s">
        <v>495</v>
      </c>
      <c r="G1480" s="263" t="s">
        <v>1619</v>
      </c>
      <c r="H1480" s="263" t="s">
        <v>243</v>
      </c>
      <c r="I1480" s="263" t="s">
        <v>1674</v>
      </c>
      <c r="J1480" s="51"/>
      <c r="K1480" s="52" t="str">
        <f t="shared" si="251"/>
        <v/>
      </c>
      <c r="L1480" s="83" t="str">
        <f t="shared" si="252"/>
        <v/>
      </c>
      <c r="M1480" s="53" t="str">
        <f>IF(K1480="","",COUNTIF($K$7:K1480,"ﾘｽﾄ１"))</f>
        <v/>
      </c>
      <c r="N1480" s="53" t="str">
        <f t="shared" si="253"/>
        <v/>
      </c>
      <c r="O1480" s="54" t="str">
        <f t="shared" si="254"/>
        <v/>
      </c>
      <c r="P1480" s="53" t="str">
        <f t="shared" si="245"/>
        <v/>
      </c>
      <c r="Q1480" s="52" t="str">
        <f t="shared" si="246"/>
        <v/>
      </c>
      <c r="R1480" s="55" t="str">
        <f t="shared" si="247"/>
        <v/>
      </c>
      <c r="S1480" s="52" t="str">
        <f t="shared" si="255"/>
        <v/>
      </c>
      <c r="T1480" s="83" t="str">
        <f t="shared" si="248"/>
        <v/>
      </c>
      <c r="U1480" s="53" t="str">
        <f>IF(S1480="","",COUNTIF($S$7:S1480,"該当２"))</f>
        <v/>
      </c>
      <c r="V1480" s="56" t="str">
        <f t="shared" si="249"/>
        <v/>
      </c>
      <c r="W1480" s="83" t="str">
        <f t="shared" si="250"/>
        <v/>
      </c>
      <c r="X1480" s="53" t="str">
        <f>IF(V1480="","",COUNTIF($V$7:V1480,"該当３"))</f>
        <v/>
      </c>
    </row>
    <row r="1481" spans="1:24">
      <c r="A1481" s="263">
        <v>1021007006</v>
      </c>
      <c r="B1481" s="263">
        <v>10</v>
      </c>
      <c r="C1481" s="264">
        <v>210</v>
      </c>
      <c r="D1481" s="265">
        <v>7</v>
      </c>
      <c r="E1481" s="264">
        <v>6</v>
      </c>
      <c r="F1481" s="263" t="s">
        <v>495</v>
      </c>
      <c r="G1481" s="263" t="s">
        <v>1619</v>
      </c>
      <c r="H1481" s="263" t="s">
        <v>243</v>
      </c>
      <c r="I1481" s="263" t="s">
        <v>1437</v>
      </c>
      <c r="J1481" s="51"/>
      <c r="K1481" s="52" t="str">
        <f t="shared" si="251"/>
        <v/>
      </c>
      <c r="L1481" s="83" t="str">
        <f t="shared" si="252"/>
        <v/>
      </c>
      <c r="M1481" s="53" t="str">
        <f>IF(K1481="","",COUNTIF($K$7:K1481,"ﾘｽﾄ１"))</f>
        <v/>
      </c>
      <c r="N1481" s="53" t="str">
        <f t="shared" si="253"/>
        <v/>
      </c>
      <c r="O1481" s="54" t="str">
        <f t="shared" si="254"/>
        <v/>
      </c>
      <c r="P1481" s="53" t="str">
        <f t="shared" si="245"/>
        <v/>
      </c>
      <c r="Q1481" s="52" t="str">
        <f t="shared" si="246"/>
        <v/>
      </c>
      <c r="R1481" s="55" t="str">
        <f t="shared" si="247"/>
        <v/>
      </c>
      <c r="S1481" s="52" t="str">
        <f t="shared" si="255"/>
        <v/>
      </c>
      <c r="T1481" s="83" t="str">
        <f t="shared" si="248"/>
        <v/>
      </c>
      <c r="U1481" s="53" t="str">
        <f>IF(S1481="","",COUNTIF($S$7:S1481,"該当２"))</f>
        <v/>
      </c>
      <c r="V1481" s="56" t="str">
        <f t="shared" si="249"/>
        <v/>
      </c>
      <c r="W1481" s="83" t="str">
        <f t="shared" si="250"/>
        <v/>
      </c>
      <c r="X1481" s="53" t="str">
        <f>IF(V1481="","",COUNTIF($V$7:V1481,"該当３"))</f>
        <v/>
      </c>
    </row>
    <row r="1482" spans="1:24">
      <c r="A1482" s="263">
        <v>1021007007</v>
      </c>
      <c r="B1482" s="263">
        <v>10</v>
      </c>
      <c r="C1482" s="264">
        <v>210</v>
      </c>
      <c r="D1482" s="265">
        <v>7</v>
      </c>
      <c r="E1482" s="264">
        <v>7</v>
      </c>
      <c r="F1482" s="263" t="s">
        <v>495</v>
      </c>
      <c r="G1482" s="263" t="s">
        <v>1619</v>
      </c>
      <c r="H1482" s="263" t="s">
        <v>243</v>
      </c>
      <c r="I1482" s="263" t="s">
        <v>1675</v>
      </c>
      <c r="J1482" s="51"/>
      <c r="K1482" s="52" t="str">
        <f t="shared" si="251"/>
        <v/>
      </c>
      <c r="L1482" s="83" t="str">
        <f t="shared" si="252"/>
        <v/>
      </c>
      <c r="M1482" s="53" t="str">
        <f>IF(K1482="","",COUNTIF($K$7:K1482,"ﾘｽﾄ１"))</f>
        <v/>
      </c>
      <c r="N1482" s="53" t="str">
        <f t="shared" si="253"/>
        <v/>
      </c>
      <c r="O1482" s="54" t="str">
        <f t="shared" si="254"/>
        <v/>
      </c>
      <c r="P1482" s="53" t="str">
        <f t="shared" ref="P1482:P1545" si="256">IF(O1482="該当１",G1482,"")</f>
        <v/>
      </c>
      <c r="Q1482" s="52" t="str">
        <f t="shared" ref="Q1482:Q1545" si="257">IF(O1482="該当１","ﾘｽﾄ2","")</f>
        <v/>
      </c>
      <c r="R1482" s="55" t="str">
        <f t="shared" ref="R1482:R1545" si="258">IF(Q1482="ﾘｽﾄ2",H1482,"")</f>
        <v/>
      </c>
      <c r="S1482" s="52" t="str">
        <f t="shared" si="255"/>
        <v/>
      </c>
      <c r="T1482" s="83" t="str">
        <f t="shared" ref="T1482:T1545" si="259">IF(S1482="該当２",H1482,"")</f>
        <v/>
      </c>
      <c r="U1482" s="53" t="str">
        <f>IF(S1482="","",COUNTIF($S$7:S1482,"該当２"))</f>
        <v/>
      </c>
      <c r="V1482" s="56" t="str">
        <f t="shared" ref="V1482:V1545" si="260">IF(AND($S$2=H1482,E1482&gt;0,E1482&lt;998),"該当３","")</f>
        <v/>
      </c>
      <c r="W1482" s="83" t="str">
        <f t="shared" ref="W1482:W1545" si="261">IF(V1482="該当３",I1482,"")</f>
        <v/>
      </c>
      <c r="X1482" s="53" t="str">
        <f>IF(V1482="","",COUNTIF($V$7:V1482,"該当３"))</f>
        <v/>
      </c>
    </row>
    <row r="1483" spans="1:24">
      <c r="A1483" s="263">
        <v>1021007008</v>
      </c>
      <c r="B1483" s="263">
        <v>10</v>
      </c>
      <c r="C1483" s="264">
        <v>210</v>
      </c>
      <c r="D1483" s="265">
        <v>7</v>
      </c>
      <c r="E1483" s="264">
        <v>8</v>
      </c>
      <c r="F1483" s="263" t="s">
        <v>495</v>
      </c>
      <c r="G1483" s="263" t="s">
        <v>1619</v>
      </c>
      <c r="H1483" s="263" t="s">
        <v>243</v>
      </c>
      <c r="I1483" s="263" t="s">
        <v>1676</v>
      </c>
      <c r="J1483" s="51"/>
      <c r="K1483" s="52" t="str">
        <f t="shared" ref="K1483:K1546" si="262">IF(AND($C1483&gt;0,$H1483=""),"ﾘｽﾄ１","")</f>
        <v/>
      </c>
      <c r="L1483" s="83" t="str">
        <f t="shared" ref="L1483:L1546" si="263">IF(K1483="ﾘｽﾄ１",G1483,"")</f>
        <v/>
      </c>
      <c r="M1483" s="53" t="str">
        <f>IF(K1483="","",COUNTIF($K$7:K1483,"ﾘｽﾄ１"))</f>
        <v/>
      </c>
      <c r="N1483" s="53" t="str">
        <f t="shared" ref="N1483:N1546" si="264">IF(AND(D1483=0,E1483&gt;0),"同一区","")</f>
        <v/>
      </c>
      <c r="O1483" s="54" t="str">
        <f t="shared" ref="O1483:O1546" si="265">IF(AND(EXACT($K$2,G1483),H1483&gt;0),"該当１","")</f>
        <v/>
      </c>
      <c r="P1483" s="53" t="str">
        <f t="shared" si="256"/>
        <v/>
      </c>
      <c r="Q1483" s="52" t="str">
        <f t="shared" si="257"/>
        <v/>
      </c>
      <c r="R1483" s="55" t="str">
        <f t="shared" si="258"/>
        <v/>
      </c>
      <c r="S1483" s="52" t="str">
        <f t="shared" ref="S1483:S1546" si="266">IF(AND(Q1483="ﾘｽﾄ2",OR(I1483=0,AND(N1483="同一区",E1483=1))),"該当２","")</f>
        <v/>
      </c>
      <c r="T1483" s="83" t="str">
        <f t="shared" si="259"/>
        <v/>
      </c>
      <c r="U1483" s="53" t="str">
        <f>IF(S1483="","",COUNTIF($S$7:S1483,"該当２"))</f>
        <v/>
      </c>
      <c r="V1483" s="56" t="str">
        <f t="shared" si="260"/>
        <v/>
      </c>
      <c r="W1483" s="83" t="str">
        <f t="shared" si="261"/>
        <v/>
      </c>
      <c r="X1483" s="53" t="str">
        <f>IF(V1483="","",COUNTIF($V$7:V1483,"該当３"))</f>
        <v/>
      </c>
    </row>
    <row r="1484" spans="1:24">
      <c r="A1484" s="263">
        <v>1021007009</v>
      </c>
      <c r="B1484" s="263">
        <v>10</v>
      </c>
      <c r="C1484" s="264">
        <v>210</v>
      </c>
      <c r="D1484" s="265">
        <v>7</v>
      </c>
      <c r="E1484" s="264">
        <v>9</v>
      </c>
      <c r="F1484" s="263" t="s">
        <v>495</v>
      </c>
      <c r="G1484" s="263" t="s">
        <v>1619</v>
      </c>
      <c r="H1484" s="263" t="s">
        <v>243</v>
      </c>
      <c r="I1484" s="263" t="s">
        <v>1677</v>
      </c>
      <c r="J1484" s="51"/>
      <c r="K1484" s="52" t="str">
        <f t="shared" si="262"/>
        <v/>
      </c>
      <c r="L1484" s="83" t="str">
        <f t="shared" si="263"/>
        <v/>
      </c>
      <c r="M1484" s="53" t="str">
        <f>IF(K1484="","",COUNTIF($K$7:K1484,"ﾘｽﾄ１"))</f>
        <v/>
      </c>
      <c r="N1484" s="53" t="str">
        <f t="shared" si="264"/>
        <v/>
      </c>
      <c r="O1484" s="54" t="str">
        <f t="shared" si="265"/>
        <v/>
      </c>
      <c r="P1484" s="53" t="str">
        <f t="shared" si="256"/>
        <v/>
      </c>
      <c r="Q1484" s="52" t="str">
        <f t="shared" si="257"/>
        <v/>
      </c>
      <c r="R1484" s="55" t="str">
        <f t="shared" si="258"/>
        <v/>
      </c>
      <c r="S1484" s="52" t="str">
        <f t="shared" si="266"/>
        <v/>
      </c>
      <c r="T1484" s="83" t="str">
        <f t="shared" si="259"/>
        <v/>
      </c>
      <c r="U1484" s="53" t="str">
        <f>IF(S1484="","",COUNTIF($S$7:S1484,"該当２"))</f>
        <v/>
      </c>
      <c r="V1484" s="56" t="str">
        <f t="shared" si="260"/>
        <v/>
      </c>
      <c r="W1484" s="83" t="str">
        <f t="shared" si="261"/>
        <v/>
      </c>
      <c r="X1484" s="53" t="str">
        <f>IF(V1484="","",COUNTIF($V$7:V1484,"該当３"))</f>
        <v/>
      </c>
    </row>
    <row r="1485" spans="1:24">
      <c r="A1485" s="263">
        <v>1021007010</v>
      </c>
      <c r="B1485" s="263">
        <v>10</v>
      </c>
      <c r="C1485" s="264">
        <v>210</v>
      </c>
      <c r="D1485" s="265">
        <v>7</v>
      </c>
      <c r="E1485" s="264">
        <v>10</v>
      </c>
      <c r="F1485" s="263" t="s">
        <v>495</v>
      </c>
      <c r="G1485" s="263" t="s">
        <v>1619</v>
      </c>
      <c r="H1485" s="263" t="s">
        <v>243</v>
      </c>
      <c r="I1485" s="263" t="s">
        <v>1678</v>
      </c>
      <c r="J1485" s="51"/>
      <c r="K1485" s="52" t="str">
        <f t="shared" si="262"/>
        <v/>
      </c>
      <c r="L1485" s="83" t="str">
        <f t="shared" si="263"/>
        <v/>
      </c>
      <c r="M1485" s="53" t="str">
        <f>IF(K1485="","",COUNTIF($K$7:K1485,"ﾘｽﾄ１"))</f>
        <v/>
      </c>
      <c r="N1485" s="53" t="str">
        <f t="shared" si="264"/>
        <v/>
      </c>
      <c r="O1485" s="54" t="str">
        <f t="shared" si="265"/>
        <v/>
      </c>
      <c r="P1485" s="53" t="str">
        <f t="shared" si="256"/>
        <v/>
      </c>
      <c r="Q1485" s="52" t="str">
        <f t="shared" si="257"/>
        <v/>
      </c>
      <c r="R1485" s="55" t="str">
        <f t="shared" si="258"/>
        <v/>
      </c>
      <c r="S1485" s="52" t="str">
        <f t="shared" si="266"/>
        <v/>
      </c>
      <c r="T1485" s="83" t="str">
        <f t="shared" si="259"/>
        <v/>
      </c>
      <c r="U1485" s="53" t="str">
        <f>IF(S1485="","",COUNTIF($S$7:S1485,"該当２"))</f>
        <v/>
      </c>
      <c r="V1485" s="56" t="str">
        <f t="shared" si="260"/>
        <v/>
      </c>
      <c r="W1485" s="83" t="str">
        <f t="shared" si="261"/>
        <v/>
      </c>
      <c r="X1485" s="53" t="str">
        <f>IF(V1485="","",COUNTIF($V$7:V1485,"該当３"))</f>
        <v/>
      </c>
    </row>
    <row r="1486" spans="1:24">
      <c r="A1486" s="263">
        <v>1021008000</v>
      </c>
      <c r="B1486" s="263">
        <v>10</v>
      </c>
      <c r="C1486" s="264">
        <v>210</v>
      </c>
      <c r="D1486" s="265">
        <v>8</v>
      </c>
      <c r="E1486" s="264">
        <v>0</v>
      </c>
      <c r="F1486" s="263" t="s">
        <v>495</v>
      </c>
      <c r="G1486" s="263" t="s">
        <v>1619</v>
      </c>
      <c r="H1486" s="263" t="s">
        <v>1679</v>
      </c>
      <c r="I1486" s="263"/>
      <c r="J1486" s="51"/>
      <c r="K1486" s="52" t="str">
        <f t="shared" si="262"/>
        <v/>
      </c>
      <c r="L1486" s="83" t="str">
        <f t="shared" si="263"/>
        <v/>
      </c>
      <c r="M1486" s="53" t="str">
        <f>IF(K1486="","",COUNTIF($K$7:K1486,"ﾘｽﾄ１"))</f>
        <v/>
      </c>
      <c r="N1486" s="53" t="str">
        <f t="shared" si="264"/>
        <v/>
      </c>
      <c r="O1486" s="54" t="str">
        <f t="shared" si="265"/>
        <v/>
      </c>
      <c r="P1486" s="53" t="str">
        <f t="shared" si="256"/>
        <v/>
      </c>
      <c r="Q1486" s="52" t="str">
        <f t="shared" si="257"/>
        <v/>
      </c>
      <c r="R1486" s="55" t="str">
        <f t="shared" si="258"/>
        <v/>
      </c>
      <c r="S1486" s="52" t="str">
        <f t="shared" si="266"/>
        <v/>
      </c>
      <c r="T1486" s="83" t="str">
        <f t="shared" si="259"/>
        <v/>
      </c>
      <c r="U1486" s="53" t="str">
        <f>IF(S1486="","",COUNTIF($S$7:S1486,"該当２"))</f>
        <v/>
      </c>
      <c r="V1486" s="56" t="str">
        <f t="shared" si="260"/>
        <v/>
      </c>
      <c r="W1486" s="83" t="str">
        <f t="shared" si="261"/>
        <v/>
      </c>
      <c r="X1486" s="53" t="str">
        <f>IF(V1486="","",COUNTIF($V$7:V1486,"該当３"))</f>
        <v/>
      </c>
    </row>
    <row r="1487" spans="1:24">
      <c r="A1487" s="263">
        <v>1021008001</v>
      </c>
      <c r="B1487" s="263">
        <v>10</v>
      </c>
      <c r="C1487" s="264">
        <v>210</v>
      </c>
      <c r="D1487" s="265">
        <v>8</v>
      </c>
      <c r="E1487" s="264">
        <v>1</v>
      </c>
      <c r="F1487" s="263" t="s">
        <v>495</v>
      </c>
      <c r="G1487" s="263" t="s">
        <v>1619</v>
      </c>
      <c r="H1487" s="263" t="s">
        <v>1679</v>
      </c>
      <c r="I1487" s="263" t="s">
        <v>1680</v>
      </c>
      <c r="J1487" s="51"/>
      <c r="K1487" s="52" t="str">
        <f t="shared" si="262"/>
        <v/>
      </c>
      <c r="L1487" s="83" t="str">
        <f t="shared" si="263"/>
        <v/>
      </c>
      <c r="M1487" s="53" t="str">
        <f>IF(K1487="","",COUNTIF($K$7:K1487,"ﾘｽﾄ１"))</f>
        <v/>
      </c>
      <c r="N1487" s="53" t="str">
        <f t="shared" si="264"/>
        <v/>
      </c>
      <c r="O1487" s="54" t="str">
        <f t="shared" si="265"/>
        <v/>
      </c>
      <c r="P1487" s="53" t="str">
        <f t="shared" si="256"/>
        <v/>
      </c>
      <c r="Q1487" s="52" t="str">
        <f t="shared" si="257"/>
        <v/>
      </c>
      <c r="R1487" s="55" t="str">
        <f t="shared" si="258"/>
        <v/>
      </c>
      <c r="S1487" s="52" t="str">
        <f t="shared" si="266"/>
        <v/>
      </c>
      <c r="T1487" s="83" t="str">
        <f t="shared" si="259"/>
        <v/>
      </c>
      <c r="U1487" s="53" t="str">
        <f>IF(S1487="","",COUNTIF($S$7:S1487,"該当２"))</f>
        <v/>
      </c>
      <c r="V1487" s="56" t="str">
        <f t="shared" si="260"/>
        <v/>
      </c>
      <c r="W1487" s="83" t="str">
        <f t="shared" si="261"/>
        <v/>
      </c>
      <c r="X1487" s="53" t="str">
        <f>IF(V1487="","",COUNTIF($V$7:V1487,"該当３"))</f>
        <v/>
      </c>
    </row>
    <row r="1488" spans="1:24">
      <c r="A1488" s="263">
        <v>1021008002</v>
      </c>
      <c r="B1488" s="263">
        <v>10</v>
      </c>
      <c r="C1488" s="264">
        <v>210</v>
      </c>
      <c r="D1488" s="265">
        <v>8</v>
      </c>
      <c r="E1488" s="264">
        <v>2</v>
      </c>
      <c r="F1488" s="263" t="s">
        <v>495</v>
      </c>
      <c r="G1488" s="263" t="s">
        <v>1619</v>
      </c>
      <c r="H1488" s="263" t="s">
        <v>1679</v>
      </c>
      <c r="I1488" s="263" t="s">
        <v>1681</v>
      </c>
      <c r="J1488" s="51"/>
      <c r="K1488" s="52" t="str">
        <f t="shared" si="262"/>
        <v/>
      </c>
      <c r="L1488" s="83" t="str">
        <f t="shared" si="263"/>
        <v/>
      </c>
      <c r="M1488" s="53" t="str">
        <f>IF(K1488="","",COUNTIF($K$7:K1488,"ﾘｽﾄ１"))</f>
        <v/>
      </c>
      <c r="N1488" s="53" t="str">
        <f t="shared" si="264"/>
        <v/>
      </c>
      <c r="O1488" s="54" t="str">
        <f t="shared" si="265"/>
        <v/>
      </c>
      <c r="P1488" s="53" t="str">
        <f t="shared" si="256"/>
        <v/>
      </c>
      <c r="Q1488" s="52" t="str">
        <f t="shared" si="257"/>
        <v/>
      </c>
      <c r="R1488" s="55" t="str">
        <f t="shared" si="258"/>
        <v/>
      </c>
      <c r="S1488" s="52" t="str">
        <f t="shared" si="266"/>
        <v/>
      </c>
      <c r="T1488" s="83" t="str">
        <f t="shared" si="259"/>
        <v/>
      </c>
      <c r="U1488" s="53" t="str">
        <f>IF(S1488="","",COUNTIF($S$7:S1488,"該当２"))</f>
        <v/>
      </c>
      <c r="V1488" s="56" t="str">
        <f t="shared" si="260"/>
        <v/>
      </c>
      <c r="W1488" s="83" t="str">
        <f t="shared" si="261"/>
        <v/>
      </c>
      <c r="X1488" s="53" t="str">
        <f>IF(V1488="","",COUNTIF($V$7:V1488,"該当３"))</f>
        <v/>
      </c>
    </row>
    <row r="1489" spans="1:24">
      <c r="A1489" s="263">
        <v>1021008003</v>
      </c>
      <c r="B1489" s="263">
        <v>10</v>
      </c>
      <c r="C1489" s="264">
        <v>210</v>
      </c>
      <c r="D1489" s="265">
        <v>8</v>
      </c>
      <c r="E1489" s="264">
        <v>3</v>
      </c>
      <c r="F1489" s="263" t="s">
        <v>495</v>
      </c>
      <c r="G1489" s="263" t="s">
        <v>1619</v>
      </c>
      <c r="H1489" s="263" t="s">
        <v>1679</v>
      </c>
      <c r="I1489" s="263" t="s">
        <v>1682</v>
      </c>
      <c r="J1489" s="51"/>
      <c r="K1489" s="52" t="str">
        <f t="shared" si="262"/>
        <v/>
      </c>
      <c r="L1489" s="83" t="str">
        <f t="shared" si="263"/>
        <v/>
      </c>
      <c r="M1489" s="53" t="str">
        <f>IF(K1489="","",COUNTIF($K$7:K1489,"ﾘｽﾄ１"))</f>
        <v/>
      </c>
      <c r="N1489" s="53" t="str">
        <f t="shared" si="264"/>
        <v/>
      </c>
      <c r="O1489" s="54" t="str">
        <f t="shared" si="265"/>
        <v/>
      </c>
      <c r="P1489" s="53" t="str">
        <f t="shared" si="256"/>
        <v/>
      </c>
      <c r="Q1489" s="52" t="str">
        <f t="shared" si="257"/>
        <v/>
      </c>
      <c r="R1489" s="55" t="str">
        <f t="shared" si="258"/>
        <v/>
      </c>
      <c r="S1489" s="52" t="str">
        <f t="shared" si="266"/>
        <v/>
      </c>
      <c r="T1489" s="83" t="str">
        <f t="shared" si="259"/>
        <v/>
      </c>
      <c r="U1489" s="53" t="str">
        <f>IF(S1489="","",COUNTIF($S$7:S1489,"該当２"))</f>
        <v/>
      </c>
      <c r="V1489" s="56" t="str">
        <f t="shared" si="260"/>
        <v/>
      </c>
      <c r="W1489" s="83" t="str">
        <f t="shared" si="261"/>
        <v/>
      </c>
      <c r="X1489" s="53" t="str">
        <f>IF(V1489="","",COUNTIF($V$7:V1489,"該当３"))</f>
        <v/>
      </c>
    </row>
    <row r="1490" spans="1:24">
      <c r="A1490" s="263">
        <v>1021008004</v>
      </c>
      <c r="B1490" s="263">
        <v>10</v>
      </c>
      <c r="C1490" s="264">
        <v>210</v>
      </c>
      <c r="D1490" s="265">
        <v>8</v>
      </c>
      <c r="E1490" s="264">
        <v>4</v>
      </c>
      <c r="F1490" s="263" t="s">
        <v>495</v>
      </c>
      <c r="G1490" s="263" t="s">
        <v>1619</v>
      </c>
      <c r="H1490" s="263" t="s">
        <v>1679</v>
      </c>
      <c r="I1490" s="263" t="s">
        <v>1683</v>
      </c>
      <c r="J1490" s="51"/>
      <c r="K1490" s="52" t="str">
        <f t="shared" si="262"/>
        <v/>
      </c>
      <c r="L1490" s="83" t="str">
        <f t="shared" si="263"/>
        <v/>
      </c>
      <c r="M1490" s="53" t="str">
        <f>IF(K1490="","",COUNTIF($K$7:K1490,"ﾘｽﾄ１"))</f>
        <v/>
      </c>
      <c r="N1490" s="53" t="str">
        <f t="shared" si="264"/>
        <v/>
      </c>
      <c r="O1490" s="54" t="str">
        <f t="shared" si="265"/>
        <v/>
      </c>
      <c r="P1490" s="53" t="str">
        <f t="shared" si="256"/>
        <v/>
      </c>
      <c r="Q1490" s="52" t="str">
        <f t="shared" si="257"/>
        <v/>
      </c>
      <c r="R1490" s="55" t="str">
        <f t="shared" si="258"/>
        <v/>
      </c>
      <c r="S1490" s="52" t="str">
        <f t="shared" si="266"/>
        <v/>
      </c>
      <c r="T1490" s="83" t="str">
        <f t="shared" si="259"/>
        <v/>
      </c>
      <c r="U1490" s="53" t="str">
        <f>IF(S1490="","",COUNTIF($S$7:S1490,"該当２"))</f>
        <v/>
      </c>
      <c r="V1490" s="56" t="str">
        <f t="shared" si="260"/>
        <v/>
      </c>
      <c r="W1490" s="83" t="str">
        <f t="shared" si="261"/>
        <v/>
      </c>
      <c r="X1490" s="53" t="str">
        <f>IF(V1490="","",COUNTIF($V$7:V1490,"該当３"))</f>
        <v/>
      </c>
    </row>
    <row r="1491" spans="1:24">
      <c r="A1491" s="263">
        <v>1021009000</v>
      </c>
      <c r="B1491" s="263">
        <v>10</v>
      </c>
      <c r="C1491" s="264">
        <v>210</v>
      </c>
      <c r="D1491" s="265">
        <v>9</v>
      </c>
      <c r="E1491" s="264">
        <v>0</v>
      </c>
      <c r="F1491" s="263" t="s">
        <v>495</v>
      </c>
      <c r="G1491" s="263" t="s">
        <v>1619</v>
      </c>
      <c r="H1491" s="263" t="s">
        <v>1684</v>
      </c>
      <c r="I1491" s="263"/>
      <c r="J1491" s="51"/>
      <c r="K1491" s="52" t="str">
        <f t="shared" si="262"/>
        <v/>
      </c>
      <c r="L1491" s="83" t="str">
        <f t="shared" si="263"/>
        <v/>
      </c>
      <c r="M1491" s="53" t="str">
        <f>IF(K1491="","",COUNTIF($K$7:K1491,"ﾘｽﾄ１"))</f>
        <v/>
      </c>
      <c r="N1491" s="53" t="str">
        <f t="shared" si="264"/>
        <v/>
      </c>
      <c r="O1491" s="54" t="str">
        <f t="shared" si="265"/>
        <v/>
      </c>
      <c r="P1491" s="53" t="str">
        <f t="shared" si="256"/>
        <v/>
      </c>
      <c r="Q1491" s="52" t="str">
        <f t="shared" si="257"/>
        <v/>
      </c>
      <c r="R1491" s="55" t="str">
        <f t="shared" si="258"/>
        <v/>
      </c>
      <c r="S1491" s="52" t="str">
        <f t="shared" si="266"/>
        <v/>
      </c>
      <c r="T1491" s="83" t="str">
        <f t="shared" si="259"/>
        <v/>
      </c>
      <c r="U1491" s="53" t="str">
        <f>IF(S1491="","",COUNTIF($S$7:S1491,"該当２"))</f>
        <v/>
      </c>
      <c r="V1491" s="56" t="str">
        <f t="shared" si="260"/>
        <v/>
      </c>
      <c r="W1491" s="83" t="str">
        <f t="shared" si="261"/>
        <v/>
      </c>
      <c r="X1491" s="53" t="str">
        <f>IF(V1491="","",COUNTIF($V$7:V1491,"該当３"))</f>
        <v/>
      </c>
    </row>
    <row r="1492" spans="1:24">
      <c r="A1492" s="263">
        <v>1021009001</v>
      </c>
      <c r="B1492" s="263">
        <v>10</v>
      </c>
      <c r="C1492" s="264">
        <v>210</v>
      </c>
      <c r="D1492" s="265">
        <v>9</v>
      </c>
      <c r="E1492" s="264">
        <v>1</v>
      </c>
      <c r="F1492" s="263" t="s">
        <v>495</v>
      </c>
      <c r="G1492" s="263" t="s">
        <v>1619</v>
      </c>
      <c r="H1492" s="263" t="s">
        <v>1684</v>
      </c>
      <c r="I1492" s="263" t="s">
        <v>1685</v>
      </c>
      <c r="J1492" s="51"/>
      <c r="K1492" s="52" t="str">
        <f t="shared" si="262"/>
        <v/>
      </c>
      <c r="L1492" s="83" t="str">
        <f t="shared" si="263"/>
        <v/>
      </c>
      <c r="M1492" s="53" t="str">
        <f>IF(K1492="","",COUNTIF($K$7:K1492,"ﾘｽﾄ１"))</f>
        <v/>
      </c>
      <c r="N1492" s="53" t="str">
        <f t="shared" si="264"/>
        <v/>
      </c>
      <c r="O1492" s="54" t="str">
        <f t="shared" si="265"/>
        <v/>
      </c>
      <c r="P1492" s="53" t="str">
        <f t="shared" si="256"/>
        <v/>
      </c>
      <c r="Q1492" s="52" t="str">
        <f t="shared" si="257"/>
        <v/>
      </c>
      <c r="R1492" s="55" t="str">
        <f t="shared" si="258"/>
        <v/>
      </c>
      <c r="S1492" s="52" t="str">
        <f t="shared" si="266"/>
        <v/>
      </c>
      <c r="T1492" s="83" t="str">
        <f t="shared" si="259"/>
        <v/>
      </c>
      <c r="U1492" s="53" t="str">
        <f>IF(S1492="","",COUNTIF($S$7:S1492,"該当２"))</f>
        <v/>
      </c>
      <c r="V1492" s="56" t="str">
        <f t="shared" si="260"/>
        <v/>
      </c>
      <c r="W1492" s="83" t="str">
        <f t="shared" si="261"/>
        <v/>
      </c>
      <c r="X1492" s="53" t="str">
        <f>IF(V1492="","",COUNTIF($V$7:V1492,"該当３"))</f>
        <v/>
      </c>
    </row>
    <row r="1493" spans="1:24">
      <c r="A1493" s="263">
        <v>1021009002</v>
      </c>
      <c r="B1493" s="263">
        <v>10</v>
      </c>
      <c r="C1493" s="264">
        <v>210</v>
      </c>
      <c r="D1493" s="265">
        <v>9</v>
      </c>
      <c r="E1493" s="264">
        <v>2</v>
      </c>
      <c r="F1493" s="263" t="s">
        <v>495</v>
      </c>
      <c r="G1493" s="263" t="s">
        <v>1619</v>
      </c>
      <c r="H1493" s="263" t="s">
        <v>1684</v>
      </c>
      <c r="I1493" s="263" t="s">
        <v>1686</v>
      </c>
      <c r="J1493" s="51"/>
      <c r="K1493" s="52" t="str">
        <f t="shared" si="262"/>
        <v/>
      </c>
      <c r="L1493" s="83" t="str">
        <f t="shared" si="263"/>
        <v/>
      </c>
      <c r="M1493" s="53" t="str">
        <f>IF(K1493="","",COUNTIF($K$7:K1493,"ﾘｽﾄ１"))</f>
        <v/>
      </c>
      <c r="N1493" s="53" t="str">
        <f t="shared" si="264"/>
        <v/>
      </c>
      <c r="O1493" s="54" t="str">
        <f t="shared" si="265"/>
        <v/>
      </c>
      <c r="P1493" s="53" t="str">
        <f t="shared" si="256"/>
        <v/>
      </c>
      <c r="Q1493" s="52" t="str">
        <f t="shared" si="257"/>
        <v/>
      </c>
      <c r="R1493" s="55" t="str">
        <f t="shared" si="258"/>
        <v/>
      </c>
      <c r="S1493" s="52" t="str">
        <f t="shared" si="266"/>
        <v/>
      </c>
      <c r="T1493" s="83" t="str">
        <f t="shared" si="259"/>
        <v/>
      </c>
      <c r="U1493" s="53" t="str">
        <f>IF(S1493="","",COUNTIF($S$7:S1493,"該当２"))</f>
        <v/>
      </c>
      <c r="V1493" s="56" t="str">
        <f t="shared" si="260"/>
        <v/>
      </c>
      <c r="W1493" s="83" t="str">
        <f t="shared" si="261"/>
        <v/>
      </c>
      <c r="X1493" s="53" t="str">
        <f>IF(V1493="","",COUNTIF($V$7:V1493,"該当３"))</f>
        <v/>
      </c>
    </row>
    <row r="1494" spans="1:24">
      <c r="A1494" s="263">
        <v>1021009003</v>
      </c>
      <c r="B1494" s="263">
        <v>10</v>
      </c>
      <c r="C1494" s="264">
        <v>210</v>
      </c>
      <c r="D1494" s="265">
        <v>9</v>
      </c>
      <c r="E1494" s="264">
        <v>3</v>
      </c>
      <c r="F1494" s="263" t="s">
        <v>495</v>
      </c>
      <c r="G1494" s="263" t="s">
        <v>1619</v>
      </c>
      <c r="H1494" s="263" t="s">
        <v>1684</v>
      </c>
      <c r="I1494" s="263" t="s">
        <v>21</v>
      </c>
      <c r="J1494" s="51"/>
      <c r="K1494" s="52" t="str">
        <f t="shared" si="262"/>
        <v/>
      </c>
      <c r="L1494" s="83" t="str">
        <f t="shared" si="263"/>
        <v/>
      </c>
      <c r="M1494" s="53" t="str">
        <f>IF(K1494="","",COUNTIF($K$7:K1494,"ﾘｽﾄ１"))</f>
        <v/>
      </c>
      <c r="N1494" s="53" t="str">
        <f t="shared" si="264"/>
        <v/>
      </c>
      <c r="O1494" s="54" t="str">
        <f t="shared" si="265"/>
        <v/>
      </c>
      <c r="P1494" s="53" t="str">
        <f t="shared" si="256"/>
        <v/>
      </c>
      <c r="Q1494" s="52" t="str">
        <f t="shared" si="257"/>
        <v/>
      </c>
      <c r="R1494" s="55" t="str">
        <f t="shared" si="258"/>
        <v/>
      </c>
      <c r="S1494" s="52" t="str">
        <f t="shared" si="266"/>
        <v/>
      </c>
      <c r="T1494" s="83" t="str">
        <f t="shared" si="259"/>
        <v/>
      </c>
      <c r="U1494" s="53" t="str">
        <f>IF(S1494="","",COUNTIF($S$7:S1494,"該当２"))</f>
        <v/>
      </c>
      <c r="V1494" s="56" t="str">
        <f t="shared" si="260"/>
        <v/>
      </c>
      <c r="W1494" s="83" t="str">
        <f t="shared" si="261"/>
        <v/>
      </c>
      <c r="X1494" s="53" t="str">
        <f>IF(V1494="","",COUNTIF($V$7:V1494,"該当３"))</f>
        <v/>
      </c>
    </row>
    <row r="1495" spans="1:24">
      <c r="A1495" s="263">
        <v>1021009004</v>
      </c>
      <c r="B1495" s="263">
        <v>10</v>
      </c>
      <c r="C1495" s="264">
        <v>210</v>
      </c>
      <c r="D1495" s="265">
        <v>9</v>
      </c>
      <c r="E1495" s="264">
        <v>4</v>
      </c>
      <c r="F1495" s="263" t="s">
        <v>495</v>
      </c>
      <c r="G1495" s="263" t="s">
        <v>1619</v>
      </c>
      <c r="H1495" s="263" t="s">
        <v>1684</v>
      </c>
      <c r="I1495" s="263" t="s">
        <v>1687</v>
      </c>
      <c r="J1495" s="51"/>
      <c r="K1495" s="52" t="str">
        <f t="shared" si="262"/>
        <v/>
      </c>
      <c r="L1495" s="83" t="str">
        <f t="shared" si="263"/>
        <v/>
      </c>
      <c r="M1495" s="53" t="str">
        <f>IF(K1495="","",COUNTIF($K$7:K1495,"ﾘｽﾄ１"))</f>
        <v/>
      </c>
      <c r="N1495" s="53" t="str">
        <f t="shared" si="264"/>
        <v/>
      </c>
      <c r="O1495" s="54" t="str">
        <f t="shared" si="265"/>
        <v/>
      </c>
      <c r="P1495" s="53" t="str">
        <f t="shared" si="256"/>
        <v/>
      </c>
      <c r="Q1495" s="52" t="str">
        <f t="shared" si="257"/>
        <v/>
      </c>
      <c r="R1495" s="55" t="str">
        <f t="shared" si="258"/>
        <v/>
      </c>
      <c r="S1495" s="52" t="str">
        <f t="shared" si="266"/>
        <v/>
      </c>
      <c r="T1495" s="83" t="str">
        <f t="shared" si="259"/>
        <v/>
      </c>
      <c r="U1495" s="53" t="str">
        <f>IF(S1495="","",COUNTIF($S$7:S1495,"該当２"))</f>
        <v/>
      </c>
      <c r="V1495" s="56" t="str">
        <f t="shared" si="260"/>
        <v/>
      </c>
      <c r="W1495" s="83" t="str">
        <f t="shared" si="261"/>
        <v/>
      </c>
      <c r="X1495" s="53" t="str">
        <f>IF(V1495="","",COUNTIF($V$7:V1495,"該当３"))</f>
        <v/>
      </c>
    </row>
    <row r="1496" spans="1:24">
      <c r="A1496" s="263">
        <v>1021009005</v>
      </c>
      <c r="B1496" s="263">
        <v>10</v>
      </c>
      <c r="C1496" s="264">
        <v>210</v>
      </c>
      <c r="D1496" s="265">
        <v>9</v>
      </c>
      <c r="E1496" s="264">
        <v>5</v>
      </c>
      <c r="F1496" s="263" t="s">
        <v>495</v>
      </c>
      <c r="G1496" s="263" t="s">
        <v>1619</v>
      </c>
      <c r="H1496" s="263" t="s">
        <v>1684</v>
      </c>
      <c r="I1496" s="263" t="s">
        <v>23</v>
      </c>
      <c r="J1496" s="51"/>
      <c r="K1496" s="52" t="str">
        <f t="shared" si="262"/>
        <v/>
      </c>
      <c r="L1496" s="83" t="str">
        <f t="shared" si="263"/>
        <v/>
      </c>
      <c r="M1496" s="53" t="str">
        <f>IF(K1496="","",COUNTIF($K$7:K1496,"ﾘｽﾄ１"))</f>
        <v/>
      </c>
      <c r="N1496" s="53" t="str">
        <f t="shared" si="264"/>
        <v/>
      </c>
      <c r="O1496" s="54" t="str">
        <f t="shared" si="265"/>
        <v/>
      </c>
      <c r="P1496" s="53" t="str">
        <f t="shared" si="256"/>
        <v/>
      </c>
      <c r="Q1496" s="52" t="str">
        <f t="shared" si="257"/>
        <v/>
      </c>
      <c r="R1496" s="55" t="str">
        <f t="shared" si="258"/>
        <v/>
      </c>
      <c r="S1496" s="52" t="str">
        <f t="shared" si="266"/>
        <v/>
      </c>
      <c r="T1496" s="83" t="str">
        <f t="shared" si="259"/>
        <v/>
      </c>
      <c r="U1496" s="53" t="str">
        <f>IF(S1496="","",COUNTIF($S$7:S1496,"該当２"))</f>
        <v/>
      </c>
      <c r="V1496" s="56" t="str">
        <f t="shared" si="260"/>
        <v/>
      </c>
      <c r="W1496" s="83" t="str">
        <f t="shared" si="261"/>
        <v/>
      </c>
      <c r="X1496" s="53" t="str">
        <f>IF(V1496="","",COUNTIF($V$7:V1496,"該当３"))</f>
        <v/>
      </c>
    </row>
    <row r="1497" spans="1:24">
      <c r="A1497" s="263">
        <v>1021009006</v>
      </c>
      <c r="B1497" s="263">
        <v>10</v>
      </c>
      <c r="C1497" s="264">
        <v>210</v>
      </c>
      <c r="D1497" s="265">
        <v>9</v>
      </c>
      <c r="E1497" s="264">
        <v>6</v>
      </c>
      <c r="F1497" s="263" t="s">
        <v>495</v>
      </c>
      <c r="G1497" s="263" t="s">
        <v>1619</v>
      </c>
      <c r="H1497" s="263" t="s">
        <v>1684</v>
      </c>
      <c r="I1497" s="263" t="s">
        <v>31</v>
      </c>
      <c r="J1497" s="51"/>
      <c r="K1497" s="52" t="str">
        <f t="shared" si="262"/>
        <v/>
      </c>
      <c r="L1497" s="83" t="str">
        <f t="shared" si="263"/>
        <v/>
      </c>
      <c r="M1497" s="53" t="str">
        <f>IF(K1497="","",COUNTIF($K$7:K1497,"ﾘｽﾄ１"))</f>
        <v/>
      </c>
      <c r="N1497" s="53" t="str">
        <f t="shared" si="264"/>
        <v/>
      </c>
      <c r="O1497" s="54" t="str">
        <f t="shared" si="265"/>
        <v/>
      </c>
      <c r="P1497" s="53" t="str">
        <f t="shared" si="256"/>
        <v/>
      </c>
      <c r="Q1497" s="52" t="str">
        <f t="shared" si="257"/>
        <v/>
      </c>
      <c r="R1497" s="55" t="str">
        <f t="shared" si="258"/>
        <v/>
      </c>
      <c r="S1497" s="52" t="str">
        <f t="shared" si="266"/>
        <v/>
      </c>
      <c r="T1497" s="83" t="str">
        <f t="shared" si="259"/>
        <v/>
      </c>
      <c r="U1497" s="53" t="str">
        <f>IF(S1497="","",COUNTIF($S$7:S1497,"該当２"))</f>
        <v/>
      </c>
      <c r="V1497" s="56" t="str">
        <f t="shared" si="260"/>
        <v/>
      </c>
      <c r="W1497" s="83" t="str">
        <f t="shared" si="261"/>
        <v/>
      </c>
      <c r="X1497" s="53" t="str">
        <f>IF(V1497="","",COUNTIF($V$7:V1497,"該当３"))</f>
        <v/>
      </c>
    </row>
    <row r="1498" spans="1:24">
      <c r="A1498" s="263">
        <v>1021009007</v>
      </c>
      <c r="B1498" s="263">
        <v>10</v>
      </c>
      <c r="C1498" s="264">
        <v>210</v>
      </c>
      <c r="D1498" s="265">
        <v>9</v>
      </c>
      <c r="E1498" s="264">
        <v>7</v>
      </c>
      <c r="F1498" s="263" t="s">
        <v>495</v>
      </c>
      <c r="G1498" s="263" t="s">
        <v>1619</v>
      </c>
      <c r="H1498" s="263" t="s">
        <v>1684</v>
      </c>
      <c r="I1498" s="263" t="s">
        <v>34</v>
      </c>
      <c r="J1498" s="51"/>
      <c r="K1498" s="52" t="str">
        <f t="shared" si="262"/>
        <v/>
      </c>
      <c r="L1498" s="83" t="str">
        <f t="shared" si="263"/>
        <v/>
      </c>
      <c r="M1498" s="53" t="str">
        <f>IF(K1498="","",COUNTIF($K$7:K1498,"ﾘｽﾄ１"))</f>
        <v/>
      </c>
      <c r="N1498" s="53" t="str">
        <f t="shared" si="264"/>
        <v/>
      </c>
      <c r="O1498" s="54" t="str">
        <f t="shared" si="265"/>
        <v/>
      </c>
      <c r="P1498" s="53" t="str">
        <f t="shared" si="256"/>
        <v/>
      </c>
      <c r="Q1498" s="52" t="str">
        <f t="shared" si="257"/>
        <v/>
      </c>
      <c r="R1498" s="55" t="str">
        <f t="shared" si="258"/>
        <v/>
      </c>
      <c r="S1498" s="52" t="str">
        <f t="shared" si="266"/>
        <v/>
      </c>
      <c r="T1498" s="83" t="str">
        <f t="shared" si="259"/>
        <v/>
      </c>
      <c r="U1498" s="53" t="str">
        <f>IF(S1498="","",COUNTIF($S$7:S1498,"該当２"))</f>
        <v/>
      </c>
      <c r="V1498" s="56" t="str">
        <f t="shared" si="260"/>
        <v/>
      </c>
      <c r="W1498" s="83" t="str">
        <f t="shared" si="261"/>
        <v/>
      </c>
      <c r="X1498" s="53" t="str">
        <f>IF(V1498="","",COUNTIF($V$7:V1498,"該当３"))</f>
        <v/>
      </c>
    </row>
    <row r="1499" spans="1:24">
      <c r="A1499" s="263">
        <v>1021010000</v>
      </c>
      <c r="B1499" s="263">
        <v>10</v>
      </c>
      <c r="C1499" s="264">
        <v>210</v>
      </c>
      <c r="D1499" s="265">
        <v>10</v>
      </c>
      <c r="E1499" s="264">
        <v>0</v>
      </c>
      <c r="F1499" s="263" t="s">
        <v>495</v>
      </c>
      <c r="G1499" s="263" t="s">
        <v>1619</v>
      </c>
      <c r="H1499" s="263" t="s">
        <v>1688</v>
      </c>
      <c r="I1499" s="263"/>
      <c r="J1499" s="51"/>
      <c r="K1499" s="52" t="str">
        <f t="shared" si="262"/>
        <v/>
      </c>
      <c r="L1499" s="83" t="str">
        <f t="shared" si="263"/>
        <v/>
      </c>
      <c r="M1499" s="53" t="str">
        <f>IF(K1499="","",COUNTIF($K$7:K1499,"ﾘｽﾄ１"))</f>
        <v/>
      </c>
      <c r="N1499" s="53" t="str">
        <f t="shared" si="264"/>
        <v/>
      </c>
      <c r="O1499" s="54" t="str">
        <f t="shared" si="265"/>
        <v/>
      </c>
      <c r="P1499" s="53" t="str">
        <f t="shared" si="256"/>
        <v/>
      </c>
      <c r="Q1499" s="52" t="str">
        <f t="shared" si="257"/>
        <v/>
      </c>
      <c r="R1499" s="55" t="str">
        <f t="shared" si="258"/>
        <v/>
      </c>
      <c r="S1499" s="52" t="str">
        <f t="shared" si="266"/>
        <v/>
      </c>
      <c r="T1499" s="83" t="str">
        <f t="shared" si="259"/>
        <v/>
      </c>
      <c r="U1499" s="53" t="str">
        <f>IF(S1499="","",COUNTIF($S$7:S1499,"該当２"))</f>
        <v/>
      </c>
      <c r="V1499" s="56" t="str">
        <f t="shared" si="260"/>
        <v/>
      </c>
      <c r="W1499" s="83" t="str">
        <f t="shared" si="261"/>
        <v/>
      </c>
      <c r="X1499" s="53" t="str">
        <f>IF(V1499="","",COUNTIF($V$7:V1499,"該当３"))</f>
        <v/>
      </c>
    </row>
    <row r="1500" spans="1:24">
      <c r="A1500" s="263">
        <v>1021010001</v>
      </c>
      <c r="B1500" s="263">
        <v>10</v>
      </c>
      <c r="C1500" s="264">
        <v>210</v>
      </c>
      <c r="D1500" s="265">
        <v>10</v>
      </c>
      <c r="E1500" s="264">
        <v>1</v>
      </c>
      <c r="F1500" s="263" t="s">
        <v>495</v>
      </c>
      <c r="G1500" s="263" t="s">
        <v>1619</v>
      </c>
      <c r="H1500" s="263" t="s">
        <v>1688</v>
      </c>
      <c r="I1500" s="263" t="s">
        <v>17</v>
      </c>
      <c r="J1500" s="51"/>
      <c r="K1500" s="52" t="str">
        <f t="shared" si="262"/>
        <v/>
      </c>
      <c r="L1500" s="83" t="str">
        <f t="shared" si="263"/>
        <v/>
      </c>
      <c r="M1500" s="53" t="str">
        <f>IF(K1500="","",COUNTIF($K$7:K1500,"ﾘｽﾄ１"))</f>
        <v/>
      </c>
      <c r="N1500" s="53" t="str">
        <f t="shared" si="264"/>
        <v/>
      </c>
      <c r="O1500" s="54" t="str">
        <f t="shared" si="265"/>
        <v/>
      </c>
      <c r="P1500" s="53" t="str">
        <f t="shared" si="256"/>
        <v/>
      </c>
      <c r="Q1500" s="52" t="str">
        <f t="shared" si="257"/>
        <v/>
      </c>
      <c r="R1500" s="55" t="str">
        <f t="shared" si="258"/>
        <v/>
      </c>
      <c r="S1500" s="52" t="str">
        <f t="shared" si="266"/>
        <v/>
      </c>
      <c r="T1500" s="83" t="str">
        <f t="shared" si="259"/>
        <v/>
      </c>
      <c r="U1500" s="53" t="str">
        <f>IF(S1500="","",COUNTIF($S$7:S1500,"該当２"))</f>
        <v/>
      </c>
      <c r="V1500" s="56" t="str">
        <f t="shared" si="260"/>
        <v/>
      </c>
      <c r="W1500" s="83" t="str">
        <f t="shared" si="261"/>
        <v/>
      </c>
      <c r="X1500" s="53" t="str">
        <f>IF(V1500="","",COUNTIF($V$7:V1500,"該当３"))</f>
        <v/>
      </c>
    </row>
    <row r="1501" spans="1:24">
      <c r="A1501" s="263">
        <v>1021010002</v>
      </c>
      <c r="B1501" s="263">
        <v>10</v>
      </c>
      <c r="C1501" s="264">
        <v>210</v>
      </c>
      <c r="D1501" s="265">
        <v>10</v>
      </c>
      <c r="E1501" s="264">
        <v>2</v>
      </c>
      <c r="F1501" s="263" t="s">
        <v>495</v>
      </c>
      <c r="G1501" s="263" t="s">
        <v>1619</v>
      </c>
      <c r="H1501" s="263" t="s">
        <v>1688</v>
      </c>
      <c r="I1501" s="263" t="s">
        <v>1689</v>
      </c>
      <c r="J1501" s="51"/>
      <c r="K1501" s="52" t="str">
        <f t="shared" si="262"/>
        <v/>
      </c>
      <c r="L1501" s="83" t="str">
        <f t="shared" si="263"/>
        <v/>
      </c>
      <c r="M1501" s="53" t="str">
        <f>IF(K1501="","",COUNTIF($K$7:K1501,"ﾘｽﾄ１"))</f>
        <v/>
      </c>
      <c r="N1501" s="53" t="str">
        <f t="shared" si="264"/>
        <v/>
      </c>
      <c r="O1501" s="54" t="str">
        <f t="shared" si="265"/>
        <v/>
      </c>
      <c r="P1501" s="53" t="str">
        <f t="shared" si="256"/>
        <v/>
      </c>
      <c r="Q1501" s="52" t="str">
        <f t="shared" si="257"/>
        <v/>
      </c>
      <c r="R1501" s="55" t="str">
        <f t="shared" si="258"/>
        <v/>
      </c>
      <c r="S1501" s="52" t="str">
        <f t="shared" si="266"/>
        <v/>
      </c>
      <c r="T1501" s="83" t="str">
        <f t="shared" si="259"/>
        <v/>
      </c>
      <c r="U1501" s="53" t="str">
        <f>IF(S1501="","",COUNTIF($S$7:S1501,"該当２"))</f>
        <v/>
      </c>
      <c r="V1501" s="56" t="str">
        <f t="shared" si="260"/>
        <v/>
      </c>
      <c r="W1501" s="83" t="str">
        <f t="shared" si="261"/>
        <v/>
      </c>
      <c r="X1501" s="53" t="str">
        <f>IF(V1501="","",COUNTIF($V$7:V1501,"該当３"))</f>
        <v/>
      </c>
    </row>
    <row r="1502" spans="1:24">
      <c r="A1502" s="263">
        <v>1021010003</v>
      </c>
      <c r="B1502" s="263">
        <v>10</v>
      </c>
      <c r="C1502" s="264">
        <v>210</v>
      </c>
      <c r="D1502" s="265">
        <v>10</v>
      </c>
      <c r="E1502" s="264">
        <v>3</v>
      </c>
      <c r="F1502" s="263" t="s">
        <v>495</v>
      </c>
      <c r="G1502" s="263" t="s">
        <v>1619</v>
      </c>
      <c r="H1502" s="263" t="s">
        <v>1688</v>
      </c>
      <c r="I1502" s="263" t="s">
        <v>1690</v>
      </c>
      <c r="J1502" s="51"/>
      <c r="K1502" s="52" t="str">
        <f t="shared" si="262"/>
        <v/>
      </c>
      <c r="L1502" s="83" t="str">
        <f t="shared" si="263"/>
        <v/>
      </c>
      <c r="M1502" s="53" t="str">
        <f>IF(K1502="","",COUNTIF($K$7:K1502,"ﾘｽﾄ１"))</f>
        <v/>
      </c>
      <c r="N1502" s="53" t="str">
        <f t="shared" si="264"/>
        <v/>
      </c>
      <c r="O1502" s="54" t="str">
        <f t="shared" si="265"/>
        <v/>
      </c>
      <c r="P1502" s="53" t="str">
        <f t="shared" si="256"/>
        <v/>
      </c>
      <c r="Q1502" s="52" t="str">
        <f t="shared" si="257"/>
        <v/>
      </c>
      <c r="R1502" s="55" t="str">
        <f t="shared" si="258"/>
        <v/>
      </c>
      <c r="S1502" s="52" t="str">
        <f t="shared" si="266"/>
        <v/>
      </c>
      <c r="T1502" s="83" t="str">
        <f t="shared" si="259"/>
        <v/>
      </c>
      <c r="U1502" s="53" t="str">
        <f>IF(S1502="","",COUNTIF($S$7:S1502,"該当２"))</f>
        <v/>
      </c>
      <c r="V1502" s="56" t="str">
        <f t="shared" si="260"/>
        <v/>
      </c>
      <c r="W1502" s="83" t="str">
        <f t="shared" si="261"/>
        <v/>
      </c>
      <c r="X1502" s="53" t="str">
        <f>IF(V1502="","",COUNTIF($V$7:V1502,"該当３"))</f>
        <v/>
      </c>
    </row>
    <row r="1503" spans="1:24">
      <c r="A1503" s="263">
        <v>1021010004</v>
      </c>
      <c r="B1503" s="263">
        <v>10</v>
      </c>
      <c r="C1503" s="264">
        <v>210</v>
      </c>
      <c r="D1503" s="265">
        <v>10</v>
      </c>
      <c r="E1503" s="264">
        <v>4</v>
      </c>
      <c r="F1503" s="263" t="s">
        <v>495</v>
      </c>
      <c r="G1503" s="263" t="s">
        <v>1619</v>
      </c>
      <c r="H1503" s="263" t="s">
        <v>1688</v>
      </c>
      <c r="I1503" s="263" t="s">
        <v>1691</v>
      </c>
      <c r="J1503" s="51"/>
      <c r="K1503" s="52" t="str">
        <f t="shared" si="262"/>
        <v/>
      </c>
      <c r="L1503" s="83" t="str">
        <f t="shared" si="263"/>
        <v/>
      </c>
      <c r="M1503" s="53" t="str">
        <f>IF(K1503="","",COUNTIF($K$7:K1503,"ﾘｽﾄ１"))</f>
        <v/>
      </c>
      <c r="N1503" s="53" t="str">
        <f t="shared" si="264"/>
        <v/>
      </c>
      <c r="O1503" s="54" t="str">
        <f t="shared" si="265"/>
        <v/>
      </c>
      <c r="P1503" s="53" t="str">
        <f t="shared" si="256"/>
        <v/>
      </c>
      <c r="Q1503" s="52" t="str">
        <f t="shared" si="257"/>
        <v/>
      </c>
      <c r="R1503" s="55" t="str">
        <f t="shared" si="258"/>
        <v/>
      </c>
      <c r="S1503" s="52" t="str">
        <f t="shared" si="266"/>
        <v/>
      </c>
      <c r="T1503" s="83" t="str">
        <f t="shared" si="259"/>
        <v/>
      </c>
      <c r="U1503" s="53" t="str">
        <f>IF(S1503="","",COUNTIF($S$7:S1503,"該当２"))</f>
        <v/>
      </c>
      <c r="V1503" s="56" t="str">
        <f t="shared" si="260"/>
        <v/>
      </c>
      <c r="W1503" s="83" t="str">
        <f t="shared" si="261"/>
        <v/>
      </c>
      <c r="X1503" s="53" t="str">
        <f>IF(V1503="","",COUNTIF($V$7:V1503,"該当３"))</f>
        <v/>
      </c>
    </row>
    <row r="1504" spans="1:24">
      <c r="A1504" s="263">
        <v>1021010005</v>
      </c>
      <c r="B1504" s="263">
        <v>10</v>
      </c>
      <c r="C1504" s="264">
        <v>210</v>
      </c>
      <c r="D1504" s="265">
        <v>10</v>
      </c>
      <c r="E1504" s="264">
        <v>5</v>
      </c>
      <c r="F1504" s="263" t="s">
        <v>495</v>
      </c>
      <c r="G1504" s="263" t="s">
        <v>1619</v>
      </c>
      <c r="H1504" s="263" t="s">
        <v>1688</v>
      </c>
      <c r="I1504" s="263" t="s">
        <v>1692</v>
      </c>
      <c r="J1504" s="51"/>
      <c r="K1504" s="52" t="str">
        <f t="shared" si="262"/>
        <v/>
      </c>
      <c r="L1504" s="83" t="str">
        <f t="shared" si="263"/>
        <v/>
      </c>
      <c r="M1504" s="53" t="str">
        <f>IF(K1504="","",COUNTIF($K$7:K1504,"ﾘｽﾄ１"))</f>
        <v/>
      </c>
      <c r="N1504" s="53" t="str">
        <f t="shared" si="264"/>
        <v/>
      </c>
      <c r="O1504" s="54" t="str">
        <f t="shared" si="265"/>
        <v/>
      </c>
      <c r="P1504" s="53" t="str">
        <f t="shared" si="256"/>
        <v/>
      </c>
      <c r="Q1504" s="52" t="str">
        <f t="shared" si="257"/>
        <v/>
      </c>
      <c r="R1504" s="55" t="str">
        <f t="shared" si="258"/>
        <v/>
      </c>
      <c r="S1504" s="52" t="str">
        <f t="shared" si="266"/>
        <v/>
      </c>
      <c r="T1504" s="83" t="str">
        <f t="shared" si="259"/>
        <v/>
      </c>
      <c r="U1504" s="53" t="str">
        <f>IF(S1504="","",COUNTIF($S$7:S1504,"該当２"))</f>
        <v/>
      </c>
      <c r="V1504" s="56" t="str">
        <f t="shared" si="260"/>
        <v/>
      </c>
      <c r="W1504" s="83" t="str">
        <f t="shared" si="261"/>
        <v/>
      </c>
      <c r="X1504" s="53" t="str">
        <f>IF(V1504="","",COUNTIF($V$7:V1504,"該当３"))</f>
        <v/>
      </c>
    </row>
    <row r="1505" spans="1:24">
      <c r="A1505" s="263">
        <v>1021010006</v>
      </c>
      <c r="B1505" s="263">
        <v>10</v>
      </c>
      <c r="C1505" s="264">
        <v>210</v>
      </c>
      <c r="D1505" s="265">
        <v>10</v>
      </c>
      <c r="E1505" s="264">
        <v>6</v>
      </c>
      <c r="F1505" s="263" t="s">
        <v>495</v>
      </c>
      <c r="G1505" s="263" t="s">
        <v>1619</v>
      </c>
      <c r="H1505" s="263" t="s">
        <v>1688</v>
      </c>
      <c r="I1505" s="263" t="s">
        <v>59</v>
      </c>
      <c r="J1505" s="51"/>
      <c r="K1505" s="52" t="str">
        <f t="shared" si="262"/>
        <v/>
      </c>
      <c r="L1505" s="83" t="str">
        <f t="shared" si="263"/>
        <v/>
      </c>
      <c r="M1505" s="53" t="str">
        <f>IF(K1505="","",COUNTIF($K$7:K1505,"ﾘｽﾄ１"))</f>
        <v/>
      </c>
      <c r="N1505" s="53" t="str">
        <f t="shared" si="264"/>
        <v/>
      </c>
      <c r="O1505" s="54" t="str">
        <f t="shared" si="265"/>
        <v/>
      </c>
      <c r="P1505" s="53" t="str">
        <f t="shared" si="256"/>
        <v/>
      </c>
      <c r="Q1505" s="52" t="str">
        <f t="shared" si="257"/>
        <v/>
      </c>
      <c r="R1505" s="55" t="str">
        <f t="shared" si="258"/>
        <v/>
      </c>
      <c r="S1505" s="52" t="str">
        <f t="shared" si="266"/>
        <v/>
      </c>
      <c r="T1505" s="83" t="str">
        <f t="shared" si="259"/>
        <v/>
      </c>
      <c r="U1505" s="53" t="str">
        <f>IF(S1505="","",COUNTIF($S$7:S1505,"該当２"))</f>
        <v/>
      </c>
      <c r="V1505" s="56" t="str">
        <f t="shared" si="260"/>
        <v/>
      </c>
      <c r="W1505" s="83" t="str">
        <f t="shared" si="261"/>
        <v/>
      </c>
      <c r="X1505" s="53" t="str">
        <f>IF(V1505="","",COUNTIF($V$7:V1505,"該当３"))</f>
        <v/>
      </c>
    </row>
    <row r="1506" spans="1:24">
      <c r="A1506" s="263">
        <v>1021010007</v>
      </c>
      <c r="B1506" s="263">
        <v>10</v>
      </c>
      <c r="C1506" s="264">
        <v>210</v>
      </c>
      <c r="D1506" s="265">
        <v>10</v>
      </c>
      <c r="E1506" s="264">
        <v>7</v>
      </c>
      <c r="F1506" s="263" t="s">
        <v>495</v>
      </c>
      <c r="G1506" s="263" t="s">
        <v>1619</v>
      </c>
      <c r="H1506" s="263" t="s">
        <v>1688</v>
      </c>
      <c r="I1506" s="263" t="s">
        <v>146</v>
      </c>
      <c r="J1506" s="51"/>
      <c r="K1506" s="52" t="str">
        <f t="shared" si="262"/>
        <v/>
      </c>
      <c r="L1506" s="83" t="str">
        <f t="shared" si="263"/>
        <v/>
      </c>
      <c r="M1506" s="53" t="str">
        <f>IF(K1506="","",COUNTIF($K$7:K1506,"ﾘｽﾄ１"))</f>
        <v/>
      </c>
      <c r="N1506" s="53" t="str">
        <f t="shared" si="264"/>
        <v/>
      </c>
      <c r="O1506" s="54" t="str">
        <f t="shared" si="265"/>
        <v/>
      </c>
      <c r="P1506" s="53" t="str">
        <f t="shared" si="256"/>
        <v/>
      </c>
      <c r="Q1506" s="52" t="str">
        <f t="shared" si="257"/>
        <v/>
      </c>
      <c r="R1506" s="55" t="str">
        <f t="shared" si="258"/>
        <v/>
      </c>
      <c r="S1506" s="52" t="str">
        <f t="shared" si="266"/>
        <v/>
      </c>
      <c r="T1506" s="83" t="str">
        <f t="shared" si="259"/>
        <v/>
      </c>
      <c r="U1506" s="53" t="str">
        <f>IF(S1506="","",COUNTIF($S$7:S1506,"該当２"))</f>
        <v/>
      </c>
      <c r="V1506" s="56" t="str">
        <f t="shared" si="260"/>
        <v/>
      </c>
      <c r="W1506" s="83" t="str">
        <f t="shared" si="261"/>
        <v/>
      </c>
      <c r="X1506" s="53" t="str">
        <f>IF(V1506="","",COUNTIF($V$7:V1506,"該当３"))</f>
        <v/>
      </c>
    </row>
    <row r="1507" spans="1:24">
      <c r="A1507" s="263">
        <v>1021010008</v>
      </c>
      <c r="B1507" s="263">
        <v>10</v>
      </c>
      <c r="C1507" s="264">
        <v>210</v>
      </c>
      <c r="D1507" s="265">
        <v>10</v>
      </c>
      <c r="E1507" s="264">
        <v>8</v>
      </c>
      <c r="F1507" s="263" t="s">
        <v>495</v>
      </c>
      <c r="G1507" s="263" t="s">
        <v>1619</v>
      </c>
      <c r="H1507" s="263" t="s">
        <v>1688</v>
      </c>
      <c r="I1507" s="263" t="s">
        <v>1693</v>
      </c>
      <c r="J1507" s="51"/>
      <c r="K1507" s="52" t="str">
        <f t="shared" si="262"/>
        <v/>
      </c>
      <c r="L1507" s="83" t="str">
        <f t="shared" si="263"/>
        <v/>
      </c>
      <c r="M1507" s="53" t="str">
        <f>IF(K1507="","",COUNTIF($K$7:K1507,"ﾘｽﾄ１"))</f>
        <v/>
      </c>
      <c r="N1507" s="53" t="str">
        <f t="shared" si="264"/>
        <v/>
      </c>
      <c r="O1507" s="54" t="str">
        <f t="shared" si="265"/>
        <v/>
      </c>
      <c r="P1507" s="53" t="str">
        <f t="shared" si="256"/>
        <v/>
      </c>
      <c r="Q1507" s="52" t="str">
        <f t="shared" si="257"/>
        <v/>
      </c>
      <c r="R1507" s="55" t="str">
        <f t="shared" si="258"/>
        <v/>
      </c>
      <c r="S1507" s="52" t="str">
        <f t="shared" si="266"/>
        <v/>
      </c>
      <c r="T1507" s="83" t="str">
        <f t="shared" si="259"/>
        <v/>
      </c>
      <c r="U1507" s="53" t="str">
        <f>IF(S1507="","",COUNTIF($S$7:S1507,"該当２"))</f>
        <v/>
      </c>
      <c r="V1507" s="56" t="str">
        <f t="shared" si="260"/>
        <v/>
      </c>
      <c r="W1507" s="83" t="str">
        <f t="shared" si="261"/>
        <v/>
      </c>
      <c r="X1507" s="53" t="str">
        <f>IF(V1507="","",COUNTIF($V$7:V1507,"該当３"))</f>
        <v/>
      </c>
    </row>
    <row r="1508" spans="1:24">
      <c r="A1508" s="263">
        <v>1021010009</v>
      </c>
      <c r="B1508" s="263">
        <v>10</v>
      </c>
      <c r="C1508" s="264">
        <v>210</v>
      </c>
      <c r="D1508" s="265">
        <v>10</v>
      </c>
      <c r="E1508" s="264">
        <v>9</v>
      </c>
      <c r="F1508" s="263" t="s">
        <v>495</v>
      </c>
      <c r="G1508" s="263" t="s">
        <v>1619</v>
      </c>
      <c r="H1508" s="263" t="s">
        <v>1688</v>
      </c>
      <c r="I1508" s="263" t="s">
        <v>151</v>
      </c>
      <c r="J1508" s="51"/>
      <c r="K1508" s="52" t="str">
        <f t="shared" si="262"/>
        <v/>
      </c>
      <c r="L1508" s="83" t="str">
        <f t="shared" si="263"/>
        <v/>
      </c>
      <c r="M1508" s="53" t="str">
        <f>IF(K1508="","",COUNTIF($K$7:K1508,"ﾘｽﾄ１"))</f>
        <v/>
      </c>
      <c r="N1508" s="53" t="str">
        <f t="shared" si="264"/>
        <v/>
      </c>
      <c r="O1508" s="54" t="str">
        <f t="shared" si="265"/>
        <v/>
      </c>
      <c r="P1508" s="53" t="str">
        <f t="shared" si="256"/>
        <v/>
      </c>
      <c r="Q1508" s="52" t="str">
        <f t="shared" si="257"/>
        <v/>
      </c>
      <c r="R1508" s="55" t="str">
        <f t="shared" si="258"/>
        <v/>
      </c>
      <c r="S1508" s="52" t="str">
        <f t="shared" si="266"/>
        <v/>
      </c>
      <c r="T1508" s="83" t="str">
        <f t="shared" si="259"/>
        <v/>
      </c>
      <c r="U1508" s="53" t="str">
        <f>IF(S1508="","",COUNTIF($S$7:S1508,"該当２"))</f>
        <v/>
      </c>
      <c r="V1508" s="56" t="str">
        <f t="shared" si="260"/>
        <v/>
      </c>
      <c r="W1508" s="83" t="str">
        <f t="shared" si="261"/>
        <v/>
      </c>
      <c r="X1508" s="53" t="str">
        <f>IF(V1508="","",COUNTIF($V$7:V1508,"該当３"))</f>
        <v/>
      </c>
    </row>
    <row r="1509" spans="1:24">
      <c r="A1509" s="263">
        <v>1021010010</v>
      </c>
      <c r="B1509" s="263">
        <v>10</v>
      </c>
      <c r="C1509" s="264">
        <v>210</v>
      </c>
      <c r="D1509" s="265">
        <v>10</v>
      </c>
      <c r="E1509" s="264">
        <v>10</v>
      </c>
      <c r="F1509" s="263" t="s">
        <v>495</v>
      </c>
      <c r="G1509" s="263" t="s">
        <v>1619</v>
      </c>
      <c r="H1509" s="263" t="s">
        <v>1688</v>
      </c>
      <c r="I1509" s="263" t="s">
        <v>16</v>
      </c>
      <c r="J1509" s="51"/>
      <c r="K1509" s="52" t="str">
        <f t="shared" si="262"/>
        <v/>
      </c>
      <c r="L1509" s="83" t="str">
        <f t="shared" si="263"/>
        <v/>
      </c>
      <c r="M1509" s="53" t="str">
        <f>IF(K1509="","",COUNTIF($K$7:K1509,"ﾘｽﾄ１"))</f>
        <v/>
      </c>
      <c r="N1509" s="53" t="str">
        <f t="shared" si="264"/>
        <v/>
      </c>
      <c r="O1509" s="54" t="str">
        <f t="shared" si="265"/>
        <v/>
      </c>
      <c r="P1509" s="53" t="str">
        <f t="shared" si="256"/>
        <v/>
      </c>
      <c r="Q1509" s="52" t="str">
        <f t="shared" si="257"/>
        <v/>
      </c>
      <c r="R1509" s="55" t="str">
        <f t="shared" si="258"/>
        <v/>
      </c>
      <c r="S1509" s="52" t="str">
        <f t="shared" si="266"/>
        <v/>
      </c>
      <c r="T1509" s="83" t="str">
        <f t="shared" si="259"/>
        <v/>
      </c>
      <c r="U1509" s="53" t="str">
        <f>IF(S1509="","",COUNTIF($S$7:S1509,"該当２"))</f>
        <v/>
      </c>
      <c r="V1509" s="56" t="str">
        <f t="shared" si="260"/>
        <v/>
      </c>
      <c r="W1509" s="83" t="str">
        <f t="shared" si="261"/>
        <v/>
      </c>
      <c r="X1509" s="53" t="str">
        <f>IF(V1509="","",COUNTIF($V$7:V1509,"該当３"))</f>
        <v/>
      </c>
    </row>
    <row r="1510" spans="1:24">
      <c r="A1510" s="263">
        <v>1021011000</v>
      </c>
      <c r="B1510" s="263">
        <v>10</v>
      </c>
      <c r="C1510" s="264">
        <v>210</v>
      </c>
      <c r="D1510" s="265">
        <v>11</v>
      </c>
      <c r="E1510" s="264">
        <v>0</v>
      </c>
      <c r="F1510" s="263" t="s">
        <v>495</v>
      </c>
      <c r="G1510" s="263" t="s">
        <v>1619</v>
      </c>
      <c r="H1510" s="263" t="s">
        <v>1694</v>
      </c>
      <c r="I1510" s="263"/>
      <c r="J1510" s="51"/>
      <c r="K1510" s="52" t="str">
        <f t="shared" si="262"/>
        <v/>
      </c>
      <c r="L1510" s="83" t="str">
        <f t="shared" si="263"/>
        <v/>
      </c>
      <c r="M1510" s="53" t="str">
        <f>IF(K1510="","",COUNTIF($K$7:K1510,"ﾘｽﾄ１"))</f>
        <v/>
      </c>
      <c r="N1510" s="53" t="str">
        <f t="shared" si="264"/>
        <v/>
      </c>
      <c r="O1510" s="54" t="str">
        <f t="shared" si="265"/>
        <v/>
      </c>
      <c r="P1510" s="53" t="str">
        <f t="shared" si="256"/>
        <v/>
      </c>
      <c r="Q1510" s="52" t="str">
        <f t="shared" si="257"/>
        <v/>
      </c>
      <c r="R1510" s="55" t="str">
        <f t="shared" si="258"/>
        <v/>
      </c>
      <c r="S1510" s="52" t="str">
        <f t="shared" si="266"/>
        <v/>
      </c>
      <c r="T1510" s="83" t="str">
        <f t="shared" si="259"/>
        <v/>
      </c>
      <c r="U1510" s="53" t="str">
        <f>IF(S1510="","",COUNTIF($S$7:S1510,"該当２"))</f>
        <v/>
      </c>
      <c r="V1510" s="56" t="str">
        <f t="shared" si="260"/>
        <v/>
      </c>
      <c r="W1510" s="83" t="str">
        <f t="shared" si="261"/>
        <v/>
      </c>
      <c r="X1510" s="53" t="str">
        <f>IF(V1510="","",COUNTIF($V$7:V1510,"該当３"))</f>
        <v/>
      </c>
    </row>
    <row r="1511" spans="1:24">
      <c r="A1511" s="263">
        <v>1021011001</v>
      </c>
      <c r="B1511" s="263">
        <v>10</v>
      </c>
      <c r="C1511" s="264">
        <v>210</v>
      </c>
      <c r="D1511" s="265">
        <v>11</v>
      </c>
      <c r="E1511" s="264">
        <v>1</v>
      </c>
      <c r="F1511" s="263" t="s">
        <v>495</v>
      </c>
      <c r="G1511" s="263" t="s">
        <v>1619</v>
      </c>
      <c r="H1511" s="263" t="s">
        <v>1694</v>
      </c>
      <c r="I1511" s="263" t="s">
        <v>1695</v>
      </c>
      <c r="J1511" s="51"/>
      <c r="K1511" s="52" t="str">
        <f t="shared" si="262"/>
        <v/>
      </c>
      <c r="L1511" s="83" t="str">
        <f t="shared" si="263"/>
        <v/>
      </c>
      <c r="M1511" s="53" t="str">
        <f>IF(K1511="","",COUNTIF($K$7:K1511,"ﾘｽﾄ１"))</f>
        <v/>
      </c>
      <c r="N1511" s="53" t="str">
        <f t="shared" si="264"/>
        <v/>
      </c>
      <c r="O1511" s="54" t="str">
        <f t="shared" si="265"/>
        <v/>
      </c>
      <c r="P1511" s="53" t="str">
        <f t="shared" si="256"/>
        <v/>
      </c>
      <c r="Q1511" s="52" t="str">
        <f t="shared" si="257"/>
        <v/>
      </c>
      <c r="R1511" s="55" t="str">
        <f t="shared" si="258"/>
        <v/>
      </c>
      <c r="S1511" s="52" t="str">
        <f t="shared" si="266"/>
        <v/>
      </c>
      <c r="T1511" s="83" t="str">
        <f t="shared" si="259"/>
        <v/>
      </c>
      <c r="U1511" s="53" t="str">
        <f>IF(S1511="","",COUNTIF($S$7:S1511,"該当２"))</f>
        <v/>
      </c>
      <c r="V1511" s="56" t="str">
        <f t="shared" si="260"/>
        <v/>
      </c>
      <c r="W1511" s="83" t="str">
        <f t="shared" si="261"/>
        <v/>
      </c>
      <c r="X1511" s="53" t="str">
        <f>IF(V1511="","",COUNTIF($V$7:V1511,"該当３"))</f>
        <v/>
      </c>
    </row>
    <row r="1512" spans="1:24">
      <c r="A1512" s="263">
        <v>1021011002</v>
      </c>
      <c r="B1512" s="263">
        <v>10</v>
      </c>
      <c r="C1512" s="264">
        <v>210</v>
      </c>
      <c r="D1512" s="265">
        <v>11</v>
      </c>
      <c r="E1512" s="264">
        <v>2</v>
      </c>
      <c r="F1512" s="263" t="s">
        <v>495</v>
      </c>
      <c r="G1512" s="263" t="s">
        <v>1619</v>
      </c>
      <c r="H1512" s="263" t="s">
        <v>1694</v>
      </c>
      <c r="I1512" s="263" t="s">
        <v>1696</v>
      </c>
      <c r="J1512" s="51"/>
      <c r="K1512" s="52" t="str">
        <f t="shared" si="262"/>
        <v/>
      </c>
      <c r="L1512" s="83" t="str">
        <f t="shared" si="263"/>
        <v/>
      </c>
      <c r="M1512" s="53" t="str">
        <f>IF(K1512="","",COUNTIF($K$7:K1512,"ﾘｽﾄ１"))</f>
        <v/>
      </c>
      <c r="N1512" s="53" t="str">
        <f t="shared" si="264"/>
        <v/>
      </c>
      <c r="O1512" s="54" t="str">
        <f t="shared" si="265"/>
        <v/>
      </c>
      <c r="P1512" s="53" t="str">
        <f t="shared" si="256"/>
        <v/>
      </c>
      <c r="Q1512" s="52" t="str">
        <f t="shared" si="257"/>
        <v/>
      </c>
      <c r="R1512" s="55" t="str">
        <f t="shared" si="258"/>
        <v/>
      </c>
      <c r="S1512" s="52" t="str">
        <f t="shared" si="266"/>
        <v/>
      </c>
      <c r="T1512" s="83" t="str">
        <f t="shared" si="259"/>
        <v/>
      </c>
      <c r="U1512" s="53" t="str">
        <f>IF(S1512="","",COUNTIF($S$7:S1512,"該当２"))</f>
        <v/>
      </c>
      <c r="V1512" s="56" t="str">
        <f t="shared" si="260"/>
        <v/>
      </c>
      <c r="W1512" s="83" t="str">
        <f t="shared" si="261"/>
        <v/>
      </c>
      <c r="X1512" s="53" t="str">
        <f>IF(V1512="","",COUNTIF($V$7:V1512,"該当３"))</f>
        <v/>
      </c>
    </row>
    <row r="1513" spans="1:24">
      <c r="A1513" s="263">
        <v>1021011003</v>
      </c>
      <c r="B1513" s="263">
        <v>10</v>
      </c>
      <c r="C1513" s="264">
        <v>210</v>
      </c>
      <c r="D1513" s="265">
        <v>11</v>
      </c>
      <c r="E1513" s="264">
        <v>3</v>
      </c>
      <c r="F1513" s="263" t="s">
        <v>495</v>
      </c>
      <c r="G1513" s="263" t="s">
        <v>1619</v>
      </c>
      <c r="H1513" s="263" t="s">
        <v>1694</v>
      </c>
      <c r="I1513" s="263" t="s">
        <v>1697</v>
      </c>
      <c r="J1513" s="51"/>
      <c r="K1513" s="52" t="str">
        <f t="shared" si="262"/>
        <v/>
      </c>
      <c r="L1513" s="83" t="str">
        <f t="shared" si="263"/>
        <v/>
      </c>
      <c r="M1513" s="53" t="str">
        <f>IF(K1513="","",COUNTIF($K$7:K1513,"ﾘｽﾄ１"))</f>
        <v/>
      </c>
      <c r="N1513" s="53" t="str">
        <f t="shared" si="264"/>
        <v/>
      </c>
      <c r="O1513" s="54" t="str">
        <f t="shared" si="265"/>
        <v/>
      </c>
      <c r="P1513" s="53" t="str">
        <f t="shared" si="256"/>
        <v/>
      </c>
      <c r="Q1513" s="52" t="str">
        <f t="shared" si="257"/>
        <v/>
      </c>
      <c r="R1513" s="55" t="str">
        <f t="shared" si="258"/>
        <v/>
      </c>
      <c r="S1513" s="52" t="str">
        <f t="shared" si="266"/>
        <v/>
      </c>
      <c r="T1513" s="83" t="str">
        <f t="shared" si="259"/>
        <v/>
      </c>
      <c r="U1513" s="53" t="str">
        <f>IF(S1513="","",COUNTIF($S$7:S1513,"該当２"))</f>
        <v/>
      </c>
      <c r="V1513" s="56" t="str">
        <f t="shared" si="260"/>
        <v/>
      </c>
      <c r="W1513" s="83" t="str">
        <f t="shared" si="261"/>
        <v/>
      </c>
      <c r="X1513" s="53" t="str">
        <f>IF(V1513="","",COUNTIF($V$7:V1513,"該当３"))</f>
        <v/>
      </c>
    </row>
    <row r="1514" spans="1:24">
      <c r="A1514" s="263">
        <v>1021011004</v>
      </c>
      <c r="B1514" s="263">
        <v>10</v>
      </c>
      <c r="C1514" s="264">
        <v>210</v>
      </c>
      <c r="D1514" s="265">
        <v>11</v>
      </c>
      <c r="E1514" s="264">
        <v>4</v>
      </c>
      <c r="F1514" s="263" t="s">
        <v>495</v>
      </c>
      <c r="G1514" s="263" t="s">
        <v>1619</v>
      </c>
      <c r="H1514" s="263" t="s">
        <v>1694</v>
      </c>
      <c r="I1514" s="263" t="s">
        <v>2</v>
      </c>
      <c r="J1514" s="51"/>
      <c r="K1514" s="52" t="str">
        <f t="shared" si="262"/>
        <v/>
      </c>
      <c r="L1514" s="83" t="str">
        <f t="shared" si="263"/>
        <v/>
      </c>
      <c r="M1514" s="53" t="str">
        <f>IF(K1514="","",COUNTIF($K$7:K1514,"ﾘｽﾄ１"))</f>
        <v/>
      </c>
      <c r="N1514" s="53" t="str">
        <f t="shared" si="264"/>
        <v/>
      </c>
      <c r="O1514" s="54" t="str">
        <f t="shared" si="265"/>
        <v/>
      </c>
      <c r="P1514" s="53" t="str">
        <f t="shared" si="256"/>
        <v/>
      </c>
      <c r="Q1514" s="52" t="str">
        <f t="shared" si="257"/>
        <v/>
      </c>
      <c r="R1514" s="55" t="str">
        <f t="shared" si="258"/>
        <v/>
      </c>
      <c r="S1514" s="52" t="str">
        <f t="shared" si="266"/>
        <v/>
      </c>
      <c r="T1514" s="83" t="str">
        <f t="shared" si="259"/>
        <v/>
      </c>
      <c r="U1514" s="53" t="str">
        <f>IF(S1514="","",COUNTIF($S$7:S1514,"該当２"))</f>
        <v/>
      </c>
      <c r="V1514" s="56" t="str">
        <f t="shared" si="260"/>
        <v/>
      </c>
      <c r="W1514" s="83" t="str">
        <f t="shared" si="261"/>
        <v/>
      </c>
      <c r="X1514" s="53" t="str">
        <f>IF(V1514="","",COUNTIF($V$7:V1514,"該当３"))</f>
        <v/>
      </c>
    </row>
    <row r="1515" spans="1:24">
      <c r="A1515" s="263">
        <v>1021011005</v>
      </c>
      <c r="B1515" s="263">
        <v>10</v>
      </c>
      <c r="C1515" s="264">
        <v>210</v>
      </c>
      <c r="D1515" s="265">
        <v>11</v>
      </c>
      <c r="E1515" s="264">
        <v>5</v>
      </c>
      <c r="F1515" s="263" t="s">
        <v>495</v>
      </c>
      <c r="G1515" s="263" t="s">
        <v>1619</v>
      </c>
      <c r="H1515" s="263" t="s">
        <v>1694</v>
      </c>
      <c r="I1515" s="263" t="s">
        <v>1698</v>
      </c>
      <c r="J1515" s="51"/>
      <c r="K1515" s="52" t="str">
        <f t="shared" si="262"/>
        <v/>
      </c>
      <c r="L1515" s="83" t="str">
        <f t="shared" si="263"/>
        <v/>
      </c>
      <c r="M1515" s="53" t="str">
        <f>IF(K1515="","",COUNTIF($K$7:K1515,"ﾘｽﾄ１"))</f>
        <v/>
      </c>
      <c r="N1515" s="53" t="str">
        <f t="shared" si="264"/>
        <v/>
      </c>
      <c r="O1515" s="54" t="str">
        <f t="shared" si="265"/>
        <v/>
      </c>
      <c r="P1515" s="53" t="str">
        <f t="shared" si="256"/>
        <v/>
      </c>
      <c r="Q1515" s="52" t="str">
        <f t="shared" si="257"/>
        <v/>
      </c>
      <c r="R1515" s="55" t="str">
        <f t="shared" si="258"/>
        <v/>
      </c>
      <c r="S1515" s="52" t="str">
        <f t="shared" si="266"/>
        <v/>
      </c>
      <c r="T1515" s="83" t="str">
        <f t="shared" si="259"/>
        <v/>
      </c>
      <c r="U1515" s="53" t="str">
        <f>IF(S1515="","",COUNTIF($S$7:S1515,"該当２"))</f>
        <v/>
      </c>
      <c r="V1515" s="56" t="str">
        <f t="shared" si="260"/>
        <v/>
      </c>
      <c r="W1515" s="83" t="str">
        <f t="shared" si="261"/>
        <v/>
      </c>
      <c r="X1515" s="53" t="str">
        <f>IF(V1515="","",COUNTIF($V$7:V1515,"該当３"))</f>
        <v/>
      </c>
    </row>
    <row r="1516" spans="1:24">
      <c r="A1516" s="263">
        <v>1021011006</v>
      </c>
      <c r="B1516" s="263">
        <v>10</v>
      </c>
      <c r="C1516" s="264">
        <v>210</v>
      </c>
      <c r="D1516" s="265">
        <v>11</v>
      </c>
      <c r="E1516" s="264">
        <v>6</v>
      </c>
      <c r="F1516" s="263" t="s">
        <v>495</v>
      </c>
      <c r="G1516" s="263" t="s">
        <v>1619</v>
      </c>
      <c r="H1516" s="263" t="s">
        <v>1694</v>
      </c>
      <c r="I1516" s="263" t="s">
        <v>1699</v>
      </c>
      <c r="J1516" s="51"/>
      <c r="K1516" s="52" t="str">
        <f t="shared" si="262"/>
        <v/>
      </c>
      <c r="L1516" s="83" t="str">
        <f t="shared" si="263"/>
        <v/>
      </c>
      <c r="M1516" s="53" t="str">
        <f>IF(K1516="","",COUNTIF($K$7:K1516,"ﾘｽﾄ１"))</f>
        <v/>
      </c>
      <c r="N1516" s="53" t="str">
        <f t="shared" si="264"/>
        <v/>
      </c>
      <c r="O1516" s="54" t="str">
        <f t="shared" si="265"/>
        <v/>
      </c>
      <c r="P1516" s="53" t="str">
        <f t="shared" si="256"/>
        <v/>
      </c>
      <c r="Q1516" s="52" t="str">
        <f t="shared" si="257"/>
        <v/>
      </c>
      <c r="R1516" s="55" t="str">
        <f t="shared" si="258"/>
        <v/>
      </c>
      <c r="S1516" s="52" t="str">
        <f t="shared" si="266"/>
        <v/>
      </c>
      <c r="T1516" s="83" t="str">
        <f t="shared" si="259"/>
        <v/>
      </c>
      <c r="U1516" s="53" t="str">
        <f>IF(S1516="","",COUNTIF($S$7:S1516,"該当２"))</f>
        <v/>
      </c>
      <c r="V1516" s="56" t="str">
        <f t="shared" si="260"/>
        <v/>
      </c>
      <c r="W1516" s="83" t="str">
        <f t="shared" si="261"/>
        <v/>
      </c>
      <c r="X1516" s="53" t="str">
        <f>IF(V1516="","",COUNTIF($V$7:V1516,"該当３"))</f>
        <v/>
      </c>
    </row>
    <row r="1517" spans="1:24">
      <c r="A1517" s="263">
        <v>1021011007</v>
      </c>
      <c r="B1517" s="263">
        <v>10</v>
      </c>
      <c r="C1517" s="264">
        <v>210</v>
      </c>
      <c r="D1517" s="265">
        <v>11</v>
      </c>
      <c r="E1517" s="264">
        <v>7</v>
      </c>
      <c r="F1517" s="263" t="s">
        <v>495</v>
      </c>
      <c r="G1517" s="263" t="s">
        <v>1619</v>
      </c>
      <c r="H1517" s="263" t="s">
        <v>1694</v>
      </c>
      <c r="I1517" s="263" t="s">
        <v>1437</v>
      </c>
      <c r="J1517" s="51"/>
      <c r="K1517" s="52" t="str">
        <f t="shared" si="262"/>
        <v/>
      </c>
      <c r="L1517" s="83" t="str">
        <f t="shared" si="263"/>
        <v/>
      </c>
      <c r="M1517" s="53" t="str">
        <f>IF(K1517="","",COUNTIF($K$7:K1517,"ﾘｽﾄ１"))</f>
        <v/>
      </c>
      <c r="N1517" s="53" t="str">
        <f t="shared" si="264"/>
        <v/>
      </c>
      <c r="O1517" s="54" t="str">
        <f t="shared" si="265"/>
        <v/>
      </c>
      <c r="P1517" s="53" t="str">
        <f t="shared" si="256"/>
        <v/>
      </c>
      <c r="Q1517" s="52" t="str">
        <f t="shared" si="257"/>
        <v/>
      </c>
      <c r="R1517" s="55" t="str">
        <f t="shared" si="258"/>
        <v/>
      </c>
      <c r="S1517" s="52" t="str">
        <f t="shared" si="266"/>
        <v/>
      </c>
      <c r="T1517" s="83" t="str">
        <f t="shared" si="259"/>
        <v/>
      </c>
      <c r="U1517" s="53" t="str">
        <f>IF(S1517="","",COUNTIF($S$7:S1517,"該当２"))</f>
        <v/>
      </c>
      <c r="V1517" s="56" t="str">
        <f t="shared" si="260"/>
        <v/>
      </c>
      <c r="W1517" s="83" t="str">
        <f t="shared" si="261"/>
        <v/>
      </c>
      <c r="X1517" s="53" t="str">
        <f>IF(V1517="","",COUNTIF($V$7:V1517,"該当３"))</f>
        <v/>
      </c>
    </row>
    <row r="1518" spans="1:24">
      <c r="A1518" s="263">
        <v>1021011008</v>
      </c>
      <c r="B1518" s="263">
        <v>10</v>
      </c>
      <c r="C1518" s="264">
        <v>210</v>
      </c>
      <c r="D1518" s="265">
        <v>11</v>
      </c>
      <c r="E1518" s="264">
        <v>8</v>
      </c>
      <c r="F1518" s="263" t="s">
        <v>495</v>
      </c>
      <c r="G1518" s="263" t="s">
        <v>1619</v>
      </c>
      <c r="H1518" s="263" t="s">
        <v>1694</v>
      </c>
      <c r="I1518" s="263" t="s">
        <v>1700</v>
      </c>
      <c r="J1518" s="51"/>
      <c r="K1518" s="52" t="str">
        <f t="shared" si="262"/>
        <v/>
      </c>
      <c r="L1518" s="83" t="str">
        <f t="shared" si="263"/>
        <v/>
      </c>
      <c r="M1518" s="53" t="str">
        <f>IF(K1518="","",COUNTIF($K$7:K1518,"ﾘｽﾄ１"))</f>
        <v/>
      </c>
      <c r="N1518" s="53" t="str">
        <f t="shared" si="264"/>
        <v/>
      </c>
      <c r="O1518" s="54" t="str">
        <f t="shared" si="265"/>
        <v/>
      </c>
      <c r="P1518" s="53" t="str">
        <f t="shared" si="256"/>
        <v/>
      </c>
      <c r="Q1518" s="52" t="str">
        <f t="shared" si="257"/>
        <v/>
      </c>
      <c r="R1518" s="55" t="str">
        <f t="shared" si="258"/>
        <v/>
      </c>
      <c r="S1518" s="52" t="str">
        <f t="shared" si="266"/>
        <v/>
      </c>
      <c r="T1518" s="83" t="str">
        <f t="shared" si="259"/>
        <v/>
      </c>
      <c r="U1518" s="53" t="str">
        <f>IF(S1518="","",COUNTIF($S$7:S1518,"該当２"))</f>
        <v/>
      </c>
      <c r="V1518" s="56" t="str">
        <f t="shared" si="260"/>
        <v/>
      </c>
      <c r="W1518" s="83" t="str">
        <f t="shared" si="261"/>
        <v/>
      </c>
      <c r="X1518" s="53" t="str">
        <f>IF(V1518="","",COUNTIF($V$7:V1518,"該当３"))</f>
        <v/>
      </c>
    </row>
    <row r="1519" spans="1:24">
      <c r="A1519" s="263">
        <v>1021011009</v>
      </c>
      <c r="B1519" s="263">
        <v>10</v>
      </c>
      <c r="C1519" s="264">
        <v>210</v>
      </c>
      <c r="D1519" s="265">
        <v>11</v>
      </c>
      <c r="E1519" s="264">
        <v>9</v>
      </c>
      <c r="F1519" s="263" t="s">
        <v>495</v>
      </c>
      <c r="G1519" s="263" t="s">
        <v>1619</v>
      </c>
      <c r="H1519" s="263" t="s">
        <v>1694</v>
      </c>
      <c r="I1519" s="263" t="s">
        <v>1701</v>
      </c>
      <c r="J1519" s="51"/>
      <c r="K1519" s="52" t="str">
        <f t="shared" si="262"/>
        <v/>
      </c>
      <c r="L1519" s="83" t="str">
        <f t="shared" si="263"/>
        <v/>
      </c>
      <c r="M1519" s="53" t="str">
        <f>IF(K1519="","",COUNTIF($K$7:K1519,"ﾘｽﾄ１"))</f>
        <v/>
      </c>
      <c r="N1519" s="53" t="str">
        <f t="shared" si="264"/>
        <v/>
      </c>
      <c r="O1519" s="54" t="str">
        <f t="shared" si="265"/>
        <v/>
      </c>
      <c r="P1519" s="53" t="str">
        <f t="shared" si="256"/>
        <v/>
      </c>
      <c r="Q1519" s="52" t="str">
        <f t="shared" si="257"/>
        <v/>
      </c>
      <c r="R1519" s="55" t="str">
        <f t="shared" si="258"/>
        <v/>
      </c>
      <c r="S1519" s="52" t="str">
        <f t="shared" si="266"/>
        <v/>
      </c>
      <c r="T1519" s="83" t="str">
        <f t="shared" si="259"/>
        <v/>
      </c>
      <c r="U1519" s="53" t="str">
        <f>IF(S1519="","",COUNTIF($S$7:S1519,"該当２"))</f>
        <v/>
      </c>
      <c r="V1519" s="56" t="str">
        <f t="shared" si="260"/>
        <v/>
      </c>
      <c r="W1519" s="83" t="str">
        <f t="shared" si="261"/>
        <v/>
      </c>
      <c r="X1519" s="53" t="str">
        <f>IF(V1519="","",COUNTIF($V$7:V1519,"該当３"))</f>
        <v/>
      </c>
    </row>
    <row r="1520" spans="1:24">
      <c r="A1520" s="263">
        <v>1021011010</v>
      </c>
      <c r="B1520" s="263">
        <v>10</v>
      </c>
      <c r="C1520" s="264">
        <v>210</v>
      </c>
      <c r="D1520" s="265">
        <v>11</v>
      </c>
      <c r="E1520" s="264">
        <v>10</v>
      </c>
      <c r="F1520" s="263" t="s">
        <v>495</v>
      </c>
      <c r="G1520" s="263" t="s">
        <v>1619</v>
      </c>
      <c r="H1520" s="263" t="s">
        <v>1694</v>
      </c>
      <c r="I1520" s="263" t="s">
        <v>1702</v>
      </c>
      <c r="J1520" s="51"/>
      <c r="K1520" s="52" t="str">
        <f t="shared" si="262"/>
        <v/>
      </c>
      <c r="L1520" s="83" t="str">
        <f t="shared" si="263"/>
        <v/>
      </c>
      <c r="M1520" s="53" t="str">
        <f>IF(K1520="","",COUNTIF($K$7:K1520,"ﾘｽﾄ１"))</f>
        <v/>
      </c>
      <c r="N1520" s="53" t="str">
        <f t="shared" si="264"/>
        <v/>
      </c>
      <c r="O1520" s="54" t="str">
        <f t="shared" si="265"/>
        <v/>
      </c>
      <c r="P1520" s="53" t="str">
        <f t="shared" si="256"/>
        <v/>
      </c>
      <c r="Q1520" s="52" t="str">
        <f t="shared" si="257"/>
        <v/>
      </c>
      <c r="R1520" s="55" t="str">
        <f t="shared" si="258"/>
        <v/>
      </c>
      <c r="S1520" s="52" t="str">
        <f t="shared" si="266"/>
        <v/>
      </c>
      <c r="T1520" s="83" t="str">
        <f t="shared" si="259"/>
        <v/>
      </c>
      <c r="U1520" s="53" t="str">
        <f>IF(S1520="","",COUNTIF($S$7:S1520,"該当２"))</f>
        <v/>
      </c>
      <c r="V1520" s="56" t="str">
        <f t="shared" si="260"/>
        <v/>
      </c>
      <c r="W1520" s="83" t="str">
        <f t="shared" si="261"/>
        <v/>
      </c>
      <c r="X1520" s="53" t="str">
        <f>IF(V1520="","",COUNTIF($V$7:V1520,"該当３"))</f>
        <v/>
      </c>
    </row>
    <row r="1521" spans="1:24">
      <c r="A1521" s="263">
        <v>1021011011</v>
      </c>
      <c r="B1521" s="263">
        <v>10</v>
      </c>
      <c r="C1521" s="264">
        <v>210</v>
      </c>
      <c r="D1521" s="265">
        <v>11</v>
      </c>
      <c r="E1521" s="264">
        <v>11</v>
      </c>
      <c r="F1521" s="263" t="s">
        <v>495</v>
      </c>
      <c r="G1521" s="263" t="s">
        <v>1619</v>
      </c>
      <c r="H1521" s="263" t="s">
        <v>1694</v>
      </c>
      <c r="I1521" s="263" t="s">
        <v>20</v>
      </c>
      <c r="J1521" s="51"/>
      <c r="K1521" s="52" t="str">
        <f t="shared" si="262"/>
        <v/>
      </c>
      <c r="L1521" s="83" t="str">
        <f t="shared" si="263"/>
        <v/>
      </c>
      <c r="M1521" s="53" t="str">
        <f>IF(K1521="","",COUNTIF($K$7:K1521,"ﾘｽﾄ１"))</f>
        <v/>
      </c>
      <c r="N1521" s="53" t="str">
        <f t="shared" si="264"/>
        <v/>
      </c>
      <c r="O1521" s="54" t="str">
        <f t="shared" si="265"/>
        <v/>
      </c>
      <c r="P1521" s="53" t="str">
        <f t="shared" si="256"/>
        <v/>
      </c>
      <c r="Q1521" s="52" t="str">
        <f t="shared" si="257"/>
        <v/>
      </c>
      <c r="R1521" s="55" t="str">
        <f t="shared" si="258"/>
        <v/>
      </c>
      <c r="S1521" s="52" t="str">
        <f t="shared" si="266"/>
        <v/>
      </c>
      <c r="T1521" s="83" t="str">
        <f t="shared" si="259"/>
        <v/>
      </c>
      <c r="U1521" s="53" t="str">
        <f>IF(S1521="","",COUNTIF($S$7:S1521,"該当２"))</f>
        <v/>
      </c>
      <c r="V1521" s="56" t="str">
        <f t="shared" si="260"/>
        <v/>
      </c>
      <c r="W1521" s="83" t="str">
        <f t="shared" si="261"/>
        <v/>
      </c>
      <c r="X1521" s="53" t="str">
        <f>IF(V1521="","",COUNTIF($V$7:V1521,"該当３"))</f>
        <v/>
      </c>
    </row>
    <row r="1522" spans="1:24">
      <c r="A1522" s="263">
        <v>1021011012</v>
      </c>
      <c r="B1522" s="263">
        <v>10</v>
      </c>
      <c r="C1522" s="264">
        <v>210</v>
      </c>
      <c r="D1522" s="265">
        <v>11</v>
      </c>
      <c r="E1522" s="264">
        <v>12</v>
      </c>
      <c r="F1522" s="263" t="s">
        <v>495</v>
      </c>
      <c r="G1522" s="263" t="s">
        <v>1619</v>
      </c>
      <c r="H1522" s="263" t="s">
        <v>1694</v>
      </c>
      <c r="I1522" s="263" t="s">
        <v>1703</v>
      </c>
      <c r="J1522" s="51"/>
      <c r="K1522" s="52" t="str">
        <f t="shared" si="262"/>
        <v/>
      </c>
      <c r="L1522" s="83" t="str">
        <f t="shared" si="263"/>
        <v/>
      </c>
      <c r="M1522" s="53" t="str">
        <f>IF(K1522="","",COUNTIF($K$7:K1522,"ﾘｽﾄ１"))</f>
        <v/>
      </c>
      <c r="N1522" s="53" t="str">
        <f t="shared" si="264"/>
        <v/>
      </c>
      <c r="O1522" s="54" t="str">
        <f t="shared" si="265"/>
        <v/>
      </c>
      <c r="P1522" s="53" t="str">
        <f t="shared" si="256"/>
        <v/>
      </c>
      <c r="Q1522" s="52" t="str">
        <f t="shared" si="257"/>
        <v/>
      </c>
      <c r="R1522" s="55" t="str">
        <f t="shared" si="258"/>
        <v/>
      </c>
      <c r="S1522" s="52" t="str">
        <f t="shared" si="266"/>
        <v/>
      </c>
      <c r="T1522" s="83" t="str">
        <f t="shared" si="259"/>
        <v/>
      </c>
      <c r="U1522" s="53" t="str">
        <f>IF(S1522="","",COUNTIF($S$7:S1522,"該当２"))</f>
        <v/>
      </c>
      <c r="V1522" s="56" t="str">
        <f t="shared" si="260"/>
        <v/>
      </c>
      <c r="W1522" s="83" t="str">
        <f t="shared" si="261"/>
        <v/>
      </c>
      <c r="X1522" s="53" t="str">
        <f>IF(V1522="","",COUNTIF($V$7:V1522,"該当３"))</f>
        <v/>
      </c>
    </row>
    <row r="1523" spans="1:24">
      <c r="A1523" s="263">
        <v>1021100000</v>
      </c>
      <c r="B1523" s="263">
        <v>10</v>
      </c>
      <c r="C1523" s="264">
        <v>211</v>
      </c>
      <c r="D1523" s="265">
        <v>0</v>
      </c>
      <c r="E1523" s="264">
        <v>0</v>
      </c>
      <c r="F1523" s="263" t="s">
        <v>495</v>
      </c>
      <c r="G1523" s="263" t="s">
        <v>1704</v>
      </c>
      <c r="H1523" s="263"/>
      <c r="I1523" s="263"/>
      <c r="J1523" s="51"/>
      <c r="K1523" s="52" t="str">
        <f t="shared" si="262"/>
        <v>ﾘｽﾄ１</v>
      </c>
      <c r="L1523" s="83" t="str">
        <f t="shared" si="263"/>
        <v>安中市</v>
      </c>
      <c r="M1523" s="53">
        <f>IF(K1523="","",COUNTIF($K$7:K1523,"ﾘｽﾄ１"))</f>
        <v>11</v>
      </c>
      <c r="N1523" s="53" t="str">
        <f t="shared" si="264"/>
        <v/>
      </c>
      <c r="O1523" s="54" t="str">
        <f t="shared" si="265"/>
        <v/>
      </c>
      <c r="P1523" s="53" t="str">
        <f t="shared" si="256"/>
        <v/>
      </c>
      <c r="Q1523" s="52" t="str">
        <f t="shared" si="257"/>
        <v/>
      </c>
      <c r="R1523" s="55" t="str">
        <f t="shared" si="258"/>
        <v/>
      </c>
      <c r="S1523" s="52" t="str">
        <f t="shared" si="266"/>
        <v/>
      </c>
      <c r="T1523" s="83" t="str">
        <f t="shared" si="259"/>
        <v/>
      </c>
      <c r="U1523" s="53" t="str">
        <f>IF(S1523="","",COUNTIF($S$7:S1523,"該当２"))</f>
        <v/>
      </c>
      <c r="V1523" s="56" t="str">
        <f t="shared" si="260"/>
        <v/>
      </c>
      <c r="W1523" s="83" t="str">
        <f t="shared" si="261"/>
        <v/>
      </c>
      <c r="X1523" s="53" t="str">
        <f>IF(V1523="","",COUNTIF($V$7:V1523,"該当３"))</f>
        <v/>
      </c>
    </row>
    <row r="1524" spans="1:24">
      <c r="A1524" s="263">
        <v>1021101000</v>
      </c>
      <c r="B1524" s="263">
        <v>10</v>
      </c>
      <c r="C1524" s="264">
        <v>211</v>
      </c>
      <c r="D1524" s="265">
        <v>1</v>
      </c>
      <c r="E1524" s="264">
        <v>0</v>
      </c>
      <c r="F1524" s="263" t="s">
        <v>495</v>
      </c>
      <c r="G1524" s="263" t="s">
        <v>1704</v>
      </c>
      <c r="H1524" s="263" t="s">
        <v>1705</v>
      </c>
      <c r="I1524" s="263"/>
      <c r="J1524" s="51"/>
      <c r="K1524" s="52" t="str">
        <f t="shared" si="262"/>
        <v/>
      </c>
      <c r="L1524" s="83" t="str">
        <f t="shared" si="263"/>
        <v/>
      </c>
      <c r="M1524" s="53" t="str">
        <f>IF(K1524="","",COUNTIF($K$7:K1524,"ﾘｽﾄ１"))</f>
        <v/>
      </c>
      <c r="N1524" s="53" t="str">
        <f t="shared" si="264"/>
        <v/>
      </c>
      <c r="O1524" s="54" t="str">
        <f t="shared" si="265"/>
        <v/>
      </c>
      <c r="P1524" s="53" t="str">
        <f t="shared" si="256"/>
        <v/>
      </c>
      <c r="Q1524" s="52" t="str">
        <f t="shared" si="257"/>
        <v/>
      </c>
      <c r="R1524" s="55" t="str">
        <f t="shared" si="258"/>
        <v/>
      </c>
      <c r="S1524" s="52" t="str">
        <f t="shared" si="266"/>
        <v/>
      </c>
      <c r="T1524" s="83" t="str">
        <f t="shared" si="259"/>
        <v/>
      </c>
      <c r="U1524" s="53" t="str">
        <f>IF(S1524="","",COUNTIF($S$7:S1524,"該当２"))</f>
        <v/>
      </c>
      <c r="V1524" s="56" t="str">
        <f t="shared" si="260"/>
        <v/>
      </c>
      <c r="W1524" s="83" t="str">
        <f t="shared" si="261"/>
        <v/>
      </c>
      <c r="X1524" s="53" t="str">
        <f>IF(V1524="","",COUNTIF($V$7:V1524,"該当３"))</f>
        <v/>
      </c>
    </row>
    <row r="1525" spans="1:24">
      <c r="A1525" s="263">
        <v>1021101001</v>
      </c>
      <c r="B1525" s="263">
        <v>10</v>
      </c>
      <c r="C1525" s="264">
        <v>211</v>
      </c>
      <c r="D1525" s="265">
        <v>1</v>
      </c>
      <c r="E1525" s="264">
        <v>1</v>
      </c>
      <c r="F1525" s="263" t="s">
        <v>495</v>
      </c>
      <c r="G1525" s="263" t="s">
        <v>1704</v>
      </c>
      <c r="H1525" s="263" t="s">
        <v>1705</v>
      </c>
      <c r="I1525" s="263" t="s">
        <v>61</v>
      </c>
      <c r="J1525" s="51"/>
      <c r="K1525" s="52" t="str">
        <f t="shared" si="262"/>
        <v/>
      </c>
      <c r="L1525" s="83" t="str">
        <f t="shared" si="263"/>
        <v/>
      </c>
      <c r="M1525" s="53" t="str">
        <f>IF(K1525="","",COUNTIF($K$7:K1525,"ﾘｽﾄ１"))</f>
        <v/>
      </c>
      <c r="N1525" s="53" t="str">
        <f t="shared" si="264"/>
        <v/>
      </c>
      <c r="O1525" s="54" t="str">
        <f t="shared" si="265"/>
        <v/>
      </c>
      <c r="P1525" s="53" t="str">
        <f t="shared" si="256"/>
        <v/>
      </c>
      <c r="Q1525" s="52" t="str">
        <f t="shared" si="257"/>
        <v/>
      </c>
      <c r="R1525" s="55" t="str">
        <f t="shared" si="258"/>
        <v/>
      </c>
      <c r="S1525" s="52" t="str">
        <f t="shared" si="266"/>
        <v/>
      </c>
      <c r="T1525" s="83" t="str">
        <f t="shared" si="259"/>
        <v/>
      </c>
      <c r="U1525" s="53" t="str">
        <f>IF(S1525="","",COUNTIF($S$7:S1525,"該当２"))</f>
        <v/>
      </c>
      <c r="V1525" s="56" t="str">
        <f t="shared" si="260"/>
        <v/>
      </c>
      <c r="W1525" s="83" t="str">
        <f t="shared" si="261"/>
        <v/>
      </c>
      <c r="X1525" s="53" t="str">
        <f>IF(V1525="","",COUNTIF($V$7:V1525,"該当３"))</f>
        <v/>
      </c>
    </row>
    <row r="1526" spans="1:24">
      <c r="A1526" s="263">
        <v>1021101002</v>
      </c>
      <c r="B1526" s="263">
        <v>10</v>
      </c>
      <c r="C1526" s="264">
        <v>211</v>
      </c>
      <c r="D1526" s="265">
        <v>1</v>
      </c>
      <c r="E1526" s="264">
        <v>2</v>
      </c>
      <c r="F1526" s="263" t="s">
        <v>495</v>
      </c>
      <c r="G1526" s="263" t="s">
        <v>1704</v>
      </c>
      <c r="H1526" s="263" t="s">
        <v>1705</v>
      </c>
      <c r="I1526" s="263" t="s">
        <v>1706</v>
      </c>
      <c r="J1526" s="51"/>
      <c r="K1526" s="52" t="str">
        <f t="shared" si="262"/>
        <v/>
      </c>
      <c r="L1526" s="83" t="str">
        <f t="shared" si="263"/>
        <v/>
      </c>
      <c r="M1526" s="53" t="str">
        <f>IF(K1526="","",COUNTIF($K$7:K1526,"ﾘｽﾄ１"))</f>
        <v/>
      </c>
      <c r="N1526" s="53" t="str">
        <f t="shared" si="264"/>
        <v/>
      </c>
      <c r="O1526" s="54" t="str">
        <f t="shared" si="265"/>
        <v/>
      </c>
      <c r="P1526" s="53" t="str">
        <f t="shared" si="256"/>
        <v/>
      </c>
      <c r="Q1526" s="52" t="str">
        <f t="shared" si="257"/>
        <v/>
      </c>
      <c r="R1526" s="55" t="str">
        <f t="shared" si="258"/>
        <v/>
      </c>
      <c r="S1526" s="52" t="str">
        <f t="shared" si="266"/>
        <v/>
      </c>
      <c r="T1526" s="83" t="str">
        <f t="shared" si="259"/>
        <v/>
      </c>
      <c r="U1526" s="53" t="str">
        <f>IF(S1526="","",COUNTIF($S$7:S1526,"該当２"))</f>
        <v/>
      </c>
      <c r="V1526" s="56" t="str">
        <f t="shared" si="260"/>
        <v/>
      </c>
      <c r="W1526" s="83" t="str">
        <f t="shared" si="261"/>
        <v/>
      </c>
      <c r="X1526" s="53" t="str">
        <f>IF(V1526="","",COUNTIF($V$7:V1526,"該当３"))</f>
        <v/>
      </c>
    </row>
    <row r="1527" spans="1:24">
      <c r="A1527" s="263">
        <v>1021101003</v>
      </c>
      <c r="B1527" s="263">
        <v>10</v>
      </c>
      <c r="C1527" s="264">
        <v>211</v>
      </c>
      <c r="D1527" s="265">
        <v>1</v>
      </c>
      <c r="E1527" s="264">
        <v>3</v>
      </c>
      <c r="F1527" s="263" t="s">
        <v>495</v>
      </c>
      <c r="G1527" s="263" t="s">
        <v>1704</v>
      </c>
      <c r="H1527" s="263" t="s">
        <v>1705</v>
      </c>
      <c r="I1527" s="263" t="s">
        <v>1707</v>
      </c>
      <c r="J1527" s="51"/>
      <c r="K1527" s="52" t="str">
        <f t="shared" si="262"/>
        <v/>
      </c>
      <c r="L1527" s="83" t="str">
        <f t="shared" si="263"/>
        <v/>
      </c>
      <c r="M1527" s="53" t="str">
        <f>IF(K1527="","",COUNTIF($K$7:K1527,"ﾘｽﾄ１"))</f>
        <v/>
      </c>
      <c r="N1527" s="53" t="str">
        <f t="shared" si="264"/>
        <v/>
      </c>
      <c r="O1527" s="54" t="str">
        <f t="shared" si="265"/>
        <v/>
      </c>
      <c r="P1527" s="53" t="str">
        <f t="shared" si="256"/>
        <v/>
      </c>
      <c r="Q1527" s="52" t="str">
        <f t="shared" si="257"/>
        <v/>
      </c>
      <c r="R1527" s="55" t="str">
        <f t="shared" si="258"/>
        <v/>
      </c>
      <c r="S1527" s="52" t="str">
        <f t="shared" si="266"/>
        <v/>
      </c>
      <c r="T1527" s="83" t="str">
        <f t="shared" si="259"/>
        <v/>
      </c>
      <c r="U1527" s="53" t="str">
        <f>IF(S1527="","",COUNTIF($S$7:S1527,"該当２"))</f>
        <v/>
      </c>
      <c r="V1527" s="56" t="str">
        <f t="shared" si="260"/>
        <v/>
      </c>
      <c r="W1527" s="83" t="str">
        <f t="shared" si="261"/>
        <v/>
      </c>
      <c r="X1527" s="53" t="str">
        <f>IF(V1527="","",COUNTIF($V$7:V1527,"該当３"))</f>
        <v/>
      </c>
    </row>
    <row r="1528" spans="1:24">
      <c r="A1528" s="263">
        <v>1021101004</v>
      </c>
      <c r="B1528" s="263">
        <v>10</v>
      </c>
      <c r="C1528" s="264">
        <v>211</v>
      </c>
      <c r="D1528" s="265">
        <v>1</v>
      </c>
      <c r="E1528" s="264">
        <v>4</v>
      </c>
      <c r="F1528" s="263" t="s">
        <v>495</v>
      </c>
      <c r="G1528" s="263" t="s">
        <v>1704</v>
      </c>
      <c r="H1528" s="263" t="s">
        <v>1705</v>
      </c>
      <c r="I1528" s="263" t="s">
        <v>1708</v>
      </c>
      <c r="J1528" s="51"/>
      <c r="K1528" s="52" t="str">
        <f t="shared" si="262"/>
        <v/>
      </c>
      <c r="L1528" s="83" t="str">
        <f t="shared" si="263"/>
        <v/>
      </c>
      <c r="M1528" s="53" t="str">
        <f>IF(K1528="","",COUNTIF($K$7:K1528,"ﾘｽﾄ１"))</f>
        <v/>
      </c>
      <c r="N1528" s="53" t="str">
        <f t="shared" si="264"/>
        <v/>
      </c>
      <c r="O1528" s="54" t="str">
        <f t="shared" si="265"/>
        <v/>
      </c>
      <c r="P1528" s="53" t="str">
        <f t="shared" si="256"/>
        <v/>
      </c>
      <c r="Q1528" s="52" t="str">
        <f t="shared" si="257"/>
        <v/>
      </c>
      <c r="R1528" s="55" t="str">
        <f t="shared" si="258"/>
        <v/>
      </c>
      <c r="S1528" s="52" t="str">
        <f t="shared" si="266"/>
        <v/>
      </c>
      <c r="T1528" s="83" t="str">
        <f t="shared" si="259"/>
        <v/>
      </c>
      <c r="U1528" s="53" t="str">
        <f>IF(S1528="","",COUNTIF($S$7:S1528,"該当２"))</f>
        <v/>
      </c>
      <c r="V1528" s="56" t="str">
        <f t="shared" si="260"/>
        <v/>
      </c>
      <c r="W1528" s="83" t="str">
        <f t="shared" si="261"/>
        <v/>
      </c>
      <c r="X1528" s="53" t="str">
        <f>IF(V1528="","",COUNTIF($V$7:V1528,"該当３"))</f>
        <v/>
      </c>
    </row>
    <row r="1529" spans="1:24">
      <c r="A1529" s="263">
        <v>1021101005</v>
      </c>
      <c r="B1529" s="263">
        <v>10</v>
      </c>
      <c r="C1529" s="264">
        <v>211</v>
      </c>
      <c r="D1529" s="265">
        <v>1</v>
      </c>
      <c r="E1529" s="264">
        <v>5</v>
      </c>
      <c r="F1529" s="263" t="s">
        <v>495</v>
      </c>
      <c r="G1529" s="263" t="s">
        <v>1704</v>
      </c>
      <c r="H1529" s="263" t="s">
        <v>1705</v>
      </c>
      <c r="I1529" s="263" t="s">
        <v>1709</v>
      </c>
      <c r="J1529" s="51"/>
      <c r="K1529" s="52" t="str">
        <f t="shared" si="262"/>
        <v/>
      </c>
      <c r="L1529" s="83" t="str">
        <f t="shared" si="263"/>
        <v/>
      </c>
      <c r="M1529" s="53" t="str">
        <f>IF(K1529="","",COUNTIF($K$7:K1529,"ﾘｽﾄ１"))</f>
        <v/>
      </c>
      <c r="N1529" s="53" t="str">
        <f t="shared" si="264"/>
        <v/>
      </c>
      <c r="O1529" s="54" t="str">
        <f t="shared" si="265"/>
        <v/>
      </c>
      <c r="P1529" s="53" t="str">
        <f t="shared" si="256"/>
        <v/>
      </c>
      <c r="Q1529" s="52" t="str">
        <f t="shared" si="257"/>
        <v/>
      </c>
      <c r="R1529" s="55" t="str">
        <f t="shared" si="258"/>
        <v/>
      </c>
      <c r="S1529" s="52" t="str">
        <f t="shared" si="266"/>
        <v/>
      </c>
      <c r="T1529" s="83" t="str">
        <f t="shared" si="259"/>
        <v/>
      </c>
      <c r="U1529" s="53" t="str">
        <f>IF(S1529="","",COUNTIF($S$7:S1529,"該当２"))</f>
        <v/>
      </c>
      <c r="V1529" s="56" t="str">
        <f t="shared" si="260"/>
        <v/>
      </c>
      <c r="W1529" s="83" t="str">
        <f t="shared" si="261"/>
        <v/>
      </c>
      <c r="X1529" s="53" t="str">
        <f>IF(V1529="","",COUNTIF($V$7:V1529,"該当３"))</f>
        <v/>
      </c>
    </row>
    <row r="1530" spans="1:24">
      <c r="A1530" s="263">
        <v>1021101006</v>
      </c>
      <c r="B1530" s="263">
        <v>10</v>
      </c>
      <c r="C1530" s="264">
        <v>211</v>
      </c>
      <c r="D1530" s="265">
        <v>1</v>
      </c>
      <c r="E1530" s="264">
        <v>6</v>
      </c>
      <c r="F1530" s="263" t="s">
        <v>495</v>
      </c>
      <c r="G1530" s="263" t="s">
        <v>1704</v>
      </c>
      <c r="H1530" s="263" t="s">
        <v>1705</v>
      </c>
      <c r="I1530" s="263" t="s">
        <v>1710</v>
      </c>
      <c r="J1530" s="51"/>
      <c r="K1530" s="52" t="str">
        <f t="shared" si="262"/>
        <v/>
      </c>
      <c r="L1530" s="83" t="str">
        <f t="shared" si="263"/>
        <v/>
      </c>
      <c r="M1530" s="53" t="str">
        <f>IF(K1530="","",COUNTIF($K$7:K1530,"ﾘｽﾄ１"))</f>
        <v/>
      </c>
      <c r="N1530" s="53" t="str">
        <f t="shared" si="264"/>
        <v/>
      </c>
      <c r="O1530" s="54" t="str">
        <f t="shared" si="265"/>
        <v/>
      </c>
      <c r="P1530" s="53" t="str">
        <f t="shared" si="256"/>
        <v/>
      </c>
      <c r="Q1530" s="52" t="str">
        <f t="shared" si="257"/>
        <v/>
      </c>
      <c r="R1530" s="55" t="str">
        <f t="shared" si="258"/>
        <v/>
      </c>
      <c r="S1530" s="52" t="str">
        <f t="shared" si="266"/>
        <v/>
      </c>
      <c r="T1530" s="83" t="str">
        <f t="shared" si="259"/>
        <v/>
      </c>
      <c r="U1530" s="53" t="str">
        <f>IF(S1530="","",COUNTIF($S$7:S1530,"該当２"))</f>
        <v/>
      </c>
      <c r="V1530" s="56" t="str">
        <f t="shared" si="260"/>
        <v/>
      </c>
      <c r="W1530" s="83" t="str">
        <f t="shared" si="261"/>
        <v/>
      </c>
      <c r="X1530" s="53" t="str">
        <f>IF(V1530="","",COUNTIF($V$7:V1530,"該当３"))</f>
        <v/>
      </c>
    </row>
    <row r="1531" spans="1:24">
      <c r="A1531" s="263">
        <v>1021101007</v>
      </c>
      <c r="B1531" s="263">
        <v>10</v>
      </c>
      <c r="C1531" s="264">
        <v>211</v>
      </c>
      <c r="D1531" s="265">
        <v>1</v>
      </c>
      <c r="E1531" s="264">
        <v>7</v>
      </c>
      <c r="F1531" s="263" t="s">
        <v>495</v>
      </c>
      <c r="G1531" s="263" t="s">
        <v>1704</v>
      </c>
      <c r="H1531" s="263" t="s">
        <v>1705</v>
      </c>
      <c r="I1531" s="263" t="s">
        <v>1711</v>
      </c>
      <c r="J1531" s="51"/>
      <c r="K1531" s="52" t="str">
        <f t="shared" si="262"/>
        <v/>
      </c>
      <c r="L1531" s="83" t="str">
        <f t="shared" si="263"/>
        <v/>
      </c>
      <c r="M1531" s="53" t="str">
        <f>IF(K1531="","",COUNTIF($K$7:K1531,"ﾘｽﾄ１"))</f>
        <v/>
      </c>
      <c r="N1531" s="53" t="str">
        <f t="shared" si="264"/>
        <v/>
      </c>
      <c r="O1531" s="54" t="str">
        <f t="shared" si="265"/>
        <v/>
      </c>
      <c r="P1531" s="53" t="str">
        <f t="shared" si="256"/>
        <v/>
      </c>
      <c r="Q1531" s="52" t="str">
        <f t="shared" si="257"/>
        <v/>
      </c>
      <c r="R1531" s="55" t="str">
        <f t="shared" si="258"/>
        <v/>
      </c>
      <c r="S1531" s="52" t="str">
        <f t="shared" si="266"/>
        <v/>
      </c>
      <c r="T1531" s="83" t="str">
        <f t="shared" si="259"/>
        <v/>
      </c>
      <c r="U1531" s="53" t="str">
        <f>IF(S1531="","",COUNTIF($S$7:S1531,"該当２"))</f>
        <v/>
      </c>
      <c r="V1531" s="56" t="str">
        <f t="shared" si="260"/>
        <v/>
      </c>
      <c r="W1531" s="83" t="str">
        <f t="shared" si="261"/>
        <v/>
      </c>
      <c r="X1531" s="53" t="str">
        <f>IF(V1531="","",COUNTIF($V$7:V1531,"該当３"))</f>
        <v/>
      </c>
    </row>
    <row r="1532" spans="1:24">
      <c r="A1532" s="263">
        <v>1021101008</v>
      </c>
      <c r="B1532" s="263">
        <v>10</v>
      </c>
      <c r="C1532" s="264">
        <v>211</v>
      </c>
      <c r="D1532" s="265">
        <v>1</v>
      </c>
      <c r="E1532" s="264">
        <v>8</v>
      </c>
      <c r="F1532" s="263" t="s">
        <v>495</v>
      </c>
      <c r="G1532" s="263" t="s">
        <v>1704</v>
      </c>
      <c r="H1532" s="263" t="s">
        <v>1705</v>
      </c>
      <c r="I1532" s="263" t="s">
        <v>1712</v>
      </c>
      <c r="J1532" s="51"/>
      <c r="K1532" s="52" t="str">
        <f t="shared" si="262"/>
        <v/>
      </c>
      <c r="L1532" s="83" t="str">
        <f t="shared" si="263"/>
        <v/>
      </c>
      <c r="M1532" s="53" t="str">
        <f>IF(K1532="","",COUNTIF($K$7:K1532,"ﾘｽﾄ１"))</f>
        <v/>
      </c>
      <c r="N1532" s="53" t="str">
        <f t="shared" si="264"/>
        <v/>
      </c>
      <c r="O1532" s="54" t="str">
        <f t="shared" si="265"/>
        <v/>
      </c>
      <c r="P1532" s="53" t="str">
        <f t="shared" si="256"/>
        <v/>
      </c>
      <c r="Q1532" s="52" t="str">
        <f t="shared" si="257"/>
        <v/>
      </c>
      <c r="R1532" s="55" t="str">
        <f t="shared" si="258"/>
        <v/>
      </c>
      <c r="S1532" s="52" t="str">
        <f t="shared" si="266"/>
        <v/>
      </c>
      <c r="T1532" s="83" t="str">
        <f t="shared" si="259"/>
        <v/>
      </c>
      <c r="U1532" s="53" t="str">
        <f>IF(S1532="","",COUNTIF($S$7:S1532,"該当２"))</f>
        <v/>
      </c>
      <c r="V1532" s="56" t="str">
        <f t="shared" si="260"/>
        <v/>
      </c>
      <c r="W1532" s="83" t="str">
        <f t="shared" si="261"/>
        <v/>
      </c>
      <c r="X1532" s="53" t="str">
        <f>IF(V1532="","",COUNTIF($V$7:V1532,"該当３"))</f>
        <v/>
      </c>
    </row>
    <row r="1533" spans="1:24">
      <c r="A1533" s="263">
        <v>1021102000</v>
      </c>
      <c r="B1533" s="263">
        <v>10</v>
      </c>
      <c r="C1533" s="264">
        <v>211</v>
      </c>
      <c r="D1533" s="265">
        <v>2</v>
      </c>
      <c r="E1533" s="264">
        <v>0</v>
      </c>
      <c r="F1533" s="263" t="s">
        <v>495</v>
      </c>
      <c r="G1533" s="263" t="s">
        <v>1704</v>
      </c>
      <c r="H1533" s="263" t="s">
        <v>1713</v>
      </c>
      <c r="I1533" s="263"/>
      <c r="J1533" s="51"/>
      <c r="K1533" s="52" t="str">
        <f t="shared" si="262"/>
        <v/>
      </c>
      <c r="L1533" s="83" t="str">
        <f t="shared" si="263"/>
        <v/>
      </c>
      <c r="M1533" s="53" t="str">
        <f>IF(K1533="","",COUNTIF($K$7:K1533,"ﾘｽﾄ１"))</f>
        <v/>
      </c>
      <c r="N1533" s="53" t="str">
        <f t="shared" si="264"/>
        <v/>
      </c>
      <c r="O1533" s="54" t="str">
        <f t="shared" si="265"/>
        <v/>
      </c>
      <c r="P1533" s="53" t="str">
        <f t="shared" si="256"/>
        <v/>
      </c>
      <c r="Q1533" s="52" t="str">
        <f t="shared" si="257"/>
        <v/>
      </c>
      <c r="R1533" s="55" t="str">
        <f t="shared" si="258"/>
        <v/>
      </c>
      <c r="S1533" s="52" t="str">
        <f t="shared" si="266"/>
        <v/>
      </c>
      <c r="T1533" s="83" t="str">
        <f t="shared" si="259"/>
        <v/>
      </c>
      <c r="U1533" s="53" t="str">
        <f>IF(S1533="","",COUNTIF($S$7:S1533,"該当２"))</f>
        <v/>
      </c>
      <c r="V1533" s="56" t="str">
        <f t="shared" si="260"/>
        <v/>
      </c>
      <c r="W1533" s="83" t="str">
        <f t="shared" si="261"/>
        <v/>
      </c>
      <c r="X1533" s="53" t="str">
        <f>IF(V1533="","",COUNTIF($V$7:V1533,"該当３"))</f>
        <v/>
      </c>
    </row>
    <row r="1534" spans="1:24">
      <c r="A1534" s="263">
        <v>1021102001</v>
      </c>
      <c r="B1534" s="263">
        <v>10</v>
      </c>
      <c r="C1534" s="264">
        <v>211</v>
      </c>
      <c r="D1534" s="265">
        <v>2</v>
      </c>
      <c r="E1534" s="264">
        <v>1</v>
      </c>
      <c r="F1534" s="263" t="s">
        <v>495</v>
      </c>
      <c r="G1534" s="263" t="s">
        <v>1704</v>
      </c>
      <c r="H1534" s="263" t="s">
        <v>1713</v>
      </c>
      <c r="I1534" s="263" t="s">
        <v>1714</v>
      </c>
      <c r="J1534" s="51"/>
      <c r="K1534" s="52" t="str">
        <f t="shared" si="262"/>
        <v/>
      </c>
      <c r="L1534" s="83" t="str">
        <f t="shared" si="263"/>
        <v/>
      </c>
      <c r="M1534" s="53" t="str">
        <f>IF(K1534="","",COUNTIF($K$7:K1534,"ﾘｽﾄ１"))</f>
        <v/>
      </c>
      <c r="N1534" s="53" t="str">
        <f t="shared" si="264"/>
        <v/>
      </c>
      <c r="O1534" s="54" t="str">
        <f t="shared" si="265"/>
        <v/>
      </c>
      <c r="P1534" s="53" t="str">
        <f t="shared" si="256"/>
        <v/>
      </c>
      <c r="Q1534" s="52" t="str">
        <f t="shared" si="257"/>
        <v/>
      </c>
      <c r="R1534" s="55" t="str">
        <f t="shared" si="258"/>
        <v/>
      </c>
      <c r="S1534" s="52" t="str">
        <f t="shared" si="266"/>
        <v/>
      </c>
      <c r="T1534" s="83" t="str">
        <f t="shared" si="259"/>
        <v/>
      </c>
      <c r="U1534" s="53" t="str">
        <f>IF(S1534="","",COUNTIF($S$7:S1534,"該当２"))</f>
        <v/>
      </c>
      <c r="V1534" s="56" t="str">
        <f t="shared" si="260"/>
        <v/>
      </c>
      <c r="W1534" s="83" t="str">
        <f t="shared" si="261"/>
        <v/>
      </c>
      <c r="X1534" s="53" t="str">
        <f>IF(V1534="","",COUNTIF($V$7:V1534,"該当３"))</f>
        <v/>
      </c>
    </row>
    <row r="1535" spans="1:24">
      <c r="A1535" s="263">
        <v>1021102002</v>
      </c>
      <c r="B1535" s="263">
        <v>10</v>
      </c>
      <c r="C1535" s="264">
        <v>211</v>
      </c>
      <c r="D1535" s="265">
        <v>2</v>
      </c>
      <c r="E1535" s="264">
        <v>2</v>
      </c>
      <c r="F1535" s="263" t="s">
        <v>495</v>
      </c>
      <c r="G1535" s="263" t="s">
        <v>1704</v>
      </c>
      <c r="H1535" s="263" t="s">
        <v>1713</v>
      </c>
      <c r="I1535" s="263" t="s">
        <v>1715</v>
      </c>
      <c r="J1535" s="51"/>
      <c r="K1535" s="52" t="str">
        <f t="shared" si="262"/>
        <v/>
      </c>
      <c r="L1535" s="83" t="str">
        <f t="shared" si="263"/>
        <v/>
      </c>
      <c r="M1535" s="53" t="str">
        <f>IF(K1535="","",COUNTIF($K$7:K1535,"ﾘｽﾄ１"))</f>
        <v/>
      </c>
      <c r="N1535" s="53" t="str">
        <f t="shared" si="264"/>
        <v/>
      </c>
      <c r="O1535" s="54" t="str">
        <f t="shared" si="265"/>
        <v/>
      </c>
      <c r="P1535" s="53" t="str">
        <f t="shared" si="256"/>
        <v/>
      </c>
      <c r="Q1535" s="52" t="str">
        <f t="shared" si="257"/>
        <v/>
      </c>
      <c r="R1535" s="55" t="str">
        <f t="shared" si="258"/>
        <v/>
      </c>
      <c r="S1535" s="52" t="str">
        <f t="shared" si="266"/>
        <v/>
      </c>
      <c r="T1535" s="83" t="str">
        <f t="shared" si="259"/>
        <v/>
      </c>
      <c r="U1535" s="53" t="str">
        <f>IF(S1535="","",COUNTIF($S$7:S1535,"該当２"))</f>
        <v/>
      </c>
      <c r="V1535" s="56" t="str">
        <f t="shared" si="260"/>
        <v/>
      </c>
      <c r="W1535" s="83" t="str">
        <f t="shared" si="261"/>
        <v/>
      </c>
      <c r="X1535" s="53" t="str">
        <f>IF(V1535="","",COUNTIF($V$7:V1535,"該当３"))</f>
        <v/>
      </c>
    </row>
    <row r="1536" spans="1:24">
      <c r="A1536" s="263">
        <v>1021102003</v>
      </c>
      <c r="B1536" s="263">
        <v>10</v>
      </c>
      <c r="C1536" s="264">
        <v>211</v>
      </c>
      <c r="D1536" s="265">
        <v>2</v>
      </c>
      <c r="E1536" s="264">
        <v>3</v>
      </c>
      <c r="F1536" s="263" t="s">
        <v>495</v>
      </c>
      <c r="G1536" s="263" t="s">
        <v>1704</v>
      </c>
      <c r="H1536" s="263" t="s">
        <v>1713</v>
      </c>
      <c r="I1536" s="263" t="s">
        <v>551</v>
      </c>
      <c r="J1536" s="51"/>
      <c r="K1536" s="52" t="str">
        <f t="shared" si="262"/>
        <v/>
      </c>
      <c r="L1536" s="83" t="str">
        <f t="shared" si="263"/>
        <v/>
      </c>
      <c r="M1536" s="53" t="str">
        <f>IF(K1536="","",COUNTIF($K$7:K1536,"ﾘｽﾄ１"))</f>
        <v/>
      </c>
      <c r="N1536" s="53" t="str">
        <f t="shared" si="264"/>
        <v/>
      </c>
      <c r="O1536" s="54" t="str">
        <f t="shared" si="265"/>
        <v/>
      </c>
      <c r="P1536" s="53" t="str">
        <f t="shared" si="256"/>
        <v/>
      </c>
      <c r="Q1536" s="52" t="str">
        <f t="shared" si="257"/>
        <v/>
      </c>
      <c r="R1536" s="55" t="str">
        <f t="shared" si="258"/>
        <v/>
      </c>
      <c r="S1536" s="52" t="str">
        <f t="shared" si="266"/>
        <v/>
      </c>
      <c r="T1536" s="83" t="str">
        <f t="shared" si="259"/>
        <v/>
      </c>
      <c r="U1536" s="53" t="str">
        <f>IF(S1536="","",COUNTIF($S$7:S1536,"該当２"))</f>
        <v/>
      </c>
      <c r="V1536" s="56" t="str">
        <f t="shared" si="260"/>
        <v/>
      </c>
      <c r="W1536" s="83" t="str">
        <f t="shared" si="261"/>
        <v/>
      </c>
      <c r="X1536" s="53" t="str">
        <f>IF(V1536="","",COUNTIF($V$7:V1536,"該当３"))</f>
        <v/>
      </c>
    </row>
    <row r="1537" spans="1:24">
      <c r="A1537" s="263">
        <v>1021102004</v>
      </c>
      <c r="B1537" s="263">
        <v>10</v>
      </c>
      <c r="C1537" s="264">
        <v>211</v>
      </c>
      <c r="D1537" s="265">
        <v>2</v>
      </c>
      <c r="E1537" s="264">
        <v>4</v>
      </c>
      <c r="F1537" s="263" t="s">
        <v>495</v>
      </c>
      <c r="G1537" s="263" t="s">
        <v>1704</v>
      </c>
      <c r="H1537" s="263" t="s">
        <v>1713</v>
      </c>
      <c r="I1537" s="263" t="s">
        <v>263</v>
      </c>
      <c r="J1537" s="51"/>
      <c r="K1537" s="52" t="str">
        <f t="shared" si="262"/>
        <v/>
      </c>
      <c r="L1537" s="83" t="str">
        <f t="shared" si="263"/>
        <v/>
      </c>
      <c r="M1537" s="53" t="str">
        <f>IF(K1537="","",COUNTIF($K$7:K1537,"ﾘｽﾄ１"))</f>
        <v/>
      </c>
      <c r="N1537" s="53" t="str">
        <f t="shared" si="264"/>
        <v/>
      </c>
      <c r="O1537" s="54" t="str">
        <f t="shared" si="265"/>
        <v/>
      </c>
      <c r="P1537" s="53" t="str">
        <f t="shared" si="256"/>
        <v/>
      </c>
      <c r="Q1537" s="52" t="str">
        <f t="shared" si="257"/>
        <v/>
      </c>
      <c r="R1537" s="55" t="str">
        <f t="shared" si="258"/>
        <v/>
      </c>
      <c r="S1537" s="52" t="str">
        <f t="shared" si="266"/>
        <v/>
      </c>
      <c r="T1537" s="83" t="str">
        <f t="shared" si="259"/>
        <v/>
      </c>
      <c r="U1537" s="53" t="str">
        <f>IF(S1537="","",COUNTIF($S$7:S1537,"該当２"))</f>
        <v/>
      </c>
      <c r="V1537" s="56" t="str">
        <f t="shared" si="260"/>
        <v/>
      </c>
      <c r="W1537" s="83" t="str">
        <f t="shared" si="261"/>
        <v/>
      </c>
      <c r="X1537" s="53" t="str">
        <f>IF(V1537="","",COUNTIF($V$7:V1537,"該当３"))</f>
        <v/>
      </c>
    </row>
    <row r="1538" spans="1:24">
      <c r="A1538" s="263">
        <v>1021103000</v>
      </c>
      <c r="B1538" s="263">
        <v>10</v>
      </c>
      <c r="C1538" s="264">
        <v>211</v>
      </c>
      <c r="D1538" s="265">
        <v>3</v>
      </c>
      <c r="E1538" s="264">
        <v>0</v>
      </c>
      <c r="F1538" s="263" t="s">
        <v>495</v>
      </c>
      <c r="G1538" s="263" t="s">
        <v>1704</v>
      </c>
      <c r="H1538" s="263" t="s">
        <v>1716</v>
      </c>
      <c r="I1538" s="263"/>
      <c r="J1538" s="51"/>
      <c r="K1538" s="52" t="str">
        <f t="shared" si="262"/>
        <v/>
      </c>
      <c r="L1538" s="83" t="str">
        <f t="shared" si="263"/>
        <v/>
      </c>
      <c r="M1538" s="53" t="str">
        <f>IF(K1538="","",COUNTIF($K$7:K1538,"ﾘｽﾄ１"))</f>
        <v/>
      </c>
      <c r="N1538" s="53" t="str">
        <f t="shared" si="264"/>
        <v/>
      </c>
      <c r="O1538" s="54" t="str">
        <f t="shared" si="265"/>
        <v/>
      </c>
      <c r="P1538" s="53" t="str">
        <f t="shared" si="256"/>
        <v/>
      </c>
      <c r="Q1538" s="52" t="str">
        <f t="shared" si="257"/>
        <v/>
      </c>
      <c r="R1538" s="55" t="str">
        <f t="shared" si="258"/>
        <v/>
      </c>
      <c r="S1538" s="52" t="str">
        <f t="shared" si="266"/>
        <v/>
      </c>
      <c r="T1538" s="83" t="str">
        <f t="shared" si="259"/>
        <v/>
      </c>
      <c r="U1538" s="53" t="str">
        <f>IF(S1538="","",COUNTIF($S$7:S1538,"該当２"))</f>
        <v/>
      </c>
      <c r="V1538" s="56" t="str">
        <f t="shared" si="260"/>
        <v/>
      </c>
      <c r="W1538" s="83" t="str">
        <f t="shared" si="261"/>
        <v/>
      </c>
      <c r="X1538" s="53" t="str">
        <f>IF(V1538="","",COUNTIF($V$7:V1538,"該当３"))</f>
        <v/>
      </c>
    </row>
    <row r="1539" spans="1:24">
      <c r="A1539" s="263">
        <v>1021103001</v>
      </c>
      <c r="B1539" s="263">
        <v>10</v>
      </c>
      <c r="C1539" s="264">
        <v>211</v>
      </c>
      <c r="D1539" s="265">
        <v>3</v>
      </c>
      <c r="E1539" s="264">
        <v>1</v>
      </c>
      <c r="F1539" s="263" t="s">
        <v>495</v>
      </c>
      <c r="G1539" s="263" t="s">
        <v>1704</v>
      </c>
      <c r="H1539" s="263" t="s">
        <v>1716</v>
      </c>
      <c r="I1539" s="263" t="s">
        <v>1717</v>
      </c>
      <c r="J1539" s="51"/>
      <c r="K1539" s="52" t="str">
        <f t="shared" si="262"/>
        <v/>
      </c>
      <c r="L1539" s="83" t="str">
        <f t="shared" si="263"/>
        <v/>
      </c>
      <c r="M1539" s="53" t="str">
        <f>IF(K1539="","",COUNTIF($K$7:K1539,"ﾘｽﾄ１"))</f>
        <v/>
      </c>
      <c r="N1539" s="53" t="str">
        <f t="shared" si="264"/>
        <v/>
      </c>
      <c r="O1539" s="54" t="str">
        <f t="shared" si="265"/>
        <v/>
      </c>
      <c r="P1539" s="53" t="str">
        <f t="shared" si="256"/>
        <v/>
      </c>
      <c r="Q1539" s="52" t="str">
        <f t="shared" si="257"/>
        <v/>
      </c>
      <c r="R1539" s="55" t="str">
        <f t="shared" si="258"/>
        <v/>
      </c>
      <c r="S1539" s="52" t="str">
        <f t="shared" si="266"/>
        <v/>
      </c>
      <c r="T1539" s="83" t="str">
        <f t="shared" si="259"/>
        <v/>
      </c>
      <c r="U1539" s="53" t="str">
        <f>IF(S1539="","",COUNTIF($S$7:S1539,"該当２"))</f>
        <v/>
      </c>
      <c r="V1539" s="56" t="str">
        <f t="shared" si="260"/>
        <v/>
      </c>
      <c r="W1539" s="83" t="str">
        <f t="shared" si="261"/>
        <v/>
      </c>
      <c r="X1539" s="53" t="str">
        <f>IF(V1539="","",COUNTIF($V$7:V1539,"該当３"))</f>
        <v/>
      </c>
    </row>
    <row r="1540" spans="1:24">
      <c r="A1540" s="263">
        <v>1021103002</v>
      </c>
      <c r="B1540" s="263">
        <v>10</v>
      </c>
      <c r="C1540" s="264">
        <v>211</v>
      </c>
      <c r="D1540" s="265">
        <v>3</v>
      </c>
      <c r="E1540" s="264">
        <v>2</v>
      </c>
      <c r="F1540" s="263" t="s">
        <v>495</v>
      </c>
      <c r="G1540" s="263" t="s">
        <v>1704</v>
      </c>
      <c r="H1540" s="263" t="s">
        <v>1716</v>
      </c>
      <c r="I1540" s="263" t="s">
        <v>1718</v>
      </c>
      <c r="J1540" s="51"/>
      <c r="K1540" s="52" t="str">
        <f t="shared" si="262"/>
        <v/>
      </c>
      <c r="L1540" s="83" t="str">
        <f t="shared" si="263"/>
        <v/>
      </c>
      <c r="M1540" s="53" t="str">
        <f>IF(K1540="","",COUNTIF($K$7:K1540,"ﾘｽﾄ１"))</f>
        <v/>
      </c>
      <c r="N1540" s="53" t="str">
        <f t="shared" si="264"/>
        <v/>
      </c>
      <c r="O1540" s="54" t="str">
        <f t="shared" si="265"/>
        <v/>
      </c>
      <c r="P1540" s="53" t="str">
        <f t="shared" si="256"/>
        <v/>
      </c>
      <c r="Q1540" s="52" t="str">
        <f t="shared" si="257"/>
        <v/>
      </c>
      <c r="R1540" s="55" t="str">
        <f t="shared" si="258"/>
        <v/>
      </c>
      <c r="S1540" s="52" t="str">
        <f t="shared" si="266"/>
        <v/>
      </c>
      <c r="T1540" s="83" t="str">
        <f t="shared" si="259"/>
        <v/>
      </c>
      <c r="U1540" s="53" t="str">
        <f>IF(S1540="","",COUNTIF($S$7:S1540,"該当２"))</f>
        <v/>
      </c>
      <c r="V1540" s="56" t="str">
        <f t="shared" si="260"/>
        <v/>
      </c>
      <c r="W1540" s="83" t="str">
        <f t="shared" si="261"/>
        <v/>
      </c>
      <c r="X1540" s="53" t="str">
        <f>IF(V1540="","",COUNTIF($V$7:V1540,"該当３"))</f>
        <v/>
      </c>
    </row>
    <row r="1541" spans="1:24">
      <c r="A1541" s="263">
        <v>1021103003</v>
      </c>
      <c r="B1541" s="263">
        <v>10</v>
      </c>
      <c r="C1541" s="264">
        <v>211</v>
      </c>
      <c r="D1541" s="265">
        <v>3</v>
      </c>
      <c r="E1541" s="264">
        <v>3</v>
      </c>
      <c r="F1541" s="263" t="s">
        <v>495</v>
      </c>
      <c r="G1541" s="263" t="s">
        <v>1704</v>
      </c>
      <c r="H1541" s="263" t="s">
        <v>1716</v>
      </c>
      <c r="I1541" s="263" t="s">
        <v>1719</v>
      </c>
      <c r="J1541" s="51"/>
      <c r="K1541" s="52" t="str">
        <f t="shared" si="262"/>
        <v/>
      </c>
      <c r="L1541" s="83" t="str">
        <f t="shared" si="263"/>
        <v/>
      </c>
      <c r="M1541" s="53" t="str">
        <f>IF(K1541="","",COUNTIF($K$7:K1541,"ﾘｽﾄ１"))</f>
        <v/>
      </c>
      <c r="N1541" s="53" t="str">
        <f t="shared" si="264"/>
        <v/>
      </c>
      <c r="O1541" s="54" t="str">
        <f t="shared" si="265"/>
        <v/>
      </c>
      <c r="P1541" s="53" t="str">
        <f t="shared" si="256"/>
        <v/>
      </c>
      <c r="Q1541" s="52" t="str">
        <f t="shared" si="257"/>
        <v/>
      </c>
      <c r="R1541" s="55" t="str">
        <f t="shared" si="258"/>
        <v/>
      </c>
      <c r="S1541" s="52" t="str">
        <f t="shared" si="266"/>
        <v/>
      </c>
      <c r="T1541" s="83" t="str">
        <f t="shared" si="259"/>
        <v/>
      </c>
      <c r="U1541" s="53" t="str">
        <f>IF(S1541="","",COUNTIF($S$7:S1541,"該当２"))</f>
        <v/>
      </c>
      <c r="V1541" s="56" t="str">
        <f t="shared" si="260"/>
        <v/>
      </c>
      <c r="W1541" s="83" t="str">
        <f t="shared" si="261"/>
        <v/>
      </c>
      <c r="X1541" s="53" t="str">
        <f>IF(V1541="","",COUNTIF($V$7:V1541,"該当３"))</f>
        <v/>
      </c>
    </row>
    <row r="1542" spans="1:24">
      <c r="A1542" s="263">
        <v>1021103004</v>
      </c>
      <c r="B1542" s="263">
        <v>10</v>
      </c>
      <c r="C1542" s="264">
        <v>211</v>
      </c>
      <c r="D1542" s="265">
        <v>3</v>
      </c>
      <c r="E1542" s="264">
        <v>4</v>
      </c>
      <c r="F1542" s="263" t="s">
        <v>495</v>
      </c>
      <c r="G1542" s="263" t="s">
        <v>1704</v>
      </c>
      <c r="H1542" s="263" t="s">
        <v>1716</v>
      </c>
      <c r="I1542" s="263" t="s">
        <v>1720</v>
      </c>
      <c r="J1542" s="51"/>
      <c r="K1542" s="52" t="str">
        <f t="shared" si="262"/>
        <v/>
      </c>
      <c r="L1542" s="83" t="str">
        <f t="shared" si="263"/>
        <v/>
      </c>
      <c r="M1542" s="53" t="str">
        <f>IF(K1542="","",COUNTIF($K$7:K1542,"ﾘｽﾄ１"))</f>
        <v/>
      </c>
      <c r="N1542" s="53" t="str">
        <f t="shared" si="264"/>
        <v/>
      </c>
      <c r="O1542" s="54" t="str">
        <f t="shared" si="265"/>
        <v/>
      </c>
      <c r="P1542" s="53" t="str">
        <f t="shared" si="256"/>
        <v/>
      </c>
      <c r="Q1542" s="52" t="str">
        <f t="shared" si="257"/>
        <v/>
      </c>
      <c r="R1542" s="55" t="str">
        <f t="shared" si="258"/>
        <v/>
      </c>
      <c r="S1542" s="52" t="str">
        <f t="shared" si="266"/>
        <v/>
      </c>
      <c r="T1542" s="83" t="str">
        <f t="shared" si="259"/>
        <v/>
      </c>
      <c r="U1542" s="53" t="str">
        <f>IF(S1542="","",COUNTIF($S$7:S1542,"該当２"))</f>
        <v/>
      </c>
      <c r="V1542" s="56" t="str">
        <f t="shared" si="260"/>
        <v/>
      </c>
      <c r="W1542" s="83" t="str">
        <f t="shared" si="261"/>
        <v/>
      </c>
      <c r="X1542" s="53" t="str">
        <f>IF(V1542="","",COUNTIF($V$7:V1542,"該当３"))</f>
        <v/>
      </c>
    </row>
    <row r="1543" spans="1:24">
      <c r="A1543" s="263">
        <v>1021103005</v>
      </c>
      <c r="B1543" s="263">
        <v>10</v>
      </c>
      <c r="C1543" s="264">
        <v>211</v>
      </c>
      <c r="D1543" s="265">
        <v>3</v>
      </c>
      <c r="E1543" s="264">
        <v>5</v>
      </c>
      <c r="F1543" s="263" t="s">
        <v>495</v>
      </c>
      <c r="G1543" s="263" t="s">
        <v>1704</v>
      </c>
      <c r="H1543" s="263" t="s">
        <v>1716</v>
      </c>
      <c r="I1543" s="263" t="s">
        <v>1367</v>
      </c>
      <c r="J1543" s="51"/>
      <c r="K1543" s="52" t="str">
        <f t="shared" si="262"/>
        <v/>
      </c>
      <c r="L1543" s="83" t="str">
        <f t="shared" si="263"/>
        <v/>
      </c>
      <c r="M1543" s="53" t="str">
        <f>IF(K1543="","",COUNTIF($K$7:K1543,"ﾘｽﾄ１"))</f>
        <v/>
      </c>
      <c r="N1543" s="53" t="str">
        <f t="shared" si="264"/>
        <v/>
      </c>
      <c r="O1543" s="54" t="str">
        <f t="shared" si="265"/>
        <v/>
      </c>
      <c r="P1543" s="53" t="str">
        <f t="shared" si="256"/>
        <v/>
      </c>
      <c r="Q1543" s="52" t="str">
        <f t="shared" si="257"/>
        <v/>
      </c>
      <c r="R1543" s="55" t="str">
        <f t="shared" si="258"/>
        <v/>
      </c>
      <c r="S1543" s="52" t="str">
        <f t="shared" si="266"/>
        <v/>
      </c>
      <c r="T1543" s="83" t="str">
        <f t="shared" si="259"/>
        <v/>
      </c>
      <c r="U1543" s="53" t="str">
        <f>IF(S1543="","",COUNTIF($S$7:S1543,"該当２"))</f>
        <v/>
      </c>
      <c r="V1543" s="56" t="str">
        <f t="shared" si="260"/>
        <v/>
      </c>
      <c r="W1543" s="83" t="str">
        <f t="shared" si="261"/>
        <v/>
      </c>
      <c r="X1543" s="53" t="str">
        <f>IF(V1543="","",COUNTIF($V$7:V1543,"該当３"))</f>
        <v/>
      </c>
    </row>
    <row r="1544" spans="1:24">
      <c r="A1544" s="263">
        <v>1021103006</v>
      </c>
      <c r="B1544" s="263">
        <v>10</v>
      </c>
      <c r="C1544" s="264">
        <v>211</v>
      </c>
      <c r="D1544" s="265">
        <v>3</v>
      </c>
      <c r="E1544" s="264">
        <v>6</v>
      </c>
      <c r="F1544" s="263" t="s">
        <v>495</v>
      </c>
      <c r="G1544" s="263" t="s">
        <v>1704</v>
      </c>
      <c r="H1544" s="263" t="s">
        <v>1716</v>
      </c>
      <c r="I1544" s="263" t="s">
        <v>1721</v>
      </c>
      <c r="J1544" s="51"/>
      <c r="K1544" s="52" t="str">
        <f t="shared" si="262"/>
        <v/>
      </c>
      <c r="L1544" s="83" t="str">
        <f t="shared" si="263"/>
        <v/>
      </c>
      <c r="M1544" s="53" t="str">
        <f>IF(K1544="","",COUNTIF($K$7:K1544,"ﾘｽﾄ１"))</f>
        <v/>
      </c>
      <c r="N1544" s="53" t="str">
        <f t="shared" si="264"/>
        <v/>
      </c>
      <c r="O1544" s="54" t="str">
        <f t="shared" si="265"/>
        <v/>
      </c>
      <c r="P1544" s="53" t="str">
        <f t="shared" si="256"/>
        <v/>
      </c>
      <c r="Q1544" s="52" t="str">
        <f t="shared" si="257"/>
        <v/>
      </c>
      <c r="R1544" s="55" t="str">
        <f t="shared" si="258"/>
        <v/>
      </c>
      <c r="S1544" s="52" t="str">
        <f t="shared" si="266"/>
        <v/>
      </c>
      <c r="T1544" s="83" t="str">
        <f t="shared" si="259"/>
        <v/>
      </c>
      <c r="U1544" s="53" t="str">
        <f>IF(S1544="","",COUNTIF($S$7:S1544,"該当２"))</f>
        <v/>
      </c>
      <c r="V1544" s="56" t="str">
        <f t="shared" si="260"/>
        <v/>
      </c>
      <c r="W1544" s="83" t="str">
        <f t="shared" si="261"/>
        <v/>
      </c>
      <c r="X1544" s="53" t="str">
        <f>IF(V1544="","",COUNTIF($V$7:V1544,"該当３"))</f>
        <v/>
      </c>
    </row>
    <row r="1545" spans="1:24">
      <c r="A1545" s="263">
        <v>1021104000</v>
      </c>
      <c r="B1545" s="263">
        <v>10</v>
      </c>
      <c r="C1545" s="264">
        <v>211</v>
      </c>
      <c r="D1545" s="265">
        <v>4</v>
      </c>
      <c r="E1545" s="264">
        <v>0</v>
      </c>
      <c r="F1545" s="263" t="s">
        <v>495</v>
      </c>
      <c r="G1545" s="263" t="s">
        <v>1704</v>
      </c>
      <c r="H1545" s="263" t="s">
        <v>1722</v>
      </c>
      <c r="I1545" s="263"/>
      <c r="J1545" s="51"/>
      <c r="K1545" s="52" t="str">
        <f t="shared" si="262"/>
        <v/>
      </c>
      <c r="L1545" s="83" t="str">
        <f t="shared" si="263"/>
        <v/>
      </c>
      <c r="M1545" s="53" t="str">
        <f>IF(K1545="","",COUNTIF($K$7:K1545,"ﾘｽﾄ１"))</f>
        <v/>
      </c>
      <c r="N1545" s="53" t="str">
        <f t="shared" si="264"/>
        <v/>
      </c>
      <c r="O1545" s="54" t="str">
        <f t="shared" si="265"/>
        <v/>
      </c>
      <c r="P1545" s="53" t="str">
        <f t="shared" si="256"/>
        <v/>
      </c>
      <c r="Q1545" s="52" t="str">
        <f t="shared" si="257"/>
        <v/>
      </c>
      <c r="R1545" s="55" t="str">
        <f t="shared" si="258"/>
        <v/>
      </c>
      <c r="S1545" s="52" t="str">
        <f t="shared" si="266"/>
        <v/>
      </c>
      <c r="T1545" s="83" t="str">
        <f t="shared" si="259"/>
        <v/>
      </c>
      <c r="U1545" s="53" t="str">
        <f>IF(S1545="","",COUNTIF($S$7:S1545,"該当２"))</f>
        <v/>
      </c>
      <c r="V1545" s="56" t="str">
        <f t="shared" si="260"/>
        <v/>
      </c>
      <c r="W1545" s="83" t="str">
        <f t="shared" si="261"/>
        <v/>
      </c>
      <c r="X1545" s="53" t="str">
        <f>IF(V1545="","",COUNTIF($V$7:V1545,"該当３"))</f>
        <v/>
      </c>
    </row>
    <row r="1546" spans="1:24">
      <c r="A1546" s="263">
        <v>1021104001</v>
      </c>
      <c r="B1546" s="263">
        <v>10</v>
      </c>
      <c r="C1546" s="264">
        <v>211</v>
      </c>
      <c r="D1546" s="265">
        <v>4</v>
      </c>
      <c r="E1546" s="264">
        <v>1</v>
      </c>
      <c r="F1546" s="263" t="s">
        <v>495</v>
      </c>
      <c r="G1546" s="263" t="s">
        <v>1704</v>
      </c>
      <c r="H1546" s="263" t="s">
        <v>1722</v>
      </c>
      <c r="I1546" s="263" t="s">
        <v>1723</v>
      </c>
      <c r="J1546" s="51"/>
      <c r="K1546" s="52" t="str">
        <f t="shared" si="262"/>
        <v/>
      </c>
      <c r="L1546" s="83" t="str">
        <f t="shared" si="263"/>
        <v/>
      </c>
      <c r="M1546" s="53" t="str">
        <f>IF(K1546="","",COUNTIF($K$7:K1546,"ﾘｽﾄ１"))</f>
        <v/>
      </c>
      <c r="N1546" s="53" t="str">
        <f t="shared" si="264"/>
        <v/>
      </c>
      <c r="O1546" s="54" t="str">
        <f t="shared" si="265"/>
        <v/>
      </c>
      <c r="P1546" s="53" t="str">
        <f t="shared" ref="P1546:P1609" si="267">IF(O1546="該当１",G1546,"")</f>
        <v/>
      </c>
      <c r="Q1546" s="52" t="str">
        <f t="shared" ref="Q1546:Q1609" si="268">IF(O1546="該当１","ﾘｽﾄ2","")</f>
        <v/>
      </c>
      <c r="R1546" s="55" t="str">
        <f t="shared" ref="R1546:R1609" si="269">IF(Q1546="ﾘｽﾄ2",H1546,"")</f>
        <v/>
      </c>
      <c r="S1546" s="52" t="str">
        <f t="shared" si="266"/>
        <v/>
      </c>
      <c r="T1546" s="83" t="str">
        <f t="shared" ref="T1546:T1609" si="270">IF(S1546="該当２",H1546,"")</f>
        <v/>
      </c>
      <c r="U1546" s="53" t="str">
        <f>IF(S1546="","",COUNTIF($S$7:S1546,"該当２"))</f>
        <v/>
      </c>
      <c r="V1546" s="56" t="str">
        <f t="shared" ref="V1546:V1609" si="271">IF(AND($S$2=H1546,E1546&gt;0,E1546&lt;998),"該当３","")</f>
        <v/>
      </c>
      <c r="W1546" s="83" t="str">
        <f t="shared" ref="W1546:W1609" si="272">IF(V1546="該当３",I1546,"")</f>
        <v/>
      </c>
      <c r="X1546" s="53" t="str">
        <f>IF(V1546="","",COUNTIF($V$7:V1546,"該当３"))</f>
        <v/>
      </c>
    </row>
    <row r="1547" spans="1:24">
      <c r="A1547" s="263">
        <v>1021104002</v>
      </c>
      <c r="B1547" s="263">
        <v>10</v>
      </c>
      <c r="C1547" s="264">
        <v>211</v>
      </c>
      <c r="D1547" s="265">
        <v>4</v>
      </c>
      <c r="E1547" s="264">
        <v>2</v>
      </c>
      <c r="F1547" s="263" t="s">
        <v>495</v>
      </c>
      <c r="G1547" s="263" t="s">
        <v>1704</v>
      </c>
      <c r="H1547" s="263" t="s">
        <v>1722</v>
      </c>
      <c r="I1547" s="263" t="s">
        <v>1724</v>
      </c>
      <c r="J1547" s="51"/>
      <c r="K1547" s="52" t="str">
        <f t="shared" ref="K1547:K1610" si="273">IF(AND($C1547&gt;0,$H1547=""),"ﾘｽﾄ１","")</f>
        <v/>
      </c>
      <c r="L1547" s="83" t="str">
        <f t="shared" ref="L1547:L1610" si="274">IF(K1547="ﾘｽﾄ１",G1547,"")</f>
        <v/>
      </c>
      <c r="M1547" s="53" t="str">
        <f>IF(K1547="","",COUNTIF($K$7:K1547,"ﾘｽﾄ１"))</f>
        <v/>
      </c>
      <c r="N1547" s="53" t="str">
        <f t="shared" ref="N1547:N1610" si="275">IF(AND(D1547=0,E1547&gt;0),"同一区","")</f>
        <v/>
      </c>
      <c r="O1547" s="54" t="str">
        <f t="shared" ref="O1547:O1610" si="276">IF(AND(EXACT($K$2,G1547),H1547&gt;0),"該当１","")</f>
        <v/>
      </c>
      <c r="P1547" s="53" t="str">
        <f t="shared" si="267"/>
        <v/>
      </c>
      <c r="Q1547" s="52" t="str">
        <f t="shared" si="268"/>
        <v/>
      </c>
      <c r="R1547" s="55" t="str">
        <f t="shared" si="269"/>
        <v/>
      </c>
      <c r="S1547" s="52" t="str">
        <f t="shared" ref="S1547:S1610" si="277">IF(AND(Q1547="ﾘｽﾄ2",OR(I1547=0,AND(N1547="同一区",E1547=1))),"該当２","")</f>
        <v/>
      </c>
      <c r="T1547" s="83" t="str">
        <f t="shared" si="270"/>
        <v/>
      </c>
      <c r="U1547" s="53" t="str">
        <f>IF(S1547="","",COUNTIF($S$7:S1547,"該当２"))</f>
        <v/>
      </c>
      <c r="V1547" s="56" t="str">
        <f t="shared" si="271"/>
        <v/>
      </c>
      <c r="W1547" s="83" t="str">
        <f t="shared" si="272"/>
        <v/>
      </c>
      <c r="X1547" s="53" t="str">
        <f>IF(V1547="","",COUNTIF($V$7:V1547,"該当３"))</f>
        <v/>
      </c>
    </row>
    <row r="1548" spans="1:24">
      <c r="A1548" s="263">
        <v>1021104003</v>
      </c>
      <c r="B1548" s="263">
        <v>10</v>
      </c>
      <c r="C1548" s="264">
        <v>211</v>
      </c>
      <c r="D1548" s="265">
        <v>4</v>
      </c>
      <c r="E1548" s="264">
        <v>3</v>
      </c>
      <c r="F1548" s="263" t="s">
        <v>495</v>
      </c>
      <c r="G1548" s="263" t="s">
        <v>1704</v>
      </c>
      <c r="H1548" s="263" t="s">
        <v>1722</v>
      </c>
      <c r="I1548" s="263" t="s">
        <v>1725</v>
      </c>
      <c r="J1548" s="51"/>
      <c r="K1548" s="52" t="str">
        <f t="shared" si="273"/>
        <v/>
      </c>
      <c r="L1548" s="83" t="str">
        <f t="shared" si="274"/>
        <v/>
      </c>
      <c r="M1548" s="53" t="str">
        <f>IF(K1548="","",COUNTIF($K$7:K1548,"ﾘｽﾄ１"))</f>
        <v/>
      </c>
      <c r="N1548" s="53" t="str">
        <f t="shared" si="275"/>
        <v/>
      </c>
      <c r="O1548" s="54" t="str">
        <f t="shared" si="276"/>
        <v/>
      </c>
      <c r="P1548" s="53" t="str">
        <f t="shared" si="267"/>
        <v/>
      </c>
      <c r="Q1548" s="52" t="str">
        <f t="shared" si="268"/>
        <v/>
      </c>
      <c r="R1548" s="55" t="str">
        <f t="shared" si="269"/>
        <v/>
      </c>
      <c r="S1548" s="52" t="str">
        <f t="shared" si="277"/>
        <v/>
      </c>
      <c r="T1548" s="83" t="str">
        <f t="shared" si="270"/>
        <v/>
      </c>
      <c r="U1548" s="53" t="str">
        <f>IF(S1548="","",COUNTIF($S$7:S1548,"該当２"))</f>
        <v/>
      </c>
      <c r="V1548" s="56" t="str">
        <f t="shared" si="271"/>
        <v/>
      </c>
      <c r="W1548" s="83" t="str">
        <f t="shared" si="272"/>
        <v/>
      </c>
      <c r="X1548" s="53" t="str">
        <f>IF(V1548="","",COUNTIF($V$7:V1548,"該当３"))</f>
        <v/>
      </c>
    </row>
    <row r="1549" spans="1:24">
      <c r="A1549" s="263">
        <v>1021104004</v>
      </c>
      <c r="B1549" s="263">
        <v>10</v>
      </c>
      <c r="C1549" s="264">
        <v>211</v>
      </c>
      <c r="D1549" s="265">
        <v>4</v>
      </c>
      <c r="E1549" s="264">
        <v>4</v>
      </c>
      <c r="F1549" s="263" t="s">
        <v>495</v>
      </c>
      <c r="G1549" s="263" t="s">
        <v>1704</v>
      </c>
      <c r="H1549" s="263" t="s">
        <v>1722</v>
      </c>
      <c r="I1549" s="263" t="s">
        <v>1726</v>
      </c>
      <c r="J1549" s="51"/>
      <c r="K1549" s="52" t="str">
        <f t="shared" si="273"/>
        <v/>
      </c>
      <c r="L1549" s="83" t="str">
        <f t="shared" si="274"/>
        <v/>
      </c>
      <c r="M1549" s="53" t="str">
        <f>IF(K1549="","",COUNTIF($K$7:K1549,"ﾘｽﾄ１"))</f>
        <v/>
      </c>
      <c r="N1549" s="53" t="str">
        <f t="shared" si="275"/>
        <v/>
      </c>
      <c r="O1549" s="54" t="str">
        <f t="shared" si="276"/>
        <v/>
      </c>
      <c r="P1549" s="53" t="str">
        <f t="shared" si="267"/>
        <v/>
      </c>
      <c r="Q1549" s="52" t="str">
        <f t="shared" si="268"/>
        <v/>
      </c>
      <c r="R1549" s="55" t="str">
        <f t="shared" si="269"/>
        <v/>
      </c>
      <c r="S1549" s="52" t="str">
        <f t="shared" si="277"/>
        <v/>
      </c>
      <c r="T1549" s="83" t="str">
        <f t="shared" si="270"/>
        <v/>
      </c>
      <c r="U1549" s="53" t="str">
        <f>IF(S1549="","",COUNTIF($S$7:S1549,"該当２"))</f>
        <v/>
      </c>
      <c r="V1549" s="56" t="str">
        <f t="shared" si="271"/>
        <v/>
      </c>
      <c r="W1549" s="83" t="str">
        <f t="shared" si="272"/>
        <v/>
      </c>
      <c r="X1549" s="53" t="str">
        <f>IF(V1549="","",COUNTIF($V$7:V1549,"該当３"))</f>
        <v/>
      </c>
    </row>
    <row r="1550" spans="1:24">
      <c r="A1550" s="263">
        <v>1021105000</v>
      </c>
      <c r="B1550" s="263">
        <v>10</v>
      </c>
      <c r="C1550" s="264">
        <v>211</v>
      </c>
      <c r="D1550" s="265">
        <v>5</v>
      </c>
      <c r="E1550" s="264">
        <v>0</v>
      </c>
      <c r="F1550" s="263" t="s">
        <v>495</v>
      </c>
      <c r="G1550" s="263" t="s">
        <v>1704</v>
      </c>
      <c r="H1550" s="263" t="s">
        <v>1727</v>
      </c>
      <c r="I1550" s="263"/>
      <c r="J1550" s="51"/>
      <c r="K1550" s="52" t="str">
        <f t="shared" si="273"/>
        <v/>
      </c>
      <c r="L1550" s="83" t="str">
        <f t="shared" si="274"/>
        <v/>
      </c>
      <c r="M1550" s="53" t="str">
        <f>IF(K1550="","",COUNTIF($K$7:K1550,"ﾘｽﾄ１"))</f>
        <v/>
      </c>
      <c r="N1550" s="53" t="str">
        <f t="shared" si="275"/>
        <v/>
      </c>
      <c r="O1550" s="54" t="str">
        <f t="shared" si="276"/>
        <v/>
      </c>
      <c r="P1550" s="53" t="str">
        <f t="shared" si="267"/>
        <v/>
      </c>
      <c r="Q1550" s="52" t="str">
        <f t="shared" si="268"/>
        <v/>
      </c>
      <c r="R1550" s="55" t="str">
        <f t="shared" si="269"/>
        <v/>
      </c>
      <c r="S1550" s="52" t="str">
        <f t="shared" si="277"/>
        <v/>
      </c>
      <c r="T1550" s="83" t="str">
        <f t="shared" si="270"/>
        <v/>
      </c>
      <c r="U1550" s="53" t="str">
        <f>IF(S1550="","",COUNTIF($S$7:S1550,"該当２"))</f>
        <v/>
      </c>
      <c r="V1550" s="56" t="str">
        <f t="shared" si="271"/>
        <v/>
      </c>
      <c r="W1550" s="83" t="str">
        <f t="shared" si="272"/>
        <v/>
      </c>
      <c r="X1550" s="53" t="str">
        <f>IF(V1550="","",COUNTIF($V$7:V1550,"該当３"))</f>
        <v/>
      </c>
    </row>
    <row r="1551" spans="1:24">
      <c r="A1551" s="263">
        <v>1021105001</v>
      </c>
      <c r="B1551" s="263">
        <v>10</v>
      </c>
      <c r="C1551" s="264">
        <v>211</v>
      </c>
      <c r="D1551" s="265">
        <v>5</v>
      </c>
      <c r="E1551" s="264">
        <v>1</v>
      </c>
      <c r="F1551" s="263" t="s">
        <v>495</v>
      </c>
      <c r="G1551" s="263" t="s">
        <v>1704</v>
      </c>
      <c r="H1551" s="263" t="s">
        <v>1727</v>
      </c>
      <c r="I1551" s="263" t="s">
        <v>903</v>
      </c>
      <c r="J1551" s="51"/>
      <c r="K1551" s="52" t="str">
        <f t="shared" si="273"/>
        <v/>
      </c>
      <c r="L1551" s="83" t="str">
        <f t="shared" si="274"/>
        <v/>
      </c>
      <c r="M1551" s="53" t="str">
        <f>IF(K1551="","",COUNTIF($K$7:K1551,"ﾘｽﾄ１"))</f>
        <v/>
      </c>
      <c r="N1551" s="53" t="str">
        <f t="shared" si="275"/>
        <v/>
      </c>
      <c r="O1551" s="54" t="str">
        <f t="shared" si="276"/>
        <v/>
      </c>
      <c r="P1551" s="53" t="str">
        <f t="shared" si="267"/>
        <v/>
      </c>
      <c r="Q1551" s="52" t="str">
        <f t="shared" si="268"/>
        <v/>
      </c>
      <c r="R1551" s="55" t="str">
        <f t="shared" si="269"/>
        <v/>
      </c>
      <c r="S1551" s="52" t="str">
        <f t="shared" si="277"/>
        <v/>
      </c>
      <c r="T1551" s="83" t="str">
        <f t="shared" si="270"/>
        <v/>
      </c>
      <c r="U1551" s="53" t="str">
        <f>IF(S1551="","",COUNTIF($S$7:S1551,"該当２"))</f>
        <v/>
      </c>
      <c r="V1551" s="56" t="str">
        <f t="shared" si="271"/>
        <v/>
      </c>
      <c r="W1551" s="83" t="str">
        <f t="shared" si="272"/>
        <v/>
      </c>
      <c r="X1551" s="53" t="str">
        <f>IF(V1551="","",COUNTIF($V$7:V1551,"該当３"))</f>
        <v/>
      </c>
    </row>
    <row r="1552" spans="1:24">
      <c r="A1552" s="263">
        <v>1021105002</v>
      </c>
      <c r="B1552" s="263">
        <v>10</v>
      </c>
      <c r="C1552" s="264">
        <v>211</v>
      </c>
      <c r="D1552" s="265">
        <v>5</v>
      </c>
      <c r="E1552" s="264">
        <v>2</v>
      </c>
      <c r="F1552" s="263" t="s">
        <v>495</v>
      </c>
      <c r="G1552" s="263" t="s">
        <v>1704</v>
      </c>
      <c r="H1552" s="263" t="s">
        <v>1727</v>
      </c>
      <c r="I1552" s="263" t="s">
        <v>1728</v>
      </c>
      <c r="J1552" s="51"/>
      <c r="K1552" s="52" t="str">
        <f t="shared" si="273"/>
        <v/>
      </c>
      <c r="L1552" s="83" t="str">
        <f t="shared" si="274"/>
        <v/>
      </c>
      <c r="M1552" s="53" t="str">
        <f>IF(K1552="","",COUNTIF($K$7:K1552,"ﾘｽﾄ１"))</f>
        <v/>
      </c>
      <c r="N1552" s="53" t="str">
        <f t="shared" si="275"/>
        <v/>
      </c>
      <c r="O1552" s="54" t="str">
        <f t="shared" si="276"/>
        <v/>
      </c>
      <c r="P1552" s="53" t="str">
        <f t="shared" si="267"/>
        <v/>
      </c>
      <c r="Q1552" s="52" t="str">
        <f t="shared" si="268"/>
        <v/>
      </c>
      <c r="R1552" s="55" t="str">
        <f t="shared" si="269"/>
        <v/>
      </c>
      <c r="S1552" s="52" t="str">
        <f t="shared" si="277"/>
        <v/>
      </c>
      <c r="T1552" s="83" t="str">
        <f t="shared" si="270"/>
        <v/>
      </c>
      <c r="U1552" s="53" t="str">
        <f>IF(S1552="","",COUNTIF($S$7:S1552,"該当２"))</f>
        <v/>
      </c>
      <c r="V1552" s="56" t="str">
        <f t="shared" si="271"/>
        <v/>
      </c>
      <c r="W1552" s="83" t="str">
        <f t="shared" si="272"/>
        <v/>
      </c>
      <c r="X1552" s="53" t="str">
        <f>IF(V1552="","",COUNTIF($V$7:V1552,"該当３"))</f>
        <v/>
      </c>
    </row>
    <row r="1553" spans="1:24">
      <c r="A1553" s="263">
        <v>1021105003</v>
      </c>
      <c r="B1553" s="263">
        <v>10</v>
      </c>
      <c r="C1553" s="264">
        <v>211</v>
      </c>
      <c r="D1553" s="265">
        <v>5</v>
      </c>
      <c r="E1553" s="264">
        <v>3</v>
      </c>
      <c r="F1553" s="263" t="s">
        <v>495</v>
      </c>
      <c r="G1553" s="263" t="s">
        <v>1704</v>
      </c>
      <c r="H1553" s="263" t="s">
        <v>1727</v>
      </c>
      <c r="I1553" s="263" t="s">
        <v>1729</v>
      </c>
      <c r="J1553" s="51"/>
      <c r="K1553" s="52" t="str">
        <f t="shared" si="273"/>
        <v/>
      </c>
      <c r="L1553" s="83" t="str">
        <f t="shared" si="274"/>
        <v/>
      </c>
      <c r="M1553" s="53" t="str">
        <f>IF(K1553="","",COUNTIF($K$7:K1553,"ﾘｽﾄ１"))</f>
        <v/>
      </c>
      <c r="N1553" s="53" t="str">
        <f t="shared" si="275"/>
        <v/>
      </c>
      <c r="O1553" s="54" t="str">
        <f t="shared" si="276"/>
        <v/>
      </c>
      <c r="P1553" s="53" t="str">
        <f t="shared" si="267"/>
        <v/>
      </c>
      <c r="Q1553" s="52" t="str">
        <f t="shared" si="268"/>
        <v/>
      </c>
      <c r="R1553" s="55" t="str">
        <f t="shared" si="269"/>
        <v/>
      </c>
      <c r="S1553" s="52" t="str">
        <f t="shared" si="277"/>
        <v/>
      </c>
      <c r="T1553" s="83" t="str">
        <f t="shared" si="270"/>
        <v/>
      </c>
      <c r="U1553" s="53" t="str">
        <f>IF(S1553="","",COUNTIF($S$7:S1553,"該当２"))</f>
        <v/>
      </c>
      <c r="V1553" s="56" t="str">
        <f t="shared" si="271"/>
        <v/>
      </c>
      <c r="W1553" s="83" t="str">
        <f t="shared" si="272"/>
        <v/>
      </c>
      <c r="X1553" s="53" t="str">
        <f>IF(V1553="","",COUNTIF($V$7:V1553,"該当３"))</f>
        <v/>
      </c>
    </row>
    <row r="1554" spans="1:24">
      <c r="A1554" s="263">
        <v>1021105004</v>
      </c>
      <c r="B1554" s="263">
        <v>10</v>
      </c>
      <c r="C1554" s="264">
        <v>211</v>
      </c>
      <c r="D1554" s="265">
        <v>5</v>
      </c>
      <c r="E1554" s="264">
        <v>4</v>
      </c>
      <c r="F1554" s="263" t="s">
        <v>495</v>
      </c>
      <c r="G1554" s="263" t="s">
        <v>1704</v>
      </c>
      <c r="H1554" s="263" t="s">
        <v>1727</v>
      </c>
      <c r="I1554" s="263" t="s">
        <v>14</v>
      </c>
      <c r="J1554" s="51"/>
      <c r="K1554" s="52" t="str">
        <f t="shared" si="273"/>
        <v/>
      </c>
      <c r="L1554" s="83" t="str">
        <f t="shared" si="274"/>
        <v/>
      </c>
      <c r="M1554" s="53" t="str">
        <f>IF(K1554="","",COUNTIF($K$7:K1554,"ﾘｽﾄ１"))</f>
        <v/>
      </c>
      <c r="N1554" s="53" t="str">
        <f t="shared" si="275"/>
        <v/>
      </c>
      <c r="O1554" s="54" t="str">
        <f t="shared" si="276"/>
        <v/>
      </c>
      <c r="P1554" s="53" t="str">
        <f t="shared" si="267"/>
        <v/>
      </c>
      <c r="Q1554" s="52" t="str">
        <f t="shared" si="268"/>
        <v/>
      </c>
      <c r="R1554" s="55" t="str">
        <f t="shared" si="269"/>
        <v/>
      </c>
      <c r="S1554" s="52" t="str">
        <f t="shared" si="277"/>
        <v/>
      </c>
      <c r="T1554" s="83" t="str">
        <f t="shared" si="270"/>
        <v/>
      </c>
      <c r="U1554" s="53" t="str">
        <f>IF(S1554="","",COUNTIF($S$7:S1554,"該当２"))</f>
        <v/>
      </c>
      <c r="V1554" s="56" t="str">
        <f t="shared" si="271"/>
        <v/>
      </c>
      <c r="W1554" s="83" t="str">
        <f t="shared" si="272"/>
        <v/>
      </c>
      <c r="X1554" s="53" t="str">
        <f>IF(V1554="","",COUNTIF($V$7:V1554,"該当３"))</f>
        <v/>
      </c>
    </row>
    <row r="1555" spans="1:24">
      <c r="A1555" s="263">
        <v>1021106000</v>
      </c>
      <c r="B1555" s="263">
        <v>10</v>
      </c>
      <c r="C1555" s="264">
        <v>211</v>
      </c>
      <c r="D1555" s="265">
        <v>6</v>
      </c>
      <c r="E1555" s="264">
        <v>0</v>
      </c>
      <c r="F1555" s="263" t="s">
        <v>495</v>
      </c>
      <c r="G1555" s="263" t="s">
        <v>1704</v>
      </c>
      <c r="H1555" s="263" t="s">
        <v>1730</v>
      </c>
      <c r="I1555" s="263"/>
      <c r="J1555" s="51"/>
      <c r="K1555" s="52" t="str">
        <f t="shared" si="273"/>
        <v/>
      </c>
      <c r="L1555" s="83" t="str">
        <f t="shared" si="274"/>
        <v/>
      </c>
      <c r="M1555" s="53" t="str">
        <f>IF(K1555="","",COUNTIF($K$7:K1555,"ﾘｽﾄ１"))</f>
        <v/>
      </c>
      <c r="N1555" s="53" t="str">
        <f t="shared" si="275"/>
        <v/>
      </c>
      <c r="O1555" s="54" t="str">
        <f t="shared" si="276"/>
        <v/>
      </c>
      <c r="P1555" s="53" t="str">
        <f t="shared" si="267"/>
        <v/>
      </c>
      <c r="Q1555" s="52" t="str">
        <f t="shared" si="268"/>
        <v/>
      </c>
      <c r="R1555" s="55" t="str">
        <f t="shared" si="269"/>
        <v/>
      </c>
      <c r="S1555" s="52" t="str">
        <f t="shared" si="277"/>
        <v/>
      </c>
      <c r="T1555" s="83" t="str">
        <f t="shared" si="270"/>
        <v/>
      </c>
      <c r="U1555" s="53" t="str">
        <f>IF(S1555="","",COUNTIF($S$7:S1555,"該当２"))</f>
        <v/>
      </c>
      <c r="V1555" s="56" t="str">
        <f t="shared" si="271"/>
        <v/>
      </c>
      <c r="W1555" s="83" t="str">
        <f t="shared" si="272"/>
        <v/>
      </c>
      <c r="X1555" s="53" t="str">
        <f>IF(V1555="","",COUNTIF($V$7:V1555,"該当３"))</f>
        <v/>
      </c>
    </row>
    <row r="1556" spans="1:24">
      <c r="A1556" s="263">
        <v>1021106001</v>
      </c>
      <c r="B1556" s="263">
        <v>10</v>
      </c>
      <c r="C1556" s="264">
        <v>211</v>
      </c>
      <c r="D1556" s="265">
        <v>6</v>
      </c>
      <c r="E1556" s="264">
        <v>1</v>
      </c>
      <c r="F1556" s="263" t="s">
        <v>495</v>
      </c>
      <c r="G1556" s="263" t="s">
        <v>1704</v>
      </c>
      <c r="H1556" s="263" t="s">
        <v>1730</v>
      </c>
      <c r="I1556" s="263" t="s">
        <v>1731</v>
      </c>
      <c r="J1556" s="51"/>
      <c r="K1556" s="52" t="str">
        <f t="shared" si="273"/>
        <v/>
      </c>
      <c r="L1556" s="83" t="str">
        <f t="shared" si="274"/>
        <v/>
      </c>
      <c r="M1556" s="53" t="str">
        <f>IF(K1556="","",COUNTIF($K$7:K1556,"ﾘｽﾄ１"))</f>
        <v/>
      </c>
      <c r="N1556" s="53" t="str">
        <f t="shared" si="275"/>
        <v/>
      </c>
      <c r="O1556" s="54" t="str">
        <f t="shared" si="276"/>
        <v/>
      </c>
      <c r="P1556" s="53" t="str">
        <f t="shared" si="267"/>
        <v/>
      </c>
      <c r="Q1556" s="52" t="str">
        <f t="shared" si="268"/>
        <v/>
      </c>
      <c r="R1556" s="55" t="str">
        <f t="shared" si="269"/>
        <v/>
      </c>
      <c r="S1556" s="52" t="str">
        <f t="shared" si="277"/>
        <v/>
      </c>
      <c r="T1556" s="83" t="str">
        <f t="shared" si="270"/>
        <v/>
      </c>
      <c r="U1556" s="53" t="str">
        <f>IF(S1556="","",COUNTIF($S$7:S1556,"該当２"))</f>
        <v/>
      </c>
      <c r="V1556" s="56" t="str">
        <f t="shared" si="271"/>
        <v/>
      </c>
      <c r="W1556" s="83" t="str">
        <f t="shared" si="272"/>
        <v/>
      </c>
      <c r="X1556" s="53" t="str">
        <f>IF(V1556="","",COUNTIF($V$7:V1556,"該当３"))</f>
        <v/>
      </c>
    </row>
    <row r="1557" spans="1:24">
      <c r="A1557" s="263">
        <v>1021107000</v>
      </c>
      <c r="B1557" s="263">
        <v>10</v>
      </c>
      <c r="C1557" s="264">
        <v>211</v>
      </c>
      <c r="D1557" s="265">
        <v>7</v>
      </c>
      <c r="E1557" s="264">
        <v>0</v>
      </c>
      <c r="F1557" s="263" t="s">
        <v>495</v>
      </c>
      <c r="G1557" s="263" t="s">
        <v>1704</v>
      </c>
      <c r="H1557" s="263" t="s">
        <v>1732</v>
      </c>
      <c r="I1557" s="263"/>
      <c r="J1557" s="51"/>
      <c r="K1557" s="52" t="str">
        <f t="shared" si="273"/>
        <v/>
      </c>
      <c r="L1557" s="83" t="str">
        <f t="shared" si="274"/>
        <v/>
      </c>
      <c r="M1557" s="53" t="str">
        <f>IF(K1557="","",COUNTIF($K$7:K1557,"ﾘｽﾄ１"))</f>
        <v/>
      </c>
      <c r="N1557" s="53" t="str">
        <f t="shared" si="275"/>
        <v/>
      </c>
      <c r="O1557" s="54" t="str">
        <f t="shared" si="276"/>
        <v/>
      </c>
      <c r="P1557" s="53" t="str">
        <f t="shared" si="267"/>
        <v/>
      </c>
      <c r="Q1557" s="52" t="str">
        <f t="shared" si="268"/>
        <v/>
      </c>
      <c r="R1557" s="55" t="str">
        <f t="shared" si="269"/>
        <v/>
      </c>
      <c r="S1557" s="52" t="str">
        <f t="shared" si="277"/>
        <v/>
      </c>
      <c r="T1557" s="83" t="str">
        <f t="shared" si="270"/>
        <v/>
      </c>
      <c r="U1557" s="53" t="str">
        <f>IF(S1557="","",COUNTIF($S$7:S1557,"該当２"))</f>
        <v/>
      </c>
      <c r="V1557" s="56" t="str">
        <f t="shared" si="271"/>
        <v/>
      </c>
      <c r="W1557" s="83" t="str">
        <f t="shared" si="272"/>
        <v/>
      </c>
      <c r="X1557" s="53" t="str">
        <f>IF(V1557="","",COUNTIF($V$7:V1557,"該当３"))</f>
        <v/>
      </c>
    </row>
    <row r="1558" spans="1:24">
      <c r="A1558" s="263">
        <v>1021107001</v>
      </c>
      <c r="B1558" s="263">
        <v>10</v>
      </c>
      <c r="C1558" s="264">
        <v>211</v>
      </c>
      <c r="D1558" s="265">
        <v>7</v>
      </c>
      <c r="E1558" s="264">
        <v>1</v>
      </c>
      <c r="F1558" s="263" t="s">
        <v>495</v>
      </c>
      <c r="G1558" s="263" t="s">
        <v>1704</v>
      </c>
      <c r="H1558" s="263" t="s">
        <v>1732</v>
      </c>
      <c r="I1558" s="263" t="s">
        <v>1733</v>
      </c>
      <c r="J1558" s="51"/>
      <c r="K1558" s="52" t="str">
        <f t="shared" si="273"/>
        <v/>
      </c>
      <c r="L1558" s="83" t="str">
        <f t="shared" si="274"/>
        <v/>
      </c>
      <c r="M1558" s="53" t="str">
        <f>IF(K1558="","",COUNTIF($K$7:K1558,"ﾘｽﾄ１"))</f>
        <v/>
      </c>
      <c r="N1558" s="53" t="str">
        <f t="shared" si="275"/>
        <v/>
      </c>
      <c r="O1558" s="54" t="str">
        <f t="shared" si="276"/>
        <v/>
      </c>
      <c r="P1558" s="53" t="str">
        <f t="shared" si="267"/>
        <v/>
      </c>
      <c r="Q1558" s="52" t="str">
        <f t="shared" si="268"/>
        <v/>
      </c>
      <c r="R1558" s="55" t="str">
        <f t="shared" si="269"/>
        <v/>
      </c>
      <c r="S1558" s="52" t="str">
        <f t="shared" si="277"/>
        <v/>
      </c>
      <c r="T1558" s="83" t="str">
        <f t="shared" si="270"/>
        <v/>
      </c>
      <c r="U1558" s="53" t="str">
        <f>IF(S1558="","",COUNTIF($S$7:S1558,"該当２"))</f>
        <v/>
      </c>
      <c r="V1558" s="56" t="str">
        <f t="shared" si="271"/>
        <v/>
      </c>
      <c r="W1558" s="83" t="str">
        <f t="shared" si="272"/>
        <v/>
      </c>
      <c r="X1558" s="53" t="str">
        <f>IF(V1558="","",COUNTIF($V$7:V1558,"該当３"))</f>
        <v/>
      </c>
    </row>
    <row r="1559" spans="1:24">
      <c r="A1559" s="263">
        <v>1021107002</v>
      </c>
      <c r="B1559" s="263">
        <v>10</v>
      </c>
      <c r="C1559" s="264">
        <v>211</v>
      </c>
      <c r="D1559" s="265">
        <v>7</v>
      </c>
      <c r="E1559" s="264">
        <v>2</v>
      </c>
      <c r="F1559" s="263" t="s">
        <v>495</v>
      </c>
      <c r="G1559" s="263" t="s">
        <v>1704</v>
      </c>
      <c r="H1559" s="263" t="s">
        <v>1732</v>
      </c>
      <c r="I1559" s="263" t="s">
        <v>1734</v>
      </c>
      <c r="J1559" s="51"/>
      <c r="K1559" s="52" t="str">
        <f t="shared" si="273"/>
        <v/>
      </c>
      <c r="L1559" s="83" t="str">
        <f t="shared" si="274"/>
        <v/>
      </c>
      <c r="M1559" s="53" t="str">
        <f>IF(K1559="","",COUNTIF($K$7:K1559,"ﾘｽﾄ１"))</f>
        <v/>
      </c>
      <c r="N1559" s="53" t="str">
        <f t="shared" si="275"/>
        <v/>
      </c>
      <c r="O1559" s="54" t="str">
        <f t="shared" si="276"/>
        <v/>
      </c>
      <c r="P1559" s="53" t="str">
        <f t="shared" si="267"/>
        <v/>
      </c>
      <c r="Q1559" s="52" t="str">
        <f t="shared" si="268"/>
        <v/>
      </c>
      <c r="R1559" s="55" t="str">
        <f t="shared" si="269"/>
        <v/>
      </c>
      <c r="S1559" s="52" t="str">
        <f t="shared" si="277"/>
        <v/>
      </c>
      <c r="T1559" s="83" t="str">
        <f t="shared" si="270"/>
        <v/>
      </c>
      <c r="U1559" s="53" t="str">
        <f>IF(S1559="","",COUNTIF($S$7:S1559,"該当２"))</f>
        <v/>
      </c>
      <c r="V1559" s="56" t="str">
        <f t="shared" si="271"/>
        <v/>
      </c>
      <c r="W1559" s="83" t="str">
        <f t="shared" si="272"/>
        <v/>
      </c>
      <c r="X1559" s="53" t="str">
        <f>IF(V1559="","",COUNTIF($V$7:V1559,"該当３"))</f>
        <v/>
      </c>
    </row>
    <row r="1560" spans="1:24">
      <c r="A1560" s="263">
        <v>1021107003</v>
      </c>
      <c r="B1560" s="263">
        <v>10</v>
      </c>
      <c r="C1560" s="264">
        <v>211</v>
      </c>
      <c r="D1560" s="265">
        <v>7</v>
      </c>
      <c r="E1560" s="264">
        <v>3</v>
      </c>
      <c r="F1560" s="263" t="s">
        <v>495</v>
      </c>
      <c r="G1560" s="263" t="s">
        <v>1704</v>
      </c>
      <c r="H1560" s="263" t="s">
        <v>1732</v>
      </c>
      <c r="I1560" s="263" t="s">
        <v>1735</v>
      </c>
      <c r="J1560" s="51"/>
      <c r="K1560" s="52" t="str">
        <f t="shared" si="273"/>
        <v/>
      </c>
      <c r="L1560" s="83" t="str">
        <f t="shared" si="274"/>
        <v/>
      </c>
      <c r="M1560" s="53" t="str">
        <f>IF(K1560="","",COUNTIF($K$7:K1560,"ﾘｽﾄ１"))</f>
        <v/>
      </c>
      <c r="N1560" s="53" t="str">
        <f t="shared" si="275"/>
        <v/>
      </c>
      <c r="O1560" s="54" t="str">
        <f t="shared" si="276"/>
        <v/>
      </c>
      <c r="P1560" s="53" t="str">
        <f t="shared" si="267"/>
        <v/>
      </c>
      <c r="Q1560" s="52" t="str">
        <f t="shared" si="268"/>
        <v/>
      </c>
      <c r="R1560" s="55" t="str">
        <f t="shared" si="269"/>
        <v/>
      </c>
      <c r="S1560" s="52" t="str">
        <f t="shared" si="277"/>
        <v/>
      </c>
      <c r="T1560" s="83" t="str">
        <f t="shared" si="270"/>
        <v/>
      </c>
      <c r="U1560" s="53" t="str">
        <f>IF(S1560="","",COUNTIF($S$7:S1560,"該当２"))</f>
        <v/>
      </c>
      <c r="V1560" s="56" t="str">
        <f t="shared" si="271"/>
        <v/>
      </c>
      <c r="W1560" s="83" t="str">
        <f t="shared" si="272"/>
        <v/>
      </c>
      <c r="X1560" s="53" t="str">
        <f>IF(V1560="","",COUNTIF($V$7:V1560,"該当３"))</f>
        <v/>
      </c>
    </row>
    <row r="1561" spans="1:24">
      <c r="A1561" s="263">
        <v>1021107004</v>
      </c>
      <c r="B1561" s="263">
        <v>10</v>
      </c>
      <c r="C1561" s="264">
        <v>211</v>
      </c>
      <c r="D1561" s="265">
        <v>7</v>
      </c>
      <c r="E1561" s="264">
        <v>4</v>
      </c>
      <c r="F1561" s="263" t="s">
        <v>495</v>
      </c>
      <c r="G1561" s="263" t="s">
        <v>1704</v>
      </c>
      <c r="H1561" s="263" t="s">
        <v>1732</v>
      </c>
      <c r="I1561" s="263" t="s">
        <v>1736</v>
      </c>
      <c r="J1561" s="51"/>
      <c r="K1561" s="52" t="str">
        <f t="shared" si="273"/>
        <v/>
      </c>
      <c r="L1561" s="83" t="str">
        <f t="shared" si="274"/>
        <v/>
      </c>
      <c r="M1561" s="53" t="str">
        <f>IF(K1561="","",COUNTIF($K$7:K1561,"ﾘｽﾄ１"))</f>
        <v/>
      </c>
      <c r="N1561" s="53" t="str">
        <f t="shared" si="275"/>
        <v/>
      </c>
      <c r="O1561" s="54" t="str">
        <f t="shared" si="276"/>
        <v/>
      </c>
      <c r="P1561" s="53" t="str">
        <f t="shared" si="267"/>
        <v/>
      </c>
      <c r="Q1561" s="52" t="str">
        <f t="shared" si="268"/>
        <v/>
      </c>
      <c r="R1561" s="55" t="str">
        <f t="shared" si="269"/>
        <v/>
      </c>
      <c r="S1561" s="52" t="str">
        <f t="shared" si="277"/>
        <v/>
      </c>
      <c r="T1561" s="83" t="str">
        <f t="shared" si="270"/>
        <v/>
      </c>
      <c r="U1561" s="53" t="str">
        <f>IF(S1561="","",COUNTIF($S$7:S1561,"該当２"))</f>
        <v/>
      </c>
      <c r="V1561" s="56" t="str">
        <f t="shared" si="271"/>
        <v/>
      </c>
      <c r="W1561" s="83" t="str">
        <f t="shared" si="272"/>
        <v/>
      </c>
      <c r="X1561" s="53" t="str">
        <f>IF(V1561="","",COUNTIF($V$7:V1561,"該当３"))</f>
        <v/>
      </c>
    </row>
    <row r="1562" spans="1:24">
      <c r="A1562" s="263">
        <v>1021107005</v>
      </c>
      <c r="B1562" s="263">
        <v>10</v>
      </c>
      <c r="C1562" s="264">
        <v>211</v>
      </c>
      <c r="D1562" s="265">
        <v>7</v>
      </c>
      <c r="E1562" s="264">
        <v>5</v>
      </c>
      <c r="F1562" s="263" t="s">
        <v>495</v>
      </c>
      <c r="G1562" s="263" t="s">
        <v>1704</v>
      </c>
      <c r="H1562" s="263" t="s">
        <v>1732</v>
      </c>
      <c r="I1562" s="263" t="s">
        <v>1737</v>
      </c>
      <c r="J1562" s="51"/>
      <c r="K1562" s="52" t="str">
        <f t="shared" si="273"/>
        <v/>
      </c>
      <c r="L1562" s="83" t="str">
        <f t="shared" si="274"/>
        <v/>
      </c>
      <c r="M1562" s="53" t="str">
        <f>IF(K1562="","",COUNTIF($K$7:K1562,"ﾘｽﾄ１"))</f>
        <v/>
      </c>
      <c r="N1562" s="53" t="str">
        <f t="shared" si="275"/>
        <v/>
      </c>
      <c r="O1562" s="54" t="str">
        <f t="shared" si="276"/>
        <v/>
      </c>
      <c r="P1562" s="53" t="str">
        <f t="shared" si="267"/>
        <v/>
      </c>
      <c r="Q1562" s="52" t="str">
        <f t="shared" si="268"/>
        <v/>
      </c>
      <c r="R1562" s="55" t="str">
        <f t="shared" si="269"/>
        <v/>
      </c>
      <c r="S1562" s="52" t="str">
        <f t="shared" si="277"/>
        <v/>
      </c>
      <c r="T1562" s="83" t="str">
        <f t="shared" si="270"/>
        <v/>
      </c>
      <c r="U1562" s="53" t="str">
        <f>IF(S1562="","",COUNTIF($S$7:S1562,"該当２"))</f>
        <v/>
      </c>
      <c r="V1562" s="56" t="str">
        <f t="shared" si="271"/>
        <v/>
      </c>
      <c r="W1562" s="83" t="str">
        <f t="shared" si="272"/>
        <v/>
      </c>
      <c r="X1562" s="53" t="str">
        <f>IF(V1562="","",COUNTIF($V$7:V1562,"該当３"))</f>
        <v/>
      </c>
    </row>
    <row r="1563" spans="1:24">
      <c r="A1563" s="263">
        <v>1021107006</v>
      </c>
      <c r="B1563" s="263">
        <v>10</v>
      </c>
      <c r="C1563" s="264">
        <v>211</v>
      </c>
      <c r="D1563" s="265">
        <v>7</v>
      </c>
      <c r="E1563" s="264">
        <v>6</v>
      </c>
      <c r="F1563" s="263" t="s">
        <v>495</v>
      </c>
      <c r="G1563" s="263" t="s">
        <v>1704</v>
      </c>
      <c r="H1563" s="263" t="s">
        <v>1732</v>
      </c>
      <c r="I1563" s="263" t="s">
        <v>1738</v>
      </c>
      <c r="J1563" s="51"/>
      <c r="K1563" s="52" t="str">
        <f t="shared" si="273"/>
        <v/>
      </c>
      <c r="L1563" s="83" t="str">
        <f t="shared" si="274"/>
        <v/>
      </c>
      <c r="M1563" s="53" t="str">
        <f>IF(K1563="","",COUNTIF($K$7:K1563,"ﾘｽﾄ１"))</f>
        <v/>
      </c>
      <c r="N1563" s="53" t="str">
        <f t="shared" si="275"/>
        <v/>
      </c>
      <c r="O1563" s="54" t="str">
        <f t="shared" si="276"/>
        <v/>
      </c>
      <c r="P1563" s="53" t="str">
        <f t="shared" si="267"/>
        <v/>
      </c>
      <c r="Q1563" s="52" t="str">
        <f t="shared" si="268"/>
        <v/>
      </c>
      <c r="R1563" s="55" t="str">
        <f t="shared" si="269"/>
        <v/>
      </c>
      <c r="S1563" s="52" t="str">
        <f t="shared" si="277"/>
        <v/>
      </c>
      <c r="T1563" s="83" t="str">
        <f t="shared" si="270"/>
        <v/>
      </c>
      <c r="U1563" s="53" t="str">
        <f>IF(S1563="","",COUNTIF($S$7:S1563,"該当２"))</f>
        <v/>
      </c>
      <c r="V1563" s="56" t="str">
        <f t="shared" si="271"/>
        <v/>
      </c>
      <c r="W1563" s="83" t="str">
        <f t="shared" si="272"/>
        <v/>
      </c>
      <c r="X1563" s="53" t="str">
        <f>IF(V1563="","",COUNTIF($V$7:V1563,"該当３"))</f>
        <v/>
      </c>
    </row>
    <row r="1564" spans="1:24">
      <c r="A1564" s="263">
        <v>1021108000</v>
      </c>
      <c r="B1564" s="263">
        <v>10</v>
      </c>
      <c r="C1564" s="264">
        <v>211</v>
      </c>
      <c r="D1564" s="265">
        <v>8</v>
      </c>
      <c r="E1564" s="264">
        <v>0</v>
      </c>
      <c r="F1564" s="263" t="s">
        <v>495</v>
      </c>
      <c r="G1564" s="263" t="s">
        <v>1704</v>
      </c>
      <c r="H1564" s="263" t="s">
        <v>1739</v>
      </c>
      <c r="I1564" s="263"/>
      <c r="J1564" s="51"/>
      <c r="K1564" s="52" t="str">
        <f t="shared" si="273"/>
        <v/>
      </c>
      <c r="L1564" s="83" t="str">
        <f t="shared" si="274"/>
        <v/>
      </c>
      <c r="M1564" s="53" t="str">
        <f>IF(K1564="","",COUNTIF($K$7:K1564,"ﾘｽﾄ１"))</f>
        <v/>
      </c>
      <c r="N1564" s="53" t="str">
        <f t="shared" si="275"/>
        <v/>
      </c>
      <c r="O1564" s="54" t="str">
        <f t="shared" si="276"/>
        <v/>
      </c>
      <c r="P1564" s="53" t="str">
        <f t="shared" si="267"/>
        <v/>
      </c>
      <c r="Q1564" s="52" t="str">
        <f t="shared" si="268"/>
        <v/>
      </c>
      <c r="R1564" s="55" t="str">
        <f t="shared" si="269"/>
        <v/>
      </c>
      <c r="S1564" s="52" t="str">
        <f t="shared" si="277"/>
        <v/>
      </c>
      <c r="T1564" s="83" t="str">
        <f t="shared" si="270"/>
        <v/>
      </c>
      <c r="U1564" s="53" t="str">
        <f>IF(S1564="","",COUNTIF($S$7:S1564,"該当２"))</f>
        <v/>
      </c>
      <c r="V1564" s="56" t="str">
        <f t="shared" si="271"/>
        <v/>
      </c>
      <c r="W1564" s="83" t="str">
        <f t="shared" si="272"/>
        <v/>
      </c>
      <c r="X1564" s="53" t="str">
        <f>IF(V1564="","",COUNTIF($V$7:V1564,"該当３"))</f>
        <v/>
      </c>
    </row>
    <row r="1565" spans="1:24">
      <c r="A1565" s="263">
        <v>1021108001</v>
      </c>
      <c r="B1565" s="263">
        <v>10</v>
      </c>
      <c r="C1565" s="264">
        <v>211</v>
      </c>
      <c r="D1565" s="265">
        <v>8</v>
      </c>
      <c r="E1565" s="264">
        <v>1</v>
      </c>
      <c r="F1565" s="263" t="s">
        <v>495</v>
      </c>
      <c r="G1565" s="263" t="s">
        <v>1704</v>
      </c>
      <c r="H1565" s="263" t="s">
        <v>1739</v>
      </c>
      <c r="I1565" s="263" t="s">
        <v>1740</v>
      </c>
      <c r="J1565" s="51"/>
      <c r="K1565" s="52" t="str">
        <f t="shared" si="273"/>
        <v/>
      </c>
      <c r="L1565" s="83" t="str">
        <f t="shared" si="274"/>
        <v/>
      </c>
      <c r="M1565" s="53" t="str">
        <f>IF(K1565="","",COUNTIF($K$7:K1565,"ﾘｽﾄ１"))</f>
        <v/>
      </c>
      <c r="N1565" s="53" t="str">
        <f t="shared" si="275"/>
        <v/>
      </c>
      <c r="O1565" s="54" t="str">
        <f t="shared" si="276"/>
        <v/>
      </c>
      <c r="P1565" s="53" t="str">
        <f t="shared" si="267"/>
        <v/>
      </c>
      <c r="Q1565" s="52" t="str">
        <f t="shared" si="268"/>
        <v/>
      </c>
      <c r="R1565" s="55" t="str">
        <f t="shared" si="269"/>
        <v/>
      </c>
      <c r="S1565" s="52" t="str">
        <f t="shared" si="277"/>
        <v/>
      </c>
      <c r="T1565" s="83" t="str">
        <f t="shared" si="270"/>
        <v/>
      </c>
      <c r="U1565" s="53" t="str">
        <f>IF(S1565="","",COUNTIF($S$7:S1565,"該当２"))</f>
        <v/>
      </c>
      <c r="V1565" s="56" t="str">
        <f t="shared" si="271"/>
        <v/>
      </c>
      <c r="W1565" s="83" t="str">
        <f t="shared" si="272"/>
        <v/>
      </c>
      <c r="X1565" s="53" t="str">
        <f>IF(V1565="","",COUNTIF($V$7:V1565,"該当３"))</f>
        <v/>
      </c>
    </row>
    <row r="1566" spans="1:24">
      <c r="A1566" s="263">
        <v>1021108002</v>
      </c>
      <c r="B1566" s="263">
        <v>10</v>
      </c>
      <c r="C1566" s="264">
        <v>211</v>
      </c>
      <c r="D1566" s="265">
        <v>8</v>
      </c>
      <c r="E1566" s="264">
        <v>2</v>
      </c>
      <c r="F1566" s="263" t="s">
        <v>495</v>
      </c>
      <c r="G1566" s="263" t="s">
        <v>1704</v>
      </c>
      <c r="H1566" s="263" t="s">
        <v>1739</v>
      </c>
      <c r="I1566" s="263" t="s">
        <v>1741</v>
      </c>
      <c r="J1566" s="51"/>
      <c r="K1566" s="52" t="str">
        <f t="shared" si="273"/>
        <v/>
      </c>
      <c r="L1566" s="83" t="str">
        <f t="shared" si="274"/>
        <v/>
      </c>
      <c r="M1566" s="53" t="str">
        <f>IF(K1566="","",COUNTIF($K$7:K1566,"ﾘｽﾄ１"))</f>
        <v/>
      </c>
      <c r="N1566" s="53" t="str">
        <f t="shared" si="275"/>
        <v/>
      </c>
      <c r="O1566" s="54" t="str">
        <f t="shared" si="276"/>
        <v/>
      </c>
      <c r="P1566" s="53" t="str">
        <f t="shared" si="267"/>
        <v/>
      </c>
      <c r="Q1566" s="52" t="str">
        <f t="shared" si="268"/>
        <v/>
      </c>
      <c r="R1566" s="55" t="str">
        <f t="shared" si="269"/>
        <v/>
      </c>
      <c r="S1566" s="52" t="str">
        <f t="shared" si="277"/>
        <v/>
      </c>
      <c r="T1566" s="83" t="str">
        <f t="shared" si="270"/>
        <v/>
      </c>
      <c r="U1566" s="53" t="str">
        <f>IF(S1566="","",COUNTIF($S$7:S1566,"該当２"))</f>
        <v/>
      </c>
      <c r="V1566" s="56" t="str">
        <f t="shared" si="271"/>
        <v/>
      </c>
      <c r="W1566" s="83" t="str">
        <f t="shared" si="272"/>
        <v/>
      </c>
      <c r="X1566" s="53" t="str">
        <f>IF(V1566="","",COUNTIF($V$7:V1566,"該当３"))</f>
        <v/>
      </c>
    </row>
    <row r="1567" spans="1:24">
      <c r="A1567" s="263">
        <v>1021108003</v>
      </c>
      <c r="B1567" s="263">
        <v>10</v>
      </c>
      <c r="C1567" s="264">
        <v>211</v>
      </c>
      <c r="D1567" s="265">
        <v>8</v>
      </c>
      <c r="E1567" s="264">
        <v>3</v>
      </c>
      <c r="F1567" s="263" t="s">
        <v>495</v>
      </c>
      <c r="G1567" s="263" t="s">
        <v>1704</v>
      </c>
      <c r="H1567" s="263" t="s">
        <v>1739</v>
      </c>
      <c r="I1567" s="263" t="s">
        <v>1742</v>
      </c>
      <c r="J1567" s="51"/>
      <c r="K1567" s="52" t="str">
        <f t="shared" si="273"/>
        <v/>
      </c>
      <c r="L1567" s="83" t="str">
        <f t="shared" si="274"/>
        <v/>
      </c>
      <c r="M1567" s="53" t="str">
        <f>IF(K1567="","",COUNTIF($K$7:K1567,"ﾘｽﾄ１"))</f>
        <v/>
      </c>
      <c r="N1567" s="53" t="str">
        <f t="shared" si="275"/>
        <v/>
      </c>
      <c r="O1567" s="54" t="str">
        <f t="shared" si="276"/>
        <v/>
      </c>
      <c r="P1567" s="53" t="str">
        <f t="shared" si="267"/>
        <v/>
      </c>
      <c r="Q1567" s="52" t="str">
        <f t="shared" si="268"/>
        <v/>
      </c>
      <c r="R1567" s="55" t="str">
        <f t="shared" si="269"/>
        <v/>
      </c>
      <c r="S1567" s="52" t="str">
        <f t="shared" si="277"/>
        <v/>
      </c>
      <c r="T1567" s="83" t="str">
        <f t="shared" si="270"/>
        <v/>
      </c>
      <c r="U1567" s="53" t="str">
        <f>IF(S1567="","",COUNTIF($S$7:S1567,"該当２"))</f>
        <v/>
      </c>
      <c r="V1567" s="56" t="str">
        <f t="shared" si="271"/>
        <v/>
      </c>
      <c r="W1567" s="83" t="str">
        <f t="shared" si="272"/>
        <v/>
      </c>
      <c r="X1567" s="53" t="str">
        <f>IF(V1567="","",COUNTIF($V$7:V1567,"該当３"))</f>
        <v/>
      </c>
    </row>
    <row r="1568" spans="1:24">
      <c r="A1568" s="263">
        <v>1021109000</v>
      </c>
      <c r="B1568" s="263">
        <v>10</v>
      </c>
      <c r="C1568" s="264">
        <v>211</v>
      </c>
      <c r="D1568" s="265">
        <v>9</v>
      </c>
      <c r="E1568" s="264">
        <v>0</v>
      </c>
      <c r="F1568" s="263" t="s">
        <v>495</v>
      </c>
      <c r="G1568" s="263" t="s">
        <v>1704</v>
      </c>
      <c r="H1568" s="263" t="s">
        <v>1743</v>
      </c>
      <c r="I1568" s="263"/>
      <c r="J1568" s="51"/>
      <c r="K1568" s="52" t="str">
        <f t="shared" si="273"/>
        <v/>
      </c>
      <c r="L1568" s="83" t="str">
        <f t="shared" si="274"/>
        <v/>
      </c>
      <c r="M1568" s="53" t="str">
        <f>IF(K1568="","",COUNTIF($K$7:K1568,"ﾘｽﾄ１"))</f>
        <v/>
      </c>
      <c r="N1568" s="53" t="str">
        <f t="shared" si="275"/>
        <v/>
      </c>
      <c r="O1568" s="54" t="str">
        <f t="shared" si="276"/>
        <v/>
      </c>
      <c r="P1568" s="53" t="str">
        <f t="shared" si="267"/>
        <v/>
      </c>
      <c r="Q1568" s="52" t="str">
        <f t="shared" si="268"/>
        <v/>
      </c>
      <c r="R1568" s="55" t="str">
        <f t="shared" si="269"/>
        <v/>
      </c>
      <c r="S1568" s="52" t="str">
        <f t="shared" si="277"/>
        <v/>
      </c>
      <c r="T1568" s="83" t="str">
        <f t="shared" si="270"/>
        <v/>
      </c>
      <c r="U1568" s="53" t="str">
        <f>IF(S1568="","",COUNTIF($S$7:S1568,"該当２"))</f>
        <v/>
      </c>
      <c r="V1568" s="56" t="str">
        <f t="shared" si="271"/>
        <v/>
      </c>
      <c r="W1568" s="83" t="str">
        <f t="shared" si="272"/>
        <v/>
      </c>
      <c r="X1568" s="53" t="str">
        <f>IF(V1568="","",COUNTIF($V$7:V1568,"該当３"))</f>
        <v/>
      </c>
    </row>
    <row r="1569" spans="1:24">
      <c r="A1569" s="263">
        <v>1021109001</v>
      </c>
      <c r="B1569" s="263">
        <v>10</v>
      </c>
      <c r="C1569" s="264">
        <v>211</v>
      </c>
      <c r="D1569" s="265">
        <v>9</v>
      </c>
      <c r="E1569" s="264">
        <v>1</v>
      </c>
      <c r="F1569" s="263" t="s">
        <v>495</v>
      </c>
      <c r="G1569" s="263" t="s">
        <v>1704</v>
      </c>
      <c r="H1569" s="263" t="s">
        <v>1743</v>
      </c>
      <c r="I1569" s="263" t="s">
        <v>1744</v>
      </c>
      <c r="J1569" s="51"/>
      <c r="K1569" s="52" t="str">
        <f t="shared" si="273"/>
        <v/>
      </c>
      <c r="L1569" s="83" t="str">
        <f t="shared" si="274"/>
        <v/>
      </c>
      <c r="M1569" s="53" t="str">
        <f>IF(K1569="","",COUNTIF($K$7:K1569,"ﾘｽﾄ１"))</f>
        <v/>
      </c>
      <c r="N1569" s="53" t="str">
        <f t="shared" si="275"/>
        <v/>
      </c>
      <c r="O1569" s="54" t="str">
        <f t="shared" si="276"/>
        <v/>
      </c>
      <c r="P1569" s="53" t="str">
        <f t="shared" si="267"/>
        <v/>
      </c>
      <c r="Q1569" s="52" t="str">
        <f t="shared" si="268"/>
        <v/>
      </c>
      <c r="R1569" s="55" t="str">
        <f t="shared" si="269"/>
        <v/>
      </c>
      <c r="S1569" s="52" t="str">
        <f t="shared" si="277"/>
        <v/>
      </c>
      <c r="T1569" s="83" t="str">
        <f t="shared" si="270"/>
        <v/>
      </c>
      <c r="U1569" s="53" t="str">
        <f>IF(S1569="","",COUNTIF($S$7:S1569,"該当２"))</f>
        <v/>
      </c>
      <c r="V1569" s="56" t="str">
        <f t="shared" si="271"/>
        <v/>
      </c>
      <c r="W1569" s="83" t="str">
        <f t="shared" si="272"/>
        <v/>
      </c>
      <c r="X1569" s="53" t="str">
        <f>IF(V1569="","",COUNTIF($V$7:V1569,"該当３"))</f>
        <v/>
      </c>
    </row>
    <row r="1570" spans="1:24">
      <c r="A1570" s="263">
        <v>1021109002</v>
      </c>
      <c r="B1570" s="263">
        <v>10</v>
      </c>
      <c r="C1570" s="264">
        <v>211</v>
      </c>
      <c r="D1570" s="265">
        <v>9</v>
      </c>
      <c r="E1570" s="264">
        <v>2</v>
      </c>
      <c r="F1570" s="263" t="s">
        <v>495</v>
      </c>
      <c r="G1570" s="263" t="s">
        <v>1704</v>
      </c>
      <c r="H1570" s="263" t="s">
        <v>1743</v>
      </c>
      <c r="I1570" s="263" t="s">
        <v>527</v>
      </c>
      <c r="J1570" s="51"/>
      <c r="K1570" s="52" t="str">
        <f t="shared" si="273"/>
        <v/>
      </c>
      <c r="L1570" s="83" t="str">
        <f t="shared" si="274"/>
        <v/>
      </c>
      <c r="M1570" s="53" t="str">
        <f>IF(K1570="","",COUNTIF($K$7:K1570,"ﾘｽﾄ１"))</f>
        <v/>
      </c>
      <c r="N1570" s="53" t="str">
        <f t="shared" si="275"/>
        <v/>
      </c>
      <c r="O1570" s="54" t="str">
        <f t="shared" si="276"/>
        <v/>
      </c>
      <c r="P1570" s="53" t="str">
        <f t="shared" si="267"/>
        <v/>
      </c>
      <c r="Q1570" s="52" t="str">
        <f t="shared" si="268"/>
        <v/>
      </c>
      <c r="R1570" s="55" t="str">
        <f t="shared" si="269"/>
        <v/>
      </c>
      <c r="S1570" s="52" t="str">
        <f t="shared" si="277"/>
        <v/>
      </c>
      <c r="T1570" s="83" t="str">
        <f t="shared" si="270"/>
        <v/>
      </c>
      <c r="U1570" s="53" t="str">
        <f>IF(S1570="","",COUNTIF($S$7:S1570,"該当２"))</f>
        <v/>
      </c>
      <c r="V1570" s="56" t="str">
        <f t="shared" si="271"/>
        <v/>
      </c>
      <c r="W1570" s="83" t="str">
        <f t="shared" si="272"/>
        <v/>
      </c>
      <c r="X1570" s="53" t="str">
        <f>IF(V1570="","",COUNTIF($V$7:V1570,"該当３"))</f>
        <v/>
      </c>
    </row>
    <row r="1571" spans="1:24">
      <c r="A1571" s="263">
        <v>1021109003</v>
      </c>
      <c r="B1571" s="263">
        <v>10</v>
      </c>
      <c r="C1571" s="264">
        <v>211</v>
      </c>
      <c r="D1571" s="265">
        <v>9</v>
      </c>
      <c r="E1571" s="264">
        <v>3</v>
      </c>
      <c r="F1571" s="263" t="s">
        <v>495</v>
      </c>
      <c r="G1571" s="263" t="s">
        <v>1704</v>
      </c>
      <c r="H1571" s="263" t="s">
        <v>1743</v>
      </c>
      <c r="I1571" s="263" t="s">
        <v>1745</v>
      </c>
      <c r="J1571" s="51"/>
      <c r="K1571" s="52" t="str">
        <f t="shared" si="273"/>
        <v/>
      </c>
      <c r="L1571" s="83" t="str">
        <f t="shared" si="274"/>
        <v/>
      </c>
      <c r="M1571" s="53" t="str">
        <f>IF(K1571="","",COUNTIF($K$7:K1571,"ﾘｽﾄ１"))</f>
        <v/>
      </c>
      <c r="N1571" s="53" t="str">
        <f t="shared" si="275"/>
        <v/>
      </c>
      <c r="O1571" s="54" t="str">
        <f t="shared" si="276"/>
        <v/>
      </c>
      <c r="P1571" s="53" t="str">
        <f t="shared" si="267"/>
        <v/>
      </c>
      <c r="Q1571" s="52" t="str">
        <f t="shared" si="268"/>
        <v/>
      </c>
      <c r="R1571" s="55" t="str">
        <f t="shared" si="269"/>
        <v/>
      </c>
      <c r="S1571" s="52" t="str">
        <f t="shared" si="277"/>
        <v/>
      </c>
      <c r="T1571" s="83" t="str">
        <f t="shared" si="270"/>
        <v/>
      </c>
      <c r="U1571" s="53" t="str">
        <f>IF(S1571="","",COUNTIF($S$7:S1571,"該当２"))</f>
        <v/>
      </c>
      <c r="V1571" s="56" t="str">
        <f t="shared" si="271"/>
        <v/>
      </c>
      <c r="W1571" s="83" t="str">
        <f t="shared" si="272"/>
        <v/>
      </c>
      <c r="X1571" s="53" t="str">
        <f>IF(V1571="","",COUNTIF($V$7:V1571,"該当３"))</f>
        <v/>
      </c>
    </row>
    <row r="1572" spans="1:24">
      <c r="A1572" s="263">
        <v>1021109004</v>
      </c>
      <c r="B1572" s="263">
        <v>10</v>
      </c>
      <c r="C1572" s="264">
        <v>211</v>
      </c>
      <c r="D1572" s="265">
        <v>9</v>
      </c>
      <c r="E1572" s="264">
        <v>4</v>
      </c>
      <c r="F1572" s="263" t="s">
        <v>495</v>
      </c>
      <c r="G1572" s="263" t="s">
        <v>1704</v>
      </c>
      <c r="H1572" s="263" t="s">
        <v>1743</v>
      </c>
      <c r="I1572" s="263" t="s">
        <v>1746</v>
      </c>
      <c r="J1572" s="51"/>
      <c r="K1572" s="52" t="str">
        <f t="shared" si="273"/>
        <v/>
      </c>
      <c r="L1572" s="83" t="str">
        <f t="shared" si="274"/>
        <v/>
      </c>
      <c r="M1572" s="53" t="str">
        <f>IF(K1572="","",COUNTIF($K$7:K1572,"ﾘｽﾄ１"))</f>
        <v/>
      </c>
      <c r="N1572" s="53" t="str">
        <f t="shared" si="275"/>
        <v/>
      </c>
      <c r="O1572" s="54" t="str">
        <f t="shared" si="276"/>
        <v/>
      </c>
      <c r="P1572" s="53" t="str">
        <f t="shared" si="267"/>
        <v/>
      </c>
      <c r="Q1572" s="52" t="str">
        <f t="shared" si="268"/>
        <v/>
      </c>
      <c r="R1572" s="55" t="str">
        <f t="shared" si="269"/>
        <v/>
      </c>
      <c r="S1572" s="52" t="str">
        <f t="shared" si="277"/>
        <v/>
      </c>
      <c r="T1572" s="83" t="str">
        <f t="shared" si="270"/>
        <v/>
      </c>
      <c r="U1572" s="53" t="str">
        <f>IF(S1572="","",COUNTIF($S$7:S1572,"該当２"))</f>
        <v/>
      </c>
      <c r="V1572" s="56" t="str">
        <f t="shared" si="271"/>
        <v/>
      </c>
      <c r="W1572" s="83" t="str">
        <f t="shared" si="272"/>
        <v/>
      </c>
      <c r="X1572" s="53" t="str">
        <f>IF(V1572="","",COUNTIF($V$7:V1572,"該当３"))</f>
        <v/>
      </c>
    </row>
    <row r="1573" spans="1:24">
      <c r="A1573" s="263">
        <v>1021110000</v>
      </c>
      <c r="B1573" s="263">
        <v>10</v>
      </c>
      <c r="C1573" s="264">
        <v>211</v>
      </c>
      <c r="D1573" s="265">
        <v>10</v>
      </c>
      <c r="E1573" s="264">
        <v>0</v>
      </c>
      <c r="F1573" s="263" t="s">
        <v>495</v>
      </c>
      <c r="G1573" s="263" t="s">
        <v>1704</v>
      </c>
      <c r="H1573" s="263" t="s">
        <v>1747</v>
      </c>
      <c r="I1573" s="263"/>
      <c r="J1573" s="51"/>
      <c r="K1573" s="52" t="str">
        <f t="shared" si="273"/>
        <v/>
      </c>
      <c r="L1573" s="83" t="str">
        <f t="shared" si="274"/>
        <v/>
      </c>
      <c r="M1573" s="53" t="str">
        <f>IF(K1573="","",COUNTIF($K$7:K1573,"ﾘｽﾄ１"))</f>
        <v/>
      </c>
      <c r="N1573" s="53" t="str">
        <f t="shared" si="275"/>
        <v/>
      </c>
      <c r="O1573" s="54" t="str">
        <f t="shared" si="276"/>
        <v/>
      </c>
      <c r="P1573" s="53" t="str">
        <f t="shared" si="267"/>
        <v/>
      </c>
      <c r="Q1573" s="52" t="str">
        <f t="shared" si="268"/>
        <v/>
      </c>
      <c r="R1573" s="55" t="str">
        <f t="shared" si="269"/>
        <v/>
      </c>
      <c r="S1573" s="52" t="str">
        <f t="shared" si="277"/>
        <v/>
      </c>
      <c r="T1573" s="83" t="str">
        <f t="shared" si="270"/>
        <v/>
      </c>
      <c r="U1573" s="53" t="str">
        <f>IF(S1573="","",COUNTIF($S$7:S1573,"該当２"))</f>
        <v/>
      </c>
      <c r="V1573" s="56" t="str">
        <f t="shared" si="271"/>
        <v/>
      </c>
      <c r="W1573" s="83" t="str">
        <f t="shared" si="272"/>
        <v/>
      </c>
      <c r="X1573" s="53" t="str">
        <f>IF(V1573="","",COUNTIF($V$7:V1573,"該当３"))</f>
        <v/>
      </c>
    </row>
    <row r="1574" spans="1:24">
      <c r="A1574" s="263">
        <v>1021110001</v>
      </c>
      <c r="B1574" s="263">
        <v>10</v>
      </c>
      <c r="C1574" s="264">
        <v>211</v>
      </c>
      <c r="D1574" s="265">
        <v>10</v>
      </c>
      <c r="E1574" s="264">
        <v>1</v>
      </c>
      <c r="F1574" s="263" t="s">
        <v>495</v>
      </c>
      <c r="G1574" s="263" t="s">
        <v>1704</v>
      </c>
      <c r="H1574" s="263" t="s">
        <v>1747</v>
      </c>
      <c r="I1574" s="263" t="s">
        <v>205</v>
      </c>
      <c r="J1574" s="51"/>
      <c r="K1574" s="52" t="str">
        <f t="shared" si="273"/>
        <v/>
      </c>
      <c r="L1574" s="83" t="str">
        <f t="shared" si="274"/>
        <v/>
      </c>
      <c r="M1574" s="53" t="str">
        <f>IF(K1574="","",COUNTIF($K$7:K1574,"ﾘｽﾄ１"))</f>
        <v/>
      </c>
      <c r="N1574" s="53" t="str">
        <f t="shared" si="275"/>
        <v/>
      </c>
      <c r="O1574" s="54" t="str">
        <f t="shared" si="276"/>
        <v/>
      </c>
      <c r="P1574" s="53" t="str">
        <f t="shared" si="267"/>
        <v/>
      </c>
      <c r="Q1574" s="52" t="str">
        <f t="shared" si="268"/>
        <v/>
      </c>
      <c r="R1574" s="55" t="str">
        <f t="shared" si="269"/>
        <v/>
      </c>
      <c r="S1574" s="52" t="str">
        <f t="shared" si="277"/>
        <v/>
      </c>
      <c r="T1574" s="83" t="str">
        <f t="shared" si="270"/>
        <v/>
      </c>
      <c r="U1574" s="53" t="str">
        <f>IF(S1574="","",COUNTIF($S$7:S1574,"該当２"))</f>
        <v/>
      </c>
      <c r="V1574" s="56" t="str">
        <f t="shared" si="271"/>
        <v/>
      </c>
      <c r="W1574" s="83" t="str">
        <f t="shared" si="272"/>
        <v/>
      </c>
      <c r="X1574" s="53" t="str">
        <f>IF(V1574="","",COUNTIF($V$7:V1574,"該当３"))</f>
        <v/>
      </c>
    </row>
    <row r="1575" spans="1:24">
      <c r="A1575" s="263">
        <v>1021110002</v>
      </c>
      <c r="B1575" s="263">
        <v>10</v>
      </c>
      <c r="C1575" s="264">
        <v>211</v>
      </c>
      <c r="D1575" s="265">
        <v>10</v>
      </c>
      <c r="E1575" s="264">
        <v>2</v>
      </c>
      <c r="F1575" s="263" t="s">
        <v>495</v>
      </c>
      <c r="G1575" s="263" t="s">
        <v>1704</v>
      </c>
      <c r="H1575" s="263" t="s">
        <v>1747</v>
      </c>
      <c r="I1575" s="263" t="s">
        <v>1748</v>
      </c>
      <c r="J1575" s="51"/>
      <c r="K1575" s="52" t="str">
        <f t="shared" si="273"/>
        <v/>
      </c>
      <c r="L1575" s="83" t="str">
        <f t="shared" si="274"/>
        <v/>
      </c>
      <c r="M1575" s="53" t="str">
        <f>IF(K1575="","",COUNTIF($K$7:K1575,"ﾘｽﾄ１"))</f>
        <v/>
      </c>
      <c r="N1575" s="53" t="str">
        <f t="shared" si="275"/>
        <v/>
      </c>
      <c r="O1575" s="54" t="str">
        <f t="shared" si="276"/>
        <v/>
      </c>
      <c r="P1575" s="53" t="str">
        <f t="shared" si="267"/>
        <v/>
      </c>
      <c r="Q1575" s="52" t="str">
        <f t="shared" si="268"/>
        <v/>
      </c>
      <c r="R1575" s="55" t="str">
        <f t="shared" si="269"/>
        <v/>
      </c>
      <c r="S1575" s="52" t="str">
        <f t="shared" si="277"/>
        <v/>
      </c>
      <c r="T1575" s="83" t="str">
        <f t="shared" si="270"/>
        <v/>
      </c>
      <c r="U1575" s="53" t="str">
        <f>IF(S1575="","",COUNTIF($S$7:S1575,"該当２"))</f>
        <v/>
      </c>
      <c r="V1575" s="56" t="str">
        <f t="shared" si="271"/>
        <v/>
      </c>
      <c r="W1575" s="83" t="str">
        <f t="shared" si="272"/>
        <v/>
      </c>
      <c r="X1575" s="53" t="str">
        <f>IF(V1575="","",COUNTIF($V$7:V1575,"該当３"))</f>
        <v/>
      </c>
    </row>
    <row r="1576" spans="1:24">
      <c r="A1576" s="263">
        <v>1021110003</v>
      </c>
      <c r="B1576" s="263">
        <v>10</v>
      </c>
      <c r="C1576" s="264">
        <v>211</v>
      </c>
      <c r="D1576" s="265">
        <v>10</v>
      </c>
      <c r="E1576" s="264">
        <v>3</v>
      </c>
      <c r="F1576" s="263" t="s">
        <v>495</v>
      </c>
      <c r="G1576" s="263" t="s">
        <v>1704</v>
      </c>
      <c r="H1576" s="263" t="s">
        <v>1747</v>
      </c>
      <c r="I1576" s="263" t="s">
        <v>1749</v>
      </c>
      <c r="J1576" s="51"/>
      <c r="K1576" s="52" t="str">
        <f t="shared" si="273"/>
        <v/>
      </c>
      <c r="L1576" s="83" t="str">
        <f t="shared" si="274"/>
        <v/>
      </c>
      <c r="M1576" s="53" t="str">
        <f>IF(K1576="","",COUNTIF($K$7:K1576,"ﾘｽﾄ１"))</f>
        <v/>
      </c>
      <c r="N1576" s="53" t="str">
        <f t="shared" si="275"/>
        <v/>
      </c>
      <c r="O1576" s="54" t="str">
        <f t="shared" si="276"/>
        <v/>
      </c>
      <c r="P1576" s="53" t="str">
        <f t="shared" si="267"/>
        <v/>
      </c>
      <c r="Q1576" s="52" t="str">
        <f t="shared" si="268"/>
        <v/>
      </c>
      <c r="R1576" s="55" t="str">
        <f t="shared" si="269"/>
        <v/>
      </c>
      <c r="S1576" s="52" t="str">
        <f t="shared" si="277"/>
        <v/>
      </c>
      <c r="T1576" s="83" t="str">
        <f t="shared" si="270"/>
        <v/>
      </c>
      <c r="U1576" s="53" t="str">
        <f>IF(S1576="","",COUNTIF($S$7:S1576,"該当２"))</f>
        <v/>
      </c>
      <c r="V1576" s="56" t="str">
        <f t="shared" si="271"/>
        <v/>
      </c>
      <c r="W1576" s="83" t="str">
        <f t="shared" si="272"/>
        <v/>
      </c>
      <c r="X1576" s="53" t="str">
        <f>IF(V1576="","",COUNTIF($V$7:V1576,"該当３"))</f>
        <v/>
      </c>
    </row>
    <row r="1577" spans="1:24">
      <c r="A1577" s="263">
        <v>1021110004</v>
      </c>
      <c r="B1577" s="263">
        <v>10</v>
      </c>
      <c r="C1577" s="264">
        <v>211</v>
      </c>
      <c r="D1577" s="265">
        <v>10</v>
      </c>
      <c r="E1577" s="264">
        <v>4</v>
      </c>
      <c r="F1577" s="263" t="s">
        <v>495</v>
      </c>
      <c r="G1577" s="263" t="s">
        <v>1704</v>
      </c>
      <c r="H1577" s="263" t="s">
        <v>1747</v>
      </c>
      <c r="I1577" s="263" t="s">
        <v>1750</v>
      </c>
      <c r="J1577" s="51"/>
      <c r="K1577" s="52" t="str">
        <f t="shared" si="273"/>
        <v/>
      </c>
      <c r="L1577" s="83" t="str">
        <f t="shared" si="274"/>
        <v/>
      </c>
      <c r="M1577" s="53" t="str">
        <f>IF(K1577="","",COUNTIF($K$7:K1577,"ﾘｽﾄ１"))</f>
        <v/>
      </c>
      <c r="N1577" s="53" t="str">
        <f t="shared" si="275"/>
        <v/>
      </c>
      <c r="O1577" s="54" t="str">
        <f t="shared" si="276"/>
        <v/>
      </c>
      <c r="P1577" s="53" t="str">
        <f t="shared" si="267"/>
        <v/>
      </c>
      <c r="Q1577" s="52" t="str">
        <f t="shared" si="268"/>
        <v/>
      </c>
      <c r="R1577" s="55" t="str">
        <f t="shared" si="269"/>
        <v/>
      </c>
      <c r="S1577" s="52" t="str">
        <f t="shared" si="277"/>
        <v/>
      </c>
      <c r="T1577" s="83" t="str">
        <f t="shared" si="270"/>
        <v/>
      </c>
      <c r="U1577" s="53" t="str">
        <f>IF(S1577="","",COUNTIF($S$7:S1577,"該当２"))</f>
        <v/>
      </c>
      <c r="V1577" s="56" t="str">
        <f t="shared" si="271"/>
        <v/>
      </c>
      <c r="W1577" s="83" t="str">
        <f t="shared" si="272"/>
        <v/>
      </c>
      <c r="X1577" s="53" t="str">
        <f>IF(V1577="","",COUNTIF($V$7:V1577,"該当３"))</f>
        <v/>
      </c>
    </row>
    <row r="1578" spans="1:24">
      <c r="A1578" s="263">
        <v>1021111000</v>
      </c>
      <c r="B1578" s="263">
        <v>10</v>
      </c>
      <c r="C1578" s="264">
        <v>211</v>
      </c>
      <c r="D1578" s="265">
        <v>11</v>
      </c>
      <c r="E1578" s="264">
        <v>0</v>
      </c>
      <c r="F1578" s="263" t="s">
        <v>495</v>
      </c>
      <c r="G1578" s="263" t="s">
        <v>1704</v>
      </c>
      <c r="H1578" s="263" t="s">
        <v>1751</v>
      </c>
      <c r="I1578" s="263"/>
      <c r="J1578" s="51"/>
      <c r="K1578" s="52" t="str">
        <f t="shared" si="273"/>
        <v/>
      </c>
      <c r="L1578" s="83" t="str">
        <f t="shared" si="274"/>
        <v/>
      </c>
      <c r="M1578" s="53" t="str">
        <f>IF(K1578="","",COUNTIF($K$7:K1578,"ﾘｽﾄ１"))</f>
        <v/>
      </c>
      <c r="N1578" s="53" t="str">
        <f t="shared" si="275"/>
        <v/>
      </c>
      <c r="O1578" s="54" t="str">
        <f t="shared" si="276"/>
        <v/>
      </c>
      <c r="P1578" s="53" t="str">
        <f t="shared" si="267"/>
        <v/>
      </c>
      <c r="Q1578" s="52" t="str">
        <f t="shared" si="268"/>
        <v/>
      </c>
      <c r="R1578" s="55" t="str">
        <f t="shared" si="269"/>
        <v/>
      </c>
      <c r="S1578" s="52" t="str">
        <f t="shared" si="277"/>
        <v/>
      </c>
      <c r="T1578" s="83" t="str">
        <f t="shared" si="270"/>
        <v/>
      </c>
      <c r="U1578" s="53" t="str">
        <f>IF(S1578="","",COUNTIF($S$7:S1578,"該当２"))</f>
        <v/>
      </c>
      <c r="V1578" s="56" t="str">
        <f t="shared" si="271"/>
        <v/>
      </c>
      <c r="W1578" s="83" t="str">
        <f t="shared" si="272"/>
        <v/>
      </c>
      <c r="X1578" s="53" t="str">
        <f>IF(V1578="","",COUNTIF($V$7:V1578,"該当３"))</f>
        <v/>
      </c>
    </row>
    <row r="1579" spans="1:24">
      <c r="A1579" s="263">
        <v>1021111001</v>
      </c>
      <c r="B1579" s="263">
        <v>10</v>
      </c>
      <c r="C1579" s="264">
        <v>211</v>
      </c>
      <c r="D1579" s="265">
        <v>11</v>
      </c>
      <c r="E1579" s="264">
        <v>1</v>
      </c>
      <c r="F1579" s="263" t="s">
        <v>495</v>
      </c>
      <c r="G1579" s="263" t="s">
        <v>1704</v>
      </c>
      <c r="H1579" s="263" t="s">
        <v>1751</v>
      </c>
      <c r="I1579" s="263" t="s">
        <v>1752</v>
      </c>
      <c r="J1579" s="51"/>
      <c r="K1579" s="52" t="str">
        <f t="shared" si="273"/>
        <v/>
      </c>
      <c r="L1579" s="83" t="str">
        <f t="shared" si="274"/>
        <v/>
      </c>
      <c r="M1579" s="53" t="str">
        <f>IF(K1579="","",COUNTIF($K$7:K1579,"ﾘｽﾄ１"))</f>
        <v/>
      </c>
      <c r="N1579" s="53" t="str">
        <f t="shared" si="275"/>
        <v/>
      </c>
      <c r="O1579" s="54" t="str">
        <f t="shared" si="276"/>
        <v/>
      </c>
      <c r="P1579" s="53" t="str">
        <f t="shared" si="267"/>
        <v/>
      </c>
      <c r="Q1579" s="52" t="str">
        <f t="shared" si="268"/>
        <v/>
      </c>
      <c r="R1579" s="55" t="str">
        <f t="shared" si="269"/>
        <v/>
      </c>
      <c r="S1579" s="52" t="str">
        <f t="shared" si="277"/>
        <v/>
      </c>
      <c r="T1579" s="83" t="str">
        <f t="shared" si="270"/>
        <v/>
      </c>
      <c r="U1579" s="53" t="str">
        <f>IF(S1579="","",COUNTIF($S$7:S1579,"該当２"))</f>
        <v/>
      </c>
      <c r="V1579" s="56" t="str">
        <f t="shared" si="271"/>
        <v/>
      </c>
      <c r="W1579" s="83" t="str">
        <f t="shared" si="272"/>
        <v/>
      </c>
      <c r="X1579" s="53" t="str">
        <f>IF(V1579="","",COUNTIF($V$7:V1579,"該当３"))</f>
        <v/>
      </c>
    </row>
    <row r="1580" spans="1:24">
      <c r="A1580" s="263">
        <v>1021111002</v>
      </c>
      <c r="B1580" s="263">
        <v>10</v>
      </c>
      <c r="C1580" s="264">
        <v>211</v>
      </c>
      <c r="D1580" s="265">
        <v>11</v>
      </c>
      <c r="E1580" s="264">
        <v>2</v>
      </c>
      <c r="F1580" s="263" t="s">
        <v>495</v>
      </c>
      <c r="G1580" s="263" t="s">
        <v>1704</v>
      </c>
      <c r="H1580" s="263" t="s">
        <v>1751</v>
      </c>
      <c r="I1580" s="263" t="s">
        <v>13</v>
      </c>
      <c r="J1580" s="51"/>
      <c r="K1580" s="52" t="str">
        <f t="shared" si="273"/>
        <v/>
      </c>
      <c r="L1580" s="83" t="str">
        <f t="shared" si="274"/>
        <v/>
      </c>
      <c r="M1580" s="53" t="str">
        <f>IF(K1580="","",COUNTIF($K$7:K1580,"ﾘｽﾄ１"))</f>
        <v/>
      </c>
      <c r="N1580" s="53" t="str">
        <f t="shared" si="275"/>
        <v/>
      </c>
      <c r="O1580" s="54" t="str">
        <f t="shared" si="276"/>
        <v/>
      </c>
      <c r="P1580" s="53" t="str">
        <f t="shared" si="267"/>
        <v/>
      </c>
      <c r="Q1580" s="52" t="str">
        <f t="shared" si="268"/>
        <v/>
      </c>
      <c r="R1580" s="55" t="str">
        <f t="shared" si="269"/>
        <v/>
      </c>
      <c r="S1580" s="52" t="str">
        <f t="shared" si="277"/>
        <v/>
      </c>
      <c r="T1580" s="83" t="str">
        <f t="shared" si="270"/>
        <v/>
      </c>
      <c r="U1580" s="53" t="str">
        <f>IF(S1580="","",COUNTIF($S$7:S1580,"該当２"))</f>
        <v/>
      </c>
      <c r="V1580" s="56" t="str">
        <f t="shared" si="271"/>
        <v/>
      </c>
      <c r="W1580" s="83" t="str">
        <f t="shared" si="272"/>
        <v/>
      </c>
      <c r="X1580" s="53" t="str">
        <f>IF(V1580="","",COUNTIF($V$7:V1580,"該当３"))</f>
        <v/>
      </c>
    </row>
    <row r="1581" spans="1:24">
      <c r="A1581" s="263">
        <v>1021111003</v>
      </c>
      <c r="B1581" s="263">
        <v>10</v>
      </c>
      <c r="C1581" s="264">
        <v>211</v>
      </c>
      <c r="D1581" s="265">
        <v>11</v>
      </c>
      <c r="E1581" s="264">
        <v>3</v>
      </c>
      <c r="F1581" s="263" t="s">
        <v>495</v>
      </c>
      <c r="G1581" s="263" t="s">
        <v>1704</v>
      </c>
      <c r="H1581" s="263" t="s">
        <v>1751</v>
      </c>
      <c r="I1581" s="263" t="s">
        <v>31</v>
      </c>
      <c r="J1581" s="51"/>
      <c r="K1581" s="52" t="str">
        <f t="shared" si="273"/>
        <v/>
      </c>
      <c r="L1581" s="83" t="str">
        <f t="shared" si="274"/>
        <v/>
      </c>
      <c r="M1581" s="53" t="str">
        <f>IF(K1581="","",COUNTIF($K$7:K1581,"ﾘｽﾄ１"))</f>
        <v/>
      </c>
      <c r="N1581" s="53" t="str">
        <f t="shared" si="275"/>
        <v/>
      </c>
      <c r="O1581" s="54" t="str">
        <f t="shared" si="276"/>
        <v/>
      </c>
      <c r="P1581" s="53" t="str">
        <f t="shared" si="267"/>
        <v/>
      </c>
      <c r="Q1581" s="52" t="str">
        <f t="shared" si="268"/>
        <v/>
      </c>
      <c r="R1581" s="55" t="str">
        <f t="shared" si="269"/>
        <v/>
      </c>
      <c r="S1581" s="52" t="str">
        <f t="shared" si="277"/>
        <v/>
      </c>
      <c r="T1581" s="83" t="str">
        <f t="shared" si="270"/>
        <v/>
      </c>
      <c r="U1581" s="53" t="str">
        <f>IF(S1581="","",COUNTIF($S$7:S1581,"該当２"))</f>
        <v/>
      </c>
      <c r="V1581" s="56" t="str">
        <f t="shared" si="271"/>
        <v/>
      </c>
      <c r="W1581" s="83" t="str">
        <f t="shared" si="272"/>
        <v/>
      </c>
      <c r="X1581" s="53" t="str">
        <f>IF(V1581="","",COUNTIF($V$7:V1581,"該当３"))</f>
        <v/>
      </c>
    </row>
    <row r="1582" spans="1:24">
      <c r="A1582" s="263">
        <v>1021111004</v>
      </c>
      <c r="B1582" s="263">
        <v>10</v>
      </c>
      <c r="C1582" s="264">
        <v>211</v>
      </c>
      <c r="D1582" s="265">
        <v>11</v>
      </c>
      <c r="E1582" s="264">
        <v>4</v>
      </c>
      <c r="F1582" s="263" t="s">
        <v>495</v>
      </c>
      <c r="G1582" s="263" t="s">
        <v>1704</v>
      </c>
      <c r="H1582" s="263" t="s">
        <v>1751</v>
      </c>
      <c r="I1582" s="263" t="s">
        <v>1753</v>
      </c>
      <c r="J1582" s="51"/>
      <c r="K1582" s="52" t="str">
        <f t="shared" si="273"/>
        <v/>
      </c>
      <c r="L1582" s="83" t="str">
        <f t="shared" si="274"/>
        <v/>
      </c>
      <c r="M1582" s="53" t="str">
        <f>IF(K1582="","",COUNTIF($K$7:K1582,"ﾘｽﾄ１"))</f>
        <v/>
      </c>
      <c r="N1582" s="53" t="str">
        <f t="shared" si="275"/>
        <v/>
      </c>
      <c r="O1582" s="54" t="str">
        <f t="shared" si="276"/>
        <v/>
      </c>
      <c r="P1582" s="53" t="str">
        <f t="shared" si="267"/>
        <v/>
      </c>
      <c r="Q1582" s="52" t="str">
        <f t="shared" si="268"/>
        <v/>
      </c>
      <c r="R1582" s="55" t="str">
        <f t="shared" si="269"/>
        <v/>
      </c>
      <c r="S1582" s="52" t="str">
        <f t="shared" si="277"/>
        <v/>
      </c>
      <c r="T1582" s="83" t="str">
        <f t="shared" si="270"/>
        <v/>
      </c>
      <c r="U1582" s="53" t="str">
        <f>IF(S1582="","",COUNTIF($S$7:S1582,"該当２"))</f>
        <v/>
      </c>
      <c r="V1582" s="56" t="str">
        <f t="shared" si="271"/>
        <v/>
      </c>
      <c r="W1582" s="83" t="str">
        <f t="shared" si="272"/>
        <v/>
      </c>
      <c r="X1582" s="53" t="str">
        <f>IF(V1582="","",COUNTIF($V$7:V1582,"該当３"))</f>
        <v/>
      </c>
    </row>
    <row r="1583" spans="1:24">
      <c r="A1583" s="263">
        <v>1021111005</v>
      </c>
      <c r="B1583" s="263">
        <v>10</v>
      </c>
      <c r="C1583" s="264">
        <v>211</v>
      </c>
      <c r="D1583" s="265">
        <v>11</v>
      </c>
      <c r="E1583" s="264">
        <v>5</v>
      </c>
      <c r="F1583" s="263" t="s">
        <v>495</v>
      </c>
      <c r="G1583" s="263" t="s">
        <v>1704</v>
      </c>
      <c r="H1583" s="263" t="s">
        <v>1751</v>
      </c>
      <c r="I1583" s="263" t="s">
        <v>1754</v>
      </c>
      <c r="J1583" s="51"/>
      <c r="K1583" s="52" t="str">
        <f t="shared" si="273"/>
        <v/>
      </c>
      <c r="L1583" s="83" t="str">
        <f t="shared" si="274"/>
        <v/>
      </c>
      <c r="M1583" s="53" t="str">
        <f>IF(K1583="","",COUNTIF($K$7:K1583,"ﾘｽﾄ１"))</f>
        <v/>
      </c>
      <c r="N1583" s="53" t="str">
        <f t="shared" si="275"/>
        <v/>
      </c>
      <c r="O1583" s="54" t="str">
        <f t="shared" si="276"/>
        <v/>
      </c>
      <c r="P1583" s="53" t="str">
        <f t="shared" si="267"/>
        <v/>
      </c>
      <c r="Q1583" s="52" t="str">
        <f t="shared" si="268"/>
        <v/>
      </c>
      <c r="R1583" s="55" t="str">
        <f t="shared" si="269"/>
        <v/>
      </c>
      <c r="S1583" s="52" t="str">
        <f t="shared" si="277"/>
        <v/>
      </c>
      <c r="T1583" s="83" t="str">
        <f t="shared" si="270"/>
        <v/>
      </c>
      <c r="U1583" s="53" t="str">
        <f>IF(S1583="","",COUNTIF($S$7:S1583,"該当２"))</f>
        <v/>
      </c>
      <c r="V1583" s="56" t="str">
        <f t="shared" si="271"/>
        <v/>
      </c>
      <c r="W1583" s="83" t="str">
        <f t="shared" si="272"/>
        <v/>
      </c>
      <c r="X1583" s="53" t="str">
        <f>IF(V1583="","",COUNTIF($V$7:V1583,"該当３"))</f>
        <v/>
      </c>
    </row>
    <row r="1584" spans="1:24">
      <c r="A1584" s="263">
        <v>1021112000</v>
      </c>
      <c r="B1584" s="263">
        <v>10</v>
      </c>
      <c r="C1584" s="264">
        <v>211</v>
      </c>
      <c r="D1584" s="265">
        <v>12</v>
      </c>
      <c r="E1584" s="264">
        <v>0</v>
      </c>
      <c r="F1584" s="263" t="s">
        <v>495</v>
      </c>
      <c r="G1584" s="263" t="s">
        <v>1704</v>
      </c>
      <c r="H1584" s="263" t="s">
        <v>1755</v>
      </c>
      <c r="I1584" s="263"/>
      <c r="J1584" s="51"/>
      <c r="K1584" s="52" t="str">
        <f t="shared" si="273"/>
        <v/>
      </c>
      <c r="L1584" s="83" t="str">
        <f t="shared" si="274"/>
        <v/>
      </c>
      <c r="M1584" s="53" t="str">
        <f>IF(K1584="","",COUNTIF($K$7:K1584,"ﾘｽﾄ１"))</f>
        <v/>
      </c>
      <c r="N1584" s="53" t="str">
        <f t="shared" si="275"/>
        <v/>
      </c>
      <c r="O1584" s="54" t="str">
        <f t="shared" si="276"/>
        <v/>
      </c>
      <c r="P1584" s="53" t="str">
        <f t="shared" si="267"/>
        <v/>
      </c>
      <c r="Q1584" s="52" t="str">
        <f t="shared" si="268"/>
        <v/>
      </c>
      <c r="R1584" s="55" t="str">
        <f t="shared" si="269"/>
        <v/>
      </c>
      <c r="S1584" s="52" t="str">
        <f t="shared" si="277"/>
        <v/>
      </c>
      <c r="T1584" s="83" t="str">
        <f t="shared" si="270"/>
        <v/>
      </c>
      <c r="U1584" s="53" t="str">
        <f>IF(S1584="","",COUNTIF($S$7:S1584,"該当２"))</f>
        <v/>
      </c>
      <c r="V1584" s="56" t="str">
        <f t="shared" si="271"/>
        <v/>
      </c>
      <c r="W1584" s="83" t="str">
        <f t="shared" si="272"/>
        <v/>
      </c>
      <c r="X1584" s="53" t="str">
        <f>IF(V1584="","",COUNTIF($V$7:V1584,"該当３"))</f>
        <v/>
      </c>
    </row>
    <row r="1585" spans="1:24">
      <c r="A1585" s="263">
        <v>1021112001</v>
      </c>
      <c r="B1585" s="263">
        <v>10</v>
      </c>
      <c r="C1585" s="264">
        <v>211</v>
      </c>
      <c r="D1585" s="265">
        <v>12</v>
      </c>
      <c r="E1585" s="264">
        <v>1</v>
      </c>
      <c r="F1585" s="263" t="s">
        <v>495</v>
      </c>
      <c r="G1585" s="263" t="s">
        <v>1704</v>
      </c>
      <c r="H1585" s="263" t="s">
        <v>1755</v>
      </c>
      <c r="I1585" s="263" t="s">
        <v>1756</v>
      </c>
      <c r="J1585" s="51"/>
      <c r="K1585" s="52" t="str">
        <f t="shared" si="273"/>
        <v/>
      </c>
      <c r="L1585" s="83" t="str">
        <f t="shared" si="274"/>
        <v/>
      </c>
      <c r="M1585" s="53" t="str">
        <f>IF(K1585="","",COUNTIF($K$7:K1585,"ﾘｽﾄ１"))</f>
        <v/>
      </c>
      <c r="N1585" s="53" t="str">
        <f t="shared" si="275"/>
        <v/>
      </c>
      <c r="O1585" s="54" t="str">
        <f t="shared" si="276"/>
        <v/>
      </c>
      <c r="P1585" s="53" t="str">
        <f t="shared" si="267"/>
        <v/>
      </c>
      <c r="Q1585" s="52" t="str">
        <f t="shared" si="268"/>
        <v/>
      </c>
      <c r="R1585" s="55" t="str">
        <f t="shared" si="269"/>
        <v/>
      </c>
      <c r="S1585" s="52" t="str">
        <f t="shared" si="277"/>
        <v/>
      </c>
      <c r="T1585" s="83" t="str">
        <f t="shared" si="270"/>
        <v/>
      </c>
      <c r="U1585" s="53" t="str">
        <f>IF(S1585="","",COUNTIF($S$7:S1585,"該当２"))</f>
        <v/>
      </c>
      <c r="V1585" s="56" t="str">
        <f t="shared" si="271"/>
        <v/>
      </c>
      <c r="W1585" s="83" t="str">
        <f t="shared" si="272"/>
        <v/>
      </c>
      <c r="X1585" s="53" t="str">
        <f>IF(V1585="","",COUNTIF($V$7:V1585,"該当３"))</f>
        <v/>
      </c>
    </row>
    <row r="1586" spans="1:24">
      <c r="A1586" s="263">
        <v>1021112002</v>
      </c>
      <c r="B1586" s="263">
        <v>10</v>
      </c>
      <c r="C1586" s="264">
        <v>211</v>
      </c>
      <c r="D1586" s="265">
        <v>12</v>
      </c>
      <c r="E1586" s="264">
        <v>2</v>
      </c>
      <c r="F1586" s="263" t="s">
        <v>495</v>
      </c>
      <c r="G1586" s="263" t="s">
        <v>1704</v>
      </c>
      <c r="H1586" s="263" t="s">
        <v>1755</v>
      </c>
      <c r="I1586" s="263" t="s">
        <v>1757</v>
      </c>
      <c r="J1586" s="51"/>
      <c r="K1586" s="52" t="str">
        <f t="shared" si="273"/>
        <v/>
      </c>
      <c r="L1586" s="83" t="str">
        <f t="shared" si="274"/>
        <v/>
      </c>
      <c r="M1586" s="53" t="str">
        <f>IF(K1586="","",COUNTIF($K$7:K1586,"ﾘｽﾄ１"))</f>
        <v/>
      </c>
      <c r="N1586" s="53" t="str">
        <f t="shared" si="275"/>
        <v/>
      </c>
      <c r="O1586" s="54" t="str">
        <f t="shared" si="276"/>
        <v/>
      </c>
      <c r="P1586" s="53" t="str">
        <f t="shared" si="267"/>
        <v/>
      </c>
      <c r="Q1586" s="52" t="str">
        <f t="shared" si="268"/>
        <v/>
      </c>
      <c r="R1586" s="55" t="str">
        <f t="shared" si="269"/>
        <v/>
      </c>
      <c r="S1586" s="52" t="str">
        <f t="shared" si="277"/>
        <v/>
      </c>
      <c r="T1586" s="83" t="str">
        <f t="shared" si="270"/>
        <v/>
      </c>
      <c r="U1586" s="53" t="str">
        <f>IF(S1586="","",COUNTIF($S$7:S1586,"該当２"))</f>
        <v/>
      </c>
      <c r="V1586" s="56" t="str">
        <f t="shared" si="271"/>
        <v/>
      </c>
      <c r="W1586" s="83" t="str">
        <f t="shared" si="272"/>
        <v/>
      </c>
      <c r="X1586" s="53" t="str">
        <f>IF(V1586="","",COUNTIF($V$7:V1586,"該当３"))</f>
        <v/>
      </c>
    </row>
    <row r="1587" spans="1:24">
      <c r="A1587" s="263">
        <v>1021112003</v>
      </c>
      <c r="B1587" s="263">
        <v>10</v>
      </c>
      <c r="C1587" s="264">
        <v>211</v>
      </c>
      <c r="D1587" s="265">
        <v>12</v>
      </c>
      <c r="E1587" s="264">
        <v>3</v>
      </c>
      <c r="F1587" s="263" t="s">
        <v>495</v>
      </c>
      <c r="G1587" s="263" t="s">
        <v>1704</v>
      </c>
      <c r="H1587" s="263" t="s">
        <v>1755</v>
      </c>
      <c r="I1587" s="263" t="s">
        <v>1758</v>
      </c>
      <c r="J1587" s="51"/>
      <c r="K1587" s="52" t="str">
        <f t="shared" si="273"/>
        <v/>
      </c>
      <c r="L1587" s="83" t="str">
        <f t="shared" si="274"/>
        <v/>
      </c>
      <c r="M1587" s="53" t="str">
        <f>IF(K1587="","",COUNTIF($K$7:K1587,"ﾘｽﾄ１"))</f>
        <v/>
      </c>
      <c r="N1587" s="53" t="str">
        <f t="shared" si="275"/>
        <v/>
      </c>
      <c r="O1587" s="54" t="str">
        <f t="shared" si="276"/>
        <v/>
      </c>
      <c r="P1587" s="53" t="str">
        <f t="shared" si="267"/>
        <v/>
      </c>
      <c r="Q1587" s="52" t="str">
        <f t="shared" si="268"/>
        <v/>
      </c>
      <c r="R1587" s="55" t="str">
        <f t="shared" si="269"/>
        <v/>
      </c>
      <c r="S1587" s="52" t="str">
        <f t="shared" si="277"/>
        <v/>
      </c>
      <c r="T1587" s="83" t="str">
        <f t="shared" si="270"/>
        <v/>
      </c>
      <c r="U1587" s="53" t="str">
        <f>IF(S1587="","",COUNTIF($S$7:S1587,"該当２"))</f>
        <v/>
      </c>
      <c r="V1587" s="56" t="str">
        <f t="shared" si="271"/>
        <v/>
      </c>
      <c r="W1587" s="83" t="str">
        <f t="shared" si="272"/>
        <v/>
      </c>
      <c r="X1587" s="53" t="str">
        <f>IF(V1587="","",COUNTIF($V$7:V1587,"該当３"))</f>
        <v/>
      </c>
    </row>
    <row r="1588" spans="1:24">
      <c r="A1588" s="263">
        <v>1021112004</v>
      </c>
      <c r="B1588" s="263">
        <v>10</v>
      </c>
      <c r="C1588" s="264">
        <v>211</v>
      </c>
      <c r="D1588" s="265">
        <v>12</v>
      </c>
      <c r="E1588" s="264">
        <v>4</v>
      </c>
      <c r="F1588" s="263" t="s">
        <v>495</v>
      </c>
      <c r="G1588" s="263" t="s">
        <v>1704</v>
      </c>
      <c r="H1588" s="263" t="s">
        <v>1755</v>
      </c>
      <c r="I1588" s="263" t="s">
        <v>1759</v>
      </c>
      <c r="J1588" s="51"/>
      <c r="K1588" s="52" t="str">
        <f t="shared" si="273"/>
        <v/>
      </c>
      <c r="L1588" s="83" t="str">
        <f t="shared" si="274"/>
        <v/>
      </c>
      <c r="M1588" s="53" t="str">
        <f>IF(K1588="","",COUNTIF($K$7:K1588,"ﾘｽﾄ１"))</f>
        <v/>
      </c>
      <c r="N1588" s="53" t="str">
        <f t="shared" si="275"/>
        <v/>
      </c>
      <c r="O1588" s="54" t="str">
        <f t="shared" si="276"/>
        <v/>
      </c>
      <c r="P1588" s="53" t="str">
        <f t="shared" si="267"/>
        <v/>
      </c>
      <c r="Q1588" s="52" t="str">
        <f t="shared" si="268"/>
        <v/>
      </c>
      <c r="R1588" s="55" t="str">
        <f t="shared" si="269"/>
        <v/>
      </c>
      <c r="S1588" s="52" t="str">
        <f t="shared" si="277"/>
        <v/>
      </c>
      <c r="T1588" s="83" t="str">
        <f t="shared" si="270"/>
        <v/>
      </c>
      <c r="U1588" s="53" t="str">
        <f>IF(S1588="","",COUNTIF($S$7:S1588,"該当２"))</f>
        <v/>
      </c>
      <c r="V1588" s="56" t="str">
        <f t="shared" si="271"/>
        <v/>
      </c>
      <c r="W1588" s="83" t="str">
        <f t="shared" si="272"/>
        <v/>
      </c>
      <c r="X1588" s="53" t="str">
        <f>IF(V1588="","",COUNTIF($V$7:V1588,"該当３"))</f>
        <v/>
      </c>
    </row>
    <row r="1589" spans="1:24">
      <c r="A1589" s="263">
        <v>1021113000</v>
      </c>
      <c r="B1589" s="263">
        <v>10</v>
      </c>
      <c r="C1589" s="264">
        <v>211</v>
      </c>
      <c r="D1589" s="265">
        <v>13</v>
      </c>
      <c r="E1589" s="264">
        <v>0</v>
      </c>
      <c r="F1589" s="263" t="s">
        <v>495</v>
      </c>
      <c r="G1589" s="263" t="s">
        <v>1704</v>
      </c>
      <c r="H1589" s="263" t="s">
        <v>1760</v>
      </c>
      <c r="I1589" s="263"/>
      <c r="J1589" s="51"/>
      <c r="K1589" s="52" t="str">
        <f t="shared" si="273"/>
        <v/>
      </c>
      <c r="L1589" s="83" t="str">
        <f t="shared" si="274"/>
        <v/>
      </c>
      <c r="M1589" s="53" t="str">
        <f>IF(K1589="","",COUNTIF($K$7:K1589,"ﾘｽﾄ１"))</f>
        <v/>
      </c>
      <c r="N1589" s="53" t="str">
        <f t="shared" si="275"/>
        <v/>
      </c>
      <c r="O1589" s="54" t="str">
        <f t="shared" si="276"/>
        <v/>
      </c>
      <c r="P1589" s="53" t="str">
        <f t="shared" si="267"/>
        <v/>
      </c>
      <c r="Q1589" s="52" t="str">
        <f t="shared" si="268"/>
        <v/>
      </c>
      <c r="R1589" s="55" t="str">
        <f t="shared" si="269"/>
        <v/>
      </c>
      <c r="S1589" s="52" t="str">
        <f t="shared" si="277"/>
        <v/>
      </c>
      <c r="T1589" s="83" t="str">
        <f t="shared" si="270"/>
        <v/>
      </c>
      <c r="U1589" s="53" t="str">
        <f>IF(S1589="","",COUNTIF($S$7:S1589,"該当２"))</f>
        <v/>
      </c>
      <c r="V1589" s="56" t="str">
        <f t="shared" si="271"/>
        <v/>
      </c>
      <c r="W1589" s="83" t="str">
        <f t="shared" si="272"/>
        <v/>
      </c>
      <c r="X1589" s="53" t="str">
        <f>IF(V1589="","",COUNTIF($V$7:V1589,"該当３"))</f>
        <v/>
      </c>
    </row>
    <row r="1590" spans="1:24">
      <c r="A1590" s="263">
        <v>1021113001</v>
      </c>
      <c r="B1590" s="263">
        <v>10</v>
      </c>
      <c r="C1590" s="264">
        <v>211</v>
      </c>
      <c r="D1590" s="265">
        <v>13</v>
      </c>
      <c r="E1590" s="264">
        <v>1</v>
      </c>
      <c r="F1590" s="263" t="s">
        <v>495</v>
      </c>
      <c r="G1590" s="263" t="s">
        <v>1704</v>
      </c>
      <c r="H1590" s="263" t="s">
        <v>1760</v>
      </c>
      <c r="I1590" s="263" t="s">
        <v>612</v>
      </c>
      <c r="J1590" s="51"/>
      <c r="K1590" s="52" t="str">
        <f t="shared" si="273"/>
        <v/>
      </c>
      <c r="L1590" s="83" t="str">
        <f t="shared" si="274"/>
        <v/>
      </c>
      <c r="M1590" s="53" t="str">
        <f>IF(K1590="","",COUNTIF($K$7:K1590,"ﾘｽﾄ１"))</f>
        <v/>
      </c>
      <c r="N1590" s="53" t="str">
        <f t="shared" si="275"/>
        <v/>
      </c>
      <c r="O1590" s="54" t="str">
        <f t="shared" si="276"/>
        <v/>
      </c>
      <c r="P1590" s="53" t="str">
        <f t="shared" si="267"/>
        <v/>
      </c>
      <c r="Q1590" s="52" t="str">
        <f t="shared" si="268"/>
        <v/>
      </c>
      <c r="R1590" s="55" t="str">
        <f t="shared" si="269"/>
        <v/>
      </c>
      <c r="S1590" s="52" t="str">
        <f t="shared" si="277"/>
        <v/>
      </c>
      <c r="T1590" s="83" t="str">
        <f t="shared" si="270"/>
        <v/>
      </c>
      <c r="U1590" s="53" t="str">
        <f>IF(S1590="","",COUNTIF($S$7:S1590,"該当２"))</f>
        <v/>
      </c>
      <c r="V1590" s="56" t="str">
        <f t="shared" si="271"/>
        <v/>
      </c>
      <c r="W1590" s="83" t="str">
        <f t="shared" si="272"/>
        <v/>
      </c>
      <c r="X1590" s="53" t="str">
        <f>IF(V1590="","",COUNTIF($V$7:V1590,"該当３"))</f>
        <v/>
      </c>
    </row>
    <row r="1591" spans="1:24">
      <c r="A1591" s="263">
        <v>1021113002</v>
      </c>
      <c r="B1591" s="263">
        <v>10</v>
      </c>
      <c r="C1591" s="264">
        <v>211</v>
      </c>
      <c r="D1591" s="265">
        <v>13</v>
      </c>
      <c r="E1591" s="264">
        <v>2</v>
      </c>
      <c r="F1591" s="263" t="s">
        <v>495</v>
      </c>
      <c r="G1591" s="263" t="s">
        <v>1704</v>
      </c>
      <c r="H1591" s="263" t="s">
        <v>1760</v>
      </c>
      <c r="I1591" s="263" t="s">
        <v>1761</v>
      </c>
      <c r="J1591" s="51"/>
      <c r="K1591" s="52" t="str">
        <f t="shared" si="273"/>
        <v/>
      </c>
      <c r="L1591" s="83" t="str">
        <f t="shared" si="274"/>
        <v/>
      </c>
      <c r="M1591" s="53" t="str">
        <f>IF(K1591="","",COUNTIF($K$7:K1591,"ﾘｽﾄ１"))</f>
        <v/>
      </c>
      <c r="N1591" s="53" t="str">
        <f t="shared" si="275"/>
        <v/>
      </c>
      <c r="O1591" s="54" t="str">
        <f t="shared" si="276"/>
        <v/>
      </c>
      <c r="P1591" s="53" t="str">
        <f t="shared" si="267"/>
        <v/>
      </c>
      <c r="Q1591" s="52" t="str">
        <f t="shared" si="268"/>
        <v/>
      </c>
      <c r="R1591" s="55" t="str">
        <f t="shared" si="269"/>
        <v/>
      </c>
      <c r="S1591" s="52" t="str">
        <f t="shared" si="277"/>
        <v/>
      </c>
      <c r="T1591" s="83" t="str">
        <f t="shared" si="270"/>
        <v/>
      </c>
      <c r="U1591" s="53" t="str">
        <f>IF(S1591="","",COUNTIF($S$7:S1591,"該当２"))</f>
        <v/>
      </c>
      <c r="V1591" s="56" t="str">
        <f t="shared" si="271"/>
        <v/>
      </c>
      <c r="W1591" s="83" t="str">
        <f t="shared" si="272"/>
        <v/>
      </c>
      <c r="X1591" s="53" t="str">
        <f>IF(V1591="","",COUNTIF($V$7:V1591,"該当３"))</f>
        <v/>
      </c>
    </row>
    <row r="1592" spans="1:24">
      <c r="A1592" s="263">
        <v>1021113003</v>
      </c>
      <c r="B1592" s="263">
        <v>10</v>
      </c>
      <c r="C1592" s="264">
        <v>211</v>
      </c>
      <c r="D1592" s="265">
        <v>13</v>
      </c>
      <c r="E1592" s="264">
        <v>3</v>
      </c>
      <c r="F1592" s="263" t="s">
        <v>495</v>
      </c>
      <c r="G1592" s="263" t="s">
        <v>1704</v>
      </c>
      <c r="H1592" s="263" t="s">
        <v>1760</v>
      </c>
      <c r="I1592" s="263" t="s">
        <v>1762</v>
      </c>
      <c r="J1592" s="51"/>
      <c r="K1592" s="52" t="str">
        <f t="shared" si="273"/>
        <v/>
      </c>
      <c r="L1592" s="83" t="str">
        <f t="shared" si="274"/>
        <v/>
      </c>
      <c r="M1592" s="53" t="str">
        <f>IF(K1592="","",COUNTIF($K$7:K1592,"ﾘｽﾄ１"))</f>
        <v/>
      </c>
      <c r="N1592" s="53" t="str">
        <f t="shared" si="275"/>
        <v/>
      </c>
      <c r="O1592" s="54" t="str">
        <f t="shared" si="276"/>
        <v/>
      </c>
      <c r="P1592" s="53" t="str">
        <f t="shared" si="267"/>
        <v/>
      </c>
      <c r="Q1592" s="52" t="str">
        <f t="shared" si="268"/>
        <v/>
      </c>
      <c r="R1592" s="55" t="str">
        <f t="shared" si="269"/>
        <v/>
      </c>
      <c r="S1592" s="52" t="str">
        <f t="shared" si="277"/>
        <v/>
      </c>
      <c r="T1592" s="83" t="str">
        <f t="shared" si="270"/>
        <v/>
      </c>
      <c r="U1592" s="53" t="str">
        <f>IF(S1592="","",COUNTIF($S$7:S1592,"該当２"))</f>
        <v/>
      </c>
      <c r="V1592" s="56" t="str">
        <f t="shared" si="271"/>
        <v/>
      </c>
      <c r="W1592" s="83" t="str">
        <f t="shared" si="272"/>
        <v/>
      </c>
      <c r="X1592" s="53" t="str">
        <f>IF(V1592="","",COUNTIF($V$7:V1592,"該当３"))</f>
        <v/>
      </c>
    </row>
    <row r="1593" spans="1:24">
      <c r="A1593" s="263">
        <v>1021113004</v>
      </c>
      <c r="B1593" s="263">
        <v>10</v>
      </c>
      <c r="C1593" s="264">
        <v>211</v>
      </c>
      <c r="D1593" s="265">
        <v>13</v>
      </c>
      <c r="E1593" s="264">
        <v>4</v>
      </c>
      <c r="F1593" s="263" t="s">
        <v>495</v>
      </c>
      <c r="G1593" s="263" t="s">
        <v>1704</v>
      </c>
      <c r="H1593" s="263" t="s">
        <v>1760</v>
      </c>
      <c r="I1593" s="263" t="s">
        <v>1763</v>
      </c>
      <c r="J1593" s="51"/>
      <c r="K1593" s="52" t="str">
        <f t="shared" si="273"/>
        <v/>
      </c>
      <c r="L1593" s="83" t="str">
        <f t="shared" si="274"/>
        <v/>
      </c>
      <c r="M1593" s="53" t="str">
        <f>IF(K1593="","",COUNTIF($K$7:K1593,"ﾘｽﾄ１"))</f>
        <v/>
      </c>
      <c r="N1593" s="53" t="str">
        <f t="shared" si="275"/>
        <v/>
      </c>
      <c r="O1593" s="54" t="str">
        <f t="shared" si="276"/>
        <v/>
      </c>
      <c r="P1593" s="53" t="str">
        <f t="shared" si="267"/>
        <v/>
      </c>
      <c r="Q1593" s="52" t="str">
        <f t="shared" si="268"/>
        <v/>
      </c>
      <c r="R1593" s="55" t="str">
        <f t="shared" si="269"/>
        <v/>
      </c>
      <c r="S1593" s="52" t="str">
        <f t="shared" si="277"/>
        <v/>
      </c>
      <c r="T1593" s="83" t="str">
        <f t="shared" si="270"/>
        <v/>
      </c>
      <c r="U1593" s="53" t="str">
        <f>IF(S1593="","",COUNTIF($S$7:S1593,"該当２"))</f>
        <v/>
      </c>
      <c r="V1593" s="56" t="str">
        <f t="shared" si="271"/>
        <v/>
      </c>
      <c r="W1593" s="83" t="str">
        <f t="shared" si="272"/>
        <v/>
      </c>
      <c r="X1593" s="53" t="str">
        <f>IF(V1593="","",COUNTIF($V$7:V1593,"該当３"))</f>
        <v/>
      </c>
    </row>
    <row r="1594" spans="1:24">
      <c r="A1594" s="263">
        <v>1021114000</v>
      </c>
      <c r="B1594" s="263">
        <v>10</v>
      </c>
      <c r="C1594" s="264">
        <v>211</v>
      </c>
      <c r="D1594" s="265">
        <v>14</v>
      </c>
      <c r="E1594" s="264">
        <v>0</v>
      </c>
      <c r="F1594" s="263" t="s">
        <v>495</v>
      </c>
      <c r="G1594" s="263" t="s">
        <v>1704</v>
      </c>
      <c r="H1594" s="263" t="s">
        <v>1764</v>
      </c>
      <c r="I1594" s="263"/>
      <c r="J1594" s="51"/>
      <c r="K1594" s="52" t="str">
        <f t="shared" si="273"/>
        <v/>
      </c>
      <c r="L1594" s="83" t="str">
        <f t="shared" si="274"/>
        <v/>
      </c>
      <c r="M1594" s="53" t="str">
        <f>IF(K1594="","",COUNTIF($K$7:K1594,"ﾘｽﾄ１"))</f>
        <v/>
      </c>
      <c r="N1594" s="53" t="str">
        <f t="shared" si="275"/>
        <v/>
      </c>
      <c r="O1594" s="54" t="str">
        <f t="shared" si="276"/>
        <v/>
      </c>
      <c r="P1594" s="53" t="str">
        <f t="shared" si="267"/>
        <v/>
      </c>
      <c r="Q1594" s="52" t="str">
        <f t="shared" si="268"/>
        <v/>
      </c>
      <c r="R1594" s="55" t="str">
        <f t="shared" si="269"/>
        <v/>
      </c>
      <c r="S1594" s="52" t="str">
        <f t="shared" si="277"/>
        <v/>
      </c>
      <c r="T1594" s="83" t="str">
        <f t="shared" si="270"/>
        <v/>
      </c>
      <c r="U1594" s="53" t="str">
        <f>IF(S1594="","",COUNTIF($S$7:S1594,"該当２"))</f>
        <v/>
      </c>
      <c r="V1594" s="56" t="str">
        <f t="shared" si="271"/>
        <v/>
      </c>
      <c r="W1594" s="83" t="str">
        <f t="shared" si="272"/>
        <v/>
      </c>
      <c r="X1594" s="53" t="str">
        <f>IF(V1594="","",COUNTIF($V$7:V1594,"該当３"))</f>
        <v/>
      </c>
    </row>
    <row r="1595" spans="1:24">
      <c r="A1595" s="263">
        <v>1021114001</v>
      </c>
      <c r="B1595" s="263">
        <v>10</v>
      </c>
      <c r="C1595" s="264">
        <v>211</v>
      </c>
      <c r="D1595" s="265">
        <v>14</v>
      </c>
      <c r="E1595" s="264">
        <v>1</v>
      </c>
      <c r="F1595" s="263" t="s">
        <v>495</v>
      </c>
      <c r="G1595" s="263" t="s">
        <v>1704</v>
      </c>
      <c r="H1595" s="263" t="s">
        <v>1764</v>
      </c>
      <c r="I1595" s="263" t="s">
        <v>1765</v>
      </c>
      <c r="J1595" s="51"/>
      <c r="K1595" s="52" t="str">
        <f t="shared" si="273"/>
        <v/>
      </c>
      <c r="L1595" s="83" t="str">
        <f t="shared" si="274"/>
        <v/>
      </c>
      <c r="M1595" s="53" t="str">
        <f>IF(K1595="","",COUNTIF($K$7:K1595,"ﾘｽﾄ１"))</f>
        <v/>
      </c>
      <c r="N1595" s="53" t="str">
        <f t="shared" si="275"/>
        <v/>
      </c>
      <c r="O1595" s="54" t="str">
        <f t="shared" si="276"/>
        <v/>
      </c>
      <c r="P1595" s="53" t="str">
        <f t="shared" si="267"/>
        <v/>
      </c>
      <c r="Q1595" s="52" t="str">
        <f t="shared" si="268"/>
        <v/>
      </c>
      <c r="R1595" s="55" t="str">
        <f t="shared" si="269"/>
        <v/>
      </c>
      <c r="S1595" s="52" t="str">
        <f t="shared" si="277"/>
        <v/>
      </c>
      <c r="T1595" s="83" t="str">
        <f t="shared" si="270"/>
        <v/>
      </c>
      <c r="U1595" s="53" t="str">
        <f>IF(S1595="","",COUNTIF($S$7:S1595,"該当２"))</f>
        <v/>
      </c>
      <c r="V1595" s="56" t="str">
        <f t="shared" si="271"/>
        <v/>
      </c>
      <c r="W1595" s="83" t="str">
        <f t="shared" si="272"/>
        <v/>
      </c>
      <c r="X1595" s="53" t="str">
        <f>IF(V1595="","",COUNTIF($V$7:V1595,"該当３"))</f>
        <v/>
      </c>
    </row>
    <row r="1596" spans="1:24">
      <c r="A1596" s="263">
        <v>1021114002</v>
      </c>
      <c r="B1596" s="263">
        <v>10</v>
      </c>
      <c r="C1596" s="264">
        <v>211</v>
      </c>
      <c r="D1596" s="265">
        <v>14</v>
      </c>
      <c r="E1596" s="264">
        <v>2</v>
      </c>
      <c r="F1596" s="263" t="s">
        <v>495</v>
      </c>
      <c r="G1596" s="263" t="s">
        <v>1704</v>
      </c>
      <c r="H1596" s="263" t="s">
        <v>1764</v>
      </c>
      <c r="I1596" s="263" t="s">
        <v>628</v>
      </c>
      <c r="J1596" s="51"/>
      <c r="K1596" s="52" t="str">
        <f t="shared" si="273"/>
        <v/>
      </c>
      <c r="L1596" s="83" t="str">
        <f t="shared" si="274"/>
        <v/>
      </c>
      <c r="M1596" s="53" t="str">
        <f>IF(K1596="","",COUNTIF($K$7:K1596,"ﾘｽﾄ１"))</f>
        <v/>
      </c>
      <c r="N1596" s="53" t="str">
        <f t="shared" si="275"/>
        <v/>
      </c>
      <c r="O1596" s="54" t="str">
        <f t="shared" si="276"/>
        <v/>
      </c>
      <c r="P1596" s="53" t="str">
        <f t="shared" si="267"/>
        <v/>
      </c>
      <c r="Q1596" s="52" t="str">
        <f t="shared" si="268"/>
        <v/>
      </c>
      <c r="R1596" s="55" t="str">
        <f t="shared" si="269"/>
        <v/>
      </c>
      <c r="S1596" s="52" t="str">
        <f t="shared" si="277"/>
        <v/>
      </c>
      <c r="T1596" s="83" t="str">
        <f t="shared" si="270"/>
        <v/>
      </c>
      <c r="U1596" s="53" t="str">
        <f>IF(S1596="","",COUNTIF($S$7:S1596,"該当２"))</f>
        <v/>
      </c>
      <c r="V1596" s="56" t="str">
        <f t="shared" si="271"/>
        <v/>
      </c>
      <c r="W1596" s="83" t="str">
        <f t="shared" si="272"/>
        <v/>
      </c>
      <c r="X1596" s="53" t="str">
        <f>IF(V1596="","",COUNTIF($V$7:V1596,"該当３"))</f>
        <v/>
      </c>
    </row>
    <row r="1597" spans="1:24">
      <c r="A1597" s="263">
        <v>1021114003</v>
      </c>
      <c r="B1597" s="263">
        <v>10</v>
      </c>
      <c r="C1597" s="264">
        <v>211</v>
      </c>
      <c r="D1597" s="265">
        <v>14</v>
      </c>
      <c r="E1597" s="264">
        <v>3</v>
      </c>
      <c r="F1597" s="263" t="s">
        <v>495</v>
      </c>
      <c r="G1597" s="263" t="s">
        <v>1704</v>
      </c>
      <c r="H1597" s="263" t="s">
        <v>1764</v>
      </c>
      <c r="I1597" s="263" t="s">
        <v>1766</v>
      </c>
      <c r="J1597" s="51"/>
      <c r="K1597" s="52" t="str">
        <f t="shared" si="273"/>
        <v/>
      </c>
      <c r="L1597" s="83" t="str">
        <f t="shared" si="274"/>
        <v/>
      </c>
      <c r="M1597" s="53" t="str">
        <f>IF(K1597="","",COUNTIF($K$7:K1597,"ﾘｽﾄ１"))</f>
        <v/>
      </c>
      <c r="N1597" s="53" t="str">
        <f t="shared" si="275"/>
        <v/>
      </c>
      <c r="O1597" s="54" t="str">
        <f t="shared" si="276"/>
        <v/>
      </c>
      <c r="P1597" s="53" t="str">
        <f t="shared" si="267"/>
        <v/>
      </c>
      <c r="Q1597" s="52" t="str">
        <f t="shared" si="268"/>
        <v/>
      </c>
      <c r="R1597" s="55" t="str">
        <f t="shared" si="269"/>
        <v/>
      </c>
      <c r="S1597" s="52" t="str">
        <f t="shared" si="277"/>
        <v/>
      </c>
      <c r="T1597" s="83" t="str">
        <f t="shared" si="270"/>
        <v/>
      </c>
      <c r="U1597" s="53" t="str">
        <f>IF(S1597="","",COUNTIF($S$7:S1597,"該当２"))</f>
        <v/>
      </c>
      <c r="V1597" s="56" t="str">
        <f t="shared" si="271"/>
        <v/>
      </c>
      <c r="W1597" s="83" t="str">
        <f t="shared" si="272"/>
        <v/>
      </c>
      <c r="X1597" s="53" t="str">
        <f>IF(V1597="","",COUNTIF($V$7:V1597,"該当３"))</f>
        <v/>
      </c>
    </row>
    <row r="1598" spans="1:24">
      <c r="A1598" s="263">
        <v>1021114004</v>
      </c>
      <c r="B1598" s="263">
        <v>10</v>
      </c>
      <c r="C1598" s="264">
        <v>211</v>
      </c>
      <c r="D1598" s="265">
        <v>14</v>
      </c>
      <c r="E1598" s="264">
        <v>4</v>
      </c>
      <c r="F1598" s="263" t="s">
        <v>495</v>
      </c>
      <c r="G1598" s="263" t="s">
        <v>1704</v>
      </c>
      <c r="H1598" s="263" t="s">
        <v>1764</v>
      </c>
      <c r="I1598" s="263" t="s">
        <v>1767</v>
      </c>
      <c r="J1598" s="51"/>
      <c r="K1598" s="52" t="str">
        <f t="shared" si="273"/>
        <v/>
      </c>
      <c r="L1598" s="83" t="str">
        <f t="shared" si="274"/>
        <v/>
      </c>
      <c r="M1598" s="53" t="str">
        <f>IF(K1598="","",COUNTIF($K$7:K1598,"ﾘｽﾄ１"))</f>
        <v/>
      </c>
      <c r="N1598" s="53" t="str">
        <f t="shared" si="275"/>
        <v/>
      </c>
      <c r="O1598" s="54" t="str">
        <f t="shared" si="276"/>
        <v/>
      </c>
      <c r="P1598" s="53" t="str">
        <f t="shared" si="267"/>
        <v/>
      </c>
      <c r="Q1598" s="52" t="str">
        <f t="shared" si="268"/>
        <v/>
      </c>
      <c r="R1598" s="55" t="str">
        <f t="shared" si="269"/>
        <v/>
      </c>
      <c r="S1598" s="52" t="str">
        <f t="shared" si="277"/>
        <v/>
      </c>
      <c r="T1598" s="83" t="str">
        <f t="shared" si="270"/>
        <v/>
      </c>
      <c r="U1598" s="53" t="str">
        <f>IF(S1598="","",COUNTIF($S$7:S1598,"該当２"))</f>
        <v/>
      </c>
      <c r="V1598" s="56" t="str">
        <f t="shared" si="271"/>
        <v/>
      </c>
      <c r="W1598" s="83" t="str">
        <f t="shared" si="272"/>
        <v/>
      </c>
      <c r="X1598" s="53" t="str">
        <f>IF(V1598="","",COUNTIF($V$7:V1598,"該当３"))</f>
        <v/>
      </c>
    </row>
    <row r="1599" spans="1:24">
      <c r="A1599" s="263">
        <v>1021200000</v>
      </c>
      <c r="B1599" s="263">
        <v>10</v>
      </c>
      <c r="C1599" s="264">
        <v>212</v>
      </c>
      <c r="D1599" s="265">
        <v>0</v>
      </c>
      <c r="E1599" s="264">
        <v>0</v>
      </c>
      <c r="F1599" s="263" t="s">
        <v>495</v>
      </c>
      <c r="G1599" s="263" t="s">
        <v>1768</v>
      </c>
      <c r="H1599" s="263"/>
      <c r="I1599" s="263"/>
      <c r="J1599" s="51"/>
      <c r="K1599" s="52" t="str">
        <f t="shared" si="273"/>
        <v>ﾘｽﾄ１</v>
      </c>
      <c r="L1599" s="83" t="str">
        <f t="shared" si="274"/>
        <v>みどり市</v>
      </c>
      <c r="M1599" s="53">
        <f>IF(K1599="","",COUNTIF($K$7:K1599,"ﾘｽﾄ１"))</f>
        <v>12</v>
      </c>
      <c r="N1599" s="53" t="str">
        <f t="shared" si="275"/>
        <v/>
      </c>
      <c r="O1599" s="54" t="str">
        <f t="shared" si="276"/>
        <v/>
      </c>
      <c r="P1599" s="53" t="str">
        <f t="shared" si="267"/>
        <v/>
      </c>
      <c r="Q1599" s="52" t="str">
        <f t="shared" si="268"/>
        <v/>
      </c>
      <c r="R1599" s="55" t="str">
        <f t="shared" si="269"/>
        <v/>
      </c>
      <c r="S1599" s="52" t="str">
        <f t="shared" si="277"/>
        <v/>
      </c>
      <c r="T1599" s="83" t="str">
        <f t="shared" si="270"/>
        <v/>
      </c>
      <c r="U1599" s="53" t="str">
        <f>IF(S1599="","",COUNTIF($S$7:S1599,"該当２"))</f>
        <v/>
      </c>
      <c r="V1599" s="56" t="str">
        <f t="shared" si="271"/>
        <v/>
      </c>
      <c r="W1599" s="83" t="str">
        <f t="shared" si="272"/>
        <v/>
      </c>
      <c r="X1599" s="53" t="str">
        <f>IF(V1599="","",COUNTIF($V$7:V1599,"該当３"))</f>
        <v/>
      </c>
    </row>
    <row r="1600" spans="1:24">
      <c r="A1600" s="263">
        <v>1021201000</v>
      </c>
      <c r="B1600" s="263">
        <v>10</v>
      </c>
      <c r="C1600" s="264">
        <v>212</v>
      </c>
      <c r="D1600" s="265">
        <v>1</v>
      </c>
      <c r="E1600" s="264">
        <v>0</v>
      </c>
      <c r="F1600" s="263" t="s">
        <v>495</v>
      </c>
      <c r="G1600" s="263" t="s">
        <v>1768</v>
      </c>
      <c r="H1600" s="266" t="s">
        <v>1769</v>
      </c>
      <c r="I1600" s="263"/>
      <c r="J1600" s="51"/>
      <c r="K1600" s="52" t="str">
        <f t="shared" si="273"/>
        <v/>
      </c>
      <c r="L1600" s="83" t="str">
        <f t="shared" si="274"/>
        <v/>
      </c>
      <c r="M1600" s="53" t="str">
        <f>IF(K1600="","",COUNTIF($K$7:K1600,"ﾘｽﾄ１"))</f>
        <v/>
      </c>
      <c r="N1600" s="53" t="str">
        <f t="shared" si="275"/>
        <v/>
      </c>
      <c r="O1600" s="54" t="str">
        <f t="shared" si="276"/>
        <v/>
      </c>
      <c r="P1600" s="53" t="str">
        <f t="shared" si="267"/>
        <v/>
      </c>
      <c r="Q1600" s="52" t="str">
        <f t="shared" si="268"/>
        <v/>
      </c>
      <c r="R1600" s="55" t="str">
        <f t="shared" si="269"/>
        <v/>
      </c>
      <c r="S1600" s="52" t="str">
        <f t="shared" si="277"/>
        <v/>
      </c>
      <c r="T1600" s="83" t="str">
        <f t="shared" si="270"/>
        <v/>
      </c>
      <c r="U1600" s="53" t="str">
        <f>IF(S1600="","",COUNTIF($S$7:S1600,"該当２"))</f>
        <v/>
      </c>
      <c r="V1600" s="56" t="str">
        <f t="shared" si="271"/>
        <v/>
      </c>
      <c r="W1600" s="83" t="str">
        <f t="shared" si="272"/>
        <v/>
      </c>
      <c r="X1600" s="53" t="str">
        <f>IF(V1600="","",COUNTIF($V$7:V1600,"該当３"))</f>
        <v/>
      </c>
    </row>
    <row r="1601" spans="1:24">
      <c r="A1601" s="263">
        <v>1021201001</v>
      </c>
      <c r="B1601" s="263">
        <v>10</v>
      </c>
      <c r="C1601" s="264">
        <v>212</v>
      </c>
      <c r="D1601" s="265">
        <v>1</v>
      </c>
      <c r="E1601" s="264">
        <v>1</v>
      </c>
      <c r="F1601" s="263" t="s">
        <v>495</v>
      </c>
      <c r="G1601" s="263" t="s">
        <v>1768</v>
      </c>
      <c r="H1601" s="266" t="s">
        <v>1769</v>
      </c>
      <c r="I1601" s="263" t="s">
        <v>1770</v>
      </c>
      <c r="J1601" s="51"/>
      <c r="K1601" s="52" t="str">
        <f t="shared" si="273"/>
        <v/>
      </c>
      <c r="L1601" s="83" t="str">
        <f t="shared" si="274"/>
        <v/>
      </c>
      <c r="M1601" s="53" t="str">
        <f>IF(K1601="","",COUNTIF($K$7:K1601,"ﾘｽﾄ１"))</f>
        <v/>
      </c>
      <c r="N1601" s="53" t="str">
        <f t="shared" si="275"/>
        <v/>
      </c>
      <c r="O1601" s="54" t="str">
        <f t="shared" si="276"/>
        <v/>
      </c>
      <c r="P1601" s="53" t="str">
        <f t="shared" si="267"/>
        <v/>
      </c>
      <c r="Q1601" s="52" t="str">
        <f t="shared" si="268"/>
        <v/>
      </c>
      <c r="R1601" s="55" t="str">
        <f t="shared" si="269"/>
        <v/>
      </c>
      <c r="S1601" s="52" t="str">
        <f t="shared" si="277"/>
        <v/>
      </c>
      <c r="T1601" s="83" t="str">
        <f t="shared" si="270"/>
        <v/>
      </c>
      <c r="U1601" s="53" t="str">
        <f>IF(S1601="","",COUNTIF($S$7:S1601,"該当２"))</f>
        <v/>
      </c>
      <c r="V1601" s="56" t="str">
        <f t="shared" si="271"/>
        <v/>
      </c>
      <c r="W1601" s="83" t="str">
        <f t="shared" si="272"/>
        <v/>
      </c>
      <c r="X1601" s="53" t="str">
        <f>IF(V1601="","",COUNTIF($V$7:V1601,"該当３"))</f>
        <v/>
      </c>
    </row>
    <row r="1602" spans="1:24">
      <c r="A1602" s="263">
        <v>1021201002</v>
      </c>
      <c r="B1602" s="263">
        <v>10</v>
      </c>
      <c r="C1602" s="264">
        <v>212</v>
      </c>
      <c r="D1602" s="265">
        <v>1</v>
      </c>
      <c r="E1602" s="264">
        <v>2</v>
      </c>
      <c r="F1602" s="263" t="s">
        <v>495</v>
      </c>
      <c r="G1602" s="263" t="s">
        <v>1768</v>
      </c>
      <c r="H1602" s="266" t="s">
        <v>1769</v>
      </c>
      <c r="I1602" s="263" t="s">
        <v>1771</v>
      </c>
      <c r="J1602" s="51"/>
      <c r="K1602" s="52" t="str">
        <f t="shared" si="273"/>
        <v/>
      </c>
      <c r="L1602" s="83" t="str">
        <f t="shared" si="274"/>
        <v/>
      </c>
      <c r="M1602" s="53" t="str">
        <f>IF(K1602="","",COUNTIF($K$7:K1602,"ﾘｽﾄ１"))</f>
        <v/>
      </c>
      <c r="N1602" s="53" t="str">
        <f t="shared" si="275"/>
        <v/>
      </c>
      <c r="O1602" s="54" t="str">
        <f t="shared" si="276"/>
        <v/>
      </c>
      <c r="P1602" s="53" t="str">
        <f t="shared" si="267"/>
        <v/>
      </c>
      <c r="Q1602" s="52" t="str">
        <f t="shared" si="268"/>
        <v/>
      </c>
      <c r="R1602" s="55" t="str">
        <f t="shared" si="269"/>
        <v/>
      </c>
      <c r="S1602" s="52" t="str">
        <f t="shared" si="277"/>
        <v/>
      </c>
      <c r="T1602" s="83" t="str">
        <f t="shared" si="270"/>
        <v/>
      </c>
      <c r="U1602" s="53" t="str">
        <f>IF(S1602="","",COUNTIF($S$7:S1602,"該当２"))</f>
        <v/>
      </c>
      <c r="V1602" s="56" t="str">
        <f t="shared" si="271"/>
        <v/>
      </c>
      <c r="W1602" s="83" t="str">
        <f t="shared" si="272"/>
        <v/>
      </c>
      <c r="X1602" s="53" t="str">
        <f>IF(V1602="","",COUNTIF($V$7:V1602,"該当３"))</f>
        <v/>
      </c>
    </row>
    <row r="1603" spans="1:24">
      <c r="A1603" s="263">
        <v>1021201003</v>
      </c>
      <c r="B1603" s="263">
        <v>10</v>
      </c>
      <c r="C1603" s="264">
        <v>212</v>
      </c>
      <c r="D1603" s="265">
        <v>1</v>
      </c>
      <c r="E1603" s="264">
        <v>3</v>
      </c>
      <c r="F1603" s="263" t="s">
        <v>495</v>
      </c>
      <c r="G1603" s="263" t="s">
        <v>1768</v>
      </c>
      <c r="H1603" s="266" t="s">
        <v>1769</v>
      </c>
      <c r="I1603" s="263" t="s">
        <v>232</v>
      </c>
      <c r="J1603" s="51"/>
      <c r="K1603" s="52" t="str">
        <f t="shared" si="273"/>
        <v/>
      </c>
      <c r="L1603" s="83" t="str">
        <f t="shared" si="274"/>
        <v/>
      </c>
      <c r="M1603" s="53" t="str">
        <f>IF(K1603="","",COUNTIF($K$7:K1603,"ﾘｽﾄ１"))</f>
        <v/>
      </c>
      <c r="N1603" s="53" t="str">
        <f t="shared" si="275"/>
        <v/>
      </c>
      <c r="O1603" s="54" t="str">
        <f t="shared" si="276"/>
        <v/>
      </c>
      <c r="P1603" s="53" t="str">
        <f t="shared" si="267"/>
        <v/>
      </c>
      <c r="Q1603" s="52" t="str">
        <f t="shared" si="268"/>
        <v/>
      </c>
      <c r="R1603" s="55" t="str">
        <f t="shared" si="269"/>
        <v/>
      </c>
      <c r="S1603" s="52" t="str">
        <f t="shared" si="277"/>
        <v/>
      </c>
      <c r="T1603" s="83" t="str">
        <f t="shared" si="270"/>
        <v/>
      </c>
      <c r="U1603" s="53" t="str">
        <f>IF(S1603="","",COUNTIF($S$7:S1603,"該当２"))</f>
        <v/>
      </c>
      <c r="V1603" s="56" t="str">
        <f t="shared" si="271"/>
        <v/>
      </c>
      <c r="W1603" s="83" t="str">
        <f t="shared" si="272"/>
        <v/>
      </c>
      <c r="X1603" s="53" t="str">
        <f>IF(V1603="","",COUNTIF($V$7:V1603,"該当３"))</f>
        <v/>
      </c>
    </row>
    <row r="1604" spans="1:24">
      <c r="A1604" s="263">
        <v>1021201004</v>
      </c>
      <c r="B1604" s="263">
        <v>10</v>
      </c>
      <c r="C1604" s="264">
        <v>212</v>
      </c>
      <c r="D1604" s="265">
        <v>1</v>
      </c>
      <c r="E1604" s="264">
        <v>4</v>
      </c>
      <c r="F1604" s="263" t="s">
        <v>495</v>
      </c>
      <c r="G1604" s="263" t="s">
        <v>1768</v>
      </c>
      <c r="H1604" s="266" t="s">
        <v>1769</v>
      </c>
      <c r="I1604" s="263" t="s">
        <v>231</v>
      </c>
      <c r="J1604" s="51"/>
      <c r="K1604" s="52" t="str">
        <f t="shared" si="273"/>
        <v/>
      </c>
      <c r="L1604" s="83" t="str">
        <f t="shared" si="274"/>
        <v/>
      </c>
      <c r="M1604" s="53" t="str">
        <f>IF(K1604="","",COUNTIF($K$7:K1604,"ﾘｽﾄ１"))</f>
        <v/>
      </c>
      <c r="N1604" s="53" t="str">
        <f t="shared" si="275"/>
        <v/>
      </c>
      <c r="O1604" s="54" t="str">
        <f t="shared" si="276"/>
        <v/>
      </c>
      <c r="P1604" s="53" t="str">
        <f t="shared" si="267"/>
        <v/>
      </c>
      <c r="Q1604" s="52" t="str">
        <f t="shared" si="268"/>
        <v/>
      </c>
      <c r="R1604" s="55" t="str">
        <f t="shared" si="269"/>
        <v/>
      </c>
      <c r="S1604" s="52" t="str">
        <f t="shared" si="277"/>
        <v/>
      </c>
      <c r="T1604" s="83" t="str">
        <f t="shared" si="270"/>
        <v/>
      </c>
      <c r="U1604" s="53" t="str">
        <f>IF(S1604="","",COUNTIF($S$7:S1604,"該当２"))</f>
        <v/>
      </c>
      <c r="V1604" s="56" t="str">
        <f t="shared" si="271"/>
        <v/>
      </c>
      <c r="W1604" s="83" t="str">
        <f t="shared" si="272"/>
        <v/>
      </c>
      <c r="X1604" s="53" t="str">
        <f>IF(V1604="","",COUNTIF($V$7:V1604,"該当３"))</f>
        <v/>
      </c>
    </row>
    <row r="1605" spans="1:24">
      <c r="A1605" s="263">
        <v>1021201005</v>
      </c>
      <c r="B1605" s="263">
        <v>10</v>
      </c>
      <c r="C1605" s="264">
        <v>212</v>
      </c>
      <c r="D1605" s="265">
        <v>1</v>
      </c>
      <c r="E1605" s="264">
        <v>5</v>
      </c>
      <c r="F1605" s="263" t="s">
        <v>495</v>
      </c>
      <c r="G1605" s="263" t="s">
        <v>1768</v>
      </c>
      <c r="H1605" s="266" t="s">
        <v>1769</v>
      </c>
      <c r="I1605" s="263" t="s">
        <v>1772</v>
      </c>
      <c r="J1605" s="51"/>
      <c r="K1605" s="52" t="str">
        <f t="shared" si="273"/>
        <v/>
      </c>
      <c r="L1605" s="83" t="str">
        <f t="shared" si="274"/>
        <v/>
      </c>
      <c r="M1605" s="53" t="str">
        <f>IF(K1605="","",COUNTIF($K$7:K1605,"ﾘｽﾄ１"))</f>
        <v/>
      </c>
      <c r="N1605" s="53" t="str">
        <f t="shared" si="275"/>
        <v/>
      </c>
      <c r="O1605" s="54" t="str">
        <f t="shared" si="276"/>
        <v/>
      </c>
      <c r="P1605" s="53" t="str">
        <f t="shared" si="267"/>
        <v/>
      </c>
      <c r="Q1605" s="52" t="str">
        <f t="shared" si="268"/>
        <v/>
      </c>
      <c r="R1605" s="55" t="str">
        <f t="shared" si="269"/>
        <v/>
      </c>
      <c r="S1605" s="52" t="str">
        <f t="shared" si="277"/>
        <v/>
      </c>
      <c r="T1605" s="83" t="str">
        <f t="shared" si="270"/>
        <v/>
      </c>
      <c r="U1605" s="53" t="str">
        <f>IF(S1605="","",COUNTIF($S$7:S1605,"該当２"))</f>
        <v/>
      </c>
      <c r="V1605" s="56" t="str">
        <f t="shared" si="271"/>
        <v/>
      </c>
      <c r="W1605" s="83" t="str">
        <f t="shared" si="272"/>
        <v/>
      </c>
      <c r="X1605" s="53" t="str">
        <f>IF(V1605="","",COUNTIF($V$7:V1605,"該当３"))</f>
        <v/>
      </c>
    </row>
    <row r="1606" spans="1:24">
      <c r="A1606" s="263">
        <v>1021201006</v>
      </c>
      <c r="B1606" s="263">
        <v>10</v>
      </c>
      <c r="C1606" s="264">
        <v>212</v>
      </c>
      <c r="D1606" s="265">
        <v>1</v>
      </c>
      <c r="E1606" s="264">
        <v>6</v>
      </c>
      <c r="F1606" s="263" t="s">
        <v>495</v>
      </c>
      <c r="G1606" s="263" t="s">
        <v>1768</v>
      </c>
      <c r="H1606" s="266" t="s">
        <v>1769</v>
      </c>
      <c r="I1606" s="263" t="s">
        <v>1773</v>
      </c>
      <c r="J1606" s="51"/>
      <c r="K1606" s="52" t="str">
        <f t="shared" si="273"/>
        <v/>
      </c>
      <c r="L1606" s="83" t="str">
        <f t="shared" si="274"/>
        <v/>
      </c>
      <c r="M1606" s="53" t="str">
        <f>IF(K1606="","",COUNTIF($K$7:K1606,"ﾘｽﾄ１"))</f>
        <v/>
      </c>
      <c r="N1606" s="53" t="str">
        <f t="shared" si="275"/>
        <v/>
      </c>
      <c r="O1606" s="54" t="str">
        <f t="shared" si="276"/>
        <v/>
      </c>
      <c r="P1606" s="53" t="str">
        <f t="shared" si="267"/>
        <v/>
      </c>
      <c r="Q1606" s="52" t="str">
        <f t="shared" si="268"/>
        <v/>
      </c>
      <c r="R1606" s="55" t="str">
        <f t="shared" si="269"/>
        <v/>
      </c>
      <c r="S1606" s="52" t="str">
        <f t="shared" si="277"/>
        <v/>
      </c>
      <c r="T1606" s="83" t="str">
        <f t="shared" si="270"/>
        <v/>
      </c>
      <c r="U1606" s="53" t="str">
        <f>IF(S1606="","",COUNTIF($S$7:S1606,"該当２"))</f>
        <v/>
      </c>
      <c r="V1606" s="56" t="str">
        <f t="shared" si="271"/>
        <v/>
      </c>
      <c r="W1606" s="83" t="str">
        <f t="shared" si="272"/>
        <v/>
      </c>
      <c r="X1606" s="53" t="str">
        <f>IF(V1606="","",COUNTIF($V$7:V1606,"該当３"))</f>
        <v/>
      </c>
    </row>
    <row r="1607" spans="1:24">
      <c r="A1607" s="263">
        <v>1021201007</v>
      </c>
      <c r="B1607" s="263">
        <v>10</v>
      </c>
      <c r="C1607" s="264">
        <v>212</v>
      </c>
      <c r="D1607" s="265">
        <v>1</v>
      </c>
      <c r="E1607" s="264">
        <v>7</v>
      </c>
      <c r="F1607" s="263" t="s">
        <v>495</v>
      </c>
      <c r="G1607" s="263" t="s">
        <v>1768</v>
      </c>
      <c r="H1607" s="266" t="s">
        <v>1769</v>
      </c>
      <c r="I1607" s="263" t="s">
        <v>866</v>
      </c>
      <c r="J1607" s="51"/>
      <c r="K1607" s="52" t="str">
        <f t="shared" si="273"/>
        <v/>
      </c>
      <c r="L1607" s="83" t="str">
        <f t="shared" si="274"/>
        <v/>
      </c>
      <c r="M1607" s="53" t="str">
        <f>IF(K1607="","",COUNTIF($K$7:K1607,"ﾘｽﾄ１"))</f>
        <v/>
      </c>
      <c r="N1607" s="53" t="str">
        <f t="shared" si="275"/>
        <v/>
      </c>
      <c r="O1607" s="54" t="str">
        <f t="shared" si="276"/>
        <v/>
      </c>
      <c r="P1607" s="53" t="str">
        <f t="shared" si="267"/>
        <v/>
      </c>
      <c r="Q1607" s="52" t="str">
        <f t="shared" si="268"/>
        <v/>
      </c>
      <c r="R1607" s="55" t="str">
        <f t="shared" si="269"/>
        <v/>
      </c>
      <c r="S1607" s="52" t="str">
        <f t="shared" si="277"/>
        <v/>
      </c>
      <c r="T1607" s="83" t="str">
        <f t="shared" si="270"/>
        <v/>
      </c>
      <c r="U1607" s="53" t="str">
        <f>IF(S1607="","",COUNTIF($S$7:S1607,"該当２"))</f>
        <v/>
      </c>
      <c r="V1607" s="56" t="str">
        <f t="shared" si="271"/>
        <v/>
      </c>
      <c r="W1607" s="83" t="str">
        <f t="shared" si="272"/>
        <v/>
      </c>
      <c r="X1607" s="53" t="str">
        <f>IF(V1607="","",COUNTIF($V$7:V1607,"該当３"))</f>
        <v/>
      </c>
    </row>
    <row r="1608" spans="1:24">
      <c r="A1608" s="263">
        <v>1021201008</v>
      </c>
      <c r="B1608" s="263">
        <v>10</v>
      </c>
      <c r="C1608" s="264">
        <v>212</v>
      </c>
      <c r="D1608" s="265">
        <v>1</v>
      </c>
      <c r="E1608" s="264">
        <v>8</v>
      </c>
      <c r="F1608" s="263" t="s">
        <v>495</v>
      </c>
      <c r="G1608" s="263" t="s">
        <v>1768</v>
      </c>
      <c r="H1608" s="266" t="s">
        <v>1769</v>
      </c>
      <c r="I1608" s="263" t="s">
        <v>1774</v>
      </c>
      <c r="J1608" s="51"/>
      <c r="K1608" s="52" t="str">
        <f t="shared" si="273"/>
        <v/>
      </c>
      <c r="L1608" s="83" t="str">
        <f t="shared" si="274"/>
        <v/>
      </c>
      <c r="M1608" s="53" t="str">
        <f>IF(K1608="","",COUNTIF($K$7:K1608,"ﾘｽﾄ１"))</f>
        <v/>
      </c>
      <c r="N1608" s="53" t="str">
        <f t="shared" si="275"/>
        <v/>
      </c>
      <c r="O1608" s="54" t="str">
        <f t="shared" si="276"/>
        <v/>
      </c>
      <c r="P1608" s="53" t="str">
        <f t="shared" si="267"/>
        <v/>
      </c>
      <c r="Q1608" s="52" t="str">
        <f t="shared" si="268"/>
        <v/>
      </c>
      <c r="R1608" s="55" t="str">
        <f t="shared" si="269"/>
        <v/>
      </c>
      <c r="S1608" s="52" t="str">
        <f t="shared" si="277"/>
        <v/>
      </c>
      <c r="T1608" s="83" t="str">
        <f t="shared" si="270"/>
        <v/>
      </c>
      <c r="U1608" s="53" t="str">
        <f>IF(S1608="","",COUNTIF($S$7:S1608,"該当２"))</f>
        <v/>
      </c>
      <c r="V1608" s="56" t="str">
        <f t="shared" si="271"/>
        <v/>
      </c>
      <c r="W1608" s="83" t="str">
        <f t="shared" si="272"/>
        <v/>
      </c>
      <c r="X1608" s="53" t="str">
        <f>IF(V1608="","",COUNTIF($V$7:V1608,"該当３"))</f>
        <v/>
      </c>
    </row>
    <row r="1609" spans="1:24">
      <c r="A1609" s="263">
        <v>1021201009</v>
      </c>
      <c r="B1609" s="263">
        <v>10</v>
      </c>
      <c r="C1609" s="264">
        <v>212</v>
      </c>
      <c r="D1609" s="265">
        <v>1</v>
      </c>
      <c r="E1609" s="264">
        <v>9</v>
      </c>
      <c r="F1609" s="263" t="s">
        <v>495</v>
      </c>
      <c r="G1609" s="263" t="s">
        <v>1768</v>
      </c>
      <c r="H1609" s="266" t="s">
        <v>1769</v>
      </c>
      <c r="I1609" s="263" t="s">
        <v>1775</v>
      </c>
      <c r="J1609" s="51"/>
      <c r="K1609" s="52" t="str">
        <f t="shared" si="273"/>
        <v/>
      </c>
      <c r="L1609" s="83" t="str">
        <f t="shared" si="274"/>
        <v/>
      </c>
      <c r="M1609" s="53" t="str">
        <f>IF(K1609="","",COUNTIF($K$7:K1609,"ﾘｽﾄ１"))</f>
        <v/>
      </c>
      <c r="N1609" s="53" t="str">
        <f t="shared" si="275"/>
        <v/>
      </c>
      <c r="O1609" s="54" t="str">
        <f t="shared" si="276"/>
        <v/>
      </c>
      <c r="P1609" s="53" t="str">
        <f t="shared" si="267"/>
        <v/>
      </c>
      <c r="Q1609" s="52" t="str">
        <f t="shared" si="268"/>
        <v/>
      </c>
      <c r="R1609" s="55" t="str">
        <f t="shared" si="269"/>
        <v/>
      </c>
      <c r="S1609" s="52" t="str">
        <f t="shared" si="277"/>
        <v/>
      </c>
      <c r="T1609" s="83" t="str">
        <f t="shared" si="270"/>
        <v/>
      </c>
      <c r="U1609" s="53" t="str">
        <f>IF(S1609="","",COUNTIF($S$7:S1609,"該当２"))</f>
        <v/>
      </c>
      <c r="V1609" s="56" t="str">
        <f t="shared" si="271"/>
        <v/>
      </c>
      <c r="W1609" s="83" t="str">
        <f t="shared" si="272"/>
        <v/>
      </c>
      <c r="X1609" s="53" t="str">
        <f>IF(V1609="","",COUNTIF($V$7:V1609,"該当３"))</f>
        <v/>
      </c>
    </row>
    <row r="1610" spans="1:24">
      <c r="A1610" s="263">
        <v>1021201010</v>
      </c>
      <c r="B1610" s="263">
        <v>10</v>
      </c>
      <c r="C1610" s="264">
        <v>212</v>
      </c>
      <c r="D1610" s="265">
        <v>1</v>
      </c>
      <c r="E1610" s="264">
        <v>10</v>
      </c>
      <c r="F1610" s="263" t="s">
        <v>495</v>
      </c>
      <c r="G1610" s="263" t="s">
        <v>1768</v>
      </c>
      <c r="H1610" s="266" t="s">
        <v>1769</v>
      </c>
      <c r="I1610" s="263" t="s">
        <v>1776</v>
      </c>
      <c r="J1610" s="51"/>
      <c r="K1610" s="52" t="str">
        <f t="shared" si="273"/>
        <v/>
      </c>
      <c r="L1610" s="83" t="str">
        <f t="shared" si="274"/>
        <v/>
      </c>
      <c r="M1610" s="53" t="str">
        <f>IF(K1610="","",COUNTIF($K$7:K1610,"ﾘｽﾄ１"))</f>
        <v/>
      </c>
      <c r="N1610" s="53" t="str">
        <f t="shared" si="275"/>
        <v/>
      </c>
      <c r="O1610" s="54" t="str">
        <f t="shared" si="276"/>
        <v/>
      </c>
      <c r="P1610" s="53" t="str">
        <f t="shared" ref="P1610:P1673" si="278">IF(O1610="該当１",G1610,"")</f>
        <v/>
      </c>
      <c r="Q1610" s="52" t="str">
        <f t="shared" ref="Q1610:Q1673" si="279">IF(O1610="該当１","ﾘｽﾄ2","")</f>
        <v/>
      </c>
      <c r="R1610" s="55" t="str">
        <f t="shared" ref="R1610:R1673" si="280">IF(Q1610="ﾘｽﾄ2",H1610,"")</f>
        <v/>
      </c>
      <c r="S1610" s="52" t="str">
        <f t="shared" si="277"/>
        <v/>
      </c>
      <c r="T1610" s="83" t="str">
        <f t="shared" ref="T1610:T1673" si="281">IF(S1610="該当２",H1610,"")</f>
        <v/>
      </c>
      <c r="U1610" s="53" t="str">
        <f>IF(S1610="","",COUNTIF($S$7:S1610,"該当２"))</f>
        <v/>
      </c>
      <c r="V1610" s="56" t="str">
        <f t="shared" ref="V1610:V1673" si="282">IF(AND($S$2=H1610,E1610&gt;0,E1610&lt;998),"該当３","")</f>
        <v/>
      </c>
      <c r="W1610" s="83" t="str">
        <f t="shared" ref="W1610:W1673" si="283">IF(V1610="該当３",I1610,"")</f>
        <v/>
      </c>
      <c r="X1610" s="53" t="str">
        <f>IF(V1610="","",COUNTIF($V$7:V1610,"該当３"))</f>
        <v/>
      </c>
    </row>
    <row r="1611" spans="1:24">
      <c r="A1611" s="263">
        <v>1021202000</v>
      </c>
      <c r="B1611" s="263">
        <v>10</v>
      </c>
      <c r="C1611" s="264">
        <v>212</v>
      </c>
      <c r="D1611" s="265">
        <v>2</v>
      </c>
      <c r="E1611" s="264">
        <v>0</v>
      </c>
      <c r="F1611" s="263" t="s">
        <v>495</v>
      </c>
      <c r="G1611" s="263" t="s">
        <v>1768</v>
      </c>
      <c r="H1611" s="263" t="s">
        <v>1777</v>
      </c>
      <c r="I1611" s="263"/>
      <c r="J1611" s="51"/>
      <c r="K1611" s="52" t="str">
        <f t="shared" ref="K1611:K1674" si="284">IF(AND($C1611&gt;0,$H1611=""),"ﾘｽﾄ１","")</f>
        <v/>
      </c>
      <c r="L1611" s="83" t="str">
        <f t="shared" ref="L1611:L1674" si="285">IF(K1611="ﾘｽﾄ１",G1611,"")</f>
        <v/>
      </c>
      <c r="M1611" s="53" t="str">
        <f>IF(K1611="","",COUNTIF($K$7:K1611,"ﾘｽﾄ１"))</f>
        <v/>
      </c>
      <c r="N1611" s="53" t="str">
        <f t="shared" ref="N1611:N1674" si="286">IF(AND(D1611=0,E1611&gt;0),"同一区","")</f>
        <v/>
      </c>
      <c r="O1611" s="54" t="str">
        <f t="shared" ref="O1611:O1674" si="287">IF(AND(EXACT($K$2,G1611),H1611&gt;0),"該当１","")</f>
        <v/>
      </c>
      <c r="P1611" s="53" t="str">
        <f t="shared" si="278"/>
        <v/>
      </c>
      <c r="Q1611" s="52" t="str">
        <f t="shared" si="279"/>
        <v/>
      </c>
      <c r="R1611" s="55" t="str">
        <f t="shared" si="280"/>
        <v/>
      </c>
      <c r="S1611" s="52" t="str">
        <f t="shared" ref="S1611:S1674" si="288">IF(AND(Q1611="ﾘｽﾄ2",OR(I1611=0,AND(N1611="同一区",E1611=1))),"該当２","")</f>
        <v/>
      </c>
      <c r="T1611" s="83" t="str">
        <f t="shared" si="281"/>
        <v/>
      </c>
      <c r="U1611" s="53" t="str">
        <f>IF(S1611="","",COUNTIF($S$7:S1611,"該当２"))</f>
        <v/>
      </c>
      <c r="V1611" s="56" t="str">
        <f t="shared" si="282"/>
        <v/>
      </c>
      <c r="W1611" s="83" t="str">
        <f t="shared" si="283"/>
        <v/>
      </c>
      <c r="X1611" s="53" t="str">
        <f>IF(V1611="","",COUNTIF($V$7:V1611,"該当３"))</f>
        <v/>
      </c>
    </row>
    <row r="1612" spans="1:24">
      <c r="A1612" s="263">
        <v>1021202001</v>
      </c>
      <c r="B1612" s="263">
        <v>10</v>
      </c>
      <c r="C1612" s="264">
        <v>212</v>
      </c>
      <c r="D1612" s="265">
        <v>2</v>
      </c>
      <c r="E1612" s="264">
        <v>1</v>
      </c>
      <c r="F1612" s="263" t="s">
        <v>495</v>
      </c>
      <c r="G1612" s="263" t="s">
        <v>1768</v>
      </c>
      <c r="H1612" s="263" t="s">
        <v>1777</v>
      </c>
      <c r="I1612" s="263" t="s">
        <v>1778</v>
      </c>
      <c r="J1612" s="51"/>
      <c r="K1612" s="52" t="str">
        <f t="shared" si="284"/>
        <v/>
      </c>
      <c r="L1612" s="83" t="str">
        <f t="shared" si="285"/>
        <v/>
      </c>
      <c r="M1612" s="53" t="str">
        <f>IF(K1612="","",COUNTIF($K$7:K1612,"ﾘｽﾄ１"))</f>
        <v/>
      </c>
      <c r="N1612" s="53" t="str">
        <f t="shared" si="286"/>
        <v/>
      </c>
      <c r="O1612" s="54" t="str">
        <f t="shared" si="287"/>
        <v/>
      </c>
      <c r="P1612" s="53" t="str">
        <f t="shared" si="278"/>
        <v/>
      </c>
      <c r="Q1612" s="52" t="str">
        <f t="shared" si="279"/>
        <v/>
      </c>
      <c r="R1612" s="55" t="str">
        <f t="shared" si="280"/>
        <v/>
      </c>
      <c r="S1612" s="52" t="str">
        <f t="shared" si="288"/>
        <v/>
      </c>
      <c r="T1612" s="83" t="str">
        <f t="shared" si="281"/>
        <v/>
      </c>
      <c r="U1612" s="53" t="str">
        <f>IF(S1612="","",COUNTIF($S$7:S1612,"該当２"))</f>
        <v/>
      </c>
      <c r="V1612" s="56" t="str">
        <f t="shared" si="282"/>
        <v/>
      </c>
      <c r="W1612" s="83" t="str">
        <f t="shared" si="283"/>
        <v/>
      </c>
      <c r="X1612" s="53" t="str">
        <f>IF(V1612="","",COUNTIF($V$7:V1612,"該当３"))</f>
        <v/>
      </c>
    </row>
    <row r="1613" spans="1:24">
      <c r="A1613" s="263">
        <v>1021202002</v>
      </c>
      <c r="B1613" s="263">
        <v>10</v>
      </c>
      <c r="C1613" s="264">
        <v>212</v>
      </c>
      <c r="D1613" s="265">
        <v>2</v>
      </c>
      <c r="E1613" s="264">
        <v>2</v>
      </c>
      <c r="F1613" s="263" t="s">
        <v>495</v>
      </c>
      <c r="G1613" s="263" t="s">
        <v>1768</v>
      </c>
      <c r="H1613" s="263" t="s">
        <v>1777</v>
      </c>
      <c r="I1613" s="263" t="s">
        <v>1779</v>
      </c>
      <c r="J1613" s="51"/>
      <c r="K1613" s="52" t="str">
        <f t="shared" si="284"/>
        <v/>
      </c>
      <c r="L1613" s="83" t="str">
        <f t="shared" si="285"/>
        <v/>
      </c>
      <c r="M1613" s="53" t="str">
        <f>IF(K1613="","",COUNTIF($K$7:K1613,"ﾘｽﾄ１"))</f>
        <v/>
      </c>
      <c r="N1613" s="53" t="str">
        <f t="shared" si="286"/>
        <v/>
      </c>
      <c r="O1613" s="54" t="str">
        <f t="shared" si="287"/>
        <v/>
      </c>
      <c r="P1613" s="53" t="str">
        <f t="shared" si="278"/>
        <v/>
      </c>
      <c r="Q1613" s="52" t="str">
        <f t="shared" si="279"/>
        <v/>
      </c>
      <c r="R1613" s="55" t="str">
        <f t="shared" si="280"/>
        <v/>
      </c>
      <c r="S1613" s="52" t="str">
        <f t="shared" si="288"/>
        <v/>
      </c>
      <c r="T1613" s="83" t="str">
        <f t="shared" si="281"/>
        <v/>
      </c>
      <c r="U1613" s="53" t="str">
        <f>IF(S1613="","",COUNTIF($S$7:S1613,"該当２"))</f>
        <v/>
      </c>
      <c r="V1613" s="56" t="str">
        <f t="shared" si="282"/>
        <v/>
      </c>
      <c r="W1613" s="83" t="str">
        <f t="shared" si="283"/>
        <v/>
      </c>
      <c r="X1613" s="53" t="str">
        <f>IF(V1613="","",COUNTIF($V$7:V1613,"該当３"))</f>
        <v/>
      </c>
    </row>
    <row r="1614" spans="1:24">
      <c r="A1614" s="263">
        <v>1021202003</v>
      </c>
      <c r="B1614" s="263">
        <v>10</v>
      </c>
      <c r="C1614" s="264">
        <v>212</v>
      </c>
      <c r="D1614" s="265">
        <v>2</v>
      </c>
      <c r="E1614" s="264">
        <v>3</v>
      </c>
      <c r="F1614" s="263" t="s">
        <v>495</v>
      </c>
      <c r="G1614" s="263" t="s">
        <v>1768</v>
      </c>
      <c r="H1614" s="263" t="s">
        <v>1777</v>
      </c>
      <c r="I1614" s="263" t="s">
        <v>43</v>
      </c>
      <c r="J1614" s="51"/>
      <c r="K1614" s="52" t="str">
        <f t="shared" si="284"/>
        <v/>
      </c>
      <c r="L1614" s="83" t="str">
        <f t="shared" si="285"/>
        <v/>
      </c>
      <c r="M1614" s="53" t="str">
        <f>IF(K1614="","",COUNTIF($K$7:K1614,"ﾘｽﾄ１"))</f>
        <v/>
      </c>
      <c r="N1614" s="53" t="str">
        <f t="shared" si="286"/>
        <v/>
      </c>
      <c r="O1614" s="54" t="str">
        <f t="shared" si="287"/>
        <v/>
      </c>
      <c r="P1614" s="53" t="str">
        <f t="shared" si="278"/>
        <v/>
      </c>
      <c r="Q1614" s="52" t="str">
        <f t="shared" si="279"/>
        <v/>
      </c>
      <c r="R1614" s="55" t="str">
        <f t="shared" si="280"/>
        <v/>
      </c>
      <c r="S1614" s="52" t="str">
        <f t="shared" si="288"/>
        <v/>
      </c>
      <c r="T1614" s="83" t="str">
        <f t="shared" si="281"/>
        <v/>
      </c>
      <c r="U1614" s="53" t="str">
        <f>IF(S1614="","",COUNTIF($S$7:S1614,"該当２"))</f>
        <v/>
      </c>
      <c r="V1614" s="56" t="str">
        <f t="shared" si="282"/>
        <v/>
      </c>
      <c r="W1614" s="83" t="str">
        <f t="shared" si="283"/>
        <v/>
      </c>
      <c r="X1614" s="53" t="str">
        <f>IF(V1614="","",COUNTIF($V$7:V1614,"該当３"))</f>
        <v/>
      </c>
    </row>
    <row r="1615" spans="1:24">
      <c r="A1615" s="263">
        <v>1021202004</v>
      </c>
      <c r="B1615" s="263">
        <v>10</v>
      </c>
      <c r="C1615" s="264">
        <v>212</v>
      </c>
      <c r="D1615" s="265">
        <v>2</v>
      </c>
      <c r="E1615" s="264">
        <v>4</v>
      </c>
      <c r="F1615" s="263" t="s">
        <v>495</v>
      </c>
      <c r="G1615" s="263" t="s">
        <v>1768</v>
      </c>
      <c r="H1615" s="263" t="s">
        <v>1777</v>
      </c>
      <c r="I1615" s="263" t="s">
        <v>1780</v>
      </c>
      <c r="J1615" s="51"/>
      <c r="K1615" s="52" t="str">
        <f t="shared" si="284"/>
        <v/>
      </c>
      <c r="L1615" s="83" t="str">
        <f t="shared" si="285"/>
        <v/>
      </c>
      <c r="M1615" s="53" t="str">
        <f>IF(K1615="","",COUNTIF($K$7:K1615,"ﾘｽﾄ１"))</f>
        <v/>
      </c>
      <c r="N1615" s="53" t="str">
        <f t="shared" si="286"/>
        <v/>
      </c>
      <c r="O1615" s="54" t="str">
        <f t="shared" si="287"/>
        <v/>
      </c>
      <c r="P1615" s="53" t="str">
        <f t="shared" si="278"/>
        <v/>
      </c>
      <c r="Q1615" s="52" t="str">
        <f t="shared" si="279"/>
        <v/>
      </c>
      <c r="R1615" s="55" t="str">
        <f t="shared" si="280"/>
        <v/>
      </c>
      <c r="S1615" s="52" t="str">
        <f t="shared" si="288"/>
        <v/>
      </c>
      <c r="T1615" s="83" t="str">
        <f t="shared" si="281"/>
        <v/>
      </c>
      <c r="U1615" s="53" t="str">
        <f>IF(S1615="","",COUNTIF($S$7:S1615,"該当２"))</f>
        <v/>
      </c>
      <c r="V1615" s="56" t="str">
        <f t="shared" si="282"/>
        <v/>
      </c>
      <c r="W1615" s="83" t="str">
        <f t="shared" si="283"/>
        <v/>
      </c>
      <c r="X1615" s="53" t="str">
        <f>IF(V1615="","",COUNTIF($V$7:V1615,"該当３"))</f>
        <v/>
      </c>
    </row>
    <row r="1616" spans="1:24">
      <c r="A1616" s="263">
        <v>1021202005</v>
      </c>
      <c r="B1616" s="263">
        <v>10</v>
      </c>
      <c r="C1616" s="264">
        <v>212</v>
      </c>
      <c r="D1616" s="265">
        <v>2</v>
      </c>
      <c r="E1616" s="264">
        <v>5</v>
      </c>
      <c r="F1616" s="263" t="s">
        <v>495</v>
      </c>
      <c r="G1616" s="263" t="s">
        <v>1768</v>
      </c>
      <c r="H1616" s="263" t="s">
        <v>1777</v>
      </c>
      <c r="I1616" s="263" t="s">
        <v>1781</v>
      </c>
      <c r="J1616" s="51"/>
      <c r="K1616" s="52" t="str">
        <f t="shared" si="284"/>
        <v/>
      </c>
      <c r="L1616" s="83" t="str">
        <f t="shared" si="285"/>
        <v/>
      </c>
      <c r="M1616" s="53" t="str">
        <f>IF(K1616="","",COUNTIF($K$7:K1616,"ﾘｽﾄ１"))</f>
        <v/>
      </c>
      <c r="N1616" s="53" t="str">
        <f t="shared" si="286"/>
        <v/>
      </c>
      <c r="O1616" s="54" t="str">
        <f t="shared" si="287"/>
        <v/>
      </c>
      <c r="P1616" s="53" t="str">
        <f t="shared" si="278"/>
        <v/>
      </c>
      <c r="Q1616" s="52" t="str">
        <f t="shared" si="279"/>
        <v/>
      </c>
      <c r="R1616" s="55" t="str">
        <f t="shared" si="280"/>
        <v/>
      </c>
      <c r="S1616" s="52" t="str">
        <f t="shared" si="288"/>
        <v/>
      </c>
      <c r="T1616" s="83" t="str">
        <f t="shared" si="281"/>
        <v/>
      </c>
      <c r="U1616" s="53" t="str">
        <f>IF(S1616="","",COUNTIF($S$7:S1616,"該当２"))</f>
        <v/>
      </c>
      <c r="V1616" s="56" t="str">
        <f t="shared" si="282"/>
        <v/>
      </c>
      <c r="W1616" s="83" t="str">
        <f t="shared" si="283"/>
        <v/>
      </c>
      <c r="X1616" s="53" t="str">
        <f>IF(V1616="","",COUNTIF($V$7:V1616,"該当３"))</f>
        <v/>
      </c>
    </row>
    <row r="1617" spans="1:24">
      <c r="A1617" s="263">
        <v>1021202006</v>
      </c>
      <c r="B1617" s="263">
        <v>10</v>
      </c>
      <c r="C1617" s="264">
        <v>212</v>
      </c>
      <c r="D1617" s="265">
        <v>2</v>
      </c>
      <c r="E1617" s="264">
        <v>6</v>
      </c>
      <c r="F1617" s="263" t="s">
        <v>495</v>
      </c>
      <c r="G1617" s="263" t="s">
        <v>1768</v>
      </c>
      <c r="H1617" s="263" t="s">
        <v>1777</v>
      </c>
      <c r="I1617" s="263" t="s">
        <v>1782</v>
      </c>
      <c r="J1617" s="51"/>
      <c r="K1617" s="52" t="str">
        <f t="shared" si="284"/>
        <v/>
      </c>
      <c r="L1617" s="83" t="str">
        <f t="shared" si="285"/>
        <v/>
      </c>
      <c r="M1617" s="53" t="str">
        <f>IF(K1617="","",COUNTIF($K$7:K1617,"ﾘｽﾄ１"))</f>
        <v/>
      </c>
      <c r="N1617" s="53" t="str">
        <f t="shared" si="286"/>
        <v/>
      </c>
      <c r="O1617" s="54" t="str">
        <f t="shared" si="287"/>
        <v/>
      </c>
      <c r="P1617" s="53" t="str">
        <f t="shared" si="278"/>
        <v/>
      </c>
      <c r="Q1617" s="52" t="str">
        <f t="shared" si="279"/>
        <v/>
      </c>
      <c r="R1617" s="55" t="str">
        <f t="shared" si="280"/>
        <v/>
      </c>
      <c r="S1617" s="52" t="str">
        <f t="shared" si="288"/>
        <v/>
      </c>
      <c r="T1617" s="83" t="str">
        <f t="shared" si="281"/>
        <v/>
      </c>
      <c r="U1617" s="53" t="str">
        <f>IF(S1617="","",COUNTIF($S$7:S1617,"該当２"))</f>
        <v/>
      </c>
      <c r="V1617" s="56" t="str">
        <f t="shared" si="282"/>
        <v/>
      </c>
      <c r="W1617" s="83" t="str">
        <f t="shared" si="283"/>
        <v/>
      </c>
      <c r="X1617" s="53" t="str">
        <f>IF(V1617="","",COUNTIF($V$7:V1617,"該当３"))</f>
        <v/>
      </c>
    </row>
    <row r="1618" spans="1:24">
      <c r="A1618" s="263">
        <v>1021202007</v>
      </c>
      <c r="B1618" s="263">
        <v>10</v>
      </c>
      <c r="C1618" s="264">
        <v>212</v>
      </c>
      <c r="D1618" s="265">
        <v>2</v>
      </c>
      <c r="E1618" s="264">
        <v>7</v>
      </c>
      <c r="F1618" s="263" t="s">
        <v>495</v>
      </c>
      <c r="G1618" s="263" t="s">
        <v>1768</v>
      </c>
      <c r="H1618" s="263" t="s">
        <v>1777</v>
      </c>
      <c r="I1618" s="263" t="s">
        <v>1783</v>
      </c>
      <c r="J1618" s="51"/>
      <c r="K1618" s="52" t="str">
        <f t="shared" si="284"/>
        <v/>
      </c>
      <c r="L1618" s="83" t="str">
        <f t="shared" si="285"/>
        <v/>
      </c>
      <c r="M1618" s="53" t="str">
        <f>IF(K1618="","",COUNTIF($K$7:K1618,"ﾘｽﾄ１"))</f>
        <v/>
      </c>
      <c r="N1618" s="53" t="str">
        <f t="shared" si="286"/>
        <v/>
      </c>
      <c r="O1618" s="54" t="str">
        <f t="shared" si="287"/>
        <v/>
      </c>
      <c r="P1618" s="53" t="str">
        <f t="shared" si="278"/>
        <v/>
      </c>
      <c r="Q1618" s="52" t="str">
        <f t="shared" si="279"/>
        <v/>
      </c>
      <c r="R1618" s="55" t="str">
        <f t="shared" si="280"/>
        <v/>
      </c>
      <c r="S1618" s="52" t="str">
        <f t="shared" si="288"/>
        <v/>
      </c>
      <c r="T1618" s="83" t="str">
        <f t="shared" si="281"/>
        <v/>
      </c>
      <c r="U1618" s="53" t="str">
        <f>IF(S1618="","",COUNTIF($S$7:S1618,"該当２"))</f>
        <v/>
      </c>
      <c r="V1618" s="56" t="str">
        <f t="shared" si="282"/>
        <v/>
      </c>
      <c r="W1618" s="83" t="str">
        <f t="shared" si="283"/>
        <v/>
      </c>
      <c r="X1618" s="53" t="str">
        <f>IF(V1618="","",COUNTIF($V$7:V1618,"該当３"))</f>
        <v/>
      </c>
    </row>
    <row r="1619" spans="1:24">
      <c r="A1619" s="263">
        <v>1021202008</v>
      </c>
      <c r="B1619" s="263">
        <v>10</v>
      </c>
      <c r="C1619" s="264">
        <v>212</v>
      </c>
      <c r="D1619" s="265">
        <v>2</v>
      </c>
      <c r="E1619" s="264">
        <v>8</v>
      </c>
      <c r="F1619" s="263" t="s">
        <v>495</v>
      </c>
      <c r="G1619" s="263" t="s">
        <v>1768</v>
      </c>
      <c r="H1619" s="263" t="s">
        <v>1777</v>
      </c>
      <c r="I1619" s="263" t="s">
        <v>1784</v>
      </c>
      <c r="J1619" s="51"/>
      <c r="K1619" s="52" t="str">
        <f t="shared" si="284"/>
        <v/>
      </c>
      <c r="L1619" s="83" t="str">
        <f t="shared" si="285"/>
        <v/>
      </c>
      <c r="M1619" s="53" t="str">
        <f>IF(K1619="","",COUNTIF($K$7:K1619,"ﾘｽﾄ１"))</f>
        <v/>
      </c>
      <c r="N1619" s="53" t="str">
        <f t="shared" si="286"/>
        <v/>
      </c>
      <c r="O1619" s="54" t="str">
        <f t="shared" si="287"/>
        <v/>
      </c>
      <c r="P1619" s="53" t="str">
        <f t="shared" si="278"/>
        <v/>
      </c>
      <c r="Q1619" s="52" t="str">
        <f t="shared" si="279"/>
        <v/>
      </c>
      <c r="R1619" s="55" t="str">
        <f t="shared" si="280"/>
        <v/>
      </c>
      <c r="S1619" s="52" t="str">
        <f t="shared" si="288"/>
        <v/>
      </c>
      <c r="T1619" s="83" t="str">
        <f t="shared" si="281"/>
        <v/>
      </c>
      <c r="U1619" s="53" t="str">
        <f>IF(S1619="","",COUNTIF($S$7:S1619,"該当２"))</f>
        <v/>
      </c>
      <c r="V1619" s="56" t="str">
        <f t="shared" si="282"/>
        <v/>
      </c>
      <c r="W1619" s="83" t="str">
        <f t="shared" si="283"/>
        <v/>
      </c>
      <c r="X1619" s="53" t="str">
        <f>IF(V1619="","",COUNTIF($V$7:V1619,"該当３"))</f>
        <v/>
      </c>
    </row>
    <row r="1620" spans="1:24">
      <c r="A1620" s="263">
        <v>1021202009</v>
      </c>
      <c r="B1620" s="263">
        <v>10</v>
      </c>
      <c r="C1620" s="264">
        <v>212</v>
      </c>
      <c r="D1620" s="265">
        <v>2</v>
      </c>
      <c r="E1620" s="264">
        <v>9</v>
      </c>
      <c r="F1620" s="263" t="s">
        <v>495</v>
      </c>
      <c r="G1620" s="263" t="s">
        <v>1768</v>
      </c>
      <c r="H1620" s="263" t="s">
        <v>1777</v>
      </c>
      <c r="I1620" s="263" t="s">
        <v>1785</v>
      </c>
      <c r="J1620" s="51"/>
      <c r="K1620" s="52" t="str">
        <f t="shared" si="284"/>
        <v/>
      </c>
      <c r="L1620" s="83" t="str">
        <f t="shared" si="285"/>
        <v/>
      </c>
      <c r="M1620" s="53" t="str">
        <f>IF(K1620="","",COUNTIF($K$7:K1620,"ﾘｽﾄ１"))</f>
        <v/>
      </c>
      <c r="N1620" s="53" t="str">
        <f t="shared" si="286"/>
        <v/>
      </c>
      <c r="O1620" s="54" t="str">
        <f t="shared" si="287"/>
        <v/>
      </c>
      <c r="P1620" s="53" t="str">
        <f t="shared" si="278"/>
        <v/>
      </c>
      <c r="Q1620" s="52" t="str">
        <f t="shared" si="279"/>
        <v/>
      </c>
      <c r="R1620" s="55" t="str">
        <f t="shared" si="280"/>
        <v/>
      </c>
      <c r="S1620" s="52" t="str">
        <f t="shared" si="288"/>
        <v/>
      </c>
      <c r="T1620" s="83" t="str">
        <f t="shared" si="281"/>
        <v/>
      </c>
      <c r="U1620" s="53" t="str">
        <f>IF(S1620="","",COUNTIF($S$7:S1620,"該当２"))</f>
        <v/>
      </c>
      <c r="V1620" s="56" t="str">
        <f t="shared" si="282"/>
        <v/>
      </c>
      <c r="W1620" s="83" t="str">
        <f t="shared" si="283"/>
        <v/>
      </c>
      <c r="X1620" s="53" t="str">
        <f>IF(V1620="","",COUNTIF($V$7:V1620,"該当３"))</f>
        <v/>
      </c>
    </row>
    <row r="1621" spans="1:24">
      <c r="A1621" s="263">
        <v>1021202010</v>
      </c>
      <c r="B1621" s="263">
        <v>10</v>
      </c>
      <c r="C1621" s="264">
        <v>212</v>
      </c>
      <c r="D1621" s="265">
        <v>2</v>
      </c>
      <c r="E1621" s="264">
        <v>10</v>
      </c>
      <c r="F1621" s="263" t="s">
        <v>495</v>
      </c>
      <c r="G1621" s="263" t="s">
        <v>1768</v>
      </c>
      <c r="H1621" s="263" t="s">
        <v>1777</v>
      </c>
      <c r="I1621" s="263" t="s">
        <v>1786</v>
      </c>
      <c r="J1621" s="51"/>
      <c r="K1621" s="52" t="str">
        <f t="shared" si="284"/>
        <v/>
      </c>
      <c r="L1621" s="83" t="str">
        <f t="shared" si="285"/>
        <v/>
      </c>
      <c r="M1621" s="53" t="str">
        <f>IF(K1621="","",COUNTIF($K$7:K1621,"ﾘｽﾄ１"))</f>
        <v/>
      </c>
      <c r="N1621" s="53" t="str">
        <f t="shared" si="286"/>
        <v/>
      </c>
      <c r="O1621" s="54" t="str">
        <f t="shared" si="287"/>
        <v/>
      </c>
      <c r="P1621" s="53" t="str">
        <f t="shared" si="278"/>
        <v/>
      </c>
      <c r="Q1621" s="52" t="str">
        <f t="shared" si="279"/>
        <v/>
      </c>
      <c r="R1621" s="55" t="str">
        <f t="shared" si="280"/>
        <v/>
      </c>
      <c r="S1621" s="52" t="str">
        <f t="shared" si="288"/>
        <v/>
      </c>
      <c r="T1621" s="83" t="str">
        <f t="shared" si="281"/>
        <v/>
      </c>
      <c r="U1621" s="53" t="str">
        <f>IF(S1621="","",COUNTIF($S$7:S1621,"該当２"))</f>
        <v/>
      </c>
      <c r="V1621" s="56" t="str">
        <f t="shared" si="282"/>
        <v/>
      </c>
      <c r="W1621" s="83" t="str">
        <f t="shared" si="283"/>
        <v/>
      </c>
      <c r="X1621" s="53" t="str">
        <f>IF(V1621="","",COUNTIF($V$7:V1621,"該当３"))</f>
        <v/>
      </c>
    </row>
    <row r="1622" spans="1:24">
      <c r="A1622" s="263">
        <v>1021203000</v>
      </c>
      <c r="B1622" s="263">
        <v>10</v>
      </c>
      <c r="C1622" s="264">
        <v>212</v>
      </c>
      <c r="D1622" s="265">
        <v>3</v>
      </c>
      <c r="E1622" s="264">
        <v>0</v>
      </c>
      <c r="F1622" s="263" t="s">
        <v>495</v>
      </c>
      <c r="G1622" s="263" t="s">
        <v>1768</v>
      </c>
      <c r="H1622" s="263" t="s">
        <v>1787</v>
      </c>
      <c r="I1622" s="263"/>
      <c r="J1622" s="51"/>
      <c r="K1622" s="52" t="str">
        <f t="shared" si="284"/>
        <v/>
      </c>
      <c r="L1622" s="83" t="str">
        <f t="shared" si="285"/>
        <v/>
      </c>
      <c r="M1622" s="53" t="str">
        <f>IF(K1622="","",COUNTIF($K$7:K1622,"ﾘｽﾄ１"))</f>
        <v/>
      </c>
      <c r="N1622" s="53" t="str">
        <f t="shared" si="286"/>
        <v/>
      </c>
      <c r="O1622" s="54" t="str">
        <f t="shared" si="287"/>
        <v/>
      </c>
      <c r="P1622" s="53" t="str">
        <f t="shared" si="278"/>
        <v/>
      </c>
      <c r="Q1622" s="52" t="str">
        <f t="shared" si="279"/>
        <v/>
      </c>
      <c r="R1622" s="55" t="str">
        <f t="shared" si="280"/>
        <v/>
      </c>
      <c r="S1622" s="52" t="str">
        <f t="shared" si="288"/>
        <v/>
      </c>
      <c r="T1622" s="83" t="str">
        <f t="shared" si="281"/>
        <v/>
      </c>
      <c r="U1622" s="53" t="str">
        <f>IF(S1622="","",COUNTIF($S$7:S1622,"該当２"))</f>
        <v/>
      </c>
      <c r="V1622" s="56" t="str">
        <f t="shared" si="282"/>
        <v/>
      </c>
      <c r="W1622" s="83" t="str">
        <f t="shared" si="283"/>
        <v/>
      </c>
      <c r="X1622" s="53" t="str">
        <f>IF(V1622="","",COUNTIF($V$7:V1622,"該当３"))</f>
        <v/>
      </c>
    </row>
    <row r="1623" spans="1:24">
      <c r="A1623" s="263">
        <v>1021203001</v>
      </c>
      <c r="B1623" s="263">
        <v>10</v>
      </c>
      <c r="C1623" s="264">
        <v>212</v>
      </c>
      <c r="D1623" s="265">
        <v>3</v>
      </c>
      <c r="E1623" s="264">
        <v>1</v>
      </c>
      <c r="F1623" s="263" t="s">
        <v>495</v>
      </c>
      <c r="G1623" s="263" t="s">
        <v>1768</v>
      </c>
      <c r="H1623" s="263" t="s">
        <v>1787</v>
      </c>
      <c r="I1623" s="263" t="s">
        <v>1788</v>
      </c>
      <c r="J1623" s="51"/>
      <c r="K1623" s="52" t="str">
        <f t="shared" si="284"/>
        <v/>
      </c>
      <c r="L1623" s="83" t="str">
        <f t="shared" si="285"/>
        <v/>
      </c>
      <c r="M1623" s="53" t="str">
        <f>IF(K1623="","",COUNTIF($K$7:K1623,"ﾘｽﾄ１"))</f>
        <v/>
      </c>
      <c r="N1623" s="53" t="str">
        <f t="shared" si="286"/>
        <v/>
      </c>
      <c r="O1623" s="54" t="str">
        <f t="shared" si="287"/>
        <v/>
      </c>
      <c r="P1623" s="53" t="str">
        <f t="shared" si="278"/>
        <v/>
      </c>
      <c r="Q1623" s="52" t="str">
        <f t="shared" si="279"/>
        <v/>
      </c>
      <c r="R1623" s="55" t="str">
        <f t="shared" si="280"/>
        <v/>
      </c>
      <c r="S1623" s="52" t="str">
        <f t="shared" si="288"/>
        <v/>
      </c>
      <c r="T1623" s="83" t="str">
        <f t="shared" si="281"/>
        <v/>
      </c>
      <c r="U1623" s="53" t="str">
        <f>IF(S1623="","",COUNTIF($S$7:S1623,"該当２"))</f>
        <v/>
      </c>
      <c r="V1623" s="56" t="str">
        <f t="shared" si="282"/>
        <v/>
      </c>
      <c r="W1623" s="83" t="str">
        <f t="shared" si="283"/>
        <v/>
      </c>
      <c r="X1623" s="53" t="str">
        <f>IF(V1623="","",COUNTIF($V$7:V1623,"該当３"))</f>
        <v/>
      </c>
    </row>
    <row r="1624" spans="1:24">
      <c r="A1624" s="263">
        <v>1021203002</v>
      </c>
      <c r="B1624" s="263">
        <v>10</v>
      </c>
      <c r="C1624" s="264">
        <v>212</v>
      </c>
      <c r="D1624" s="265">
        <v>3</v>
      </c>
      <c r="E1624" s="264">
        <v>2</v>
      </c>
      <c r="F1624" s="263" t="s">
        <v>495</v>
      </c>
      <c r="G1624" s="263" t="s">
        <v>1768</v>
      </c>
      <c r="H1624" s="263" t="s">
        <v>1787</v>
      </c>
      <c r="I1624" s="263" t="s">
        <v>1789</v>
      </c>
      <c r="J1624" s="51"/>
      <c r="K1624" s="52" t="str">
        <f t="shared" si="284"/>
        <v/>
      </c>
      <c r="L1624" s="83" t="str">
        <f t="shared" si="285"/>
        <v/>
      </c>
      <c r="M1624" s="53" t="str">
        <f>IF(K1624="","",COUNTIF($K$7:K1624,"ﾘｽﾄ１"))</f>
        <v/>
      </c>
      <c r="N1624" s="53" t="str">
        <f t="shared" si="286"/>
        <v/>
      </c>
      <c r="O1624" s="54" t="str">
        <f t="shared" si="287"/>
        <v/>
      </c>
      <c r="P1624" s="53" t="str">
        <f t="shared" si="278"/>
        <v/>
      </c>
      <c r="Q1624" s="52" t="str">
        <f t="shared" si="279"/>
        <v/>
      </c>
      <c r="R1624" s="55" t="str">
        <f t="shared" si="280"/>
        <v/>
      </c>
      <c r="S1624" s="52" t="str">
        <f t="shared" si="288"/>
        <v/>
      </c>
      <c r="T1624" s="83" t="str">
        <f t="shared" si="281"/>
        <v/>
      </c>
      <c r="U1624" s="53" t="str">
        <f>IF(S1624="","",COUNTIF($S$7:S1624,"該当２"))</f>
        <v/>
      </c>
      <c r="V1624" s="56" t="str">
        <f t="shared" si="282"/>
        <v/>
      </c>
      <c r="W1624" s="83" t="str">
        <f t="shared" si="283"/>
        <v/>
      </c>
      <c r="X1624" s="53" t="str">
        <f>IF(V1624="","",COUNTIF($V$7:V1624,"該当３"))</f>
        <v/>
      </c>
    </row>
    <row r="1625" spans="1:24">
      <c r="A1625" s="263">
        <v>1021203003</v>
      </c>
      <c r="B1625" s="263">
        <v>10</v>
      </c>
      <c r="C1625" s="264">
        <v>212</v>
      </c>
      <c r="D1625" s="265">
        <v>3</v>
      </c>
      <c r="E1625" s="264">
        <v>3</v>
      </c>
      <c r="F1625" s="263" t="s">
        <v>495</v>
      </c>
      <c r="G1625" s="263" t="s">
        <v>1768</v>
      </c>
      <c r="H1625" s="263" t="s">
        <v>1787</v>
      </c>
      <c r="I1625" s="263" t="s">
        <v>1790</v>
      </c>
      <c r="J1625" s="51"/>
      <c r="K1625" s="52" t="str">
        <f t="shared" si="284"/>
        <v/>
      </c>
      <c r="L1625" s="83" t="str">
        <f t="shared" si="285"/>
        <v/>
      </c>
      <c r="M1625" s="53" t="str">
        <f>IF(K1625="","",COUNTIF($K$7:K1625,"ﾘｽﾄ１"))</f>
        <v/>
      </c>
      <c r="N1625" s="53" t="str">
        <f t="shared" si="286"/>
        <v/>
      </c>
      <c r="O1625" s="54" t="str">
        <f t="shared" si="287"/>
        <v/>
      </c>
      <c r="P1625" s="53" t="str">
        <f t="shared" si="278"/>
        <v/>
      </c>
      <c r="Q1625" s="52" t="str">
        <f t="shared" si="279"/>
        <v/>
      </c>
      <c r="R1625" s="55" t="str">
        <f t="shared" si="280"/>
        <v/>
      </c>
      <c r="S1625" s="52" t="str">
        <f t="shared" si="288"/>
        <v/>
      </c>
      <c r="T1625" s="83" t="str">
        <f t="shared" si="281"/>
        <v/>
      </c>
      <c r="U1625" s="53" t="str">
        <f>IF(S1625="","",COUNTIF($S$7:S1625,"該当２"))</f>
        <v/>
      </c>
      <c r="V1625" s="56" t="str">
        <f t="shared" si="282"/>
        <v/>
      </c>
      <c r="W1625" s="83" t="str">
        <f t="shared" si="283"/>
        <v/>
      </c>
      <c r="X1625" s="53" t="str">
        <f>IF(V1625="","",COUNTIF($V$7:V1625,"該当３"))</f>
        <v/>
      </c>
    </row>
    <row r="1626" spans="1:24">
      <c r="A1626" s="263">
        <v>1021203004</v>
      </c>
      <c r="B1626" s="263">
        <v>10</v>
      </c>
      <c r="C1626" s="264">
        <v>212</v>
      </c>
      <c r="D1626" s="265">
        <v>3</v>
      </c>
      <c r="E1626" s="264">
        <v>4</v>
      </c>
      <c r="F1626" s="263" t="s">
        <v>495</v>
      </c>
      <c r="G1626" s="263" t="s">
        <v>1768</v>
      </c>
      <c r="H1626" s="263" t="s">
        <v>1787</v>
      </c>
      <c r="I1626" s="263" t="s">
        <v>33</v>
      </c>
      <c r="J1626" s="51"/>
      <c r="K1626" s="52" t="str">
        <f t="shared" si="284"/>
        <v/>
      </c>
      <c r="L1626" s="83" t="str">
        <f t="shared" si="285"/>
        <v/>
      </c>
      <c r="M1626" s="53" t="str">
        <f>IF(K1626="","",COUNTIF($K$7:K1626,"ﾘｽﾄ１"))</f>
        <v/>
      </c>
      <c r="N1626" s="53" t="str">
        <f t="shared" si="286"/>
        <v/>
      </c>
      <c r="O1626" s="54" t="str">
        <f t="shared" si="287"/>
        <v/>
      </c>
      <c r="P1626" s="53" t="str">
        <f t="shared" si="278"/>
        <v/>
      </c>
      <c r="Q1626" s="52" t="str">
        <f t="shared" si="279"/>
        <v/>
      </c>
      <c r="R1626" s="55" t="str">
        <f t="shared" si="280"/>
        <v/>
      </c>
      <c r="S1626" s="52" t="str">
        <f t="shared" si="288"/>
        <v/>
      </c>
      <c r="T1626" s="83" t="str">
        <f t="shared" si="281"/>
        <v/>
      </c>
      <c r="U1626" s="53" t="str">
        <f>IF(S1626="","",COUNTIF($S$7:S1626,"該当２"))</f>
        <v/>
      </c>
      <c r="V1626" s="56" t="str">
        <f t="shared" si="282"/>
        <v/>
      </c>
      <c r="W1626" s="83" t="str">
        <f t="shared" si="283"/>
        <v/>
      </c>
      <c r="X1626" s="53" t="str">
        <f>IF(V1626="","",COUNTIF($V$7:V1626,"該当３"))</f>
        <v/>
      </c>
    </row>
    <row r="1627" spans="1:24">
      <c r="A1627" s="263">
        <v>1021203005</v>
      </c>
      <c r="B1627" s="263">
        <v>10</v>
      </c>
      <c r="C1627" s="264">
        <v>212</v>
      </c>
      <c r="D1627" s="265">
        <v>3</v>
      </c>
      <c r="E1627" s="264">
        <v>5</v>
      </c>
      <c r="F1627" s="263" t="s">
        <v>495</v>
      </c>
      <c r="G1627" s="263" t="s">
        <v>1768</v>
      </c>
      <c r="H1627" s="263" t="s">
        <v>1787</v>
      </c>
      <c r="I1627" s="263" t="s">
        <v>1791</v>
      </c>
      <c r="J1627" s="51"/>
      <c r="K1627" s="52" t="str">
        <f t="shared" si="284"/>
        <v/>
      </c>
      <c r="L1627" s="83" t="str">
        <f t="shared" si="285"/>
        <v/>
      </c>
      <c r="M1627" s="53" t="str">
        <f>IF(K1627="","",COUNTIF($K$7:K1627,"ﾘｽﾄ１"))</f>
        <v/>
      </c>
      <c r="N1627" s="53" t="str">
        <f t="shared" si="286"/>
        <v/>
      </c>
      <c r="O1627" s="54" t="str">
        <f t="shared" si="287"/>
        <v/>
      </c>
      <c r="P1627" s="53" t="str">
        <f t="shared" si="278"/>
        <v/>
      </c>
      <c r="Q1627" s="52" t="str">
        <f t="shared" si="279"/>
        <v/>
      </c>
      <c r="R1627" s="55" t="str">
        <f t="shared" si="280"/>
        <v/>
      </c>
      <c r="S1627" s="52" t="str">
        <f t="shared" si="288"/>
        <v/>
      </c>
      <c r="T1627" s="83" t="str">
        <f t="shared" si="281"/>
        <v/>
      </c>
      <c r="U1627" s="53" t="str">
        <f>IF(S1627="","",COUNTIF($S$7:S1627,"該当２"))</f>
        <v/>
      </c>
      <c r="V1627" s="56" t="str">
        <f t="shared" si="282"/>
        <v/>
      </c>
      <c r="W1627" s="83" t="str">
        <f t="shared" si="283"/>
        <v/>
      </c>
      <c r="X1627" s="53" t="str">
        <f>IF(V1627="","",COUNTIF($V$7:V1627,"該当３"))</f>
        <v/>
      </c>
    </row>
    <row r="1628" spans="1:24">
      <c r="A1628" s="263">
        <v>1021203006</v>
      </c>
      <c r="B1628" s="263">
        <v>10</v>
      </c>
      <c r="C1628" s="264">
        <v>212</v>
      </c>
      <c r="D1628" s="265">
        <v>3</v>
      </c>
      <c r="E1628" s="264">
        <v>6</v>
      </c>
      <c r="F1628" s="263" t="s">
        <v>495</v>
      </c>
      <c r="G1628" s="263" t="s">
        <v>1768</v>
      </c>
      <c r="H1628" s="263" t="s">
        <v>1787</v>
      </c>
      <c r="I1628" s="263" t="s">
        <v>1792</v>
      </c>
      <c r="J1628" s="51"/>
      <c r="K1628" s="52" t="str">
        <f t="shared" si="284"/>
        <v/>
      </c>
      <c r="L1628" s="83" t="str">
        <f t="shared" si="285"/>
        <v/>
      </c>
      <c r="M1628" s="53" t="str">
        <f>IF(K1628="","",COUNTIF($K$7:K1628,"ﾘｽﾄ１"))</f>
        <v/>
      </c>
      <c r="N1628" s="53" t="str">
        <f t="shared" si="286"/>
        <v/>
      </c>
      <c r="O1628" s="54" t="str">
        <f t="shared" si="287"/>
        <v/>
      </c>
      <c r="P1628" s="53" t="str">
        <f t="shared" si="278"/>
        <v/>
      </c>
      <c r="Q1628" s="52" t="str">
        <f t="shared" si="279"/>
        <v/>
      </c>
      <c r="R1628" s="55" t="str">
        <f t="shared" si="280"/>
        <v/>
      </c>
      <c r="S1628" s="52" t="str">
        <f t="shared" si="288"/>
        <v/>
      </c>
      <c r="T1628" s="83" t="str">
        <f t="shared" si="281"/>
        <v/>
      </c>
      <c r="U1628" s="53" t="str">
        <f>IF(S1628="","",COUNTIF($S$7:S1628,"該当２"))</f>
        <v/>
      </c>
      <c r="V1628" s="56" t="str">
        <f t="shared" si="282"/>
        <v/>
      </c>
      <c r="W1628" s="83" t="str">
        <f t="shared" si="283"/>
        <v/>
      </c>
      <c r="X1628" s="53" t="str">
        <f>IF(V1628="","",COUNTIF($V$7:V1628,"該当３"))</f>
        <v/>
      </c>
    </row>
    <row r="1629" spans="1:24">
      <c r="A1629" s="263">
        <v>1021203007</v>
      </c>
      <c r="B1629" s="263">
        <v>10</v>
      </c>
      <c r="C1629" s="264">
        <v>212</v>
      </c>
      <c r="D1629" s="265">
        <v>3</v>
      </c>
      <c r="E1629" s="264">
        <v>7</v>
      </c>
      <c r="F1629" s="263" t="s">
        <v>495</v>
      </c>
      <c r="G1629" s="263" t="s">
        <v>1768</v>
      </c>
      <c r="H1629" s="263" t="s">
        <v>1787</v>
      </c>
      <c r="I1629" s="263" t="s">
        <v>1481</v>
      </c>
      <c r="J1629" s="51"/>
      <c r="K1629" s="52" t="str">
        <f t="shared" si="284"/>
        <v/>
      </c>
      <c r="L1629" s="83" t="str">
        <f t="shared" si="285"/>
        <v/>
      </c>
      <c r="M1629" s="53" t="str">
        <f>IF(K1629="","",COUNTIF($K$7:K1629,"ﾘｽﾄ１"))</f>
        <v/>
      </c>
      <c r="N1629" s="53" t="str">
        <f t="shared" si="286"/>
        <v/>
      </c>
      <c r="O1629" s="54" t="str">
        <f t="shared" si="287"/>
        <v/>
      </c>
      <c r="P1629" s="53" t="str">
        <f t="shared" si="278"/>
        <v/>
      </c>
      <c r="Q1629" s="52" t="str">
        <f t="shared" si="279"/>
        <v/>
      </c>
      <c r="R1629" s="55" t="str">
        <f t="shared" si="280"/>
        <v/>
      </c>
      <c r="S1629" s="52" t="str">
        <f t="shared" si="288"/>
        <v/>
      </c>
      <c r="T1629" s="83" t="str">
        <f t="shared" si="281"/>
        <v/>
      </c>
      <c r="U1629" s="53" t="str">
        <f>IF(S1629="","",COUNTIF($S$7:S1629,"該当２"))</f>
        <v/>
      </c>
      <c r="V1629" s="56" t="str">
        <f t="shared" si="282"/>
        <v/>
      </c>
      <c r="W1629" s="83" t="str">
        <f t="shared" si="283"/>
        <v/>
      </c>
      <c r="X1629" s="53" t="str">
        <f>IF(V1629="","",COUNTIF($V$7:V1629,"該当３"))</f>
        <v/>
      </c>
    </row>
    <row r="1630" spans="1:24">
      <c r="A1630" s="263">
        <v>1021203008</v>
      </c>
      <c r="B1630" s="263">
        <v>10</v>
      </c>
      <c r="C1630" s="264">
        <v>212</v>
      </c>
      <c r="D1630" s="265">
        <v>3</v>
      </c>
      <c r="E1630" s="264">
        <v>8</v>
      </c>
      <c r="F1630" s="263" t="s">
        <v>495</v>
      </c>
      <c r="G1630" s="263" t="s">
        <v>1768</v>
      </c>
      <c r="H1630" s="263" t="s">
        <v>1787</v>
      </c>
      <c r="I1630" s="263" t="s">
        <v>1793</v>
      </c>
      <c r="J1630" s="51"/>
      <c r="K1630" s="52" t="str">
        <f t="shared" si="284"/>
        <v/>
      </c>
      <c r="L1630" s="83" t="str">
        <f t="shared" si="285"/>
        <v/>
      </c>
      <c r="M1630" s="53" t="str">
        <f>IF(K1630="","",COUNTIF($K$7:K1630,"ﾘｽﾄ１"))</f>
        <v/>
      </c>
      <c r="N1630" s="53" t="str">
        <f t="shared" si="286"/>
        <v/>
      </c>
      <c r="O1630" s="54" t="str">
        <f t="shared" si="287"/>
        <v/>
      </c>
      <c r="P1630" s="53" t="str">
        <f t="shared" si="278"/>
        <v/>
      </c>
      <c r="Q1630" s="52" t="str">
        <f t="shared" si="279"/>
        <v/>
      </c>
      <c r="R1630" s="55" t="str">
        <f t="shared" si="280"/>
        <v/>
      </c>
      <c r="S1630" s="52" t="str">
        <f t="shared" si="288"/>
        <v/>
      </c>
      <c r="T1630" s="83" t="str">
        <f t="shared" si="281"/>
        <v/>
      </c>
      <c r="U1630" s="53" t="str">
        <f>IF(S1630="","",COUNTIF($S$7:S1630,"該当２"))</f>
        <v/>
      </c>
      <c r="V1630" s="56" t="str">
        <f t="shared" si="282"/>
        <v/>
      </c>
      <c r="W1630" s="83" t="str">
        <f t="shared" si="283"/>
        <v/>
      </c>
      <c r="X1630" s="53" t="str">
        <f>IF(V1630="","",COUNTIF($V$7:V1630,"該当３"))</f>
        <v/>
      </c>
    </row>
    <row r="1631" spans="1:24">
      <c r="A1631" s="263">
        <v>1021203009</v>
      </c>
      <c r="B1631" s="263">
        <v>10</v>
      </c>
      <c r="C1631" s="264">
        <v>212</v>
      </c>
      <c r="D1631" s="265">
        <v>3</v>
      </c>
      <c r="E1631" s="264">
        <v>9</v>
      </c>
      <c r="F1631" s="263" t="s">
        <v>495</v>
      </c>
      <c r="G1631" s="263" t="s">
        <v>1768</v>
      </c>
      <c r="H1631" s="263" t="s">
        <v>1787</v>
      </c>
      <c r="I1631" s="263" t="s">
        <v>31</v>
      </c>
      <c r="J1631" s="51"/>
      <c r="K1631" s="52" t="str">
        <f t="shared" si="284"/>
        <v/>
      </c>
      <c r="L1631" s="83" t="str">
        <f t="shared" si="285"/>
        <v/>
      </c>
      <c r="M1631" s="53" t="str">
        <f>IF(K1631="","",COUNTIF($K$7:K1631,"ﾘｽﾄ１"))</f>
        <v/>
      </c>
      <c r="N1631" s="53" t="str">
        <f t="shared" si="286"/>
        <v/>
      </c>
      <c r="O1631" s="54" t="str">
        <f t="shared" si="287"/>
        <v/>
      </c>
      <c r="P1631" s="53" t="str">
        <f t="shared" si="278"/>
        <v/>
      </c>
      <c r="Q1631" s="52" t="str">
        <f t="shared" si="279"/>
        <v/>
      </c>
      <c r="R1631" s="55" t="str">
        <f t="shared" si="280"/>
        <v/>
      </c>
      <c r="S1631" s="52" t="str">
        <f t="shared" si="288"/>
        <v/>
      </c>
      <c r="T1631" s="83" t="str">
        <f t="shared" si="281"/>
        <v/>
      </c>
      <c r="U1631" s="53" t="str">
        <f>IF(S1631="","",COUNTIF($S$7:S1631,"該当２"))</f>
        <v/>
      </c>
      <c r="V1631" s="56" t="str">
        <f t="shared" si="282"/>
        <v/>
      </c>
      <c r="W1631" s="83" t="str">
        <f t="shared" si="283"/>
        <v/>
      </c>
      <c r="X1631" s="53" t="str">
        <f>IF(V1631="","",COUNTIF($V$7:V1631,"該当３"))</f>
        <v/>
      </c>
    </row>
    <row r="1632" spans="1:24">
      <c r="A1632" s="263">
        <v>1021204000</v>
      </c>
      <c r="B1632" s="263">
        <v>10</v>
      </c>
      <c r="C1632" s="264">
        <v>212</v>
      </c>
      <c r="D1632" s="265">
        <v>4</v>
      </c>
      <c r="E1632" s="264">
        <v>0</v>
      </c>
      <c r="F1632" s="263" t="s">
        <v>495</v>
      </c>
      <c r="G1632" s="263" t="s">
        <v>1768</v>
      </c>
      <c r="H1632" s="263" t="s">
        <v>1794</v>
      </c>
      <c r="I1632" s="263"/>
      <c r="J1632" s="51"/>
      <c r="K1632" s="52" t="str">
        <f t="shared" si="284"/>
        <v/>
      </c>
      <c r="L1632" s="83" t="str">
        <f t="shared" si="285"/>
        <v/>
      </c>
      <c r="M1632" s="53" t="str">
        <f>IF(K1632="","",COUNTIF($K$7:K1632,"ﾘｽﾄ１"))</f>
        <v/>
      </c>
      <c r="N1632" s="53" t="str">
        <f t="shared" si="286"/>
        <v/>
      </c>
      <c r="O1632" s="54" t="str">
        <f t="shared" si="287"/>
        <v/>
      </c>
      <c r="P1632" s="53" t="str">
        <f t="shared" si="278"/>
        <v/>
      </c>
      <c r="Q1632" s="52" t="str">
        <f t="shared" si="279"/>
        <v/>
      </c>
      <c r="R1632" s="55" t="str">
        <f t="shared" si="280"/>
        <v/>
      </c>
      <c r="S1632" s="52" t="str">
        <f t="shared" si="288"/>
        <v/>
      </c>
      <c r="T1632" s="83" t="str">
        <f t="shared" si="281"/>
        <v/>
      </c>
      <c r="U1632" s="53" t="str">
        <f>IF(S1632="","",COUNTIF($S$7:S1632,"該当２"))</f>
        <v/>
      </c>
      <c r="V1632" s="56" t="str">
        <f t="shared" si="282"/>
        <v/>
      </c>
      <c r="W1632" s="83" t="str">
        <f t="shared" si="283"/>
        <v/>
      </c>
      <c r="X1632" s="53" t="str">
        <f>IF(V1632="","",COUNTIF($V$7:V1632,"該当３"))</f>
        <v/>
      </c>
    </row>
    <row r="1633" spans="1:24">
      <c r="A1633" s="263">
        <v>1021204001</v>
      </c>
      <c r="B1633" s="263">
        <v>10</v>
      </c>
      <c r="C1633" s="264">
        <v>212</v>
      </c>
      <c r="D1633" s="265">
        <v>4</v>
      </c>
      <c r="E1633" s="264">
        <v>1</v>
      </c>
      <c r="F1633" s="263" t="s">
        <v>495</v>
      </c>
      <c r="G1633" s="263" t="s">
        <v>1768</v>
      </c>
      <c r="H1633" s="263" t="s">
        <v>1794</v>
      </c>
      <c r="I1633" s="263" t="s">
        <v>1795</v>
      </c>
      <c r="J1633" s="51"/>
      <c r="K1633" s="52" t="str">
        <f t="shared" si="284"/>
        <v/>
      </c>
      <c r="L1633" s="83" t="str">
        <f t="shared" si="285"/>
        <v/>
      </c>
      <c r="M1633" s="53" t="str">
        <f>IF(K1633="","",COUNTIF($K$7:K1633,"ﾘｽﾄ１"))</f>
        <v/>
      </c>
      <c r="N1633" s="53" t="str">
        <f t="shared" si="286"/>
        <v/>
      </c>
      <c r="O1633" s="54" t="str">
        <f t="shared" si="287"/>
        <v/>
      </c>
      <c r="P1633" s="53" t="str">
        <f t="shared" si="278"/>
        <v/>
      </c>
      <c r="Q1633" s="52" t="str">
        <f t="shared" si="279"/>
        <v/>
      </c>
      <c r="R1633" s="55" t="str">
        <f t="shared" si="280"/>
        <v/>
      </c>
      <c r="S1633" s="52" t="str">
        <f t="shared" si="288"/>
        <v/>
      </c>
      <c r="T1633" s="83" t="str">
        <f t="shared" si="281"/>
        <v/>
      </c>
      <c r="U1633" s="53" t="str">
        <f>IF(S1633="","",COUNTIF($S$7:S1633,"該当２"))</f>
        <v/>
      </c>
      <c r="V1633" s="56" t="str">
        <f t="shared" si="282"/>
        <v/>
      </c>
      <c r="W1633" s="83" t="str">
        <f t="shared" si="283"/>
        <v/>
      </c>
      <c r="X1633" s="53" t="str">
        <f>IF(V1633="","",COUNTIF($V$7:V1633,"該当３"))</f>
        <v/>
      </c>
    </row>
    <row r="1634" spans="1:24">
      <c r="A1634" s="263">
        <v>1021204002</v>
      </c>
      <c r="B1634" s="263">
        <v>10</v>
      </c>
      <c r="C1634" s="264">
        <v>212</v>
      </c>
      <c r="D1634" s="265">
        <v>4</v>
      </c>
      <c r="E1634" s="264">
        <v>2</v>
      </c>
      <c r="F1634" s="263" t="s">
        <v>495</v>
      </c>
      <c r="G1634" s="263" t="s">
        <v>1768</v>
      </c>
      <c r="H1634" s="263" t="s">
        <v>1794</v>
      </c>
      <c r="I1634" s="263" t="s">
        <v>1796</v>
      </c>
      <c r="J1634" s="51"/>
      <c r="K1634" s="52" t="str">
        <f t="shared" si="284"/>
        <v/>
      </c>
      <c r="L1634" s="83" t="str">
        <f t="shared" si="285"/>
        <v/>
      </c>
      <c r="M1634" s="53" t="str">
        <f>IF(K1634="","",COUNTIF($K$7:K1634,"ﾘｽﾄ１"))</f>
        <v/>
      </c>
      <c r="N1634" s="53" t="str">
        <f t="shared" si="286"/>
        <v/>
      </c>
      <c r="O1634" s="54" t="str">
        <f t="shared" si="287"/>
        <v/>
      </c>
      <c r="P1634" s="53" t="str">
        <f t="shared" si="278"/>
        <v/>
      </c>
      <c r="Q1634" s="52" t="str">
        <f t="shared" si="279"/>
        <v/>
      </c>
      <c r="R1634" s="55" t="str">
        <f t="shared" si="280"/>
        <v/>
      </c>
      <c r="S1634" s="52" t="str">
        <f t="shared" si="288"/>
        <v/>
      </c>
      <c r="T1634" s="83" t="str">
        <f t="shared" si="281"/>
        <v/>
      </c>
      <c r="U1634" s="53" t="str">
        <f>IF(S1634="","",COUNTIF($S$7:S1634,"該当２"))</f>
        <v/>
      </c>
      <c r="V1634" s="56" t="str">
        <f t="shared" si="282"/>
        <v/>
      </c>
      <c r="W1634" s="83" t="str">
        <f t="shared" si="283"/>
        <v/>
      </c>
      <c r="X1634" s="53" t="str">
        <f>IF(V1634="","",COUNTIF($V$7:V1634,"該当３"))</f>
        <v/>
      </c>
    </row>
    <row r="1635" spans="1:24">
      <c r="A1635" s="263">
        <v>1021204003</v>
      </c>
      <c r="B1635" s="263">
        <v>10</v>
      </c>
      <c r="C1635" s="264">
        <v>212</v>
      </c>
      <c r="D1635" s="265">
        <v>4</v>
      </c>
      <c r="E1635" s="264">
        <v>3</v>
      </c>
      <c r="F1635" s="263" t="s">
        <v>495</v>
      </c>
      <c r="G1635" s="263" t="s">
        <v>1768</v>
      </c>
      <c r="H1635" s="263" t="s">
        <v>1794</v>
      </c>
      <c r="I1635" s="263" t="s">
        <v>1384</v>
      </c>
      <c r="J1635" s="51"/>
      <c r="K1635" s="52" t="str">
        <f t="shared" si="284"/>
        <v/>
      </c>
      <c r="L1635" s="83" t="str">
        <f t="shared" si="285"/>
        <v/>
      </c>
      <c r="M1635" s="53" t="str">
        <f>IF(K1635="","",COUNTIF($K$7:K1635,"ﾘｽﾄ１"))</f>
        <v/>
      </c>
      <c r="N1635" s="53" t="str">
        <f t="shared" si="286"/>
        <v/>
      </c>
      <c r="O1635" s="54" t="str">
        <f t="shared" si="287"/>
        <v/>
      </c>
      <c r="P1635" s="53" t="str">
        <f t="shared" si="278"/>
        <v/>
      </c>
      <c r="Q1635" s="52" t="str">
        <f t="shared" si="279"/>
        <v/>
      </c>
      <c r="R1635" s="55" t="str">
        <f t="shared" si="280"/>
        <v/>
      </c>
      <c r="S1635" s="52" t="str">
        <f t="shared" si="288"/>
        <v/>
      </c>
      <c r="T1635" s="83" t="str">
        <f t="shared" si="281"/>
        <v/>
      </c>
      <c r="U1635" s="53" t="str">
        <f>IF(S1635="","",COUNTIF($S$7:S1635,"該当２"))</f>
        <v/>
      </c>
      <c r="V1635" s="56" t="str">
        <f t="shared" si="282"/>
        <v/>
      </c>
      <c r="W1635" s="83" t="str">
        <f t="shared" si="283"/>
        <v/>
      </c>
      <c r="X1635" s="53" t="str">
        <f>IF(V1635="","",COUNTIF($V$7:V1635,"該当３"))</f>
        <v/>
      </c>
    </row>
    <row r="1636" spans="1:24">
      <c r="A1636" s="263">
        <v>1021204004</v>
      </c>
      <c r="B1636" s="263">
        <v>10</v>
      </c>
      <c r="C1636" s="264">
        <v>212</v>
      </c>
      <c r="D1636" s="265">
        <v>4</v>
      </c>
      <c r="E1636" s="264">
        <v>4</v>
      </c>
      <c r="F1636" s="263" t="s">
        <v>495</v>
      </c>
      <c r="G1636" s="263" t="s">
        <v>1768</v>
      </c>
      <c r="H1636" s="263" t="s">
        <v>1794</v>
      </c>
      <c r="I1636" s="263" t="s">
        <v>1797</v>
      </c>
      <c r="J1636" s="51"/>
      <c r="K1636" s="52" t="str">
        <f t="shared" si="284"/>
        <v/>
      </c>
      <c r="L1636" s="83" t="str">
        <f t="shared" si="285"/>
        <v/>
      </c>
      <c r="M1636" s="53" t="str">
        <f>IF(K1636="","",COUNTIF($K$7:K1636,"ﾘｽﾄ１"))</f>
        <v/>
      </c>
      <c r="N1636" s="53" t="str">
        <f t="shared" si="286"/>
        <v/>
      </c>
      <c r="O1636" s="54" t="str">
        <f t="shared" si="287"/>
        <v/>
      </c>
      <c r="P1636" s="53" t="str">
        <f t="shared" si="278"/>
        <v/>
      </c>
      <c r="Q1636" s="52" t="str">
        <f t="shared" si="279"/>
        <v/>
      </c>
      <c r="R1636" s="55" t="str">
        <f t="shared" si="280"/>
        <v/>
      </c>
      <c r="S1636" s="52" t="str">
        <f t="shared" si="288"/>
        <v/>
      </c>
      <c r="T1636" s="83" t="str">
        <f t="shared" si="281"/>
        <v/>
      </c>
      <c r="U1636" s="53" t="str">
        <f>IF(S1636="","",COUNTIF($S$7:S1636,"該当２"))</f>
        <v/>
      </c>
      <c r="V1636" s="56" t="str">
        <f t="shared" si="282"/>
        <v/>
      </c>
      <c r="W1636" s="83" t="str">
        <f t="shared" si="283"/>
        <v/>
      </c>
      <c r="X1636" s="53" t="str">
        <f>IF(V1636="","",COUNTIF($V$7:V1636,"該当３"))</f>
        <v/>
      </c>
    </row>
    <row r="1637" spans="1:24">
      <c r="A1637" s="263">
        <v>1021204005</v>
      </c>
      <c r="B1637" s="263">
        <v>10</v>
      </c>
      <c r="C1637" s="264">
        <v>212</v>
      </c>
      <c r="D1637" s="265">
        <v>4</v>
      </c>
      <c r="E1637" s="264">
        <v>5</v>
      </c>
      <c r="F1637" s="263" t="s">
        <v>495</v>
      </c>
      <c r="G1637" s="263" t="s">
        <v>1768</v>
      </c>
      <c r="H1637" s="263" t="s">
        <v>1794</v>
      </c>
      <c r="I1637" s="263" t="s">
        <v>1798</v>
      </c>
      <c r="J1637" s="51"/>
      <c r="K1637" s="52" t="str">
        <f t="shared" si="284"/>
        <v/>
      </c>
      <c r="L1637" s="83" t="str">
        <f t="shared" si="285"/>
        <v/>
      </c>
      <c r="M1637" s="53" t="str">
        <f>IF(K1637="","",COUNTIF($K$7:K1637,"ﾘｽﾄ１"))</f>
        <v/>
      </c>
      <c r="N1637" s="53" t="str">
        <f t="shared" si="286"/>
        <v/>
      </c>
      <c r="O1637" s="54" t="str">
        <f t="shared" si="287"/>
        <v/>
      </c>
      <c r="P1637" s="53" t="str">
        <f t="shared" si="278"/>
        <v/>
      </c>
      <c r="Q1637" s="52" t="str">
        <f t="shared" si="279"/>
        <v/>
      </c>
      <c r="R1637" s="55" t="str">
        <f t="shared" si="280"/>
        <v/>
      </c>
      <c r="S1637" s="52" t="str">
        <f t="shared" si="288"/>
        <v/>
      </c>
      <c r="T1637" s="83" t="str">
        <f t="shared" si="281"/>
        <v/>
      </c>
      <c r="U1637" s="53" t="str">
        <f>IF(S1637="","",COUNTIF($S$7:S1637,"該当２"))</f>
        <v/>
      </c>
      <c r="V1637" s="56" t="str">
        <f t="shared" si="282"/>
        <v/>
      </c>
      <c r="W1637" s="83" t="str">
        <f t="shared" si="283"/>
        <v/>
      </c>
      <c r="X1637" s="53" t="str">
        <f>IF(V1637="","",COUNTIF($V$7:V1637,"該当３"))</f>
        <v/>
      </c>
    </row>
    <row r="1638" spans="1:24">
      <c r="A1638" s="263">
        <v>1021204006</v>
      </c>
      <c r="B1638" s="263">
        <v>10</v>
      </c>
      <c r="C1638" s="264">
        <v>212</v>
      </c>
      <c r="D1638" s="265">
        <v>4</v>
      </c>
      <c r="E1638" s="264">
        <v>6</v>
      </c>
      <c r="F1638" s="263" t="s">
        <v>495</v>
      </c>
      <c r="G1638" s="263" t="s">
        <v>1768</v>
      </c>
      <c r="H1638" s="263" t="s">
        <v>1794</v>
      </c>
      <c r="I1638" s="263" t="s">
        <v>1799</v>
      </c>
      <c r="J1638" s="51"/>
      <c r="K1638" s="52" t="str">
        <f t="shared" si="284"/>
        <v/>
      </c>
      <c r="L1638" s="83" t="str">
        <f t="shared" si="285"/>
        <v/>
      </c>
      <c r="M1638" s="53" t="str">
        <f>IF(K1638="","",COUNTIF($K$7:K1638,"ﾘｽﾄ１"))</f>
        <v/>
      </c>
      <c r="N1638" s="53" t="str">
        <f t="shared" si="286"/>
        <v/>
      </c>
      <c r="O1638" s="54" t="str">
        <f t="shared" si="287"/>
        <v/>
      </c>
      <c r="P1638" s="53" t="str">
        <f t="shared" si="278"/>
        <v/>
      </c>
      <c r="Q1638" s="52" t="str">
        <f t="shared" si="279"/>
        <v/>
      </c>
      <c r="R1638" s="55" t="str">
        <f t="shared" si="280"/>
        <v/>
      </c>
      <c r="S1638" s="52" t="str">
        <f t="shared" si="288"/>
        <v/>
      </c>
      <c r="T1638" s="83" t="str">
        <f t="shared" si="281"/>
        <v/>
      </c>
      <c r="U1638" s="53" t="str">
        <f>IF(S1638="","",COUNTIF($S$7:S1638,"該当２"))</f>
        <v/>
      </c>
      <c r="V1638" s="56" t="str">
        <f t="shared" si="282"/>
        <v/>
      </c>
      <c r="W1638" s="83" t="str">
        <f t="shared" si="283"/>
        <v/>
      </c>
      <c r="X1638" s="53" t="str">
        <f>IF(V1638="","",COUNTIF($V$7:V1638,"該当３"))</f>
        <v/>
      </c>
    </row>
    <row r="1639" spans="1:24">
      <c r="A1639" s="263">
        <v>1021204007</v>
      </c>
      <c r="B1639" s="263">
        <v>10</v>
      </c>
      <c r="C1639" s="264">
        <v>212</v>
      </c>
      <c r="D1639" s="265">
        <v>4</v>
      </c>
      <c r="E1639" s="264">
        <v>7</v>
      </c>
      <c r="F1639" s="263" t="s">
        <v>495</v>
      </c>
      <c r="G1639" s="263" t="s">
        <v>1768</v>
      </c>
      <c r="H1639" s="263" t="s">
        <v>1794</v>
      </c>
      <c r="I1639" s="263" t="s">
        <v>1800</v>
      </c>
      <c r="J1639" s="51"/>
      <c r="K1639" s="52" t="str">
        <f t="shared" si="284"/>
        <v/>
      </c>
      <c r="L1639" s="83" t="str">
        <f t="shared" si="285"/>
        <v/>
      </c>
      <c r="M1639" s="53" t="str">
        <f>IF(K1639="","",COUNTIF($K$7:K1639,"ﾘｽﾄ１"))</f>
        <v/>
      </c>
      <c r="N1639" s="53" t="str">
        <f t="shared" si="286"/>
        <v/>
      </c>
      <c r="O1639" s="54" t="str">
        <f t="shared" si="287"/>
        <v/>
      </c>
      <c r="P1639" s="53" t="str">
        <f t="shared" si="278"/>
        <v/>
      </c>
      <c r="Q1639" s="52" t="str">
        <f t="shared" si="279"/>
        <v/>
      </c>
      <c r="R1639" s="55" t="str">
        <f t="shared" si="280"/>
        <v/>
      </c>
      <c r="S1639" s="52" t="str">
        <f t="shared" si="288"/>
        <v/>
      </c>
      <c r="T1639" s="83" t="str">
        <f t="shared" si="281"/>
        <v/>
      </c>
      <c r="U1639" s="53" t="str">
        <f>IF(S1639="","",COUNTIF($S$7:S1639,"該当２"))</f>
        <v/>
      </c>
      <c r="V1639" s="56" t="str">
        <f t="shared" si="282"/>
        <v/>
      </c>
      <c r="W1639" s="83" t="str">
        <f t="shared" si="283"/>
        <v/>
      </c>
      <c r="X1639" s="53" t="str">
        <f>IF(V1639="","",COUNTIF($V$7:V1639,"該当３"))</f>
        <v/>
      </c>
    </row>
    <row r="1640" spans="1:24">
      <c r="A1640" s="263">
        <v>1021204008</v>
      </c>
      <c r="B1640" s="263">
        <v>10</v>
      </c>
      <c r="C1640" s="264">
        <v>212</v>
      </c>
      <c r="D1640" s="265">
        <v>4</v>
      </c>
      <c r="E1640" s="264">
        <v>8</v>
      </c>
      <c r="F1640" s="263" t="s">
        <v>495</v>
      </c>
      <c r="G1640" s="263" t="s">
        <v>1768</v>
      </c>
      <c r="H1640" s="263" t="s">
        <v>1794</v>
      </c>
      <c r="I1640" s="263" t="s">
        <v>1801</v>
      </c>
      <c r="J1640" s="51"/>
      <c r="K1640" s="52" t="str">
        <f t="shared" si="284"/>
        <v/>
      </c>
      <c r="L1640" s="83" t="str">
        <f t="shared" si="285"/>
        <v/>
      </c>
      <c r="M1640" s="53" t="str">
        <f>IF(K1640="","",COUNTIF($K$7:K1640,"ﾘｽﾄ１"))</f>
        <v/>
      </c>
      <c r="N1640" s="53" t="str">
        <f t="shared" si="286"/>
        <v/>
      </c>
      <c r="O1640" s="54" t="str">
        <f t="shared" si="287"/>
        <v/>
      </c>
      <c r="P1640" s="53" t="str">
        <f t="shared" si="278"/>
        <v/>
      </c>
      <c r="Q1640" s="52" t="str">
        <f t="shared" si="279"/>
        <v/>
      </c>
      <c r="R1640" s="55" t="str">
        <f t="shared" si="280"/>
        <v/>
      </c>
      <c r="S1640" s="52" t="str">
        <f t="shared" si="288"/>
        <v/>
      </c>
      <c r="T1640" s="83" t="str">
        <f t="shared" si="281"/>
        <v/>
      </c>
      <c r="U1640" s="53" t="str">
        <f>IF(S1640="","",COUNTIF($S$7:S1640,"該当２"))</f>
        <v/>
      </c>
      <c r="V1640" s="56" t="str">
        <f t="shared" si="282"/>
        <v/>
      </c>
      <c r="W1640" s="83" t="str">
        <f t="shared" si="283"/>
        <v/>
      </c>
      <c r="X1640" s="53" t="str">
        <f>IF(V1640="","",COUNTIF($V$7:V1640,"該当３"))</f>
        <v/>
      </c>
    </row>
    <row r="1641" spans="1:24">
      <c r="A1641" s="263">
        <v>1021204009</v>
      </c>
      <c r="B1641" s="263">
        <v>10</v>
      </c>
      <c r="C1641" s="264">
        <v>212</v>
      </c>
      <c r="D1641" s="265">
        <v>4</v>
      </c>
      <c r="E1641" s="264">
        <v>9</v>
      </c>
      <c r="F1641" s="263" t="s">
        <v>495</v>
      </c>
      <c r="G1641" s="263" t="s">
        <v>1768</v>
      </c>
      <c r="H1641" s="263" t="s">
        <v>1794</v>
      </c>
      <c r="I1641" s="263" t="s">
        <v>74</v>
      </c>
      <c r="J1641" s="51"/>
      <c r="K1641" s="52" t="str">
        <f t="shared" si="284"/>
        <v/>
      </c>
      <c r="L1641" s="83" t="str">
        <f t="shared" si="285"/>
        <v/>
      </c>
      <c r="M1641" s="53" t="str">
        <f>IF(K1641="","",COUNTIF($K$7:K1641,"ﾘｽﾄ１"))</f>
        <v/>
      </c>
      <c r="N1641" s="53" t="str">
        <f t="shared" si="286"/>
        <v/>
      </c>
      <c r="O1641" s="54" t="str">
        <f t="shared" si="287"/>
        <v/>
      </c>
      <c r="P1641" s="53" t="str">
        <f t="shared" si="278"/>
        <v/>
      </c>
      <c r="Q1641" s="52" t="str">
        <f t="shared" si="279"/>
        <v/>
      </c>
      <c r="R1641" s="55" t="str">
        <f t="shared" si="280"/>
        <v/>
      </c>
      <c r="S1641" s="52" t="str">
        <f t="shared" si="288"/>
        <v/>
      </c>
      <c r="T1641" s="83" t="str">
        <f t="shared" si="281"/>
        <v/>
      </c>
      <c r="U1641" s="53" t="str">
        <f>IF(S1641="","",COUNTIF($S$7:S1641,"該当２"))</f>
        <v/>
      </c>
      <c r="V1641" s="56" t="str">
        <f t="shared" si="282"/>
        <v/>
      </c>
      <c r="W1641" s="83" t="str">
        <f t="shared" si="283"/>
        <v/>
      </c>
      <c r="X1641" s="53" t="str">
        <f>IF(V1641="","",COUNTIF($V$7:V1641,"該当３"))</f>
        <v/>
      </c>
    </row>
    <row r="1642" spans="1:24">
      <c r="A1642" s="263">
        <v>1021204010</v>
      </c>
      <c r="B1642" s="263">
        <v>10</v>
      </c>
      <c r="C1642" s="264">
        <v>212</v>
      </c>
      <c r="D1642" s="265">
        <v>4</v>
      </c>
      <c r="E1642" s="264">
        <v>10</v>
      </c>
      <c r="F1642" s="263" t="s">
        <v>495</v>
      </c>
      <c r="G1642" s="263" t="s">
        <v>1768</v>
      </c>
      <c r="H1642" s="263" t="s">
        <v>1794</v>
      </c>
      <c r="I1642" s="263" t="s">
        <v>1802</v>
      </c>
      <c r="J1642" s="51"/>
      <c r="K1642" s="52" t="str">
        <f t="shared" si="284"/>
        <v/>
      </c>
      <c r="L1642" s="83" t="str">
        <f t="shared" si="285"/>
        <v/>
      </c>
      <c r="M1642" s="53" t="str">
        <f>IF(K1642="","",COUNTIF($K$7:K1642,"ﾘｽﾄ１"))</f>
        <v/>
      </c>
      <c r="N1642" s="53" t="str">
        <f t="shared" si="286"/>
        <v/>
      </c>
      <c r="O1642" s="54" t="str">
        <f t="shared" si="287"/>
        <v/>
      </c>
      <c r="P1642" s="53" t="str">
        <f t="shared" si="278"/>
        <v/>
      </c>
      <c r="Q1642" s="52" t="str">
        <f t="shared" si="279"/>
        <v/>
      </c>
      <c r="R1642" s="55" t="str">
        <f t="shared" si="280"/>
        <v/>
      </c>
      <c r="S1642" s="52" t="str">
        <f t="shared" si="288"/>
        <v/>
      </c>
      <c r="T1642" s="83" t="str">
        <f t="shared" si="281"/>
        <v/>
      </c>
      <c r="U1642" s="53" t="str">
        <f>IF(S1642="","",COUNTIF($S$7:S1642,"該当２"))</f>
        <v/>
      </c>
      <c r="V1642" s="56" t="str">
        <f t="shared" si="282"/>
        <v/>
      </c>
      <c r="W1642" s="83" t="str">
        <f t="shared" si="283"/>
        <v/>
      </c>
      <c r="X1642" s="53" t="str">
        <f>IF(V1642="","",COUNTIF($V$7:V1642,"該当３"))</f>
        <v/>
      </c>
    </row>
    <row r="1643" spans="1:24">
      <c r="A1643" s="263">
        <v>1021204011</v>
      </c>
      <c r="B1643" s="263">
        <v>10</v>
      </c>
      <c r="C1643" s="264">
        <v>212</v>
      </c>
      <c r="D1643" s="265">
        <v>4</v>
      </c>
      <c r="E1643" s="264">
        <v>11</v>
      </c>
      <c r="F1643" s="263" t="s">
        <v>495</v>
      </c>
      <c r="G1643" s="263" t="s">
        <v>1768</v>
      </c>
      <c r="H1643" s="263" t="s">
        <v>1794</v>
      </c>
      <c r="I1643" s="263" t="s">
        <v>1803</v>
      </c>
      <c r="J1643" s="51"/>
      <c r="K1643" s="52" t="str">
        <f t="shared" si="284"/>
        <v/>
      </c>
      <c r="L1643" s="83" t="str">
        <f t="shared" si="285"/>
        <v/>
      </c>
      <c r="M1643" s="53" t="str">
        <f>IF(K1643="","",COUNTIF($K$7:K1643,"ﾘｽﾄ１"))</f>
        <v/>
      </c>
      <c r="N1643" s="53" t="str">
        <f t="shared" si="286"/>
        <v/>
      </c>
      <c r="O1643" s="54" t="str">
        <f t="shared" si="287"/>
        <v/>
      </c>
      <c r="P1643" s="53" t="str">
        <f t="shared" si="278"/>
        <v/>
      </c>
      <c r="Q1643" s="52" t="str">
        <f t="shared" si="279"/>
        <v/>
      </c>
      <c r="R1643" s="55" t="str">
        <f t="shared" si="280"/>
        <v/>
      </c>
      <c r="S1643" s="52" t="str">
        <f t="shared" si="288"/>
        <v/>
      </c>
      <c r="T1643" s="83" t="str">
        <f t="shared" si="281"/>
        <v/>
      </c>
      <c r="U1643" s="53" t="str">
        <f>IF(S1643="","",COUNTIF($S$7:S1643,"該当２"))</f>
        <v/>
      </c>
      <c r="V1643" s="56" t="str">
        <f t="shared" si="282"/>
        <v/>
      </c>
      <c r="W1643" s="83" t="str">
        <f t="shared" si="283"/>
        <v/>
      </c>
      <c r="X1643" s="53" t="str">
        <f>IF(V1643="","",COUNTIF($V$7:V1643,"該当３"))</f>
        <v/>
      </c>
    </row>
    <row r="1644" spans="1:24">
      <c r="A1644" s="263">
        <v>1021204012</v>
      </c>
      <c r="B1644" s="263">
        <v>10</v>
      </c>
      <c r="C1644" s="264">
        <v>212</v>
      </c>
      <c r="D1644" s="265">
        <v>4</v>
      </c>
      <c r="E1644" s="264">
        <v>12</v>
      </c>
      <c r="F1644" s="263" t="s">
        <v>495</v>
      </c>
      <c r="G1644" s="263" t="s">
        <v>1768</v>
      </c>
      <c r="H1644" s="263" t="s">
        <v>1794</v>
      </c>
      <c r="I1644" s="263" t="s">
        <v>274</v>
      </c>
      <c r="J1644" s="51"/>
      <c r="K1644" s="52" t="str">
        <f t="shared" si="284"/>
        <v/>
      </c>
      <c r="L1644" s="83" t="str">
        <f t="shared" si="285"/>
        <v/>
      </c>
      <c r="M1644" s="53" t="str">
        <f>IF(K1644="","",COUNTIF($K$7:K1644,"ﾘｽﾄ１"))</f>
        <v/>
      </c>
      <c r="N1644" s="53" t="str">
        <f t="shared" si="286"/>
        <v/>
      </c>
      <c r="O1644" s="54" t="str">
        <f t="shared" si="287"/>
        <v/>
      </c>
      <c r="P1644" s="53" t="str">
        <f t="shared" si="278"/>
        <v/>
      </c>
      <c r="Q1644" s="52" t="str">
        <f t="shared" si="279"/>
        <v/>
      </c>
      <c r="R1644" s="55" t="str">
        <f t="shared" si="280"/>
        <v/>
      </c>
      <c r="S1644" s="52" t="str">
        <f t="shared" si="288"/>
        <v/>
      </c>
      <c r="T1644" s="83" t="str">
        <f t="shared" si="281"/>
        <v/>
      </c>
      <c r="U1644" s="53" t="str">
        <f>IF(S1644="","",COUNTIF($S$7:S1644,"該当２"))</f>
        <v/>
      </c>
      <c r="V1644" s="56" t="str">
        <f t="shared" si="282"/>
        <v/>
      </c>
      <c r="W1644" s="83" t="str">
        <f t="shared" si="283"/>
        <v/>
      </c>
      <c r="X1644" s="53" t="str">
        <f>IF(V1644="","",COUNTIF($V$7:V1644,"該当３"))</f>
        <v/>
      </c>
    </row>
    <row r="1645" spans="1:24">
      <c r="A1645" s="263">
        <v>1021204013</v>
      </c>
      <c r="B1645" s="263">
        <v>10</v>
      </c>
      <c r="C1645" s="264">
        <v>212</v>
      </c>
      <c r="D1645" s="265">
        <v>4</v>
      </c>
      <c r="E1645" s="264">
        <v>13</v>
      </c>
      <c r="F1645" s="263" t="s">
        <v>495</v>
      </c>
      <c r="G1645" s="263" t="s">
        <v>1768</v>
      </c>
      <c r="H1645" s="263" t="s">
        <v>1794</v>
      </c>
      <c r="I1645" s="263" t="s">
        <v>271</v>
      </c>
      <c r="J1645" s="51"/>
      <c r="K1645" s="52" t="str">
        <f t="shared" si="284"/>
        <v/>
      </c>
      <c r="L1645" s="83" t="str">
        <f t="shared" si="285"/>
        <v/>
      </c>
      <c r="M1645" s="53" t="str">
        <f>IF(K1645="","",COUNTIF($K$7:K1645,"ﾘｽﾄ１"))</f>
        <v/>
      </c>
      <c r="N1645" s="53" t="str">
        <f t="shared" si="286"/>
        <v/>
      </c>
      <c r="O1645" s="54" t="str">
        <f t="shared" si="287"/>
        <v/>
      </c>
      <c r="P1645" s="53" t="str">
        <f t="shared" si="278"/>
        <v/>
      </c>
      <c r="Q1645" s="52" t="str">
        <f t="shared" si="279"/>
        <v/>
      </c>
      <c r="R1645" s="55" t="str">
        <f t="shared" si="280"/>
        <v/>
      </c>
      <c r="S1645" s="52" t="str">
        <f t="shared" si="288"/>
        <v/>
      </c>
      <c r="T1645" s="83" t="str">
        <f t="shared" si="281"/>
        <v/>
      </c>
      <c r="U1645" s="53" t="str">
        <f>IF(S1645="","",COUNTIF($S$7:S1645,"該当２"))</f>
        <v/>
      </c>
      <c r="V1645" s="56" t="str">
        <f t="shared" si="282"/>
        <v/>
      </c>
      <c r="W1645" s="83" t="str">
        <f t="shared" si="283"/>
        <v/>
      </c>
      <c r="X1645" s="53" t="str">
        <f>IF(V1645="","",COUNTIF($V$7:V1645,"該当３"))</f>
        <v/>
      </c>
    </row>
    <row r="1646" spans="1:24">
      <c r="A1646" s="263">
        <v>1021204014</v>
      </c>
      <c r="B1646" s="263">
        <v>10</v>
      </c>
      <c r="C1646" s="264">
        <v>212</v>
      </c>
      <c r="D1646" s="265">
        <v>4</v>
      </c>
      <c r="E1646" s="264">
        <v>14</v>
      </c>
      <c r="F1646" s="263" t="s">
        <v>495</v>
      </c>
      <c r="G1646" s="263" t="s">
        <v>1768</v>
      </c>
      <c r="H1646" s="263" t="s">
        <v>1794</v>
      </c>
      <c r="I1646" s="263" t="s">
        <v>1804</v>
      </c>
      <c r="J1646" s="51"/>
      <c r="K1646" s="52" t="str">
        <f t="shared" si="284"/>
        <v/>
      </c>
      <c r="L1646" s="83" t="str">
        <f t="shared" si="285"/>
        <v/>
      </c>
      <c r="M1646" s="53" t="str">
        <f>IF(K1646="","",COUNTIF($K$7:K1646,"ﾘｽﾄ１"))</f>
        <v/>
      </c>
      <c r="N1646" s="53" t="str">
        <f t="shared" si="286"/>
        <v/>
      </c>
      <c r="O1646" s="54" t="str">
        <f t="shared" si="287"/>
        <v/>
      </c>
      <c r="P1646" s="53" t="str">
        <f t="shared" si="278"/>
        <v/>
      </c>
      <c r="Q1646" s="52" t="str">
        <f t="shared" si="279"/>
        <v/>
      </c>
      <c r="R1646" s="55" t="str">
        <f t="shared" si="280"/>
        <v/>
      </c>
      <c r="S1646" s="52" t="str">
        <f t="shared" si="288"/>
        <v/>
      </c>
      <c r="T1646" s="83" t="str">
        <f t="shared" si="281"/>
        <v/>
      </c>
      <c r="U1646" s="53" t="str">
        <f>IF(S1646="","",COUNTIF($S$7:S1646,"該当２"))</f>
        <v/>
      </c>
      <c r="V1646" s="56" t="str">
        <f t="shared" si="282"/>
        <v/>
      </c>
      <c r="W1646" s="83" t="str">
        <f t="shared" si="283"/>
        <v/>
      </c>
      <c r="X1646" s="53" t="str">
        <f>IF(V1646="","",COUNTIF($V$7:V1646,"該当３"))</f>
        <v/>
      </c>
    </row>
    <row r="1647" spans="1:24">
      <c r="A1647" s="263">
        <v>1021204015</v>
      </c>
      <c r="B1647" s="263">
        <v>10</v>
      </c>
      <c r="C1647" s="264">
        <v>212</v>
      </c>
      <c r="D1647" s="265">
        <v>4</v>
      </c>
      <c r="E1647" s="264">
        <v>15</v>
      </c>
      <c r="F1647" s="263" t="s">
        <v>495</v>
      </c>
      <c r="G1647" s="263" t="s">
        <v>1768</v>
      </c>
      <c r="H1647" s="263" t="s">
        <v>1794</v>
      </c>
      <c r="I1647" s="263" t="s">
        <v>1805</v>
      </c>
      <c r="J1647" s="51"/>
      <c r="K1647" s="52" t="str">
        <f t="shared" si="284"/>
        <v/>
      </c>
      <c r="L1647" s="83" t="str">
        <f t="shared" si="285"/>
        <v/>
      </c>
      <c r="M1647" s="53" t="str">
        <f>IF(K1647="","",COUNTIF($K$7:K1647,"ﾘｽﾄ１"))</f>
        <v/>
      </c>
      <c r="N1647" s="53" t="str">
        <f t="shared" si="286"/>
        <v/>
      </c>
      <c r="O1647" s="54" t="str">
        <f t="shared" si="287"/>
        <v/>
      </c>
      <c r="P1647" s="53" t="str">
        <f t="shared" si="278"/>
        <v/>
      </c>
      <c r="Q1647" s="52" t="str">
        <f t="shared" si="279"/>
        <v/>
      </c>
      <c r="R1647" s="55" t="str">
        <f t="shared" si="280"/>
        <v/>
      </c>
      <c r="S1647" s="52" t="str">
        <f t="shared" si="288"/>
        <v/>
      </c>
      <c r="T1647" s="83" t="str">
        <f t="shared" si="281"/>
        <v/>
      </c>
      <c r="U1647" s="53" t="str">
        <f>IF(S1647="","",COUNTIF($S$7:S1647,"該当２"))</f>
        <v/>
      </c>
      <c r="V1647" s="56" t="str">
        <f t="shared" si="282"/>
        <v/>
      </c>
      <c r="W1647" s="83" t="str">
        <f t="shared" si="283"/>
        <v/>
      </c>
      <c r="X1647" s="53" t="str">
        <f>IF(V1647="","",COUNTIF($V$7:V1647,"該当３"))</f>
        <v/>
      </c>
    </row>
    <row r="1648" spans="1:24">
      <c r="A1648" s="263">
        <v>1021204016</v>
      </c>
      <c r="B1648" s="263">
        <v>10</v>
      </c>
      <c r="C1648" s="264">
        <v>212</v>
      </c>
      <c r="D1648" s="265">
        <v>4</v>
      </c>
      <c r="E1648" s="264">
        <v>16</v>
      </c>
      <c r="F1648" s="263" t="s">
        <v>495</v>
      </c>
      <c r="G1648" s="263" t="s">
        <v>1768</v>
      </c>
      <c r="H1648" s="263" t="s">
        <v>1794</v>
      </c>
      <c r="I1648" s="263" t="s">
        <v>153</v>
      </c>
      <c r="J1648" s="51"/>
      <c r="K1648" s="52" t="str">
        <f t="shared" si="284"/>
        <v/>
      </c>
      <c r="L1648" s="83" t="str">
        <f t="shared" si="285"/>
        <v/>
      </c>
      <c r="M1648" s="53" t="str">
        <f>IF(K1648="","",COUNTIF($K$7:K1648,"ﾘｽﾄ１"))</f>
        <v/>
      </c>
      <c r="N1648" s="53" t="str">
        <f t="shared" si="286"/>
        <v/>
      </c>
      <c r="O1648" s="54" t="str">
        <f t="shared" si="287"/>
        <v/>
      </c>
      <c r="P1648" s="53" t="str">
        <f t="shared" si="278"/>
        <v/>
      </c>
      <c r="Q1648" s="52" t="str">
        <f t="shared" si="279"/>
        <v/>
      </c>
      <c r="R1648" s="55" t="str">
        <f t="shared" si="280"/>
        <v/>
      </c>
      <c r="S1648" s="52" t="str">
        <f t="shared" si="288"/>
        <v/>
      </c>
      <c r="T1648" s="83" t="str">
        <f t="shared" si="281"/>
        <v/>
      </c>
      <c r="U1648" s="53" t="str">
        <f>IF(S1648="","",COUNTIF($S$7:S1648,"該当２"))</f>
        <v/>
      </c>
      <c r="V1648" s="56" t="str">
        <f t="shared" si="282"/>
        <v/>
      </c>
      <c r="W1648" s="83" t="str">
        <f t="shared" si="283"/>
        <v/>
      </c>
      <c r="X1648" s="53" t="str">
        <f>IF(V1648="","",COUNTIF($V$7:V1648,"該当３"))</f>
        <v/>
      </c>
    </row>
    <row r="1649" spans="1:24">
      <c r="A1649" s="263">
        <v>1021204017</v>
      </c>
      <c r="B1649" s="263">
        <v>10</v>
      </c>
      <c r="C1649" s="264">
        <v>212</v>
      </c>
      <c r="D1649" s="265">
        <v>4</v>
      </c>
      <c r="E1649" s="264">
        <v>17</v>
      </c>
      <c r="F1649" s="263" t="s">
        <v>495</v>
      </c>
      <c r="G1649" s="263" t="s">
        <v>1768</v>
      </c>
      <c r="H1649" s="263" t="s">
        <v>1794</v>
      </c>
      <c r="I1649" s="263" t="s">
        <v>1806</v>
      </c>
      <c r="J1649" s="51"/>
      <c r="K1649" s="52" t="str">
        <f t="shared" si="284"/>
        <v/>
      </c>
      <c r="L1649" s="83" t="str">
        <f t="shared" si="285"/>
        <v/>
      </c>
      <c r="M1649" s="53" t="str">
        <f>IF(K1649="","",COUNTIF($K$7:K1649,"ﾘｽﾄ１"))</f>
        <v/>
      </c>
      <c r="N1649" s="53" t="str">
        <f t="shared" si="286"/>
        <v/>
      </c>
      <c r="O1649" s="54" t="str">
        <f t="shared" si="287"/>
        <v/>
      </c>
      <c r="P1649" s="53" t="str">
        <f t="shared" si="278"/>
        <v/>
      </c>
      <c r="Q1649" s="52" t="str">
        <f t="shared" si="279"/>
        <v/>
      </c>
      <c r="R1649" s="55" t="str">
        <f t="shared" si="280"/>
        <v/>
      </c>
      <c r="S1649" s="52" t="str">
        <f t="shared" si="288"/>
        <v/>
      </c>
      <c r="T1649" s="83" t="str">
        <f t="shared" si="281"/>
        <v/>
      </c>
      <c r="U1649" s="53" t="str">
        <f>IF(S1649="","",COUNTIF($S$7:S1649,"該当２"))</f>
        <v/>
      </c>
      <c r="V1649" s="56" t="str">
        <f t="shared" si="282"/>
        <v/>
      </c>
      <c r="W1649" s="83" t="str">
        <f t="shared" si="283"/>
        <v/>
      </c>
      <c r="X1649" s="53" t="str">
        <f>IF(V1649="","",COUNTIF($V$7:V1649,"該当３"))</f>
        <v/>
      </c>
    </row>
    <row r="1650" spans="1:24">
      <c r="A1650" s="263">
        <v>1021205000</v>
      </c>
      <c r="B1650" s="263">
        <v>10</v>
      </c>
      <c r="C1650" s="264">
        <v>212</v>
      </c>
      <c r="D1650" s="265">
        <v>5</v>
      </c>
      <c r="E1650" s="264">
        <v>0</v>
      </c>
      <c r="F1650" s="263" t="s">
        <v>495</v>
      </c>
      <c r="G1650" s="263" t="s">
        <v>1768</v>
      </c>
      <c r="H1650" s="263" t="s">
        <v>1807</v>
      </c>
      <c r="I1650" s="263"/>
      <c r="J1650" s="51"/>
      <c r="K1650" s="52" t="str">
        <f t="shared" si="284"/>
        <v/>
      </c>
      <c r="L1650" s="83" t="str">
        <f t="shared" si="285"/>
        <v/>
      </c>
      <c r="M1650" s="53" t="str">
        <f>IF(K1650="","",COUNTIF($K$7:K1650,"ﾘｽﾄ１"))</f>
        <v/>
      </c>
      <c r="N1650" s="53" t="str">
        <f t="shared" si="286"/>
        <v/>
      </c>
      <c r="O1650" s="54" t="str">
        <f t="shared" si="287"/>
        <v/>
      </c>
      <c r="P1650" s="53" t="str">
        <f t="shared" si="278"/>
        <v/>
      </c>
      <c r="Q1650" s="52" t="str">
        <f t="shared" si="279"/>
        <v/>
      </c>
      <c r="R1650" s="55" t="str">
        <f t="shared" si="280"/>
        <v/>
      </c>
      <c r="S1650" s="52" t="str">
        <f t="shared" si="288"/>
        <v/>
      </c>
      <c r="T1650" s="83" t="str">
        <f t="shared" si="281"/>
        <v/>
      </c>
      <c r="U1650" s="53" t="str">
        <f>IF(S1650="","",COUNTIF($S$7:S1650,"該当２"))</f>
        <v/>
      </c>
      <c r="V1650" s="56" t="str">
        <f t="shared" si="282"/>
        <v/>
      </c>
      <c r="W1650" s="83" t="str">
        <f t="shared" si="283"/>
        <v/>
      </c>
      <c r="X1650" s="53" t="str">
        <f>IF(V1650="","",COUNTIF($V$7:V1650,"該当３"))</f>
        <v/>
      </c>
    </row>
    <row r="1651" spans="1:24">
      <c r="A1651" s="263">
        <v>1021205001</v>
      </c>
      <c r="B1651" s="263">
        <v>10</v>
      </c>
      <c r="C1651" s="264">
        <v>212</v>
      </c>
      <c r="D1651" s="265">
        <v>5</v>
      </c>
      <c r="E1651" s="264">
        <v>1</v>
      </c>
      <c r="F1651" s="263" t="s">
        <v>495</v>
      </c>
      <c r="G1651" s="263" t="s">
        <v>1768</v>
      </c>
      <c r="H1651" s="263" t="s">
        <v>1807</v>
      </c>
      <c r="I1651" s="263" t="s">
        <v>1808</v>
      </c>
      <c r="J1651" s="51"/>
      <c r="K1651" s="52" t="str">
        <f t="shared" si="284"/>
        <v/>
      </c>
      <c r="L1651" s="83" t="str">
        <f t="shared" si="285"/>
        <v/>
      </c>
      <c r="M1651" s="53" t="str">
        <f>IF(K1651="","",COUNTIF($K$7:K1651,"ﾘｽﾄ１"))</f>
        <v/>
      </c>
      <c r="N1651" s="53" t="str">
        <f t="shared" si="286"/>
        <v/>
      </c>
      <c r="O1651" s="54" t="str">
        <f t="shared" si="287"/>
        <v/>
      </c>
      <c r="P1651" s="53" t="str">
        <f t="shared" si="278"/>
        <v/>
      </c>
      <c r="Q1651" s="52" t="str">
        <f t="shared" si="279"/>
        <v/>
      </c>
      <c r="R1651" s="55" t="str">
        <f t="shared" si="280"/>
        <v/>
      </c>
      <c r="S1651" s="52" t="str">
        <f t="shared" si="288"/>
        <v/>
      </c>
      <c r="T1651" s="83" t="str">
        <f t="shared" si="281"/>
        <v/>
      </c>
      <c r="U1651" s="53" t="str">
        <f>IF(S1651="","",COUNTIF($S$7:S1651,"該当２"))</f>
        <v/>
      </c>
      <c r="V1651" s="56" t="str">
        <f t="shared" si="282"/>
        <v/>
      </c>
      <c r="W1651" s="83" t="str">
        <f t="shared" si="283"/>
        <v/>
      </c>
      <c r="X1651" s="53" t="str">
        <f>IF(V1651="","",COUNTIF($V$7:V1651,"該当３"))</f>
        <v/>
      </c>
    </row>
    <row r="1652" spans="1:24">
      <c r="A1652" s="263">
        <v>1021205002</v>
      </c>
      <c r="B1652" s="263">
        <v>10</v>
      </c>
      <c r="C1652" s="264">
        <v>212</v>
      </c>
      <c r="D1652" s="265">
        <v>5</v>
      </c>
      <c r="E1652" s="264">
        <v>2</v>
      </c>
      <c r="F1652" s="263" t="s">
        <v>495</v>
      </c>
      <c r="G1652" s="263" t="s">
        <v>1768</v>
      </c>
      <c r="H1652" s="263" t="s">
        <v>1807</v>
      </c>
      <c r="I1652" s="263" t="s">
        <v>937</v>
      </c>
      <c r="J1652" s="51"/>
      <c r="K1652" s="52" t="str">
        <f t="shared" si="284"/>
        <v/>
      </c>
      <c r="L1652" s="83" t="str">
        <f t="shared" si="285"/>
        <v/>
      </c>
      <c r="M1652" s="53" t="str">
        <f>IF(K1652="","",COUNTIF($K$7:K1652,"ﾘｽﾄ１"))</f>
        <v/>
      </c>
      <c r="N1652" s="53" t="str">
        <f t="shared" si="286"/>
        <v/>
      </c>
      <c r="O1652" s="54" t="str">
        <f t="shared" si="287"/>
        <v/>
      </c>
      <c r="P1652" s="53" t="str">
        <f t="shared" si="278"/>
        <v/>
      </c>
      <c r="Q1652" s="52" t="str">
        <f t="shared" si="279"/>
        <v/>
      </c>
      <c r="R1652" s="55" t="str">
        <f t="shared" si="280"/>
        <v/>
      </c>
      <c r="S1652" s="52" t="str">
        <f t="shared" si="288"/>
        <v/>
      </c>
      <c r="T1652" s="83" t="str">
        <f t="shared" si="281"/>
        <v/>
      </c>
      <c r="U1652" s="53" t="str">
        <f>IF(S1652="","",COUNTIF($S$7:S1652,"該当２"))</f>
        <v/>
      </c>
      <c r="V1652" s="56" t="str">
        <f t="shared" si="282"/>
        <v/>
      </c>
      <c r="W1652" s="83" t="str">
        <f t="shared" si="283"/>
        <v/>
      </c>
      <c r="X1652" s="53" t="str">
        <f>IF(V1652="","",COUNTIF($V$7:V1652,"該当３"))</f>
        <v/>
      </c>
    </row>
    <row r="1653" spans="1:24">
      <c r="A1653" s="263">
        <v>1021206000</v>
      </c>
      <c r="B1653" s="263">
        <v>10</v>
      </c>
      <c r="C1653" s="264">
        <v>212</v>
      </c>
      <c r="D1653" s="265">
        <v>6</v>
      </c>
      <c r="E1653" s="264">
        <v>0</v>
      </c>
      <c r="F1653" s="263" t="s">
        <v>495</v>
      </c>
      <c r="G1653" s="263" t="s">
        <v>1768</v>
      </c>
      <c r="H1653" s="263" t="s">
        <v>1809</v>
      </c>
      <c r="I1653" s="263"/>
      <c r="J1653" s="51"/>
      <c r="K1653" s="52" t="str">
        <f t="shared" si="284"/>
        <v/>
      </c>
      <c r="L1653" s="83" t="str">
        <f t="shared" si="285"/>
        <v/>
      </c>
      <c r="M1653" s="53" t="str">
        <f>IF(K1653="","",COUNTIF($K$7:K1653,"ﾘｽﾄ１"))</f>
        <v/>
      </c>
      <c r="N1653" s="53" t="str">
        <f t="shared" si="286"/>
        <v/>
      </c>
      <c r="O1653" s="54" t="str">
        <f t="shared" si="287"/>
        <v/>
      </c>
      <c r="P1653" s="53" t="str">
        <f t="shared" si="278"/>
        <v/>
      </c>
      <c r="Q1653" s="52" t="str">
        <f t="shared" si="279"/>
        <v/>
      </c>
      <c r="R1653" s="55" t="str">
        <f t="shared" si="280"/>
        <v/>
      </c>
      <c r="S1653" s="52" t="str">
        <f t="shared" si="288"/>
        <v/>
      </c>
      <c r="T1653" s="83" t="str">
        <f t="shared" si="281"/>
        <v/>
      </c>
      <c r="U1653" s="53" t="str">
        <f>IF(S1653="","",COUNTIF($S$7:S1653,"該当２"))</f>
        <v/>
      </c>
      <c r="V1653" s="56" t="str">
        <f t="shared" si="282"/>
        <v/>
      </c>
      <c r="W1653" s="83" t="str">
        <f t="shared" si="283"/>
        <v/>
      </c>
      <c r="X1653" s="53" t="str">
        <f>IF(V1653="","",COUNTIF($V$7:V1653,"該当３"))</f>
        <v/>
      </c>
    </row>
    <row r="1654" spans="1:24">
      <c r="A1654" s="263">
        <v>1021206001</v>
      </c>
      <c r="B1654" s="263">
        <v>10</v>
      </c>
      <c r="C1654" s="264">
        <v>212</v>
      </c>
      <c r="D1654" s="265">
        <v>6</v>
      </c>
      <c r="E1654" s="264">
        <v>1</v>
      </c>
      <c r="F1654" s="263" t="s">
        <v>495</v>
      </c>
      <c r="G1654" s="263" t="s">
        <v>1768</v>
      </c>
      <c r="H1654" s="263" t="s">
        <v>1809</v>
      </c>
      <c r="I1654" s="263" t="s">
        <v>82</v>
      </c>
      <c r="J1654" s="51"/>
      <c r="K1654" s="52" t="str">
        <f t="shared" si="284"/>
        <v/>
      </c>
      <c r="L1654" s="83" t="str">
        <f t="shared" si="285"/>
        <v/>
      </c>
      <c r="M1654" s="53" t="str">
        <f>IF(K1654="","",COUNTIF($K$7:K1654,"ﾘｽﾄ１"))</f>
        <v/>
      </c>
      <c r="N1654" s="53" t="str">
        <f t="shared" si="286"/>
        <v/>
      </c>
      <c r="O1654" s="54" t="str">
        <f t="shared" si="287"/>
        <v/>
      </c>
      <c r="P1654" s="53" t="str">
        <f t="shared" si="278"/>
        <v/>
      </c>
      <c r="Q1654" s="52" t="str">
        <f t="shared" si="279"/>
        <v/>
      </c>
      <c r="R1654" s="55" t="str">
        <f t="shared" si="280"/>
        <v/>
      </c>
      <c r="S1654" s="52" t="str">
        <f t="shared" si="288"/>
        <v/>
      </c>
      <c r="T1654" s="83" t="str">
        <f t="shared" si="281"/>
        <v/>
      </c>
      <c r="U1654" s="53" t="str">
        <f>IF(S1654="","",COUNTIF($S$7:S1654,"該当２"))</f>
        <v/>
      </c>
      <c r="V1654" s="56" t="str">
        <f t="shared" si="282"/>
        <v/>
      </c>
      <c r="W1654" s="83" t="str">
        <f t="shared" si="283"/>
        <v/>
      </c>
      <c r="X1654" s="53" t="str">
        <f>IF(V1654="","",COUNTIF($V$7:V1654,"該当３"))</f>
        <v/>
      </c>
    </row>
    <row r="1655" spans="1:24">
      <c r="A1655" s="263">
        <v>1021206002</v>
      </c>
      <c r="B1655" s="263">
        <v>10</v>
      </c>
      <c r="C1655" s="264">
        <v>212</v>
      </c>
      <c r="D1655" s="265">
        <v>6</v>
      </c>
      <c r="E1655" s="264">
        <v>2</v>
      </c>
      <c r="F1655" s="263" t="s">
        <v>495</v>
      </c>
      <c r="G1655" s="263" t="s">
        <v>1768</v>
      </c>
      <c r="H1655" s="263" t="s">
        <v>1809</v>
      </c>
      <c r="I1655" s="263" t="s">
        <v>136</v>
      </c>
      <c r="J1655" s="51"/>
      <c r="K1655" s="52" t="str">
        <f t="shared" si="284"/>
        <v/>
      </c>
      <c r="L1655" s="83" t="str">
        <f t="shared" si="285"/>
        <v/>
      </c>
      <c r="M1655" s="53" t="str">
        <f>IF(K1655="","",COUNTIF($K$7:K1655,"ﾘｽﾄ１"))</f>
        <v/>
      </c>
      <c r="N1655" s="53" t="str">
        <f t="shared" si="286"/>
        <v/>
      </c>
      <c r="O1655" s="54" t="str">
        <f t="shared" si="287"/>
        <v/>
      </c>
      <c r="P1655" s="53" t="str">
        <f t="shared" si="278"/>
        <v/>
      </c>
      <c r="Q1655" s="52" t="str">
        <f t="shared" si="279"/>
        <v/>
      </c>
      <c r="R1655" s="55" t="str">
        <f t="shared" si="280"/>
        <v/>
      </c>
      <c r="S1655" s="52" t="str">
        <f t="shared" si="288"/>
        <v/>
      </c>
      <c r="T1655" s="83" t="str">
        <f t="shared" si="281"/>
        <v/>
      </c>
      <c r="U1655" s="53" t="str">
        <f>IF(S1655="","",COUNTIF($S$7:S1655,"該当２"))</f>
        <v/>
      </c>
      <c r="V1655" s="56" t="str">
        <f t="shared" si="282"/>
        <v/>
      </c>
      <c r="W1655" s="83" t="str">
        <f t="shared" si="283"/>
        <v/>
      </c>
      <c r="X1655" s="53" t="str">
        <f>IF(V1655="","",COUNTIF($V$7:V1655,"該当３"))</f>
        <v/>
      </c>
    </row>
    <row r="1656" spans="1:24">
      <c r="A1656" s="263">
        <v>1021206003</v>
      </c>
      <c r="B1656" s="263">
        <v>10</v>
      </c>
      <c r="C1656" s="264">
        <v>212</v>
      </c>
      <c r="D1656" s="265">
        <v>6</v>
      </c>
      <c r="E1656" s="264">
        <v>3</v>
      </c>
      <c r="F1656" s="263" t="s">
        <v>495</v>
      </c>
      <c r="G1656" s="263" t="s">
        <v>1768</v>
      </c>
      <c r="H1656" s="263" t="s">
        <v>1809</v>
      </c>
      <c r="I1656" s="263" t="s">
        <v>1810</v>
      </c>
      <c r="J1656" s="51"/>
      <c r="K1656" s="52" t="str">
        <f t="shared" si="284"/>
        <v/>
      </c>
      <c r="L1656" s="83" t="str">
        <f t="shared" si="285"/>
        <v/>
      </c>
      <c r="M1656" s="53" t="str">
        <f>IF(K1656="","",COUNTIF($K$7:K1656,"ﾘｽﾄ１"))</f>
        <v/>
      </c>
      <c r="N1656" s="53" t="str">
        <f t="shared" si="286"/>
        <v/>
      </c>
      <c r="O1656" s="54" t="str">
        <f t="shared" si="287"/>
        <v/>
      </c>
      <c r="P1656" s="53" t="str">
        <f t="shared" si="278"/>
        <v/>
      </c>
      <c r="Q1656" s="52" t="str">
        <f t="shared" si="279"/>
        <v/>
      </c>
      <c r="R1656" s="55" t="str">
        <f t="shared" si="280"/>
        <v/>
      </c>
      <c r="S1656" s="52" t="str">
        <f t="shared" si="288"/>
        <v/>
      </c>
      <c r="T1656" s="83" t="str">
        <f t="shared" si="281"/>
        <v/>
      </c>
      <c r="U1656" s="53" t="str">
        <f>IF(S1656="","",COUNTIF($S$7:S1656,"該当２"))</f>
        <v/>
      </c>
      <c r="V1656" s="56" t="str">
        <f t="shared" si="282"/>
        <v/>
      </c>
      <c r="W1656" s="83" t="str">
        <f t="shared" si="283"/>
        <v/>
      </c>
      <c r="X1656" s="53" t="str">
        <f>IF(V1656="","",COUNTIF($V$7:V1656,"該当３"))</f>
        <v/>
      </c>
    </row>
    <row r="1657" spans="1:24">
      <c r="A1657" s="263">
        <v>1021206004</v>
      </c>
      <c r="B1657" s="263">
        <v>10</v>
      </c>
      <c r="C1657" s="264">
        <v>212</v>
      </c>
      <c r="D1657" s="265">
        <v>6</v>
      </c>
      <c r="E1657" s="264">
        <v>4</v>
      </c>
      <c r="F1657" s="263" t="s">
        <v>495</v>
      </c>
      <c r="G1657" s="263" t="s">
        <v>1768</v>
      </c>
      <c r="H1657" s="263" t="s">
        <v>1809</v>
      </c>
      <c r="I1657" s="263" t="s">
        <v>187</v>
      </c>
      <c r="J1657" s="51"/>
      <c r="K1657" s="52" t="str">
        <f t="shared" si="284"/>
        <v/>
      </c>
      <c r="L1657" s="83" t="str">
        <f t="shared" si="285"/>
        <v/>
      </c>
      <c r="M1657" s="53" t="str">
        <f>IF(K1657="","",COUNTIF($K$7:K1657,"ﾘｽﾄ１"))</f>
        <v/>
      </c>
      <c r="N1657" s="53" t="str">
        <f t="shared" si="286"/>
        <v/>
      </c>
      <c r="O1657" s="54" t="str">
        <f t="shared" si="287"/>
        <v/>
      </c>
      <c r="P1657" s="53" t="str">
        <f t="shared" si="278"/>
        <v/>
      </c>
      <c r="Q1657" s="52" t="str">
        <f t="shared" si="279"/>
        <v/>
      </c>
      <c r="R1657" s="55" t="str">
        <f t="shared" si="280"/>
        <v/>
      </c>
      <c r="S1657" s="52" t="str">
        <f t="shared" si="288"/>
        <v/>
      </c>
      <c r="T1657" s="83" t="str">
        <f t="shared" si="281"/>
        <v/>
      </c>
      <c r="U1657" s="53" t="str">
        <f>IF(S1657="","",COUNTIF($S$7:S1657,"該当２"))</f>
        <v/>
      </c>
      <c r="V1657" s="56" t="str">
        <f t="shared" si="282"/>
        <v/>
      </c>
      <c r="W1657" s="83" t="str">
        <f t="shared" si="283"/>
        <v/>
      </c>
      <c r="X1657" s="53" t="str">
        <f>IF(V1657="","",COUNTIF($V$7:V1657,"該当３"))</f>
        <v/>
      </c>
    </row>
    <row r="1658" spans="1:24">
      <c r="A1658" s="263">
        <v>1034400000</v>
      </c>
      <c r="B1658" s="263">
        <v>10</v>
      </c>
      <c r="C1658" s="264">
        <v>344</v>
      </c>
      <c r="D1658" s="265">
        <v>0</v>
      </c>
      <c r="E1658" s="264">
        <v>0</v>
      </c>
      <c r="F1658" s="263" t="s">
        <v>495</v>
      </c>
      <c r="G1658" s="263" t="s">
        <v>1811</v>
      </c>
      <c r="H1658" s="263"/>
      <c r="I1658" s="263"/>
      <c r="J1658" s="51"/>
      <c r="K1658" s="52" t="str">
        <f t="shared" si="284"/>
        <v>ﾘｽﾄ１</v>
      </c>
      <c r="L1658" s="83" t="str">
        <f t="shared" si="285"/>
        <v>榛東村</v>
      </c>
      <c r="M1658" s="53">
        <f>IF(K1658="","",COUNTIF($K$7:K1658,"ﾘｽﾄ１"))</f>
        <v>13</v>
      </c>
      <c r="N1658" s="53" t="str">
        <f t="shared" si="286"/>
        <v/>
      </c>
      <c r="O1658" s="54" t="str">
        <f t="shared" si="287"/>
        <v/>
      </c>
      <c r="P1658" s="53" t="str">
        <f t="shared" si="278"/>
        <v/>
      </c>
      <c r="Q1658" s="52" t="str">
        <f t="shared" si="279"/>
        <v/>
      </c>
      <c r="R1658" s="55" t="str">
        <f t="shared" si="280"/>
        <v/>
      </c>
      <c r="S1658" s="52" t="str">
        <f t="shared" si="288"/>
        <v/>
      </c>
      <c r="T1658" s="83" t="str">
        <f t="shared" si="281"/>
        <v/>
      </c>
      <c r="U1658" s="53" t="str">
        <f>IF(S1658="","",COUNTIF($S$7:S1658,"該当２"))</f>
        <v/>
      </c>
      <c r="V1658" s="56" t="str">
        <f t="shared" si="282"/>
        <v/>
      </c>
      <c r="W1658" s="83" t="str">
        <f t="shared" si="283"/>
        <v/>
      </c>
      <c r="X1658" s="53" t="str">
        <f>IF(V1658="","",COUNTIF($V$7:V1658,"該当３"))</f>
        <v/>
      </c>
    </row>
    <row r="1659" spans="1:24">
      <c r="A1659" s="263">
        <v>1034401000</v>
      </c>
      <c r="B1659" s="263">
        <v>10</v>
      </c>
      <c r="C1659" s="264">
        <v>344</v>
      </c>
      <c r="D1659" s="265">
        <v>1</v>
      </c>
      <c r="E1659" s="264">
        <v>0</v>
      </c>
      <c r="F1659" s="263" t="s">
        <v>495</v>
      </c>
      <c r="G1659" s="263" t="s">
        <v>1811</v>
      </c>
      <c r="H1659" s="263" t="s">
        <v>1812</v>
      </c>
      <c r="I1659" s="263"/>
      <c r="J1659" s="51"/>
      <c r="K1659" s="52" t="str">
        <f t="shared" si="284"/>
        <v/>
      </c>
      <c r="L1659" s="83" t="str">
        <f t="shared" si="285"/>
        <v/>
      </c>
      <c r="M1659" s="53" t="str">
        <f>IF(K1659="","",COUNTIF($K$7:K1659,"ﾘｽﾄ１"))</f>
        <v/>
      </c>
      <c r="N1659" s="53" t="str">
        <f t="shared" si="286"/>
        <v/>
      </c>
      <c r="O1659" s="54" t="str">
        <f t="shared" si="287"/>
        <v/>
      </c>
      <c r="P1659" s="53" t="str">
        <f t="shared" si="278"/>
        <v/>
      </c>
      <c r="Q1659" s="52" t="str">
        <f t="shared" si="279"/>
        <v/>
      </c>
      <c r="R1659" s="55" t="str">
        <f t="shared" si="280"/>
        <v/>
      </c>
      <c r="S1659" s="52" t="str">
        <f t="shared" si="288"/>
        <v/>
      </c>
      <c r="T1659" s="83" t="str">
        <f t="shared" si="281"/>
        <v/>
      </c>
      <c r="U1659" s="53" t="str">
        <f>IF(S1659="","",COUNTIF($S$7:S1659,"該当２"))</f>
        <v/>
      </c>
      <c r="V1659" s="56" t="str">
        <f t="shared" si="282"/>
        <v/>
      </c>
      <c r="W1659" s="83" t="str">
        <f t="shared" si="283"/>
        <v/>
      </c>
      <c r="X1659" s="53" t="str">
        <f>IF(V1659="","",COUNTIF($V$7:V1659,"該当３"))</f>
        <v/>
      </c>
    </row>
    <row r="1660" spans="1:24">
      <c r="A1660" s="263">
        <v>1034401001</v>
      </c>
      <c r="B1660" s="263">
        <v>10</v>
      </c>
      <c r="C1660" s="264">
        <v>344</v>
      </c>
      <c r="D1660" s="265">
        <v>1</v>
      </c>
      <c r="E1660" s="264">
        <v>1</v>
      </c>
      <c r="F1660" s="263" t="s">
        <v>495</v>
      </c>
      <c r="G1660" s="263" t="s">
        <v>1811</v>
      </c>
      <c r="H1660" s="263" t="s">
        <v>1812</v>
      </c>
      <c r="I1660" s="263" t="s">
        <v>136</v>
      </c>
      <c r="J1660" s="51"/>
      <c r="K1660" s="52" t="str">
        <f t="shared" si="284"/>
        <v/>
      </c>
      <c r="L1660" s="83" t="str">
        <f t="shared" si="285"/>
        <v/>
      </c>
      <c r="M1660" s="53" t="str">
        <f>IF(K1660="","",COUNTIF($K$7:K1660,"ﾘｽﾄ１"))</f>
        <v/>
      </c>
      <c r="N1660" s="53" t="str">
        <f t="shared" si="286"/>
        <v/>
      </c>
      <c r="O1660" s="54" t="str">
        <f t="shared" si="287"/>
        <v/>
      </c>
      <c r="P1660" s="53" t="str">
        <f t="shared" si="278"/>
        <v/>
      </c>
      <c r="Q1660" s="52" t="str">
        <f t="shared" si="279"/>
        <v/>
      </c>
      <c r="R1660" s="55" t="str">
        <f t="shared" si="280"/>
        <v/>
      </c>
      <c r="S1660" s="52" t="str">
        <f t="shared" si="288"/>
        <v/>
      </c>
      <c r="T1660" s="83" t="str">
        <f t="shared" si="281"/>
        <v/>
      </c>
      <c r="U1660" s="53" t="str">
        <f>IF(S1660="","",COUNTIF($S$7:S1660,"該当２"))</f>
        <v/>
      </c>
      <c r="V1660" s="56" t="str">
        <f t="shared" si="282"/>
        <v/>
      </c>
      <c r="W1660" s="83" t="str">
        <f t="shared" si="283"/>
        <v/>
      </c>
      <c r="X1660" s="53" t="str">
        <f>IF(V1660="","",COUNTIF($V$7:V1660,"該当３"))</f>
        <v/>
      </c>
    </row>
    <row r="1661" spans="1:24">
      <c r="A1661" s="263">
        <v>1034401002</v>
      </c>
      <c r="B1661" s="263">
        <v>10</v>
      </c>
      <c r="C1661" s="264">
        <v>344</v>
      </c>
      <c r="D1661" s="265">
        <v>1</v>
      </c>
      <c r="E1661" s="264">
        <v>2</v>
      </c>
      <c r="F1661" s="263" t="s">
        <v>495</v>
      </c>
      <c r="G1661" s="263" t="s">
        <v>1811</v>
      </c>
      <c r="H1661" s="263" t="s">
        <v>1812</v>
      </c>
      <c r="I1661" s="263" t="s">
        <v>1813</v>
      </c>
      <c r="J1661" s="51"/>
      <c r="K1661" s="52" t="str">
        <f t="shared" si="284"/>
        <v/>
      </c>
      <c r="L1661" s="83" t="str">
        <f t="shared" si="285"/>
        <v/>
      </c>
      <c r="M1661" s="53" t="str">
        <f>IF(K1661="","",COUNTIF($K$7:K1661,"ﾘｽﾄ１"))</f>
        <v/>
      </c>
      <c r="N1661" s="53" t="str">
        <f t="shared" si="286"/>
        <v/>
      </c>
      <c r="O1661" s="54" t="str">
        <f t="shared" si="287"/>
        <v/>
      </c>
      <c r="P1661" s="53" t="str">
        <f t="shared" si="278"/>
        <v/>
      </c>
      <c r="Q1661" s="52" t="str">
        <f t="shared" si="279"/>
        <v/>
      </c>
      <c r="R1661" s="55" t="str">
        <f t="shared" si="280"/>
        <v/>
      </c>
      <c r="S1661" s="52" t="str">
        <f t="shared" si="288"/>
        <v/>
      </c>
      <c r="T1661" s="83" t="str">
        <f t="shared" si="281"/>
        <v/>
      </c>
      <c r="U1661" s="53" t="str">
        <f>IF(S1661="","",COUNTIF($S$7:S1661,"該当２"))</f>
        <v/>
      </c>
      <c r="V1661" s="56" t="str">
        <f t="shared" si="282"/>
        <v/>
      </c>
      <c r="W1661" s="83" t="str">
        <f t="shared" si="283"/>
        <v/>
      </c>
      <c r="X1661" s="53" t="str">
        <f>IF(V1661="","",COUNTIF($V$7:V1661,"該当３"))</f>
        <v/>
      </c>
    </row>
    <row r="1662" spans="1:24">
      <c r="A1662" s="263">
        <v>1034401003</v>
      </c>
      <c r="B1662" s="263">
        <v>10</v>
      </c>
      <c r="C1662" s="264">
        <v>344</v>
      </c>
      <c r="D1662" s="265">
        <v>1</v>
      </c>
      <c r="E1662" s="264">
        <v>3</v>
      </c>
      <c r="F1662" s="263" t="s">
        <v>495</v>
      </c>
      <c r="G1662" s="263" t="s">
        <v>1811</v>
      </c>
      <c r="H1662" s="263" t="s">
        <v>1812</v>
      </c>
      <c r="I1662" s="263" t="s">
        <v>1814</v>
      </c>
      <c r="J1662" s="51"/>
      <c r="K1662" s="52" t="str">
        <f t="shared" si="284"/>
        <v/>
      </c>
      <c r="L1662" s="83" t="str">
        <f t="shared" si="285"/>
        <v/>
      </c>
      <c r="M1662" s="53" t="str">
        <f>IF(K1662="","",COUNTIF($K$7:K1662,"ﾘｽﾄ１"))</f>
        <v/>
      </c>
      <c r="N1662" s="53" t="str">
        <f t="shared" si="286"/>
        <v/>
      </c>
      <c r="O1662" s="54" t="str">
        <f t="shared" si="287"/>
        <v/>
      </c>
      <c r="P1662" s="53" t="str">
        <f t="shared" si="278"/>
        <v/>
      </c>
      <c r="Q1662" s="52" t="str">
        <f t="shared" si="279"/>
        <v/>
      </c>
      <c r="R1662" s="55" t="str">
        <f t="shared" si="280"/>
        <v/>
      </c>
      <c r="S1662" s="52" t="str">
        <f t="shared" si="288"/>
        <v/>
      </c>
      <c r="T1662" s="83" t="str">
        <f t="shared" si="281"/>
        <v/>
      </c>
      <c r="U1662" s="53" t="str">
        <f>IF(S1662="","",COUNTIF($S$7:S1662,"該当２"))</f>
        <v/>
      </c>
      <c r="V1662" s="56" t="str">
        <f t="shared" si="282"/>
        <v/>
      </c>
      <c r="W1662" s="83" t="str">
        <f t="shared" si="283"/>
        <v/>
      </c>
      <c r="X1662" s="53" t="str">
        <f>IF(V1662="","",COUNTIF($V$7:V1662,"該当３"))</f>
        <v/>
      </c>
    </row>
    <row r="1663" spans="1:24">
      <c r="A1663" s="263">
        <v>1034401004</v>
      </c>
      <c r="B1663" s="263">
        <v>10</v>
      </c>
      <c r="C1663" s="264">
        <v>344</v>
      </c>
      <c r="D1663" s="265">
        <v>1</v>
      </c>
      <c r="E1663" s="264">
        <v>4</v>
      </c>
      <c r="F1663" s="263" t="s">
        <v>495</v>
      </c>
      <c r="G1663" s="263" t="s">
        <v>1811</v>
      </c>
      <c r="H1663" s="263" t="s">
        <v>1812</v>
      </c>
      <c r="I1663" s="263" t="s">
        <v>1815</v>
      </c>
      <c r="J1663" s="51"/>
      <c r="K1663" s="52" t="str">
        <f t="shared" si="284"/>
        <v/>
      </c>
      <c r="L1663" s="83" t="str">
        <f t="shared" si="285"/>
        <v/>
      </c>
      <c r="M1663" s="53" t="str">
        <f>IF(K1663="","",COUNTIF($K$7:K1663,"ﾘｽﾄ１"))</f>
        <v/>
      </c>
      <c r="N1663" s="53" t="str">
        <f t="shared" si="286"/>
        <v/>
      </c>
      <c r="O1663" s="54" t="str">
        <f t="shared" si="287"/>
        <v/>
      </c>
      <c r="P1663" s="53" t="str">
        <f t="shared" si="278"/>
        <v/>
      </c>
      <c r="Q1663" s="52" t="str">
        <f t="shared" si="279"/>
        <v/>
      </c>
      <c r="R1663" s="55" t="str">
        <f t="shared" si="280"/>
        <v/>
      </c>
      <c r="S1663" s="52" t="str">
        <f t="shared" si="288"/>
        <v/>
      </c>
      <c r="T1663" s="83" t="str">
        <f t="shared" si="281"/>
        <v/>
      </c>
      <c r="U1663" s="53" t="str">
        <f>IF(S1663="","",COUNTIF($S$7:S1663,"該当２"))</f>
        <v/>
      </c>
      <c r="V1663" s="56" t="str">
        <f t="shared" si="282"/>
        <v/>
      </c>
      <c r="W1663" s="83" t="str">
        <f t="shared" si="283"/>
        <v/>
      </c>
      <c r="X1663" s="53" t="str">
        <f>IF(V1663="","",COUNTIF($V$7:V1663,"該当３"))</f>
        <v/>
      </c>
    </row>
    <row r="1664" spans="1:24">
      <c r="A1664" s="263">
        <v>1034401005</v>
      </c>
      <c r="B1664" s="263">
        <v>10</v>
      </c>
      <c r="C1664" s="264">
        <v>344</v>
      </c>
      <c r="D1664" s="265">
        <v>1</v>
      </c>
      <c r="E1664" s="264">
        <v>5</v>
      </c>
      <c r="F1664" s="263" t="s">
        <v>495</v>
      </c>
      <c r="G1664" s="263" t="s">
        <v>1811</v>
      </c>
      <c r="H1664" s="263" t="s">
        <v>1812</v>
      </c>
      <c r="I1664" s="263" t="s">
        <v>1816</v>
      </c>
      <c r="J1664" s="51"/>
      <c r="K1664" s="52" t="str">
        <f t="shared" si="284"/>
        <v/>
      </c>
      <c r="L1664" s="83" t="str">
        <f t="shared" si="285"/>
        <v/>
      </c>
      <c r="M1664" s="53" t="str">
        <f>IF(K1664="","",COUNTIF($K$7:K1664,"ﾘｽﾄ１"))</f>
        <v/>
      </c>
      <c r="N1664" s="53" t="str">
        <f t="shared" si="286"/>
        <v/>
      </c>
      <c r="O1664" s="54" t="str">
        <f t="shared" si="287"/>
        <v/>
      </c>
      <c r="P1664" s="53" t="str">
        <f t="shared" si="278"/>
        <v/>
      </c>
      <c r="Q1664" s="52" t="str">
        <f t="shared" si="279"/>
        <v/>
      </c>
      <c r="R1664" s="55" t="str">
        <f t="shared" si="280"/>
        <v/>
      </c>
      <c r="S1664" s="52" t="str">
        <f t="shared" si="288"/>
        <v/>
      </c>
      <c r="T1664" s="83" t="str">
        <f t="shared" si="281"/>
        <v/>
      </c>
      <c r="U1664" s="53" t="str">
        <f>IF(S1664="","",COUNTIF($S$7:S1664,"該当２"))</f>
        <v/>
      </c>
      <c r="V1664" s="56" t="str">
        <f t="shared" si="282"/>
        <v/>
      </c>
      <c r="W1664" s="83" t="str">
        <f t="shared" si="283"/>
        <v/>
      </c>
      <c r="X1664" s="53" t="str">
        <f>IF(V1664="","",COUNTIF($V$7:V1664,"該当３"))</f>
        <v/>
      </c>
    </row>
    <row r="1665" spans="1:24">
      <c r="A1665" s="263">
        <v>1034401006</v>
      </c>
      <c r="B1665" s="263">
        <v>10</v>
      </c>
      <c r="C1665" s="264">
        <v>344</v>
      </c>
      <c r="D1665" s="265">
        <v>1</v>
      </c>
      <c r="E1665" s="264">
        <v>6</v>
      </c>
      <c r="F1665" s="263" t="s">
        <v>495</v>
      </c>
      <c r="G1665" s="263" t="s">
        <v>1811</v>
      </c>
      <c r="H1665" s="263" t="s">
        <v>1812</v>
      </c>
      <c r="I1665" s="263" t="s">
        <v>1817</v>
      </c>
      <c r="J1665" s="51"/>
      <c r="K1665" s="52" t="str">
        <f t="shared" si="284"/>
        <v/>
      </c>
      <c r="L1665" s="83" t="str">
        <f t="shared" si="285"/>
        <v/>
      </c>
      <c r="M1665" s="53" t="str">
        <f>IF(K1665="","",COUNTIF($K$7:K1665,"ﾘｽﾄ１"))</f>
        <v/>
      </c>
      <c r="N1665" s="53" t="str">
        <f t="shared" si="286"/>
        <v/>
      </c>
      <c r="O1665" s="54" t="str">
        <f t="shared" si="287"/>
        <v/>
      </c>
      <c r="P1665" s="53" t="str">
        <f t="shared" si="278"/>
        <v/>
      </c>
      <c r="Q1665" s="52" t="str">
        <f t="shared" si="279"/>
        <v/>
      </c>
      <c r="R1665" s="55" t="str">
        <f t="shared" si="280"/>
        <v/>
      </c>
      <c r="S1665" s="52" t="str">
        <f t="shared" si="288"/>
        <v/>
      </c>
      <c r="T1665" s="83" t="str">
        <f t="shared" si="281"/>
        <v/>
      </c>
      <c r="U1665" s="53" t="str">
        <f>IF(S1665="","",COUNTIF($S$7:S1665,"該当２"))</f>
        <v/>
      </c>
      <c r="V1665" s="56" t="str">
        <f t="shared" si="282"/>
        <v/>
      </c>
      <c r="W1665" s="83" t="str">
        <f t="shared" si="283"/>
        <v/>
      </c>
      <c r="X1665" s="53" t="str">
        <f>IF(V1665="","",COUNTIF($V$7:V1665,"該当３"))</f>
        <v/>
      </c>
    </row>
    <row r="1666" spans="1:24">
      <c r="A1666" s="263">
        <v>1034401007</v>
      </c>
      <c r="B1666" s="263">
        <v>10</v>
      </c>
      <c r="C1666" s="264">
        <v>344</v>
      </c>
      <c r="D1666" s="265">
        <v>1</v>
      </c>
      <c r="E1666" s="264">
        <v>7</v>
      </c>
      <c r="F1666" s="263" t="s">
        <v>495</v>
      </c>
      <c r="G1666" s="263" t="s">
        <v>1811</v>
      </c>
      <c r="H1666" s="263" t="s">
        <v>1812</v>
      </c>
      <c r="I1666" s="263" t="s">
        <v>1818</v>
      </c>
      <c r="J1666" s="51"/>
      <c r="K1666" s="52" t="str">
        <f t="shared" si="284"/>
        <v/>
      </c>
      <c r="L1666" s="83" t="str">
        <f t="shared" si="285"/>
        <v/>
      </c>
      <c r="M1666" s="53" t="str">
        <f>IF(K1666="","",COUNTIF($K$7:K1666,"ﾘｽﾄ１"))</f>
        <v/>
      </c>
      <c r="N1666" s="53" t="str">
        <f t="shared" si="286"/>
        <v/>
      </c>
      <c r="O1666" s="54" t="str">
        <f t="shared" si="287"/>
        <v/>
      </c>
      <c r="P1666" s="53" t="str">
        <f t="shared" si="278"/>
        <v/>
      </c>
      <c r="Q1666" s="52" t="str">
        <f t="shared" si="279"/>
        <v/>
      </c>
      <c r="R1666" s="55" t="str">
        <f t="shared" si="280"/>
        <v/>
      </c>
      <c r="S1666" s="52" t="str">
        <f t="shared" si="288"/>
        <v/>
      </c>
      <c r="T1666" s="83" t="str">
        <f t="shared" si="281"/>
        <v/>
      </c>
      <c r="U1666" s="53" t="str">
        <f>IF(S1666="","",COUNTIF($S$7:S1666,"該当２"))</f>
        <v/>
      </c>
      <c r="V1666" s="56" t="str">
        <f t="shared" si="282"/>
        <v/>
      </c>
      <c r="W1666" s="83" t="str">
        <f t="shared" si="283"/>
        <v/>
      </c>
      <c r="X1666" s="53" t="str">
        <f>IF(V1666="","",COUNTIF($V$7:V1666,"該当３"))</f>
        <v/>
      </c>
    </row>
    <row r="1667" spans="1:24">
      <c r="A1667" s="263">
        <v>1034401008</v>
      </c>
      <c r="B1667" s="263">
        <v>10</v>
      </c>
      <c r="C1667" s="264">
        <v>344</v>
      </c>
      <c r="D1667" s="265">
        <v>1</v>
      </c>
      <c r="E1667" s="264">
        <v>8</v>
      </c>
      <c r="F1667" s="263" t="s">
        <v>495</v>
      </c>
      <c r="G1667" s="263" t="s">
        <v>1811</v>
      </c>
      <c r="H1667" s="263" t="s">
        <v>1812</v>
      </c>
      <c r="I1667" s="263" t="s">
        <v>1819</v>
      </c>
      <c r="J1667" s="51"/>
      <c r="K1667" s="52" t="str">
        <f t="shared" si="284"/>
        <v/>
      </c>
      <c r="L1667" s="83" t="str">
        <f t="shared" si="285"/>
        <v/>
      </c>
      <c r="M1667" s="53" t="str">
        <f>IF(K1667="","",COUNTIF($K$7:K1667,"ﾘｽﾄ１"))</f>
        <v/>
      </c>
      <c r="N1667" s="53" t="str">
        <f t="shared" si="286"/>
        <v/>
      </c>
      <c r="O1667" s="54" t="str">
        <f t="shared" si="287"/>
        <v/>
      </c>
      <c r="P1667" s="53" t="str">
        <f t="shared" si="278"/>
        <v/>
      </c>
      <c r="Q1667" s="52" t="str">
        <f t="shared" si="279"/>
        <v/>
      </c>
      <c r="R1667" s="55" t="str">
        <f t="shared" si="280"/>
        <v/>
      </c>
      <c r="S1667" s="52" t="str">
        <f t="shared" si="288"/>
        <v/>
      </c>
      <c r="T1667" s="83" t="str">
        <f t="shared" si="281"/>
        <v/>
      </c>
      <c r="U1667" s="53" t="str">
        <f>IF(S1667="","",COUNTIF($S$7:S1667,"該当２"))</f>
        <v/>
      </c>
      <c r="V1667" s="56" t="str">
        <f t="shared" si="282"/>
        <v/>
      </c>
      <c r="W1667" s="83" t="str">
        <f t="shared" si="283"/>
        <v/>
      </c>
      <c r="X1667" s="53" t="str">
        <f>IF(V1667="","",COUNTIF($V$7:V1667,"該当３"))</f>
        <v/>
      </c>
    </row>
    <row r="1668" spans="1:24">
      <c r="A1668" s="263">
        <v>1034401009</v>
      </c>
      <c r="B1668" s="263">
        <v>10</v>
      </c>
      <c r="C1668" s="264">
        <v>344</v>
      </c>
      <c r="D1668" s="265">
        <v>1</v>
      </c>
      <c r="E1668" s="264">
        <v>9</v>
      </c>
      <c r="F1668" s="263" t="s">
        <v>495</v>
      </c>
      <c r="G1668" s="263" t="s">
        <v>1811</v>
      </c>
      <c r="H1668" s="263" t="s">
        <v>1812</v>
      </c>
      <c r="I1668" s="263" t="s">
        <v>715</v>
      </c>
      <c r="J1668" s="51"/>
      <c r="K1668" s="52" t="str">
        <f t="shared" si="284"/>
        <v/>
      </c>
      <c r="L1668" s="83" t="str">
        <f t="shared" si="285"/>
        <v/>
      </c>
      <c r="M1668" s="53" t="str">
        <f>IF(K1668="","",COUNTIF($K$7:K1668,"ﾘｽﾄ１"))</f>
        <v/>
      </c>
      <c r="N1668" s="53" t="str">
        <f t="shared" si="286"/>
        <v/>
      </c>
      <c r="O1668" s="54" t="str">
        <f t="shared" si="287"/>
        <v/>
      </c>
      <c r="P1668" s="53" t="str">
        <f t="shared" si="278"/>
        <v/>
      </c>
      <c r="Q1668" s="52" t="str">
        <f t="shared" si="279"/>
        <v/>
      </c>
      <c r="R1668" s="55" t="str">
        <f t="shared" si="280"/>
        <v/>
      </c>
      <c r="S1668" s="52" t="str">
        <f t="shared" si="288"/>
        <v/>
      </c>
      <c r="T1668" s="83" t="str">
        <f t="shared" si="281"/>
        <v/>
      </c>
      <c r="U1668" s="53" t="str">
        <f>IF(S1668="","",COUNTIF($S$7:S1668,"該当２"))</f>
        <v/>
      </c>
      <c r="V1668" s="56" t="str">
        <f t="shared" si="282"/>
        <v/>
      </c>
      <c r="W1668" s="83" t="str">
        <f t="shared" si="283"/>
        <v/>
      </c>
      <c r="X1668" s="53" t="str">
        <f>IF(V1668="","",COUNTIF($V$7:V1668,"該当３"))</f>
        <v/>
      </c>
    </row>
    <row r="1669" spans="1:24">
      <c r="A1669" s="263">
        <v>1034401010</v>
      </c>
      <c r="B1669" s="263">
        <v>10</v>
      </c>
      <c r="C1669" s="264">
        <v>344</v>
      </c>
      <c r="D1669" s="265">
        <v>1</v>
      </c>
      <c r="E1669" s="264">
        <v>10</v>
      </c>
      <c r="F1669" s="263" t="s">
        <v>495</v>
      </c>
      <c r="G1669" s="263" t="s">
        <v>1811</v>
      </c>
      <c r="H1669" s="263" t="s">
        <v>1812</v>
      </c>
      <c r="I1669" s="263" t="s">
        <v>1820</v>
      </c>
      <c r="J1669" s="51"/>
      <c r="K1669" s="52" t="str">
        <f t="shared" si="284"/>
        <v/>
      </c>
      <c r="L1669" s="83" t="str">
        <f t="shared" si="285"/>
        <v/>
      </c>
      <c r="M1669" s="53" t="str">
        <f>IF(K1669="","",COUNTIF($K$7:K1669,"ﾘｽﾄ１"))</f>
        <v/>
      </c>
      <c r="N1669" s="53" t="str">
        <f t="shared" si="286"/>
        <v/>
      </c>
      <c r="O1669" s="54" t="str">
        <f t="shared" si="287"/>
        <v/>
      </c>
      <c r="P1669" s="53" t="str">
        <f t="shared" si="278"/>
        <v/>
      </c>
      <c r="Q1669" s="52" t="str">
        <f t="shared" si="279"/>
        <v/>
      </c>
      <c r="R1669" s="55" t="str">
        <f t="shared" si="280"/>
        <v/>
      </c>
      <c r="S1669" s="52" t="str">
        <f t="shared" si="288"/>
        <v/>
      </c>
      <c r="T1669" s="83" t="str">
        <f t="shared" si="281"/>
        <v/>
      </c>
      <c r="U1669" s="53" t="str">
        <f>IF(S1669="","",COUNTIF($S$7:S1669,"該当２"))</f>
        <v/>
      </c>
      <c r="V1669" s="56" t="str">
        <f t="shared" si="282"/>
        <v/>
      </c>
      <c r="W1669" s="83" t="str">
        <f t="shared" si="283"/>
        <v/>
      </c>
      <c r="X1669" s="53" t="str">
        <f>IF(V1669="","",COUNTIF($V$7:V1669,"該当３"))</f>
        <v/>
      </c>
    </row>
    <row r="1670" spans="1:24">
      <c r="A1670" s="263">
        <v>1034401011</v>
      </c>
      <c r="B1670" s="263">
        <v>10</v>
      </c>
      <c r="C1670" s="264">
        <v>344</v>
      </c>
      <c r="D1670" s="265">
        <v>1</v>
      </c>
      <c r="E1670" s="264">
        <v>11</v>
      </c>
      <c r="F1670" s="263" t="s">
        <v>495</v>
      </c>
      <c r="G1670" s="263" t="s">
        <v>1811</v>
      </c>
      <c r="H1670" s="263" t="s">
        <v>1812</v>
      </c>
      <c r="I1670" s="263" t="s">
        <v>85</v>
      </c>
      <c r="J1670" s="51"/>
      <c r="K1670" s="52" t="str">
        <f t="shared" si="284"/>
        <v/>
      </c>
      <c r="L1670" s="83" t="str">
        <f t="shared" si="285"/>
        <v/>
      </c>
      <c r="M1670" s="53" t="str">
        <f>IF(K1670="","",COUNTIF($K$7:K1670,"ﾘｽﾄ１"))</f>
        <v/>
      </c>
      <c r="N1670" s="53" t="str">
        <f t="shared" si="286"/>
        <v/>
      </c>
      <c r="O1670" s="54" t="str">
        <f t="shared" si="287"/>
        <v/>
      </c>
      <c r="P1670" s="53" t="str">
        <f t="shared" si="278"/>
        <v/>
      </c>
      <c r="Q1670" s="52" t="str">
        <f t="shared" si="279"/>
        <v/>
      </c>
      <c r="R1670" s="55" t="str">
        <f t="shared" si="280"/>
        <v/>
      </c>
      <c r="S1670" s="52" t="str">
        <f t="shared" si="288"/>
        <v/>
      </c>
      <c r="T1670" s="83" t="str">
        <f t="shared" si="281"/>
        <v/>
      </c>
      <c r="U1670" s="53" t="str">
        <f>IF(S1670="","",COUNTIF($S$7:S1670,"該当２"))</f>
        <v/>
      </c>
      <c r="V1670" s="56" t="str">
        <f t="shared" si="282"/>
        <v/>
      </c>
      <c r="W1670" s="83" t="str">
        <f t="shared" si="283"/>
        <v/>
      </c>
      <c r="X1670" s="53" t="str">
        <f>IF(V1670="","",COUNTIF($V$7:V1670,"該当３"))</f>
        <v/>
      </c>
    </row>
    <row r="1671" spans="1:24">
      <c r="A1671" s="263">
        <v>1034401012</v>
      </c>
      <c r="B1671" s="263">
        <v>10</v>
      </c>
      <c r="C1671" s="264">
        <v>344</v>
      </c>
      <c r="D1671" s="265">
        <v>1</v>
      </c>
      <c r="E1671" s="264">
        <v>12</v>
      </c>
      <c r="F1671" s="263" t="s">
        <v>495</v>
      </c>
      <c r="G1671" s="263" t="s">
        <v>1811</v>
      </c>
      <c r="H1671" s="263" t="s">
        <v>1812</v>
      </c>
      <c r="I1671" s="263" t="s">
        <v>1821</v>
      </c>
      <c r="J1671" s="51"/>
      <c r="K1671" s="52" t="str">
        <f t="shared" si="284"/>
        <v/>
      </c>
      <c r="L1671" s="83" t="str">
        <f t="shared" si="285"/>
        <v/>
      </c>
      <c r="M1671" s="53" t="str">
        <f>IF(K1671="","",COUNTIF($K$7:K1671,"ﾘｽﾄ１"))</f>
        <v/>
      </c>
      <c r="N1671" s="53" t="str">
        <f t="shared" si="286"/>
        <v/>
      </c>
      <c r="O1671" s="54" t="str">
        <f t="shared" si="287"/>
        <v/>
      </c>
      <c r="P1671" s="53" t="str">
        <f t="shared" si="278"/>
        <v/>
      </c>
      <c r="Q1671" s="52" t="str">
        <f t="shared" si="279"/>
        <v/>
      </c>
      <c r="R1671" s="55" t="str">
        <f t="shared" si="280"/>
        <v/>
      </c>
      <c r="S1671" s="52" t="str">
        <f t="shared" si="288"/>
        <v/>
      </c>
      <c r="T1671" s="83" t="str">
        <f t="shared" si="281"/>
        <v/>
      </c>
      <c r="U1671" s="53" t="str">
        <f>IF(S1671="","",COUNTIF($S$7:S1671,"該当２"))</f>
        <v/>
      </c>
      <c r="V1671" s="56" t="str">
        <f t="shared" si="282"/>
        <v/>
      </c>
      <c r="W1671" s="83" t="str">
        <f t="shared" si="283"/>
        <v/>
      </c>
      <c r="X1671" s="53" t="str">
        <f>IF(V1671="","",COUNTIF($V$7:V1671,"該当３"))</f>
        <v/>
      </c>
    </row>
    <row r="1672" spans="1:24">
      <c r="A1672" s="263">
        <v>1034401013</v>
      </c>
      <c r="B1672" s="263">
        <v>10</v>
      </c>
      <c r="C1672" s="264">
        <v>344</v>
      </c>
      <c r="D1672" s="265">
        <v>1</v>
      </c>
      <c r="E1672" s="264">
        <v>13</v>
      </c>
      <c r="F1672" s="263" t="s">
        <v>495</v>
      </c>
      <c r="G1672" s="263" t="s">
        <v>1811</v>
      </c>
      <c r="H1672" s="263" t="s">
        <v>1812</v>
      </c>
      <c r="I1672" s="263" t="s">
        <v>1822</v>
      </c>
      <c r="J1672" s="51"/>
      <c r="K1672" s="52" t="str">
        <f t="shared" si="284"/>
        <v/>
      </c>
      <c r="L1672" s="83" t="str">
        <f t="shared" si="285"/>
        <v/>
      </c>
      <c r="M1672" s="53" t="str">
        <f>IF(K1672="","",COUNTIF($K$7:K1672,"ﾘｽﾄ１"))</f>
        <v/>
      </c>
      <c r="N1672" s="53" t="str">
        <f t="shared" si="286"/>
        <v/>
      </c>
      <c r="O1672" s="54" t="str">
        <f t="shared" si="287"/>
        <v/>
      </c>
      <c r="P1672" s="53" t="str">
        <f t="shared" si="278"/>
        <v/>
      </c>
      <c r="Q1672" s="52" t="str">
        <f t="shared" si="279"/>
        <v/>
      </c>
      <c r="R1672" s="55" t="str">
        <f t="shared" si="280"/>
        <v/>
      </c>
      <c r="S1672" s="52" t="str">
        <f t="shared" si="288"/>
        <v/>
      </c>
      <c r="T1672" s="83" t="str">
        <f t="shared" si="281"/>
        <v/>
      </c>
      <c r="U1672" s="53" t="str">
        <f>IF(S1672="","",COUNTIF($S$7:S1672,"該当２"))</f>
        <v/>
      </c>
      <c r="V1672" s="56" t="str">
        <f t="shared" si="282"/>
        <v/>
      </c>
      <c r="W1672" s="83" t="str">
        <f t="shared" si="283"/>
        <v/>
      </c>
      <c r="X1672" s="53" t="str">
        <f>IF(V1672="","",COUNTIF($V$7:V1672,"該当３"))</f>
        <v/>
      </c>
    </row>
    <row r="1673" spans="1:24">
      <c r="A1673" s="263">
        <v>1034401014</v>
      </c>
      <c r="B1673" s="263">
        <v>10</v>
      </c>
      <c r="C1673" s="264">
        <v>344</v>
      </c>
      <c r="D1673" s="265">
        <v>1</v>
      </c>
      <c r="E1673" s="264">
        <v>14</v>
      </c>
      <c r="F1673" s="263" t="s">
        <v>495</v>
      </c>
      <c r="G1673" s="263" t="s">
        <v>1811</v>
      </c>
      <c r="H1673" s="263" t="s">
        <v>1812</v>
      </c>
      <c r="I1673" s="263" t="s">
        <v>1823</v>
      </c>
      <c r="J1673" s="51"/>
      <c r="K1673" s="52" t="str">
        <f t="shared" si="284"/>
        <v/>
      </c>
      <c r="L1673" s="83" t="str">
        <f t="shared" si="285"/>
        <v/>
      </c>
      <c r="M1673" s="53" t="str">
        <f>IF(K1673="","",COUNTIF($K$7:K1673,"ﾘｽﾄ１"))</f>
        <v/>
      </c>
      <c r="N1673" s="53" t="str">
        <f t="shared" si="286"/>
        <v/>
      </c>
      <c r="O1673" s="54" t="str">
        <f t="shared" si="287"/>
        <v/>
      </c>
      <c r="P1673" s="53" t="str">
        <f t="shared" si="278"/>
        <v/>
      </c>
      <c r="Q1673" s="52" t="str">
        <f t="shared" si="279"/>
        <v/>
      </c>
      <c r="R1673" s="55" t="str">
        <f t="shared" si="280"/>
        <v/>
      </c>
      <c r="S1673" s="52" t="str">
        <f t="shared" si="288"/>
        <v/>
      </c>
      <c r="T1673" s="83" t="str">
        <f t="shared" si="281"/>
        <v/>
      </c>
      <c r="U1673" s="53" t="str">
        <f>IF(S1673="","",COUNTIF($S$7:S1673,"該当２"))</f>
        <v/>
      </c>
      <c r="V1673" s="56" t="str">
        <f t="shared" si="282"/>
        <v/>
      </c>
      <c r="W1673" s="83" t="str">
        <f t="shared" si="283"/>
        <v/>
      </c>
      <c r="X1673" s="53" t="str">
        <f>IF(V1673="","",COUNTIF($V$7:V1673,"該当３"))</f>
        <v/>
      </c>
    </row>
    <row r="1674" spans="1:24">
      <c r="A1674" s="263">
        <v>1034401015</v>
      </c>
      <c r="B1674" s="263">
        <v>10</v>
      </c>
      <c r="C1674" s="264">
        <v>344</v>
      </c>
      <c r="D1674" s="265">
        <v>1</v>
      </c>
      <c r="E1674" s="264">
        <v>15</v>
      </c>
      <c r="F1674" s="263" t="s">
        <v>495</v>
      </c>
      <c r="G1674" s="263" t="s">
        <v>1811</v>
      </c>
      <c r="H1674" s="263" t="s">
        <v>1812</v>
      </c>
      <c r="I1674" s="263" t="s">
        <v>1824</v>
      </c>
      <c r="J1674" s="51"/>
      <c r="K1674" s="52" t="str">
        <f t="shared" si="284"/>
        <v/>
      </c>
      <c r="L1674" s="83" t="str">
        <f t="shared" si="285"/>
        <v/>
      </c>
      <c r="M1674" s="53" t="str">
        <f>IF(K1674="","",COUNTIF($K$7:K1674,"ﾘｽﾄ１"))</f>
        <v/>
      </c>
      <c r="N1674" s="53" t="str">
        <f t="shared" si="286"/>
        <v/>
      </c>
      <c r="O1674" s="54" t="str">
        <f t="shared" si="287"/>
        <v/>
      </c>
      <c r="P1674" s="53" t="str">
        <f t="shared" ref="P1674:P1737" si="289">IF(O1674="該当１",G1674,"")</f>
        <v/>
      </c>
      <c r="Q1674" s="52" t="str">
        <f t="shared" ref="Q1674:Q1737" si="290">IF(O1674="該当１","ﾘｽﾄ2","")</f>
        <v/>
      </c>
      <c r="R1674" s="55" t="str">
        <f t="shared" ref="R1674:R1737" si="291">IF(Q1674="ﾘｽﾄ2",H1674,"")</f>
        <v/>
      </c>
      <c r="S1674" s="52" t="str">
        <f t="shared" si="288"/>
        <v/>
      </c>
      <c r="T1674" s="83" t="str">
        <f t="shared" ref="T1674:T1737" si="292">IF(S1674="該当２",H1674,"")</f>
        <v/>
      </c>
      <c r="U1674" s="53" t="str">
        <f>IF(S1674="","",COUNTIF($S$7:S1674,"該当２"))</f>
        <v/>
      </c>
      <c r="V1674" s="56" t="str">
        <f t="shared" ref="V1674:V1737" si="293">IF(AND($S$2=H1674,E1674&gt;0,E1674&lt;998),"該当３","")</f>
        <v/>
      </c>
      <c r="W1674" s="83" t="str">
        <f t="shared" ref="W1674:W1737" si="294">IF(V1674="該当３",I1674,"")</f>
        <v/>
      </c>
      <c r="X1674" s="53" t="str">
        <f>IF(V1674="","",COUNTIF($V$7:V1674,"該当３"))</f>
        <v/>
      </c>
    </row>
    <row r="1675" spans="1:24">
      <c r="A1675" s="263">
        <v>1034402000</v>
      </c>
      <c r="B1675" s="263">
        <v>10</v>
      </c>
      <c r="C1675" s="264">
        <v>344</v>
      </c>
      <c r="D1675" s="265">
        <v>2</v>
      </c>
      <c r="E1675" s="264">
        <v>0</v>
      </c>
      <c r="F1675" s="263" t="s">
        <v>495</v>
      </c>
      <c r="G1675" s="263" t="s">
        <v>1811</v>
      </c>
      <c r="H1675" s="263" t="s">
        <v>1825</v>
      </c>
      <c r="I1675" s="263"/>
      <c r="J1675" s="51"/>
      <c r="K1675" s="52" t="str">
        <f t="shared" ref="K1675:K1738" si="295">IF(AND($C1675&gt;0,$H1675=""),"ﾘｽﾄ１","")</f>
        <v/>
      </c>
      <c r="L1675" s="83" t="str">
        <f t="shared" ref="L1675:L1738" si="296">IF(K1675="ﾘｽﾄ１",G1675,"")</f>
        <v/>
      </c>
      <c r="M1675" s="53" t="str">
        <f>IF(K1675="","",COUNTIF($K$7:K1675,"ﾘｽﾄ１"))</f>
        <v/>
      </c>
      <c r="N1675" s="53" t="str">
        <f t="shared" ref="N1675:N1738" si="297">IF(AND(D1675=0,E1675&gt;0),"同一区","")</f>
        <v/>
      </c>
      <c r="O1675" s="54" t="str">
        <f t="shared" ref="O1675:O1738" si="298">IF(AND(EXACT($K$2,G1675),H1675&gt;0),"該当１","")</f>
        <v/>
      </c>
      <c r="P1675" s="53" t="str">
        <f t="shared" si="289"/>
        <v/>
      </c>
      <c r="Q1675" s="52" t="str">
        <f t="shared" si="290"/>
        <v/>
      </c>
      <c r="R1675" s="55" t="str">
        <f t="shared" si="291"/>
        <v/>
      </c>
      <c r="S1675" s="52" t="str">
        <f t="shared" ref="S1675:S1738" si="299">IF(AND(Q1675="ﾘｽﾄ2",OR(I1675=0,AND(N1675="同一区",E1675=1))),"該当２","")</f>
        <v/>
      </c>
      <c r="T1675" s="83" t="str">
        <f t="shared" si="292"/>
        <v/>
      </c>
      <c r="U1675" s="53" t="str">
        <f>IF(S1675="","",COUNTIF($S$7:S1675,"該当２"))</f>
        <v/>
      </c>
      <c r="V1675" s="56" t="str">
        <f t="shared" si="293"/>
        <v/>
      </c>
      <c r="W1675" s="83" t="str">
        <f t="shared" si="294"/>
        <v/>
      </c>
      <c r="X1675" s="53" t="str">
        <f>IF(V1675="","",COUNTIF($V$7:V1675,"該当３"))</f>
        <v/>
      </c>
    </row>
    <row r="1676" spans="1:24">
      <c r="A1676" s="263">
        <v>1034402001</v>
      </c>
      <c r="B1676" s="263">
        <v>10</v>
      </c>
      <c r="C1676" s="264">
        <v>344</v>
      </c>
      <c r="D1676" s="265">
        <v>2</v>
      </c>
      <c r="E1676" s="264">
        <v>1</v>
      </c>
      <c r="F1676" s="263" t="s">
        <v>495</v>
      </c>
      <c r="G1676" s="263" t="s">
        <v>1811</v>
      </c>
      <c r="H1676" s="263" t="s">
        <v>1825</v>
      </c>
      <c r="I1676" s="263" t="s">
        <v>86</v>
      </c>
      <c r="J1676" s="51"/>
      <c r="K1676" s="52" t="str">
        <f t="shared" si="295"/>
        <v/>
      </c>
      <c r="L1676" s="83" t="str">
        <f t="shared" si="296"/>
        <v/>
      </c>
      <c r="M1676" s="53" t="str">
        <f>IF(K1676="","",COUNTIF($K$7:K1676,"ﾘｽﾄ１"))</f>
        <v/>
      </c>
      <c r="N1676" s="53" t="str">
        <f t="shared" si="297"/>
        <v/>
      </c>
      <c r="O1676" s="54" t="str">
        <f t="shared" si="298"/>
        <v/>
      </c>
      <c r="P1676" s="53" t="str">
        <f t="shared" si="289"/>
        <v/>
      </c>
      <c r="Q1676" s="52" t="str">
        <f t="shared" si="290"/>
        <v/>
      </c>
      <c r="R1676" s="55" t="str">
        <f t="shared" si="291"/>
        <v/>
      </c>
      <c r="S1676" s="52" t="str">
        <f t="shared" si="299"/>
        <v/>
      </c>
      <c r="T1676" s="83" t="str">
        <f t="shared" si="292"/>
        <v/>
      </c>
      <c r="U1676" s="53" t="str">
        <f>IF(S1676="","",COUNTIF($S$7:S1676,"該当２"))</f>
        <v/>
      </c>
      <c r="V1676" s="56" t="str">
        <f t="shared" si="293"/>
        <v/>
      </c>
      <c r="W1676" s="83" t="str">
        <f t="shared" si="294"/>
        <v/>
      </c>
      <c r="X1676" s="53" t="str">
        <f>IF(V1676="","",COUNTIF($V$7:V1676,"該当３"))</f>
        <v/>
      </c>
    </row>
    <row r="1677" spans="1:24">
      <c r="A1677" s="263">
        <v>1034402002</v>
      </c>
      <c r="B1677" s="263">
        <v>10</v>
      </c>
      <c r="C1677" s="264">
        <v>344</v>
      </c>
      <c r="D1677" s="265">
        <v>2</v>
      </c>
      <c r="E1677" s="264">
        <v>2</v>
      </c>
      <c r="F1677" s="263" t="s">
        <v>495</v>
      </c>
      <c r="G1677" s="263" t="s">
        <v>1811</v>
      </c>
      <c r="H1677" s="263" t="s">
        <v>1825</v>
      </c>
      <c r="I1677" s="263" t="s">
        <v>168</v>
      </c>
      <c r="J1677" s="51"/>
      <c r="K1677" s="52" t="str">
        <f t="shared" si="295"/>
        <v/>
      </c>
      <c r="L1677" s="83" t="str">
        <f t="shared" si="296"/>
        <v/>
      </c>
      <c r="M1677" s="53" t="str">
        <f>IF(K1677="","",COUNTIF($K$7:K1677,"ﾘｽﾄ１"))</f>
        <v/>
      </c>
      <c r="N1677" s="53" t="str">
        <f t="shared" si="297"/>
        <v/>
      </c>
      <c r="O1677" s="54" t="str">
        <f t="shared" si="298"/>
        <v/>
      </c>
      <c r="P1677" s="53" t="str">
        <f t="shared" si="289"/>
        <v/>
      </c>
      <c r="Q1677" s="52" t="str">
        <f t="shared" si="290"/>
        <v/>
      </c>
      <c r="R1677" s="55" t="str">
        <f t="shared" si="291"/>
        <v/>
      </c>
      <c r="S1677" s="52" t="str">
        <f t="shared" si="299"/>
        <v/>
      </c>
      <c r="T1677" s="83" t="str">
        <f t="shared" si="292"/>
        <v/>
      </c>
      <c r="U1677" s="53" t="str">
        <f>IF(S1677="","",COUNTIF($S$7:S1677,"該当２"))</f>
        <v/>
      </c>
      <c r="V1677" s="56" t="str">
        <f t="shared" si="293"/>
        <v/>
      </c>
      <c r="W1677" s="83" t="str">
        <f t="shared" si="294"/>
        <v/>
      </c>
      <c r="X1677" s="53" t="str">
        <f>IF(V1677="","",COUNTIF($V$7:V1677,"該当３"))</f>
        <v/>
      </c>
    </row>
    <row r="1678" spans="1:24">
      <c r="A1678" s="263">
        <v>1034402003</v>
      </c>
      <c r="B1678" s="263">
        <v>10</v>
      </c>
      <c r="C1678" s="264">
        <v>344</v>
      </c>
      <c r="D1678" s="265">
        <v>2</v>
      </c>
      <c r="E1678" s="264">
        <v>3</v>
      </c>
      <c r="F1678" s="263" t="s">
        <v>495</v>
      </c>
      <c r="G1678" s="263" t="s">
        <v>1811</v>
      </c>
      <c r="H1678" s="263" t="s">
        <v>1825</v>
      </c>
      <c r="I1678" s="263" t="s">
        <v>1826</v>
      </c>
      <c r="J1678" s="51"/>
      <c r="K1678" s="52" t="str">
        <f t="shared" si="295"/>
        <v/>
      </c>
      <c r="L1678" s="83" t="str">
        <f t="shared" si="296"/>
        <v/>
      </c>
      <c r="M1678" s="53" t="str">
        <f>IF(K1678="","",COUNTIF($K$7:K1678,"ﾘｽﾄ１"))</f>
        <v/>
      </c>
      <c r="N1678" s="53" t="str">
        <f t="shared" si="297"/>
        <v/>
      </c>
      <c r="O1678" s="54" t="str">
        <f t="shared" si="298"/>
        <v/>
      </c>
      <c r="P1678" s="53" t="str">
        <f t="shared" si="289"/>
        <v/>
      </c>
      <c r="Q1678" s="52" t="str">
        <f t="shared" si="290"/>
        <v/>
      </c>
      <c r="R1678" s="55" t="str">
        <f t="shared" si="291"/>
        <v/>
      </c>
      <c r="S1678" s="52" t="str">
        <f t="shared" si="299"/>
        <v/>
      </c>
      <c r="T1678" s="83" t="str">
        <f t="shared" si="292"/>
        <v/>
      </c>
      <c r="U1678" s="53" t="str">
        <f>IF(S1678="","",COUNTIF($S$7:S1678,"該当２"))</f>
        <v/>
      </c>
      <c r="V1678" s="56" t="str">
        <f t="shared" si="293"/>
        <v/>
      </c>
      <c r="W1678" s="83" t="str">
        <f t="shared" si="294"/>
        <v/>
      </c>
      <c r="X1678" s="53" t="str">
        <f>IF(V1678="","",COUNTIF($V$7:V1678,"該当３"))</f>
        <v/>
      </c>
    </row>
    <row r="1679" spans="1:24">
      <c r="A1679" s="263">
        <v>1034402004</v>
      </c>
      <c r="B1679" s="263">
        <v>10</v>
      </c>
      <c r="C1679" s="264">
        <v>344</v>
      </c>
      <c r="D1679" s="265">
        <v>2</v>
      </c>
      <c r="E1679" s="264">
        <v>4</v>
      </c>
      <c r="F1679" s="263" t="s">
        <v>495</v>
      </c>
      <c r="G1679" s="263" t="s">
        <v>1811</v>
      </c>
      <c r="H1679" s="263" t="s">
        <v>1825</v>
      </c>
      <c r="I1679" s="263" t="s">
        <v>1827</v>
      </c>
      <c r="J1679" s="51"/>
      <c r="K1679" s="52" t="str">
        <f t="shared" si="295"/>
        <v/>
      </c>
      <c r="L1679" s="83" t="str">
        <f t="shared" si="296"/>
        <v/>
      </c>
      <c r="M1679" s="53" t="str">
        <f>IF(K1679="","",COUNTIF($K$7:K1679,"ﾘｽﾄ１"))</f>
        <v/>
      </c>
      <c r="N1679" s="53" t="str">
        <f t="shared" si="297"/>
        <v/>
      </c>
      <c r="O1679" s="54" t="str">
        <f t="shared" si="298"/>
        <v/>
      </c>
      <c r="P1679" s="53" t="str">
        <f t="shared" si="289"/>
        <v/>
      </c>
      <c r="Q1679" s="52" t="str">
        <f t="shared" si="290"/>
        <v/>
      </c>
      <c r="R1679" s="55" t="str">
        <f t="shared" si="291"/>
        <v/>
      </c>
      <c r="S1679" s="52" t="str">
        <f t="shared" si="299"/>
        <v/>
      </c>
      <c r="T1679" s="83" t="str">
        <f t="shared" si="292"/>
        <v/>
      </c>
      <c r="U1679" s="53" t="str">
        <f>IF(S1679="","",COUNTIF($S$7:S1679,"該当２"))</f>
        <v/>
      </c>
      <c r="V1679" s="56" t="str">
        <f t="shared" si="293"/>
        <v/>
      </c>
      <c r="W1679" s="83" t="str">
        <f t="shared" si="294"/>
        <v/>
      </c>
      <c r="X1679" s="53" t="str">
        <f>IF(V1679="","",COUNTIF($V$7:V1679,"該当３"))</f>
        <v/>
      </c>
    </row>
    <row r="1680" spans="1:24">
      <c r="A1680" s="263">
        <v>1034402005</v>
      </c>
      <c r="B1680" s="263">
        <v>10</v>
      </c>
      <c r="C1680" s="264">
        <v>344</v>
      </c>
      <c r="D1680" s="265">
        <v>2</v>
      </c>
      <c r="E1680" s="264">
        <v>5</v>
      </c>
      <c r="F1680" s="263" t="s">
        <v>495</v>
      </c>
      <c r="G1680" s="263" t="s">
        <v>1811</v>
      </c>
      <c r="H1680" s="263" t="s">
        <v>1825</v>
      </c>
      <c r="I1680" s="263" t="s">
        <v>1828</v>
      </c>
      <c r="J1680" s="51"/>
      <c r="K1680" s="52" t="str">
        <f t="shared" si="295"/>
        <v/>
      </c>
      <c r="L1680" s="83" t="str">
        <f t="shared" si="296"/>
        <v/>
      </c>
      <c r="M1680" s="53" t="str">
        <f>IF(K1680="","",COUNTIF($K$7:K1680,"ﾘｽﾄ１"))</f>
        <v/>
      </c>
      <c r="N1680" s="53" t="str">
        <f t="shared" si="297"/>
        <v/>
      </c>
      <c r="O1680" s="54" t="str">
        <f t="shared" si="298"/>
        <v/>
      </c>
      <c r="P1680" s="53" t="str">
        <f t="shared" si="289"/>
        <v/>
      </c>
      <c r="Q1680" s="52" t="str">
        <f t="shared" si="290"/>
        <v/>
      </c>
      <c r="R1680" s="55" t="str">
        <f t="shared" si="291"/>
        <v/>
      </c>
      <c r="S1680" s="52" t="str">
        <f t="shared" si="299"/>
        <v/>
      </c>
      <c r="T1680" s="83" t="str">
        <f t="shared" si="292"/>
        <v/>
      </c>
      <c r="U1680" s="53" t="str">
        <f>IF(S1680="","",COUNTIF($S$7:S1680,"該当２"))</f>
        <v/>
      </c>
      <c r="V1680" s="56" t="str">
        <f t="shared" si="293"/>
        <v/>
      </c>
      <c r="W1680" s="83" t="str">
        <f t="shared" si="294"/>
        <v/>
      </c>
      <c r="X1680" s="53" t="str">
        <f>IF(V1680="","",COUNTIF($V$7:V1680,"該当３"))</f>
        <v/>
      </c>
    </row>
    <row r="1681" spans="1:24">
      <c r="A1681" s="263">
        <v>1034402006</v>
      </c>
      <c r="B1681" s="263">
        <v>10</v>
      </c>
      <c r="C1681" s="264">
        <v>344</v>
      </c>
      <c r="D1681" s="265">
        <v>2</v>
      </c>
      <c r="E1681" s="264">
        <v>6</v>
      </c>
      <c r="F1681" s="263" t="s">
        <v>495</v>
      </c>
      <c r="G1681" s="263" t="s">
        <v>1811</v>
      </c>
      <c r="H1681" s="263" t="s">
        <v>1825</v>
      </c>
      <c r="I1681" s="263" t="s">
        <v>1829</v>
      </c>
      <c r="J1681" s="51"/>
      <c r="K1681" s="52" t="str">
        <f t="shared" si="295"/>
        <v/>
      </c>
      <c r="L1681" s="83" t="str">
        <f t="shared" si="296"/>
        <v/>
      </c>
      <c r="M1681" s="53" t="str">
        <f>IF(K1681="","",COUNTIF($K$7:K1681,"ﾘｽﾄ１"))</f>
        <v/>
      </c>
      <c r="N1681" s="53" t="str">
        <f t="shared" si="297"/>
        <v/>
      </c>
      <c r="O1681" s="54" t="str">
        <f t="shared" si="298"/>
        <v/>
      </c>
      <c r="P1681" s="53" t="str">
        <f t="shared" si="289"/>
        <v/>
      </c>
      <c r="Q1681" s="52" t="str">
        <f t="shared" si="290"/>
        <v/>
      </c>
      <c r="R1681" s="55" t="str">
        <f t="shared" si="291"/>
        <v/>
      </c>
      <c r="S1681" s="52" t="str">
        <f t="shared" si="299"/>
        <v/>
      </c>
      <c r="T1681" s="83" t="str">
        <f t="shared" si="292"/>
        <v/>
      </c>
      <c r="U1681" s="53" t="str">
        <f>IF(S1681="","",COUNTIF($S$7:S1681,"該当２"))</f>
        <v/>
      </c>
      <c r="V1681" s="56" t="str">
        <f t="shared" si="293"/>
        <v/>
      </c>
      <c r="W1681" s="83" t="str">
        <f t="shared" si="294"/>
        <v/>
      </c>
      <c r="X1681" s="53" t="str">
        <f>IF(V1681="","",COUNTIF($V$7:V1681,"該当３"))</f>
        <v/>
      </c>
    </row>
    <row r="1682" spans="1:24">
      <c r="A1682" s="263">
        <v>1034402007</v>
      </c>
      <c r="B1682" s="263">
        <v>10</v>
      </c>
      <c r="C1682" s="264">
        <v>344</v>
      </c>
      <c r="D1682" s="265">
        <v>2</v>
      </c>
      <c r="E1682" s="264">
        <v>7</v>
      </c>
      <c r="F1682" s="263" t="s">
        <v>495</v>
      </c>
      <c r="G1682" s="263" t="s">
        <v>1811</v>
      </c>
      <c r="H1682" s="263" t="s">
        <v>1825</v>
      </c>
      <c r="I1682" s="263" t="s">
        <v>1830</v>
      </c>
      <c r="J1682" s="51"/>
      <c r="K1682" s="52" t="str">
        <f t="shared" si="295"/>
        <v/>
      </c>
      <c r="L1682" s="83" t="str">
        <f t="shared" si="296"/>
        <v/>
      </c>
      <c r="M1682" s="53" t="str">
        <f>IF(K1682="","",COUNTIF($K$7:K1682,"ﾘｽﾄ１"))</f>
        <v/>
      </c>
      <c r="N1682" s="53" t="str">
        <f t="shared" si="297"/>
        <v/>
      </c>
      <c r="O1682" s="54" t="str">
        <f t="shared" si="298"/>
        <v/>
      </c>
      <c r="P1682" s="53" t="str">
        <f t="shared" si="289"/>
        <v/>
      </c>
      <c r="Q1682" s="52" t="str">
        <f t="shared" si="290"/>
        <v/>
      </c>
      <c r="R1682" s="55" t="str">
        <f t="shared" si="291"/>
        <v/>
      </c>
      <c r="S1682" s="52" t="str">
        <f t="shared" si="299"/>
        <v/>
      </c>
      <c r="T1682" s="83" t="str">
        <f t="shared" si="292"/>
        <v/>
      </c>
      <c r="U1682" s="53" t="str">
        <f>IF(S1682="","",COUNTIF($S$7:S1682,"該当２"))</f>
        <v/>
      </c>
      <c r="V1682" s="56" t="str">
        <f t="shared" si="293"/>
        <v/>
      </c>
      <c r="W1682" s="83" t="str">
        <f t="shared" si="294"/>
        <v/>
      </c>
      <c r="X1682" s="53" t="str">
        <f>IF(V1682="","",COUNTIF($V$7:V1682,"該当３"))</f>
        <v/>
      </c>
    </row>
    <row r="1683" spans="1:24">
      <c r="A1683" s="263">
        <v>1034402008</v>
      </c>
      <c r="B1683" s="263">
        <v>10</v>
      </c>
      <c r="C1683" s="264">
        <v>344</v>
      </c>
      <c r="D1683" s="265">
        <v>2</v>
      </c>
      <c r="E1683" s="264">
        <v>8</v>
      </c>
      <c r="F1683" s="263" t="s">
        <v>495</v>
      </c>
      <c r="G1683" s="263" t="s">
        <v>1811</v>
      </c>
      <c r="H1683" s="263" t="s">
        <v>1825</v>
      </c>
      <c r="I1683" s="263" t="s">
        <v>1831</v>
      </c>
      <c r="J1683" s="51"/>
      <c r="K1683" s="52" t="str">
        <f t="shared" si="295"/>
        <v/>
      </c>
      <c r="L1683" s="83" t="str">
        <f t="shared" si="296"/>
        <v/>
      </c>
      <c r="M1683" s="53" t="str">
        <f>IF(K1683="","",COUNTIF($K$7:K1683,"ﾘｽﾄ１"))</f>
        <v/>
      </c>
      <c r="N1683" s="53" t="str">
        <f t="shared" si="297"/>
        <v/>
      </c>
      <c r="O1683" s="54" t="str">
        <f t="shared" si="298"/>
        <v/>
      </c>
      <c r="P1683" s="53" t="str">
        <f t="shared" si="289"/>
        <v/>
      </c>
      <c r="Q1683" s="52" t="str">
        <f t="shared" si="290"/>
        <v/>
      </c>
      <c r="R1683" s="55" t="str">
        <f t="shared" si="291"/>
        <v/>
      </c>
      <c r="S1683" s="52" t="str">
        <f t="shared" si="299"/>
        <v/>
      </c>
      <c r="T1683" s="83" t="str">
        <f t="shared" si="292"/>
        <v/>
      </c>
      <c r="U1683" s="53" t="str">
        <f>IF(S1683="","",COUNTIF($S$7:S1683,"該当２"))</f>
        <v/>
      </c>
      <c r="V1683" s="56" t="str">
        <f t="shared" si="293"/>
        <v/>
      </c>
      <c r="W1683" s="83" t="str">
        <f t="shared" si="294"/>
        <v/>
      </c>
      <c r="X1683" s="53" t="str">
        <f>IF(V1683="","",COUNTIF($V$7:V1683,"該当３"))</f>
        <v/>
      </c>
    </row>
    <row r="1684" spans="1:24">
      <c r="A1684" s="263">
        <v>1034402009</v>
      </c>
      <c r="B1684" s="263">
        <v>10</v>
      </c>
      <c r="C1684" s="264">
        <v>344</v>
      </c>
      <c r="D1684" s="265">
        <v>2</v>
      </c>
      <c r="E1684" s="264">
        <v>9</v>
      </c>
      <c r="F1684" s="263" t="s">
        <v>495</v>
      </c>
      <c r="G1684" s="263" t="s">
        <v>1811</v>
      </c>
      <c r="H1684" s="263" t="s">
        <v>1825</v>
      </c>
      <c r="I1684" s="263" t="s">
        <v>1832</v>
      </c>
      <c r="J1684" s="51"/>
      <c r="K1684" s="52" t="str">
        <f t="shared" si="295"/>
        <v/>
      </c>
      <c r="L1684" s="83" t="str">
        <f t="shared" si="296"/>
        <v/>
      </c>
      <c r="M1684" s="53" t="str">
        <f>IF(K1684="","",COUNTIF($K$7:K1684,"ﾘｽﾄ１"))</f>
        <v/>
      </c>
      <c r="N1684" s="53" t="str">
        <f t="shared" si="297"/>
        <v/>
      </c>
      <c r="O1684" s="54" t="str">
        <f t="shared" si="298"/>
        <v/>
      </c>
      <c r="P1684" s="53" t="str">
        <f t="shared" si="289"/>
        <v/>
      </c>
      <c r="Q1684" s="52" t="str">
        <f t="shared" si="290"/>
        <v/>
      </c>
      <c r="R1684" s="55" t="str">
        <f t="shared" si="291"/>
        <v/>
      </c>
      <c r="S1684" s="52" t="str">
        <f t="shared" si="299"/>
        <v/>
      </c>
      <c r="T1684" s="83" t="str">
        <f t="shared" si="292"/>
        <v/>
      </c>
      <c r="U1684" s="53" t="str">
        <f>IF(S1684="","",COUNTIF($S$7:S1684,"該当２"))</f>
        <v/>
      </c>
      <c r="V1684" s="56" t="str">
        <f t="shared" si="293"/>
        <v/>
      </c>
      <c r="W1684" s="83" t="str">
        <f t="shared" si="294"/>
        <v/>
      </c>
      <c r="X1684" s="53" t="str">
        <f>IF(V1684="","",COUNTIF($V$7:V1684,"該当３"))</f>
        <v/>
      </c>
    </row>
    <row r="1685" spans="1:24">
      <c r="A1685" s="263">
        <v>1034402010</v>
      </c>
      <c r="B1685" s="263">
        <v>10</v>
      </c>
      <c r="C1685" s="264">
        <v>344</v>
      </c>
      <c r="D1685" s="265">
        <v>2</v>
      </c>
      <c r="E1685" s="264">
        <v>10</v>
      </c>
      <c r="F1685" s="263" t="s">
        <v>495</v>
      </c>
      <c r="G1685" s="263" t="s">
        <v>1811</v>
      </c>
      <c r="H1685" s="263" t="s">
        <v>1825</v>
      </c>
      <c r="I1685" s="263" t="s">
        <v>20</v>
      </c>
      <c r="J1685" s="51"/>
      <c r="K1685" s="52" t="str">
        <f t="shared" si="295"/>
        <v/>
      </c>
      <c r="L1685" s="83" t="str">
        <f t="shared" si="296"/>
        <v/>
      </c>
      <c r="M1685" s="53" t="str">
        <f>IF(K1685="","",COUNTIF($K$7:K1685,"ﾘｽﾄ１"))</f>
        <v/>
      </c>
      <c r="N1685" s="53" t="str">
        <f t="shared" si="297"/>
        <v/>
      </c>
      <c r="O1685" s="54" t="str">
        <f t="shared" si="298"/>
        <v/>
      </c>
      <c r="P1685" s="53" t="str">
        <f t="shared" si="289"/>
        <v/>
      </c>
      <c r="Q1685" s="52" t="str">
        <f t="shared" si="290"/>
        <v/>
      </c>
      <c r="R1685" s="55" t="str">
        <f t="shared" si="291"/>
        <v/>
      </c>
      <c r="S1685" s="52" t="str">
        <f t="shared" si="299"/>
        <v/>
      </c>
      <c r="T1685" s="83" t="str">
        <f t="shared" si="292"/>
        <v/>
      </c>
      <c r="U1685" s="53" t="str">
        <f>IF(S1685="","",COUNTIF($S$7:S1685,"該当２"))</f>
        <v/>
      </c>
      <c r="V1685" s="56" t="str">
        <f t="shared" si="293"/>
        <v/>
      </c>
      <c r="W1685" s="83" t="str">
        <f t="shared" si="294"/>
        <v/>
      </c>
      <c r="X1685" s="53" t="str">
        <f>IF(V1685="","",COUNTIF($V$7:V1685,"該当３"))</f>
        <v/>
      </c>
    </row>
    <row r="1686" spans="1:24">
      <c r="A1686" s="263">
        <v>1034500000</v>
      </c>
      <c r="B1686" s="263">
        <v>10</v>
      </c>
      <c r="C1686" s="264">
        <v>345</v>
      </c>
      <c r="D1686" s="265">
        <v>0</v>
      </c>
      <c r="E1686" s="264">
        <v>0</v>
      </c>
      <c r="F1686" s="263" t="s">
        <v>495</v>
      </c>
      <c r="G1686" s="263" t="s">
        <v>1833</v>
      </c>
      <c r="H1686" s="263"/>
      <c r="I1686" s="263"/>
      <c r="J1686" s="51"/>
      <c r="K1686" s="52" t="str">
        <f t="shared" si="295"/>
        <v>ﾘｽﾄ１</v>
      </c>
      <c r="L1686" s="83" t="str">
        <f t="shared" si="296"/>
        <v>吉岡町</v>
      </c>
      <c r="M1686" s="53">
        <f>IF(K1686="","",COUNTIF($K$7:K1686,"ﾘｽﾄ１"))</f>
        <v>14</v>
      </c>
      <c r="N1686" s="53" t="str">
        <f t="shared" si="297"/>
        <v/>
      </c>
      <c r="O1686" s="54" t="str">
        <f t="shared" si="298"/>
        <v/>
      </c>
      <c r="P1686" s="53" t="str">
        <f t="shared" si="289"/>
        <v/>
      </c>
      <c r="Q1686" s="52" t="str">
        <f t="shared" si="290"/>
        <v/>
      </c>
      <c r="R1686" s="55" t="str">
        <f t="shared" si="291"/>
        <v/>
      </c>
      <c r="S1686" s="52" t="str">
        <f t="shared" si="299"/>
        <v/>
      </c>
      <c r="T1686" s="83" t="str">
        <f t="shared" si="292"/>
        <v/>
      </c>
      <c r="U1686" s="53" t="str">
        <f>IF(S1686="","",COUNTIF($S$7:S1686,"該当２"))</f>
        <v/>
      </c>
      <c r="V1686" s="56" t="str">
        <f t="shared" si="293"/>
        <v/>
      </c>
      <c r="W1686" s="83" t="str">
        <f t="shared" si="294"/>
        <v/>
      </c>
      <c r="X1686" s="53" t="str">
        <f>IF(V1686="","",COUNTIF($V$7:V1686,"該当３"))</f>
        <v/>
      </c>
    </row>
    <row r="1687" spans="1:24">
      <c r="A1687" s="263">
        <v>1034501000</v>
      </c>
      <c r="B1687" s="263">
        <v>10</v>
      </c>
      <c r="C1687" s="264">
        <v>345</v>
      </c>
      <c r="D1687" s="265">
        <v>1</v>
      </c>
      <c r="E1687" s="264">
        <v>0</v>
      </c>
      <c r="F1687" s="263" t="s">
        <v>495</v>
      </c>
      <c r="G1687" s="263" t="s">
        <v>1833</v>
      </c>
      <c r="H1687" s="263" t="s">
        <v>248</v>
      </c>
      <c r="I1687" s="263"/>
      <c r="J1687" s="51"/>
      <c r="K1687" s="52" t="str">
        <f t="shared" si="295"/>
        <v/>
      </c>
      <c r="L1687" s="83" t="str">
        <f t="shared" si="296"/>
        <v/>
      </c>
      <c r="M1687" s="53" t="str">
        <f>IF(K1687="","",COUNTIF($K$7:K1687,"ﾘｽﾄ１"))</f>
        <v/>
      </c>
      <c r="N1687" s="53" t="str">
        <f t="shared" si="297"/>
        <v/>
      </c>
      <c r="O1687" s="54" t="str">
        <f t="shared" si="298"/>
        <v/>
      </c>
      <c r="P1687" s="53" t="str">
        <f t="shared" si="289"/>
        <v/>
      </c>
      <c r="Q1687" s="52" t="str">
        <f t="shared" si="290"/>
        <v/>
      </c>
      <c r="R1687" s="55" t="str">
        <f t="shared" si="291"/>
        <v/>
      </c>
      <c r="S1687" s="52" t="str">
        <f t="shared" si="299"/>
        <v/>
      </c>
      <c r="T1687" s="83" t="str">
        <f t="shared" si="292"/>
        <v/>
      </c>
      <c r="U1687" s="53" t="str">
        <f>IF(S1687="","",COUNTIF($S$7:S1687,"該当２"))</f>
        <v/>
      </c>
      <c r="V1687" s="56" t="str">
        <f t="shared" si="293"/>
        <v/>
      </c>
      <c r="W1687" s="83" t="str">
        <f t="shared" si="294"/>
        <v/>
      </c>
      <c r="X1687" s="53" t="str">
        <f>IF(V1687="","",COUNTIF($V$7:V1687,"該当３"))</f>
        <v/>
      </c>
    </row>
    <row r="1688" spans="1:24">
      <c r="A1688" s="263">
        <v>1034501001</v>
      </c>
      <c r="B1688" s="263">
        <v>10</v>
      </c>
      <c r="C1688" s="264">
        <v>345</v>
      </c>
      <c r="D1688" s="265">
        <v>1</v>
      </c>
      <c r="E1688" s="264">
        <v>1</v>
      </c>
      <c r="F1688" s="263" t="s">
        <v>495</v>
      </c>
      <c r="G1688" s="263" t="s">
        <v>1833</v>
      </c>
      <c r="H1688" s="263" t="s">
        <v>248</v>
      </c>
      <c r="I1688" s="263" t="s">
        <v>32</v>
      </c>
      <c r="J1688" s="51"/>
      <c r="K1688" s="52" t="str">
        <f t="shared" si="295"/>
        <v/>
      </c>
      <c r="L1688" s="83" t="str">
        <f t="shared" si="296"/>
        <v/>
      </c>
      <c r="M1688" s="53" t="str">
        <f>IF(K1688="","",COUNTIF($K$7:K1688,"ﾘｽﾄ１"))</f>
        <v/>
      </c>
      <c r="N1688" s="53" t="str">
        <f t="shared" si="297"/>
        <v/>
      </c>
      <c r="O1688" s="54" t="str">
        <f t="shared" si="298"/>
        <v/>
      </c>
      <c r="P1688" s="53" t="str">
        <f t="shared" si="289"/>
        <v/>
      </c>
      <c r="Q1688" s="52" t="str">
        <f t="shared" si="290"/>
        <v/>
      </c>
      <c r="R1688" s="55" t="str">
        <f t="shared" si="291"/>
        <v/>
      </c>
      <c r="S1688" s="52" t="str">
        <f t="shared" si="299"/>
        <v/>
      </c>
      <c r="T1688" s="83" t="str">
        <f t="shared" si="292"/>
        <v/>
      </c>
      <c r="U1688" s="53" t="str">
        <f>IF(S1688="","",COUNTIF($S$7:S1688,"該当２"))</f>
        <v/>
      </c>
      <c r="V1688" s="56" t="str">
        <f t="shared" si="293"/>
        <v/>
      </c>
      <c r="W1688" s="83" t="str">
        <f t="shared" si="294"/>
        <v/>
      </c>
      <c r="X1688" s="53" t="str">
        <f>IF(V1688="","",COUNTIF($V$7:V1688,"該当３"))</f>
        <v/>
      </c>
    </row>
    <row r="1689" spans="1:24">
      <c r="A1689" s="263">
        <v>1034501002</v>
      </c>
      <c r="B1689" s="263">
        <v>10</v>
      </c>
      <c r="C1689" s="264">
        <v>345</v>
      </c>
      <c r="D1689" s="265">
        <v>1</v>
      </c>
      <c r="E1689" s="264">
        <v>2</v>
      </c>
      <c r="F1689" s="263" t="s">
        <v>495</v>
      </c>
      <c r="G1689" s="263" t="s">
        <v>1833</v>
      </c>
      <c r="H1689" s="263" t="s">
        <v>248</v>
      </c>
      <c r="I1689" s="263" t="s">
        <v>1834</v>
      </c>
      <c r="J1689" s="51"/>
      <c r="K1689" s="52" t="str">
        <f t="shared" si="295"/>
        <v/>
      </c>
      <c r="L1689" s="83" t="str">
        <f t="shared" si="296"/>
        <v/>
      </c>
      <c r="M1689" s="53" t="str">
        <f>IF(K1689="","",COUNTIF($K$7:K1689,"ﾘｽﾄ１"))</f>
        <v/>
      </c>
      <c r="N1689" s="53" t="str">
        <f t="shared" si="297"/>
        <v/>
      </c>
      <c r="O1689" s="54" t="str">
        <f t="shared" si="298"/>
        <v/>
      </c>
      <c r="P1689" s="53" t="str">
        <f t="shared" si="289"/>
        <v/>
      </c>
      <c r="Q1689" s="52" t="str">
        <f t="shared" si="290"/>
        <v/>
      </c>
      <c r="R1689" s="55" t="str">
        <f t="shared" si="291"/>
        <v/>
      </c>
      <c r="S1689" s="52" t="str">
        <f t="shared" si="299"/>
        <v/>
      </c>
      <c r="T1689" s="83" t="str">
        <f t="shared" si="292"/>
        <v/>
      </c>
      <c r="U1689" s="53" t="str">
        <f>IF(S1689="","",COUNTIF($S$7:S1689,"該当２"))</f>
        <v/>
      </c>
      <c r="V1689" s="56" t="str">
        <f t="shared" si="293"/>
        <v/>
      </c>
      <c r="W1689" s="83" t="str">
        <f t="shared" si="294"/>
        <v/>
      </c>
      <c r="X1689" s="53" t="str">
        <f>IF(V1689="","",COUNTIF($V$7:V1689,"該当３"))</f>
        <v/>
      </c>
    </row>
    <row r="1690" spans="1:24">
      <c r="A1690" s="263">
        <v>1034501003</v>
      </c>
      <c r="B1690" s="263">
        <v>10</v>
      </c>
      <c r="C1690" s="264">
        <v>345</v>
      </c>
      <c r="D1690" s="265">
        <v>1</v>
      </c>
      <c r="E1690" s="264">
        <v>3</v>
      </c>
      <c r="F1690" s="263" t="s">
        <v>495</v>
      </c>
      <c r="G1690" s="263" t="s">
        <v>1833</v>
      </c>
      <c r="H1690" s="263" t="s">
        <v>248</v>
      </c>
      <c r="I1690" s="263" t="s">
        <v>154</v>
      </c>
      <c r="J1690" s="51"/>
      <c r="K1690" s="52" t="str">
        <f t="shared" si="295"/>
        <v/>
      </c>
      <c r="L1690" s="83" t="str">
        <f t="shared" si="296"/>
        <v/>
      </c>
      <c r="M1690" s="53" t="str">
        <f>IF(K1690="","",COUNTIF($K$7:K1690,"ﾘｽﾄ１"))</f>
        <v/>
      </c>
      <c r="N1690" s="53" t="str">
        <f t="shared" si="297"/>
        <v/>
      </c>
      <c r="O1690" s="54" t="str">
        <f t="shared" si="298"/>
        <v/>
      </c>
      <c r="P1690" s="53" t="str">
        <f t="shared" si="289"/>
        <v/>
      </c>
      <c r="Q1690" s="52" t="str">
        <f t="shared" si="290"/>
        <v/>
      </c>
      <c r="R1690" s="55" t="str">
        <f t="shared" si="291"/>
        <v/>
      </c>
      <c r="S1690" s="52" t="str">
        <f t="shared" si="299"/>
        <v/>
      </c>
      <c r="T1690" s="83" t="str">
        <f t="shared" si="292"/>
        <v/>
      </c>
      <c r="U1690" s="53" t="str">
        <f>IF(S1690="","",COUNTIF($S$7:S1690,"該当２"))</f>
        <v/>
      </c>
      <c r="V1690" s="56" t="str">
        <f t="shared" si="293"/>
        <v/>
      </c>
      <c r="W1690" s="83" t="str">
        <f t="shared" si="294"/>
        <v/>
      </c>
      <c r="X1690" s="53" t="str">
        <f>IF(V1690="","",COUNTIF($V$7:V1690,"該当３"))</f>
        <v/>
      </c>
    </row>
    <row r="1691" spans="1:24">
      <c r="A1691" s="263">
        <v>1034501004</v>
      </c>
      <c r="B1691" s="263">
        <v>10</v>
      </c>
      <c r="C1691" s="264">
        <v>345</v>
      </c>
      <c r="D1691" s="265">
        <v>1</v>
      </c>
      <c r="E1691" s="264">
        <v>4</v>
      </c>
      <c r="F1691" s="263" t="s">
        <v>495</v>
      </c>
      <c r="G1691" s="263" t="s">
        <v>1833</v>
      </c>
      <c r="H1691" s="263" t="s">
        <v>248</v>
      </c>
      <c r="I1691" s="263" t="s">
        <v>1835</v>
      </c>
      <c r="J1691" s="51"/>
      <c r="K1691" s="52" t="str">
        <f t="shared" si="295"/>
        <v/>
      </c>
      <c r="L1691" s="83" t="str">
        <f t="shared" si="296"/>
        <v/>
      </c>
      <c r="M1691" s="53" t="str">
        <f>IF(K1691="","",COUNTIF($K$7:K1691,"ﾘｽﾄ１"))</f>
        <v/>
      </c>
      <c r="N1691" s="53" t="str">
        <f t="shared" si="297"/>
        <v/>
      </c>
      <c r="O1691" s="54" t="str">
        <f t="shared" si="298"/>
        <v/>
      </c>
      <c r="P1691" s="53" t="str">
        <f t="shared" si="289"/>
        <v/>
      </c>
      <c r="Q1691" s="52" t="str">
        <f t="shared" si="290"/>
        <v/>
      </c>
      <c r="R1691" s="55" t="str">
        <f t="shared" si="291"/>
        <v/>
      </c>
      <c r="S1691" s="52" t="str">
        <f t="shared" si="299"/>
        <v/>
      </c>
      <c r="T1691" s="83" t="str">
        <f t="shared" si="292"/>
        <v/>
      </c>
      <c r="U1691" s="53" t="str">
        <f>IF(S1691="","",COUNTIF($S$7:S1691,"該当２"))</f>
        <v/>
      </c>
      <c r="V1691" s="56" t="str">
        <f t="shared" si="293"/>
        <v/>
      </c>
      <c r="W1691" s="83" t="str">
        <f t="shared" si="294"/>
        <v/>
      </c>
      <c r="X1691" s="53" t="str">
        <f>IF(V1691="","",COUNTIF($V$7:V1691,"該当３"))</f>
        <v/>
      </c>
    </row>
    <row r="1692" spans="1:24">
      <c r="A1692" s="263">
        <v>1034501005</v>
      </c>
      <c r="B1692" s="263">
        <v>10</v>
      </c>
      <c r="C1692" s="264">
        <v>345</v>
      </c>
      <c r="D1692" s="265">
        <v>1</v>
      </c>
      <c r="E1692" s="264">
        <v>5</v>
      </c>
      <c r="F1692" s="263" t="s">
        <v>495</v>
      </c>
      <c r="G1692" s="263" t="s">
        <v>1833</v>
      </c>
      <c r="H1692" s="263" t="s">
        <v>248</v>
      </c>
      <c r="I1692" s="263" t="s">
        <v>1836</v>
      </c>
      <c r="J1692" s="51"/>
      <c r="K1692" s="52" t="str">
        <f t="shared" si="295"/>
        <v/>
      </c>
      <c r="L1692" s="83" t="str">
        <f t="shared" si="296"/>
        <v/>
      </c>
      <c r="M1692" s="53" t="str">
        <f>IF(K1692="","",COUNTIF($K$7:K1692,"ﾘｽﾄ１"))</f>
        <v/>
      </c>
      <c r="N1692" s="53" t="str">
        <f t="shared" si="297"/>
        <v/>
      </c>
      <c r="O1692" s="54" t="str">
        <f t="shared" si="298"/>
        <v/>
      </c>
      <c r="P1692" s="53" t="str">
        <f t="shared" si="289"/>
        <v/>
      </c>
      <c r="Q1692" s="52" t="str">
        <f t="shared" si="290"/>
        <v/>
      </c>
      <c r="R1692" s="55" t="str">
        <f t="shared" si="291"/>
        <v/>
      </c>
      <c r="S1692" s="52" t="str">
        <f t="shared" si="299"/>
        <v/>
      </c>
      <c r="T1692" s="83" t="str">
        <f t="shared" si="292"/>
        <v/>
      </c>
      <c r="U1692" s="53" t="str">
        <f>IF(S1692="","",COUNTIF($S$7:S1692,"該当２"))</f>
        <v/>
      </c>
      <c r="V1692" s="56" t="str">
        <f t="shared" si="293"/>
        <v/>
      </c>
      <c r="W1692" s="83" t="str">
        <f t="shared" si="294"/>
        <v/>
      </c>
      <c r="X1692" s="53" t="str">
        <f>IF(V1692="","",COUNTIF($V$7:V1692,"該当３"))</f>
        <v/>
      </c>
    </row>
    <row r="1693" spans="1:24">
      <c r="A1693" s="263">
        <v>1034501006</v>
      </c>
      <c r="B1693" s="263">
        <v>10</v>
      </c>
      <c r="C1693" s="264">
        <v>345</v>
      </c>
      <c r="D1693" s="265">
        <v>1</v>
      </c>
      <c r="E1693" s="264">
        <v>6</v>
      </c>
      <c r="F1693" s="263" t="s">
        <v>495</v>
      </c>
      <c r="G1693" s="263" t="s">
        <v>1833</v>
      </c>
      <c r="H1693" s="263" t="s">
        <v>248</v>
      </c>
      <c r="I1693" s="263" t="s">
        <v>1837</v>
      </c>
      <c r="J1693" s="51"/>
      <c r="K1693" s="52" t="str">
        <f t="shared" si="295"/>
        <v/>
      </c>
      <c r="L1693" s="83" t="str">
        <f t="shared" si="296"/>
        <v/>
      </c>
      <c r="M1693" s="53" t="str">
        <f>IF(K1693="","",COUNTIF($K$7:K1693,"ﾘｽﾄ１"))</f>
        <v/>
      </c>
      <c r="N1693" s="53" t="str">
        <f t="shared" si="297"/>
        <v/>
      </c>
      <c r="O1693" s="54" t="str">
        <f t="shared" si="298"/>
        <v/>
      </c>
      <c r="P1693" s="53" t="str">
        <f t="shared" si="289"/>
        <v/>
      </c>
      <c r="Q1693" s="52" t="str">
        <f t="shared" si="290"/>
        <v/>
      </c>
      <c r="R1693" s="55" t="str">
        <f t="shared" si="291"/>
        <v/>
      </c>
      <c r="S1693" s="52" t="str">
        <f t="shared" si="299"/>
        <v/>
      </c>
      <c r="T1693" s="83" t="str">
        <f t="shared" si="292"/>
        <v/>
      </c>
      <c r="U1693" s="53" t="str">
        <f>IF(S1693="","",COUNTIF($S$7:S1693,"該当２"))</f>
        <v/>
      </c>
      <c r="V1693" s="56" t="str">
        <f t="shared" si="293"/>
        <v/>
      </c>
      <c r="W1693" s="83" t="str">
        <f t="shared" si="294"/>
        <v/>
      </c>
      <c r="X1693" s="53" t="str">
        <f>IF(V1693="","",COUNTIF($V$7:V1693,"該当３"))</f>
        <v/>
      </c>
    </row>
    <row r="1694" spans="1:24">
      <c r="A1694" s="263">
        <v>1034501009</v>
      </c>
      <c r="B1694" s="263">
        <v>10</v>
      </c>
      <c r="C1694" s="264">
        <v>345</v>
      </c>
      <c r="D1694" s="265">
        <v>1</v>
      </c>
      <c r="E1694" s="264">
        <v>9</v>
      </c>
      <c r="F1694" s="263" t="s">
        <v>495</v>
      </c>
      <c r="G1694" s="263" t="s">
        <v>1833</v>
      </c>
      <c r="H1694" s="263" t="s">
        <v>248</v>
      </c>
      <c r="I1694" s="263" t="s">
        <v>1838</v>
      </c>
      <c r="J1694" s="51"/>
      <c r="K1694" s="52" t="str">
        <f t="shared" si="295"/>
        <v/>
      </c>
      <c r="L1694" s="83" t="str">
        <f t="shared" si="296"/>
        <v/>
      </c>
      <c r="M1694" s="53" t="str">
        <f>IF(K1694="","",COUNTIF($K$7:K1694,"ﾘｽﾄ１"))</f>
        <v/>
      </c>
      <c r="N1694" s="53" t="str">
        <f t="shared" si="297"/>
        <v/>
      </c>
      <c r="O1694" s="54" t="str">
        <f t="shared" si="298"/>
        <v/>
      </c>
      <c r="P1694" s="53" t="str">
        <f t="shared" si="289"/>
        <v/>
      </c>
      <c r="Q1694" s="52" t="str">
        <f t="shared" si="290"/>
        <v/>
      </c>
      <c r="R1694" s="55" t="str">
        <f t="shared" si="291"/>
        <v/>
      </c>
      <c r="S1694" s="52" t="str">
        <f t="shared" si="299"/>
        <v/>
      </c>
      <c r="T1694" s="83" t="str">
        <f t="shared" si="292"/>
        <v/>
      </c>
      <c r="U1694" s="53" t="str">
        <f>IF(S1694="","",COUNTIF($S$7:S1694,"該当２"))</f>
        <v/>
      </c>
      <c r="V1694" s="56" t="str">
        <f t="shared" si="293"/>
        <v/>
      </c>
      <c r="W1694" s="83" t="str">
        <f t="shared" si="294"/>
        <v/>
      </c>
      <c r="X1694" s="53" t="str">
        <f>IF(V1694="","",COUNTIF($V$7:V1694,"該当３"))</f>
        <v/>
      </c>
    </row>
    <row r="1695" spans="1:24">
      <c r="A1695" s="263">
        <v>1034502000</v>
      </c>
      <c r="B1695" s="263">
        <v>10</v>
      </c>
      <c r="C1695" s="264">
        <v>345</v>
      </c>
      <c r="D1695" s="265">
        <v>2</v>
      </c>
      <c r="E1695" s="264">
        <v>0</v>
      </c>
      <c r="F1695" s="263" t="s">
        <v>495</v>
      </c>
      <c r="G1695" s="263" t="s">
        <v>1833</v>
      </c>
      <c r="H1695" s="263" t="s">
        <v>1839</v>
      </c>
      <c r="I1695" s="263"/>
      <c r="J1695" s="51"/>
      <c r="K1695" s="52" t="str">
        <f t="shared" si="295"/>
        <v/>
      </c>
      <c r="L1695" s="83" t="str">
        <f t="shared" si="296"/>
        <v/>
      </c>
      <c r="M1695" s="53" t="str">
        <f>IF(K1695="","",COUNTIF($K$7:K1695,"ﾘｽﾄ１"))</f>
        <v/>
      </c>
      <c r="N1695" s="53" t="str">
        <f t="shared" si="297"/>
        <v/>
      </c>
      <c r="O1695" s="54" t="str">
        <f t="shared" si="298"/>
        <v/>
      </c>
      <c r="P1695" s="53" t="str">
        <f t="shared" si="289"/>
        <v/>
      </c>
      <c r="Q1695" s="52" t="str">
        <f t="shared" si="290"/>
        <v/>
      </c>
      <c r="R1695" s="55" t="str">
        <f t="shared" si="291"/>
        <v/>
      </c>
      <c r="S1695" s="52" t="str">
        <f t="shared" si="299"/>
        <v/>
      </c>
      <c r="T1695" s="83" t="str">
        <f t="shared" si="292"/>
        <v/>
      </c>
      <c r="U1695" s="53" t="str">
        <f>IF(S1695="","",COUNTIF($S$7:S1695,"該当２"))</f>
        <v/>
      </c>
      <c r="V1695" s="56" t="str">
        <f t="shared" si="293"/>
        <v/>
      </c>
      <c r="W1695" s="83" t="str">
        <f t="shared" si="294"/>
        <v/>
      </c>
      <c r="X1695" s="53" t="str">
        <f>IF(V1695="","",COUNTIF($V$7:V1695,"該当３"))</f>
        <v/>
      </c>
    </row>
    <row r="1696" spans="1:24">
      <c r="A1696" s="263">
        <v>1034502001</v>
      </c>
      <c r="B1696" s="263">
        <v>10</v>
      </c>
      <c r="C1696" s="264">
        <v>345</v>
      </c>
      <c r="D1696" s="265">
        <v>2</v>
      </c>
      <c r="E1696" s="264">
        <v>1</v>
      </c>
      <c r="F1696" s="263" t="s">
        <v>495</v>
      </c>
      <c r="G1696" s="263" t="s">
        <v>1833</v>
      </c>
      <c r="H1696" s="263" t="s">
        <v>1839</v>
      </c>
      <c r="I1696" s="263" t="s">
        <v>155</v>
      </c>
      <c r="J1696" s="51"/>
      <c r="K1696" s="52" t="str">
        <f t="shared" si="295"/>
        <v/>
      </c>
      <c r="L1696" s="83" t="str">
        <f t="shared" si="296"/>
        <v/>
      </c>
      <c r="M1696" s="53" t="str">
        <f>IF(K1696="","",COUNTIF($K$7:K1696,"ﾘｽﾄ１"))</f>
        <v/>
      </c>
      <c r="N1696" s="53" t="str">
        <f t="shared" si="297"/>
        <v/>
      </c>
      <c r="O1696" s="54" t="str">
        <f t="shared" si="298"/>
        <v/>
      </c>
      <c r="P1696" s="53" t="str">
        <f t="shared" si="289"/>
        <v/>
      </c>
      <c r="Q1696" s="52" t="str">
        <f t="shared" si="290"/>
        <v/>
      </c>
      <c r="R1696" s="55" t="str">
        <f t="shared" si="291"/>
        <v/>
      </c>
      <c r="S1696" s="52" t="str">
        <f t="shared" si="299"/>
        <v/>
      </c>
      <c r="T1696" s="83" t="str">
        <f t="shared" si="292"/>
        <v/>
      </c>
      <c r="U1696" s="53" t="str">
        <f>IF(S1696="","",COUNTIF($S$7:S1696,"該当２"))</f>
        <v/>
      </c>
      <c r="V1696" s="56" t="str">
        <f t="shared" si="293"/>
        <v/>
      </c>
      <c r="W1696" s="83" t="str">
        <f t="shared" si="294"/>
        <v/>
      </c>
      <c r="X1696" s="53" t="str">
        <f>IF(V1696="","",COUNTIF($V$7:V1696,"該当３"))</f>
        <v/>
      </c>
    </row>
    <row r="1697" spans="1:24">
      <c r="A1697" s="263">
        <v>1034502002</v>
      </c>
      <c r="B1697" s="263">
        <v>10</v>
      </c>
      <c r="C1697" s="264">
        <v>345</v>
      </c>
      <c r="D1697" s="265">
        <v>2</v>
      </c>
      <c r="E1697" s="264">
        <v>2</v>
      </c>
      <c r="F1697" s="263" t="s">
        <v>495</v>
      </c>
      <c r="G1697" s="263" t="s">
        <v>1833</v>
      </c>
      <c r="H1697" s="263" t="s">
        <v>1839</v>
      </c>
      <c r="I1697" s="263" t="s">
        <v>1840</v>
      </c>
      <c r="J1697" s="51"/>
      <c r="K1697" s="52" t="str">
        <f t="shared" si="295"/>
        <v/>
      </c>
      <c r="L1697" s="83" t="str">
        <f t="shared" si="296"/>
        <v/>
      </c>
      <c r="M1697" s="53" t="str">
        <f>IF(K1697="","",COUNTIF($K$7:K1697,"ﾘｽﾄ１"))</f>
        <v/>
      </c>
      <c r="N1697" s="53" t="str">
        <f t="shared" si="297"/>
        <v/>
      </c>
      <c r="O1697" s="54" t="str">
        <f t="shared" si="298"/>
        <v/>
      </c>
      <c r="P1697" s="53" t="str">
        <f t="shared" si="289"/>
        <v/>
      </c>
      <c r="Q1697" s="52" t="str">
        <f t="shared" si="290"/>
        <v/>
      </c>
      <c r="R1697" s="55" t="str">
        <f t="shared" si="291"/>
        <v/>
      </c>
      <c r="S1697" s="52" t="str">
        <f t="shared" si="299"/>
        <v/>
      </c>
      <c r="T1697" s="83" t="str">
        <f t="shared" si="292"/>
        <v/>
      </c>
      <c r="U1697" s="53" t="str">
        <f>IF(S1697="","",COUNTIF($S$7:S1697,"該当２"))</f>
        <v/>
      </c>
      <c r="V1697" s="56" t="str">
        <f t="shared" si="293"/>
        <v/>
      </c>
      <c r="W1697" s="83" t="str">
        <f t="shared" si="294"/>
        <v/>
      </c>
      <c r="X1697" s="53" t="str">
        <f>IF(V1697="","",COUNTIF($V$7:V1697,"該当３"))</f>
        <v/>
      </c>
    </row>
    <row r="1698" spans="1:24">
      <c r="A1698" s="263">
        <v>1034502003</v>
      </c>
      <c r="B1698" s="263">
        <v>10</v>
      </c>
      <c r="C1698" s="264">
        <v>345</v>
      </c>
      <c r="D1698" s="265">
        <v>2</v>
      </c>
      <c r="E1698" s="264">
        <v>3</v>
      </c>
      <c r="F1698" s="263" t="s">
        <v>495</v>
      </c>
      <c r="G1698" s="263" t="s">
        <v>1833</v>
      </c>
      <c r="H1698" s="263" t="s">
        <v>1839</v>
      </c>
      <c r="I1698" s="263" t="s">
        <v>1841</v>
      </c>
      <c r="J1698" s="51"/>
      <c r="K1698" s="52" t="str">
        <f t="shared" si="295"/>
        <v/>
      </c>
      <c r="L1698" s="83" t="str">
        <f t="shared" si="296"/>
        <v/>
      </c>
      <c r="M1698" s="53" t="str">
        <f>IF(K1698="","",COUNTIF($K$7:K1698,"ﾘｽﾄ１"))</f>
        <v/>
      </c>
      <c r="N1698" s="53" t="str">
        <f t="shared" si="297"/>
        <v/>
      </c>
      <c r="O1698" s="54" t="str">
        <f t="shared" si="298"/>
        <v/>
      </c>
      <c r="P1698" s="53" t="str">
        <f t="shared" si="289"/>
        <v/>
      </c>
      <c r="Q1698" s="52" t="str">
        <f t="shared" si="290"/>
        <v/>
      </c>
      <c r="R1698" s="55" t="str">
        <f t="shared" si="291"/>
        <v/>
      </c>
      <c r="S1698" s="52" t="str">
        <f t="shared" si="299"/>
        <v/>
      </c>
      <c r="T1698" s="83" t="str">
        <f t="shared" si="292"/>
        <v/>
      </c>
      <c r="U1698" s="53" t="str">
        <f>IF(S1698="","",COUNTIF($S$7:S1698,"該当２"))</f>
        <v/>
      </c>
      <c r="V1698" s="56" t="str">
        <f t="shared" si="293"/>
        <v/>
      </c>
      <c r="W1698" s="83" t="str">
        <f t="shared" si="294"/>
        <v/>
      </c>
      <c r="X1698" s="53" t="str">
        <f>IF(V1698="","",COUNTIF($V$7:V1698,"該当３"))</f>
        <v/>
      </c>
    </row>
    <row r="1699" spans="1:24">
      <c r="A1699" s="263">
        <v>1034502004</v>
      </c>
      <c r="B1699" s="263">
        <v>10</v>
      </c>
      <c r="C1699" s="264">
        <v>345</v>
      </c>
      <c r="D1699" s="265">
        <v>2</v>
      </c>
      <c r="E1699" s="264">
        <v>4</v>
      </c>
      <c r="F1699" s="263" t="s">
        <v>495</v>
      </c>
      <c r="G1699" s="263" t="s">
        <v>1833</v>
      </c>
      <c r="H1699" s="263" t="s">
        <v>1839</v>
      </c>
      <c r="I1699" s="263" t="s">
        <v>1842</v>
      </c>
      <c r="J1699" s="51"/>
      <c r="K1699" s="52" t="str">
        <f t="shared" si="295"/>
        <v/>
      </c>
      <c r="L1699" s="83" t="str">
        <f t="shared" si="296"/>
        <v/>
      </c>
      <c r="M1699" s="53" t="str">
        <f>IF(K1699="","",COUNTIF($K$7:K1699,"ﾘｽﾄ１"))</f>
        <v/>
      </c>
      <c r="N1699" s="53" t="str">
        <f t="shared" si="297"/>
        <v/>
      </c>
      <c r="O1699" s="54" t="str">
        <f t="shared" si="298"/>
        <v/>
      </c>
      <c r="P1699" s="53" t="str">
        <f t="shared" si="289"/>
        <v/>
      </c>
      <c r="Q1699" s="52" t="str">
        <f t="shared" si="290"/>
        <v/>
      </c>
      <c r="R1699" s="55" t="str">
        <f t="shared" si="291"/>
        <v/>
      </c>
      <c r="S1699" s="52" t="str">
        <f t="shared" si="299"/>
        <v/>
      </c>
      <c r="T1699" s="83" t="str">
        <f t="shared" si="292"/>
        <v/>
      </c>
      <c r="U1699" s="53" t="str">
        <f>IF(S1699="","",COUNTIF($S$7:S1699,"該当２"))</f>
        <v/>
      </c>
      <c r="V1699" s="56" t="str">
        <f t="shared" si="293"/>
        <v/>
      </c>
      <c r="W1699" s="83" t="str">
        <f t="shared" si="294"/>
        <v/>
      </c>
      <c r="X1699" s="53" t="str">
        <f>IF(V1699="","",COUNTIF($V$7:V1699,"該当３"))</f>
        <v/>
      </c>
    </row>
    <row r="1700" spans="1:24">
      <c r="A1700" s="263">
        <v>1034502005</v>
      </c>
      <c r="B1700" s="263">
        <v>10</v>
      </c>
      <c r="C1700" s="264">
        <v>345</v>
      </c>
      <c r="D1700" s="265">
        <v>2</v>
      </c>
      <c r="E1700" s="264">
        <v>5</v>
      </c>
      <c r="F1700" s="263" t="s">
        <v>495</v>
      </c>
      <c r="G1700" s="263" t="s">
        <v>1833</v>
      </c>
      <c r="H1700" s="263" t="s">
        <v>1839</v>
      </c>
      <c r="I1700" s="263" t="s">
        <v>182</v>
      </c>
      <c r="J1700" s="51"/>
      <c r="K1700" s="52" t="str">
        <f t="shared" si="295"/>
        <v/>
      </c>
      <c r="L1700" s="83" t="str">
        <f t="shared" si="296"/>
        <v/>
      </c>
      <c r="M1700" s="53" t="str">
        <f>IF(K1700="","",COUNTIF($K$7:K1700,"ﾘｽﾄ１"))</f>
        <v/>
      </c>
      <c r="N1700" s="53" t="str">
        <f t="shared" si="297"/>
        <v/>
      </c>
      <c r="O1700" s="54" t="str">
        <f t="shared" si="298"/>
        <v/>
      </c>
      <c r="P1700" s="53" t="str">
        <f t="shared" si="289"/>
        <v/>
      </c>
      <c r="Q1700" s="52" t="str">
        <f t="shared" si="290"/>
        <v/>
      </c>
      <c r="R1700" s="55" t="str">
        <f t="shared" si="291"/>
        <v/>
      </c>
      <c r="S1700" s="52" t="str">
        <f t="shared" si="299"/>
        <v/>
      </c>
      <c r="T1700" s="83" t="str">
        <f t="shared" si="292"/>
        <v/>
      </c>
      <c r="U1700" s="53" t="str">
        <f>IF(S1700="","",COUNTIF($S$7:S1700,"該当２"))</f>
        <v/>
      </c>
      <c r="V1700" s="56" t="str">
        <f t="shared" si="293"/>
        <v/>
      </c>
      <c r="W1700" s="83" t="str">
        <f t="shared" si="294"/>
        <v/>
      </c>
      <c r="X1700" s="53" t="str">
        <f>IF(V1700="","",COUNTIF($V$7:V1700,"該当３"))</f>
        <v/>
      </c>
    </row>
    <row r="1701" spans="1:24">
      <c r="A1701" s="263">
        <v>1034502006</v>
      </c>
      <c r="B1701" s="263">
        <v>10</v>
      </c>
      <c r="C1701" s="264">
        <v>345</v>
      </c>
      <c r="D1701" s="265">
        <v>2</v>
      </c>
      <c r="E1701" s="264">
        <v>6</v>
      </c>
      <c r="F1701" s="263" t="s">
        <v>495</v>
      </c>
      <c r="G1701" s="263" t="s">
        <v>1833</v>
      </c>
      <c r="H1701" s="263" t="s">
        <v>1839</v>
      </c>
      <c r="I1701" s="263" t="s">
        <v>245</v>
      </c>
      <c r="J1701" s="51"/>
      <c r="K1701" s="52" t="str">
        <f t="shared" si="295"/>
        <v/>
      </c>
      <c r="L1701" s="83" t="str">
        <f t="shared" si="296"/>
        <v/>
      </c>
      <c r="M1701" s="53" t="str">
        <f>IF(K1701="","",COUNTIF($K$7:K1701,"ﾘｽﾄ１"))</f>
        <v/>
      </c>
      <c r="N1701" s="53" t="str">
        <f t="shared" si="297"/>
        <v/>
      </c>
      <c r="O1701" s="54" t="str">
        <f t="shared" si="298"/>
        <v/>
      </c>
      <c r="P1701" s="53" t="str">
        <f t="shared" si="289"/>
        <v/>
      </c>
      <c r="Q1701" s="52" t="str">
        <f t="shared" si="290"/>
        <v/>
      </c>
      <c r="R1701" s="55" t="str">
        <f t="shared" si="291"/>
        <v/>
      </c>
      <c r="S1701" s="52" t="str">
        <f t="shared" si="299"/>
        <v/>
      </c>
      <c r="T1701" s="83" t="str">
        <f t="shared" si="292"/>
        <v/>
      </c>
      <c r="U1701" s="53" t="str">
        <f>IF(S1701="","",COUNTIF($S$7:S1701,"該当２"))</f>
        <v/>
      </c>
      <c r="V1701" s="56" t="str">
        <f t="shared" si="293"/>
        <v/>
      </c>
      <c r="W1701" s="83" t="str">
        <f t="shared" si="294"/>
        <v/>
      </c>
      <c r="X1701" s="53" t="str">
        <f>IF(V1701="","",COUNTIF($V$7:V1701,"該当３"))</f>
        <v/>
      </c>
    </row>
    <row r="1702" spans="1:24">
      <c r="A1702" s="263">
        <v>1036600000</v>
      </c>
      <c r="B1702" s="263">
        <v>10</v>
      </c>
      <c r="C1702" s="264">
        <v>366</v>
      </c>
      <c r="D1702" s="265">
        <v>0</v>
      </c>
      <c r="E1702" s="264">
        <v>0</v>
      </c>
      <c r="F1702" s="263" t="s">
        <v>495</v>
      </c>
      <c r="G1702" s="275" t="s">
        <v>1843</v>
      </c>
      <c r="H1702" s="263"/>
      <c r="I1702" s="263"/>
      <c r="J1702" s="51"/>
      <c r="K1702" s="52" t="str">
        <f t="shared" si="295"/>
        <v>ﾘｽﾄ１</v>
      </c>
      <c r="L1702" s="83" t="str">
        <f t="shared" si="296"/>
        <v>上野村</v>
      </c>
      <c r="M1702" s="53">
        <f>IF(K1702="","",COUNTIF($K$7:K1702,"ﾘｽﾄ１"))</f>
        <v>15</v>
      </c>
      <c r="N1702" s="53" t="str">
        <f t="shared" si="297"/>
        <v/>
      </c>
      <c r="O1702" s="54" t="str">
        <f t="shared" si="298"/>
        <v/>
      </c>
      <c r="P1702" s="53" t="str">
        <f t="shared" si="289"/>
        <v/>
      </c>
      <c r="Q1702" s="52" t="str">
        <f t="shared" si="290"/>
        <v/>
      </c>
      <c r="R1702" s="55" t="str">
        <f t="shared" si="291"/>
        <v/>
      </c>
      <c r="S1702" s="52" t="str">
        <f t="shared" si="299"/>
        <v/>
      </c>
      <c r="T1702" s="83" t="str">
        <f t="shared" si="292"/>
        <v/>
      </c>
      <c r="U1702" s="53" t="str">
        <f>IF(S1702="","",COUNTIF($S$7:S1702,"該当２"))</f>
        <v/>
      </c>
      <c r="V1702" s="56" t="str">
        <f t="shared" si="293"/>
        <v/>
      </c>
      <c r="W1702" s="83" t="str">
        <f t="shared" si="294"/>
        <v/>
      </c>
      <c r="X1702" s="53" t="str">
        <f>IF(V1702="","",COUNTIF($V$7:V1702,"該当３"))</f>
        <v/>
      </c>
    </row>
    <row r="1703" spans="1:24">
      <c r="A1703" s="263">
        <v>1036600001</v>
      </c>
      <c r="B1703" s="263">
        <v>10</v>
      </c>
      <c r="C1703" s="264">
        <v>366</v>
      </c>
      <c r="D1703" s="265">
        <v>0</v>
      </c>
      <c r="E1703" s="264">
        <v>1</v>
      </c>
      <c r="F1703" s="263" t="s">
        <v>495</v>
      </c>
      <c r="G1703" s="263" t="s">
        <v>1843</v>
      </c>
      <c r="H1703" s="285" t="s">
        <v>2387</v>
      </c>
      <c r="I1703" s="263" t="s">
        <v>1844</v>
      </c>
      <c r="J1703" s="51"/>
      <c r="K1703" s="52" t="str">
        <f t="shared" si="295"/>
        <v/>
      </c>
      <c r="L1703" s="83" t="str">
        <f t="shared" si="296"/>
        <v/>
      </c>
      <c r="M1703" s="53" t="str">
        <f>IF(K1703="","",COUNTIF($K$7:K1703,"ﾘｽﾄ１"))</f>
        <v/>
      </c>
      <c r="N1703" s="53" t="str">
        <f t="shared" si="297"/>
        <v>同一区</v>
      </c>
      <c r="O1703" s="54" t="str">
        <f t="shared" si="298"/>
        <v/>
      </c>
      <c r="P1703" s="53" t="str">
        <f t="shared" si="289"/>
        <v/>
      </c>
      <c r="Q1703" s="52" t="str">
        <f t="shared" si="290"/>
        <v/>
      </c>
      <c r="R1703" s="55" t="str">
        <f t="shared" si="291"/>
        <v/>
      </c>
      <c r="S1703" s="52" t="str">
        <f t="shared" si="299"/>
        <v/>
      </c>
      <c r="T1703" s="83" t="str">
        <f t="shared" si="292"/>
        <v/>
      </c>
      <c r="U1703" s="53" t="str">
        <f>IF(S1703="","",COUNTIF($S$7:S1703,"該当２"))</f>
        <v/>
      </c>
      <c r="V1703" s="56" t="str">
        <f t="shared" si="293"/>
        <v/>
      </c>
      <c r="W1703" s="83" t="str">
        <f t="shared" si="294"/>
        <v/>
      </c>
      <c r="X1703" s="53" t="str">
        <f>IF(V1703="","",COUNTIF($V$7:V1703,"該当３"))</f>
        <v/>
      </c>
    </row>
    <row r="1704" spans="1:24">
      <c r="A1704" s="263">
        <v>1036600002</v>
      </c>
      <c r="B1704" s="263">
        <v>10</v>
      </c>
      <c r="C1704" s="264">
        <v>366</v>
      </c>
      <c r="D1704" s="265">
        <v>0</v>
      </c>
      <c r="E1704" s="264">
        <v>2</v>
      </c>
      <c r="F1704" s="263" t="s">
        <v>495</v>
      </c>
      <c r="G1704" s="263" t="s">
        <v>1843</v>
      </c>
      <c r="H1704" s="285" t="s">
        <v>2387</v>
      </c>
      <c r="I1704" s="263" t="s">
        <v>1845</v>
      </c>
      <c r="J1704" s="51"/>
      <c r="K1704" s="52" t="str">
        <f t="shared" si="295"/>
        <v/>
      </c>
      <c r="L1704" s="83" t="str">
        <f t="shared" si="296"/>
        <v/>
      </c>
      <c r="M1704" s="53" t="str">
        <f>IF(K1704="","",COUNTIF($K$7:K1704,"ﾘｽﾄ１"))</f>
        <v/>
      </c>
      <c r="N1704" s="53" t="str">
        <f t="shared" si="297"/>
        <v>同一区</v>
      </c>
      <c r="O1704" s="54" t="str">
        <f t="shared" si="298"/>
        <v/>
      </c>
      <c r="P1704" s="53" t="str">
        <f t="shared" si="289"/>
        <v/>
      </c>
      <c r="Q1704" s="52" t="str">
        <f t="shared" si="290"/>
        <v/>
      </c>
      <c r="R1704" s="55" t="str">
        <f t="shared" si="291"/>
        <v/>
      </c>
      <c r="S1704" s="52" t="str">
        <f t="shared" si="299"/>
        <v/>
      </c>
      <c r="T1704" s="83" t="str">
        <f t="shared" si="292"/>
        <v/>
      </c>
      <c r="U1704" s="53" t="str">
        <f>IF(S1704="","",COUNTIF($S$7:S1704,"該当２"))</f>
        <v/>
      </c>
      <c r="V1704" s="56" t="str">
        <f t="shared" si="293"/>
        <v/>
      </c>
      <c r="W1704" s="83" t="str">
        <f t="shared" si="294"/>
        <v/>
      </c>
      <c r="X1704" s="53" t="str">
        <f>IF(V1704="","",COUNTIF($V$7:V1704,"該当３"))</f>
        <v/>
      </c>
    </row>
    <row r="1705" spans="1:24">
      <c r="A1705" s="263">
        <v>1036600003</v>
      </c>
      <c r="B1705" s="263">
        <v>10</v>
      </c>
      <c r="C1705" s="264">
        <v>366</v>
      </c>
      <c r="D1705" s="265">
        <v>0</v>
      </c>
      <c r="E1705" s="264">
        <v>3</v>
      </c>
      <c r="F1705" s="263" t="s">
        <v>495</v>
      </c>
      <c r="G1705" s="263" t="s">
        <v>1843</v>
      </c>
      <c r="H1705" s="285" t="s">
        <v>2387</v>
      </c>
      <c r="I1705" s="263" t="s">
        <v>1846</v>
      </c>
      <c r="J1705" s="51"/>
      <c r="K1705" s="52" t="str">
        <f t="shared" si="295"/>
        <v/>
      </c>
      <c r="L1705" s="83" t="str">
        <f t="shared" si="296"/>
        <v/>
      </c>
      <c r="M1705" s="53" t="str">
        <f>IF(K1705="","",COUNTIF($K$7:K1705,"ﾘｽﾄ１"))</f>
        <v/>
      </c>
      <c r="N1705" s="53" t="str">
        <f t="shared" si="297"/>
        <v>同一区</v>
      </c>
      <c r="O1705" s="54" t="str">
        <f t="shared" si="298"/>
        <v/>
      </c>
      <c r="P1705" s="53" t="str">
        <f t="shared" si="289"/>
        <v/>
      </c>
      <c r="Q1705" s="52" t="str">
        <f t="shared" si="290"/>
        <v/>
      </c>
      <c r="R1705" s="55" t="str">
        <f t="shared" si="291"/>
        <v/>
      </c>
      <c r="S1705" s="52" t="str">
        <f t="shared" si="299"/>
        <v/>
      </c>
      <c r="T1705" s="83" t="str">
        <f t="shared" si="292"/>
        <v/>
      </c>
      <c r="U1705" s="53" t="str">
        <f>IF(S1705="","",COUNTIF($S$7:S1705,"該当２"))</f>
        <v/>
      </c>
      <c r="V1705" s="56" t="str">
        <f t="shared" si="293"/>
        <v/>
      </c>
      <c r="W1705" s="83" t="str">
        <f t="shared" si="294"/>
        <v/>
      </c>
      <c r="X1705" s="53" t="str">
        <f>IF(V1705="","",COUNTIF($V$7:V1705,"該当３"))</f>
        <v/>
      </c>
    </row>
    <row r="1706" spans="1:24">
      <c r="A1706" s="263">
        <v>1036600004</v>
      </c>
      <c r="B1706" s="263">
        <v>10</v>
      </c>
      <c r="C1706" s="264">
        <v>366</v>
      </c>
      <c r="D1706" s="265">
        <v>0</v>
      </c>
      <c r="E1706" s="264">
        <v>4</v>
      </c>
      <c r="F1706" s="263" t="s">
        <v>495</v>
      </c>
      <c r="G1706" s="263" t="s">
        <v>1843</v>
      </c>
      <c r="H1706" s="285" t="s">
        <v>2387</v>
      </c>
      <c r="I1706" s="263" t="s">
        <v>1847</v>
      </c>
      <c r="J1706" s="51"/>
      <c r="K1706" s="52" t="str">
        <f t="shared" si="295"/>
        <v/>
      </c>
      <c r="L1706" s="83" t="str">
        <f t="shared" si="296"/>
        <v/>
      </c>
      <c r="M1706" s="53" t="str">
        <f>IF(K1706="","",COUNTIF($K$7:K1706,"ﾘｽﾄ１"))</f>
        <v/>
      </c>
      <c r="N1706" s="53" t="str">
        <f t="shared" si="297"/>
        <v>同一区</v>
      </c>
      <c r="O1706" s="54" t="str">
        <f t="shared" si="298"/>
        <v/>
      </c>
      <c r="P1706" s="53" t="str">
        <f t="shared" si="289"/>
        <v/>
      </c>
      <c r="Q1706" s="52" t="str">
        <f t="shared" si="290"/>
        <v/>
      </c>
      <c r="R1706" s="55" t="str">
        <f t="shared" si="291"/>
        <v/>
      </c>
      <c r="S1706" s="52" t="str">
        <f t="shared" si="299"/>
        <v/>
      </c>
      <c r="T1706" s="83" t="str">
        <f t="shared" si="292"/>
        <v/>
      </c>
      <c r="U1706" s="53" t="str">
        <f>IF(S1706="","",COUNTIF($S$7:S1706,"該当２"))</f>
        <v/>
      </c>
      <c r="V1706" s="56" t="str">
        <f t="shared" si="293"/>
        <v/>
      </c>
      <c r="W1706" s="83" t="str">
        <f t="shared" si="294"/>
        <v/>
      </c>
      <c r="X1706" s="53" t="str">
        <f>IF(V1706="","",COUNTIF($V$7:V1706,"該当３"))</f>
        <v/>
      </c>
    </row>
    <row r="1707" spans="1:24">
      <c r="A1707" s="263">
        <v>1036600005</v>
      </c>
      <c r="B1707" s="263">
        <v>10</v>
      </c>
      <c r="C1707" s="264">
        <v>366</v>
      </c>
      <c r="D1707" s="265">
        <v>0</v>
      </c>
      <c r="E1707" s="264">
        <v>5</v>
      </c>
      <c r="F1707" s="263" t="s">
        <v>495</v>
      </c>
      <c r="G1707" s="263" t="s">
        <v>1843</v>
      </c>
      <c r="H1707" s="285" t="s">
        <v>2387</v>
      </c>
      <c r="I1707" s="263" t="s">
        <v>1848</v>
      </c>
      <c r="J1707" s="51"/>
      <c r="K1707" s="52" t="str">
        <f t="shared" si="295"/>
        <v/>
      </c>
      <c r="L1707" s="83" t="str">
        <f t="shared" si="296"/>
        <v/>
      </c>
      <c r="M1707" s="53" t="str">
        <f>IF(K1707="","",COUNTIF($K$7:K1707,"ﾘｽﾄ１"))</f>
        <v/>
      </c>
      <c r="N1707" s="53" t="str">
        <f t="shared" si="297"/>
        <v>同一区</v>
      </c>
      <c r="O1707" s="54" t="str">
        <f t="shared" si="298"/>
        <v/>
      </c>
      <c r="P1707" s="53" t="str">
        <f t="shared" si="289"/>
        <v/>
      </c>
      <c r="Q1707" s="52" t="str">
        <f t="shared" si="290"/>
        <v/>
      </c>
      <c r="R1707" s="55" t="str">
        <f t="shared" si="291"/>
        <v/>
      </c>
      <c r="S1707" s="52" t="str">
        <f t="shared" si="299"/>
        <v/>
      </c>
      <c r="T1707" s="83" t="str">
        <f t="shared" si="292"/>
        <v/>
      </c>
      <c r="U1707" s="53" t="str">
        <f>IF(S1707="","",COUNTIF($S$7:S1707,"該当２"))</f>
        <v/>
      </c>
      <c r="V1707" s="56" t="str">
        <f t="shared" si="293"/>
        <v/>
      </c>
      <c r="W1707" s="83" t="str">
        <f t="shared" si="294"/>
        <v/>
      </c>
      <c r="X1707" s="53" t="str">
        <f>IF(V1707="","",COUNTIF($V$7:V1707,"該当３"))</f>
        <v/>
      </c>
    </row>
    <row r="1708" spans="1:24">
      <c r="A1708" s="263">
        <v>1036600006</v>
      </c>
      <c r="B1708" s="263">
        <v>10</v>
      </c>
      <c r="C1708" s="264">
        <v>366</v>
      </c>
      <c r="D1708" s="265">
        <v>0</v>
      </c>
      <c r="E1708" s="264">
        <v>6</v>
      </c>
      <c r="F1708" s="263" t="s">
        <v>495</v>
      </c>
      <c r="G1708" s="263" t="s">
        <v>1843</v>
      </c>
      <c r="H1708" s="285" t="s">
        <v>2387</v>
      </c>
      <c r="I1708" s="263" t="s">
        <v>1849</v>
      </c>
      <c r="J1708" s="51"/>
      <c r="K1708" s="52" t="str">
        <f t="shared" si="295"/>
        <v/>
      </c>
      <c r="L1708" s="83" t="str">
        <f t="shared" si="296"/>
        <v/>
      </c>
      <c r="M1708" s="53" t="str">
        <f>IF(K1708="","",COUNTIF($K$7:K1708,"ﾘｽﾄ１"))</f>
        <v/>
      </c>
      <c r="N1708" s="53" t="str">
        <f t="shared" si="297"/>
        <v>同一区</v>
      </c>
      <c r="O1708" s="54" t="str">
        <f t="shared" si="298"/>
        <v/>
      </c>
      <c r="P1708" s="53" t="str">
        <f t="shared" si="289"/>
        <v/>
      </c>
      <c r="Q1708" s="52" t="str">
        <f t="shared" si="290"/>
        <v/>
      </c>
      <c r="R1708" s="55" t="str">
        <f t="shared" si="291"/>
        <v/>
      </c>
      <c r="S1708" s="52" t="str">
        <f t="shared" si="299"/>
        <v/>
      </c>
      <c r="T1708" s="83" t="str">
        <f t="shared" si="292"/>
        <v/>
      </c>
      <c r="U1708" s="53" t="str">
        <f>IF(S1708="","",COUNTIF($S$7:S1708,"該当２"))</f>
        <v/>
      </c>
      <c r="V1708" s="56" t="str">
        <f t="shared" si="293"/>
        <v/>
      </c>
      <c r="W1708" s="83" t="str">
        <f t="shared" si="294"/>
        <v/>
      </c>
      <c r="X1708" s="53" t="str">
        <f>IF(V1708="","",COUNTIF($V$7:V1708,"該当３"))</f>
        <v/>
      </c>
    </row>
    <row r="1709" spans="1:24">
      <c r="A1709" s="263">
        <v>1036600007</v>
      </c>
      <c r="B1709" s="263">
        <v>10</v>
      </c>
      <c r="C1709" s="264">
        <v>366</v>
      </c>
      <c r="D1709" s="265">
        <v>0</v>
      </c>
      <c r="E1709" s="264">
        <v>7</v>
      </c>
      <c r="F1709" s="263" t="s">
        <v>495</v>
      </c>
      <c r="G1709" s="263" t="s">
        <v>1843</v>
      </c>
      <c r="H1709" s="285" t="s">
        <v>2387</v>
      </c>
      <c r="I1709" s="263" t="s">
        <v>1850</v>
      </c>
      <c r="J1709" s="51"/>
      <c r="K1709" s="52" t="str">
        <f t="shared" si="295"/>
        <v/>
      </c>
      <c r="L1709" s="83" t="str">
        <f t="shared" si="296"/>
        <v/>
      </c>
      <c r="M1709" s="53" t="str">
        <f>IF(K1709="","",COUNTIF($K$7:K1709,"ﾘｽﾄ１"))</f>
        <v/>
      </c>
      <c r="N1709" s="53" t="str">
        <f t="shared" si="297"/>
        <v>同一区</v>
      </c>
      <c r="O1709" s="54" t="str">
        <f t="shared" si="298"/>
        <v/>
      </c>
      <c r="P1709" s="53" t="str">
        <f t="shared" si="289"/>
        <v/>
      </c>
      <c r="Q1709" s="52" t="str">
        <f t="shared" si="290"/>
        <v/>
      </c>
      <c r="R1709" s="55" t="str">
        <f t="shared" si="291"/>
        <v/>
      </c>
      <c r="S1709" s="52" t="str">
        <f t="shared" si="299"/>
        <v/>
      </c>
      <c r="T1709" s="83" t="str">
        <f t="shared" si="292"/>
        <v/>
      </c>
      <c r="U1709" s="53" t="str">
        <f>IF(S1709="","",COUNTIF($S$7:S1709,"該当２"))</f>
        <v/>
      </c>
      <c r="V1709" s="56" t="str">
        <f t="shared" si="293"/>
        <v/>
      </c>
      <c r="W1709" s="83" t="str">
        <f t="shared" si="294"/>
        <v/>
      </c>
      <c r="X1709" s="53" t="str">
        <f>IF(V1709="","",COUNTIF($V$7:V1709,"該当３"))</f>
        <v/>
      </c>
    </row>
    <row r="1710" spans="1:24">
      <c r="A1710" s="263">
        <v>1036600008</v>
      </c>
      <c r="B1710" s="263">
        <v>10</v>
      </c>
      <c r="C1710" s="264">
        <v>366</v>
      </c>
      <c r="D1710" s="265">
        <v>0</v>
      </c>
      <c r="E1710" s="264">
        <v>8</v>
      </c>
      <c r="F1710" s="263" t="s">
        <v>495</v>
      </c>
      <c r="G1710" s="263" t="s">
        <v>1843</v>
      </c>
      <c r="H1710" s="285" t="s">
        <v>2387</v>
      </c>
      <c r="I1710" s="263" t="s">
        <v>35</v>
      </c>
      <c r="J1710" s="51"/>
      <c r="K1710" s="52" t="str">
        <f t="shared" si="295"/>
        <v/>
      </c>
      <c r="L1710" s="83" t="str">
        <f t="shared" si="296"/>
        <v/>
      </c>
      <c r="M1710" s="53" t="str">
        <f>IF(K1710="","",COUNTIF($K$7:K1710,"ﾘｽﾄ１"))</f>
        <v/>
      </c>
      <c r="N1710" s="53" t="str">
        <f t="shared" si="297"/>
        <v>同一区</v>
      </c>
      <c r="O1710" s="54" t="str">
        <f t="shared" si="298"/>
        <v/>
      </c>
      <c r="P1710" s="53" t="str">
        <f t="shared" si="289"/>
        <v/>
      </c>
      <c r="Q1710" s="52" t="str">
        <f t="shared" si="290"/>
        <v/>
      </c>
      <c r="R1710" s="55" t="str">
        <f t="shared" si="291"/>
        <v/>
      </c>
      <c r="S1710" s="52" t="str">
        <f t="shared" si="299"/>
        <v/>
      </c>
      <c r="T1710" s="83" t="str">
        <f t="shared" si="292"/>
        <v/>
      </c>
      <c r="U1710" s="53" t="str">
        <f>IF(S1710="","",COUNTIF($S$7:S1710,"該当２"))</f>
        <v/>
      </c>
      <c r="V1710" s="56" t="str">
        <f t="shared" si="293"/>
        <v/>
      </c>
      <c r="W1710" s="83" t="str">
        <f t="shared" si="294"/>
        <v/>
      </c>
      <c r="X1710" s="53" t="str">
        <f>IF(V1710="","",COUNTIF($V$7:V1710,"該当３"))</f>
        <v/>
      </c>
    </row>
    <row r="1711" spans="1:24">
      <c r="A1711" s="263">
        <v>1036600009</v>
      </c>
      <c r="B1711" s="263">
        <v>10</v>
      </c>
      <c r="C1711" s="264">
        <v>366</v>
      </c>
      <c r="D1711" s="265">
        <v>0</v>
      </c>
      <c r="E1711" s="264">
        <v>9</v>
      </c>
      <c r="F1711" s="263" t="s">
        <v>495</v>
      </c>
      <c r="G1711" s="263" t="s">
        <v>1843</v>
      </c>
      <c r="H1711" s="285" t="s">
        <v>2387</v>
      </c>
      <c r="I1711" s="263" t="s">
        <v>1851</v>
      </c>
      <c r="J1711" s="51"/>
      <c r="K1711" s="52" t="str">
        <f t="shared" si="295"/>
        <v/>
      </c>
      <c r="L1711" s="83" t="str">
        <f t="shared" si="296"/>
        <v/>
      </c>
      <c r="M1711" s="53" t="str">
        <f>IF(K1711="","",COUNTIF($K$7:K1711,"ﾘｽﾄ１"))</f>
        <v/>
      </c>
      <c r="N1711" s="53" t="str">
        <f t="shared" si="297"/>
        <v>同一区</v>
      </c>
      <c r="O1711" s="54" t="str">
        <f t="shared" si="298"/>
        <v/>
      </c>
      <c r="P1711" s="53" t="str">
        <f t="shared" si="289"/>
        <v/>
      </c>
      <c r="Q1711" s="52" t="str">
        <f t="shared" si="290"/>
        <v/>
      </c>
      <c r="R1711" s="55" t="str">
        <f t="shared" si="291"/>
        <v/>
      </c>
      <c r="S1711" s="52" t="str">
        <f t="shared" si="299"/>
        <v/>
      </c>
      <c r="T1711" s="83" t="str">
        <f t="shared" si="292"/>
        <v/>
      </c>
      <c r="U1711" s="53" t="str">
        <f>IF(S1711="","",COUNTIF($S$7:S1711,"該当２"))</f>
        <v/>
      </c>
      <c r="V1711" s="56" t="str">
        <f t="shared" si="293"/>
        <v/>
      </c>
      <c r="W1711" s="83" t="str">
        <f t="shared" si="294"/>
        <v/>
      </c>
      <c r="X1711" s="53" t="str">
        <f>IF(V1711="","",COUNTIF($V$7:V1711,"該当３"))</f>
        <v/>
      </c>
    </row>
    <row r="1712" spans="1:24">
      <c r="A1712" s="263">
        <v>1036600010</v>
      </c>
      <c r="B1712" s="263">
        <v>10</v>
      </c>
      <c r="C1712" s="264">
        <v>366</v>
      </c>
      <c r="D1712" s="265">
        <v>0</v>
      </c>
      <c r="E1712" s="264">
        <v>10</v>
      </c>
      <c r="F1712" s="263" t="s">
        <v>495</v>
      </c>
      <c r="G1712" s="263" t="s">
        <v>1843</v>
      </c>
      <c r="H1712" s="285" t="s">
        <v>2387</v>
      </c>
      <c r="I1712" s="263" t="s">
        <v>268</v>
      </c>
      <c r="J1712" s="51"/>
      <c r="K1712" s="52" t="str">
        <f t="shared" si="295"/>
        <v/>
      </c>
      <c r="L1712" s="83" t="str">
        <f t="shared" si="296"/>
        <v/>
      </c>
      <c r="M1712" s="53" t="str">
        <f>IF(K1712="","",COUNTIF($K$7:K1712,"ﾘｽﾄ１"))</f>
        <v/>
      </c>
      <c r="N1712" s="53" t="str">
        <f t="shared" si="297"/>
        <v>同一区</v>
      </c>
      <c r="O1712" s="54" t="str">
        <f t="shared" si="298"/>
        <v/>
      </c>
      <c r="P1712" s="53" t="str">
        <f t="shared" si="289"/>
        <v/>
      </c>
      <c r="Q1712" s="52" t="str">
        <f t="shared" si="290"/>
        <v/>
      </c>
      <c r="R1712" s="55" t="str">
        <f t="shared" si="291"/>
        <v/>
      </c>
      <c r="S1712" s="52" t="str">
        <f t="shared" si="299"/>
        <v/>
      </c>
      <c r="T1712" s="83" t="str">
        <f t="shared" si="292"/>
        <v/>
      </c>
      <c r="U1712" s="53" t="str">
        <f>IF(S1712="","",COUNTIF($S$7:S1712,"該当２"))</f>
        <v/>
      </c>
      <c r="V1712" s="56" t="str">
        <f t="shared" si="293"/>
        <v/>
      </c>
      <c r="W1712" s="83" t="str">
        <f t="shared" si="294"/>
        <v/>
      </c>
      <c r="X1712" s="53" t="str">
        <f>IF(V1712="","",COUNTIF($V$7:V1712,"該当３"))</f>
        <v/>
      </c>
    </row>
    <row r="1713" spans="1:24">
      <c r="A1713" s="263">
        <v>1036600011</v>
      </c>
      <c r="B1713" s="263">
        <v>10</v>
      </c>
      <c r="C1713" s="264">
        <v>366</v>
      </c>
      <c r="D1713" s="265">
        <v>0</v>
      </c>
      <c r="E1713" s="264">
        <v>11</v>
      </c>
      <c r="F1713" s="263" t="s">
        <v>495</v>
      </c>
      <c r="G1713" s="263" t="s">
        <v>1843</v>
      </c>
      <c r="H1713" s="285" t="s">
        <v>2387</v>
      </c>
      <c r="I1713" s="263" t="s">
        <v>1852</v>
      </c>
      <c r="J1713" s="51"/>
      <c r="K1713" s="52" t="str">
        <f t="shared" si="295"/>
        <v/>
      </c>
      <c r="L1713" s="83" t="str">
        <f t="shared" si="296"/>
        <v/>
      </c>
      <c r="M1713" s="53" t="str">
        <f>IF(K1713="","",COUNTIF($K$7:K1713,"ﾘｽﾄ１"))</f>
        <v/>
      </c>
      <c r="N1713" s="53" t="str">
        <f t="shared" si="297"/>
        <v>同一区</v>
      </c>
      <c r="O1713" s="54" t="str">
        <f t="shared" si="298"/>
        <v/>
      </c>
      <c r="P1713" s="53" t="str">
        <f t="shared" si="289"/>
        <v/>
      </c>
      <c r="Q1713" s="52" t="str">
        <f t="shared" si="290"/>
        <v/>
      </c>
      <c r="R1713" s="55" t="str">
        <f t="shared" si="291"/>
        <v/>
      </c>
      <c r="S1713" s="52" t="str">
        <f t="shared" si="299"/>
        <v/>
      </c>
      <c r="T1713" s="83" t="str">
        <f t="shared" si="292"/>
        <v/>
      </c>
      <c r="U1713" s="53" t="str">
        <f>IF(S1713="","",COUNTIF($S$7:S1713,"該当２"))</f>
        <v/>
      </c>
      <c r="V1713" s="56" t="str">
        <f t="shared" si="293"/>
        <v/>
      </c>
      <c r="W1713" s="83" t="str">
        <f t="shared" si="294"/>
        <v/>
      </c>
      <c r="X1713" s="53" t="str">
        <f>IF(V1713="","",COUNTIF($V$7:V1713,"該当３"))</f>
        <v/>
      </c>
    </row>
    <row r="1714" spans="1:24">
      <c r="A1714" s="263">
        <v>1036600012</v>
      </c>
      <c r="B1714" s="263">
        <v>10</v>
      </c>
      <c r="C1714" s="264">
        <v>366</v>
      </c>
      <c r="D1714" s="265">
        <v>0</v>
      </c>
      <c r="E1714" s="264">
        <v>12</v>
      </c>
      <c r="F1714" s="263" t="s">
        <v>495</v>
      </c>
      <c r="G1714" s="263" t="s">
        <v>1843</v>
      </c>
      <c r="H1714" s="285" t="s">
        <v>2387</v>
      </c>
      <c r="I1714" s="263" t="s">
        <v>1853</v>
      </c>
      <c r="J1714" s="51"/>
      <c r="K1714" s="52" t="str">
        <f t="shared" si="295"/>
        <v/>
      </c>
      <c r="L1714" s="83" t="str">
        <f t="shared" si="296"/>
        <v/>
      </c>
      <c r="M1714" s="53" t="str">
        <f>IF(K1714="","",COUNTIF($K$7:K1714,"ﾘｽﾄ１"))</f>
        <v/>
      </c>
      <c r="N1714" s="53" t="str">
        <f t="shared" si="297"/>
        <v>同一区</v>
      </c>
      <c r="O1714" s="54" t="str">
        <f t="shared" si="298"/>
        <v/>
      </c>
      <c r="P1714" s="53" t="str">
        <f t="shared" si="289"/>
        <v/>
      </c>
      <c r="Q1714" s="52" t="str">
        <f t="shared" si="290"/>
        <v/>
      </c>
      <c r="R1714" s="55" t="str">
        <f t="shared" si="291"/>
        <v/>
      </c>
      <c r="S1714" s="52" t="str">
        <f t="shared" si="299"/>
        <v/>
      </c>
      <c r="T1714" s="83" t="str">
        <f t="shared" si="292"/>
        <v/>
      </c>
      <c r="U1714" s="53" t="str">
        <f>IF(S1714="","",COUNTIF($S$7:S1714,"該当２"))</f>
        <v/>
      </c>
      <c r="V1714" s="56" t="str">
        <f t="shared" si="293"/>
        <v/>
      </c>
      <c r="W1714" s="83" t="str">
        <f t="shared" si="294"/>
        <v/>
      </c>
      <c r="X1714" s="53" t="str">
        <f>IF(V1714="","",COUNTIF($V$7:V1714,"該当３"))</f>
        <v/>
      </c>
    </row>
    <row r="1715" spans="1:24">
      <c r="A1715" s="263">
        <v>1036700000</v>
      </c>
      <c r="B1715" s="263">
        <v>10</v>
      </c>
      <c r="C1715" s="264">
        <v>367</v>
      </c>
      <c r="D1715" s="265">
        <v>0</v>
      </c>
      <c r="E1715" s="264">
        <v>0</v>
      </c>
      <c r="F1715" s="263" t="s">
        <v>495</v>
      </c>
      <c r="G1715" s="263" t="s">
        <v>1854</v>
      </c>
      <c r="H1715" s="263"/>
      <c r="I1715" s="263"/>
      <c r="J1715" s="51"/>
      <c r="K1715" s="52" t="str">
        <f t="shared" si="295"/>
        <v>ﾘｽﾄ１</v>
      </c>
      <c r="L1715" s="83" t="str">
        <f t="shared" si="296"/>
        <v>神流町</v>
      </c>
      <c r="M1715" s="53">
        <f>IF(K1715="","",COUNTIF($K$7:K1715,"ﾘｽﾄ１"))</f>
        <v>16</v>
      </c>
      <c r="N1715" s="53" t="str">
        <f t="shared" si="297"/>
        <v/>
      </c>
      <c r="O1715" s="54" t="str">
        <f t="shared" si="298"/>
        <v/>
      </c>
      <c r="P1715" s="53" t="str">
        <f t="shared" si="289"/>
        <v/>
      </c>
      <c r="Q1715" s="52" t="str">
        <f t="shared" si="290"/>
        <v/>
      </c>
      <c r="R1715" s="55" t="str">
        <f t="shared" si="291"/>
        <v/>
      </c>
      <c r="S1715" s="52" t="str">
        <f t="shared" si="299"/>
        <v/>
      </c>
      <c r="T1715" s="83" t="str">
        <f t="shared" si="292"/>
        <v/>
      </c>
      <c r="U1715" s="53" t="str">
        <f>IF(S1715="","",COUNTIF($S$7:S1715,"該当２"))</f>
        <v/>
      </c>
      <c r="V1715" s="56" t="str">
        <f t="shared" si="293"/>
        <v/>
      </c>
      <c r="W1715" s="83" t="str">
        <f t="shared" si="294"/>
        <v/>
      </c>
      <c r="X1715" s="53" t="str">
        <f>IF(V1715="","",COUNTIF($V$7:V1715,"該当３"))</f>
        <v/>
      </c>
    </row>
    <row r="1716" spans="1:24">
      <c r="A1716" s="263">
        <v>1036701000</v>
      </c>
      <c r="B1716" s="263">
        <v>10</v>
      </c>
      <c r="C1716" s="264">
        <v>367</v>
      </c>
      <c r="D1716" s="265">
        <v>1</v>
      </c>
      <c r="E1716" s="264">
        <v>0</v>
      </c>
      <c r="F1716" s="263" t="s">
        <v>495</v>
      </c>
      <c r="G1716" s="263" t="s">
        <v>1854</v>
      </c>
      <c r="H1716" s="263" t="s">
        <v>1855</v>
      </c>
      <c r="I1716" s="263"/>
      <c r="J1716" s="51"/>
      <c r="K1716" s="52" t="str">
        <f t="shared" si="295"/>
        <v/>
      </c>
      <c r="L1716" s="83" t="str">
        <f t="shared" si="296"/>
        <v/>
      </c>
      <c r="M1716" s="53" t="str">
        <f>IF(K1716="","",COUNTIF($K$7:K1716,"ﾘｽﾄ１"))</f>
        <v/>
      </c>
      <c r="N1716" s="53" t="str">
        <f t="shared" si="297"/>
        <v/>
      </c>
      <c r="O1716" s="54" t="str">
        <f t="shared" si="298"/>
        <v/>
      </c>
      <c r="P1716" s="53" t="str">
        <f t="shared" si="289"/>
        <v/>
      </c>
      <c r="Q1716" s="52" t="str">
        <f t="shared" si="290"/>
        <v/>
      </c>
      <c r="R1716" s="55" t="str">
        <f t="shared" si="291"/>
        <v/>
      </c>
      <c r="S1716" s="52" t="str">
        <f t="shared" si="299"/>
        <v/>
      </c>
      <c r="T1716" s="83" t="str">
        <f t="shared" si="292"/>
        <v/>
      </c>
      <c r="U1716" s="53" t="str">
        <f>IF(S1716="","",COUNTIF($S$7:S1716,"該当２"))</f>
        <v/>
      </c>
      <c r="V1716" s="56" t="str">
        <f t="shared" si="293"/>
        <v/>
      </c>
      <c r="W1716" s="83" t="str">
        <f t="shared" si="294"/>
        <v/>
      </c>
      <c r="X1716" s="53" t="str">
        <f>IF(V1716="","",COUNTIF($V$7:V1716,"該当３"))</f>
        <v/>
      </c>
    </row>
    <row r="1717" spans="1:24">
      <c r="A1717" s="263">
        <v>1036701001</v>
      </c>
      <c r="B1717" s="263">
        <v>10</v>
      </c>
      <c r="C1717" s="264">
        <v>367</v>
      </c>
      <c r="D1717" s="265">
        <v>1</v>
      </c>
      <c r="E1717" s="264">
        <v>1</v>
      </c>
      <c r="F1717" s="263" t="s">
        <v>495</v>
      </c>
      <c r="G1717" s="263" t="s">
        <v>1854</v>
      </c>
      <c r="H1717" s="263" t="s">
        <v>1855</v>
      </c>
      <c r="I1717" s="263" t="s">
        <v>197</v>
      </c>
      <c r="J1717" s="51"/>
      <c r="K1717" s="52" t="str">
        <f t="shared" si="295"/>
        <v/>
      </c>
      <c r="L1717" s="83" t="str">
        <f t="shared" si="296"/>
        <v/>
      </c>
      <c r="M1717" s="53" t="str">
        <f>IF(K1717="","",COUNTIF($K$7:K1717,"ﾘｽﾄ１"))</f>
        <v/>
      </c>
      <c r="N1717" s="53" t="str">
        <f t="shared" si="297"/>
        <v/>
      </c>
      <c r="O1717" s="54" t="str">
        <f t="shared" si="298"/>
        <v/>
      </c>
      <c r="P1717" s="53" t="str">
        <f t="shared" si="289"/>
        <v/>
      </c>
      <c r="Q1717" s="52" t="str">
        <f t="shared" si="290"/>
        <v/>
      </c>
      <c r="R1717" s="55" t="str">
        <f t="shared" si="291"/>
        <v/>
      </c>
      <c r="S1717" s="52" t="str">
        <f t="shared" si="299"/>
        <v/>
      </c>
      <c r="T1717" s="83" t="str">
        <f t="shared" si="292"/>
        <v/>
      </c>
      <c r="U1717" s="53" t="str">
        <f>IF(S1717="","",COUNTIF($S$7:S1717,"該当２"))</f>
        <v/>
      </c>
      <c r="V1717" s="56" t="str">
        <f t="shared" si="293"/>
        <v/>
      </c>
      <c r="W1717" s="83" t="str">
        <f t="shared" si="294"/>
        <v/>
      </c>
      <c r="X1717" s="53" t="str">
        <f>IF(V1717="","",COUNTIF($V$7:V1717,"該当３"))</f>
        <v/>
      </c>
    </row>
    <row r="1718" spans="1:24">
      <c r="A1718" s="263">
        <v>1036701002</v>
      </c>
      <c r="B1718" s="263">
        <v>10</v>
      </c>
      <c r="C1718" s="264">
        <v>367</v>
      </c>
      <c r="D1718" s="265">
        <v>1</v>
      </c>
      <c r="E1718" s="264">
        <v>2</v>
      </c>
      <c r="F1718" s="263" t="s">
        <v>495</v>
      </c>
      <c r="G1718" s="263" t="s">
        <v>1854</v>
      </c>
      <c r="H1718" s="263" t="s">
        <v>1855</v>
      </c>
      <c r="I1718" s="263" t="s">
        <v>1856</v>
      </c>
      <c r="J1718" s="51"/>
      <c r="K1718" s="52" t="str">
        <f t="shared" si="295"/>
        <v/>
      </c>
      <c r="L1718" s="83" t="str">
        <f t="shared" si="296"/>
        <v/>
      </c>
      <c r="M1718" s="53" t="str">
        <f>IF(K1718="","",COUNTIF($K$7:K1718,"ﾘｽﾄ１"))</f>
        <v/>
      </c>
      <c r="N1718" s="53" t="str">
        <f t="shared" si="297"/>
        <v/>
      </c>
      <c r="O1718" s="54" t="str">
        <f t="shared" si="298"/>
        <v/>
      </c>
      <c r="P1718" s="53" t="str">
        <f t="shared" si="289"/>
        <v/>
      </c>
      <c r="Q1718" s="52" t="str">
        <f t="shared" si="290"/>
        <v/>
      </c>
      <c r="R1718" s="55" t="str">
        <f t="shared" si="291"/>
        <v/>
      </c>
      <c r="S1718" s="52" t="str">
        <f t="shared" si="299"/>
        <v/>
      </c>
      <c r="T1718" s="83" t="str">
        <f t="shared" si="292"/>
        <v/>
      </c>
      <c r="U1718" s="53" t="str">
        <f>IF(S1718="","",COUNTIF($S$7:S1718,"該当２"))</f>
        <v/>
      </c>
      <c r="V1718" s="56" t="str">
        <f t="shared" si="293"/>
        <v/>
      </c>
      <c r="W1718" s="83" t="str">
        <f t="shared" si="294"/>
        <v/>
      </c>
      <c r="X1718" s="53" t="str">
        <f>IF(V1718="","",COUNTIF($V$7:V1718,"該当３"))</f>
        <v/>
      </c>
    </row>
    <row r="1719" spans="1:24">
      <c r="A1719" s="263">
        <v>1036701003</v>
      </c>
      <c r="B1719" s="263">
        <v>10</v>
      </c>
      <c r="C1719" s="264">
        <v>367</v>
      </c>
      <c r="D1719" s="265">
        <v>1</v>
      </c>
      <c r="E1719" s="264">
        <v>3</v>
      </c>
      <c r="F1719" s="263" t="s">
        <v>495</v>
      </c>
      <c r="G1719" s="263" t="s">
        <v>1854</v>
      </c>
      <c r="H1719" s="263" t="s">
        <v>1855</v>
      </c>
      <c r="I1719" s="263" t="s">
        <v>1857</v>
      </c>
      <c r="J1719" s="51"/>
      <c r="K1719" s="52" t="str">
        <f t="shared" si="295"/>
        <v/>
      </c>
      <c r="L1719" s="83" t="str">
        <f t="shared" si="296"/>
        <v/>
      </c>
      <c r="M1719" s="53" t="str">
        <f>IF(K1719="","",COUNTIF($K$7:K1719,"ﾘｽﾄ１"))</f>
        <v/>
      </c>
      <c r="N1719" s="53" t="str">
        <f t="shared" si="297"/>
        <v/>
      </c>
      <c r="O1719" s="54" t="str">
        <f t="shared" si="298"/>
        <v/>
      </c>
      <c r="P1719" s="53" t="str">
        <f t="shared" si="289"/>
        <v/>
      </c>
      <c r="Q1719" s="52" t="str">
        <f t="shared" si="290"/>
        <v/>
      </c>
      <c r="R1719" s="55" t="str">
        <f t="shared" si="291"/>
        <v/>
      </c>
      <c r="S1719" s="52" t="str">
        <f t="shared" si="299"/>
        <v/>
      </c>
      <c r="T1719" s="83" t="str">
        <f t="shared" si="292"/>
        <v/>
      </c>
      <c r="U1719" s="53" t="str">
        <f>IF(S1719="","",COUNTIF($S$7:S1719,"該当２"))</f>
        <v/>
      </c>
      <c r="V1719" s="56" t="str">
        <f t="shared" si="293"/>
        <v/>
      </c>
      <c r="W1719" s="83" t="str">
        <f t="shared" si="294"/>
        <v/>
      </c>
      <c r="X1719" s="53" t="str">
        <f>IF(V1719="","",COUNTIF($V$7:V1719,"該当３"))</f>
        <v/>
      </c>
    </row>
    <row r="1720" spans="1:24">
      <c r="A1720" s="263">
        <v>1036701004</v>
      </c>
      <c r="B1720" s="263">
        <v>10</v>
      </c>
      <c r="C1720" s="264">
        <v>367</v>
      </c>
      <c r="D1720" s="265">
        <v>1</v>
      </c>
      <c r="E1720" s="264">
        <v>4</v>
      </c>
      <c r="F1720" s="263" t="s">
        <v>495</v>
      </c>
      <c r="G1720" s="263" t="s">
        <v>1854</v>
      </c>
      <c r="H1720" s="263" t="s">
        <v>1855</v>
      </c>
      <c r="I1720" s="263" t="s">
        <v>1858</v>
      </c>
      <c r="J1720" s="51"/>
      <c r="K1720" s="52" t="str">
        <f t="shared" si="295"/>
        <v/>
      </c>
      <c r="L1720" s="83" t="str">
        <f t="shared" si="296"/>
        <v/>
      </c>
      <c r="M1720" s="53" t="str">
        <f>IF(K1720="","",COUNTIF($K$7:K1720,"ﾘｽﾄ１"))</f>
        <v/>
      </c>
      <c r="N1720" s="53" t="str">
        <f t="shared" si="297"/>
        <v/>
      </c>
      <c r="O1720" s="54" t="str">
        <f t="shared" si="298"/>
        <v/>
      </c>
      <c r="P1720" s="53" t="str">
        <f t="shared" si="289"/>
        <v/>
      </c>
      <c r="Q1720" s="52" t="str">
        <f t="shared" si="290"/>
        <v/>
      </c>
      <c r="R1720" s="55" t="str">
        <f t="shared" si="291"/>
        <v/>
      </c>
      <c r="S1720" s="52" t="str">
        <f t="shared" si="299"/>
        <v/>
      </c>
      <c r="T1720" s="83" t="str">
        <f t="shared" si="292"/>
        <v/>
      </c>
      <c r="U1720" s="53" t="str">
        <f>IF(S1720="","",COUNTIF($S$7:S1720,"該当２"))</f>
        <v/>
      </c>
      <c r="V1720" s="56" t="str">
        <f t="shared" si="293"/>
        <v/>
      </c>
      <c r="W1720" s="83" t="str">
        <f t="shared" si="294"/>
        <v/>
      </c>
      <c r="X1720" s="53" t="str">
        <f>IF(V1720="","",COUNTIF($V$7:V1720,"該当３"))</f>
        <v/>
      </c>
    </row>
    <row r="1721" spans="1:24">
      <c r="A1721" s="263">
        <v>1036701005</v>
      </c>
      <c r="B1721" s="263">
        <v>10</v>
      </c>
      <c r="C1721" s="264">
        <v>367</v>
      </c>
      <c r="D1721" s="265">
        <v>1</v>
      </c>
      <c r="E1721" s="264">
        <v>5</v>
      </c>
      <c r="F1721" s="263" t="s">
        <v>495</v>
      </c>
      <c r="G1721" s="263" t="s">
        <v>1854</v>
      </c>
      <c r="H1721" s="263" t="s">
        <v>1855</v>
      </c>
      <c r="I1721" s="263" t="s">
        <v>1859</v>
      </c>
      <c r="J1721" s="51"/>
      <c r="K1721" s="52" t="str">
        <f t="shared" si="295"/>
        <v/>
      </c>
      <c r="L1721" s="83" t="str">
        <f t="shared" si="296"/>
        <v/>
      </c>
      <c r="M1721" s="53" t="str">
        <f>IF(K1721="","",COUNTIF($K$7:K1721,"ﾘｽﾄ１"))</f>
        <v/>
      </c>
      <c r="N1721" s="53" t="str">
        <f t="shared" si="297"/>
        <v/>
      </c>
      <c r="O1721" s="54" t="str">
        <f t="shared" si="298"/>
        <v/>
      </c>
      <c r="P1721" s="53" t="str">
        <f t="shared" si="289"/>
        <v/>
      </c>
      <c r="Q1721" s="52" t="str">
        <f t="shared" si="290"/>
        <v/>
      </c>
      <c r="R1721" s="55" t="str">
        <f t="shared" si="291"/>
        <v/>
      </c>
      <c r="S1721" s="52" t="str">
        <f t="shared" si="299"/>
        <v/>
      </c>
      <c r="T1721" s="83" t="str">
        <f t="shared" si="292"/>
        <v/>
      </c>
      <c r="U1721" s="53" t="str">
        <f>IF(S1721="","",COUNTIF($S$7:S1721,"該当２"))</f>
        <v/>
      </c>
      <c r="V1721" s="56" t="str">
        <f t="shared" si="293"/>
        <v/>
      </c>
      <c r="W1721" s="83" t="str">
        <f t="shared" si="294"/>
        <v/>
      </c>
      <c r="X1721" s="53" t="str">
        <f>IF(V1721="","",COUNTIF($V$7:V1721,"該当３"))</f>
        <v/>
      </c>
    </row>
    <row r="1722" spans="1:24">
      <c r="A1722" s="263">
        <v>1036701006</v>
      </c>
      <c r="B1722" s="263">
        <v>10</v>
      </c>
      <c r="C1722" s="264">
        <v>367</v>
      </c>
      <c r="D1722" s="265">
        <v>1</v>
      </c>
      <c r="E1722" s="264">
        <v>6</v>
      </c>
      <c r="F1722" s="263" t="s">
        <v>495</v>
      </c>
      <c r="G1722" s="263" t="s">
        <v>1854</v>
      </c>
      <c r="H1722" s="263" t="s">
        <v>1855</v>
      </c>
      <c r="I1722" s="263" t="s">
        <v>1860</v>
      </c>
      <c r="J1722" s="51"/>
      <c r="K1722" s="52" t="str">
        <f t="shared" si="295"/>
        <v/>
      </c>
      <c r="L1722" s="83" t="str">
        <f t="shared" si="296"/>
        <v/>
      </c>
      <c r="M1722" s="53" t="str">
        <f>IF(K1722="","",COUNTIF($K$7:K1722,"ﾘｽﾄ１"))</f>
        <v/>
      </c>
      <c r="N1722" s="53" t="str">
        <f t="shared" si="297"/>
        <v/>
      </c>
      <c r="O1722" s="54" t="str">
        <f t="shared" si="298"/>
        <v/>
      </c>
      <c r="P1722" s="53" t="str">
        <f t="shared" si="289"/>
        <v/>
      </c>
      <c r="Q1722" s="52" t="str">
        <f t="shared" si="290"/>
        <v/>
      </c>
      <c r="R1722" s="55" t="str">
        <f t="shared" si="291"/>
        <v/>
      </c>
      <c r="S1722" s="52" t="str">
        <f t="shared" si="299"/>
        <v/>
      </c>
      <c r="T1722" s="83" t="str">
        <f t="shared" si="292"/>
        <v/>
      </c>
      <c r="U1722" s="53" t="str">
        <f>IF(S1722="","",COUNTIF($S$7:S1722,"該当２"))</f>
        <v/>
      </c>
      <c r="V1722" s="56" t="str">
        <f t="shared" si="293"/>
        <v/>
      </c>
      <c r="W1722" s="83" t="str">
        <f t="shared" si="294"/>
        <v/>
      </c>
      <c r="X1722" s="53" t="str">
        <f>IF(V1722="","",COUNTIF($V$7:V1722,"該当３"))</f>
        <v/>
      </c>
    </row>
    <row r="1723" spans="1:24">
      <c r="A1723" s="263">
        <v>1036701007</v>
      </c>
      <c r="B1723" s="263">
        <v>10</v>
      </c>
      <c r="C1723" s="264">
        <v>367</v>
      </c>
      <c r="D1723" s="265">
        <v>1</v>
      </c>
      <c r="E1723" s="264">
        <v>7</v>
      </c>
      <c r="F1723" s="263" t="s">
        <v>495</v>
      </c>
      <c r="G1723" s="263" t="s">
        <v>1854</v>
      </c>
      <c r="H1723" s="263" t="s">
        <v>1855</v>
      </c>
      <c r="I1723" s="263" t="s">
        <v>1861</v>
      </c>
      <c r="J1723" s="51"/>
      <c r="K1723" s="52" t="str">
        <f t="shared" si="295"/>
        <v/>
      </c>
      <c r="L1723" s="83" t="str">
        <f t="shared" si="296"/>
        <v/>
      </c>
      <c r="M1723" s="53" t="str">
        <f>IF(K1723="","",COUNTIF($K$7:K1723,"ﾘｽﾄ１"))</f>
        <v/>
      </c>
      <c r="N1723" s="53" t="str">
        <f t="shared" si="297"/>
        <v/>
      </c>
      <c r="O1723" s="54" t="str">
        <f t="shared" si="298"/>
        <v/>
      </c>
      <c r="P1723" s="53" t="str">
        <f t="shared" si="289"/>
        <v/>
      </c>
      <c r="Q1723" s="52" t="str">
        <f t="shared" si="290"/>
        <v/>
      </c>
      <c r="R1723" s="55" t="str">
        <f t="shared" si="291"/>
        <v/>
      </c>
      <c r="S1723" s="52" t="str">
        <f t="shared" si="299"/>
        <v/>
      </c>
      <c r="T1723" s="83" t="str">
        <f t="shared" si="292"/>
        <v/>
      </c>
      <c r="U1723" s="53" t="str">
        <f>IF(S1723="","",COUNTIF($S$7:S1723,"該当２"))</f>
        <v/>
      </c>
      <c r="V1723" s="56" t="str">
        <f t="shared" si="293"/>
        <v/>
      </c>
      <c r="W1723" s="83" t="str">
        <f t="shared" si="294"/>
        <v/>
      </c>
      <c r="X1723" s="53" t="str">
        <f>IF(V1723="","",COUNTIF($V$7:V1723,"該当３"))</f>
        <v/>
      </c>
    </row>
    <row r="1724" spans="1:24">
      <c r="A1724" s="263">
        <v>1036701008</v>
      </c>
      <c r="B1724" s="263">
        <v>10</v>
      </c>
      <c r="C1724" s="264">
        <v>367</v>
      </c>
      <c r="D1724" s="265">
        <v>1</v>
      </c>
      <c r="E1724" s="264">
        <v>8</v>
      </c>
      <c r="F1724" s="263" t="s">
        <v>495</v>
      </c>
      <c r="G1724" s="263" t="s">
        <v>1854</v>
      </c>
      <c r="H1724" s="263" t="s">
        <v>1855</v>
      </c>
      <c r="I1724" s="263" t="s">
        <v>1862</v>
      </c>
      <c r="J1724" s="51"/>
      <c r="K1724" s="52" t="str">
        <f t="shared" si="295"/>
        <v/>
      </c>
      <c r="L1724" s="83" t="str">
        <f t="shared" si="296"/>
        <v/>
      </c>
      <c r="M1724" s="53" t="str">
        <f>IF(K1724="","",COUNTIF($K$7:K1724,"ﾘｽﾄ１"))</f>
        <v/>
      </c>
      <c r="N1724" s="53" t="str">
        <f t="shared" si="297"/>
        <v/>
      </c>
      <c r="O1724" s="54" t="str">
        <f t="shared" si="298"/>
        <v/>
      </c>
      <c r="P1724" s="53" t="str">
        <f t="shared" si="289"/>
        <v/>
      </c>
      <c r="Q1724" s="52" t="str">
        <f t="shared" si="290"/>
        <v/>
      </c>
      <c r="R1724" s="55" t="str">
        <f t="shared" si="291"/>
        <v/>
      </c>
      <c r="S1724" s="52" t="str">
        <f t="shared" si="299"/>
        <v/>
      </c>
      <c r="T1724" s="83" t="str">
        <f t="shared" si="292"/>
        <v/>
      </c>
      <c r="U1724" s="53" t="str">
        <f>IF(S1724="","",COUNTIF($S$7:S1724,"該当２"))</f>
        <v/>
      </c>
      <c r="V1724" s="56" t="str">
        <f t="shared" si="293"/>
        <v/>
      </c>
      <c r="W1724" s="83" t="str">
        <f t="shared" si="294"/>
        <v/>
      </c>
      <c r="X1724" s="53" t="str">
        <f>IF(V1724="","",COUNTIF($V$7:V1724,"該当３"))</f>
        <v/>
      </c>
    </row>
    <row r="1725" spans="1:24">
      <c r="A1725" s="263">
        <v>1036701009</v>
      </c>
      <c r="B1725" s="263">
        <v>10</v>
      </c>
      <c r="C1725" s="264">
        <v>367</v>
      </c>
      <c r="D1725" s="265">
        <v>1</v>
      </c>
      <c r="E1725" s="264">
        <v>9</v>
      </c>
      <c r="F1725" s="263" t="s">
        <v>495</v>
      </c>
      <c r="G1725" s="263" t="s">
        <v>1854</v>
      </c>
      <c r="H1725" s="263" t="s">
        <v>1855</v>
      </c>
      <c r="I1725" s="263" t="s">
        <v>1863</v>
      </c>
      <c r="J1725" s="51"/>
      <c r="K1725" s="52" t="str">
        <f t="shared" si="295"/>
        <v/>
      </c>
      <c r="L1725" s="83" t="str">
        <f t="shared" si="296"/>
        <v/>
      </c>
      <c r="M1725" s="53" t="str">
        <f>IF(K1725="","",COUNTIF($K$7:K1725,"ﾘｽﾄ１"))</f>
        <v/>
      </c>
      <c r="N1725" s="53" t="str">
        <f t="shared" si="297"/>
        <v/>
      </c>
      <c r="O1725" s="54" t="str">
        <f t="shared" si="298"/>
        <v/>
      </c>
      <c r="P1725" s="53" t="str">
        <f t="shared" si="289"/>
        <v/>
      </c>
      <c r="Q1725" s="52" t="str">
        <f t="shared" si="290"/>
        <v/>
      </c>
      <c r="R1725" s="55" t="str">
        <f t="shared" si="291"/>
        <v/>
      </c>
      <c r="S1725" s="52" t="str">
        <f t="shared" si="299"/>
        <v/>
      </c>
      <c r="T1725" s="83" t="str">
        <f t="shared" si="292"/>
        <v/>
      </c>
      <c r="U1725" s="53" t="str">
        <f>IF(S1725="","",COUNTIF($S$7:S1725,"該当２"))</f>
        <v/>
      </c>
      <c r="V1725" s="56" t="str">
        <f t="shared" si="293"/>
        <v/>
      </c>
      <c r="W1725" s="83" t="str">
        <f t="shared" si="294"/>
        <v/>
      </c>
      <c r="X1725" s="53" t="str">
        <f>IF(V1725="","",COUNTIF($V$7:V1725,"該当３"))</f>
        <v/>
      </c>
    </row>
    <row r="1726" spans="1:24">
      <c r="A1726" s="263">
        <v>1036701010</v>
      </c>
      <c r="B1726" s="263">
        <v>10</v>
      </c>
      <c r="C1726" s="264">
        <v>367</v>
      </c>
      <c r="D1726" s="265">
        <v>1</v>
      </c>
      <c r="E1726" s="264">
        <v>10</v>
      </c>
      <c r="F1726" s="263" t="s">
        <v>495</v>
      </c>
      <c r="G1726" s="263" t="s">
        <v>1854</v>
      </c>
      <c r="H1726" s="263" t="s">
        <v>1855</v>
      </c>
      <c r="I1726" s="263" t="s">
        <v>1864</v>
      </c>
      <c r="J1726" s="51"/>
      <c r="K1726" s="52" t="str">
        <f t="shared" si="295"/>
        <v/>
      </c>
      <c r="L1726" s="83" t="str">
        <f t="shared" si="296"/>
        <v/>
      </c>
      <c r="M1726" s="53" t="str">
        <f>IF(K1726="","",COUNTIF($K$7:K1726,"ﾘｽﾄ１"))</f>
        <v/>
      </c>
      <c r="N1726" s="53" t="str">
        <f t="shared" si="297"/>
        <v/>
      </c>
      <c r="O1726" s="54" t="str">
        <f t="shared" si="298"/>
        <v/>
      </c>
      <c r="P1726" s="53" t="str">
        <f t="shared" si="289"/>
        <v/>
      </c>
      <c r="Q1726" s="52" t="str">
        <f t="shared" si="290"/>
        <v/>
      </c>
      <c r="R1726" s="55" t="str">
        <f t="shared" si="291"/>
        <v/>
      </c>
      <c r="S1726" s="52" t="str">
        <f t="shared" si="299"/>
        <v/>
      </c>
      <c r="T1726" s="83" t="str">
        <f t="shared" si="292"/>
        <v/>
      </c>
      <c r="U1726" s="53" t="str">
        <f>IF(S1726="","",COUNTIF($S$7:S1726,"該当２"))</f>
        <v/>
      </c>
      <c r="V1726" s="56" t="str">
        <f t="shared" si="293"/>
        <v/>
      </c>
      <c r="W1726" s="83" t="str">
        <f t="shared" si="294"/>
        <v/>
      </c>
      <c r="X1726" s="53" t="str">
        <f>IF(V1726="","",COUNTIF($V$7:V1726,"該当３"))</f>
        <v/>
      </c>
    </row>
    <row r="1727" spans="1:24">
      <c r="A1727" s="263">
        <v>1036701011</v>
      </c>
      <c r="B1727" s="263">
        <v>10</v>
      </c>
      <c r="C1727" s="264">
        <v>367</v>
      </c>
      <c r="D1727" s="265">
        <v>1</v>
      </c>
      <c r="E1727" s="264">
        <v>11</v>
      </c>
      <c r="F1727" s="263" t="s">
        <v>495</v>
      </c>
      <c r="G1727" s="263" t="s">
        <v>1854</v>
      </c>
      <c r="H1727" s="263" t="s">
        <v>1855</v>
      </c>
      <c r="I1727" s="263" t="s">
        <v>1596</v>
      </c>
      <c r="J1727" s="51"/>
      <c r="K1727" s="52" t="str">
        <f t="shared" si="295"/>
        <v/>
      </c>
      <c r="L1727" s="83" t="str">
        <f t="shared" si="296"/>
        <v/>
      </c>
      <c r="M1727" s="53" t="str">
        <f>IF(K1727="","",COUNTIF($K$7:K1727,"ﾘｽﾄ１"))</f>
        <v/>
      </c>
      <c r="N1727" s="53" t="str">
        <f t="shared" si="297"/>
        <v/>
      </c>
      <c r="O1727" s="54" t="str">
        <f t="shared" si="298"/>
        <v/>
      </c>
      <c r="P1727" s="53" t="str">
        <f t="shared" si="289"/>
        <v/>
      </c>
      <c r="Q1727" s="52" t="str">
        <f t="shared" si="290"/>
        <v/>
      </c>
      <c r="R1727" s="55" t="str">
        <f t="shared" si="291"/>
        <v/>
      </c>
      <c r="S1727" s="52" t="str">
        <f t="shared" si="299"/>
        <v/>
      </c>
      <c r="T1727" s="83" t="str">
        <f t="shared" si="292"/>
        <v/>
      </c>
      <c r="U1727" s="53" t="str">
        <f>IF(S1727="","",COUNTIF($S$7:S1727,"該当２"))</f>
        <v/>
      </c>
      <c r="V1727" s="56" t="str">
        <f t="shared" si="293"/>
        <v/>
      </c>
      <c r="W1727" s="83" t="str">
        <f t="shared" si="294"/>
        <v/>
      </c>
      <c r="X1727" s="53" t="str">
        <f>IF(V1727="","",COUNTIF($V$7:V1727,"該当３"))</f>
        <v/>
      </c>
    </row>
    <row r="1728" spans="1:24">
      <c r="A1728" s="263">
        <v>1036701012</v>
      </c>
      <c r="B1728" s="263">
        <v>10</v>
      </c>
      <c r="C1728" s="264">
        <v>367</v>
      </c>
      <c r="D1728" s="265">
        <v>1</v>
      </c>
      <c r="E1728" s="264">
        <v>12</v>
      </c>
      <c r="F1728" s="263" t="s">
        <v>495</v>
      </c>
      <c r="G1728" s="263" t="s">
        <v>1854</v>
      </c>
      <c r="H1728" s="263" t="s">
        <v>1855</v>
      </c>
      <c r="I1728" s="263" t="s">
        <v>1865</v>
      </c>
      <c r="J1728" s="51"/>
      <c r="K1728" s="52" t="str">
        <f t="shared" si="295"/>
        <v/>
      </c>
      <c r="L1728" s="83" t="str">
        <f t="shared" si="296"/>
        <v/>
      </c>
      <c r="M1728" s="53" t="str">
        <f>IF(K1728="","",COUNTIF($K$7:K1728,"ﾘｽﾄ１"))</f>
        <v/>
      </c>
      <c r="N1728" s="53" t="str">
        <f t="shared" si="297"/>
        <v/>
      </c>
      <c r="O1728" s="54" t="str">
        <f t="shared" si="298"/>
        <v/>
      </c>
      <c r="P1728" s="53" t="str">
        <f t="shared" si="289"/>
        <v/>
      </c>
      <c r="Q1728" s="52" t="str">
        <f t="shared" si="290"/>
        <v/>
      </c>
      <c r="R1728" s="55" t="str">
        <f t="shared" si="291"/>
        <v/>
      </c>
      <c r="S1728" s="52" t="str">
        <f t="shared" si="299"/>
        <v/>
      </c>
      <c r="T1728" s="83" t="str">
        <f t="shared" si="292"/>
        <v/>
      </c>
      <c r="U1728" s="53" t="str">
        <f>IF(S1728="","",COUNTIF($S$7:S1728,"該当２"))</f>
        <v/>
      </c>
      <c r="V1728" s="56" t="str">
        <f t="shared" si="293"/>
        <v/>
      </c>
      <c r="W1728" s="83" t="str">
        <f t="shared" si="294"/>
        <v/>
      </c>
      <c r="X1728" s="53" t="str">
        <f>IF(V1728="","",COUNTIF($V$7:V1728,"該当３"))</f>
        <v/>
      </c>
    </row>
    <row r="1729" spans="1:24">
      <c r="A1729" s="263">
        <v>1036701013</v>
      </c>
      <c r="B1729" s="263">
        <v>10</v>
      </c>
      <c r="C1729" s="264">
        <v>367</v>
      </c>
      <c r="D1729" s="265">
        <v>1</v>
      </c>
      <c r="E1729" s="264">
        <v>13</v>
      </c>
      <c r="F1729" s="263" t="s">
        <v>495</v>
      </c>
      <c r="G1729" s="263" t="s">
        <v>1854</v>
      </c>
      <c r="H1729" s="263" t="s">
        <v>1855</v>
      </c>
      <c r="I1729" s="263" t="s">
        <v>1866</v>
      </c>
      <c r="J1729" s="51"/>
      <c r="K1729" s="52" t="str">
        <f t="shared" si="295"/>
        <v/>
      </c>
      <c r="L1729" s="83" t="str">
        <f t="shared" si="296"/>
        <v/>
      </c>
      <c r="M1729" s="53" t="str">
        <f>IF(K1729="","",COUNTIF($K$7:K1729,"ﾘｽﾄ１"))</f>
        <v/>
      </c>
      <c r="N1729" s="53" t="str">
        <f t="shared" si="297"/>
        <v/>
      </c>
      <c r="O1729" s="54" t="str">
        <f t="shared" si="298"/>
        <v/>
      </c>
      <c r="P1729" s="53" t="str">
        <f t="shared" si="289"/>
        <v/>
      </c>
      <c r="Q1729" s="52" t="str">
        <f t="shared" si="290"/>
        <v/>
      </c>
      <c r="R1729" s="55" t="str">
        <f t="shared" si="291"/>
        <v/>
      </c>
      <c r="S1729" s="52" t="str">
        <f t="shared" si="299"/>
        <v/>
      </c>
      <c r="T1729" s="83" t="str">
        <f t="shared" si="292"/>
        <v/>
      </c>
      <c r="U1729" s="53" t="str">
        <f>IF(S1729="","",COUNTIF($S$7:S1729,"該当２"))</f>
        <v/>
      </c>
      <c r="V1729" s="56" t="str">
        <f t="shared" si="293"/>
        <v/>
      </c>
      <c r="W1729" s="83" t="str">
        <f t="shared" si="294"/>
        <v/>
      </c>
      <c r="X1729" s="53" t="str">
        <f>IF(V1729="","",COUNTIF($V$7:V1729,"該当３"))</f>
        <v/>
      </c>
    </row>
    <row r="1730" spans="1:24">
      <c r="A1730" s="263">
        <v>1036701014</v>
      </c>
      <c r="B1730" s="263">
        <v>10</v>
      </c>
      <c r="C1730" s="264">
        <v>367</v>
      </c>
      <c r="D1730" s="265">
        <v>1</v>
      </c>
      <c r="E1730" s="264">
        <v>14</v>
      </c>
      <c r="F1730" s="263" t="s">
        <v>495</v>
      </c>
      <c r="G1730" s="263" t="s">
        <v>1854</v>
      </c>
      <c r="H1730" s="263" t="s">
        <v>1855</v>
      </c>
      <c r="I1730" s="263" t="s">
        <v>1867</v>
      </c>
      <c r="J1730" s="51"/>
      <c r="K1730" s="52" t="str">
        <f t="shared" si="295"/>
        <v/>
      </c>
      <c r="L1730" s="83" t="str">
        <f t="shared" si="296"/>
        <v/>
      </c>
      <c r="M1730" s="53" t="str">
        <f>IF(K1730="","",COUNTIF($K$7:K1730,"ﾘｽﾄ１"))</f>
        <v/>
      </c>
      <c r="N1730" s="53" t="str">
        <f t="shared" si="297"/>
        <v/>
      </c>
      <c r="O1730" s="54" t="str">
        <f t="shared" si="298"/>
        <v/>
      </c>
      <c r="P1730" s="53" t="str">
        <f t="shared" si="289"/>
        <v/>
      </c>
      <c r="Q1730" s="52" t="str">
        <f t="shared" si="290"/>
        <v/>
      </c>
      <c r="R1730" s="55" t="str">
        <f t="shared" si="291"/>
        <v/>
      </c>
      <c r="S1730" s="52" t="str">
        <f t="shared" si="299"/>
        <v/>
      </c>
      <c r="T1730" s="83" t="str">
        <f t="shared" si="292"/>
        <v/>
      </c>
      <c r="U1730" s="53" t="str">
        <f>IF(S1730="","",COUNTIF($S$7:S1730,"該当２"))</f>
        <v/>
      </c>
      <c r="V1730" s="56" t="str">
        <f t="shared" si="293"/>
        <v/>
      </c>
      <c r="W1730" s="83" t="str">
        <f t="shared" si="294"/>
        <v/>
      </c>
      <c r="X1730" s="53" t="str">
        <f>IF(V1730="","",COUNTIF($V$7:V1730,"該当３"))</f>
        <v/>
      </c>
    </row>
    <row r="1731" spans="1:24">
      <c r="A1731" s="263">
        <v>1036701015</v>
      </c>
      <c r="B1731" s="263">
        <v>10</v>
      </c>
      <c r="C1731" s="264">
        <v>367</v>
      </c>
      <c r="D1731" s="265">
        <v>1</v>
      </c>
      <c r="E1731" s="264">
        <v>15</v>
      </c>
      <c r="F1731" s="263" t="s">
        <v>495</v>
      </c>
      <c r="G1731" s="263" t="s">
        <v>1854</v>
      </c>
      <c r="H1731" s="263" t="s">
        <v>1855</v>
      </c>
      <c r="I1731" s="263" t="s">
        <v>223</v>
      </c>
      <c r="J1731" s="51"/>
      <c r="K1731" s="52" t="str">
        <f t="shared" si="295"/>
        <v/>
      </c>
      <c r="L1731" s="83" t="str">
        <f t="shared" si="296"/>
        <v/>
      </c>
      <c r="M1731" s="53" t="str">
        <f>IF(K1731="","",COUNTIF($K$7:K1731,"ﾘｽﾄ１"))</f>
        <v/>
      </c>
      <c r="N1731" s="53" t="str">
        <f t="shared" si="297"/>
        <v/>
      </c>
      <c r="O1731" s="54" t="str">
        <f t="shared" si="298"/>
        <v/>
      </c>
      <c r="P1731" s="53" t="str">
        <f t="shared" si="289"/>
        <v/>
      </c>
      <c r="Q1731" s="52" t="str">
        <f t="shared" si="290"/>
        <v/>
      </c>
      <c r="R1731" s="55" t="str">
        <f t="shared" si="291"/>
        <v/>
      </c>
      <c r="S1731" s="52" t="str">
        <f t="shared" si="299"/>
        <v/>
      </c>
      <c r="T1731" s="83" t="str">
        <f t="shared" si="292"/>
        <v/>
      </c>
      <c r="U1731" s="53" t="str">
        <f>IF(S1731="","",COUNTIF($S$7:S1731,"該当２"))</f>
        <v/>
      </c>
      <c r="V1731" s="56" t="str">
        <f t="shared" si="293"/>
        <v/>
      </c>
      <c r="W1731" s="83" t="str">
        <f t="shared" si="294"/>
        <v/>
      </c>
      <c r="X1731" s="53" t="str">
        <f>IF(V1731="","",COUNTIF($V$7:V1731,"該当３"))</f>
        <v/>
      </c>
    </row>
    <row r="1732" spans="1:24">
      <c r="A1732" s="263">
        <v>1036701016</v>
      </c>
      <c r="B1732" s="263">
        <v>10</v>
      </c>
      <c r="C1732" s="264">
        <v>367</v>
      </c>
      <c r="D1732" s="265">
        <v>1</v>
      </c>
      <c r="E1732" s="264">
        <v>16</v>
      </c>
      <c r="F1732" s="263" t="s">
        <v>495</v>
      </c>
      <c r="G1732" s="263" t="s">
        <v>1854</v>
      </c>
      <c r="H1732" s="263" t="s">
        <v>1855</v>
      </c>
      <c r="I1732" s="263" t="s">
        <v>1567</v>
      </c>
      <c r="J1732" s="51"/>
      <c r="K1732" s="52" t="str">
        <f t="shared" si="295"/>
        <v/>
      </c>
      <c r="L1732" s="83" t="str">
        <f t="shared" si="296"/>
        <v/>
      </c>
      <c r="M1732" s="53" t="str">
        <f>IF(K1732="","",COUNTIF($K$7:K1732,"ﾘｽﾄ１"))</f>
        <v/>
      </c>
      <c r="N1732" s="53" t="str">
        <f t="shared" si="297"/>
        <v/>
      </c>
      <c r="O1732" s="54" t="str">
        <f t="shared" si="298"/>
        <v/>
      </c>
      <c r="P1732" s="53" t="str">
        <f t="shared" si="289"/>
        <v/>
      </c>
      <c r="Q1732" s="52" t="str">
        <f t="shared" si="290"/>
        <v/>
      </c>
      <c r="R1732" s="55" t="str">
        <f t="shared" si="291"/>
        <v/>
      </c>
      <c r="S1732" s="52" t="str">
        <f t="shared" si="299"/>
        <v/>
      </c>
      <c r="T1732" s="83" t="str">
        <f t="shared" si="292"/>
        <v/>
      </c>
      <c r="U1732" s="53" t="str">
        <f>IF(S1732="","",COUNTIF($S$7:S1732,"該当２"))</f>
        <v/>
      </c>
      <c r="V1732" s="56" t="str">
        <f t="shared" si="293"/>
        <v/>
      </c>
      <c r="W1732" s="83" t="str">
        <f t="shared" si="294"/>
        <v/>
      </c>
      <c r="X1732" s="53" t="str">
        <f>IF(V1732="","",COUNTIF($V$7:V1732,"該当３"))</f>
        <v/>
      </c>
    </row>
    <row r="1733" spans="1:24">
      <c r="A1733" s="263">
        <v>1036701017</v>
      </c>
      <c r="B1733" s="263">
        <v>10</v>
      </c>
      <c r="C1733" s="264">
        <v>367</v>
      </c>
      <c r="D1733" s="265">
        <v>1</v>
      </c>
      <c r="E1733" s="264">
        <v>17</v>
      </c>
      <c r="F1733" s="263" t="s">
        <v>495</v>
      </c>
      <c r="G1733" s="263" t="s">
        <v>1854</v>
      </c>
      <c r="H1733" s="263" t="s">
        <v>1855</v>
      </c>
      <c r="I1733" s="263" t="s">
        <v>1868</v>
      </c>
      <c r="J1733" s="51"/>
      <c r="K1733" s="52" t="str">
        <f t="shared" si="295"/>
        <v/>
      </c>
      <c r="L1733" s="83" t="str">
        <f t="shared" si="296"/>
        <v/>
      </c>
      <c r="M1733" s="53" t="str">
        <f>IF(K1733="","",COUNTIF($K$7:K1733,"ﾘｽﾄ１"))</f>
        <v/>
      </c>
      <c r="N1733" s="53" t="str">
        <f t="shared" si="297"/>
        <v/>
      </c>
      <c r="O1733" s="54" t="str">
        <f t="shared" si="298"/>
        <v/>
      </c>
      <c r="P1733" s="53" t="str">
        <f t="shared" si="289"/>
        <v/>
      </c>
      <c r="Q1733" s="52" t="str">
        <f t="shared" si="290"/>
        <v/>
      </c>
      <c r="R1733" s="55" t="str">
        <f t="shared" si="291"/>
        <v/>
      </c>
      <c r="S1733" s="52" t="str">
        <f t="shared" si="299"/>
        <v/>
      </c>
      <c r="T1733" s="83" t="str">
        <f t="shared" si="292"/>
        <v/>
      </c>
      <c r="U1733" s="53" t="str">
        <f>IF(S1733="","",COUNTIF($S$7:S1733,"該当２"))</f>
        <v/>
      </c>
      <c r="V1733" s="56" t="str">
        <f t="shared" si="293"/>
        <v/>
      </c>
      <c r="W1733" s="83" t="str">
        <f t="shared" si="294"/>
        <v/>
      </c>
      <c r="X1733" s="53" t="str">
        <f>IF(V1733="","",COUNTIF($V$7:V1733,"該当３"))</f>
        <v/>
      </c>
    </row>
    <row r="1734" spans="1:24">
      <c r="A1734" s="263">
        <v>1036702000</v>
      </c>
      <c r="B1734" s="263">
        <v>10</v>
      </c>
      <c r="C1734" s="264">
        <v>367</v>
      </c>
      <c r="D1734" s="265">
        <v>2</v>
      </c>
      <c r="E1734" s="264">
        <v>0</v>
      </c>
      <c r="F1734" s="263" t="s">
        <v>495</v>
      </c>
      <c r="G1734" s="263" t="s">
        <v>1854</v>
      </c>
      <c r="H1734" s="263" t="s">
        <v>1869</v>
      </c>
      <c r="I1734" s="263"/>
      <c r="J1734" s="51"/>
      <c r="K1734" s="52" t="str">
        <f t="shared" si="295"/>
        <v/>
      </c>
      <c r="L1734" s="83" t="str">
        <f t="shared" si="296"/>
        <v/>
      </c>
      <c r="M1734" s="53" t="str">
        <f>IF(K1734="","",COUNTIF($K$7:K1734,"ﾘｽﾄ１"))</f>
        <v/>
      </c>
      <c r="N1734" s="53" t="str">
        <f t="shared" si="297"/>
        <v/>
      </c>
      <c r="O1734" s="54" t="str">
        <f t="shared" si="298"/>
        <v/>
      </c>
      <c r="P1734" s="53" t="str">
        <f t="shared" si="289"/>
        <v/>
      </c>
      <c r="Q1734" s="52" t="str">
        <f t="shared" si="290"/>
        <v/>
      </c>
      <c r="R1734" s="55" t="str">
        <f t="shared" si="291"/>
        <v/>
      </c>
      <c r="S1734" s="52" t="str">
        <f t="shared" si="299"/>
        <v/>
      </c>
      <c r="T1734" s="83" t="str">
        <f t="shared" si="292"/>
        <v/>
      </c>
      <c r="U1734" s="53" t="str">
        <f>IF(S1734="","",COUNTIF($S$7:S1734,"該当２"))</f>
        <v/>
      </c>
      <c r="V1734" s="56" t="str">
        <f t="shared" si="293"/>
        <v/>
      </c>
      <c r="W1734" s="83" t="str">
        <f t="shared" si="294"/>
        <v/>
      </c>
      <c r="X1734" s="53" t="str">
        <f>IF(V1734="","",COUNTIF($V$7:V1734,"該当３"))</f>
        <v/>
      </c>
    </row>
    <row r="1735" spans="1:24">
      <c r="A1735" s="263">
        <v>1036702001</v>
      </c>
      <c r="B1735" s="263">
        <v>10</v>
      </c>
      <c r="C1735" s="264">
        <v>367</v>
      </c>
      <c r="D1735" s="265">
        <v>2</v>
      </c>
      <c r="E1735" s="264">
        <v>1</v>
      </c>
      <c r="F1735" s="263" t="s">
        <v>495</v>
      </c>
      <c r="G1735" s="263" t="s">
        <v>1854</v>
      </c>
      <c r="H1735" s="263" t="s">
        <v>1869</v>
      </c>
      <c r="I1735" s="263" t="s">
        <v>1870</v>
      </c>
      <c r="J1735" s="51"/>
      <c r="K1735" s="52" t="str">
        <f t="shared" si="295"/>
        <v/>
      </c>
      <c r="L1735" s="83" t="str">
        <f t="shared" si="296"/>
        <v/>
      </c>
      <c r="M1735" s="53" t="str">
        <f>IF(K1735="","",COUNTIF($K$7:K1735,"ﾘｽﾄ１"))</f>
        <v/>
      </c>
      <c r="N1735" s="53" t="str">
        <f t="shared" si="297"/>
        <v/>
      </c>
      <c r="O1735" s="54" t="str">
        <f t="shared" si="298"/>
        <v/>
      </c>
      <c r="P1735" s="53" t="str">
        <f t="shared" si="289"/>
        <v/>
      </c>
      <c r="Q1735" s="52" t="str">
        <f t="shared" si="290"/>
        <v/>
      </c>
      <c r="R1735" s="55" t="str">
        <f t="shared" si="291"/>
        <v/>
      </c>
      <c r="S1735" s="52" t="str">
        <f t="shared" si="299"/>
        <v/>
      </c>
      <c r="T1735" s="83" t="str">
        <f t="shared" si="292"/>
        <v/>
      </c>
      <c r="U1735" s="53" t="str">
        <f>IF(S1735="","",COUNTIF($S$7:S1735,"該当２"))</f>
        <v/>
      </c>
      <c r="V1735" s="56" t="str">
        <f t="shared" si="293"/>
        <v/>
      </c>
      <c r="W1735" s="83" t="str">
        <f t="shared" si="294"/>
        <v/>
      </c>
      <c r="X1735" s="53" t="str">
        <f>IF(V1735="","",COUNTIF($V$7:V1735,"該当３"))</f>
        <v/>
      </c>
    </row>
    <row r="1736" spans="1:24">
      <c r="A1736" s="263">
        <v>1036702002</v>
      </c>
      <c r="B1736" s="263">
        <v>10</v>
      </c>
      <c r="C1736" s="264">
        <v>367</v>
      </c>
      <c r="D1736" s="265">
        <v>2</v>
      </c>
      <c r="E1736" s="264">
        <v>2</v>
      </c>
      <c r="F1736" s="263" t="s">
        <v>495</v>
      </c>
      <c r="G1736" s="263" t="s">
        <v>1854</v>
      </c>
      <c r="H1736" s="263" t="s">
        <v>1869</v>
      </c>
      <c r="I1736" s="263" t="s">
        <v>1871</v>
      </c>
      <c r="J1736" s="51"/>
      <c r="K1736" s="52" t="str">
        <f t="shared" si="295"/>
        <v/>
      </c>
      <c r="L1736" s="83" t="str">
        <f t="shared" si="296"/>
        <v/>
      </c>
      <c r="M1736" s="53" t="str">
        <f>IF(K1736="","",COUNTIF($K$7:K1736,"ﾘｽﾄ１"))</f>
        <v/>
      </c>
      <c r="N1736" s="53" t="str">
        <f t="shared" si="297"/>
        <v/>
      </c>
      <c r="O1736" s="54" t="str">
        <f t="shared" si="298"/>
        <v/>
      </c>
      <c r="P1736" s="53" t="str">
        <f t="shared" si="289"/>
        <v/>
      </c>
      <c r="Q1736" s="52" t="str">
        <f t="shared" si="290"/>
        <v/>
      </c>
      <c r="R1736" s="55" t="str">
        <f t="shared" si="291"/>
        <v/>
      </c>
      <c r="S1736" s="52" t="str">
        <f t="shared" si="299"/>
        <v/>
      </c>
      <c r="T1736" s="83" t="str">
        <f t="shared" si="292"/>
        <v/>
      </c>
      <c r="U1736" s="53" t="str">
        <f>IF(S1736="","",COUNTIF($S$7:S1736,"該当２"))</f>
        <v/>
      </c>
      <c r="V1736" s="56" t="str">
        <f t="shared" si="293"/>
        <v/>
      </c>
      <c r="W1736" s="83" t="str">
        <f t="shared" si="294"/>
        <v/>
      </c>
      <c r="X1736" s="53" t="str">
        <f>IF(V1736="","",COUNTIF($V$7:V1736,"該当３"))</f>
        <v/>
      </c>
    </row>
    <row r="1737" spans="1:24">
      <c r="A1737" s="263">
        <v>1036702003</v>
      </c>
      <c r="B1737" s="263">
        <v>10</v>
      </c>
      <c r="C1737" s="264">
        <v>367</v>
      </c>
      <c r="D1737" s="265">
        <v>2</v>
      </c>
      <c r="E1737" s="264">
        <v>3</v>
      </c>
      <c r="F1737" s="263" t="s">
        <v>495</v>
      </c>
      <c r="G1737" s="263" t="s">
        <v>1854</v>
      </c>
      <c r="H1737" s="263" t="s">
        <v>1869</v>
      </c>
      <c r="I1737" s="263" t="s">
        <v>1872</v>
      </c>
      <c r="J1737" s="51"/>
      <c r="K1737" s="52" t="str">
        <f t="shared" si="295"/>
        <v/>
      </c>
      <c r="L1737" s="83" t="str">
        <f t="shared" si="296"/>
        <v/>
      </c>
      <c r="M1737" s="53" t="str">
        <f>IF(K1737="","",COUNTIF($K$7:K1737,"ﾘｽﾄ１"))</f>
        <v/>
      </c>
      <c r="N1737" s="53" t="str">
        <f t="shared" si="297"/>
        <v/>
      </c>
      <c r="O1737" s="54" t="str">
        <f t="shared" si="298"/>
        <v/>
      </c>
      <c r="P1737" s="53" t="str">
        <f t="shared" si="289"/>
        <v/>
      </c>
      <c r="Q1737" s="52" t="str">
        <f t="shared" si="290"/>
        <v/>
      </c>
      <c r="R1737" s="55" t="str">
        <f t="shared" si="291"/>
        <v/>
      </c>
      <c r="S1737" s="52" t="str">
        <f t="shared" si="299"/>
        <v/>
      </c>
      <c r="T1737" s="83" t="str">
        <f t="shared" si="292"/>
        <v/>
      </c>
      <c r="U1737" s="53" t="str">
        <f>IF(S1737="","",COUNTIF($S$7:S1737,"該当２"))</f>
        <v/>
      </c>
      <c r="V1737" s="56" t="str">
        <f t="shared" si="293"/>
        <v/>
      </c>
      <c r="W1737" s="83" t="str">
        <f t="shared" si="294"/>
        <v/>
      </c>
      <c r="X1737" s="53" t="str">
        <f>IF(V1737="","",COUNTIF($V$7:V1737,"該当３"))</f>
        <v/>
      </c>
    </row>
    <row r="1738" spans="1:24">
      <c r="A1738" s="263">
        <v>1036702004</v>
      </c>
      <c r="B1738" s="263">
        <v>10</v>
      </c>
      <c r="C1738" s="264">
        <v>367</v>
      </c>
      <c r="D1738" s="265">
        <v>2</v>
      </c>
      <c r="E1738" s="264">
        <v>4</v>
      </c>
      <c r="F1738" s="263" t="s">
        <v>495</v>
      </c>
      <c r="G1738" s="263" t="s">
        <v>1854</v>
      </c>
      <c r="H1738" s="263" t="s">
        <v>1869</v>
      </c>
      <c r="I1738" s="263" t="s">
        <v>1873</v>
      </c>
      <c r="J1738" s="51"/>
      <c r="K1738" s="52" t="str">
        <f t="shared" si="295"/>
        <v/>
      </c>
      <c r="L1738" s="83" t="str">
        <f t="shared" si="296"/>
        <v/>
      </c>
      <c r="M1738" s="53" t="str">
        <f>IF(K1738="","",COUNTIF($K$7:K1738,"ﾘｽﾄ１"))</f>
        <v/>
      </c>
      <c r="N1738" s="53" t="str">
        <f t="shared" si="297"/>
        <v/>
      </c>
      <c r="O1738" s="54" t="str">
        <f t="shared" si="298"/>
        <v/>
      </c>
      <c r="P1738" s="53" t="str">
        <f t="shared" ref="P1738:P1801" si="300">IF(O1738="該当１",G1738,"")</f>
        <v/>
      </c>
      <c r="Q1738" s="52" t="str">
        <f t="shared" ref="Q1738:Q1801" si="301">IF(O1738="該当１","ﾘｽﾄ2","")</f>
        <v/>
      </c>
      <c r="R1738" s="55" t="str">
        <f t="shared" ref="R1738:R1801" si="302">IF(Q1738="ﾘｽﾄ2",H1738,"")</f>
        <v/>
      </c>
      <c r="S1738" s="52" t="str">
        <f t="shared" si="299"/>
        <v/>
      </c>
      <c r="T1738" s="83" t="str">
        <f t="shared" ref="T1738:T1801" si="303">IF(S1738="該当２",H1738,"")</f>
        <v/>
      </c>
      <c r="U1738" s="53" t="str">
        <f>IF(S1738="","",COUNTIF($S$7:S1738,"該当２"))</f>
        <v/>
      </c>
      <c r="V1738" s="56" t="str">
        <f t="shared" ref="V1738:V1801" si="304">IF(AND($S$2=H1738,E1738&gt;0,E1738&lt;998),"該当３","")</f>
        <v/>
      </c>
      <c r="W1738" s="83" t="str">
        <f t="shared" ref="W1738:W1801" si="305">IF(V1738="該当３",I1738,"")</f>
        <v/>
      </c>
      <c r="X1738" s="53" t="str">
        <f>IF(V1738="","",COUNTIF($V$7:V1738,"該当３"))</f>
        <v/>
      </c>
    </row>
    <row r="1739" spans="1:24">
      <c r="A1739" s="263">
        <v>1036702005</v>
      </c>
      <c r="B1739" s="263">
        <v>10</v>
      </c>
      <c r="C1739" s="264">
        <v>367</v>
      </c>
      <c r="D1739" s="265">
        <v>2</v>
      </c>
      <c r="E1739" s="264">
        <v>5</v>
      </c>
      <c r="F1739" s="263" t="s">
        <v>495</v>
      </c>
      <c r="G1739" s="263" t="s">
        <v>1854</v>
      </c>
      <c r="H1739" s="263" t="s">
        <v>1869</v>
      </c>
      <c r="I1739" s="263" t="s">
        <v>1874</v>
      </c>
      <c r="J1739" s="51"/>
      <c r="K1739" s="52" t="str">
        <f t="shared" ref="K1739:K1802" si="306">IF(AND($C1739&gt;0,$H1739=""),"ﾘｽﾄ１","")</f>
        <v/>
      </c>
      <c r="L1739" s="83" t="str">
        <f t="shared" ref="L1739:L1802" si="307">IF(K1739="ﾘｽﾄ１",G1739,"")</f>
        <v/>
      </c>
      <c r="M1739" s="53" t="str">
        <f>IF(K1739="","",COUNTIF($K$7:K1739,"ﾘｽﾄ１"))</f>
        <v/>
      </c>
      <c r="N1739" s="53" t="str">
        <f t="shared" ref="N1739:N1802" si="308">IF(AND(D1739=0,E1739&gt;0),"同一区","")</f>
        <v/>
      </c>
      <c r="O1739" s="54" t="str">
        <f t="shared" ref="O1739:O1802" si="309">IF(AND(EXACT($K$2,G1739),H1739&gt;0),"該当１","")</f>
        <v/>
      </c>
      <c r="P1739" s="53" t="str">
        <f t="shared" si="300"/>
        <v/>
      </c>
      <c r="Q1739" s="52" t="str">
        <f t="shared" si="301"/>
        <v/>
      </c>
      <c r="R1739" s="55" t="str">
        <f t="shared" si="302"/>
        <v/>
      </c>
      <c r="S1739" s="52" t="str">
        <f t="shared" ref="S1739:S1802" si="310">IF(AND(Q1739="ﾘｽﾄ2",OR(I1739=0,AND(N1739="同一区",E1739=1))),"該当２","")</f>
        <v/>
      </c>
      <c r="T1739" s="83" t="str">
        <f t="shared" si="303"/>
        <v/>
      </c>
      <c r="U1739" s="53" t="str">
        <f>IF(S1739="","",COUNTIF($S$7:S1739,"該当２"))</f>
        <v/>
      </c>
      <c r="V1739" s="56" t="str">
        <f t="shared" si="304"/>
        <v/>
      </c>
      <c r="W1739" s="83" t="str">
        <f t="shared" si="305"/>
        <v/>
      </c>
      <c r="X1739" s="53" t="str">
        <f>IF(V1739="","",COUNTIF($V$7:V1739,"該当３"))</f>
        <v/>
      </c>
    </row>
    <row r="1740" spans="1:24">
      <c r="A1740" s="263">
        <v>1036702006</v>
      </c>
      <c r="B1740" s="263">
        <v>10</v>
      </c>
      <c r="C1740" s="264">
        <v>367</v>
      </c>
      <c r="D1740" s="265">
        <v>2</v>
      </c>
      <c r="E1740" s="264">
        <v>6</v>
      </c>
      <c r="F1740" s="263" t="s">
        <v>495</v>
      </c>
      <c r="G1740" s="263" t="s">
        <v>1854</v>
      </c>
      <c r="H1740" s="263" t="s">
        <v>1869</v>
      </c>
      <c r="I1740" s="263" t="s">
        <v>169</v>
      </c>
      <c r="J1740" s="51"/>
      <c r="K1740" s="52" t="str">
        <f t="shared" si="306"/>
        <v/>
      </c>
      <c r="L1740" s="83" t="str">
        <f t="shared" si="307"/>
        <v/>
      </c>
      <c r="M1740" s="53" t="str">
        <f>IF(K1740="","",COUNTIF($K$7:K1740,"ﾘｽﾄ１"))</f>
        <v/>
      </c>
      <c r="N1740" s="53" t="str">
        <f t="shared" si="308"/>
        <v/>
      </c>
      <c r="O1740" s="54" t="str">
        <f t="shared" si="309"/>
        <v/>
      </c>
      <c r="P1740" s="53" t="str">
        <f t="shared" si="300"/>
        <v/>
      </c>
      <c r="Q1740" s="52" t="str">
        <f t="shared" si="301"/>
        <v/>
      </c>
      <c r="R1740" s="55" t="str">
        <f t="shared" si="302"/>
        <v/>
      </c>
      <c r="S1740" s="52" t="str">
        <f t="shared" si="310"/>
        <v/>
      </c>
      <c r="T1740" s="83" t="str">
        <f t="shared" si="303"/>
        <v/>
      </c>
      <c r="U1740" s="53" t="str">
        <f>IF(S1740="","",COUNTIF($S$7:S1740,"該当２"))</f>
        <v/>
      </c>
      <c r="V1740" s="56" t="str">
        <f t="shared" si="304"/>
        <v/>
      </c>
      <c r="W1740" s="83" t="str">
        <f t="shared" si="305"/>
        <v/>
      </c>
      <c r="X1740" s="53" t="str">
        <f>IF(V1740="","",COUNTIF($V$7:V1740,"該当３"))</f>
        <v/>
      </c>
    </row>
    <row r="1741" spans="1:24">
      <c r="A1741" s="263">
        <v>1036702007</v>
      </c>
      <c r="B1741" s="263">
        <v>10</v>
      </c>
      <c r="C1741" s="264">
        <v>367</v>
      </c>
      <c r="D1741" s="265">
        <v>2</v>
      </c>
      <c r="E1741" s="264">
        <v>7</v>
      </c>
      <c r="F1741" s="263" t="s">
        <v>495</v>
      </c>
      <c r="G1741" s="263" t="s">
        <v>1854</v>
      </c>
      <c r="H1741" s="263" t="s">
        <v>1869</v>
      </c>
      <c r="I1741" s="263" t="s">
        <v>1875</v>
      </c>
      <c r="J1741" s="51"/>
      <c r="K1741" s="52" t="str">
        <f t="shared" si="306"/>
        <v/>
      </c>
      <c r="L1741" s="83" t="str">
        <f t="shared" si="307"/>
        <v/>
      </c>
      <c r="M1741" s="53" t="str">
        <f>IF(K1741="","",COUNTIF($K$7:K1741,"ﾘｽﾄ１"))</f>
        <v/>
      </c>
      <c r="N1741" s="53" t="str">
        <f t="shared" si="308"/>
        <v/>
      </c>
      <c r="O1741" s="54" t="str">
        <f t="shared" si="309"/>
        <v/>
      </c>
      <c r="P1741" s="53" t="str">
        <f t="shared" si="300"/>
        <v/>
      </c>
      <c r="Q1741" s="52" t="str">
        <f t="shared" si="301"/>
        <v/>
      </c>
      <c r="R1741" s="55" t="str">
        <f t="shared" si="302"/>
        <v/>
      </c>
      <c r="S1741" s="52" t="str">
        <f t="shared" si="310"/>
        <v/>
      </c>
      <c r="T1741" s="83" t="str">
        <f t="shared" si="303"/>
        <v/>
      </c>
      <c r="U1741" s="53" t="str">
        <f>IF(S1741="","",COUNTIF($S$7:S1741,"該当２"))</f>
        <v/>
      </c>
      <c r="V1741" s="56" t="str">
        <f t="shared" si="304"/>
        <v/>
      </c>
      <c r="W1741" s="83" t="str">
        <f t="shared" si="305"/>
        <v/>
      </c>
      <c r="X1741" s="53" t="str">
        <f>IF(V1741="","",COUNTIF($V$7:V1741,"該当３"))</f>
        <v/>
      </c>
    </row>
    <row r="1742" spans="1:24">
      <c r="A1742" s="263">
        <v>1036702008</v>
      </c>
      <c r="B1742" s="263">
        <v>10</v>
      </c>
      <c r="C1742" s="264">
        <v>367</v>
      </c>
      <c r="D1742" s="265">
        <v>2</v>
      </c>
      <c r="E1742" s="264">
        <v>8</v>
      </c>
      <c r="F1742" s="263" t="s">
        <v>495</v>
      </c>
      <c r="G1742" s="263" t="s">
        <v>1854</v>
      </c>
      <c r="H1742" s="263" t="s">
        <v>1869</v>
      </c>
      <c r="I1742" s="263" t="s">
        <v>518</v>
      </c>
      <c r="J1742" s="51"/>
      <c r="K1742" s="52" t="str">
        <f t="shared" si="306"/>
        <v/>
      </c>
      <c r="L1742" s="83" t="str">
        <f t="shared" si="307"/>
        <v/>
      </c>
      <c r="M1742" s="53" t="str">
        <f>IF(K1742="","",COUNTIF($K$7:K1742,"ﾘｽﾄ１"))</f>
        <v/>
      </c>
      <c r="N1742" s="53" t="str">
        <f t="shared" si="308"/>
        <v/>
      </c>
      <c r="O1742" s="54" t="str">
        <f t="shared" si="309"/>
        <v/>
      </c>
      <c r="P1742" s="53" t="str">
        <f t="shared" si="300"/>
        <v/>
      </c>
      <c r="Q1742" s="52" t="str">
        <f t="shared" si="301"/>
        <v/>
      </c>
      <c r="R1742" s="55" t="str">
        <f t="shared" si="302"/>
        <v/>
      </c>
      <c r="S1742" s="52" t="str">
        <f t="shared" si="310"/>
        <v/>
      </c>
      <c r="T1742" s="83" t="str">
        <f t="shared" si="303"/>
        <v/>
      </c>
      <c r="U1742" s="53" t="str">
        <f>IF(S1742="","",COUNTIF($S$7:S1742,"該当２"))</f>
        <v/>
      </c>
      <c r="V1742" s="56" t="str">
        <f t="shared" si="304"/>
        <v/>
      </c>
      <c r="W1742" s="83" t="str">
        <f t="shared" si="305"/>
        <v/>
      </c>
      <c r="X1742" s="53" t="str">
        <f>IF(V1742="","",COUNTIF($V$7:V1742,"該当３"))</f>
        <v/>
      </c>
    </row>
    <row r="1743" spans="1:24">
      <c r="A1743" s="263">
        <v>1036702009</v>
      </c>
      <c r="B1743" s="263">
        <v>10</v>
      </c>
      <c r="C1743" s="264">
        <v>367</v>
      </c>
      <c r="D1743" s="265">
        <v>2</v>
      </c>
      <c r="E1743" s="264">
        <v>9</v>
      </c>
      <c r="F1743" s="263" t="s">
        <v>495</v>
      </c>
      <c r="G1743" s="263" t="s">
        <v>1854</v>
      </c>
      <c r="H1743" s="263" t="s">
        <v>1869</v>
      </c>
      <c r="I1743" s="263" t="s">
        <v>1876</v>
      </c>
      <c r="J1743" s="51"/>
      <c r="K1743" s="52" t="str">
        <f t="shared" si="306"/>
        <v/>
      </c>
      <c r="L1743" s="83" t="str">
        <f t="shared" si="307"/>
        <v/>
      </c>
      <c r="M1743" s="53" t="str">
        <f>IF(K1743="","",COUNTIF($K$7:K1743,"ﾘｽﾄ１"))</f>
        <v/>
      </c>
      <c r="N1743" s="53" t="str">
        <f t="shared" si="308"/>
        <v/>
      </c>
      <c r="O1743" s="54" t="str">
        <f t="shared" si="309"/>
        <v/>
      </c>
      <c r="P1743" s="53" t="str">
        <f t="shared" si="300"/>
        <v/>
      </c>
      <c r="Q1743" s="52" t="str">
        <f t="shared" si="301"/>
        <v/>
      </c>
      <c r="R1743" s="55" t="str">
        <f t="shared" si="302"/>
        <v/>
      </c>
      <c r="S1743" s="52" t="str">
        <f t="shared" si="310"/>
        <v/>
      </c>
      <c r="T1743" s="83" t="str">
        <f t="shared" si="303"/>
        <v/>
      </c>
      <c r="U1743" s="53" t="str">
        <f>IF(S1743="","",COUNTIF($S$7:S1743,"該当２"))</f>
        <v/>
      </c>
      <c r="V1743" s="56" t="str">
        <f t="shared" si="304"/>
        <v/>
      </c>
      <c r="W1743" s="83" t="str">
        <f t="shared" si="305"/>
        <v/>
      </c>
      <c r="X1743" s="53" t="str">
        <f>IF(V1743="","",COUNTIF($V$7:V1743,"該当３"))</f>
        <v/>
      </c>
    </row>
    <row r="1744" spans="1:24">
      <c r="A1744" s="263">
        <v>1036702010</v>
      </c>
      <c r="B1744" s="263">
        <v>10</v>
      </c>
      <c r="C1744" s="264">
        <v>367</v>
      </c>
      <c r="D1744" s="265">
        <v>2</v>
      </c>
      <c r="E1744" s="264">
        <v>10</v>
      </c>
      <c r="F1744" s="263" t="s">
        <v>495</v>
      </c>
      <c r="G1744" s="263" t="s">
        <v>1854</v>
      </c>
      <c r="H1744" s="263" t="s">
        <v>1869</v>
      </c>
      <c r="I1744" s="263" t="s">
        <v>1877</v>
      </c>
      <c r="J1744" s="51"/>
      <c r="K1744" s="52" t="str">
        <f t="shared" si="306"/>
        <v/>
      </c>
      <c r="L1744" s="83" t="str">
        <f t="shared" si="307"/>
        <v/>
      </c>
      <c r="M1744" s="53" t="str">
        <f>IF(K1744="","",COUNTIF($K$7:K1744,"ﾘｽﾄ１"))</f>
        <v/>
      </c>
      <c r="N1744" s="53" t="str">
        <f t="shared" si="308"/>
        <v/>
      </c>
      <c r="O1744" s="54" t="str">
        <f t="shared" si="309"/>
        <v/>
      </c>
      <c r="P1744" s="53" t="str">
        <f t="shared" si="300"/>
        <v/>
      </c>
      <c r="Q1744" s="52" t="str">
        <f t="shared" si="301"/>
        <v/>
      </c>
      <c r="R1744" s="55" t="str">
        <f t="shared" si="302"/>
        <v/>
      </c>
      <c r="S1744" s="52" t="str">
        <f t="shared" si="310"/>
        <v/>
      </c>
      <c r="T1744" s="83" t="str">
        <f t="shared" si="303"/>
        <v/>
      </c>
      <c r="U1744" s="53" t="str">
        <f>IF(S1744="","",COUNTIF($S$7:S1744,"該当２"))</f>
        <v/>
      </c>
      <c r="V1744" s="56" t="str">
        <f t="shared" si="304"/>
        <v/>
      </c>
      <c r="W1744" s="83" t="str">
        <f t="shared" si="305"/>
        <v/>
      </c>
      <c r="X1744" s="53" t="str">
        <f>IF(V1744="","",COUNTIF($V$7:V1744,"該当３"))</f>
        <v/>
      </c>
    </row>
    <row r="1745" spans="1:24">
      <c r="A1745" s="263">
        <v>1036702011</v>
      </c>
      <c r="B1745" s="263">
        <v>10</v>
      </c>
      <c r="C1745" s="264">
        <v>367</v>
      </c>
      <c r="D1745" s="265">
        <v>2</v>
      </c>
      <c r="E1745" s="264">
        <v>11</v>
      </c>
      <c r="F1745" s="263" t="s">
        <v>495</v>
      </c>
      <c r="G1745" s="263" t="s">
        <v>1854</v>
      </c>
      <c r="H1745" s="263" t="s">
        <v>1869</v>
      </c>
      <c r="I1745" s="263" t="s">
        <v>1878</v>
      </c>
      <c r="J1745" s="51"/>
      <c r="K1745" s="52" t="str">
        <f t="shared" si="306"/>
        <v/>
      </c>
      <c r="L1745" s="83" t="str">
        <f t="shared" si="307"/>
        <v/>
      </c>
      <c r="M1745" s="53" t="str">
        <f>IF(K1745="","",COUNTIF($K$7:K1745,"ﾘｽﾄ１"))</f>
        <v/>
      </c>
      <c r="N1745" s="53" t="str">
        <f t="shared" si="308"/>
        <v/>
      </c>
      <c r="O1745" s="54" t="str">
        <f t="shared" si="309"/>
        <v/>
      </c>
      <c r="P1745" s="53" t="str">
        <f t="shared" si="300"/>
        <v/>
      </c>
      <c r="Q1745" s="52" t="str">
        <f t="shared" si="301"/>
        <v/>
      </c>
      <c r="R1745" s="55" t="str">
        <f t="shared" si="302"/>
        <v/>
      </c>
      <c r="S1745" s="52" t="str">
        <f t="shared" si="310"/>
        <v/>
      </c>
      <c r="T1745" s="83" t="str">
        <f t="shared" si="303"/>
        <v/>
      </c>
      <c r="U1745" s="53" t="str">
        <f>IF(S1745="","",COUNTIF($S$7:S1745,"該当２"))</f>
        <v/>
      </c>
      <c r="V1745" s="56" t="str">
        <f t="shared" si="304"/>
        <v/>
      </c>
      <c r="W1745" s="83" t="str">
        <f t="shared" si="305"/>
        <v/>
      </c>
      <c r="X1745" s="53" t="str">
        <f>IF(V1745="","",COUNTIF($V$7:V1745,"該当３"))</f>
        <v/>
      </c>
    </row>
    <row r="1746" spans="1:24">
      <c r="A1746" s="263">
        <v>1036702012</v>
      </c>
      <c r="B1746" s="263">
        <v>10</v>
      </c>
      <c r="C1746" s="264">
        <v>367</v>
      </c>
      <c r="D1746" s="265">
        <v>2</v>
      </c>
      <c r="E1746" s="264">
        <v>12</v>
      </c>
      <c r="F1746" s="263" t="s">
        <v>495</v>
      </c>
      <c r="G1746" s="263" t="s">
        <v>1854</v>
      </c>
      <c r="H1746" s="263" t="s">
        <v>1869</v>
      </c>
      <c r="I1746" s="263" t="s">
        <v>1879</v>
      </c>
      <c r="J1746" s="51"/>
      <c r="K1746" s="52" t="str">
        <f t="shared" si="306"/>
        <v/>
      </c>
      <c r="L1746" s="83" t="str">
        <f t="shared" si="307"/>
        <v/>
      </c>
      <c r="M1746" s="53" t="str">
        <f>IF(K1746="","",COUNTIF($K$7:K1746,"ﾘｽﾄ１"))</f>
        <v/>
      </c>
      <c r="N1746" s="53" t="str">
        <f t="shared" si="308"/>
        <v/>
      </c>
      <c r="O1746" s="54" t="str">
        <f t="shared" si="309"/>
        <v/>
      </c>
      <c r="P1746" s="53" t="str">
        <f t="shared" si="300"/>
        <v/>
      </c>
      <c r="Q1746" s="52" t="str">
        <f t="shared" si="301"/>
        <v/>
      </c>
      <c r="R1746" s="55" t="str">
        <f t="shared" si="302"/>
        <v/>
      </c>
      <c r="S1746" s="52" t="str">
        <f t="shared" si="310"/>
        <v/>
      </c>
      <c r="T1746" s="83" t="str">
        <f t="shared" si="303"/>
        <v/>
      </c>
      <c r="U1746" s="53" t="str">
        <f>IF(S1746="","",COUNTIF($S$7:S1746,"該当２"))</f>
        <v/>
      </c>
      <c r="V1746" s="56" t="str">
        <f t="shared" si="304"/>
        <v/>
      </c>
      <c r="W1746" s="83" t="str">
        <f t="shared" si="305"/>
        <v/>
      </c>
      <c r="X1746" s="53" t="str">
        <f>IF(V1746="","",COUNTIF($V$7:V1746,"該当３"))</f>
        <v/>
      </c>
    </row>
    <row r="1747" spans="1:24">
      <c r="A1747" s="263">
        <v>1036702013</v>
      </c>
      <c r="B1747" s="263">
        <v>10</v>
      </c>
      <c r="C1747" s="264">
        <v>367</v>
      </c>
      <c r="D1747" s="265">
        <v>2</v>
      </c>
      <c r="E1747" s="264">
        <v>13</v>
      </c>
      <c r="F1747" s="263" t="s">
        <v>495</v>
      </c>
      <c r="G1747" s="263" t="s">
        <v>1854</v>
      </c>
      <c r="H1747" s="263" t="s">
        <v>1869</v>
      </c>
      <c r="I1747" s="263" t="s">
        <v>1880</v>
      </c>
      <c r="J1747" s="51"/>
      <c r="K1747" s="52" t="str">
        <f t="shared" si="306"/>
        <v/>
      </c>
      <c r="L1747" s="83" t="str">
        <f t="shared" si="307"/>
        <v/>
      </c>
      <c r="M1747" s="53" t="str">
        <f>IF(K1747="","",COUNTIF($K$7:K1747,"ﾘｽﾄ１"))</f>
        <v/>
      </c>
      <c r="N1747" s="53" t="str">
        <f t="shared" si="308"/>
        <v/>
      </c>
      <c r="O1747" s="54" t="str">
        <f t="shared" si="309"/>
        <v/>
      </c>
      <c r="P1747" s="53" t="str">
        <f t="shared" si="300"/>
        <v/>
      </c>
      <c r="Q1747" s="52" t="str">
        <f t="shared" si="301"/>
        <v/>
      </c>
      <c r="R1747" s="55" t="str">
        <f t="shared" si="302"/>
        <v/>
      </c>
      <c r="S1747" s="52" t="str">
        <f t="shared" si="310"/>
        <v/>
      </c>
      <c r="T1747" s="83" t="str">
        <f t="shared" si="303"/>
        <v/>
      </c>
      <c r="U1747" s="53" t="str">
        <f>IF(S1747="","",COUNTIF($S$7:S1747,"該当２"))</f>
        <v/>
      </c>
      <c r="V1747" s="56" t="str">
        <f t="shared" si="304"/>
        <v/>
      </c>
      <c r="W1747" s="83" t="str">
        <f t="shared" si="305"/>
        <v/>
      </c>
      <c r="X1747" s="53" t="str">
        <f>IF(V1747="","",COUNTIF($V$7:V1747,"該当３"))</f>
        <v/>
      </c>
    </row>
    <row r="1748" spans="1:24">
      <c r="A1748" s="263">
        <v>1036702014</v>
      </c>
      <c r="B1748" s="263">
        <v>10</v>
      </c>
      <c r="C1748" s="264">
        <v>367</v>
      </c>
      <c r="D1748" s="265">
        <v>2</v>
      </c>
      <c r="E1748" s="264">
        <v>14</v>
      </c>
      <c r="F1748" s="263" t="s">
        <v>495</v>
      </c>
      <c r="G1748" s="263" t="s">
        <v>1854</v>
      </c>
      <c r="H1748" s="263" t="s">
        <v>1869</v>
      </c>
      <c r="I1748" s="263" t="s">
        <v>1881</v>
      </c>
      <c r="J1748" s="51"/>
      <c r="K1748" s="52" t="str">
        <f t="shared" si="306"/>
        <v/>
      </c>
      <c r="L1748" s="83" t="str">
        <f t="shared" si="307"/>
        <v/>
      </c>
      <c r="M1748" s="53" t="str">
        <f>IF(K1748="","",COUNTIF($K$7:K1748,"ﾘｽﾄ１"))</f>
        <v/>
      </c>
      <c r="N1748" s="53" t="str">
        <f t="shared" si="308"/>
        <v/>
      </c>
      <c r="O1748" s="54" t="str">
        <f t="shared" si="309"/>
        <v/>
      </c>
      <c r="P1748" s="53" t="str">
        <f t="shared" si="300"/>
        <v/>
      </c>
      <c r="Q1748" s="52" t="str">
        <f t="shared" si="301"/>
        <v/>
      </c>
      <c r="R1748" s="55" t="str">
        <f t="shared" si="302"/>
        <v/>
      </c>
      <c r="S1748" s="52" t="str">
        <f t="shared" si="310"/>
        <v/>
      </c>
      <c r="T1748" s="83" t="str">
        <f t="shared" si="303"/>
        <v/>
      </c>
      <c r="U1748" s="53" t="str">
        <f>IF(S1748="","",COUNTIF($S$7:S1748,"該当２"))</f>
        <v/>
      </c>
      <c r="V1748" s="56" t="str">
        <f t="shared" si="304"/>
        <v/>
      </c>
      <c r="W1748" s="83" t="str">
        <f t="shared" si="305"/>
        <v/>
      </c>
      <c r="X1748" s="53" t="str">
        <f>IF(V1748="","",COUNTIF($V$7:V1748,"該当３"))</f>
        <v/>
      </c>
    </row>
    <row r="1749" spans="1:24">
      <c r="A1749" s="263">
        <v>1036702015</v>
      </c>
      <c r="B1749" s="263">
        <v>10</v>
      </c>
      <c r="C1749" s="264">
        <v>367</v>
      </c>
      <c r="D1749" s="265">
        <v>2</v>
      </c>
      <c r="E1749" s="264">
        <v>15</v>
      </c>
      <c r="F1749" s="263" t="s">
        <v>495</v>
      </c>
      <c r="G1749" s="263" t="s">
        <v>1854</v>
      </c>
      <c r="H1749" s="263" t="s">
        <v>1869</v>
      </c>
      <c r="I1749" s="263" t="s">
        <v>1882</v>
      </c>
      <c r="J1749" s="51"/>
      <c r="K1749" s="52" t="str">
        <f t="shared" si="306"/>
        <v/>
      </c>
      <c r="L1749" s="83" t="str">
        <f t="shared" si="307"/>
        <v/>
      </c>
      <c r="M1749" s="53" t="str">
        <f>IF(K1749="","",COUNTIF($K$7:K1749,"ﾘｽﾄ１"))</f>
        <v/>
      </c>
      <c r="N1749" s="53" t="str">
        <f t="shared" si="308"/>
        <v/>
      </c>
      <c r="O1749" s="54" t="str">
        <f t="shared" si="309"/>
        <v/>
      </c>
      <c r="P1749" s="53" t="str">
        <f t="shared" si="300"/>
        <v/>
      </c>
      <c r="Q1749" s="52" t="str">
        <f t="shared" si="301"/>
        <v/>
      </c>
      <c r="R1749" s="55" t="str">
        <f t="shared" si="302"/>
        <v/>
      </c>
      <c r="S1749" s="52" t="str">
        <f t="shared" si="310"/>
        <v/>
      </c>
      <c r="T1749" s="83" t="str">
        <f t="shared" si="303"/>
        <v/>
      </c>
      <c r="U1749" s="53" t="str">
        <f>IF(S1749="","",COUNTIF($S$7:S1749,"該当２"))</f>
        <v/>
      </c>
      <c r="V1749" s="56" t="str">
        <f t="shared" si="304"/>
        <v/>
      </c>
      <c r="W1749" s="83" t="str">
        <f t="shared" si="305"/>
        <v/>
      </c>
      <c r="X1749" s="53" t="str">
        <f>IF(V1749="","",COUNTIF($V$7:V1749,"該当３"))</f>
        <v/>
      </c>
    </row>
    <row r="1750" spans="1:24">
      <c r="A1750" s="263">
        <v>1036702016</v>
      </c>
      <c r="B1750" s="263">
        <v>10</v>
      </c>
      <c r="C1750" s="264">
        <v>367</v>
      </c>
      <c r="D1750" s="265">
        <v>2</v>
      </c>
      <c r="E1750" s="264">
        <v>16</v>
      </c>
      <c r="F1750" s="263" t="s">
        <v>495</v>
      </c>
      <c r="G1750" s="263" t="s">
        <v>1854</v>
      </c>
      <c r="H1750" s="263" t="s">
        <v>1869</v>
      </c>
      <c r="I1750" s="263" t="s">
        <v>1883</v>
      </c>
      <c r="J1750" s="51"/>
      <c r="K1750" s="52" t="str">
        <f t="shared" si="306"/>
        <v/>
      </c>
      <c r="L1750" s="83" t="str">
        <f t="shared" si="307"/>
        <v/>
      </c>
      <c r="M1750" s="53" t="str">
        <f>IF(K1750="","",COUNTIF($K$7:K1750,"ﾘｽﾄ１"))</f>
        <v/>
      </c>
      <c r="N1750" s="53" t="str">
        <f t="shared" si="308"/>
        <v/>
      </c>
      <c r="O1750" s="54" t="str">
        <f t="shared" si="309"/>
        <v/>
      </c>
      <c r="P1750" s="53" t="str">
        <f t="shared" si="300"/>
        <v/>
      </c>
      <c r="Q1750" s="52" t="str">
        <f t="shared" si="301"/>
        <v/>
      </c>
      <c r="R1750" s="55" t="str">
        <f t="shared" si="302"/>
        <v/>
      </c>
      <c r="S1750" s="52" t="str">
        <f t="shared" si="310"/>
        <v/>
      </c>
      <c r="T1750" s="83" t="str">
        <f t="shared" si="303"/>
        <v/>
      </c>
      <c r="U1750" s="53" t="str">
        <f>IF(S1750="","",COUNTIF($S$7:S1750,"該当２"))</f>
        <v/>
      </c>
      <c r="V1750" s="56" t="str">
        <f t="shared" si="304"/>
        <v/>
      </c>
      <c r="W1750" s="83" t="str">
        <f t="shared" si="305"/>
        <v/>
      </c>
      <c r="X1750" s="53" t="str">
        <f>IF(V1750="","",COUNTIF($V$7:V1750,"該当３"))</f>
        <v/>
      </c>
    </row>
    <row r="1751" spans="1:24">
      <c r="A1751" s="263">
        <v>1036702017</v>
      </c>
      <c r="B1751" s="263">
        <v>10</v>
      </c>
      <c r="C1751" s="264">
        <v>367</v>
      </c>
      <c r="D1751" s="265">
        <v>2</v>
      </c>
      <c r="E1751" s="264">
        <v>17</v>
      </c>
      <c r="F1751" s="263" t="s">
        <v>495</v>
      </c>
      <c r="G1751" s="263" t="s">
        <v>1854</v>
      </c>
      <c r="H1751" s="263" t="s">
        <v>1869</v>
      </c>
      <c r="I1751" s="263" t="s">
        <v>73</v>
      </c>
      <c r="J1751" s="51"/>
      <c r="K1751" s="52" t="str">
        <f t="shared" si="306"/>
        <v/>
      </c>
      <c r="L1751" s="83" t="str">
        <f t="shared" si="307"/>
        <v/>
      </c>
      <c r="M1751" s="53" t="str">
        <f>IF(K1751="","",COUNTIF($K$7:K1751,"ﾘｽﾄ１"))</f>
        <v/>
      </c>
      <c r="N1751" s="53" t="str">
        <f t="shared" si="308"/>
        <v/>
      </c>
      <c r="O1751" s="54" t="str">
        <f t="shared" si="309"/>
        <v/>
      </c>
      <c r="P1751" s="53" t="str">
        <f t="shared" si="300"/>
        <v/>
      </c>
      <c r="Q1751" s="52" t="str">
        <f t="shared" si="301"/>
        <v/>
      </c>
      <c r="R1751" s="55" t="str">
        <f t="shared" si="302"/>
        <v/>
      </c>
      <c r="S1751" s="52" t="str">
        <f t="shared" si="310"/>
        <v/>
      </c>
      <c r="T1751" s="83" t="str">
        <f t="shared" si="303"/>
        <v/>
      </c>
      <c r="U1751" s="53" t="str">
        <f>IF(S1751="","",COUNTIF($S$7:S1751,"該当２"))</f>
        <v/>
      </c>
      <c r="V1751" s="56" t="str">
        <f t="shared" si="304"/>
        <v/>
      </c>
      <c r="W1751" s="83" t="str">
        <f t="shared" si="305"/>
        <v/>
      </c>
      <c r="X1751" s="53" t="str">
        <f>IF(V1751="","",COUNTIF($V$7:V1751,"該当３"))</f>
        <v/>
      </c>
    </row>
    <row r="1752" spans="1:24">
      <c r="A1752" s="263">
        <v>1036702018</v>
      </c>
      <c r="B1752" s="263">
        <v>10</v>
      </c>
      <c r="C1752" s="264">
        <v>367</v>
      </c>
      <c r="D1752" s="265">
        <v>2</v>
      </c>
      <c r="E1752" s="264">
        <v>18</v>
      </c>
      <c r="F1752" s="263" t="s">
        <v>495</v>
      </c>
      <c r="G1752" s="263" t="s">
        <v>1854</v>
      </c>
      <c r="H1752" s="263" t="s">
        <v>1869</v>
      </c>
      <c r="I1752" s="263" t="s">
        <v>1884</v>
      </c>
      <c r="J1752" s="51"/>
      <c r="K1752" s="52" t="str">
        <f t="shared" si="306"/>
        <v/>
      </c>
      <c r="L1752" s="83" t="str">
        <f t="shared" si="307"/>
        <v/>
      </c>
      <c r="M1752" s="53" t="str">
        <f>IF(K1752="","",COUNTIF($K$7:K1752,"ﾘｽﾄ１"))</f>
        <v/>
      </c>
      <c r="N1752" s="53" t="str">
        <f t="shared" si="308"/>
        <v/>
      </c>
      <c r="O1752" s="54" t="str">
        <f t="shared" si="309"/>
        <v/>
      </c>
      <c r="P1752" s="53" t="str">
        <f t="shared" si="300"/>
        <v/>
      </c>
      <c r="Q1752" s="52" t="str">
        <f t="shared" si="301"/>
        <v/>
      </c>
      <c r="R1752" s="55" t="str">
        <f t="shared" si="302"/>
        <v/>
      </c>
      <c r="S1752" s="52" t="str">
        <f t="shared" si="310"/>
        <v/>
      </c>
      <c r="T1752" s="83" t="str">
        <f t="shared" si="303"/>
        <v/>
      </c>
      <c r="U1752" s="53" t="str">
        <f>IF(S1752="","",COUNTIF($S$7:S1752,"該当２"))</f>
        <v/>
      </c>
      <c r="V1752" s="56" t="str">
        <f t="shared" si="304"/>
        <v/>
      </c>
      <c r="W1752" s="83" t="str">
        <f t="shared" si="305"/>
        <v/>
      </c>
      <c r="X1752" s="53" t="str">
        <f>IF(V1752="","",COUNTIF($V$7:V1752,"該当３"))</f>
        <v/>
      </c>
    </row>
    <row r="1753" spans="1:24">
      <c r="A1753" s="263">
        <v>1038200000</v>
      </c>
      <c r="B1753" s="263">
        <v>10</v>
      </c>
      <c r="C1753" s="264">
        <v>382</v>
      </c>
      <c r="D1753" s="265">
        <v>0</v>
      </c>
      <c r="E1753" s="264">
        <v>0</v>
      </c>
      <c r="F1753" s="263" t="s">
        <v>495</v>
      </c>
      <c r="G1753" s="263" t="s">
        <v>1885</v>
      </c>
      <c r="H1753" s="263"/>
      <c r="I1753" s="263"/>
      <c r="J1753" s="51"/>
      <c r="K1753" s="52" t="str">
        <f t="shared" si="306"/>
        <v>ﾘｽﾄ１</v>
      </c>
      <c r="L1753" s="83" t="str">
        <f t="shared" si="307"/>
        <v>下仁田町</v>
      </c>
      <c r="M1753" s="53">
        <f>IF(K1753="","",COUNTIF($K$7:K1753,"ﾘｽﾄ１"))</f>
        <v>17</v>
      </c>
      <c r="N1753" s="53" t="str">
        <f t="shared" si="308"/>
        <v/>
      </c>
      <c r="O1753" s="54" t="str">
        <f t="shared" si="309"/>
        <v/>
      </c>
      <c r="P1753" s="53" t="str">
        <f t="shared" si="300"/>
        <v/>
      </c>
      <c r="Q1753" s="52" t="str">
        <f t="shared" si="301"/>
        <v/>
      </c>
      <c r="R1753" s="55" t="str">
        <f t="shared" si="302"/>
        <v/>
      </c>
      <c r="S1753" s="52" t="str">
        <f t="shared" si="310"/>
        <v/>
      </c>
      <c r="T1753" s="83" t="str">
        <f t="shared" si="303"/>
        <v/>
      </c>
      <c r="U1753" s="53" t="str">
        <f>IF(S1753="","",COUNTIF($S$7:S1753,"該当２"))</f>
        <v/>
      </c>
      <c r="V1753" s="56" t="str">
        <f t="shared" si="304"/>
        <v/>
      </c>
      <c r="W1753" s="83" t="str">
        <f t="shared" si="305"/>
        <v/>
      </c>
      <c r="X1753" s="53" t="str">
        <f>IF(V1753="","",COUNTIF($V$7:V1753,"該当３"))</f>
        <v/>
      </c>
    </row>
    <row r="1754" spans="1:24">
      <c r="A1754" s="263">
        <v>1038201000</v>
      </c>
      <c r="B1754" s="263">
        <v>10</v>
      </c>
      <c r="C1754" s="264">
        <v>382</v>
      </c>
      <c r="D1754" s="265">
        <v>1</v>
      </c>
      <c r="E1754" s="264">
        <v>0</v>
      </c>
      <c r="F1754" s="263" t="s">
        <v>495</v>
      </c>
      <c r="G1754" s="263" t="s">
        <v>1885</v>
      </c>
      <c r="H1754" s="266" t="s">
        <v>1886</v>
      </c>
      <c r="I1754" s="263"/>
      <c r="J1754" s="51"/>
      <c r="K1754" s="52" t="str">
        <f t="shared" si="306"/>
        <v/>
      </c>
      <c r="L1754" s="83" t="str">
        <f t="shared" si="307"/>
        <v/>
      </c>
      <c r="M1754" s="53" t="str">
        <f>IF(K1754="","",COUNTIF($K$7:K1754,"ﾘｽﾄ１"))</f>
        <v/>
      </c>
      <c r="N1754" s="53" t="str">
        <f t="shared" si="308"/>
        <v/>
      </c>
      <c r="O1754" s="54" t="str">
        <f t="shared" si="309"/>
        <v/>
      </c>
      <c r="P1754" s="53" t="str">
        <f t="shared" si="300"/>
        <v/>
      </c>
      <c r="Q1754" s="52" t="str">
        <f t="shared" si="301"/>
        <v/>
      </c>
      <c r="R1754" s="55" t="str">
        <f t="shared" si="302"/>
        <v/>
      </c>
      <c r="S1754" s="52" t="str">
        <f t="shared" si="310"/>
        <v/>
      </c>
      <c r="T1754" s="83" t="str">
        <f t="shared" si="303"/>
        <v/>
      </c>
      <c r="U1754" s="53" t="str">
        <f>IF(S1754="","",COUNTIF($S$7:S1754,"該当２"))</f>
        <v/>
      </c>
      <c r="V1754" s="56" t="str">
        <f t="shared" si="304"/>
        <v/>
      </c>
      <c r="W1754" s="83" t="str">
        <f t="shared" si="305"/>
        <v/>
      </c>
      <c r="X1754" s="53" t="str">
        <f>IF(V1754="","",COUNTIF($V$7:V1754,"該当３"))</f>
        <v/>
      </c>
    </row>
    <row r="1755" spans="1:24">
      <c r="A1755" s="263">
        <v>1038201001</v>
      </c>
      <c r="B1755" s="263">
        <v>10</v>
      </c>
      <c r="C1755" s="264">
        <v>382</v>
      </c>
      <c r="D1755" s="265">
        <v>1</v>
      </c>
      <c r="E1755" s="264">
        <v>1</v>
      </c>
      <c r="F1755" s="263" t="s">
        <v>495</v>
      </c>
      <c r="G1755" s="263" t="s">
        <v>1885</v>
      </c>
      <c r="H1755" s="263" t="s">
        <v>1885</v>
      </c>
      <c r="I1755" s="263" t="s">
        <v>44</v>
      </c>
      <c r="J1755" s="51"/>
      <c r="K1755" s="52" t="str">
        <f t="shared" si="306"/>
        <v/>
      </c>
      <c r="L1755" s="83" t="str">
        <f t="shared" si="307"/>
        <v/>
      </c>
      <c r="M1755" s="53" t="str">
        <f>IF(K1755="","",COUNTIF($K$7:K1755,"ﾘｽﾄ１"))</f>
        <v/>
      </c>
      <c r="N1755" s="53" t="str">
        <f t="shared" si="308"/>
        <v/>
      </c>
      <c r="O1755" s="54" t="str">
        <f t="shared" si="309"/>
        <v/>
      </c>
      <c r="P1755" s="53" t="str">
        <f t="shared" si="300"/>
        <v/>
      </c>
      <c r="Q1755" s="52" t="str">
        <f t="shared" si="301"/>
        <v/>
      </c>
      <c r="R1755" s="55" t="str">
        <f t="shared" si="302"/>
        <v/>
      </c>
      <c r="S1755" s="52" t="str">
        <f t="shared" si="310"/>
        <v/>
      </c>
      <c r="T1755" s="83" t="str">
        <f t="shared" si="303"/>
        <v/>
      </c>
      <c r="U1755" s="53" t="str">
        <f>IF(S1755="","",COUNTIF($S$7:S1755,"該当２"))</f>
        <v/>
      </c>
      <c r="V1755" s="56" t="str">
        <f t="shared" si="304"/>
        <v/>
      </c>
      <c r="W1755" s="83" t="str">
        <f t="shared" si="305"/>
        <v/>
      </c>
      <c r="X1755" s="53" t="str">
        <f>IF(V1755="","",COUNTIF($V$7:V1755,"該当３"))</f>
        <v/>
      </c>
    </row>
    <row r="1756" spans="1:24">
      <c r="A1756" s="263">
        <v>1038201002</v>
      </c>
      <c r="B1756" s="263">
        <v>10</v>
      </c>
      <c r="C1756" s="264">
        <v>382</v>
      </c>
      <c r="D1756" s="265">
        <v>1</v>
      </c>
      <c r="E1756" s="264">
        <v>2</v>
      </c>
      <c r="F1756" s="263" t="s">
        <v>495</v>
      </c>
      <c r="G1756" s="263" t="s">
        <v>1885</v>
      </c>
      <c r="H1756" s="263" t="s">
        <v>1885</v>
      </c>
      <c r="I1756" s="263" t="s">
        <v>39</v>
      </c>
      <c r="J1756" s="51"/>
      <c r="K1756" s="52" t="str">
        <f t="shared" si="306"/>
        <v/>
      </c>
      <c r="L1756" s="83" t="str">
        <f t="shared" si="307"/>
        <v/>
      </c>
      <c r="M1756" s="53" t="str">
        <f>IF(K1756="","",COUNTIF($K$7:K1756,"ﾘｽﾄ１"))</f>
        <v/>
      </c>
      <c r="N1756" s="53" t="str">
        <f t="shared" si="308"/>
        <v/>
      </c>
      <c r="O1756" s="54" t="str">
        <f t="shared" si="309"/>
        <v/>
      </c>
      <c r="P1756" s="53" t="str">
        <f t="shared" si="300"/>
        <v/>
      </c>
      <c r="Q1756" s="52" t="str">
        <f t="shared" si="301"/>
        <v/>
      </c>
      <c r="R1756" s="55" t="str">
        <f t="shared" si="302"/>
        <v/>
      </c>
      <c r="S1756" s="52" t="str">
        <f t="shared" si="310"/>
        <v/>
      </c>
      <c r="T1756" s="83" t="str">
        <f t="shared" si="303"/>
        <v/>
      </c>
      <c r="U1756" s="53" t="str">
        <f>IF(S1756="","",COUNTIF($S$7:S1756,"該当２"))</f>
        <v/>
      </c>
      <c r="V1756" s="56" t="str">
        <f t="shared" si="304"/>
        <v/>
      </c>
      <c r="W1756" s="83" t="str">
        <f t="shared" si="305"/>
        <v/>
      </c>
      <c r="X1756" s="53" t="str">
        <f>IF(V1756="","",COUNTIF($V$7:V1756,"該当３"))</f>
        <v/>
      </c>
    </row>
    <row r="1757" spans="1:24">
      <c r="A1757" s="263">
        <v>1038201003</v>
      </c>
      <c r="B1757" s="263">
        <v>10</v>
      </c>
      <c r="C1757" s="264">
        <v>382</v>
      </c>
      <c r="D1757" s="265">
        <v>1</v>
      </c>
      <c r="E1757" s="264">
        <v>3</v>
      </c>
      <c r="F1757" s="263" t="s">
        <v>495</v>
      </c>
      <c r="G1757" s="263" t="s">
        <v>1885</v>
      </c>
      <c r="H1757" s="263" t="s">
        <v>1885</v>
      </c>
      <c r="I1757" s="263" t="s">
        <v>9</v>
      </c>
      <c r="J1757" s="51"/>
      <c r="K1757" s="52" t="str">
        <f t="shared" si="306"/>
        <v/>
      </c>
      <c r="L1757" s="83" t="str">
        <f t="shared" si="307"/>
        <v/>
      </c>
      <c r="M1757" s="53" t="str">
        <f>IF(K1757="","",COUNTIF($K$7:K1757,"ﾘｽﾄ１"))</f>
        <v/>
      </c>
      <c r="N1757" s="53" t="str">
        <f t="shared" si="308"/>
        <v/>
      </c>
      <c r="O1757" s="54" t="str">
        <f t="shared" si="309"/>
        <v/>
      </c>
      <c r="P1757" s="53" t="str">
        <f t="shared" si="300"/>
        <v/>
      </c>
      <c r="Q1757" s="52" t="str">
        <f t="shared" si="301"/>
        <v/>
      </c>
      <c r="R1757" s="55" t="str">
        <f t="shared" si="302"/>
        <v/>
      </c>
      <c r="S1757" s="52" t="str">
        <f t="shared" si="310"/>
        <v/>
      </c>
      <c r="T1757" s="83" t="str">
        <f t="shared" si="303"/>
        <v/>
      </c>
      <c r="U1757" s="53" t="str">
        <f>IF(S1757="","",COUNTIF($S$7:S1757,"該当２"))</f>
        <v/>
      </c>
      <c r="V1757" s="56" t="str">
        <f t="shared" si="304"/>
        <v/>
      </c>
      <c r="W1757" s="83" t="str">
        <f t="shared" si="305"/>
        <v/>
      </c>
      <c r="X1757" s="53" t="str">
        <f>IF(V1757="","",COUNTIF($V$7:V1757,"該当３"))</f>
        <v/>
      </c>
    </row>
    <row r="1758" spans="1:24">
      <c r="A1758" s="263">
        <v>1038201004</v>
      </c>
      <c r="B1758" s="263">
        <v>10</v>
      </c>
      <c r="C1758" s="264">
        <v>382</v>
      </c>
      <c r="D1758" s="265">
        <v>1</v>
      </c>
      <c r="E1758" s="264">
        <v>4</v>
      </c>
      <c r="F1758" s="263" t="s">
        <v>495</v>
      </c>
      <c r="G1758" s="263" t="s">
        <v>1885</v>
      </c>
      <c r="H1758" s="263" t="s">
        <v>1885</v>
      </c>
      <c r="I1758" s="263" t="s">
        <v>1887</v>
      </c>
      <c r="J1758" s="51"/>
      <c r="K1758" s="52" t="str">
        <f t="shared" si="306"/>
        <v/>
      </c>
      <c r="L1758" s="83" t="str">
        <f t="shared" si="307"/>
        <v/>
      </c>
      <c r="M1758" s="53" t="str">
        <f>IF(K1758="","",COUNTIF($K$7:K1758,"ﾘｽﾄ１"))</f>
        <v/>
      </c>
      <c r="N1758" s="53" t="str">
        <f t="shared" si="308"/>
        <v/>
      </c>
      <c r="O1758" s="54" t="str">
        <f t="shared" si="309"/>
        <v/>
      </c>
      <c r="P1758" s="53" t="str">
        <f t="shared" si="300"/>
        <v/>
      </c>
      <c r="Q1758" s="52" t="str">
        <f t="shared" si="301"/>
        <v/>
      </c>
      <c r="R1758" s="55" t="str">
        <f t="shared" si="302"/>
        <v/>
      </c>
      <c r="S1758" s="52" t="str">
        <f t="shared" si="310"/>
        <v/>
      </c>
      <c r="T1758" s="83" t="str">
        <f t="shared" si="303"/>
        <v/>
      </c>
      <c r="U1758" s="53" t="str">
        <f>IF(S1758="","",COUNTIF($S$7:S1758,"該当２"))</f>
        <v/>
      </c>
      <c r="V1758" s="56" t="str">
        <f t="shared" si="304"/>
        <v/>
      </c>
      <c r="W1758" s="83" t="str">
        <f t="shared" si="305"/>
        <v/>
      </c>
      <c r="X1758" s="53" t="str">
        <f>IF(V1758="","",COUNTIF($V$7:V1758,"該当３"))</f>
        <v/>
      </c>
    </row>
    <row r="1759" spans="1:24">
      <c r="A1759" s="263">
        <v>1038201005</v>
      </c>
      <c r="B1759" s="263">
        <v>10</v>
      </c>
      <c r="C1759" s="264">
        <v>382</v>
      </c>
      <c r="D1759" s="265">
        <v>1</v>
      </c>
      <c r="E1759" s="264">
        <v>5</v>
      </c>
      <c r="F1759" s="263" t="s">
        <v>495</v>
      </c>
      <c r="G1759" s="263" t="s">
        <v>1885</v>
      </c>
      <c r="H1759" s="263" t="s">
        <v>1885</v>
      </c>
      <c r="I1759" s="263" t="s">
        <v>1888</v>
      </c>
      <c r="J1759" s="51"/>
      <c r="K1759" s="52" t="str">
        <f t="shared" si="306"/>
        <v/>
      </c>
      <c r="L1759" s="83" t="str">
        <f t="shared" si="307"/>
        <v/>
      </c>
      <c r="M1759" s="53" t="str">
        <f>IF(K1759="","",COUNTIF($K$7:K1759,"ﾘｽﾄ１"))</f>
        <v/>
      </c>
      <c r="N1759" s="53" t="str">
        <f t="shared" si="308"/>
        <v/>
      </c>
      <c r="O1759" s="54" t="str">
        <f t="shared" si="309"/>
        <v/>
      </c>
      <c r="P1759" s="53" t="str">
        <f t="shared" si="300"/>
        <v/>
      </c>
      <c r="Q1759" s="52" t="str">
        <f t="shared" si="301"/>
        <v/>
      </c>
      <c r="R1759" s="55" t="str">
        <f t="shared" si="302"/>
        <v/>
      </c>
      <c r="S1759" s="52" t="str">
        <f t="shared" si="310"/>
        <v/>
      </c>
      <c r="T1759" s="83" t="str">
        <f t="shared" si="303"/>
        <v/>
      </c>
      <c r="U1759" s="53" t="str">
        <f>IF(S1759="","",COUNTIF($S$7:S1759,"該当２"))</f>
        <v/>
      </c>
      <c r="V1759" s="56" t="str">
        <f t="shared" si="304"/>
        <v/>
      </c>
      <c r="W1759" s="83" t="str">
        <f t="shared" si="305"/>
        <v/>
      </c>
      <c r="X1759" s="53" t="str">
        <f>IF(V1759="","",COUNTIF($V$7:V1759,"該当３"))</f>
        <v/>
      </c>
    </row>
    <row r="1760" spans="1:24">
      <c r="A1760" s="263">
        <v>1038201006</v>
      </c>
      <c r="B1760" s="263">
        <v>10</v>
      </c>
      <c r="C1760" s="264">
        <v>382</v>
      </c>
      <c r="D1760" s="265">
        <v>1</v>
      </c>
      <c r="E1760" s="264">
        <v>6</v>
      </c>
      <c r="F1760" s="263" t="s">
        <v>495</v>
      </c>
      <c r="G1760" s="263" t="s">
        <v>1885</v>
      </c>
      <c r="H1760" s="263" t="s">
        <v>1885</v>
      </c>
      <c r="I1760" s="263" t="s">
        <v>55</v>
      </c>
      <c r="J1760" s="51"/>
      <c r="K1760" s="52" t="str">
        <f t="shared" si="306"/>
        <v/>
      </c>
      <c r="L1760" s="83" t="str">
        <f t="shared" si="307"/>
        <v/>
      </c>
      <c r="M1760" s="53" t="str">
        <f>IF(K1760="","",COUNTIF($K$7:K1760,"ﾘｽﾄ１"))</f>
        <v/>
      </c>
      <c r="N1760" s="53" t="str">
        <f t="shared" si="308"/>
        <v/>
      </c>
      <c r="O1760" s="54" t="str">
        <f t="shared" si="309"/>
        <v/>
      </c>
      <c r="P1760" s="53" t="str">
        <f t="shared" si="300"/>
        <v/>
      </c>
      <c r="Q1760" s="52" t="str">
        <f t="shared" si="301"/>
        <v/>
      </c>
      <c r="R1760" s="55" t="str">
        <f t="shared" si="302"/>
        <v/>
      </c>
      <c r="S1760" s="52" t="str">
        <f t="shared" si="310"/>
        <v/>
      </c>
      <c r="T1760" s="83" t="str">
        <f t="shared" si="303"/>
        <v/>
      </c>
      <c r="U1760" s="53" t="str">
        <f>IF(S1760="","",COUNTIF($S$7:S1760,"該当２"))</f>
        <v/>
      </c>
      <c r="V1760" s="56" t="str">
        <f t="shared" si="304"/>
        <v/>
      </c>
      <c r="W1760" s="83" t="str">
        <f t="shared" si="305"/>
        <v/>
      </c>
      <c r="X1760" s="53" t="str">
        <f>IF(V1760="","",COUNTIF($V$7:V1760,"該当３"))</f>
        <v/>
      </c>
    </row>
    <row r="1761" spans="1:24">
      <c r="A1761" s="263">
        <v>1038201007</v>
      </c>
      <c r="B1761" s="263">
        <v>10</v>
      </c>
      <c r="C1761" s="264">
        <v>382</v>
      </c>
      <c r="D1761" s="265">
        <v>1</v>
      </c>
      <c r="E1761" s="264">
        <v>7</v>
      </c>
      <c r="F1761" s="263" t="s">
        <v>495</v>
      </c>
      <c r="G1761" s="263" t="s">
        <v>1885</v>
      </c>
      <c r="H1761" s="263" t="s">
        <v>1885</v>
      </c>
      <c r="I1761" s="263" t="s">
        <v>1889</v>
      </c>
      <c r="J1761" s="51"/>
      <c r="K1761" s="52" t="str">
        <f t="shared" si="306"/>
        <v/>
      </c>
      <c r="L1761" s="83" t="str">
        <f t="shared" si="307"/>
        <v/>
      </c>
      <c r="M1761" s="53" t="str">
        <f>IF(K1761="","",COUNTIF($K$7:K1761,"ﾘｽﾄ１"))</f>
        <v/>
      </c>
      <c r="N1761" s="53" t="str">
        <f t="shared" si="308"/>
        <v/>
      </c>
      <c r="O1761" s="54" t="str">
        <f t="shared" si="309"/>
        <v/>
      </c>
      <c r="P1761" s="53" t="str">
        <f t="shared" si="300"/>
        <v/>
      </c>
      <c r="Q1761" s="52" t="str">
        <f t="shared" si="301"/>
        <v/>
      </c>
      <c r="R1761" s="55" t="str">
        <f t="shared" si="302"/>
        <v/>
      </c>
      <c r="S1761" s="52" t="str">
        <f t="shared" si="310"/>
        <v/>
      </c>
      <c r="T1761" s="83" t="str">
        <f t="shared" si="303"/>
        <v/>
      </c>
      <c r="U1761" s="53" t="str">
        <f>IF(S1761="","",COUNTIF($S$7:S1761,"該当２"))</f>
        <v/>
      </c>
      <c r="V1761" s="56" t="str">
        <f t="shared" si="304"/>
        <v/>
      </c>
      <c r="W1761" s="83" t="str">
        <f t="shared" si="305"/>
        <v/>
      </c>
      <c r="X1761" s="53" t="str">
        <f>IF(V1761="","",COUNTIF($V$7:V1761,"該当３"))</f>
        <v/>
      </c>
    </row>
    <row r="1762" spans="1:24">
      <c r="A1762" s="263">
        <v>1038201008</v>
      </c>
      <c r="B1762" s="263">
        <v>10</v>
      </c>
      <c r="C1762" s="264">
        <v>382</v>
      </c>
      <c r="D1762" s="265">
        <v>1</v>
      </c>
      <c r="E1762" s="264">
        <v>8</v>
      </c>
      <c r="F1762" s="263" t="s">
        <v>495</v>
      </c>
      <c r="G1762" s="263" t="s">
        <v>1885</v>
      </c>
      <c r="H1762" s="263" t="s">
        <v>1885</v>
      </c>
      <c r="I1762" s="263" t="s">
        <v>1890</v>
      </c>
      <c r="J1762" s="51"/>
      <c r="K1762" s="52" t="str">
        <f t="shared" si="306"/>
        <v/>
      </c>
      <c r="L1762" s="83" t="str">
        <f t="shared" si="307"/>
        <v/>
      </c>
      <c r="M1762" s="53" t="str">
        <f>IF(K1762="","",COUNTIF($K$7:K1762,"ﾘｽﾄ１"))</f>
        <v/>
      </c>
      <c r="N1762" s="53" t="str">
        <f t="shared" si="308"/>
        <v/>
      </c>
      <c r="O1762" s="54" t="str">
        <f t="shared" si="309"/>
        <v/>
      </c>
      <c r="P1762" s="53" t="str">
        <f t="shared" si="300"/>
        <v/>
      </c>
      <c r="Q1762" s="52" t="str">
        <f t="shared" si="301"/>
        <v/>
      </c>
      <c r="R1762" s="55" t="str">
        <f t="shared" si="302"/>
        <v/>
      </c>
      <c r="S1762" s="52" t="str">
        <f t="shared" si="310"/>
        <v/>
      </c>
      <c r="T1762" s="83" t="str">
        <f t="shared" si="303"/>
        <v/>
      </c>
      <c r="U1762" s="53" t="str">
        <f>IF(S1762="","",COUNTIF($S$7:S1762,"該当２"))</f>
        <v/>
      </c>
      <c r="V1762" s="56" t="str">
        <f t="shared" si="304"/>
        <v/>
      </c>
      <c r="W1762" s="83" t="str">
        <f t="shared" si="305"/>
        <v/>
      </c>
      <c r="X1762" s="53" t="str">
        <f>IF(V1762="","",COUNTIF($V$7:V1762,"該当３"))</f>
        <v/>
      </c>
    </row>
    <row r="1763" spans="1:24">
      <c r="A1763" s="263">
        <v>1038201009</v>
      </c>
      <c r="B1763" s="263">
        <v>10</v>
      </c>
      <c r="C1763" s="264">
        <v>382</v>
      </c>
      <c r="D1763" s="265">
        <v>1</v>
      </c>
      <c r="E1763" s="264">
        <v>9</v>
      </c>
      <c r="F1763" s="263" t="s">
        <v>495</v>
      </c>
      <c r="G1763" s="263" t="s">
        <v>1885</v>
      </c>
      <c r="H1763" s="263" t="s">
        <v>1885</v>
      </c>
      <c r="I1763" s="263" t="s">
        <v>1891</v>
      </c>
      <c r="J1763" s="51"/>
      <c r="K1763" s="52" t="str">
        <f t="shared" si="306"/>
        <v/>
      </c>
      <c r="L1763" s="83" t="str">
        <f t="shared" si="307"/>
        <v/>
      </c>
      <c r="M1763" s="53" t="str">
        <f>IF(K1763="","",COUNTIF($K$7:K1763,"ﾘｽﾄ１"))</f>
        <v/>
      </c>
      <c r="N1763" s="53" t="str">
        <f t="shared" si="308"/>
        <v/>
      </c>
      <c r="O1763" s="54" t="str">
        <f t="shared" si="309"/>
        <v/>
      </c>
      <c r="P1763" s="53" t="str">
        <f t="shared" si="300"/>
        <v/>
      </c>
      <c r="Q1763" s="52" t="str">
        <f t="shared" si="301"/>
        <v/>
      </c>
      <c r="R1763" s="55" t="str">
        <f t="shared" si="302"/>
        <v/>
      </c>
      <c r="S1763" s="52" t="str">
        <f t="shared" si="310"/>
        <v/>
      </c>
      <c r="T1763" s="83" t="str">
        <f t="shared" si="303"/>
        <v/>
      </c>
      <c r="U1763" s="53" t="str">
        <f>IF(S1763="","",COUNTIF($S$7:S1763,"該当２"))</f>
        <v/>
      </c>
      <c r="V1763" s="56" t="str">
        <f t="shared" si="304"/>
        <v/>
      </c>
      <c r="W1763" s="83" t="str">
        <f t="shared" si="305"/>
        <v/>
      </c>
      <c r="X1763" s="53" t="str">
        <f>IF(V1763="","",COUNTIF($V$7:V1763,"該当３"))</f>
        <v/>
      </c>
    </row>
    <row r="1764" spans="1:24">
      <c r="A1764" s="263">
        <v>1038202000</v>
      </c>
      <c r="B1764" s="263">
        <v>10</v>
      </c>
      <c r="C1764" s="264">
        <v>382</v>
      </c>
      <c r="D1764" s="265">
        <v>2</v>
      </c>
      <c r="E1764" s="264">
        <v>0</v>
      </c>
      <c r="F1764" s="263" t="s">
        <v>495</v>
      </c>
      <c r="G1764" s="263" t="s">
        <v>1885</v>
      </c>
      <c r="H1764" s="263" t="s">
        <v>1892</v>
      </c>
      <c r="I1764" s="263"/>
      <c r="J1764" s="51"/>
      <c r="K1764" s="52" t="str">
        <f t="shared" si="306"/>
        <v/>
      </c>
      <c r="L1764" s="83" t="str">
        <f t="shared" si="307"/>
        <v/>
      </c>
      <c r="M1764" s="53" t="str">
        <f>IF(K1764="","",COUNTIF($K$7:K1764,"ﾘｽﾄ１"))</f>
        <v/>
      </c>
      <c r="N1764" s="53" t="str">
        <f t="shared" si="308"/>
        <v/>
      </c>
      <c r="O1764" s="54" t="str">
        <f t="shared" si="309"/>
        <v/>
      </c>
      <c r="P1764" s="53" t="str">
        <f t="shared" si="300"/>
        <v/>
      </c>
      <c r="Q1764" s="52" t="str">
        <f t="shared" si="301"/>
        <v/>
      </c>
      <c r="R1764" s="55" t="str">
        <f t="shared" si="302"/>
        <v/>
      </c>
      <c r="S1764" s="52" t="str">
        <f t="shared" si="310"/>
        <v/>
      </c>
      <c r="T1764" s="83" t="str">
        <f t="shared" si="303"/>
        <v/>
      </c>
      <c r="U1764" s="53" t="str">
        <f>IF(S1764="","",COUNTIF($S$7:S1764,"該当２"))</f>
        <v/>
      </c>
      <c r="V1764" s="56" t="str">
        <f t="shared" si="304"/>
        <v/>
      </c>
      <c r="W1764" s="83" t="str">
        <f t="shared" si="305"/>
        <v/>
      </c>
      <c r="X1764" s="53" t="str">
        <f>IF(V1764="","",COUNTIF($V$7:V1764,"該当３"))</f>
        <v/>
      </c>
    </row>
    <row r="1765" spans="1:24">
      <c r="A1765" s="263">
        <v>1038202001</v>
      </c>
      <c r="B1765" s="263">
        <v>10</v>
      </c>
      <c r="C1765" s="264">
        <v>382</v>
      </c>
      <c r="D1765" s="265">
        <v>2</v>
      </c>
      <c r="E1765" s="264">
        <v>1</v>
      </c>
      <c r="F1765" s="263" t="s">
        <v>495</v>
      </c>
      <c r="G1765" s="263" t="s">
        <v>1885</v>
      </c>
      <c r="H1765" s="263" t="s">
        <v>1892</v>
      </c>
      <c r="I1765" s="263" t="s">
        <v>1893</v>
      </c>
      <c r="J1765" s="51"/>
      <c r="K1765" s="52" t="str">
        <f t="shared" si="306"/>
        <v/>
      </c>
      <c r="L1765" s="83" t="str">
        <f t="shared" si="307"/>
        <v/>
      </c>
      <c r="M1765" s="53" t="str">
        <f>IF(K1765="","",COUNTIF($K$7:K1765,"ﾘｽﾄ１"))</f>
        <v/>
      </c>
      <c r="N1765" s="53" t="str">
        <f t="shared" si="308"/>
        <v/>
      </c>
      <c r="O1765" s="54" t="str">
        <f t="shared" si="309"/>
        <v/>
      </c>
      <c r="P1765" s="53" t="str">
        <f t="shared" si="300"/>
        <v/>
      </c>
      <c r="Q1765" s="52" t="str">
        <f t="shared" si="301"/>
        <v/>
      </c>
      <c r="R1765" s="55" t="str">
        <f t="shared" si="302"/>
        <v/>
      </c>
      <c r="S1765" s="52" t="str">
        <f t="shared" si="310"/>
        <v/>
      </c>
      <c r="T1765" s="83" t="str">
        <f t="shared" si="303"/>
        <v/>
      </c>
      <c r="U1765" s="53" t="str">
        <f>IF(S1765="","",COUNTIF($S$7:S1765,"該当２"))</f>
        <v/>
      </c>
      <c r="V1765" s="56" t="str">
        <f t="shared" si="304"/>
        <v/>
      </c>
      <c r="W1765" s="83" t="str">
        <f t="shared" si="305"/>
        <v/>
      </c>
      <c r="X1765" s="53" t="str">
        <f>IF(V1765="","",COUNTIF($V$7:V1765,"該当３"))</f>
        <v/>
      </c>
    </row>
    <row r="1766" spans="1:24">
      <c r="A1766" s="263">
        <v>1038202002</v>
      </c>
      <c r="B1766" s="263">
        <v>10</v>
      </c>
      <c r="C1766" s="264">
        <v>382</v>
      </c>
      <c r="D1766" s="265">
        <v>2</v>
      </c>
      <c r="E1766" s="264">
        <v>2</v>
      </c>
      <c r="F1766" s="263" t="s">
        <v>495</v>
      </c>
      <c r="G1766" s="263" t="s">
        <v>1885</v>
      </c>
      <c r="H1766" s="263" t="s">
        <v>1892</v>
      </c>
      <c r="I1766" s="263" t="s">
        <v>1894</v>
      </c>
      <c r="J1766" s="51"/>
      <c r="K1766" s="52" t="str">
        <f t="shared" si="306"/>
        <v/>
      </c>
      <c r="L1766" s="83" t="str">
        <f t="shared" si="307"/>
        <v/>
      </c>
      <c r="M1766" s="53" t="str">
        <f>IF(K1766="","",COUNTIF($K$7:K1766,"ﾘｽﾄ１"))</f>
        <v/>
      </c>
      <c r="N1766" s="53" t="str">
        <f t="shared" si="308"/>
        <v/>
      </c>
      <c r="O1766" s="54" t="str">
        <f t="shared" si="309"/>
        <v/>
      </c>
      <c r="P1766" s="53" t="str">
        <f t="shared" si="300"/>
        <v/>
      </c>
      <c r="Q1766" s="52" t="str">
        <f t="shared" si="301"/>
        <v/>
      </c>
      <c r="R1766" s="55" t="str">
        <f t="shared" si="302"/>
        <v/>
      </c>
      <c r="S1766" s="52" t="str">
        <f t="shared" si="310"/>
        <v/>
      </c>
      <c r="T1766" s="83" t="str">
        <f t="shared" si="303"/>
        <v/>
      </c>
      <c r="U1766" s="53" t="str">
        <f>IF(S1766="","",COUNTIF($S$7:S1766,"該当２"))</f>
        <v/>
      </c>
      <c r="V1766" s="56" t="str">
        <f t="shared" si="304"/>
        <v/>
      </c>
      <c r="W1766" s="83" t="str">
        <f t="shared" si="305"/>
        <v/>
      </c>
      <c r="X1766" s="53" t="str">
        <f>IF(V1766="","",COUNTIF($V$7:V1766,"該当３"))</f>
        <v/>
      </c>
    </row>
    <row r="1767" spans="1:24">
      <c r="A1767" s="263">
        <v>1038202003</v>
      </c>
      <c r="B1767" s="263">
        <v>10</v>
      </c>
      <c r="C1767" s="264">
        <v>382</v>
      </c>
      <c r="D1767" s="265">
        <v>2</v>
      </c>
      <c r="E1767" s="264">
        <v>3</v>
      </c>
      <c r="F1767" s="263" t="s">
        <v>495</v>
      </c>
      <c r="G1767" s="263" t="s">
        <v>1885</v>
      </c>
      <c r="H1767" s="263" t="s">
        <v>1892</v>
      </c>
      <c r="I1767" s="263" t="s">
        <v>1895</v>
      </c>
      <c r="J1767" s="51"/>
      <c r="K1767" s="52" t="str">
        <f t="shared" si="306"/>
        <v/>
      </c>
      <c r="L1767" s="83" t="str">
        <f t="shared" si="307"/>
        <v/>
      </c>
      <c r="M1767" s="53" t="str">
        <f>IF(K1767="","",COUNTIF($K$7:K1767,"ﾘｽﾄ１"))</f>
        <v/>
      </c>
      <c r="N1767" s="53" t="str">
        <f t="shared" si="308"/>
        <v/>
      </c>
      <c r="O1767" s="54" t="str">
        <f t="shared" si="309"/>
        <v/>
      </c>
      <c r="P1767" s="53" t="str">
        <f t="shared" si="300"/>
        <v/>
      </c>
      <c r="Q1767" s="52" t="str">
        <f t="shared" si="301"/>
        <v/>
      </c>
      <c r="R1767" s="55" t="str">
        <f t="shared" si="302"/>
        <v/>
      </c>
      <c r="S1767" s="52" t="str">
        <f t="shared" si="310"/>
        <v/>
      </c>
      <c r="T1767" s="83" t="str">
        <f t="shared" si="303"/>
        <v/>
      </c>
      <c r="U1767" s="53" t="str">
        <f>IF(S1767="","",COUNTIF($S$7:S1767,"該当２"))</f>
        <v/>
      </c>
      <c r="V1767" s="56" t="str">
        <f t="shared" si="304"/>
        <v/>
      </c>
      <c r="W1767" s="83" t="str">
        <f t="shared" si="305"/>
        <v/>
      </c>
      <c r="X1767" s="53" t="str">
        <f>IF(V1767="","",COUNTIF($V$7:V1767,"該当３"))</f>
        <v/>
      </c>
    </row>
    <row r="1768" spans="1:24">
      <c r="A1768" s="263">
        <v>1038202004</v>
      </c>
      <c r="B1768" s="263">
        <v>10</v>
      </c>
      <c r="C1768" s="264">
        <v>382</v>
      </c>
      <c r="D1768" s="265">
        <v>2</v>
      </c>
      <c r="E1768" s="264">
        <v>4</v>
      </c>
      <c r="F1768" s="263" t="s">
        <v>495</v>
      </c>
      <c r="G1768" s="263" t="s">
        <v>1885</v>
      </c>
      <c r="H1768" s="263" t="s">
        <v>1892</v>
      </c>
      <c r="I1768" s="263" t="s">
        <v>181</v>
      </c>
      <c r="J1768" s="51"/>
      <c r="K1768" s="52" t="str">
        <f t="shared" si="306"/>
        <v/>
      </c>
      <c r="L1768" s="83" t="str">
        <f t="shared" si="307"/>
        <v/>
      </c>
      <c r="M1768" s="53" t="str">
        <f>IF(K1768="","",COUNTIF($K$7:K1768,"ﾘｽﾄ１"))</f>
        <v/>
      </c>
      <c r="N1768" s="53" t="str">
        <f t="shared" si="308"/>
        <v/>
      </c>
      <c r="O1768" s="54" t="str">
        <f t="shared" si="309"/>
        <v/>
      </c>
      <c r="P1768" s="53" t="str">
        <f t="shared" si="300"/>
        <v/>
      </c>
      <c r="Q1768" s="52" t="str">
        <f t="shared" si="301"/>
        <v/>
      </c>
      <c r="R1768" s="55" t="str">
        <f t="shared" si="302"/>
        <v/>
      </c>
      <c r="S1768" s="52" t="str">
        <f t="shared" si="310"/>
        <v/>
      </c>
      <c r="T1768" s="83" t="str">
        <f t="shared" si="303"/>
        <v/>
      </c>
      <c r="U1768" s="53" t="str">
        <f>IF(S1768="","",COUNTIF($S$7:S1768,"該当２"))</f>
        <v/>
      </c>
      <c r="V1768" s="56" t="str">
        <f t="shared" si="304"/>
        <v/>
      </c>
      <c r="W1768" s="83" t="str">
        <f t="shared" si="305"/>
        <v/>
      </c>
      <c r="X1768" s="53" t="str">
        <f>IF(V1768="","",COUNTIF($V$7:V1768,"該当３"))</f>
        <v/>
      </c>
    </row>
    <row r="1769" spans="1:24">
      <c r="A1769" s="263">
        <v>1038202005</v>
      </c>
      <c r="B1769" s="263">
        <v>10</v>
      </c>
      <c r="C1769" s="264">
        <v>382</v>
      </c>
      <c r="D1769" s="265">
        <v>2</v>
      </c>
      <c r="E1769" s="264">
        <v>5</v>
      </c>
      <c r="F1769" s="263" t="s">
        <v>495</v>
      </c>
      <c r="G1769" s="263" t="s">
        <v>1885</v>
      </c>
      <c r="H1769" s="263" t="s">
        <v>1892</v>
      </c>
      <c r="I1769" s="263" t="s">
        <v>180</v>
      </c>
      <c r="J1769" s="51"/>
      <c r="K1769" s="52" t="str">
        <f t="shared" si="306"/>
        <v/>
      </c>
      <c r="L1769" s="83" t="str">
        <f t="shared" si="307"/>
        <v/>
      </c>
      <c r="M1769" s="53" t="str">
        <f>IF(K1769="","",COUNTIF($K$7:K1769,"ﾘｽﾄ１"))</f>
        <v/>
      </c>
      <c r="N1769" s="53" t="str">
        <f t="shared" si="308"/>
        <v/>
      </c>
      <c r="O1769" s="54" t="str">
        <f t="shared" si="309"/>
        <v/>
      </c>
      <c r="P1769" s="53" t="str">
        <f t="shared" si="300"/>
        <v/>
      </c>
      <c r="Q1769" s="52" t="str">
        <f t="shared" si="301"/>
        <v/>
      </c>
      <c r="R1769" s="55" t="str">
        <f t="shared" si="302"/>
        <v/>
      </c>
      <c r="S1769" s="52" t="str">
        <f t="shared" si="310"/>
        <v/>
      </c>
      <c r="T1769" s="83" t="str">
        <f t="shared" si="303"/>
        <v/>
      </c>
      <c r="U1769" s="53" t="str">
        <f>IF(S1769="","",COUNTIF($S$7:S1769,"該当２"))</f>
        <v/>
      </c>
      <c r="V1769" s="56" t="str">
        <f t="shared" si="304"/>
        <v/>
      </c>
      <c r="W1769" s="83" t="str">
        <f t="shared" si="305"/>
        <v/>
      </c>
      <c r="X1769" s="53" t="str">
        <f>IF(V1769="","",COUNTIF($V$7:V1769,"該当３"))</f>
        <v/>
      </c>
    </row>
    <row r="1770" spans="1:24">
      <c r="A1770" s="263">
        <v>1038202006</v>
      </c>
      <c r="B1770" s="263">
        <v>10</v>
      </c>
      <c r="C1770" s="264">
        <v>382</v>
      </c>
      <c r="D1770" s="265">
        <v>2</v>
      </c>
      <c r="E1770" s="264">
        <v>6</v>
      </c>
      <c r="F1770" s="263" t="s">
        <v>495</v>
      </c>
      <c r="G1770" s="263" t="s">
        <v>1885</v>
      </c>
      <c r="H1770" s="263" t="s">
        <v>1892</v>
      </c>
      <c r="I1770" s="263" t="s">
        <v>1896</v>
      </c>
      <c r="J1770" s="51"/>
      <c r="K1770" s="52" t="str">
        <f t="shared" si="306"/>
        <v/>
      </c>
      <c r="L1770" s="83" t="str">
        <f t="shared" si="307"/>
        <v/>
      </c>
      <c r="M1770" s="53" t="str">
        <f>IF(K1770="","",COUNTIF($K$7:K1770,"ﾘｽﾄ１"))</f>
        <v/>
      </c>
      <c r="N1770" s="53" t="str">
        <f t="shared" si="308"/>
        <v/>
      </c>
      <c r="O1770" s="54" t="str">
        <f t="shared" si="309"/>
        <v/>
      </c>
      <c r="P1770" s="53" t="str">
        <f t="shared" si="300"/>
        <v/>
      </c>
      <c r="Q1770" s="52" t="str">
        <f t="shared" si="301"/>
        <v/>
      </c>
      <c r="R1770" s="55" t="str">
        <f t="shared" si="302"/>
        <v/>
      </c>
      <c r="S1770" s="52" t="str">
        <f t="shared" si="310"/>
        <v/>
      </c>
      <c r="T1770" s="83" t="str">
        <f t="shared" si="303"/>
        <v/>
      </c>
      <c r="U1770" s="53" t="str">
        <f>IF(S1770="","",COUNTIF($S$7:S1770,"該当２"))</f>
        <v/>
      </c>
      <c r="V1770" s="56" t="str">
        <f t="shared" si="304"/>
        <v/>
      </c>
      <c r="W1770" s="83" t="str">
        <f t="shared" si="305"/>
        <v/>
      </c>
      <c r="X1770" s="53" t="str">
        <f>IF(V1770="","",COUNTIF($V$7:V1770,"該当３"))</f>
        <v/>
      </c>
    </row>
    <row r="1771" spans="1:24">
      <c r="A1771" s="263">
        <v>1038202007</v>
      </c>
      <c r="B1771" s="263">
        <v>10</v>
      </c>
      <c r="C1771" s="264">
        <v>382</v>
      </c>
      <c r="D1771" s="265">
        <v>2</v>
      </c>
      <c r="E1771" s="264">
        <v>7</v>
      </c>
      <c r="F1771" s="263" t="s">
        <v>495</v>
      </c>
      <c r="G1771" s="263" t="s">
        <v>1885</v>
      </c>
      <c r="H1771" s="263" t="s">
        <v>1892</v>
      </c>
      <c r="I1771" s="263" t="s">
        <v>1897</v>
      </c>
      <c r="J1771" s="51"/>
      <c r="K1771" s="52" t="str">
        <f t="shared" si="306"/>
        <v/>
      </c>
      <c r="L1771" s="83" t="str">
        <f t="shared" si="307"/>
        <v/>
      </c>
      <c r="M1771" s="53" t="str">
        <f>IF(K1771="","",COUNTIF($K$7:K1771,"ﾘｽﾄ１"))</f>
        <v/>
      </c>
      <c r="N1771" s="53" t="str">
        <f t="shared" si="308"/>
        <v/>
      </c>
      <c r="O1771" s="54" t="str">
        <f t="shared" si="309"/>
        <v/>
      </c>
      <c r="P1771" s="53" t="str">
        <f t="shared" si="300"/>
        <v/>
      </c>
      <c r="Q1771" s="52" t="str">
        <f t="shared" si="301"/>
        <v/>
      </c>
      <c r="R1771" s="55" t="str">
        <f t="shared" si="302"/>
        <v/>
      </c>
      <c r="S1771" s="52" t="str">
        <f t="shared" si="310"/>
        <v/>
      </c>
      <c r="T1771" s="83" t="str">
        <f t="shared" si="303"/>
        <v/>
      </c>
      <c r="U1771" s="53" t="str">
        <f>IF(S1771="","",COUNTIF($S$7:S1771,"該当２"))</f>
        <v/>
      </c>
      <c r="V1771" s="56" t="str">
        <f t="shared" si="304"/>
        <v/>
      </c>
      <c r="W1771" s="83" t="str">
        <f t="shared" si="305"/>
        <v/>
      </c>
      <c r="X1771" s="53" t="str">
        <f>IF(V1771="","",COUNTIF($V$7:V1771,"該当３"))</f>
        <v/>
      </c>
    </row>
    <row r="1772" spans="1:24">
      <c r="A1772" s="263">
        <v>1038202008</v>
      </c>
      <c r="B1772" s="263">
        <v>10</v>
      </c>
      <c r="C1772" s="264">
        <v>382</v>
      </c>
      <c r="D1772" s="265">
        <v>2</v>
      </c>
      <c r="E1772" s="264">
        <v>8</v>
      </c>
      <c r="F1772" s="263" t="s">
        <v>495</v>
      </c>
      <c r="G1772" s="263" t="s">
        <v>1885</v>
      </c>
      <c r="H1772" s="263" t="s">
        <v>1892</v>
      </c>
      <c r="I1772" s="263" t="s">
        <v>1898</v>
      </c>
      <c r="J1772" s="51"/>
      <c r="K1772" s="52" t="str">
        <f t="shared" si="306"/>
        <v/>
      </c>
      <c r="L1772" s="83" t="str">
        <f t="shared" si="307"/>
        <v/>
      </c>
      <c r="M1772" s="53" t="str">
        <f>IF(K1772="","",COUNTIF($K$7:K1772,"ﾘｽﾄ１"))</f>
        <v/>
      </c>
      <c r="N1772" s="53" t="str">
        <f t="shared" si="308"/>
        <v/>
      </c>
      <c r="O1772" s="54" t="str">
        <f t="shared" si="309"/>
        <v/>
      </c>
      <c r="P1772" s="53" t="str">
        <f t="shared" si="300"/>
        <v/>
      </c>
      <c r="Q1772" s="52" t="str">
        <f t="shared" si="301"/>
        <v/>
      </c>
      <c r="R1772" s="55" t="str">
        <f t="shared" si="302"/>
        <v/>
      </c>
      <c r="S1772" s="52" t="str">
        <f t="shared" si="310"/>
        <v/>
      </c>
      <c r="T1772" s="83" t="str">
        <f t="shared" si="303"/>
        <v/>
      </c>
      <c r="U1772" s="53" t="str">
        <f>IF(S1772="","",COUNTIF($S$7:S1772,"該当２"))</f>
        <v/>
      </c>
      <c r="V1772" s="56" t="str">
        <f t="shared" si="304"/>
        <v/>
      </c>
      <c r="W1772" s="83" t="str">
        <f t="shared" si="305"/>
        <v/>
      </c>
      <c r="X1772" s="53" t="str">
        <f>IF(V1772="","",COUNTIF($V$7:V1772,"該当３"))</f>
        <v/>
      </c>
    </row>
    <row r="1773" spans="1:24">
      <c r="A1773" s="263">
        <v>1038202009</v>
      </c>
      <c r="B1773" s="263">
        <v>10</v>
      </c>
      <c r="C1773" s="264">
        <v>382</v>
      </c>
      <c r="D1773" s="265">
        <v>2</v>
      </c>
      <c r="E1773" s="264">
        <v>9</v>
      </c>
      <c r="F1773" s="263" t="s">
        <v>495</v>
      </c>
      <c r="G1773" s="263" t="s">
        <v>1885</v>
      </c>
      <c r="H1773" s="263" t="s">
        <v>1892</v>
      </c>
      <c r="I1773" s="263" t="s">
        <v>1899</v>
      </c>
      <c r="J1773" s="51"/>
      <c r="K1773" s="52" t="str">
        <f t="shared" si="306"/>
        <v/>
      </c>
      <c r="L1773" s="83" t="str">
        <f t="shared" si="307"/>
        <v/>
      </c>
      <c r="M1773" s="53" t="str">
        <f>IF(K1773="","",COUNTIF($K$7:K1773,"ﾘｽﾄ１"))</f>
        <v/>
      </c>
      <c r="N1773" s="53" t="str">
        <f t="shared" si="308"/>
        <v/>
      </c>
      <c r="O1773" s="54" t="str">
        <f t="shared" si="309"/>
        <v/>
      </c>
      <c r="P1773" s="53" t="str">
        <f t="shared" si="300"/>
        <v/>
      </c>
      <c r="Q1773" s="52" t="str">
        <f t="shared" si="301"/>
        <v/>
      </c>
      <c r="R1773" s="55" t="str">
        <f t="shared" si="302"/>
        <v/>
      </c>
      <c r="S1773" s="52" t="str">
        <f t="shared" si="310"/>
        <v/>
      </c>
      <c r="T1773" s="83" t="str">
        <f t="shared" si="303"/>
        <v/>
      </c>
      <c r="U1773" s="53" t="str">
        <f>IF(S1773="","",COUNTIF($S$7:S1773,"該当２"))</f>
        <v/>
      </c>
      <c r="V1773" s="56" t="str">
        <f t="shared" si="304"/>
        <v/>
      </c>
      <c r="W1773" s="83" t="str">
        <f t="shared" si="305"/>
        <v/>
      </c>
      <c r="X1773" s="53" t="str">
        <f>IF(V1773="","",COUNTIF($V$7:V1773,"該当３"))</f>
        <v/>
      </c>
    </row>
    <row r="1774" spans="1:24">
      <c r="A1774" s="263">
        <v>1038202010</v>
      </c>
      <c r="B1774" s="263">
        <v>10</v>
      </c>
      <c r="C1774" s="264">
        <v>382</v>
      </c>
      <c r="D1774" s="265">
        <v>2</v>
      </c>
      <c r="E1774" s="264">
        <v>10</v>
      </c>
      <c r="F1774" s="263" t="s">
        <v>495</v>
      </c>
      <c r="G1774" s="263" t="s">
        <v>1885</v>
      </c>
      <c r="H1774" s="263" t="s">
        <v>1892</v>
      </c>
      <c r="I1774" s="263" t="s">
        <v>1900</v>
      </c>
      <c r="J1774" s="51"/>
      <c r="K1774" s="52" t="str">
        <f t="shared" si="306"/>
        <v/>
      </c>
      <c r="L1774" s="83" t="str">
        <f t="shared" si="307"/>
        <v/>
      </c>
      <c r="M1774" s="53" t="str">
        <f>IF(K1774="","",COUNTIF($K$7:K1774,"ﾘｽﾄ１"))</f>
        <v/>
      </c>
      <c r="N1774" s="53" t="str">
        <f t="shared" si="308"/>
        <v/>
      </c>
      <c r="O1774" s="54" t="str">
        <f t="shared" si="309"/>
        <v/>
      </c>
      <c r="P1774" s="53" t="str">
        <f t="shared" si="300"/>
        <v/>
      </c>
      <c r="Q1774" s="52" t="str">
        <f t="shared" si="301"/>
        <v/>
      </c>
      <c r="R1774" s="55" t="str">
        <f t="shared" si="302"/>
        <v/>
      </c>
      <c r="S1774" s="52" t="str">
        <f t="shared" si="310"/>
        <v/>
      </c>
      <c r="T1774" s="83" t="str">
        <f t="shared" si="303"/>
        <v/>
      </c>
      <c r="U1774" s="53" t="str">
        <f>IF(S1774="","",COUNTIF($S$7:S1774,"該当２"))</f>
        <v/>
      </c>
      <c r="V1774" s="56" t="str">
        <f t="shared" si="304"/>
        <v/>
      </c>
      <c r="W1774" s="83" t="str">
        <f t="shared" si="305"/>
        <v/>
      </c>
      <c r="X1774" s="53" t="str">
        <f>IF(V1774="","",COUNTIF($V$7:V1774,"該当３"))</f>
        <v/>
      </c>
    </row>
    <row r="1775" spans="1:24">
      <c r="A1775" s="263">
        <v>1038202011</v>
      </c>
      <c r="B1775" s="263">
        <v>10</v>
      </c>
      <c r="C1775" s="264">
        <v>382</v>
      </c>
      <c r="D1775" s="265">
        <v>2</v>
      </c>
      <c r="E1775" s="264">
        <v>11</v>
      </c>
      <c r="F1775" s="263" t="s">
        <v>495</v>
      </c>
      <c r="G1775" s="263" t="s">
        <v>1885</v>
      </c>
      <c r="H1775" s="263" t="s">
        <v>1892</v>
      </c>
      <c r="I1775" s="263" t="s">
        <v>1901</v>
      </c>
      <c r="J1775" s="51"/>
      <c r="K1775" s="52" t="str">
        <f t="shared" si="306"/>
        <v/>
      </c>
      <c r="L1775" s="83" t="str">
        <f t="shared" si="307"/>
        <v/>
      </c>
      <c r="M1775" s="53" t="str">
        <f>IF(K1775="","",COUNTIF($K$7:K1775,"ﾘｽﾄ１"))</f>
        <v/>
      </c>
      <c r="N1775" s="53" t="str">
        <f t="shared" si="308"/>
        <v/>
      </c>
      <c r="O1775" s="54" t="str">
        <f t="shared" si="309"/>
        <v/>
      </c>
      <c r="P1775" s="53" t="str">
        <f t="shared" si="300"/>
        <v/>
      </c>
      <c r="Q1775" s="52" t="str">
        <f t="shared" si="301"/>
        <v/>
      </c>
      <c r="R1775" s="55" t="str">
        <f t="shared" si="302"/>
        <v/>
      </c>
      <c r="S1775" s="52" t="str">
        <f t="shared" si="310"/>
        <v/>
      </c>
      <c r="T1775" s="83" t="str">
        <f t="shared" si="303"/>
        <v/>
      </c>
      <c r="U1775" s="53" t="str">
        <f>IF(S1775="","",COUNTIF($S$7:S1775,"該当２"))</f>
        <v/>
      </c>
      <c r="V1775" s="56" t="str">
        <f t="shared" si="304"/>
        <v/>
      </c>
      <c r="W1775" s="83" t="str">
        <f t="shared" si="305"/>
        <v/>
      </c>
      <c r="X1775" s="53" t="str">
        <f>IF(V1775="","",COUNTIF($V$7:V1775,"該当３"))</f>
        <v/>
      </c>
    </row>
    <row r="1776" spans="1:24">
      <c r="A1776" s="263">
        <v>1038203000</v>
      </c>
      <c r="B1776" s="263">
        <v>10</v>
      </c>
      <c r="C1776" s="264">
        <v>382</v>
      </c>
      <c r="D1776" s="265">
        <v>3</v>
      </c>
      <c r="E1776" s="264">
        <v>0</v>
      </c>
      <c r="F1776" s="263" t="s">
        <v>495</v>
      </c>
      <c r="G1776" s="263" t="s">
        <v>1885</v>
      </c>
      <c r="H1776" s="263" t="s">
        <v>1902</v>
      </c>
      <c r="I1776" s="263"/>
      <c r="J1776" s="51"/>
      <c r="K1776" s="52" t="str">
        <f t="shared" si="306"/>
        <v/>
      </c>
      <c r="L1776" s="83" t="str">
        <f t="shared" si="307"/>
        <v/>
      </c>
      <c r="M1776" s="53" t="str">
        <f>IF(K1776="","",COUNTIF($K$7:K1776,"ﾘｽﾄ１"))</f>
        <v/>
      </c>
      <c r="N1776" s="53" t="str">
        <f t="shared" si="308"/>
        <v/>
      </c>
      <c r="O1776" s="54" t="str">
        <f t="shared" si="309"/>
        <v/>
      </c>
      <c r="P1776" s="53" t="str">
        <f t="shared" si="300"/>
        <v/>
      </c>
      <c r="Q1776" s="52" t="str">
        <f t="shared" si="301"/>
        <v/>
      </c>
      <c r="R1776" s="55" t="str">
        <f t="shared" si="302"/>
        <v/>
      </c>
      <c r="S1776" s="52" t="str">
        <f t="shared" si="310"/>
        <v/>
      </c>
      <c r="T1776" s="83" t="str">
        <f t="shared" si="303"/>
        <v/>
      </c>
      <c r="U1776" s="53" t="str">
        <f>IF(S1776="","",COUNTIF($S$7:S1776,"該当２"))</f>
        <v/>
      </c>
      <c r="V1776" s="56" t="str">
        <f t="shared" si="304"/>
        <v/>
      </c>
      <c r="W1776" s="83" t="str">
        <f t="shared" si="305"/>
        <v/>
      </c>
      <c r="X1776" s="53" t="str">
        <f>IF(V1776="","",COUNTIF($V$7:V1776,"該当３"))</f>
        <v/>
      </c>
    </row>
    <row r="1777" spans="1:24">
      <c r="A1777" s="263">
        <v>1038203001</v>
      </c>
      <c r="B1777" s="263">
        <v>10</v>
      </c>
      <c r="C1777" s="264">
        <v>382</v>
      </c>
      <c r="D1777" s="265">
        <v>3</v>
      </c>
      <c r="E1777" s="264">
        <v>1</v>
      </c>
      <c r="F1777" s="263" t="s">
        <v>495</v>
      </c>
      <c r="G1777" s="263" t="s">
        <v>1885</v>
      </c>
      <c r="H1777" s="263" t="s">
        <v>1902</v>
      </c>
      <c r="I1777" s="263" t="s">
        <v>183</v>
      </c>
      <c r="J1777" s="51"/>
      <c r="K1777" s="52" t="str">
        <f t="shared" si="306"/>
        <v/>
      </c>
      <c r="L1777" s="83" t="str">
        <f t="shared" si="307"/>
        <v/>
      </c>
      <c r="M1777" s="53" t="str">
        <f>IF(K1777="","",COUNTIF($K$7:K1777,"ﾘｽﾄ１"))</f>
        <v/>
      </c>
      <c r="N1777" s="53" t="str">
        <f t="shared" si="308"/>
        <v/>
      </c>
      <c r="O1777" s="54" t="str">
        <f t="shared" si="309"/>
        <v/>
      </c>
      <c r="P1777" s="53" t="str">
        <f t="shared" si="300"/>
        <v/>
      </c>
      <c r="Q1777" s="52" t="str">
        <f t="shared" si="301"/>
        <v/>
      </c>
      <c r="R1777" s="55" t="str">
        <f t="shared" si="302"/>
        <v/>
      </c>
      <c r="S1777" s="52" t="str">
        <f t="shared" si="310"/>
        <v/>
      </c>
      <c r="T1777" s="83" t="str">
        <f t="shared" si="303"/>
        <v/>
      </c>
      <c r="U1777" s="53" t="str">
        <f>IF(S1777="","",COUNTIF($S$7:S1777,"該当２"))</f>
        <v/>
      </c>
      <c r="V1777" s="56" t="str">
        <f t="shared" si="304"/>
        <v/>
      </c>
      <c r="W1777" s="83" t="str">
        <f t="shared" si="305"/>
        <v/>
      </c>
      <c r="X1777" s="53" t="str">
        <f>IF(V1777="","",COUNTIF($V$7:V1777,"該当３"))</f>
        <v/>
      </c>
    </row>
    <row r="1778" spans="1:24">
      <c r="A1778" s="263">
        <v>1038203002</v>
      </c>
      <c r="B1778" s="263">
        <v>10</v>
      </c>
      <c r="C1778" s="264">
        <v>382</v>
      </c>
      <c r="D1778" s="265">
        <v>3</v>
      </c>
      <c r="E1778" s="264">
        <v>2</v>
      </c>
      <c r="F1778" s="263" t="s">
        <v>495</v>
      </c>
      <c r="G1778" s="263" t="s">
        <v>1885</v>
      </c>
      <c r="H1778" s="263" t="s">
        <v>1902</v>
      </c>
      <c r="I1778" s="263" t="s">
        <v>1903</v>
      </c>
      <c r="J1778" s="51"/>
      <c r="K1778" s="52" t="str">
        <f t="shared" si="306"/>
        <v/>
      </c>
      <c r="L1778" s="83" t="str">
        <f t="shared" si="307"/>
        <v/>
      </c>
      <c r="M1778" s="53" t="str">
        <f>IF(K1778="","",COUNTIF($K$7:K1778,"ﾘｽﾄ１"))</f>
        <v/>
      </c>
      <c r="N1778" s="53" t="str">
        <f t="shared" si="308"/>
        <v/>
      </c>
      <c r="O1778" s="54" t="str">
        <f t="shared" si="309"/>
        <v/>
      </c>
      <c r="P1778" s="53" t="str">
        <f t="shared" si="300"/>
        <v/>
      </c>
      <c r="Q1778" s="52" t="str">
        <f t="shared" si="301"/>
        <v/>
      </c>
      <c r="R1778" s="55" t="str">
        <f t="shared" si="302"/>
        <v/>
      </c>
      <c r="S1778" s="52" t="str">
        <f t="shared" si="310"/>
        <v/>
      </c>
      <c r="T1778" s="83" t="str">
        <f t="shared" si="303"/>
        <v/>
      </c>
      <c r="U1778" s="53" t="str">
        <f>IF(S1778="","",COUNTIF($S$7:S1778,"該当２"))</f>
        <v/>
      </c>
      <c r="V1778" s="56" t="str">
        <f t="shared" si="304"/>
        <v/>
      </c>
      <c r="W1778" s="83" t="str">
        <f t="shared" si="305"/>
        <v/>
      </c>
      <c r="X1778" s="53" t="str">
        <f>IF(V1778="","",COUNTIF($V$7:V1778,"該当３"))</f>
        <v/>
      </c>
    </row>
    <row r="1779" spans="1:24">
      <c r="A1779" s="263">
        <v>1038203003</v>
      </c>
      <c r="B1779" s="263">
        <v>10</v>
      </c>
      <c r="C1779" s="264">
        <v>382</v>
      </c>
      <c r="D1779" s="265">
        <v>3</v>
      </c>
      <c r="E1779" s="264">
        <v>3</v>
      </c>
      <c r="F1779" s="263" t="s">
        <v>495</v>
      </c>
      <c r="G1779" s="263" t="s">
        <v>1885</v>
      </c>
      <c r="H1779" s="263" t="s">
        <v>1902</v>
      </c>
      <c r="I1779" s="263" t="s">
        <v>1904</v>
      </c>
      <c r="J1779" s="51"/>
      <c r="K1779" s="52" t="str">
        <f t="shared" si="306"/>
        <v/>
      </c>
      <c r="L1779" s="83" t="str">
        <f t="shared" si="307"/>
        <v/>
      </c>
      <c r="M1779" s="53" t="str">
        <f>IF(K1779="","",COUNTIF($K$7:K1779,"ﾘｽﾄ１"))</f>
        <v/>
      </c>
      <c r="N1779" s="53" t="str">
        <f t="shared" si="308"/>
        <v/>
      </c>
      <c r="O1779" s="54" t="str">
        <f t="shared" si="309"/>
        <v/>
      </c>
      <c r="P1779" s="53" t="str">
        <f t="shared" si="300"/>
        <v/>
      </c>
      <c r="Q1779" s="52" t="str">
        <f t="shared" si="301"/>
        <v/>
      </c>
      <c r="R1779" s="55" t="str">
        <f t="shared" si="302"/>
        <v/>
      </c>
      <c r="S1779" s="52" t="str">
        <f t="shared" si="310"/>
        <v/>
      </c>
      <c r="T1779" s="83" t="str">
        <f t="shared" si="303"/>
        <v/>
      </c>
      <c r="U1779" s="53" t="str">
        <f>IF(S1779="","",COUNTIF($S$7:S1779,"該当２"))</f>
        <v/>
      </c>
      <c r="V1779" s="56" t="str">
        <f t="shared" si="304"/>
        <v/>
      </c>
      <c r="W1779" s="83" t="str">
        <f t="shared" si="305"/>
        <v/>
      </c>
      <c r="X1779" s="53" t="str">
        <f>IF(V1779="","",COUNTIF($V$7:V1779,"該当３"))</f>
        <v/>
      </c>
    </row>
    <row r="1780" spans="1:24">
      <c r="A1780" s="263">
        <v>1038203004</v>
      </c>
      <c r="B1780" s="263">
        <v>10</v>
      </c>
      <c r="C1780" s="264">
        <v>382</v>
      </c>
      <c r="D1780" s="265">
        <v>3</v>
      </c>
      <c r="E1780" s="264">
        <v>4</v>
      </c>
      <c r="F1780" s="263" t="s">
        <v>495</v>
      </c>
      <c r="G1780" s="263" t="s">
        <v>1885</v>
      </c>
      <c r="H1780" s="263" t="s">
        <v>1902</v>
      </c>
      <c r="I1780" s="263" t="s">
        <v>1905</v>
      </c>
      <c r="J1780" s="51"/>
      <c r="K1780" s="52" t="str">
        <f t="shared" si="306"/>
        <v/>
      </c>
      <c r="L1780" s="83" t="str">
        <f t="shared" si="307"/>
        <v/>
      </c>
      <c r="M1780" s="53" t="str">
        <f>IF(K1780="","",COUNTIF($K$7:K1780,"ﾘｽﾄ１"))</f>
        <v/>
      </c>
      <c r="N1780" s="53" t="str">
        <f t="shared" si="308"/>
        <v/>
      </c>
      <c r="O1780" s="54" t="str">
        <f t="shared" si="309"/>
        <v/>
      </c>
      <c r="P1780" s="53" t="str">
        <f t="shared" si="300"/>
        <v/>
      </c>
      <c r="Q1780" s="52" t="str">
        <f t="shared" si="301"/>
        <v/>
      </c>
      <c r="R1780" s="55" t="str">
        <f t="shared" si="302"/>
        <v/>
      </c>
      <c r="S1780" s="52" t="str">
        <f t="shared" si="310"/>
        <v/>
      </c>
      <c r="T1780" s="83" t="str">
        <f t="shared" si="303"/>
        <v/>
      </c>
      <c r="U1780" s="53" t="str">
        <f>IF(S1780="","",COUNTIF($S$7:S1780,"該当２"))</f>
        <v/>
      </c>
      <c r="V1780" s="56" t="str">
        <f t="shared" si="304"/>
        <v/>
      </c>
      <c r="W1780" s="83" t="str">
        <f t="shared" si="305"/>
        <v/>
      </c>
      <c r="X1780" s="53" t="str">
        <f>IF(V1780="","",COUNTIF($V$7:V1780,"該当３"))</f>
        <v/>
      </c>
    </row>
    <row r="1781" spans="1:24">
      <c r="A1781" s="263">
        <v>1038203005</v>
      </c>
      <c r="B1781" s="263">
        <v>10</v>
      </c>
      <c r="C1781" s="264">
        <v>382</v>
      </c>
      <c r="D1781" s="265">
        <v>3</v>
      </c>
      <c r="E1781" s="264">
        <v>5</v>
      </c>
      <c r="F1781" s="263" t="s">
        <v>495</v>
      </c>
      <c r="G1781" s="263" t="s">
        <v>1885</v>
      </c>
      <c r="H1781" s="263" t="s">
        <v>1902</v>
      </c>
      <c r="I1781" s="263" t="s">
        <v>1906</v>
      </c>
      <c r="J1781" s="51"/>
      <c r="K1781" s="52" t="str">
        <f t="shared" si="306"/>
        <v/>
      </c>
      <c r="L1781" s="83" t="str">
        <f t="shared" si="307"/>
        <v/>
      </c>
      <c r="M1781" s="53" t="str">
        <f>IF(K1781="","",COUNTIF($K$7:K1781,"ﾘｽﾄ１"))</f>
        <v/>
      </c>
      <c r="N1781" s="53" t="str">
        <f t="shared" si="308"/>
        <v/>
      </c>
      <c r="O1781" s="54" t="str">
        <f t="shared" si="309"/>
        <v/>
      </c>
      <c r="P1781" s="53" t="str">
        <f t="shared" si="300"/>
        <v/>
      </c>
      <c r="Q1781" s="52" t="str">
        <f t="shared" si="301"/>
        <v/>
      </c>
      <c r="R1781" s="55" t="str">
        <f t="shared" si="302"/>
        <v/>
      </c>
      <c r="S1781" s="52" t="str">
        <f t="shared" si="310"/>
        <v/>
      </c>
      <c r="T1781" s="83" t="str">
        <f t="shared" si="303"/>
        <v/>
      </c>
      <c r="U1781" s="53" t="str">
        <f>IF(S1781="","",COUNTIF($S$7:S1781,"該当２"))</f>
        <v/>
      </c>
      <c r="V1781" s="56" t="str">
        <f t="shared" si="304"/>
        <v/>
      </c>
      <c r="W1781" s="83" t="str">
        <f t="shared" si="305"/>
        <v/>
      </c>
      <c r="X1781" s="53" t="str">
        <f>IF(V1781="","",COUNTIF($V$7:V1781,"該当３"))</f>
        <v/>
      </c>
    </row>
    <row r="1782" spans="1:24">
      <c r="A1782" s="263">
        <v>1038203006</v>
      </c>
      <c r="B1782" s="263">
        <v>10</v>
      </c>
      <c r="C1782" s="264">
        <v>382</v>
      </c>
      <c r="D1782" s="265">
        <v>3</v>
      </c>
      <c r="E1782" s="264">
        <v>6</v>
      </c>
      <c r="F1782" s="263" t="s">
        <v>495</v>
      </c>
      <c r="G1782" s="263" t="s">
        <v>1885</v>
      </c>
      <c r="H1782" s="263" t="s">
        <v>1902</v>
      </c>
      <c r="I1782" s="263" t="s">
        <v>1907</v>
      </c>
      <c r="J1782" s="51"/>
      <c r="K1782" s="52" t="str">
        <f t="shared" si="306"/>
        <v/>
      </c>
      <c r="L1782" s="83" t="str">
        <f t="shared" si="307"/>
        <v/>
      </c>
      <c r="M1782" s="53" t="str">
        <f>IF(K1782="","",COUNTIF($K$7:K1782,"ﾘｽﾄ１"))</f>
        <v/>
      </c>
      <c r="N1782" s="53" t="str">
        <f t="shared" si="308"/>
        <v/>
      </c>
      <c r="O1782" s="54" t="str">
        <f t="shared" si="309"/>
        <v/>
      </c>
      <c r="P1782" s="53" t="str">
        <f t="shared" si="300"/>
        <v/>
      </c>
      <c r="Q1782" s="52" t="str">
        <f t="shared" si="301"/>
        <v/>
      </c>
      <c r="R1782" s="55" t="str">
        <f t="shared" si="302"/>
        <v/>
      </c>
      <c r="S1782" s="52" t="str">
        <f t="shared" si="310"/>
        <v/>
      </c>
      <c r="T1782" s="83" t="str">
        <f t="shared" si="303"/>
        <v/>
      </c>
      <c r="U1782" s="53" t="str">
        <f>IF(S1782="","",COUNTIF($S$7:S1782,"該当２"))</f>
        <v/>
      </c>
      <c r="V1782" s="56" t="str">
        <f t="shared" si="304"/>
        <v/>
      </c>
      <c r="W1782" s="83" t="str">
        <f t="shared" si="305"/>
        <v/>
      </c>
      <c r="X1782" s="53" t="str">
        <f>IF(V1782="","",COUNTIF($V$7:V1782,"該当３"))</f>
        <v/>
      </c>
    </row>
    <row r="1783" spans="1:24">
      <c r="A1783" s="263">
        <v>1038203007</v>
      </c>
      <c r="B1783" s="263">
        <v>10</v>
      </c>
      <c r="C1783" s="264">
        <v>382</v>
      </c>
      <c r="D1783" s="265">
        <v>3</v>
      </c>
      <c r="E1783" s="264">
        <v>7</v>
      </c>
      <c r="F1783" s="263" t="s">
        <v>495</v>
      </c>
      <c r="G1783" s="263" t="s">
        <v>1885</v>
      </c>
      <c r="H1783" s="263" t="s">
        <v>1902</v>
      </c>
      <c r="I1783" s="263" t="s">
        <v>251</v>
      </c>
      <c r="J1783" s="51"/>
      <c r="K1783" s="52" t="str">
        <f t="shared" si="306"/>
        <v/>
      </c>
      <c r="L1783" s="83" t="str">
        <f t="shared" si="307"/>
        <v/>
      </c>
      <c r="M1783" s="53" t="str">
        <f>IF(K1783="","",COUNTIF($K$7:K1783,"ﾘｽﾄ１"))</f>
        <v/>
      </c>
      <c r="N1783" s="53" t="str">
        <f t="shared" si="308"/>
        <v/>
      </c>
      <c r="O1783" s="54" t="str">
        <f t="shared" si="309"/>
        <v/>
      </c>
      <c r="P1783" s="53" t="str">
        <f t="shared" si="300"/>
        <v/>
      </c>
      <c r="Q1783" s="52" t="str">
        <f t="shared" si="301"/>
        <v/>
      </c>
      <c r="R1783" s="55" t="str">
        <f t="shared" si="302"/>
        <v/>
      </c>
      <c r="S1783" s="52" t="str">
        <f t="shared" si="310"/>
        <v/>
      </c>
      <c r="T1783" s="83" t="str">
        <f t="shared" si="303"/>
        <v/>
      </c>
      <c r="U1783" s="53" t="str">
        <f>IF(S1783="","",COUNTIF($S$7:S1783,"該当２"))</f>
        <v/>
      </c>
      <c r="V1783" s="56" t="str">
        <f t="shared" si="304"/>
        <v/>
      </c>
      <c r="W1783" s="83" t="str">
        <f t="shared" si="305"/>
        <v/>
      </c>
      <c r="X1783" s="53" t="str">
        <f>IF(V1783="","",COUNTIF($V$7:V1783,"該当３"))</f>
        <v/>
      </c>
    </row>
    <row r="1784" spans="1:24">
      <c r="A1784" s="263">
        <v>1038203008</v>
      </c>
      <c r="B1784" s="263">
        <v>10</v>
      </c>
      <c r="C1784" s="264">
        <v>382</v>
      </c>
      <c r="D1784" s="265">
        <v>3</v>
      </c>
      <c r="E1784" s="264">
        <v>8</v>
      </c>
      <c r="F1784" s="263" t="s">
        <v>495</v>
      </c>
      <c r="G1784" s="263" t="s">
        <v>1885</v>
      </c>
      <c r="H1784" s="263" t="s">
        <v>1902</v>
      </c>
      <c r="I1784" s="263" t="s">
        <v>1908</v>
      </c>
      <c r="J1784" s="51"/>
      <c r="K1784" s="52" t="str">
        <f t="shared" si="306"/>
        <v/>
      </c>
      <c r="L1784" s="83" t="str">
        <f t="shared" si="307"/>
        <v/>
      </c>
      <c r="M1784" s="53" t="str">
        <f>IF(K1784="","",COUNTIF($K$7:K1784,"ﾘｽﾄ１"))</f>
        <v/>
      </c>
      <c r="N1784" s="53" t="str">
        <f t="shared" si="308"/>
        <v/>
      </c>
      <c r="O1784" s="54" t="str">
        <f t="shared" si="309"/>
        <v/>
      </c>
      <c r="P1784" s="53" t="str">
        <f t="shared" si="300"/>
        <v/>
      </c>
      <c r="Q1784" s="52" t="str">
        <f t="shared" si="301"/>
        <v/>
      </c>
      <c r="R1784" s="55" t="str">
        <f t="shared" si="302"/>
        <v/>
      </c>
      <c r="S1784" s="52" t="str">
        <f t="shared" si="310"/>
        <v/>
      </c>
      <c r="T1784" s="83" t="str">
        <f t="shared" si="303"/>
        <v/>
      </c>
      <c r="U1784" s="53" t="str">
        <f>IF(S1784="","",COUNTIF($S$7:S1784,"該当２"))</f>
        <v/>
      </c>
      <c r="V1784" s="56" t="str">
        <f t="shared" si="304"/>
        <v/>
      </c>
      <c r="W1784" s="83" t="str">
        <f t="shared" si="305"/>
        <v/>
      </c>
      <c r="X1784" s="53" t="str">
        <f>IF(V1784="","",COUNTIF($V$7:V1784,"該当３"))</f>
        <v/>
      </c>
    </row>
    <row r="1785" spans="1:24">
      <c r="A1785" s="263">
        <v>1038203009</v>
      </c>
      <c r="B1785" s="263">
        <v>10</v>
      </c>
      <c r="C1785" s="264">
        <v>382</v>
      </c>
      <c r="D1785" s="265">
        <v>3</v>
      </c>
      <c r="E1785" s="264">
        <v>9</v>
      </c>
      <c r="F1785" s="263" t="s">
        <v>495</v>
      </c>
      <c r="G1785" s="263" t="s">
        <v>1885</v>
      </c>
      <c r="H1785" s="263" t="s">
        <v>1902</v>
      </c>
      <c r="I1785" s="263" t="s">
        <v>239</v>
      </c>
      <c r="J1785" s="51"/>
      <c r="K1785" s="52" t="str">
        <f t="shared" si="306"/>
        <v/>
      </c>
      <c r="L1785" s="83" t="str">
        <f t="shared" si="307"/>
        <v/>
      </c>
      <c r="M1785" s="53" t="str">
        <f>IF(K1785="","",COUNTIF($K$7:K1785,"ﾘｽﾄ１"))</f>
        <v/>
      </c>
      <c r="N1785" s="53" t="str">
        <f t="shared" si="308"/>
        <v/>
      </c>
      <c r="O1785" s="54" t="str">
        <f t="shared" si="309"/>
        <v/>
      </c>
      <c r="P1785" s="53" t="str">
        <f t="shared" si="300"/>
        <v/>
      </c>
      <c r="Q1785" s="52" t="str">
        <f t="shared" si="301"/>
        <v/>
      </c>
      <c r="R1785" s="55" t="str">
        <f t="shared" si="302"/>
        <v/>
      </c>
      <c r="S1785" s="52" t="str">
        <f t="shared" si="310"/>
        <v/>
      </c>
      <c r="T1785" s="83" t="str">
        <f t="shared" si="303"/>
        <v/>
      </c>
      <c r="U1785" s="53" t="str">
        <f>IF(S1785="","",COUNTIF($S$7:S1785,"該当２"))</f>
        <v/>
      </c>
      <c r="V1785" s="56" t="str">
        <f t="shared" si="304"/>
        <v/>
      </c>
      <c r="W1785" s="83" t="str">
        <f t="shared" si="305"/>
        <v/>
      </c>
      <c r="X1785" s="53" t="str">
        <f>IF(V1785="","",COUNTIF($V$7:V1785,"該当３"))</f>
        <v/>
      </c>
    </row>
    <row r="1786" spans="1:24">
      <c r="A1786" s="263">
        <v>1038203010</v>
      </c>
      <c r="B1786" s="263">
        <v>10</v>
      </c>
      <c r="C1786" s="264">
        <v>382</v>
      </c>
      <c r="D1786" s="265">
        <v>3</v>
      </c>
      <c r="E1786" s="264">
        <v>10</v>
      </c>
      <c r="F1786" s="263" t="s">
        <v>495</v>
      </c>
      <c r="G1786" s="263" t="s">
        <v>1885</v>
      </c>
      <c r="H1786" s="263" t="s">
        <v>1902</v>
      </c>
      <c r="I1786" s="263" t="s">
        <v>1909</v>
      </c>
      <c r="J1786" s="51"/>
      <c r="K1786" s="52" t="str">
        <f t="shared" si="306"/>
        <v/>
      </c>
      <c r="L1786" s="83" t="str">
        <f t="shared" si="307"/>
        <v/>
      </c>
      <c r="M1786" s="53" t="str">
        <f>IF(K1786="","",COUNTIF($K$7:K1786,"ﾘｽﾄ１"))</f>
        <v/>
      </c>
      <c r="N1786" s="53" t="str">
        <f t="shared" si="308"/>
        <v/>
      </c>
      <c r="O1786" s="54" t="str">
        <f t="shared" si="309"/>
        <v/>
      </c>
      <c r="P1786" s="53" t="str">
        <f t="shared" si="300"/>
        <v/>
      </c>
      <c r="Q1786" s="52" t="str">
        <f t="shared" si="301"/>
        <v/>
      </c>
      <c r="R1786" s="55" t="str">
        <f t="shared" si="302"/>
        <v/>
      </c>
      <c r="S1786" s="52" t="str">
        <f t="shared" si="310"/>
        <v/>
      </c>
      <c r="T1786" s="83" t="str">
        <f t="shared" si="303"/>
        <v/>
      </c>
      <c r="U1786" s="53" t="str">
        <f>IF(S1786="","",COUNTIF($S$7:S1786,"該当２"))</f>
        <v/>
      </c>
      <c r="V1786" s="56" t="str">
        <f t="shared" si="304"/>
        <v/>
      </c>
      <c r="W1786" s="83" t="str">
        <f t="shared" si="305"/>
        <v/>
      </c>
      <c r="X1786" s="53" t="str">
        <f>IF(V1786="","",COUNTIF($V$7:V1786,"該当３"))</f>
        <v/>
      </c>
    </row>
    <row r="1787" spans="1:24">
      <c r="A1787" s="263">
        <v>1038204000</v>
      </c>
      <c r="B1787" s="263">
        <v>10</v>
      </c>
      <c r="C1787" s="264">
        <v>382</v>
      </c>
      <c r="D1787" s="265">
        <v>4</v>
      </c>
      <c r="E1787" s="264">
        <v>0</v>
      </c>
      <c r="F1787" s="263" t="s">
        <v>495</v>
      </c>
      <c r="G1787" s="263" t="s">
        <v>1885</v>
      </c>
      <c r="H1787" s="263" t="s">
        <v>1910</v>
      </c>
      <c r="I1787" s="263"/>
      <c r="J1787" s="51"/>
      <c r="K1787" s="52" t="str">
        <f t="shared" si="306"/>
        <v/>
      </c>
      <c r="L1787" s="83" t="str">
        <f t="shared" si="307"/>
        <v/>
      </c>
      <c r="M1787" s="53" t="str">
        <f>IF(K1787="","",COUNTIF($K$7:K1787,"ﾘｽﾄ１"))</f>
        <v/>
      </c>
      <c r="N1787" s="53" t="str">
        <f t="shared" si="308"/>
        <v/>
      </c>
      <c r="O1787" s="54" t="str">
        <f t="shared" si="309"/>
        <v/>
      </c>
      <c r="P1787" s="53" t="str">
        <f t="shared" si="300"/>
        <v/>
      </c>
      <c r="Q1787" s="52" t="str">
        <f t="shared" si="301"/>
        <v/>
      </c>
      <c r="R1787" s="55" t="str">
        <f t="shared" si="302"/>
        <v/>
      </c>
      <c r="S1787" s="52" t="str">
        <f t="shared" si="310"/>
        <v/>
      </c>
      <c r="T1787" s="83" t="str">
        <f t="shared" si="303"/>
        <v/>
      </c>
      <c r="U1787" s="53" t="str">
        <f>IF(S1787="","",COUNTIF($S$7:S1787,"該当２"))</f>
        <v/>
      </c>
      <c r="V1787" s="56" t="str">
        <f t="shared" si="304"/>
        <v/>
      </c>
      <c r="W1787" s="83" t="str">
        <f t="shared" si="305"/>
        <v/>
      </c>
      <c r="X1787" s="53" t="str">
        <f>IF(V1787="","",COUNTIF($V$7:V1787,"該当３"))</f>
        <v/>
      </c>
    </row>
    <row r="1788" spans="1:24">
      <c r="A1788" s="263">
        <v>1038204001</v>
      </c>
      <c r="B1788" s="263">
        <v>10</v>
      </c>
      <c r="C1788" s="264">
        <v>382</v>
      </c>
      <c r="D1788" s="265">
        <v>4</v>
      </c>
      <c r="E1788" s="264">
        <v>1</v>
      </c>
      <c r="F1788" s="263" t="s">
        <v>495</v>
      </c>
      <c r="G1788" s="263" t="s">
        <v>1885</v>
      </c>
      <c r="H1788" s="263" t="s">
        <v>1910</v>
      </c>
      <c r="I1788" s="263" t="s">
        <v>18</v>
      </c>
      <c r="J1788" s="51"/>
      <c r="K1788" s="52" t="str">
        <f t="shared" si="306"/>
        <v/>
      </c>
      <c r="L1788" s="83" t="str">
        <f t="shared" si="307"/>
        <v/>
      </c>
      <c r="M1788" s="53" t="str">
        <f>IF(K1788="","",COUNTIF($K$7:K1788,"ﾘｽﾄ１"))</f>
        <v/>
      </c>
      <c r="N1788" s="53" t="str">
        <f t="shared" si="308"/>
        <v/>
      </c>
      <c r="O1788" s="54" t="str">
        <f t="shared" si="309"/>
        <v/>
      </c>
      <c r="P1788" s="53" t="str">
        <f t="shared" si="300"/>
        <v/>
      </c>
      <c r="Q1788" s="52" t="str">
        <f t="shared" si="301"/>
        <v/>
      </c>
      <c r="R1788" s="55" t="str">
        <f t="shared" si="302"/>
        <v/>
      </c>
      <c r="S1788" s="52" t="str">
        <f t="shared" si="310"/>
        <v/>
      </c>
      <c r="T1788" s="83" t="str">
        <f t="shared" si="303"/>
        <v/>
      </c>
      <c r="U1788" s="53" t="str">
        <f>IF(S1788="","",COUNTIF($S$7:S1788,"該当２"))</f>
        <v/>
      </c>
      <c r="V1788" s="56" t="str">
        <f t="shared" si="304"/>
        <v/>
      </c>
      <c r="W1788" s="83" t="str">
        <f t="shared" si="305"/>
        <v/>
      </c>
      <c r="X1788" s="53" t="str">
        <f>IF(V1788="","",COUNTIF($V$7:V1788,"該当３"))</f>
        <v/>
      </c>
    </row>
    <row r="1789" spans="1:24">
      <c r="A1789" s="263">
        <v>1038204002</v>
      </c>
      <c r="B1789" s="263">
        <v>10</v>
      </c>
      <c r="C1789" s="264">
        <v>382</v>
      </c>
      <c r="D1789" s="265">
        <v>4</v>
      </c>
      <c r="E1789" s="264">
        <v>2</v>
      </c>
      <c r="F1789" s="263" t="s">
        <v>495</v>
      </c>
      <c r="G1789" s="263" t="s">
        <v>1885</v>
      </c>
      <c r="H1789" s="263" t="s">
        <v>1910</v>
      </c>
      <c r="I1789" s="263" t="s">
        <v>1911</v>
      </c>
      <c r="J1789" s="51"/>
      <c r="K1789" s="52" t="str">
        <f t="shared" si="306"/>
        <v/>
      </c>
      <c r="L1789" s="83" t="str">
        <f t="shared" si="307"/>
        <v/>
      </c>
      <c r="M1789" s="53" t="str">
        <f>IF(K1789="","",COUNTIF($K$7:K1789,"ﾘｽﾄ１"))</f>
        <v/>
      </c>
      <c r="N1789" s="53" t="str">
        <f t="shared" si="308"/>
        <v/>
      </c>
      <c r="O1789" s="54" t="str">
        <f t="shared" si="309"/>
        <v/>
      </c>
      <c r="P1789" s="53" t="str">
        <f t="shared" si="300"/>
        <v/>
      </c>
      <c r="Q1789" s="52" t="str">
        <f t="shared" si="301"/>
        <v/>
      </c>
      <c r="R1789" s="55" t="str">
        <f t="shared" si="302"/>
        <v/>
      </c>
      <c r="S1789" s="52" t="str">
        <f t="shared" si="310"/>
        <v/>
      </c>
      <c r="T1789" s="83" t="str">
        <f t="shared" si="303"/>
        <v/>
      </c>
      <c r="U1789" s="53" t="str">
        <f>IF(S1789="","",COUNTIF($S$7:S1789,"該当２"))</f>
        <v/>
      </c>
      <c r="V1789" s="56" t="str">
        <f t="shared" si="304"/>
        <v/>
      </c>
      <c r="W1789" s="83" t="str">
        <f t="shared" si="305"/>
        <v/>
      </c>
      <c r="X1789" s="53" t="str">
        <f>IF(V1789="","",COUNTIF($V$7:V1789,"該当３"))</f>
        <v/>
      </c>
    </row>
    <row r="1790" spans="1:24">
      <c r="A1790" s="263">
        <v>1038204003</v>
      </c>
      <c r="B1790" s="263">
        <v>10</v>
      </c>
      <c r="C1790" s="264">
        <v>382</v>
      </c>
      <c r="D1790" s="265">
        <v>4</v>
      </c>
      <c r="E1790" s="264">
        <v>3</v>
      </c>
      <c r="F1790" s="263" t="s">
        <v>495</v>
      </c>
      <c r="G1790" s="263" t="s">
        <v>1885</v>
      </c>
      <c r="H1790" s="263" t="s">
        <v>1910</v>
      </c>
      <c r="I1790" s="263" t="s">
        <v>1912</v>
      </c>
      <c r="J1790" s="51"/>
      <c r="K1790" s="52" t="str">
        <f t="shared" si="306"/>
        <v/>
      </c>
      <c r="L1790" s="83" t="str">
        <f t="shared" si="307"/>
        <v/>
      </c>
      <c r="M1790" s="53" t="str">
        <f>IF(K1790="","",COUNTIF($K$7:K1790,"ﾘｽﾄ１"))</f>
        <v/>
      </c>
      <c r="N1790" s="53" t="str">
        <f t="shared" si="308"/>
        <v/>
      </c>
      <c r="O1790" s="54" t="str">
        <f t="shared" si="309"/>
        <v/>
      </c>
      <c r="P1790" s="53" t="str">
        <f t="shared" si="300"/>
        <v/>
      </c>
      <c r="Q1790" s="52" t="str">
        <f t="shared" si="301"/>
        <v/>
      </c>
      <c r="R1790" s="55" t="str">
        <f t="shared" si="302"/>
        <v/>
      </c>
      <c r="S1790" s="52" t="str">
        <f t="shared" si="310"/>
        <v/>
      </c>
      <c r="T1790" s="83" t="str">
        <f t="shared" si="303"/>
        <v/>
      </c>
      <c r="U1790" s="53" t="str">
        <f>IF(S1790="","",COUNTIF($S$7:S1790,"該当２"))</f>
        <v/>
      </c>
      <c r="V1790" s="56" t="str">
        <f t="shared" si="304"/>
        <v/>
      </c>
      <c r="W1790" s="83" t="str">
        <f t="shared" si="305"/>
        <v/>
      </c>
      <c r="X1790" s="53" t="str">
        <f>IF(V1790="","",COUNTIF($V$7:V1790,"該当３"))</f>
        <v/>
      </c>
    </row>
    <row r="1791" spans="1:24">
      <c r="A1791" s="263">
        <v>1038204004</v>
      </c>
      <c r="B1791" s="263">
        <v>10</v>
      </c>
      <c r="C1791" s="264">
        <v>382</v>
      </c>
      <c r="D1791" s="265">
        <v>4</v>
      </c>
      <c r="E1791" s="264">
        <v>4</v>
      </c>
      <c r="F1791" s="263" t="s">
        <v>495</v>
      </c>
      <c r="G1791" s="263" t="s">
        <v>1885</v>
      </c>
      <c r="H1791" s="263" t="s">
        <v>1910</v>
      </c>
      <c r="I1791" s="263" t="s">
        <v>1913</v>
      </c>
      <c r="J1791" s="51"/>
      <c r="K1791" s="52" t="str">
        <f t="shared" si="306"/>
        <v/>
      </c>
      <c r="L1791" s="83" t="str">
        <f t="shared" si="307"/>
        <v/>
      </c>
      <c r="M1791" s="53" t="str">
        <f>IF(K1791="","",COUNTIF($K$7:K1791,"ﾘｽﾄ１"))</f>
        <v/>
      </c>
      <c r="N1791" s="53" t="str">
        <f t="shared" si="308"/>
        <v/>
      </c>
      <c r="O1791" s="54" t="str">
        <f t="shared" si="309"/>
        <v/>
      </c>
      <c r="P1791" s="53" t="str">
        <f t="shared" si="300"/>
        <v/>
      </c>
      <c r="Q1791" s="52" t="str">
        <f t="shared" si="301"/>
        <v/>
      </c>
      <c r="R1791" s="55" t="str">
        <f t="shared" si="302"/>
        <v/>
      </c>
      <c r="S1791" s="52" t="str">
        <f t="shared" si="310"/>
        <v/>
      </c>
      <c r="T1791" s="83" t="str">
        <f t="shared" si="303"/>
        <v/>
      </c>
      <c r="U1791" s="53" t="str">
        <f>IF(S1791="","",COUNTIF($S$7:S1791,"該当２"))</f>
        <v/>
      </c>
      <c r="V1791" s="56" t="str">
        <f t="shared" si="304"/>
        <v/>
      </c>
      <c r="W1791" s="83" t="str">
        <f t="shared" si="305"/>
        <v/>
      </c>
      <c r="X1791" s="53" t="str">
        <f>IF(V1791="","",COUNTIF($V$7:V1791,"該当３"))</f>
        <v/>
      </c>
    </row>
    <row r="1792" spans="1:24">
      <c r="A1792" s="263">
        <v>1038204005</v>
      </c>
      <c r="B1792" s="263">
        <v>10</v>
      </c>
      <c r="C1792" s="264">
        <v>382</v>
      </c>
      <c r="D1792" s="265">
        <v>4</v>
      </c>
      <c r="E1792" s="264">
        <v>5</v>
      </c>
      <c r="F1792" s="263" t="s">
        <v>495</v>
      </c>
      <c r="G1792" s="263" t="s">
        <v>1885</v>
      </c>
      <c r="H1792" s="263" t="s">
        <v>1910</v>
      </c>
      <c r="I1792" s="263" t="s">
        <v>1914</v>
      </c>
      <c r="J1792" s="51"/>
      <c r="K1792" s="52" t="str">
        <f t="shared" si="306"/>
        <v/>
      </c>
      <c r="L1792" s="83" t="str">
        <f t="shared" si="307"/>
        <v/>
      </c>
      <c r="M1792" s="53" t="str">
        <f>IF(K1792="","",COUNTIF($K$7:K1792,"ﾘｽﾄ１"))</f>
        <v/>
      </c>
      <c r="N1792" s="53" t="str">
        <f t="shared" si="308"/>
        <v/>
      </c>
      <c r="O1792" s="54" t="str">
        <f t="shared" si="309"/>
        <v/>
      </c>
      <c r="P1792" s="53" t="str">
        <f t="shared" si="300"/>
        <v/>
      </c>
      <c r="Q1792" s="52" t="str">
        <f t="shared" si="301"/>
        <v/>
      </c>
      <c r="R1792" s="55" t="str">
        <f t="shared" si="302"/>
        <v/>
      </c>
      <c r="S1792" s="52" t="str">
        <f t="shared" si="310"/>
        <v/>
      </c>
      <c r="T1792" s="83" t="str">
        <f t="shared" si="303"/>
        <v/>
      </c>
      <c r="U1792" s="53" t="str">
        <f>IF(S1792="","",COUNTIF($S$7:S1792,"該当２"))</f>
        <v/>
      </c>
      <c r="V1792" s="56" t="str">
        <f t="shared" si="304"/>
        <v/>
      </c>
      <c r="W1792" s="83" t="str">
        <f t="shared" si="305"/>
        <v/>
      </c>
      <c r="X1792" s="53" t="str">
        <f>IF(V1792="","",COUNTIF($V$7:V1792,"該当３"))</f>
        <v/>
      </c>
    </row>
    <row r="1793" spans="1:24">
      <c r="A1793" s="263">
        <v>1038204006</v>
      </c>
      <c r="B1793" s="263">
        <v>10</v>
      </c>
      <c r="C1793" s="264">
        <v>382</v>
      </c>
      <c r="D1793" s="265">
        <v>4</v>
      </c>
      <c r="E1793" s="264">
        <v>6</v>
      </c>
      <c r="F1793" s="263" t="s">
        <v>495</v>
      </c>
      <c r="G1793" s="263" t="s">
        <v>1885</v>
      </c>
      <c r="H1793" s="263" t="s">
        <v>1910</v>
      </c>
      <c r="I1793" s="263" t="s">
        <v>1915</v>
      </c>
      <c r="J1793" s="51"/>
      <c r="K1793" s="52" t="str">
        <f t="shared" si="306"/>
        <v/>
      </c>
      <c r="L1793" s="83" t="str">
        <f t="shared" si="307"/>
        <v/>
      </c>
      <c r="M1793" s="53" t="str">
        <f>IF(K1793="","",COUNTIF($K$7:K1793,"ﾘｽﾄ１"))</f>
        <v/>
      </c>
      <c r="N1793" s="53" t="str">
        <f t="shared" si="308"/>
        <v/>
      </c>
      <c r="O1793" s="54" t="str">
        <f t="shared" si="309"/>
        <v/>
      </c>
      <c r="P1793" s="53" t="str">
        <f t="shared" si="300"/>
        <v/>
      </c>
      <c r="Q1793" s="52" t="str">
        <f t="shared" si="301"/>
        <v/>
      </c>
      <c r="R1793" s="55" t="str">
        <f t="shared" si="302"/>
        <v/>
      </c>
      <c r="S1793" s="52" t="str">
        <f t="shared" si="310"/>
        <v/>
      </c>
      <c r="T1793" s="83" t="str">
        <f t="shared" si="303"/>
        <v/>
      </c>
      <c r="U1793" s="53" t="str">
        <f>IF(S1793="","",COUNTIF($S$7:S1793,"該当２"))</f>
        <v/>
      </c>
      <c r="V1793" s="56" t="str">
        <f t="shared" si="304"/>
        <v/>
      </c>
      <c r="W1793" s="83" t="str">
        <f t="shared" si="305"/>
        <v/>
      </c>
      <c r="X1793" s="53" t="str">
        <f>IF(V1793="","",COUNTIF($V$7:V1793,"該当３"))</f>
        <v/>
      </c>
    </row>
    <row r="1794" spans="1:24">
      <c r="A1794" s="263">
        <v>1038204007</v>
      </c>
      <c r="B1794" s="263">
        <v>10</v>
      </c>
      <c r="C1794" s="264">
        <v>382</v>
      </c>
      <c r="D1794" s="265">
        <v>4</v>
      </c>
      <c r="E1794" s="264">
        <v>7</v>
      </c>
      <c r="F1794" s="263" t="s">
        <v>495</v>
      </c>
      <c r="G1794" s="263" t="s">
        <v>1885</v>
      </c>
      <c r="H1794" s="263" t="s">
        <v>1910</v>
      </c>
      <c r="I1794" s="263" t="s">
        <v>1916</v>
      </c>
      <c r="J1794" s="51"/>
      <c r="K1794" s="52" t="str">
        <f t="shared" si="306"/>
        <v/>
      </c>
      <c r="L1794" s="83" t="str">
        <f t="shared" si="307"/>
        <v/>
      </c>
      <c r="M1794" s="53" t="str">
        <f>IF(K1794="","",COUNTIF($K$7:K1794,"ﾘｽﾄ１"))</f>
        <v/>
      </c>
      <c r="N1794" s="53" t="str">
        <f t="shared" si="308"/>
        <v/>
      </c>
      <c r="O1794" s="54" t="str">
        <f t="shared" si="309"/>
        <v/>
      </c>
      <c r="P1794" s="53" t="str">
        <f t="shared" si="300"/>
        <v/>
      </c>
      <c r="Q1794" s="52" t="str">
        <f t="shared" si="301"/>
        <v/>
      </c>
      <c r="R1794" s="55" t="str">
        <f t="shared" si="302"/>
        <v/>
      </c>
      <c r="S1794" s="52" t="str">
        <f t="shared" si="310"/>
        <v/>
      </c>
      <c r="T1794" s="83" t="str">
        <f t="shared" si="303"/>
        <v/>
      </c>
      <c r="U1794" s="53" t="str">
        <f>IF(S1794="","",COUNTIF($S$7:S1794,"該当２"))</f>
        <v/>
      </c>
      <c r="V1794" s="56" t="str">
        <f t="shared" si="304"/>
        <v/>
      </c>
      <c r="W1794" s="83" t="str">
        <f t="shared" si="305"/>
        <v/>
      </c>
      <c r="X1794" s="53" t="str">
        <f>IF(V1794="","",COUNTIF($V$7:V1794,"該当３"))</f>
        <v/>
      </c>
    </row>
    <row r="1795" spans="1:24">
      <c r="A1795" s="263">
        <v>1038204008</v>
      </c>
      <c r="B1795" s="263">
        <v>10</v>
      </c>
      <c r="C1795" s="264">
        <v>382</v>
      </c>
      <c r="D1795" s="265">
        <v>4</v>
      </c>
      <c r="E1795" s="264">
        <v>8</v>
      </c>
      <c r="F1795" s="263" t="s">
        <v>495</v>
      </c>
      <c r="G1795" s="263" t="s">
        <v>1885</v>
      </c>
      <c r="H1795" s="263" t="s">
        <v>1910</v>
      </c>
      <c r="I1795" s="263" t="s">
        <v>1917</v>
      </c>
      <c r="J1795" s="51"/>
      <c r="K1795" s="52" t="str">
        <f t="shared" si="306"/>
        <v/>
      </c>
      <c r="L1795" s="83" t="str">
        <f t="shared" si="307"/>
        <v/>
      </c>
      <c r="M1795" s="53" t="str">
        <f>IF(K1795="","",COUNTIF($K$7:K1795,"ﾘｽﾄ１"))</f>
        <v/>
      </c>
      <c r="N1795" s="53" t="str">
        <f t="shared" si="308"/>
        <v/>
      </c>
      <c r="O1795" s="54" t="str">
        <f t="shared" si="309"/>
        <v/>
      </c>
      <c r="P1795" s="53" t="str">
        <f t="shared" si="300"/>
        <v/>
      </c>
      <c r="Q1795" s="52" t="str">
        <f t="shared" si="301"/>
        <v/>
      </c>
      <c r="R1795" s="55" t="str">
        <f t="shared" si="302"/>
        <v/>
      </c>
      <c r="S1795" s="52" t="str">
        <f t="shared" si="310"/>
        <v/>
      </c>
      <c r="T1795" s="83" t="str">
        <f t="shared" si="303"/>
        <v/>
      </c>
      <c r="U1795" s="53" t="str">
        <f>IF(S1795="","",COUNTIF($S$7:S1795,"該当２"))</f>
        <v/>
      </c>
      <c r="V1795" s="56" t="str">
        <f t="shared" si="304"/>
        <v/>
      </c>
      <c r="W1795" s="83" t="str">
        <f t="shared" si="305"/>
        <v/>
      </c>
      <c r="X1795" s="53" t="str">
        <f>IF(V1795="","",COUNTIF($V$7:V1795,"該当３"))</f>
        <v/>
      </c>
    </row>
    <row r="1796" spans="1:24">
      <c r="A1796" s="263">
        <v>1038204009</v>
      </c>
      <c r="B1796" s="263">
        <v>10</v>
      </c>
      <c r="C1796" s="264">
        <v>382</v>
      </c>
      <c r="D1796" s="265">
        <v>4</v>
      </c>
      <c r="E1796" s="264">
        <v>9</v>
      </c>
      <c r="F1796" s="263" t="s">
        <v>495</v>
      </c>
      <c r="G1796" s="263" t="s">
        <v>1885</v>
      </c>
      <c r="H1796" s="263" t="s">
        <v>1910</v>
      </c>
      <c r="I1796" s="263" t="s">
        <v>1918</v>
      </c>
      <c r="J1796" s="51"/>
      <c r="K1796" s="52" t="str">
        <f t="shared" si="306"/>
        <v/>
      </c>
      <c r="L1796" s="83" t="str">
        <f t="shared" si="307"/>
        <v/>
      </c>
      <c r="M1796" s="53" t="str">
        <f>IF(K1796="","",COUNTIF($K$7:K1796,"ﾘｽﾄ１"))</f>
        <v/>
      </c>
      <c r="N1796" s="53" t="str">
        <f t="shared" si="308"/>
        <v/>
      </c>
      <c r="O1796" s="54" t="str">
        <f t="shared" si="309"/>
        <v/>
      </c>
      <c r="P1796" s="53" t="str">
        <f t="shared" si="300"/>
        <v/>
      </c>
      <c r="Q1796" s="52" t="str">
        <f t="shared" si="301"/>
        <v/>
      </c>
      <c r="R1796" s="55" t="str">
        <f t="shared" si="302"/>
        <v/>
      </c>
      <c r="S1796" s="52" t="str">
        <f t="shared" si="310"/>
        <v/>
      </c>
      <c r="T1796" s="83" t="str">
        <f t="shared" si="303"/>
        <v/>
      </c>
      <c r="U1796" s="53" t="str">
        <f>IF(S1796="","",COUNTIF($S$7:S1796,"該当２"))</f>
        <v/>
      </c>
      <c r="V1796" s="56" t="str">
        <f t="shared" si="304"/>
        <v/>
      </c>
      <c r="W1796" s="83" t="str">
        <f t="shared" si="305"/>
        <v/>
      </c>
      <c r="X1796" s="53" t="str">
        <f>IF(V1796="","",COUNTIF($V$7:V1796,"該当３"))</f>
        <v/>
      </c>
    </row>
    <row r="1797" spans="1:24">
      <c r="A1797" s="263">
        <v>1038204010</v>
      </c>
      <c r="B1797" s="263">
        <v>10</v>
      </c>
      <c r="C1797" s="264">
        <v>382</v>
      </c>
      <c r="D1797" s="265">
        <v>4</v>
      </c>
      <c r="E1797" s="264">
        <v>10</v>
      </c>
      <c r="F1797" s="263" t="s">
        <v>495</v>
      </c>
      <c r="G1797" s="263" t="s">
        <v>1885</v>
      </c>
      <c r="H1797" s="263" t="s">
        <v>1910</v>
      </c>
      <c r="I1797" s="263" t="s">
        <v>1919</v>
      </c>
      <c r="J1797" s="51"/>
      <c r="K1797" s="52" t="str">
        <f t="shared" si="306"/>
        <v/>
      </c>
      <c r="L1797" s="83" t="str">
        <f t="shared" si="307"/>
        <v/>
      </c>
      <c r="M1797" s="53" t="str">
        <f>IF(K1797="","",COUNTIF($K$7:K1797,"ﾘｽﾄ１"))</f>
        <v/>
      </c>
      <c r="N1797" s="53" t="str">
        <f t="shared" si="308"/>
        <v/>
      </c>
      <c r="O1797" s="54" t="str">
        <f t="shared" si="309"/>
        <v/>
      </c>
      <c r="P1797" s="53" t="str">
        <f t="shared" si="300"/>
        <v/>
      </c>
      <c r="Q1797" s="52" t="str">
        <f t="shared" si="301"/>
        <v/>
      </c>
      <c r="R1797" s="55" t="str">
        <f t="shared" si="302"/>
        <v/>
      </c>
      <c r="S1797" s="52" t="str">
        <f t="shared" si="310"/>
        <v/>
      </c>
      <c r="T1797" s="83" t="str">
        <f t="shared" si="303"/>
        <v/>
      </c>
      <c r="U1797" s="53" t="str">
        <f>IF(S1797="","",COUNTIF($S$7:S1797,"該当２"))</f>
        <v/>
      </c>
      <c r="V1797" s="56" t="str">
        <f t="shared" si="304"/>
        <v/>
      </c>
      <c r="W1797" s="83" t="str">
        <f t="shared" si="305"/>
        <v/>
      </c>
      <c r="X1797" s="53" t="str">
        <f>IF(V1797="","",COUNTIF($V$7:V1797,"該当３"))</f>
        <v/>
      </c>
    </row>
    <row r="1798" spans="1:24">
      <c r="A1798" s="263">
        <v>1038204011</v>
      </c>
      <c r="B1798" s="263">
        <v>10</v>
      </c>
      <c r="C1798" s="264">
        <v>382</v>
      </c>
      <c r="D1798" s="265">
        <v>4</v>
      </c>
      <c r="E1798" s="264">
        <v>11</v>
      </c>
      <c r="F1798" s="263" t="s">
        <v>495</v>
      </c>
      <c r="G1798" s="263" t="s">
        <v>1885</v>
      </c>
      <c r="H1798" s="263" t="s">
        <v>1910</v>
      </c>
      <c r="I1798" s="263" t="s">
        <v>1920</v>
      </c>
      <c r="J1798" s="51"/>
      <c r="K1798" s="52" t="str">
        <f t="shared" si="306"/>
        <v/>
      </c>
      <c r="L1798" s="83" t="str">
        <f t="shared" si="307"/>
        <v/>
      </c>
      <c r="M1798" s="53" t="str">
        <f>IF(K1798="","",COUNTIF($K$7:K1798,"ﾘｽﾄ１"))</f>
        <v/>
      </c>
      <c r="N1798" s="53" t="str">
        <f t="shared" si="308"/>
        <v/>
      </c>
      <c r="O1798" s="54" t="str">
        <f t="shared" si="309"/>
        <v/>
      </c>
      <c r="P1798" s="53" t="str">
        <f t="shared" si="300"/>
        <v/>
      </c>
      <c r="Q1798" s="52" t="str">
        <f t="shared" si="301"/>
        <v/>
      </c>
      <c r="R1798" s="55" t="str">
        <f t="shared" si="302"/>
        <v/>
      </c>
      <c r="S1798" s="52" t="str">
        <f t="shared" si="310"/>
        <v/>
      </c>
      <c r="T1798" s="83" t="str">
        <f t="shared" si="303"/>
        <v/>
      </c>
      <c r="U1798" s="53" t="str">
        <f>IF(S1798="","",COUNTIF($S$7:S1798,"該当２"))</f>
        <v/>
      </c>
      <c r="V1798" s="56" t="str">
        <f t="shared" si="304"/>
        <v/>
      </c>
      <c r="W1798" s="83" t="str">
        <f t="shared" si="305"/>
        <v/>
      </c>
      <c r="X1798" s="53" t="str">
        <f>IF(V1798="","",COUNTIF($V$7:V1798,"該当３"))</f>
        <v/>
      </c>
    </row>
    <row r="1799" spans="1:24">
      <c r="A1799" s="263">
        <v>1038204012</v>
      </c>
      <c r="B1799" s="263">
        <v>10</v>
      </c>
      <c r="C1799" s="264">
        <v>382</v>
      </c>
      <c r="D1799" s="265">
        <v>4</v>
      </c>
      <c r="E1799" s="264">
        <v>12</v>
      </c>
      <c r="F1799" s="263" t="s">
        <v>495</v>
      </c>
      <c r="G1799" s="263" t="s">
        <v>1885</v>
      </c>
      <c r="H1799" s="263" t="s">
        <v>1910</v>
      </c>
      <c r="I1799" s="263" t="s">
        <v>1921</v>
      </c>
      <c r="J1799" s="51"/>
      <c r="K1799" s="52" t="str">
        <f t="shared" si="306"/>
        <v/>
      </c>
      <c r="L1799" s="83" t="str">
        <f t="shared" si="307"/>
        <v/>
      </c>
      <c r="M1799" s="53" t="str">
        <f>IF(K1799="","",COUNTIF($K$7:K1799,"ﾘｽﾄ１"))</f>
        <v/>
      </c>
      <c r="N1799" s="53" t="str">
        <f t="shared" si="308"/>
        <v/>
      </c>
      <c r="O1799" s="54" t="str">
        <f t="shared" si="309"/>
        <v/>
      </c>
      <c r="P1799" s="53" t="str">
        <f t="shared" si="300"/>
        <v/>
      </c>
      <c r="Q1799" s="52" t="str">
        <f t="shared" si="301"/>
        <v/>
      </c>
      <c r="R1799" s="55" t="str">
        <f t="shared" si="302"/>
        <v/>
      </c>
      <c r="S1799" s="52" t="str">
        <f t="shared" si="310"/>
        <v/>
      </c>
      <c r="T1799" s="83" t="str">
        <f t="shared" si="303"/>
        <v/>
      </c>
      <c r="U1799" s="53" t="str">
        <f>IF(S1799="","",COUNTIF($S$7:S1799,"該当２"))</f>
        <v/>
      </c>
      <c r="V1799" s="56" t="str">
        <f t="shared" si="304"/>
        <v/>
      </c>
      <c r="W1799" s="83" t="str">
        <f t="shared" si="305"/>
        <v/>
      </c>
      <c r="X1799" s="53" t="str">
        <f>IF(V1799="","",COUNTIF($V$7:V1799,"該当３"))</f>
        <v/>
      </c>
    </row>
    <row r="1800" spans="1:24">
      <c r="A1800" s="263">
        <v>1038204013</v>
      </c>
      <c r="B1800" s="263">
        <v>10</v>
      </c>
      <c r="C1800" s="264">
        <v>382</v>
      </c>
      <c r="D1800" s="265">
        <v>4</v>
      </c>
      <c r="E1800" s="264">
        <v>13</v>
      </c>
      <c r="F1800" s="263" t="s">
        <v>495</v>
      </c>
      <c r="G1800" s="263" t="s">
        <v>1885</v>
      </c>
      <c r="H1800" s="263" t="s">
        <v>1910</v>
      </c>
      <c r="I1800" s="263" t="s">
        <v>1922</v>
      </c>
      <c r="J1800" s="51"/>
      <c r="K1800" s="52" t="str">
        <f t="shared" si="306"/>
        <v/>
      </c>
      <c r="L1800" s="83" t="str">
        <f t="shared" si="307"/>
        <v/>
      </c>
      <c r="M1800" s="53" t="str">
        <f>IF(K1800="","",COUNTIF($K$7:K1800,"ﾘｽﾄ１"))</f>
        <v/>
      </c>
      <c r="N1800" s="53" t="str">
        <f t="shared" si="308"/>
        <v/>
      </c>
      <c r="O1800" s="54" t="str">
        <f t="shared" si="309"/>
        <v/>
      </c>
      <c r="P1800" s="53" t="str">
        <f t="shared" si="300"/>
        <v/>
      </c>
      <c r="Q1800" s="52" t="str">
        <f t="shared" si="301"/>
        <v/>
      </c>
      <c r="R1800" s="55" t="str">
        <f t="shared" si="302"/>
        <v/>
      </c>
      <c r="S1800" s="52" t="str">
        <f t="shared" si="310"/>
        <v/>
      </c>
      <c r="T1800" s="83" t="str">
        <f t="shared" si="303"/>
        <v/>
      </c>
      <c r="U1800" s="53" t="str">
        <f>IF(S1800="","",COUNTIF($S$7:S1800,"該当２"))</f>
        <v/>
      </c>
      <c r="V1800" s="56" t="str">
        <f t="shared" si="304"/>
        <v/>
      </c>
      <c r="W1800" s="83" t="str">
        <f t="shared" si="305"/>
        <v/>
      </c>
      <c r="X1800" s="53" t="str">
        <f>IF(V1800="","",COUNTIF($V$7:V1800,"該当３"))</f>
        <v/>
      </c>
    </row>
    <row r="1801" spans="1:24">
      <c r="A1801" s="263">
        <v>1038205000</v>
      </c>
      <c r="B1801" s="263">
        <v>10</v>
      </c>
      <c r="C1801" s="264">
        <v>382</v>
      </c>
      <c r="D1801" s="265">
        <v>5</v>
      </c>
      <c r="E1801" s="264">
        <v>0</v>
      </c>
      <c r="F1801" s="263" t="s">
        <v>495</v>
      </c>
      <c r="G1801" s="263" t="s">
        <v>1885</v>
      </c>
      <c r="H1801" s="263" t="s">
        <v>1923</v>
      </c>
      <c r="I1801" s="263"/>
      <c r="J1801" s="51"/>
      <c r="K1801" s="52" t="str">
        <f t="shared" si="306"/>
        <v/>
      </c>
      <c r="L1801" s="83" t="str">
        <f t="shared" si="307"/>
        <v/>
      </c>
      <c r="M1801" s="53" t="str">
        <f>IF(K1801="","",COUNTIF($K$7:K1801,"ﾘｽﾄ１"))</f>
        <v/>
      </c>
      <c r="N1801" s="53" t="str">
        <f t="shared" si="308"/>
        <v/>
      </c>
      <c r="O1801" s="54" t="str">
        <f t="shared" si="309"/>
        <v/>
      </c>
      <c r="P1801" s="53" t="str">
        <f t="shared" si="300"/>
        <v/>
      </c>
      <c r="Q1801" s="52" t="str">
        <f t="shared" si="301"/>
        <v/>
      </c>
      <c r="R1801" s="55" t="str">
        <f t="shared" si="302"/>
        <v/>
      </c>
      <c r="S1801" s="52" t="str">
        <f t="shared" si="310"/>
        <v/>
      </c>
      <c r="T1801" s="83" t="str">
        <f t="shared" si="303"/>
        <v/>
      </c>
      <c r="U1801" s="53" t="str">
        <f>IF(S1801="","",COUNTIF($S$7:S1801,"該当２"))</f>
        <v/>
      </c>
      <c r="V1801" s="56" t="str">
        <f t="shared" si="304"/>
        <v/>
      </c>
      <c r="W1801" s="83" t="str">
        <f t="shared" si="305"/>
        <v/>
      </c>
      <c r="X1801" s="53" t="str">
        <f>IF(V1801="","",COUNTIF($V$7:V1801,"該当３"))</f>
        <v/>
      </c>
    </row>
    <row r="1802" spans="1:24">
      <c r="A1802" s="263">
        <v>1038205001</v>
      </c>
      <c r="B1802" s="263">
        <v>10</v>
      </c>
      <c r="C1802" s="264">
        <v>382</v>
      </c>
      <c r="D1802" s="265">
        <v>5</v>
      </c>
      <c r="E1802" s="264">
        <v>1</v>
      </c>
      <c r="F1802" s="263" t="s">
        <v>495</v>
      </c>
      <c r="G1802" s="263" t="s">
        <v>1885</v>
      </c>
      <c r="H1802" s="263" t="s">
        <v>1923</v>
      </c>
      <c r="I1802" s="263" t="s">
        <v>1828</v>
      </c>
      <c r="J1802" s="51"/>
      <c r="K1802" s="52" t="str">
        <f t="shared" si="306"/>
        <v/>
      </c>
      <c r="L1802" s="83" t="str">
        <f t="shared" si="307"/>
        <v/>
      </c>
      <c r="M1802" s="53" t="str">
        <f>IF(K1802="","",COUNTIF($K$7:K1802,"ﾘｽﾄ１"))</f>
        <v/>
      </c>
      <c r="N1802" s="53" t="str">
        <f t="shared" si="308"/>
        <v/>
      </c>
      <c r="O1802" s="54" t="str">
        <f t="shared" si="309"/>
        <v/>
      </c>
      <c r="P1802" s="53" t="str">
        <f t="shared" ref="P1802:P1865" si="311">IF(O1802="該当１",G1802,"")</f>
        <v/>
      </c>
      <c r="Q1802" s="52" t="str">
        <f t="shared" ref="Q1802:Q1865" si="312">IF(O1802="該当１","ﾘｽﾄ2","")</f>
        <v/>
      </c>
      <c r="R1802" s="55" t="str">
        <f t="shared" ref="R1802:R1865" si="313">IF(Q1802="ﾘｽﾄ2",H1802,"")</f>
        <v/>
      </c>
      <c r="S1802" s="52" t="str">
        <f t="shared" si="310"/>
        <v/>
      </c>
      <c r="T1802" s="83" t="str">
        <f t="shared" ref="T1802:T1865" si="314">IF(S1802="該当２",H1802,"")</f>
        <v/>
      </c>
      <c r="U1802" s="53" t="str">
        <f>IF(S1802="","",COUNTIF($S$7:S1802,"該当２"))</f>
        <v/>
      </c>
      <c r="V1802" s="56" t="str">
        <f t="shared" ref="V1802:V1865" si="315">IF(AND($S$2=H1802,E1802&gt;0,E1802&lt;998),"該当３","")</f>
        <v/>
      </c>
      <c r="W1802" s="83" t="str">
        <f t="shared" ref="W1802:W1865" si="316">IF(V1802="該当３",I1802,"")</f>
        <v/>
      </c>
      <c r="X1802" s="53" t="str">
        <f>IF(V1802="","",COUNTIF($V$7:V1802,"該当３"))</f>
        <v/>
      </c>
    </row>
    <row r="1803" spans="1:24">
      <c r="A1803" s="263">
        <v>1038205002</v>
      </c>
      <c r="B1803" s="263">
        <v>10</v>
      </c>
      <c r="C1803" s="264">
        <v>382</v>
      </c>
      <c r="D1803" s="265">
        <v>5</v>
      </c>
      <c r="E1803" s="264">
        <v>2</v>
      </c>
      <c r="F1803" s="263" t="s">
        <v>495</v>
      </c>
      <c r="G1803" s="263" t="s">
        <v>1885</v>
      </c>
      <c r="H1803" s="263" t="s">
        <v>1923</v>
      </c>
      <c r="I1803" s="263" t="s">
        <v>1924</v>
      </c>
      <c r="J1803" s="51"/>
      <c r="K1803" s="52" t="str">
        <f t="shared" ref="K1803:K1866" si="317">IF(AND($C1803&gt;0,$H1803=""),"ﾘｽﾄ１","")</f>
        <v/>
      </c>
      <c r="L1803" s="83" t="str">
        <f t="shared" ref="L1803:L1866" si="318">IF(K1803="ﾘｽﾄ１",G1803,"")</f>
        <v/>
      </c>
      <c r="M1803" s="53" t="str">
        <f>IF(K1803="","",COUNTIF($K$7:K1803,"ﾘｽﾄ１"))</f>
        <v/>
      </c>
      <c r="N1803" s="53" t="str">
        <f t="shared" ref="N1803:N1866" si="319">IF(AND(D1803=0,E1803&gt;0),"同一区","")</f>
        <v/>
      </c>
      <c r="O1803" s="54" t="str">
        <f t="shared" ref="O1803:O1866" si="320">IF(AND(EXACT($K$2,G1803),H1803&gt;0),"該当１","")</f>
        <v/>
      </c>
      <c r="P1803" s="53" t="str">
        <f t="shared" si="311"/>
        <v/>
      </c>
      <c r="Q1803" s="52" t="str">
        <f t="shared" si="312"/>
        <v/>
      </c>
      <c r="R1803" s="55" t="str">
        <f t="shared" si="313"/>
        <v/>
      </c>
      <c r="S1803" s="52" t="str">
        <f t="shared" ref="S1803:S1866" si="321">IF(AND(Q1803="ﾘｽﾄ2",OR(I1803=0,AND(N1803="同一区",E1803=1))),"該当２","")</f>
        <v/>
      </c>
      <c r="T1803" s="83" t="str">
        <f t="shared" si="314"/>
        <v/>
      </c>
      <c r="U1803" s="53" t="str">
        <f>IF(S1803="","",COUNTIF($S$7:S1803,"該当２"))</f>
        <v/>
      </c>
      <c r="V1803" s="56" t="str">
        <f t="shared" si="315"/>
        <v/>
      </c>
      <c r="W1803" s="83" t="str">
        <f t="shared" si="316"/>
        <v/>
      </c>
      <c r="X1803" s="53" t="str">
        <f>IF(V1803="","",COUNTIF($V$7:V1803,"該当３"))</f>
        <v/>
      </c>
    </row>
    <row r="1804" spans="1:24">
      <c r="A1804" s="263">
        <v>1038205003</v>
      </c>
      <c r="B1804" s="263">
        <v>10</v>
      </c>
      <c r="C1804" s="264">
        <v>382</v>
      </c>
      <c r="D1804" s="265">
        <v>5</v>
      </c>
      <c r="E1804" s="264">
        <v>3</v>
      </c>
      <c r="F1804" s="263" t="s">
        <v>495</v>
      </c>
      <c r="G1804" s="263" t="s">
        <v>1885</v>
      </c>
      <c r="H1804" s="263" t="s">
        <v>1923</v>
      </c>
      <c r="I1804" s="263" t="s">
        <v>1925</v>
      </c>
      <c r="J1804" s="51"/>
      <c r="K1804" s="52" t="str">
        <f t="shared" si="317"/>
        <v/>
      </c>
      <c r="L1804" s="83" t="str">
        <f t="shared" si="318"/>
        <v/>
      </c>
      <c r="M1804" s="53" t="str">
        <f>IF(K1804="","",COUNTIF($K$7:K1804,"ﾘｽﾄ１"))</f>
        <v/>
      </c>
      <c r="N1804" s="53" t="str">
        <f t="shared" si="319"/>
        <v/>
      </c>
      <c r="O1804" s="54" t="str">
        <f t="shared" si="320"/>
        <v/>
      </c>
      <c r="P1804" s="53" t="str">
        <f t="shared" si="311"/>
        <v/>
      </c>
      <c r="Q1804" s="52" t="str">
        <f t="shared" si="312"/>
        <v/>
      </c>
      <c r="R1804" s="55" t="str">
        <f t="shared" si="313"/>
        <v/>
      </c>
      <c r="S1804" s="52" t="str">
        <f t="shared" si="321"/>
        <v/>
      </c>
      <c r="T1804" s="83" t="str">
        <f t="shared" si="314"/>
        <v/>
      </c>
      <c r="U1804" s="53" t="str">
        <f>IF(S1804="","",COUNTIF($S$7:S1804,"該当２"))</f>
        <v/>
      </c>
      <c r="V1804" s="56" t="str">
        <f t="shared" si="315"/>
        <v/>
      </c>
      <c r="W1804" s="83" t="str">
        <f t="shared" si="316"/>
        <v/>
      </c>
      <c r="X1804" s="53" t="str">
        <f>IF(V1804="","",COUNTIF($V$7:V1804,"該当３"))</f>
        <v/>
      </c>
    </row>
    <row r="1805" spans="1:24">
      <c r="A1805" s="263">
        <v>1038205004</v>
      </c>
      <c r="B1805" s="263">
        <v>10</v>
      </c>
      <c r="C1805" s="264">
        <v>382</v>
      </c>
      <c r="D1805" s="265">
        <v>5</v>
      </c>
      <c r="E1805" s="264">
        <v>4</v>
      </c>
      <c r="F1805" s="263" t="s">
        <v>495</v>
      </c>
      <c r="G1805" s="263" t="s">
        <v>1885</v>
      </c>
      <c r="H1805" s="263" t="s">
        <v>1923</v>
      </c>
      <c r="I1805" s="267" t="s">
        <v>1926</v>
      </c>
      <c r="J1805" s="51"/>
      <c r="K1805" s="52" t="str">
        <f t="shared" si="317"/>
        <v/>
      </c>
      <c r="L1805" s="83" t="str">
        <f t="shared" si="318"/>
        <v/>
      </c>
      <c r="M1805" s="53" t="str">
        <f>IF(K1805="","",COUNTIF($K$7:K1805,"ﾘｽﾄ１"))</f>
        <v/>
      </c>
      <c r="N1805" s="53" t="str">
        <f t="shared" si="319"/>
        <v/>
      </c>
      <c r="O1805" s="54" t="str">
        <f t="shared" si="320"/>
        <v/>
      </c>
      <c r="P1805" s="53" t="str">
        <f t="shared" si="311"/>
        <v/>
      </c>
      <c r="Q1805" s="52" t="str">
        <f t="shared" si="312"/>
        <v/>
      </c>
      <c r="R1805" s="55" t="str">
        <f t="shared" si="313"/>
        <v/>
      </c>
      <c r="S1805" s="52" t="str">
        <f t="shared" si="321"/>
        <v/>
      </c>
      <c r="T1805" s="83" t="str">
        <f t="shared" si="314"/>
        <v/>
      </c>
      <c r="U1805" s="53" t="str">
        <f>IF(S1805="","",COUNTIF($S$7:S1805,"該当２"))</f>
        <v/>
      </c>
      <c r="V1805" s="56" t="str">
        <f t="shared" si="315"/>
        <v/>
      </c>
      <c r="W1805" s="83" t="str">
        <f t="shared" si="316"/>
        <v/>
      </c>
      <c r="X1805" s="53" t="str">
        <f>IF(V1805="","",COUNTIF($V$7:V1805,"該当３"))</f>
        <v/>
      </c>
    </row>
    <row r="1806" spans="1:24">
      <c r="A1806" s="263">
        <v>1038205005</v>
      </c>
      <c r="B1806" s="263">
        <v>10</v>
      </c>
      <c r="C1806" s="264">
        <v>382</v>
      </c>
      <c r="D1806" s="265">
        <v>5</v>
      </c>
      <c r="E1806" s="264">
        <v>5</v>
      </c>
      <c r="F1806" s="263" t="s">
        <v>495</v>
      </c>
      <c r="G1806" s="263" t="s">
        <v>1885</v>
      </c>
      <c r="H1806" s="263" t="s">
        <v>1923</v>
      </c>
      <c r="I1806" s="268" t="s">
        <v>1927</v>
      </c>
      <c r="J1806" s="51"/>
      <c r="K1806" s="52" t="str">
        <f t="shared" si="317"/>
        <v/>
      </c>
      <c r="L1806" s="83" t="str">
        <f t="shared" si="318"/>
        <v/>
      </c>
      <c r="M1806" s="53" t="str">
        <f>IF(K1806="","",COUNTIF($K$7:K1806,"ﾘｽﾄ１"))</f>
        <v/>
      </c>
      <c r="N1806" s="53" t="str">
        <f t="shared" si="319"/>
        <v/>
      </c>
      <c r="O1806" s="54" t="str">
        <f t="shared" si="320"/>
        <v/>
      </c>
      <c r="P1806" s="53" t="str">
        <f t="shared" si="311"/>
        <v/>
      </c>
      <c r="Q1806" s="52" t="str">
        <f t="shared" si="312"/>
        <v/>
      </c>
      <c r="R1806" s="55" t="str">
        <f t="shared" si="313"/>
        <v/>
      </c>
      <c r="S1806" s="52" t="str">
        <f t="shared" si="321"/>
        <v/>
      </c>
      <c r="T1806" s="83" t="str">
        <f t="shared" si="314"/>
        <v/>
      </c>
      <c r="U1806" s="53" t="str">
        <f>IF(S1806="","",COUNTIF($S$7:S1806,"該当２"))</f>
        <v/>
      </c>
      <c r="V1806" s="56" t="str">
        <f t="shared" si="315"/>
        <v/>
      </c>
      <c r="W1806" s="83" t="str">
        <f t="shared" si="316"/>
        <v/>
      </c>
      <c r="X1806" s="53" t="str">
        <f>IF(V1806="","",COUNTIF($V$7:V1806,"該当３"))</f>
        <v/>
      </c>
    </row>
    <row r="1807" spans="1:24">
      <c r="A1807" s="263">
        <v>1038205006</v>
      </c>
      <c r="B1807" s="263">
        <v>10</v>
      </c>
      <c r="C1807" s="264">
        <v>382</v>
      </c>
      <c r="D1807" s="265">
        <v>5</v>
      </c>
      <c r="E1807" s="264">
        <v>6</v>
      </c>
      <c r="F1807" s="263" t="s">
        <v>495</v>
      </c>
      <c r="G1807" s="263" t="s">
        <v>1885</v>
      </c>
      <c r="H1807" s="263" t="s">
        <v>1923</v>
      </c>
      <c r="I1807" s="263" t="s">
        <v>1928</v>
      </c>
      <c r="J1807" s="51"/>
      <c r="K1807" s="52" t="str">
        <f t="shared" si="317"/>
        <v/>
      </c>
      <c r="L1807" s="83" t="str">
        <f t="shared" si="318"/>
        <v/>
      </c>
      <c r="M1807" s="53" t="str">
        <f>IF(K1807="","",COUNTIF($K$7:K1807,"ﾘｽﾄ１"))</f>
        <v/>
      </c>
      <c r="N1807" s="53" t="str">
        <f t="shared" si="319"/>
        <v/>
      </c>
      <c r="O1807" s="54" t="str">
        <f t="shared" si="320"/>
        <v/>
      </c>
      <c r="P1807" s="53" t="str">
        <f t="shared" si="311"/>
        <v/>
      </c>
      <c r="Q1807" s="52" t="str">
        <f t="shared" si="312"/>
        <v/>
      </c>
      <c r="R1807" s="55" t="str">
        <f t="shared" si="313"/>
        <v/>
      </c>
      <c r="S1807" s="52" t="str">
        <f t="shared" si="321"/>
        <v/>
      </c>
      <c r="T1807" s="83" t="str">
        <f t="shared" si="314"/>
        <v/>
      </c>
      <c r="U1807" s="53" t="str">
        <f>IF(S1807="","",COUNTIF($S$7:S1807,"該当２"))</f>
        <v/>
      </c>
      <c r="V1807" s="56" t="str">
        <f t="shared" si="315"/>
        <v/>
      </c>
      <c r="W1807" s="83" t="str">
        <f t="shared" si="316"/>
        <v/>
      </c>
      <c r="X1807" s="53" t="str">
        <f>IF(V1807="","",COUNTIF($V$7:V1807,"該当３"))</f>
        <v/>
      </c>
    </row>
    <row r="1808" spans="1:24">
      <c r="A1808" s="263">
        <v>1038205007</v>
      </c>
      <c r="B1808" s="263">
        <v>10</v>
      </c>
      <c r="C1808" s="264">
        <v>382</v>
      </c>
      <c r="D1808" s="265">
        <v>5</v>
      </c>
      <c r="E1808" s="264">
        <v>7</v>
      </c>
      <c r="F1808" s="263" t="s">
        <v>495</v>
      </c>
      <c r="G1808" s="263" t="s">
        <v>1885</v>
      </c>
      <c r="H1808" s="263" t="s">
        <v>1923</v>
      </c>
      <c r="I1808" s="263" t="s">
        <v>1929</v>
      </c>
      <c r="J1808" s="51"/>
      <c r="K1808" s="52" t="str">
        <f t="shared" si="317"/>
        <v/>
      </c>
      <c r="L1808" s="83" t="str">
        <f t="shared" si="318"/>
        <v/>
      </c>
      <c r="M1808" s="53" t="str">
        <f>IF(K1808="","",COUNTIF($K$7:K1808,"ﾘｽﾄ１"))</f>
        <v/>
      </c>
      <c r="N1808" s="53" t="str">
        <f t="shared" si="319"/>
        <v/>
      </c>
      <c r="O1808" s="54" t="str">
        <f t="shared" si="320"/>
        <v/>
      </c>
      <c r="P1808" s="53" t="str">
        <f t="shared" si="311"/>
        <v/>
      </c>
      <c r="Q1808" s="52" t="str">
        <f t="shared" si="312"/>
        <v/>
      </c>
      <c r="R1808" s="55" t="str">
        <f t="shared" si="313"/>
        <v/>
      </c>
      <c r="S1808" s="52" t="str">
        <f t="shared" si="321"/>
        <v/>
      </c>
      <c r="T1808" s="83" t="str">
        <f t="shared" si="314"/>
        <v/>
      </c>
      <c r="U1808" s="53" t="str">
        <f>IF(S1808="","",COUNTIF($S$7:S1808,"該当２"))</f>
        <v/>
      </c>
      <c r="V1808" s="56" t="str">
        <f t="shared" si="315"/>
        <v/>
      </c>
      <c r="W1808" s="83" t="str">
        <f t="shared" si="316"/>
        <v/>
      </c>
      <c r="X1808" s="53" t="str">
        <f>IF(V1808="","",COUNTIF($V$7:V1808,"該当３"))</f>
        <v/>
      </c>
    </row>
    <row r="1809" spans="1:24">
      <c r="A1809" s="263">
        <v>1038205008</v>
      </c>
      <c r="B1809" s="263">
        <v>10</v>
      </c>
      <c r="C1809" s="264">
        <v>382</v>
      </c>
      <c r="D1809" s="265">
        <v>5</v>
      </c>
      <c r="E1809" s="264">
        <v>8</v>
      </c>
      <c r="F1809" s="263" t="s">
        <v>495</v>
      </c>
      <c r="G1809" s="263" t="s">
        <v>1885</v>
      </c>
      <c r="H1809" s="263" t="s">
        <v>1923</v>
      </c>
      <c r="I1809" s="263" t="s">
        <v>1930</v>
      </c>
      <c r="J1809" s="51"/>
      <c r="K1809" s="52" t="str">
        <f t="shared" si="317"/>
        <v/>
      </c>
      <c r="L1809" s="83" t="str">
        <f t="shared" si="318"/>
        <v/>
      </c>
      <c r="M1809" s="53" t="str">
        <f>IF(K1809="","",COUNTIF($K$7:K1809,"ﾘｽﾄ１"))</f>
        <v/>
      </c>
      <c r="N1809" s="53" t="str">
        <f t="shared" si="319"/>
        <v/>
      </c>
      <c r="O1809" s="54" t="str">
        <f t="shared" si="320"/>
        <v/>
      </c>
      <c r="P1809" s="53" t="str">
        <f t="shared" si="311"/>
        <v/>
      </c>
      <c r="Q1809" s="52" t="str">
        <f t="shared" si="312"/>
        <v/>
      </c>
      <c r="R1809" s="55" t="str">
        <f t="shared" si="313"/>
        <v/>
      </c>
      <c r="S1809" s="52" t="str">
        <f t="shared" si="321"/>
        <v/>
      </c>
      <c r="T1809" s="83" t="str">
        <f t="shared" si="314"/>
        <v/>
      </c>
      <c r="U1809" s="53" t="str">
        <f>IF(S1809="","",COUNTIF($S$7:S1809,"該当２"))</f>
        <v/>
      </c>
      <c r="V1809" s="56" t="str">
        <f t="shared" si="315"/>
        <v/>
      </c>
      <c r="W1809" s="83" t="str">
        <f t="shared" si="316"/>
        <v/>
      </c>
      <c r="X1809" s="53" t="str">
        <f>IF(V1809="","",COUNTIF($V$7:V1809,"該当３"))</f>
        <v/>
      </c>
    </row>
    <row r="1810" spans="1:24">
      <c r="A1810" s="263">
        <v>1038205009</v>
      </c>
      <c r="B1810" s="263">
        <v>10</v>
      </c>
      <c r="C1810" s="264">
        <v>382</v>
      </c>
      <c r="D1810" s="265">
        <v>5</v>
      </c>
      <c r="E1810" s="264">
        <v>9</v>
      </c>
      <c r="F1810" s="263" t="s">
        <v>495</v>
      </c>
      <c r="G1810" s="263" t="s">
        <v>1885</v>
      </c>
      <c r="H1810" s="263" t="s">
        <v>1923</v>
      </c>
      <c r="I1810" s="263" t="s">
        <v>1931</v>
      </c>
      <c r="J1810" s="51"/>
      <c r="K1810" s="52" t="str">
        <f t="shared" si="317"/>
        <v/>
      </c>
      <c r="L1810" s="83" t="str">
        <f t="shared" si="318"/>
        <v/>
      </c>
      <c r="M1810" s="53" t="str">
        <f>IF(K1810="","",COUNTIF($K$7:K1810,"ﾘｽﾄ１"))</f>
        <v/>
      </c>
      <c r="N1810" s="53" t="str">
        <f t="shared" si="319"/>
        <v/>
      </c>
      <c r="O1810" s="54" t="str">
        <f t="shared" si="320"/>
        <v/>
      </c>
      <c r="P1810" s="53" t="str">
        <f t="shared" si="311"/>
        <v/>
      </c>
      <c r="Q1810" s="52" t="str">
        <f t="shared" si="312"/>
        <v/>
      </c>
      <c r="R1810" s="55" t="str">
        <f t="shared" si="313"/>
        <v/>
      </c>
      <c r="S1810" s="52" t="str">
        <f t="shared" si="321"/>
        <v/>
      </c>
      <c r="T1810" s="83" t="str">
        <f t="shared" si="314"/>
        <v/>
      </c>
      <c r="U1810" s="53" t="str">
        <f>IF(S1810="","",COUNTIF($S$7:S1810,"該当２"))</f>
        <v/>
      </c>
      <c r="V1810" s="56" t="str">
        <f t="shared" si="315"/>
        <v/>
      </c>
      <c r="W1810" s="83" t="str">
        <f t="shared" si="316"/>
        <v/>
      </c>
      <c r="X1810" s="53" t="str">
        <f>IF(V1810="","",COUNTIF($V$7:V1810,"該当３"))</f>
        <v/>
      </c>
    </row>
    <row r="1811" spans="1:24">
      <c r="A1811" s="263">
        <v>1038205010</v>
      </c>
      <c r="B1811" s="263">
        <v>10</v>
      </c>
      <c r="C1811" s="264">
        <v>382</v>
      </c>
      <c r="D1811" s="265">
        <v>5</v>
      </c>
      <c r="E1811" s="264">
        <v>10</v>
      </c>
      <c r="F1811" s="263" t="s">
        <v>495</v>
      </c>
      <c r="G1811" s="263" t="s">
        <v>1885</v>
      </c>
      <c r="H1811" s="263" t="s">
        <v>1923</v>
      </c>
      <c r="I1811" s="263" t="s">
        <v>1879</v>
      </c>
      <c r="J1811" s="51"/>
      <c r="K1811" s="52" t="str">
        <f t="shared" si="317"/>
        <v/>
      </c>
      <c r="L1811" s="83" t="str">
        <f t="shared" si="318"/>
        <v/>
      </c>
      <c r="M1811" s="53" t="str">
        <f>IF(K1811="","",COUNTIF($K$7:K1811,"ﾘｽﾄ１"))</f>
        <v/>
      </c>
      <c r="N1811" s="53" t="str">
        <f t="shared" si="319"/>
        <v/>
      </c>
      <c r="O1811" s="54" t="str">
        <f t="shared" si="320"/>
        <v/>
      </c>
      <c r="P1811" s="53" t="str">
        <f t="shared" si="311"/>
        <v/>
      </c>
      <c r="Q1811" s="52" t="str">
        <f t="shared" si="312"/>
        <v/>
      </c>
      <c r="R1811" s="55" t="str">
        <f t="shared" si="313"/>
        <v/>
      </c>
      <c r="S1811" s="52" t="str">
        <f t="shared" si="321"/>
        <v/>
      </c>
      <c r="T1811" s="83" t="str">
        <f t="shared" si="314"/>
        <v/>
      </c>
      <c r="U1811" s="53" t="str">
        <f>IF(S1811="","",COUNTIF($S$7:S1811,"該当２"))</f>
        <v/>
      </c>
      <c r="V1811" s="56" t="str">
        <f t="shared" si="315"/>
        <v/>
      </c>
      <c r="W1811" s="83" t="str">
        <f t="shared" si="316"/>
        <v/>
      </c>
      <c r="X1811" s="53" t="str">
        <f>IF(V1811="","",COUNTIF($V$7:V1811,"該当３"))</f>
        <v/>
      </c>
    </row>
    <row r="1812" spans="1:24">
      <c r="A1812" s="263">
        <v>1038205011</v>
      </c>
      <c r="B1812" s="263">
        <v>10</v>
      </c>
      <c r="C1812" s="264">
        <v>382</v>
      </c>
      <c r="D1812" s="265">
        <v>5</v>
      </c>
      <c r="E1812" s="264">
        <v>11</v>
      </c>
      <c r="F1812" s="263" t="s">
        <v>495</v>
      </c>
      <c r="G1812" s="263" t="s">
        <v>1885</v>
      </c>
      <c r="H1812" s="263" t="s">
        <v>1923</v>
      </c>
      <c r="I1812" s="263" t="s">
        <v>10</v>
      </c>
      <c r="J1812" s="51"/>
      <c r="K1812" s="52" t="str">
        <f t="shared" si="317"/>
        <v/>
      </c>
      <c r="L1812" s="83" t="str">
        <f t="shared" si="318"/>
        <v/>
      </c>
      <c r="M1812" s="53" t="str">
        <f>IF(K1812="","",COUNTIF($K$7:K1812,"ﾘｽﾄ１"))</f>
        <v/>
      </c>
      <c r="N1812" s="53" t="str">
        <f t="shared" si="319"/>
        <v/>
      </c>
      <c r="O1812" s="54" t="str">
        <f t="shared" si="320"/>
        <v/>
      </c>
      <c r="P1812" s="53" t="str">
        <f t="shared" si="311"/>
        <v/>
      </c>
      <c r="Q1812" s="52" t="str">
        <f t="shared" si="312"/>
        <v/>
      </c>
      <c r="R1812" s="55" t="str">
        <f t="shared" si="313"/>
        <v/>
      </c>
      <c r="S1812" s="52" t="str">
        <f t="shared" si="321"/>
        <v/>
      </c>
      <c r="T1812" s="83" t="str">
        <f t="shared" si="314"/>
        <v/>
      </c>
      <c r="U1812" s="53" t="str">
        <f>IF(S1812="","",COUNTIF($S$7:S1812,"該当２"))</f>
        <v/>
      </c>
      <c r="V1812" s="56" t="str">
        <f t="shared" si="315"/>
        <v/>
      </c>
      <c r="W1812" s="83" t="str">
        <f t="shared" si="316"/>
        <v/>
      </c>
      <c r="X1812" s="53" t="str">
        <f>IF(V1812="","",COUNTIF($V$7:V1812,"該当３"))</f>
        <v/>
      </c>
    </row>
    <row r="1813" spans="1:24">
      <c r="A1813" s="263">
        <v>1038300000</v>
      </c>
      <c r="B1813" s="263">
        <v>10</v>
      </c>
      <c r="C1813" s="264">
        <v>383</v>
      </c>
      <c r="D1813" s="265">
        <v>0</v>
      </c>
      <c r="E1813" s="264">
        <v>0</v>
      </c>
      <c r="F1813" s="263" t="s">
        <v>495</v>
      </c>
      <c r="G1813" s="263" t="s">
        <v>1932</v>
      </c>
      <c r="H1813" s="263"/>
      <c r="I1813" s="263"/>
      <c r="J1813" s="51"/>
      <c r="K1813" s="52" t="str">
        <f t="shared" si="317"/>
        <v>ﾘｽﾄ１</v>
      </c>
      <c r="L1813" s="83" t="str">
        <f t="shared" si="318"/>
        <v>南牧村</v>
      </c>
      <c r="M1813" s="53">
        <f>IF(K1813="","",COUNTIF($K$7:K1813,"ﾘｽﾄ１"))</f>
        <v>18</v>
      </c>
      <c r="N1813" s="53" t="str">
        <f t="shared" si="319"/>
        <v/>
      </c>
      <c r="O1813" s="54" t="str">
        <f t="shared" si="320"/>
        <v/>
      </c>
      <c r="P1813" s="53" t="str">
        <f t="shared" si="311"/>
        <v/>
      </c>
      <c r="Q1813" s="52" t="str">
        <f t="shared" si="312"/>
        <v/>
      </c>
      <c r="R1813" s="55" t="str">
        <f t="shared" si="313"/>
        <v/>
      </c>
      <c r="S1813" s="52" t="str">
        <f t="shared" si="321"/>
        <v/>
      </c>
      <c r="T1813" s="83" t="str">
        <f t="shared" si="314"/>
        <v/>
      </c>
      <c r="U1813" s="53" t="str">
        <f>IF(S1813="","",COUNTIF($S$7:S1813,"該当２"))</f>
        <v/>
      </c>
      <c r="V1813" s="56" t="str">
        <f t="shared" si="315"/>
        <v/>
      </c>
      <c r="W1813" s="83" t="str">
        <f t="shared" si="316"/>
        <v/>
      </c>
      <c r="X1813" s="53" t="str">
        <f>IF(V1813="","",COUNTIF($V$7:V1813,"該当３"))</f>
        <v/>
      </c>
    </row>
    <row r="1814" spans="1:24">
      <c r="A1814" s="263">
        <v>1038301000</v>
      </c>
      <c r="B1814" s="263">
        <v>10</v>
      </c>
      <c r="C1814" s="264">
        <v>383</v>
      </c>
      <c r="D1814" s="265">
        <v>1</v>
      </c>
      <c r="E1814" s="264">
        <v>0</v>
      </c>
      <c r="F1814" s="263" t="s">
        <v>495</v>
      </c>
      <c r="G1814" s="263" t="s">
        <v>1932</v>
      </c>
      <c r="H1814" s="263" t="s">
        <v>1933</v>
      </c>
      <c r="I1814" s="263"/>
      <c r="J1814" s="51"/>
      <c r="K1814" s="52" t="str">
        <f t="shared" si="317"/>
        <v/>
      </c>
      <c r="L1814" s="83" t="str">
        <f t="shared" si="318"/>
        <v/>
      </c>
      <c r="M1814" s="53" t="str">
        <f>IF(K1814="","",COUNTIF($K$7:K1814,"ﾘｽﾄ１"))</f>
        <v/>
      </c>
      <c r="N1814" s="53" t="str">
        <f t="shared" si="319"/>
        <v/>
      </c>
      <c r="O1814" s="54" t="str">
        <f t="shared" si="320"/>
        <v/>
      </c>
      <c r="P1814" s="53" t="str">
        <f t="shared" si="311"/>
        <v/>
      </c>
      <c r="Q1814" s="52" t="str">
        <f t="shared" si="312"/>
        <v/>
      </c>
      <c r="R1814" s="55" t="str">
        <f t="shared" si="313"/>
        <v/>
      </c>
      <c r="S1814" s="52" t="str">
        <f t="shared" si="321"/>
        <v/>
      </c>
      <c r="T1814" s="83" t="str">
        <f t="shared" si="314"/>
        <v/>
      </c>
      <c r="U1814" s="53" t="str">
        <f>IF(S1814="","",COUNTIF($S$7:S1814,"該当２"))</f>
        <v/>
      </c>
      <c r="V1814" s="56" t="str">
        <f t="shared" si="315"/>
        <v/>
      </c>
      <c r="W1814" s="83" t="str">
        <f t="shared" si="316"/>
        <v/>
      </c>
      <c r="X1814" s="53" t="str">
        <f>IF(V1814="","",COUNTIF($V$7:V1814,"該当３"))</f>
        <v/>
      </c>
    </row>
    <row r="1815" spans="1:24">
      <c r="A1815" s="263">
        <v>1038301001</v>
      </c>
      <c r="B1815" s="263">
        <v>10</v>
      </c>
      <c r="C1815" s="264">
        <v>383</v>
      </c>
      <c r="D1815" s="265">
        <v>1</v>
      </c>
      <c r="E1815" s="264">
        <v>1</v>
      </c>
      <c r="F1815" s="263" t="s">
        <v>495</v>
      </c>
      <c r="G1815" s="263" t="s">
        <v>1932</v>
      </c>
      <c r="H1815" s="263" t="s">
        <v>1933</v>
      </c>
      <c r="I1815" s="263" t="s">
        <v>266</v>
      </c>
      <c r="J1815" s="51"/>
      <c r="K1815" s="52" t="str">
        <f t="shared" si="317"/>
        <v/>
      </c>
      <c r="L1815" s="83" t="str">
        <f t="shared" si="318"/>
        <v/>
      </c>
      <c r="M1815" s="53" t="str">
        <f>IF(K1815="","",COUNTIF($K$7:K1815,"ﾘｽﾄ１"))</f>
        <v/>
      </c>
      <c r="N1815" s="53" t="str">
        <f t="shared" si="319"/>
        <v/>
      </c>
      <c r="O1815" s="54" t="str">
        <f t="shared" si="320"/>
        <v/>
      </c>
      <c r="P1815" s="53" t="str">
        <f t="shared" si="311"/>
        <v/>
      </c>
      <c r="Q1815" s="52" t="str">
        <f t="shared" si="312"/>
        <v/>
      </c>
      <c r="R1815" s="55" t="str">
        <f t="shared" si="313"/>
        <v/>
      </c>
      <c r="S1815" s="52" t="str">
        <f t="shared" si="321"/>
        <v/>
      </c>
      <c r="T1815" s="83" t="str">
        <f t="shared" si="314"/>
        <v/>
      </c>
      <c r="U1815" s="53" t="str">
        <f>IF(S1815="","",COUNTIF($S$7:S1815,"該当２"))</f>
        <v/>
      </c>
      <c r="V1815" s="56" t="str">
        <f t="shared" si="315"/>
        <v/>
      </c>
      <c r="W1815" s="83" t="str">
        <f t="shared" si="316"/>
        <v/>
      </c>
      <c r="X1815" s="53" t="str">
        <f>IF(V1815="","",COUNTIF($V$7:V1815,"該当３"))</f>
        <v/>
      </c>
    </row>
    <row r="1816" spans="1:24">
      <c r="A1816" s="263">
        <v>1038301002</v>
      </c>
      <c r="B1816" s="263">
        <v>10</v>
      </c>
      <c r="C1816" s="264">
        <v>383</v>
      </c>
      <c r="D1816" s="265">
        <v>1</v>
      </c>
      <c r="E1816" s="264">
        <v>2</v>
      </c>
      <c r="F1816" s="263" t="s">
        <v>495</v>
      </c>
      <c r="G1816" s="263" t="s">
        <v>1932</v>
      </c>
      <c r="H1816" s="263" t="s">
        <v>1933</v>
      </c>
      <c r="I1816" s="263" t="s">
        <v>1934</v>
      </c>
      <c r="J1816" s="51"/>
      <c r="K1816" s="52" t="str">
        <f t="shared" si="317"/>
        <v/>
      </c>
      <c r="L1816" s="83" t="str">
        <f t="shared" si="318"/>
        <v/>
      </c>
      <c r="M1816" s="53" t="str">
        <f>IF(K1816="","",COUNTIF($K$7:K1816,"ﾘｽﾄ１"))</f>
        <v/>
      </c>
      <c r="N1816" s="53" t="str">
        <f t="shared" si="319"/>
        <v/>
      </c>
      <c r="O1816" s="54" t="str">
        <f t="shared" si="320"/>
        <v/>
      </c>
      <c r="P1816" s="53" t="str">
        <f t="shared" si="311"/>
        <v/>
      </c>
      <c r="Q1816" s="52" t="str">
        <f t="shared" si="312"/>
        <v/>
      </c>
      <c r="R1816" s="55" t="str">
        <f t="shared" si="313"/>
        <v/>
      </c>
      <c r="S1816" s="52" t="str">
        <f t="shared" si="321"/>
        <v/>
      </c>
      <c r="T1816" s="83" t="str">
        <f t="shared" si="314"/>
        <v/>
      </c>
      <c r="U1816" s="53" t="str">
        <f>IF(S1816="","",COUNTIF($S$7:S1816,"該当２"))</f>
        <v/>
      </c>
      <c r="V1816" s="56" t="str">
        <f t="shared" si="315"/>
        <v/>
      </c>
      <c r="W1816" s="83" t="str">
        <f t="shared" si="316"/>
        <v/>
      </c>
      <c r="X1816" s="53" t="str">
        <f>IF(V1816="","",COUNTIF($V$7:V1816,"該当３"))</f>
        <v/>
      </c>
    </row>
    <row r="1817" spans="1:24">
      <c r="A1817" s="263">
        <v>1038301003</v>
      </c>
      <c r="B1817" s="263">
        <v>10</v>
      </c>
      <c r="C1817" s="264">
        <v>383</v>
      </c>
      <c r="D1817" s="265">
        <v>1</v>
      </c>
      <c r="E1817" s="264">
        <v>3</v>
      </c>
      <c r="F1817" s="263" t="s">
        <v>495</v>
      </c>
      <c r="G1817" s="263" t="s">
        <v>1932</v>
      </c>
      <c r="H1817" s="263" t="s">
        <v>1933</v>
      </c>
      <c r="I1817" s="263" t="s">
        <v>1935</v>
      </c>
      <c r="J1817" s="51"/>
      <c r="K1817" s="52" t="str">
        <f t="shared" si="317"/>
        <v/>
      </c>
      <c r="L1817" s="83" t="str">
        <f t="shared" si="318"/>
        <v/>
      </c>
      <c r="M1817" s="53" t="str">
        <f>IF(K1817="","",COUNTIF($K$7:K1817,"ﾘｽﾄ１"))</f>
        <v/>
      </c>
      <c r="N1817" s="53" t="str">
        <f t="shared" si="319"/>
        <v/>
      </c>
      <c r="O1817" s="54" t="str">
        <f t="shared" si="320"/>
        <v/>
      </c>
      <c r="P1817" s="53" t="str">
        <f t="shared" si="311"/>
        <v/>
      </c>
      <c r="Q1817" s="52" t="str">
        <f t="shared" si="312"/>
        <v/>
      </c>
      <c r="R1817" s="55" t="str">
        <f t="shared" si="313"/>
        <v/>
      </c>
      <c r="S1817" s="52" t="str">
        <f t="shared" si="321"/>
        <v/>
      </c>
      <c r="T1817" s="83" t="str">
        <f t="shared" si="314"/>
        <v/>
      </c>
      <c r="U1817" s="53" t="str">
        <f>IF(S1817="","",COUNTIF($S$7:S1817,"該当２"))</f>
        <v/>
      </c>
      <c r="V1817" s="56" t="str">
        <f t="shared" si="315"/>
        <v/>
      </c>
      <c r="W1817" s="83" t="str">
        <f t="shared" si="316"/>
        <v/>
      </c>
      <c r="X1817" s="53" t="str">
        <f>IF(V1817="","",COUNTIF($V$7:V1817,"該当３"))</f>
        <v/>
      </c>
    </row>
    <row r="1818" spans="1:24">
      <c r="A1818" s="263">
        <v>1038301004</v>
      </c>
      <c r="B1818" s="263">
        <v>10</v>
      </c>
      <c r="C1818" s="264">
        <v>383</v>
      </c>
      <c r="D1818" s="265">
        <v>1</v>
      </c>
      <c r="E1818" s="264">
        <v>4</v>
      </c>
      <c r="F1818" s="263" t="s">
        <v>495</v>
      </c>
      <c r="G1818" s="263" t="s">
        <v>1932</v>
      </c>
      <c r="H1818" s="263" t="s">
        <v>1933</v>
      </c>
      <c r="I1818" s="263" t="s">
        <v>1936</v>
      </c>
      <c r="J1818" s="51"/>
      <c r="K1818" s="52" t="str">
        <f t="shared" si="317"/>
        <v/>
      </c>
      <c r="L1818" s="83" t="str">
        <f t="shared" si="318"/>
        <v/>
      </c>
      <c r="M1818" s="53" t="str">
        <f>IF(K1818="","",COUNTIF($K$7:K1818,"ﾘｽﾄ１"))</f>
        <v/>
      </c>
      <c r="N1818" s="53" t="str">
        <f t="shared" si="319"/>
        <v/>
      </c>
      <c r="O1818" s="54" t="str">
        <f t="shared" si="320"/>
        <v/>
      </c>
      <c r="P1818" s="53" t="str">
        <f t="shared" si="311"/>
        <v/>
      </c>
      <c r="Q1818" s="52" t="str">
        <f t="shared" si="312"/>
        <v/>
      </c>
      <c r="R1818" s="55" t="str">
        <f t="shared" si="313"/>
        <v/>
      </c>
      <c r="S1818" s="52" t="str">
        <f t="shared" si="321"/>
        <v/>
      </c>
      <c r="T1818" s="83" t="str">
        <f t="shared" si="314"/>
        <v/>
      </c>
      <c r="U1818" s="53" t="str">
        <f>IF(S1818="","",COUNTIF($S$7:S1818,"該当２"))</f>
        <v/>
      </c>
      <c r="V1818" s="56" t="str">
        <f t="shared" si="315"/>
        <v/>
      </c>
      <c r="W1818" s="83" t="str">
        <f t="shared" si="316"/>
        <v/>
      </c>
      <c r="X1818" s="53" t="str">
        <f>IF(V1818="","",COUNTIF($V$7:V1818,"該当３"))</f>
        <v/>
      </c>
    </row>
    <row r="1819" spans="1:24">
      <c r="A1819" s="263">
        <v>1038301005</v>
      </c>
      <c r="B1819" s="263">
        <v>10</v>
      </c>
      <c r="C1819" s="264">
        <v>383</v>
      </c>
      <c r="D1819" s="265">
        <v>1</v>
      </c>
      <c r="E1819" s="264">
        <v>5</v>
      </c>
      <c r="F1819" s="263" t="s">
        <v>495</v>
      </c>
      <c r="G1819" s="263" t="s">
        <v>1932</v>
      </c>
      <c r="H1819" s="263" t="s">
        <v>1933</v>
      </c>
      <c r="I1819" s="263" t="s">
        <v>1937</v>
      </c>
      <c r="J1819" s="51"/>
      <c r="K1819" s="52" t="str">
        <f t="shared" si="317"/>
        <v/>
      </c>
      <c r="L1819" s="83" t="str">
        <f t="shared" si="318"/>
        <v/>
      </c>
      <c r="M1819" s="53" t="str">
        <f>IF(K1819="","",COUNTIF($K$7:K1819,"ﾘｽﾄ１"))</f>
        <v/>
      </c>
      <c r="N1819" s="53" t="str">
        <f t="shared" si="319"/>
        <v/>
      </c>
      <c r="O1819" s="54" t="str">
        <f t="shared" si="320"/>
        <v/>
      </c>
      <c r="P1819" s="53" t="str">
        <f t="shared" si="311"/>
        <v/>
      </c>
      <c r="Q1819" s="52" t="str">
        <f t="shared" si="312"/>
        <v/>
      </c>
      <c r="R1819" s="55" t="str">
        <f t="shared" si="313"/>
        <v/>
      </c>
      <c r="S1819" s="52" t="str">
        <f t="shared" si="321"/>
        <v/>
      </c>
      <c r="T1819" s="83" t="str">
        <f t="shared" si="314"/>
        <v/>
      </c>
      <c r="U1819" s="53" t="str">
        <f>IF(S1819="","",COUNTIF($S$7:S1819,"該当２"))</f>
        <v/>
      </c>
      <c r="V1819" s="56" t="str">
        <f t="shared" si="315"/>
        <v/>
      </c>
      <c r="W1819" s="83" t="str">
        <f t="shared" si="316"/>
        <v/>
      </c>
      <c r="X1819" s="53" t="str">
        <f>IF(V1819="","",COUNTIF($V$7:V1819,"該当３"))</f>
        <v/>
      </c>
    </row>
    <row r="1820" spans="1:24">
      <c r="A1820" s="263">
        <v>1038301006</v>
      </c>
      <c r="B1820" s="263">
        <v>10</v>
      </c>
      <c r="C1820" s="264">
        <v>383</v>
      </c>
      <c r="D1820" s="265">
        <v>1</v>
      </c>
      <c r="E1820" s="264">
        <v>6</v>
      </c>
      <c r="F1820" s="263" t="s">
        <v>495</v>
      </c>
      <c r="G1820" s="263" t="s">
        <v>1932</v>
      </c>
      <c r="H1820" s="263" t="s">
        <v>1933</v>
      </c>
      <c r="I1820" s="263" t="s">
        <v>1938</v>
      </c>
      <c r="J1820" s="51"/>
      <c r="K1820" s="52" t="str">
        <f t="shared" si="317"/>
        <v/>
      </c>
      <c r="L1820" s="83" t="str">
        <f t="shared" si="318"/>
        <v/>
      </c>
      <c r="M1820" s="53" t="str">
        <f>IF(K1820="","",COUNTIF($K$7:K1820,"ﾘｽﾄ１"))</f>
        <v/>
      </c>
      <c r="N1820" s="53" t="str">
        <f t="shared" si="319"/>
        <v/>
      </c>
      <c r="O1820" s="54" t="str">
        <f t="shared" si="320"/>
        <v/>
      </c>
      <c r="P1820" s="53" t="str">
        <f t="shared" si="311"/>
        <v/>
      </c>
      <c r="Q1820" s="52" t="str">
        <f t="shared" si="312"/>
        <v/>
      </c>
      <c r="R1820" s="55" t="str">
        <f t="shared" si="313"/>
        <v/>
      </c>
      <c r="S1820" s="52" t="str">
        <f t="shared" si="321"/>
        <v/>
      </c>
      <c r="T1820" s="83" t="str">
        <f t="shared" si="314"/>
        <v/>
      </c>
      <c r="U1820" s="53" t="str">
        <f>IF(S1820="","",COUNTIF($S$7:S1820,"該当２"))</f>
        <v/>
      </c>
      <c r="V1820" s="56" t="str">
        <f t="shared" si="315"/>
        <v/>
      </c>
      <c r="W1820" s="83" t="str">
        <f t="shared" si="316"/>
        <v/>
      </c>
      <c r="X1820" s="53" t="str">
        <f>IF(V1820="","",COUNTIF($V$7:V1820,"該当３"))</f>
        <v/>
      </c>
    </row>
    <row r="1821" spans="1:24">
      <c r="A1821" s="263">
        <v>1038302000</v>
      </c>
      <c r="B1821" s="263">
        <v>10</v>
      </c>
      <c r="C1821" s="264">
        <v>383</v>
      </c>
      <c r="D1821" s="265">
        <v>2</v>
      </c>
      <c r="E1821" s="264">
        <v>0</v>
      </c>
      <c r="F1821" s="263" t="s">
        <v>495</v>
      </c>
      <c r="G1821" s="263" t="s">
        <v>1932</v>
      </c>
      <c r="H1821" s="263" t="s">
        <v>1939</v>
      </c>
      <c r="I1821" s="263"/>
      <c r="J1821" s="51"/>
      <c r="K1821" s="52" t="str">
        <f t="shared" si="317"/>
        <v/>
      </c>
      <c r="L1821" s="83" t="str">
        <f t="shared" si="318"/>
        <v/>
      </c>
      <c r="M1821" s="53" t="str">
        <f>IF(K1821="","",COUNTIF($K$7:K1821,"ﾘｽﾄ１"))</f>
        <v/>
      </c>
      <c r="N1821" s="53" t="str">
        <f t="shared" si="319"/>
        <v/>
      </c>
      <c r="O1821" s="54" t="str">
        <f t="shared" si="320"/>
        <v/>
      </c>
      <c r="P1821" s="53" t="str">
        <f t="shared" si="311"/>
        <v/>
      </c>
      <c r="Q1821" s="52" t="str">
        <f t="shared" si="312"/>
        <v/>
      </c>
      <c r="R1821" s="55" t="str">
        <f t="shared" si="313"/>
        <v/>
      </c>
      <c r="S1821" s="52" t="str">
        <f t="shared" si="321"/>
        <v/>
      </c>
      <c r="T1821" s="83" t="str">
        <f t="shared" si="314"/>
        <v/>
      </c>
      <c r="U1821" s="53" t="str">
        <f>IF(S1821="","",COUNTIF($S$7:S1821,"該当２"))</f>
        <v/>
      </c>
      <c r="V1821" s="56" t="str">
        <f t="shared" si="315"/>
        <v/>
      </c>
      <c r="W1821" s="83" t="str">
        <f t="shared" si="316"/>
        <v/>
      </c>
      <c r="X1821" s="53" t="str">
        <f>IF(V1821="","",COUNTIF($V$7:V1821,"該当３"))</f>
        <v/>
      </c>
    </row>
    <row r="1822" spans="1:24">
      <c r="A1822" s="263">
        <v>1038302001</v>
      </c>
      <c r="B1822" s="263">
        <v>10</v>
      </c>
      <c r="C1822" s="264">
        <v>383</v>
      </c>
      <c r="D1822" s="265">
        <v>2</v>
      </c>
      <c r="E1822" s="264">
        <v>1</v>
      </c>
      <c r="F1822" s="263" t="s">
        <v>495</v>
      </c>
      <c r="G1822" s="263" t="s">
        <v>1932</v>
      </c>
      <c r="H1822" s="263" t="s">
        <v>1939</v>
      </c>
      <c r="I1822" s="263" t="s">
        <v>1940</v>
      </c>
      <c r="J1822" s="51"/>
      <c r="K1822" s="52" t="str">
        <f t="shared" si="317"/>
        <v/>
      </c>
      <c r="L1822" s="83" t="str">
        <f t="shared" si="318"/>
        <v/>
      </c>
      <c r="M1822" s="53" t="str">
        <f>IF(K1822="","",COUNTIF($K$7:K1822,"ﾘｽﾄ１"))</f>
        <v/>
      </c>
      <c r="N1822" s="53" t="str">
        <f t="shared" si="319"/>
        <v/>
      </c>
      <c r="O1822" s="54" t="str">
        <f t="shared" si="320"/>
        <v/>
      </c>
      <c r="P1822" s="53" t="str">
        <f t="shared" si="311"/>
        <v/>
      </c>
      <c r="Q1822" s="52" t="str">
        <f t="shared" si="312"/>
        <v/>
      </c>
      <c r="R1822" s="55" t="str">
        <f t="shared" si="313"/>
        <v/>
      </c>
      <c r="S1822" s="52" t="str">
        <f t="shared" si="321"/>
        <v/>
      </c>
      <c r="T1822" s="83" t="str">
        <f t="shared" si="314"/>
        <v/>
      </c>
      <c r="U1822" s="53" t="str">
        <f>IF(S1822="","",COUNTIF($S$7:S1822,"該当２"))</f>
        <v/>
      </c>
      <c r="V1822" s="56" t="str">
        <f t="shared" si="315"/>
        <v/>
      </c>
      <c r="W1822" s="83" t="str">
        <f t="shared" si="316"/>
        <v/>
      </c>
      <c r="X1822" s="53" t="str">
        <f>IF(V1822="","",COUNTIF($V$7:V1822,"該当３"))</f>
        <v/>
      </c>
    </row>
    <row r="1823" spans="1:24">
      <c r="A1823" s="263">
        <v>1038302002</v>
      </c>
      <c r="B1823" s="263">
        <v>10</v>
      </c>
      <c r="C1823" s="264">
        <v>383</v>
      </c>
      <c r="D1823" s="265">
        <v>2</v>
      </c>
      <c r="E1823" s="264">
        <v>2</v>
      </c>
      <c r="F1823" s="263" t="s">
        <v>495</v>
      </c>
      <c r="G1823" s="263" t="s">
        <v>1932</v>
      </c>
      <c r="H1823" s="263" t="s">
        <v>1939</v>
      </c>
      <c r="I1823" s="263" t="s">
        <v>1941</v>
      </c>
      <c r="J1823" s="51"/>
      <c r="K1823" s="52" t="str">
        <f t="shared" si="317"/>
        <v/>
      </c>
      <c r="L1823" s="83" t="str">
        <f t="shared" si="318"/>
        <v/>
      </c>
      <c r="M1823" s="53" t="str">
        <f>IF(K1823="","",COUNTIF($K$7:K1823,"ﾘｽﾄ１"))</f>
        <v/>
      </c>
      <c r="N1823" s="53" t="str">
        <f t="shared" si="319"/>
        <v/>
      </c>
      <c r="O1823" s="54" t="str">
        <f t="shared" si="320"/>
        <v/>
      </c>
      <c r="P1823" s="53" t="str">
        <f t="shared" si="311"/>
        <v/>
      </c>
      <c r="Q1823" s="52" t="str">
        <f t="shared" si="312"/>
        <v/>
      </c>
      <c r="R1823" s="55" t="str">
        <f t="shared" si="313"/>
        <v/>
      </c>
      <c r="S1823" s="52" t="str">
        <f t="shared" si="321"/>
        <v/>
      </c>
      <c r="T1823" s="83" t="str">
        <f t="shared" si="314"/>
        <v/>
      </c>
      <c r="U1823" s="53" t="str">
        <f>IF(S1823="","",COUNTIF($S$7:S1823,"該当２"))</f>
        <v/>
      </c>
      <c r="V1823" s="56" t="str">
        <f t="shared" si="315"/>
        <v/>
      </c>
      <c r="W1823" s="83" t="str">
        <f t="shared" si="316"/>
        <v/>
      </c>
      <c r="X1823" s="53" t="str">
        <f>IF(V1823="","",COUNTIF($V$7:V1823,"該当３"))</f>
        <v/>
      </c>
    </row>
    <row r="1824" spans="1:24">
      <c r="A1824" s="263">
        <v>1038302003</v>
      </c>
      <c r="B1824" s="263">
        <v>10</v>
      </c>
      <c r="C1824" s="264">
        <v>383</v>
      </c>
      <c r="D1824" s="265">
        <v>2</v>
      </c>
      <c r="E1824" s="264">
        <v>3</v>
      </c>
      <c r="F1824" s="263" t="s">
        <v>495</v>
      </c>
      <c r="G1824" s="263" t="s">
        <v>1932</v>
      </c>
      <c r="H1824" s="263" t="s">
        <v>1939</v>
      </c>
      <c r="I1824" s="263" t="s">
        <v>1942</v>
      </c>
      <c r="J1824" s="51"/>
      <c r="K1824" s="52" t="str">
        <f t="shared" si="317"/>
        <v/>
      </c>
      <c r="L1824" s="83" t="str">
        <f t="shared" si="318"/>
        <v/>
      </c>
      <c r="M1824" s="53" t="str">
        <f>IF(K1824="","",COUNTIF($K$7:K1824,"ﾘｽﾄ１"))</f>
        <v/>
      </c>
      <c r="N1824" s="53" t="str">
        <f t="shared" si="319"/>
        <v/>
      </c>
      <c r="O1824" s="54" t="str">
        <f t="shared" si="320"/>
        <v/>
      </c>
      <c r="P1824" s="53" t="str">
        <f t="shared" si="311"/>
        <v/>
      </c>
      <c r="Q1824" s="52" t="str">
        <f t="shared" si="312"/>
        <v/>
      </c>
      <c r="R1824" s="55" t="str">
        <f t="shared" si="313"/>
        <v/>
      </c>
      <c r="S1824" s="52" t="str">
        <f t="shared" si="321"/>
        <v/>
      </c>
      <c r="T1824" s="83" t="str">
        <f t="shared" si="314"/>
        <v/>
      </c>
      <c r="U1824" s="53" t="str">
        <f>IF(S1824="","",COUNTIF($S$7:S1824,"該当２"))</f>
        <v/>
      </c>
      <c r="V1824" s="56" t="str">
        <f t="shared" si="315"/>
        <v/>
      </c>
      <c r="W1824" s="83" t="str">
        <f t="shared" si="316"/>
        <v/>
      </c>
      <c r="X1824" s="53" t="str">
        <f>IF(V1824="","",COUNTIF($V$7:V1824,"該当３"))</f>
        <v/>
      </c>
    </row>
    <row r="1825" spans="1:24">
      <c r="A1825" s="263">
        <v>1038302004</v>
      </c>
      <c r="B1825" s="263">
        <v>10</v>
      </c>
      <c r="C1825" s="264">
        <v>383</v>
      </c>
      <c r="D1825" s="265">
        <v>2</v>
      </c>
      <c r="E1825" s="264">
        <v>4</v>
      </c>
      <c r="F1825" s="263" t="s">
        <v>495</v>
      </c>
      <c r="G1825" s="263" t="s">
        <v>1932</v>
      </c>
      <c r="H1825" s="263" t="s">
        <v>1939</v>
      </c>
      <c r="I1825" s="263" t="s">
        <v>1943</v>
      </c>
      <c r="J1825" s="51"/>
      <c r="K1825" s="52" t="str">
        <f t="shared" si="317"/>
        <v/>
      </c>
      <c r="L1825" s="83" t="str">
        <f t="shared" si="318"/>
        <v/>
      </c>
      <c r="M1825" s="53" t="str">
        <f>IF(K1825="","",COUNTIF($K$7:K1825,"ﾘｽﾄ１"))</f>
        <v/>
      </c>
      <c r="N1825" s="53" t="str">
        <f t="shared" si="319"/>
        <v/>
      </c>
      <c r="O1825" s="54" t="str">
        <f t="shared" si="320"/>
        <v/>
      </c>
      <c r="P1825" s="53" t="str">
        <f t="shared" si="311"/>
        <v/>
      </c>
      <c r="Q1825" s="52" t="str">
        <f t="shared" si="312"/>
        <v/>
      </c>
      <c r="R1825" s="55" t="str">
        <f t="shared" si="313"/>
        <v/>
      </c>
      <c r="S1825" s="52" t="str">
        <f t="shared" si="321"/>
        <v/>
      </c>
      <c r="T1825" s="83" t="str">
        <f t="shared" si="314"/>
        <v/>
      </c>
      <c r="U1825" s="53" t="str">
        <f>IF(S1825="","",COUNTIF($S$7:S1825,"該当２"))</f>
        <v/>
      </c>
      <c r="V1825" s="56" t="str">
        <f t="shared" si="315"/>
        <v/>
      </c>
      <c r="W1825" s="83" t="str">
        <f t="shared" si="316"/>
        <v/>
      </c>
      <c r="X1825" s="53" t="str">
        <f>IF(V1825="","",COUNTIF($V$7:V1825,"該当３"))</f>
        <v/>
      </c>
    </row>
    <row r="1826" spans="1:24">
      <c r="A1826" s="263">
        <v>1038302005</v>
      </c>
      <c r="B1826" s="263">
        <v>10</v>
      </c>
      <c r="C1826" s="264">
        <v>383</v>
      </c>
      <c r="D1826" s="265">
        <v>2</v>
      </c>
      <c r="E1826" s="264">
        <v>5</v>
      </c>
      <c r="F1826" s="263" t="s">
        <v>495</v>
      </c>
      <c r="G1826" s="263" t="s">
        <v>1932</v>
      </c>
      <c r="H1826" s="263" t="s">
        <v>1939</v>
      </c>
      <c r="I1826" s="263" t="s">
        <v>1944</v>
      </c>
      <c r="J1826" s="51"/>
      <c r="K1826" s="52" t="str">
        <f t="shared" si="317"/>
        <v/>
      </c>
      <c r="L1826" s="83" t="str">
        <f t="shared" si="318"/>
        <v/>
      </c>
      <c r="M1826" s="53" t="str">
        <f>IF(K1826="","",COUNTIF($K$7:K1826,"ﾘｽﾄ１"))</f>
        <v/>
      </c>
      <c r="N1826" s="53" t="str">
        <f t="shared" si="319"/>
        <v/>
      </c>
      <c r="O1826" s="54" t="str">
        <f t="shared" si="320"/>
        <v/>
      </c>
      <c r="P1826" s="53" t="str">
        <f t="shared" si="311"/>
        <v/>
      </c>
      <c r="Q1826" s="52" t="str">
        <f t="shared" si="312"/>
        <v/>
      </c>
      <c r="R1826" s="55" t="str">
        <f t="shared" si="313"/>
        <v/>
      </c>
      <c r="S1826" s="52" t="str">
        <f t="shared" si="321"/>
        <v/>
      </c>
      <c r="T1826" s="83" t="str">
        <f t="shared" si="314"/>
        <v/>
      </c>
      <c r="U1826" s="53" t="str">
        <f>IF(S1826="","",COUNTIF($S$7:S1826,"該当２"))</f>
        <v/>
      </c>
      <c r="V1826" s="56" t="str">
        <f t="shared" si="315"/>
        <v/>
      </c>
      <c r="W1826" s="83" t="str">
        <f t="shared" si="316"/>
        <v/>
      </c>
      <c r="X1826" s="53" t="str">
        <f>IF(V1826="","",COUNTIF($V$7:V1826,"該当３"))</f>
        <v/>
      </c>
    </row>
    <row r="1827" spans="1:24">
      <c r="A1827" s="263">
        <v>1038303000</v>
      </c>
      <c r="B1827" s="263">
        <v>10</v>
      </c>
      <c r="C1827" s="264">
        <v>383</v>
      </c>
      <c r="D1827" s="265">
        <v>3</v>
      </c>
      <c r="E1827" s="264">
        <v>0</v>
      </c>
      <c r="F1827" s="263" t="s">
        <v>495</v>
      </c>
      <c r="G1827" s="263" t="s">
        <v>1932</v>
      </c>
      <c r="H1827" s="263" t="s">
        <v>1945</v>
      </c>
      <c r="I1827" s="263"/>
      <c r="J1827" s="51"/>
      <c r="K1827" s="52" t="str">
        <f t="shared" si="317"/>
        <v/>
      </c>
      <c r="L1827" s="83" t="str">
        <f t="shared" si="318"/>
        <v/>
      </c>
      <c r="M1827" s="53" t="str">
        <f>IF(K1827="","",COUNTIF($K$7:K1827,"ﾘｽﾄ１"))</f>
        <v/>
      </c>
      <c r="N1827" s="53" t="str">
        <f t="shared" si="319"/>
        <v/>
      </c>
      <c r="O1827" s="54" t="str">
        <f t="shared" si="320"/>
        <v/>
      </c>
      <c r="P1827" s="53" t="str">
        <f t="shared" si="311"/>
        <v/>
      </c>
      <c r="Q1827" s="52" t="str">
        <f t="shared" si="312"/>
        <v/>
      </c>
      <c r="R1827" s="55" t="str">
        <f t="shared" si="313"/>
        <v/>
      </c>
      <c r="S1827" s="52" t="str">
        <f t="shared" si="321"/>
        <v/>
      </c>
      <c r="T1827" s="83" t="str">
        <f t="shared" si="314"/>
        <v/>
      </c>
      <c r="U1827" s="53" t="str">
        <f>IF(S1827="","",COUNTIF($S$7:S1827,"該当２"))</f>
        <v/>
      </c>
      <c r="V1827" s="56" t="str">
        <f t="shared" si="315"/>
        <v/>
      </c>
      <c r="W1827" s="83" t="str">
        <f t="shared" si="316"/>
        <v/>
      </c>
      <c r="X1827" s="53" t="str">
        <f>IF(V1827="","",COUNTIF($V$7:V1827,"該当３"))</f>
        <v/>
      </c>
    </row>
    <row r="1828" spans="1:24">
      <c r="A1828" s="263">
        <v>1038303001</v>
      </c>
      <c r="B1828" s="263">
        <v>10</v>
      </c>
      <c r="C1828" s="264">
        <v>383</v>
      </c>
      <c r="D1828" s="265">
        <v>3</v>
      </c>
      <c r="E1828" s="264">
        <v>1</v>
      </c>
      <c r="F1828" s="263" t="s">
        <v>495</v>
      </c>
      <c r="G1828" s="263" t="s">
        <v>1932</v>
      </c>
      <c r="H1828" s="263" t="s">
        <v>1945</v>
      </c>
      <c r="I1828" s="263" t="s">
        <v>1946</v>
      </c>
      <c r="J1828" s="51"/>
      <c r="K1828" s="52" t="str">
        <f t="shared" si="317"/>
        <v/>
      </c>
      <c r="L1828" s="83" t="str">
        <f t="shared" si="318"/>
        <v/>
      </c>
      <c r="M1828" s="53" t="str">
        <f>IF(K1828="","",COUNTIF($K$7:K1828,"ﾘｽﾄ１"))</f>
        <v/>
      </c>
      <c r="N1828" s="53" t="str">
        <f t="shared" si="319"/>
        <v/>
      </c>
      <c r="O1828" s="54" t="str">
        <f t="shared" si="320"/>
        <v/>
      </c>
      <c r="P1828" s="53" t="str">
        <f t="shared" si="311"/>
        <v/>
      </c>
      <c r="Q1828" s="52" t="str">
        <f t="shared" si="312"/>
        <v/>
      </c>
      <c r="R1828" s="55" t="str">
        <f t="shared" si="313"/>
        <v/>
      </c>
      <c r="S1828" s="52" t="str">
        <f t="shared" si="321"/>
        <v/>
      </c>
      <c r="T1828" s="83" t="str">
        <f t="shared" si="314"/>
        <v/>
      </c>
      <c r="U1828" s="53" t="str">
        <f>IF(S1828="","",COUNTIF($S$7:S1828,"該当２"))</f>
        <v/>
      </c>
      <c r="V1828" s="56" t="str">
        <f t="shared" si="315"/>
        <v/>
      </c>
      <c r="W1828" s="83" t="str">
        <f t="shared" si="316"/>
        <v/>
      </c>
      <c r="X1828" s="53" t="str">
        <f>IF(V1828="","",COUNTIF($V$7:V1828,"該当３"))</f>
        <v/>
      </c>
    </row>
    <row r="1829" spans="1:24">
      <c r="A1829" s="263">
        <v>1038303002</v>
      </c>
      <c r="B1829" s="263">
        <v>10</v>
      </c>
      <c r="C1829" s="264">
        <v>383</v>
      </c>
      <c r="D1829" s="265">
        <v>3</v>
      </c>
      <c r="E1829" s="264">
        <v>2</v>
      </c>
      <c r="F1829" s="263" t="s">
        <v>495</v>
      </c>
      <c r="G1829" s="263" t="s">
        <v>1932</v>
      </c>
      <c r="H1829" s="263" t="s">
        <v>1945</v>
      </c>
      <c r="I1829" s="263" t="s">
        <v>1947</v>
      </c>
      <c r="J1829" s="51"/>
      <c r="K1829" s="52" t="str">
        <f t="shared" si="317"/>
        <v/>
      </c>
      <c r="L1829" s="83" t="str">
        <f t="shared" si="318"/>
        <v/>
      </c>
      <c r="M1829" s="53" t="str">
        <f>IF(K1829="","",COUNTIF($K$7:K1829,"ﾘｽﾄ１"))</f>
        <v/>
      </c>
      <c r="N1829" s="53" t="str">
        <f t="shared" si="319"/>
        <v/>
      </c>
      <c r="O1829" s="54" t="str">
        <f t="shared" si="320"/>
        <v/>
      </c>
      <c r="P1829" s="53" t="str">
        <f t="shared" si="311"/>
        <v/>
      </c>
      <c r="Q1829" s="52" t="str">
        <f t="shared" si="312"/>
        <v/>
      </c>
      <c r="R1829" s="55" t="str">
        <f t="shared" si="313"/>
        <v/>
      </c>
      <c r="S1829" s="52" t="str">
        <f t="shared" si="321"/>
        <v/>
      </c>
      <c r="T1829" s="83" t="str">
        <f t="shared" si="314"/>
        <v/>
      </c>
      <c r="U1829" s="53" t="str">
        <f>IF(S1829="","",COUNTIF($S$7:S1829,"該当２"))</f>
        <v/>
      </c>
      <c r="V1829" s="56" t="str">
        <f t="shared" si="315"/>
        <v/>
      </c>
      <c r="W1829" s="83" t="str">
        <f t="shared" si="316"/>
        <v/>
      </c>
      <c r="X1829" s="53" t="str">
        <f>IF(V1829="","",COUNTIF($V$7:V1829,"該当３"))</f>
        <v/>
      </c>
    </row>
    <row r="1830" spans="1:24">
      <c r="A1830" s="263">
        <v>1038303003</v>
      </c>
      <c r="B1830" s="263">
        <v>10</v>
      </c>
      <c r="C1830" s="264">
        <v>383</v>
      </c>
      <c r="D1830" s="265">
        <v>3</v>
      </c>
      <c r="E1830" s="264">
        <v>3</v>
      </c>
      <c r="F1830" s="263" t="s">
        <v>495</v>
      </c>
      <c r="G1830" s="263" t="s">
        <v>1932</v>
      </c>
      <c r="H1830" s="263" t="s">
        <v>1945</v>
      </c>
      <c r="I1830" s="263" t="s">
        <v>1948</v>
      </c>
      <c r="J1830" s="51"/>
      <c r="K1830" s="52" t="str">
        <f t="shared" si="317"/>
        <v/>
      </c>
      <c r="L1830" s="83" t="str">
        <f t="shared" si="318"/>
        <v/>
      </c>
      <c r="M1830" s="53" t="str">
        <f>IF(K1830="","",COUNTIF($K$7:K1830,"ﾘｽﾄ１"))</f>
        <v/>
      </c>
      <c r="N1830" s="53" t="str">
        <f t="shared" si="319"/>
        <v/>
      </c>
      <c r="O1830" s="54" t="str">
        <f t="shared" si="320"/>
        <v/>
      </c>
      <c r="P1830" s="53" t="str">
        <f t="shared" si="311"/>
        <v/>
      </c>
      <c r="Q1830" s="52" t="str">
        <f t="shared" si="312"/>
        <v/>
      </c>
      <c r="R1830" s="55" t="str">
        <f t="shared" si="313"/>
        <v/>
      </c>
      <c r="S1830" s="52" t="str">
        <f t="shared" si="321"/>
        <v/>
      </c>
      <c r="T1830" s="83" t="str">
        <f t="shared" si="314"/>
        <v/>
      </c>
      <c r="U1830" s="53" t="str">
        <f>IF(S1830="","",COUNTIF($S$7:S1830,"該当２"))</f>
        <v/>
      </c>
      <c r="V1830" s="56" t="str">
        <f t="shared" si="315"/>
        <v/>
      </c>
      <c r="W1830" s="83" t="str">
        <f t="shared" si="316"/>
        <v/>
      </c>
      <c r="X1830" s="53" t="str">
        <f>IF(V1830="","",COUNTIF($V$7:V1830,"該当３"))</f>
        <v/>
      </c>
    </row>
    <row r="1831" spans="1:24">
      <c r="A1831" s="263">
        <v>1038303004</v>
      </c>
      <c r="B1831" s="263">
        <v>10</v>
      </c>
      <c r="C1831" s="264">
        <v>383</v>
      </c>
      <c r="D1831" s="265">
        <v>3</v>
      </c>
      <c r="E1831" s="264">
        <v>4</v>
      </c>
      <c r="F1831" s="263" t="s">
        <v>495</v>
      </c>
      <c r="G1831" s="263" t="s">
        <v>1932</v>
      </c>
      <c r="H1831" s="263" t="s">
        <v>1945</v>
      </c>
      <c r="I1831" s="263" t="s">
        <v>187</v>
      </c>
      <c r="J1831" s="51"/>
      <c r="K1831" s="52" t="str">
        <f t="shared" si="317"/>
        <v/>
      </c>
      <c r="L1831" s="83" t="str">
        <f t="shared" si="318"/>
        <v/>
      </c>
      <c r="M1831" s="53" t="str">
        <f>IF(K1831="","",COUNTIF($K$7:K1831,"ﾘｽﾄ１"))</f>
        <v/>
      </c>
      <c r="N1831" s="53" t="str">
        <f t="shared" si="319"/>
        <v/>
      </c>
      <c r="O1831" s="54" t="str">
        <f t="shared" si="320"/>
        <v/>
      </c>
      <c r="P1831" s="53" t="str">
        <f t="shared" si="311"/>
        <v/>
      </c>
      <c r="Q1831" s="52" t="str">
        <f t="shared" si="312"/>
        <v/>
      </c>
      <c r="R1831" s="55" t="str">
        <f t="shared" si="313"/>
        <v/>
      </c>
      <c r="S1831" s="52" t="str">
        <f t="shared" si="321"/>
        <v/>
      </c>
      <c r="T1831" s="83" t="str">
        <f t="shared" si="314"/>
        <v/>
      </c>
      <c r="U1831" s="53" t="str">
        <f>IF(S1831="","",COUNTIF($S$7:S1831,"該当２"))</f>
        <v/>
      </c>
      <c r="V1831" s="56" t="str">
        <f t="shared" si="315"/>
        <v/>
      </c>
      <c r="W1831" s="83" t="str">
        <f t="shared" si="316"/>
        <v/>
      </c>
      <c r="X1831" s="53" t="str">
        <f>IF(V1831="","",COUNTIF($V$7:V1831,"該当３"))</f>
        <v/>
      </c>
    </row>
    <row r="1832" spans="1:24">
      <c r="A1832" s="263">
        <v>1038303005</v>
      </c>
      <c r="B1832" s="263">
        <v>10</v>
      </c>
      <c r="C1832" s="264">
        <v>383</v>
      </c>
      <c r="D1832" s="265">
        <v>3</v>
      </c>
      <c r="E1832" s="264">
        <v>5</v>
      </c>
      <c r="F1832" s="263" t="s">
        <v>495</v>
      </c>
      <c r="G1832" s="263" t="s">
        <v>1932</v>
      </c>
      <c r="H1832" s="263" t="s">
        <v>1945</v>
      </c>
      <c r="I1832" s="263" t="s">
        <v>1949</v>
      </c>
      <c r="J1832" s="51"/>
      <c r="K1832" s="52" t="str">
        <f t="shared" si="317"/>
        <v/>
      </c>
      <c r="L1832" s="83" t="str">
        <f t="shared" si="318"/>
        <v/>
      </c>
      <c r="M1832" s="53" t="str">
        <f>IF(K1832="","",COUNTIF($K$7:K1832,"ﾘｽﾄ１"))</f>
        <v/>
      </c>
      <c r="N1832" s="53" t="str">
        <f t="shared" si="319"/>
        <v/>
      </c>
      <c r="O1832" s="54" t="str">
        <f t="shared" si="320"/>
        <v/>
      </c>
      <c r="P1832" s="53" t="str">
        <f t="shared" si="311"/>
        <v/>
      </c>
      <c r="Q1832" s="52" t="str">
        <f t="shared" si="312"/>
        <v/>
      </c>
      <c r="R1832" s="55" t="str">
        <f t="shared" si="313"/>
        <v/>
      </c>
      <c r="S1832" s="52" t="str">
        <f t="shared" si="321"/>
        <v/>
      </c>
      <c r="T1832" s="83" t="str">
        <f t="shared" si="314"/>
        <v/>
      </c>
      <c r="U1832" s="53" t="str">
        <f>IF(S1832="","",COUNTIF($S$7:S1832,"該当２"))</f>
        <v/>
      </c>
      <c r="V1832" s="56" t="str">
        <f t="shared" si="315"/>
        <v/>
      </c>
      <c r="W1832" s="83" t="str">
        <f t="shared" si="316"/>
        <v/>
      </c>
      <c r="X1832" s="53" t="str">
        <f>IF(V1832="","",COUNTIF($V$7:V1832,"該当３"))</f>
        <v/>
      </c>
    </row>
    <row r="1833" spans="1:24">
      <c r="A1833" s="263">
        <v>1038303006</v>
      </c>
      <c r="B1833" s="263">
        <v>10</v>
      </c>
      <c r="C1833" s="264">
        <v>383</v>
      </c>
      <c r="D1833" s="265">
        <v>3</v>
      </c>
      <c r="E1833" s="264">
        <v>6</v>
      </c>
      <c r="F1833" s="263" t="s">
        <v>495</v>
      </c>
      <c r="G1833" s="263" t="s">
        <v>1932</v>
      </c>
      <c r="H1833" s="263" t="s">
        <v>1945</v>
      </c>
      <c r="I1833" s="263" t="s">
        <v>1950</v>
      </c>
      <c r="J1833" s="51"/>
      <c r="K1833" s="52" t="str">
        <f t="shared" si="317"/>
        <v/>
      </c>
      <c r="L1833" s="83" t="str">
        <f t="shared" si="318"/>
        <v/>
      </c>
      <c r="M1833" s="53" t="str">
        <f>IF(K1833="","",COUNTIF($K$7:K1833,"ﾘｽﾄ１"))</f>
        <v/>
      </c>
      <c r="N1833" s="53" t="str">
        <f t="shared" si="319"/>
        <v/>
      </c>
      <c r="O1833" s="54" t="str">
        <f t="shared" si="320"/>
        <v/>
      </c>
      <c r="P1833" s="53" t="str">
        <f t="shared" si="311"/>
        <v/>
      </c>
      <c r="Q1833" s="52" t="str">
        <f t="shared" si="312"/>
        <v/>
      </c>
      <c r="R1833" s="55" t="str">
        <f t="shared" si="313"/>
        <v/>
      </c>
      <c r="S1833" s="52" t="str">
        <f t="shared" si="321"/>
        <v/>
      </c>
      <c r="T1833" s="83" t="str">
        <f t="shared" si="314"/>
        <v/>
      </c>
      <c r="U1833" s="53" t="str">
        <f>IF(S1833="","",COUNTIF($S$7:S1833,"該当２"))</f>
        <v/>
      </c>
      <c r="V1833" s="56" t="str">
        <f t="shared" si="315"/>
        <v/>
      </c>
      <c r="W1833" s="83" t="str">
        <f t="shared" si="316"/>
        <v/>
      </c>
      <c r="X1833" s="53" t="str">
        <f>IF(V1833="","",COUNTIF($V$7:V1833,"該当３"))</f>
        <v/>
      </c>
    </row>
    <row r="1834" spans="1:24">
      <c r="A1834" s="263">
        <v>1038303007</v>
      </c>
      <c r="B1834" s="263">
        <v>10</v>
      </c>
      <c r="C1834" s="264">
        <v>383</v>
      </c>
      <c r="D1834" s="265">
        <v>3</v>
      </c>
      <c r="E1834" s="264">
        <v>7</v>
      </c>
      <c r="F1834" s="263" t="s">
        <v>495</v>
      </c>
      <c r="G1834" s="263" t="s">
        <v>1932</v>
      </c>
      <c r="H1834" s="263" t="s">
        <v>1945</v>
      </c>
      <c r="I1834" s="263" t="s">
        <v>1951</v>
      </c>
      <c r="J1834" s="51"/>
      <c r="K1834" s="52" t="str">
        <f t="shared" si="317"/>
        <v/>
      </c>
      <c r="L1834" s="83" t="str">
        <f t="shared" si="318"/>
        <v/>
      </c>
      <c r="M1834" s="53" t="str">
        <f>IF(K1834="","",COUNTIF($K$7:K1834,"ﾘｽﾄ１"))</f>
        <v/>
      </c>
      <c r="N1834" s="53" t="str">
        <f t="shared" si="319"/>
        <v/>
      </c>
      <c r="O1834" s="54" t="str">
        <f t="shared" si="320"/>
        <v/>
      </c>
      <c r="P1834" s="53" t="str">
        <f t="shared" si="311"/>
        <v/>
      </c>
      <c r="Q1834" s="52" t="str">
        <f t="shared" si="312"/>
        <v/>
      </c>
      <c r="R1834" s="55" t="str">
        <f t="shared" si="313"/>
        <v/>
      </c>
      <c r="S1834" s="52" t="str">
        <f t="shared" si="321"/>
        <v/>
      </c>
      <c r="T1834" s="83" t="str">
        <f t="shared" si="314"/>
        <v/>
      </c>
      <c r="U1834" s="53" t="str">
        <f>IF(S1834="","",COUNTIF($S$7:S1834,"該当２"))</f>
        <v/>
      </c>
      <c r="V1834" s="56" t="str">
        <f t="shared" si="315"/>
        <v/>
      </c>
      <c r="W1834" s="83" t="str">
        <f t="shared" si="316"/>
        <v/>
      </c>
      <c r="X1834" s="53" t="str">
        <f>IF(V1834="","",COUNTIF($V$7:V1834,"該当３"))</f>
        <v/>
      </c>
    </row>
    <row r="1835" spans="1:24">
      <c r="A1835" s="263">
        <v>1038303008</v>
      </c>
      <c r="B1835" s="263">
        <v>10</v>
      </c>
      <c r="C1835" s="264">
        <v>383</v>
      </c>
      <c r="D1835" s="265">
        <v>3</v>
      </c>
      <c r="E1835" s="264">
        <v>8</v>
      </c>
      <c r="F1835" s="263" t="s">
        <v>495</v>
      </c>
      <c r="G1835" s="263" t="s">
        <v>1932</v>
      </c>
      <c r="H1835" s="263" t="s">
        <v>1945</v>
      </c>
      <c r="I1835" s="263" t="s">
        <v>1952</v>
      </c>
      <c r="J1835" s="51"/>
      <c r="K1835" s="52" t="str">
        <f t="shared" si="317"/>
        <v/>
      </c>
      <c r="L1835" s="83" t="str">
        <f t="shared" si="318"/>
        <v/>
      </c>
      <c r="M1835" s="53" t="str">
        <f>IF(K1835="","",COUNTIF($K$7:K1835,"ﾘｽﾄ１"))</f>
        <v/>
      </c>
      <c r="N1835" s="53" t="str">
        <f t="shared" si="319"/>
        <v/>
      </c>
      <c r="O1835" s="54" t="str">
        <f t="shared" si="320"/>
        <v/>
      </c>
      <c r="P1835" s="53" t="str">
        <f t="shared" si="311"/>
        <v/>
      </c>
      <c r="Q1835" s="52" t="str">
        <f t="shared" si="312"/>
        <v/>
      </c>
      <c r="R1835" s="55" t="str">
        <f t="shared" si="313"/>
        <v/>
      </c>
      <c r="S1835" s="52" t="str">
        <f t="shared" si="321"/>
        <v/>
      </c>
      <c r="T1835" s="83" t="str">
        <f t="shared" si="314"/>
        <v/>
      </c>
      <c r="U1835" s="53" t="str">
        <f>IF(S1835="","",COUNTIF($S$7:S1835,"該当２"))</f>
        <v/>
      </c>
      <c r="V1835" s="56" t="str">
        <f t="shared" si="315"/>
        <v/>
      </c>
      <c r="W1835" s="83" t="str">
        <f t="shared" si="316"/>
        <v/>
      </c>
      <c r="X1835" s="53" t="str">
        <f>IF(V1835="","",COUNTIF($V$7:V1835,"該当３"))</f>
        <v/>
      </c>
    </row>
    <row r="1836" spans="1:24">
      <c r="A1836" s="263">
        <v>1038303009</v>
      </c>
      <c r="B1836" s="263">
        <v>10</v>
      </c>
      <c r="C1836" s="264">
        <v>383</v>
      </c>
      <c r="D1836" s="265">
        <v>3</v>
      </c>
      <c r="E1836" s="264">
        <v>9</v>
      </c>
      <c r="F1836" s="263" t="s">
        <v>495</v>
      </c>
      <c r="G1836" s="263" t="s">
        <v>1932</v>
      </c>
      <c r="H1836" s="263" t="s">
        <v>1945</v>
      </c>
      <c r="I1836" s="263" t="s">
        <v>1953</v>
      </c>
      <c r="J1836" s="51"/>
      <c r="K1836" s="52" t="str">
        <f t="shared" si="317"/>
        <v/>
      </c>
      <c r="L1836" s="83" t="str">
        <f t="shared" si="318"/>
        <v/>
      </c>
      <c r="M1836" s="53" t="str">
        <f>IF(K1836="","",COUNTIF($K$7:K1836,"ﾘｽﾄ１"))</f>
        <v/>
      </c>
      <c r="N1836" s="53" t="str">
        <f t="shared" si="319"/>
        <v/>
      </c>
      <c r="O1836" s="54" t="str">
        <f t="shared" si="320"/>
        <v/>
      </c>
      <c r="P1836" s="53" t="str">
        <f t="shared" si="311"/>
        <v/>
      </c>
      <c r="Q1836" s="52" t="str">
        <f t="shared" si="312"/>
        <v/>
      </c>
      <c r="R1836" s="55" t="str">
        <f t="shared" si="313"/>
        <v/>
      </c>
      <c r="S1836" s="52" t="str">
        <f t="shared" si="321"/>
        <v/>
      </c>
      <c r="T1836" s="83" t="str">
        <f t="shared" si="314"/>
        <v/>
      </c>
      <c r="U1836" s="53" t="str">
        <f>IF(S1836="","",COUNTIF($S$7:S1836,"該当２"))</f>
        <v/>
      </c>
      <c r="V1836" s="56" t="str">
        <f t="shared" si="315"/>
        <v/>
      </c>
      <c r="W1836" s="83" t="str">
        <f t="shared" si="316"/>
        <v/>
      </c>
      <c r="X1836" s="53" t="str">
        <f>IF(V1836="","",COUNTIF($V$7:V1836,"該当３"))</f>
        <v/>
      </c>
    </row>
    <row r="1837" spans="1:24">
      <c r="A1837" s="263">
        <v>1038303010</v>
      </c>
      <c r="B1837" s="263">
        <v>10</v>
      </c>
      <c r="C1837" s="264">
        <v>383</v>
      </c>
      <c r="D1837" s="265">
        <v>3</v>
      </c>
      <c r="E1837" s="264">
        <v>10</v>
      </c>
      <c r="F1837" s="263" t="s">
        <v>495</v>
      </c>
      <c r="G1837" s="263" t="s">
        <v>1932</v>
      </c>
      <c r="H1837" s="263" t="s">
        <v>1945</v>
      </c>
      <c r="I1837" s="263" t="s">
        <v>1954</v>
      </c>
      <c r="J1837" s="51"/>
      <c r="K1837" s="52" t="str">
        <f t="shared" si="317"/>
        <v/>
      </c>
      <c r="L1837" s="83" t="str">
        <f t="shared" si="318"/>
        <v/>
      </c>
      <c r="M1837" s="53" t="str">
        <f>IF(K1837="","",COUNTIF($K$7:K1837,"ﾘｽﾄ１"))</f>
        <v/>
      </c>
      <c r="N1837" s="53" t="str">
        <f t="shared" si="319"/>
        <v/>
      </c>
      <c r="O1837" s="54" t="str">
        <f t="shared" si="320"/>
        <v/>
      </c>
      <c r="P1837" s="53" t="str">
        <f t="shared" si="311"/>
        <v/>
      </c>
      <c r="Q1837" s="52" t="str">
        <f t="shared" si="312"/>
        <v/>
      </c>
      <c r="R1837" s="55" t="str">
        <f t="shared" si="313"/>
        <v/>
      </c>
      <c r="S1837" s="52" t="str">
        <f t="shared" si="321"/>
        <v/>
      </c>
      <c r="T1837" s="83" t="str">
        <f t="shared" si="314"/>
        <v/>
      </c>
      <c r="U1837" s="53" t="str">
        <f>IF(S1837="","",COUNTIF($S$7:S1837,"該当２"))</f>
        <v/>
      </c>
      <c r="V1837" s="56" t="str">
        <f t="shared" si="315"/>
        <v/>
      </c>
      <c r="W1837" s="83" t="str">
        <f t="shared" si="316"/>
        <v/>
      </c>
      <c r="X1837" s="53" t="str">
        <f>IF(V1837="","",COUNTIF($V$7:V1837,"該当３"))</f>
        <v/>
      </c>
    </row>
    <row r="1838" spans="1:24">
      <c r="A1838" s="263">
        <v>1038303011</v>
      </c>
      <c r="B1838" s="263">
        <v>10</v>
      </c>
      <c r="C1838" s="264">
        <v>383</v>
      </c>
      <c r="D1838" s="265">
        <v>3</v>
      </c>
      <c r="E1838" s="264">
        <v>11</v>
      </c>
      <c r="F1838" s="263" t="s">
        <v>495</v>
      </c>
      <c r="G1838" s="263" t="s">
        <v>1932</v>
      </c>
      <c r="H1838" s="263" t="s">
        <v>1945</v>
      </c>
      <c r="I1838" s="263" t="s">
        <v>1955</v>
      </c>
      <c r="J1838" s="51"/>
      <c r="K1838" s="52" t="str">
        <f t="shared" si="317"/>
        <v/>
      </c>
      <c r="L1838" s="83" t="str">
        <f t="shared" si="318"/>
        <v/>
      </c>
      <c r="M1838" s="53" t="str">
        <f>IF(K1838="","",COUNTIF($K$7:K1838,"ﾘｽﾄ１"))</f>
        <v/>
      </c>
      <c r="N1838" s="53" t="str">
        <f t="shared" si="319"/>
        <v/>
      </c>
      <c r="O1838" s="54" t="str">
        <f t="shared" si="320"/>
        <v/>
      </c>
      <c r="P1838" s="53" t="str">
        <f t="shared" si="311"/>
        <v/>
      </c>
      <c r="Q1838" s="52" t="str">
        <f t="shared" si="312"/>
        <v/>
      </c>
      <c r="R1838" s="55" t="str">
        <f t="shared" si="313"/>
        <v/>
      </c>
      <c r="S1838" s="52" t="str">
        <f t="shared" si="321"/>
        <v/>
      </c>
      <c r="T1838" s="83" t="str">
        <f t="shared" si="314"/>
        <v/>
      </c>
      <c r="U1838" s="53" t="str">
        <f>IF(S1838="","",COUNTIF($S$7:S1838,"該当２"))</f>
        <v/>
      </c>
      <c r="V1838" s="56" t="str">
        <f t="shared" si="315"/>
        <v/>
      </c>
      <c r="W1838" s="83" t="str">
        <f t="shared" si="316"/>
        <v/>
      </c>
      <c r="X1838" s="53" t="str">
        <f>IF(V1838="","",COUNTIF($V$7:V1838,"該当３"))</f>
        <v/>
      </c>
    </row>
    <row r="1839" spans="1:24">
      <c r="A1839" s="263">
        <v>1038303012</v>
      </c>
      <c r="B1839" s="263">
        <v>10</v>
      </c>
      <c r="C1839" s="264">
        <v>383</v>
      </c>
      <c r="D1839" s="265">
        <v>3</v>
      </c>
      <c r="E1839" s="264">
        <v>12</v>
      </c>
      <c r="F1839" s="263" t="s">
        <v>495</v>
      </c>
      <c r="G1839" s="263" t="s">
        <v>1932</v>
      </c>
      <c r="H1839" s="263" t="s">
        <v>1945</v>
      </c>
      <c r="I1839" s="263" t="s">
        <v>1956</v>
      </c>
      <c r="J1839" s="51"/>
      <c r="K1839" s="52" t="str">
        <f t="shared" si="317"/>
        <v/>
      </c>
      <c r="L1839" s="83" t="str">
        <f t="shared" si="318"/>
        <v/>
      </c>
      <c r="M1839" s="53" t="str">
        <f>IF(K1839="","",COUNTIF($K$7:K1839,"ﾘｽﾄ１"))</f>
        <v/>
      </c>
      <c r="N1839" s="53" t="str">
        <f t="shared" si="319"/>
        <v/>
      </c>
      <c r="O1839" s="54" t="str">
        <f t="shared" si="320"/>
        <v/>
      </c>
      <c r="P1839" s="53" t="str">
        <f t="shared" si="311"/>
        <v/>
      </c>
      <c r="Q1839" s="52" t="str">
        <f t="shared" si="312"/>
        <v/>
      </c>
      <c r="R1839" s="55" t="str">
        <f t="shared" si="313"/>
        <v/>
      </c>
      <c r="S1839" s="52" t="str">
        <f t="shared" si="321"/>
        <v/>
      </c>
      <c r="T1839" s="83" t="str">
        <f t="shared" si="314"/>
        <v/>
      </c>
      <c r="U1839" s="53" t="str">
        <f>IF(S1839="","",COUNTIF($S$7:S1839,"該当２"))</f>
        <v/>
      </c>
      <c r="V1839" s="56" t="str">
        <f t="shared" si="315"/>
        <v/>
      </c>
      <c r="W1839" s="83" t="str">
        <f t="shared" si="316"/>
        <v/>
      </c>
      <c r="X1839" s="53" t="str">
        <f>IF(V1839="","",COUNTIF($V$7:V1839,"該当３"))</f>
        <v/>
      </c>
    </row>
    <row r="1840" spans="1:24">
      <c r="A1840" s="263">
        <v>1038400000</v>
      </c>
      <c r="B1840" s="263">
        <v>10</v>
      </c>
      <c r="C1840" s="264">
        <v>384</v>
      </c>
      <c r="D1840" s="265">
        <v>0</v>
      </c>
      <c r="E1840" s="264">
        <v>0</v>
      </c>
      <c r="F1840" s="263" t="s">
        <v>495</v>
      </c>
      <c r="G1840" s="263" t="s">
        <v>1957</v>
      </c>
      <c r="H1840" s="263"/>
      <c r="I1840" s="263"/>
      <c r="J1840" s="51"/>
      <c r="K1840" s="52" t="str">
        <f t="shared" si="317"/>
        <v>ﾘｽﾄ１</v>
      </c>
      <c r="L1840" s="83" t="str">
        <f t="shared" si="318"/>
        <v>甘楽町</v>
      </c>
      <c r="M1840" s="53">
        <f>IF(K1840="","",COUNTIF($K$7:K1840,"ﾘｽﾄ１"))</f>
        <v>19</v>
      </c>
      <c r="N1840" s="53" t="str">
        <f t="shared" si="319"/>
        <v/>
      </c>
      <c r="O1840" s="54" t="str">
        <f t="shared" si="320"/>
        <v/>
      </c>
      <c r="P1840" s="53" t="str">
        <f t="shared" si="311"/>
        <v/>
      </c>
      <c r="Q1840" s="52" t="str">
        <f t="shared" si="312"/>
        <v/>
      </c>
      <c r="R1840" s="55" t="str">
        <f t="shared" si="313"/>
        <v/>
      </c>
      <c r="S1840" s="52" t="str">
        <f t="shared" si="321"/>
        <v/>
      </c>
      <c r="T1840" s="83" t="str">
        <f t="shared" si="314"/>
        <v/>
      </c>
      <c r="U1840" s="53" t="str">
        <f>IF(S1840="","",COUNTIF($S$7:S1840,"該当２"))</f>
        <v/>
      </c>
      <c r="V1840" s="56" t="str">
        <f t="shared" si="315"/>
        <v/>
      </c>
      <c r="W1840" s="83" t="str">
        <f t="shared" si="316"/>
        <v/>
      </c>
      <c r="X1840" s="53" t="str">
        <f>IF(V1840="","",COUNTIF($V$7:V1840,"該当３"))</f>
        <v/>
      </c>
    </row>
    <row r="1841" spans="1:24">
      <c r="A1841" s="263">
        <v>1038401000</v>
      </c>
      <c r="B1841" s="263">
        <v>10</v>
      </c>
      <c r="C1841" s="264">
        <v>384</v>
      </c>
      <c r="D1841" s="265">
        <v>1</v>
      </c>
      <c r="E1841" s="264">
        <v>0</v>
      </c>
      <c r="F1841" s="263" t="s">
        <v>495</v>
      </c>
      <c r="G1841" s="263" t="s">
        <v>1957</v>
      </c>
      <c r="H1841" s="263" t="s">
        <v>1958</v>
      </c>
      <c r="I1841" s="263"/>
      <c r="J1841" s="51"/>
      <c r="K1841" s="52" t="str">
        <f t="shared" si="317"/>
        <v/>
      </c>
      <c r="L1841" s="83" t="str">
        <f t="shared" si="318"/>
        <v/>
      </c>
      <c r="M1841" s="53" t="str">
        <f>IF(K1841="","",COUNTIF($K$7:K1841,"ﾘｽﾄ１"))</f>
        <v/>
      </c>
      <c r="N1841" s="53" t="str">
        <f t="shared" si="319"/>
        <v/>
      </c>
      <c r="O1841" s="54" t="str">
        <f t="shared" si="320"/>
        <v/>
      </c>
      <c r="P1841" s="53" t="str">
        <f t="shared" si="311"/>
        <v/>
      </c>
      <c r="Q1841" s="52" t="str">
        <f t="shared" si="312"/>
        <v/>
      </c>
      <c r="R1841" s="55" t="str">
        <f t="shared" si="313"/>
        <v/>
      </c>
      <c r="S1841" s="52" t="str">
        <f t="shared" si="321"/>
        <v/>
      </c>
      <c r="T1841" s="83" t="str">
        <f t="shared" si="314"/>
        <v/>
      </c>
      <c r="U1841" s="53" t="str">
        <f>IF(S1841="","",COUNTIF($S$7:S1841,"該当２"))</f>
        <v/>
      </c>
      <c r="V1841" s="56" t="str">
        <f t="shared" si="315"/>
        <v/>
      </c>
      <c r="W1841" s="83" t="str">
        <f t="shared" si="316"/>
        <v/>
      </c>
      <c r="X1841" s="53" t="str">
        <f>IF(V1841="","",COUNTIF($V$7:V1841,"該当３"))</f>
        <v/>
      </c>
    </row>
    <row r="1842" spans="1:24">
      <c r="A1842" s="263">
        <v>1038401001</v>
      </c>
      <c r="B1842" s="263">
        <v>10</v>
      </c>
      <c r="C1842" s="264">
        <v>384</v>
      </c>
      <c r="D1842" s="265">
        <v>1</v>
      </c>
      <c r="E1842" s="264">
        <v>1</v>
      </c>
      <c r="F1842" s="263" t="s">
        <v>495</v>
      </c>
      <c r="G1842" s="263" t="s">
        <v>1957</v>
      </c>
      <c r="H1842" s="263" t="s">
        <v>1958</v>
      </c>
      <c r="I1842" s="263" t="s">
        <v>1959</v>
      </c>
      <c r="J1842" s="51"/>
      <c r="K1842" s="52" t="str">
        <f t="shared" si="317"/>
        <v/>
      </c>
      <c r="L1842" s="83" t="str">
        <f t="shared" si="318"/>
        <v/>
      </c>
      <c r="M1842" s="53" t="str">
        <f>IF(K1842="","",COUNTIF($K$7:K1842,"ﾘｽﾄ１"))</f>
        <v/>
      </c>
      <c r="N1842" s="53" t="str">
        <f t="shared" si="319"/>
        <v/>
      </c>
      <c r="O1842" s="54" t="str">
        <f t="shared" si="320"/>
        <v/>
      </c>
      <c r="P1842" s="53" t="str">
        <f t="shared" si="311"/>
        <v/>
      </c>
      <c r="Q1842" s="52" t="str">
        <f t="shared" si="312"/>
        <v/>
      </c>
      <c r="R1842" s="55" t="str">
        <f t="shared" si="313"/>
        <v/>
      </c>
      <c r="S1842" s="52" t="str">
        <f t="shared" si="321"/>
        <v/>
      </c>
      <c r="T1842" s="83" t="str">
        <f t="shared" si="314"/>
        <v/>
      </c>
      <c r="U1842" s="53" t="str">
        <f>IF(S1842="","",COUNTIF($S$7:S1842,"該当２"))</f>
        <v/>
      </c>
      <c r="V1842" s="56" t="str">
        <f t="shared" si="315"/>
        <v/>
      </c>
      <c r="W1842" s="83" t="str">
        <f t="shared" si="316"/>
        <v/>
      </c>
      <c r="X1842" s="53" t="str">
        <f>IF(V1842="","",COUNTIF($V$7:V1842,"該当３"))</f>
        <v/>
      </c>
    </row>
    <row r="1843" spans="1:24">
      <c r="A1843" s="263">
        <v>1038401002</v>
      </c>
      <c r="B1843" s="263">
        <v>10</v>
      </c>
      <c r="C1843" s="264">
        <v>384</v>
      </c>
      <c r="D1843" s="265">
        <v>1</v>
      </c>
      <c r="E1843" s="264">
        <v>2</v>
      </c>
      <c r="F1843" s="263" t="s">
        <v>495</v>
      </c>
      <c r="G1843" s="263" t="s">
        <v>1957</v>
      </c>
      <c r="H1843" s="263" t="s">
        <v>1958</v>
      </c>
      <c r="I1843" s="263" t="s">
        <v>1960</v>
      </c>
      <c r="J1843" s="51"/>
      <c r="K1843" s="52" t="str">
        <f t="shared" si="317"/>
        <v/>
      </c>
      <c r="L1843" s="83" t="str">
        <f t="shared" si="318"/>
        <v/>
      </c>
      <c r="M1843" s="53" t="str">
        <f>IF(K1843="","",COUNTIF($K$7:K1843,"ﾘｽﾄ１"))</f>
        <v/>
      </c>
      <c r="N1843" s="53" t="str">
        <f t="shared" si="319"/>
        <v/>
      </c>
      <c r="O1843" s="54" t="str">
        <f t="shared" si="320"/>
        <v/>
      </c>
      <c r="P1843" s="53" t="str">
        <f t="shared" si="311"/>
        <v/>
      </c>
      <c r="Q1843" s="52" t="str">
        <f t="shared" si="312"/>
        <v/>
      </c>
      <c r="R1843" s="55" t="str">
        <f t="shared" si="313"/>
        <v/>
      </c>
      <c r="S1843" s="52" t="str">
        <f t="shared" si="321"/>
        <v/>
      </c>
      <c r="T1843" s="83" t="str">
        <f t="shared" si="314"/>
        <v/>
      </c>
      <c r="U1843" s="53" t="str">
        <f>IF(S1843="","",COUNTIF($S$7:S1843,"該当２"))</f>
        <v/>
      </c>
      <c r="V1843" s="56" t="str">
        <f t="shared" si="315"/>
        <v/>
      </c>
      <c r="W1843" s="83" t="str">
        <f t="shared" si="316"/>
        <v/>
      </c>
      <c r="X1843" s="53" t="str">
        <f>IF(V1843="","",COUNTIF($V$7:V1843,"該当３"))</f>
        <v/>
      </c>
    </row>
    <row r="1844" spans="1:24">
      <c r="A1844" s="263">
        <v>1038401003</v>
      </c>
      <c r="B1844" s="263">
        <v>10</v>
      </c>
      <c r="C1844" s="264">
        <v>384</v>
      </c>
      <c r="D1844" s="265">
        <v>1</v>
      </c>
      <c r="E1844" s="264">
        <v>3</v>
      </c>
      <c r="F1844" s="263" t="s">
        <v>495</v>
      </c>
      <c r="G1844" s="263" t="s">
        <v>1957</v>
      </c>
      <c r="H1844" s="263" t="s">
        <v>1958</v>
      </c>
      <c r="I1844" s="263" t="s">
        <v>1961</v>
      </c>
      <c r="J1844" s="51"/>
      <c r="K1844" s="52" t="str">
        <f t="shared" si="317"/>
        <v/>
      </c>
      <c r="L1844" s="83" t="str">
        <f t="shared" si="318"/>
        <v/>
      </c>
      <c r="M1844" s="53" t="str">
        <f>IF(K1844="","",COUNTIF($K$7:K1844,"ﾘｽﾄ１"))</f>
        <v/>
      </c>
      <c r="N1844" s="53" t="str">
        <f t="shared" si="319"/>
        <v/>
      </c>
      <c r="O1844" s="54" t="str">
        <f t="shared" si="320"/>
        <v/>
      </c>
      <c r="P1844" s="53" t="str">
        <f t="shared" si="311"/>
        <v/>
      </c>
      <c r="Q1844" s="52" t="str">
        <f t="shared" si="312"/>
        <v/>
      </c>
      <c r="R1844" s="55" t="str">
        <f t="shared" si="313"/>
        <v/>
      </c>
      <c r="S1844" s="52" t="str">
        <f t="shared" si="321"/>
        <v/>
      </c>
      <c r="T1844" s="83" t="str">
        <f t="shared" si="314"/>
        <v/>
      </c>
      <c r="U1844" s="53" t="str">
        <f>IF(S1844="","",COUNTIF($S$7:S1844,"該当２"))</f>
        <v/>
      </c>
      <c r="V1844" s="56" t="str">
        <f t="shared" si="315"/>
        <v/>
      </c>
      <c r="W1844" s="83" t="str">
        <f t="shared" si="316"/>
        <v/>
      </c>
      <c r="X1844" s="53" t="str">
        <f>IF(V1844="","",COUNTIF($V$7:V1844,"該当３"))</f>
        <v/>
      </c>
    </row>
    <row r="1845" spans="1:24">
      <c r="A1845" s="263">
        <v>1038401004</v>
      </c>
      <c r="B1845" s="263">
        <v>10</v>
      </c>
      <c r="C1845" s="264">
        <v>384</v>
      </c>
      <c r="D1845" s="265">
        <v>1</v>
      </c>
      <c r="E1845" s="264">
        <v>4</v>
      </c>
      <c r="F1845" s="263" t="s">
        <v>495</v>
      </c>
      <c r="G1845" s="263" t="s">
        <v>1957</v>
      </c>
      <c r="H1845" s="263" t="s">
        <v>1958</v>
      </c>
      <c r="I1845" s="263" t="s">
        <v>1962</v>
      </c>
      <c r="J1845" s="51"/>
      <c r="K1845" s="52" t="str">
        <f t="shared" si="317"/>
        <v/>
      </c>
      <c r="L1845" s="83" t="str">
        <f t="shared" si="318"/>
        <v/>
      </c>
      <c r="M1845" s="53" t="str">
        <f>IF(K1845="","",COUNTIF($K$7:K1845,"ﾘｽﾄ１"))</f>
        <v/>
      </c>
      <c r="N1845" s="53" t="str">
        <f t="shared" si="319"/>
        <v/>
      </c>
      <c r="O1845" s="54" t="str">
        <f t="shared" si="320"/>
        <v/>
      </c>
      <c r="P1845" s="53" t="str">
        <f t="shared" si="311"/>
        <v/>
      </c>
      <c r="Q1845" s="52" t="str">
        <f t="shared" si="312"/>
        <v/>
      </c>
      <c r="R1845" s="55" t="str">
        <f t="shared" si="313"/>
        <v/>
      </c>
      <c r="S1845" s="52" t="str">
        <f t="shared" si="321"/>
        <v/>
      </c>
      <c r="T1845" s="83" t="str">
        <f t="shared" si="314"/>
        <v/>
      </c>
      <c r="U1845" s="53" t="str">
        <f>IF(S1845="","",COUNTIF($S$7:S1845,"該当２"))</f>
        <v/>
      </c>
      <c r="V1845" s="56" t="str">
        <f t="shared" si="315"/>
        <v/>
      </c>
      <c r="W1845" s="83" t="str">
        <f t="shared" si="316"/>
        <v/>
      </c>
      <c r="X1845" s="53" t="str">
        <f>IF(V1845="","",COUNTIF($V$7:V1845,"該当３"))</f>
        <v/>
      </c>
    </row>
    <row r="1846" spans="1:24">
      <c r="A1846" s="263">
        <v>1038401005</v>
      </c>
      <c r="B1846" s="263">
        <v>10</v>
      </c>
      <c r="C1846" s="264">
        <v>384</v>
      </c>
      <c r="D1846" s="265">
        <v>1</v>
      </c>
      <c r="E1846" s="264">
        <v>5</v>
      </c>
      <c r="F1846" s="263" t="s">
        <v>495</v>
      </c>
      <c r="G1846" s="263" t="s">
        <v>1957</v>
      </c>
      <c r="H1846" s="263" t="s">
        <v>1958</v>
      </c>
      <c r="I1846" s="263" t="s">
        <v>1963</v>
      </c>
      <c r="J1846" s="51"/>
      <c r="K1846" s="52" t="str">
        <f t="shared" si="317"/>
        <v/>
      </c>
      <c r="L1846" s="83" t="str">
        <f t="shared" si="318"/>
        <v/>
      </c>
      <c r="M1846" s="53" t="str">
        <f>IF(K1846="","",COUNTIF($K$7:K1846,"ﾘｽﾄ１"))</f>
        <v/>
      </c>
      <c r="N1846" s="53" t="str">
        <f t="shared" si="319"/>
        <v/>
      </c>
      <c r="O1846" s="54" t="str">
        <f t="shared" si="320"/>
        <v/>
      </c>
      <c r="P1846" s="53" t="str">
        <f t="shared" si="311"/>
        <v/>
      </c>
      <c r="Q1846" s="52" t="str">
        <f t="shared" si="312"/>
        <v/>
      </c>
      <c r="R1846" s="55" t="str">
        <f t="shared" si="313"/>
        <v/>
      </c>
      <c r="S1846" s="52" t="str">
        <f t="shared" si="321"/>
        <v/>
      </c>
      <c r="T1846" s="83" t="str">
        <f t="shared" si="314"/>
        <v/>
      </c>
      <c r="U1846" s="53" t="str">
        <f>IF(S1846="","",COUNTIF($S$7:S1846,"該当２"))</f>
        <v/>
      </c>
      <c r="V1846" s="56" t="str">
        <f t="shared" si="315"/>
        <v/>
      </c>
      <c r="W1846" s="83" t="str">
        <f t="shared" si="316"/>
        <v/>
      </c>
      <c r="X1846" s="53" t="str">
        <f>IF(V1846="","",COUNTIF($V$7:V1846,"該当３"))</f>
        <v/>
      </c>
    </row>
    <row r="1847" spans="1:24">
      <c r="A1847" s="263">
        <v>1038401006</v>
      </c>
      <c r="B1847" s="263">
        <v>10</v>
      </c>
      <c r="C1847" s="264">
        <v>384</v>
      </c>
      <c r="D1847" s="265">
        <v>1</v>
      </c>
      <c r="E1847" s="264">
        <v>6</v>
      </c>
      <c r="F1847" s="263" t="s">
        <v>495</v>
      </c>
      <c r="G1847" s="263" t="s">
        <v>1957</v>
      </c>
      <c r="H1847" s="263" t="s">
        <v>1958</v>
      </c>
      <c r="I1847" s="263" t="s">
        <v>201</v>
      </c>
      <c r="J1847" s="51"/>
      <c r="K1847" s="52" t="str">
        <f t="shared" si="317"/>
        <v/>
      </c>
      <c r="L1847" s="83" t="str">
        <f t="shared" si="318"/>
        <v/>
      </c>
      <c r="M1847" s="53" t="str">
        <f>IF(K1847="","",COUNTIF($K$7:K1847,"ﾘｽﾄ１"))</f>
        <v/>
      </c>
      <c r="N1847" s="53" t="str">
        <f t="shared" si="319"/>
        <v/>
      </c>
      <c r="O1847" s="54" t="str">
        <f t="shared" si="320"/>
        <v/>
      </c>
      <c r="P1847" s="53" t="str">
        <f t="shared" si="311"/>
        <v/>
      </c>
      <c r="Q1847" s="52" t="str">
        <f t="shared" si="312"/>
        <v/>
      </c>
      <c r="R1847" s="55" t="str">
        <f t="shared" si="313"/>
        <v/>
      </c>
      <c r="S1847" s="52" t="str">
        <f t="shared" si="321"/>
        <v/>
      </c>
      <c r="T1847" s="83" t="str">
        <f t="shared" si="314"/>
        <v/>
      </c>
      <c r="U1847" s="53" t="str">
        <f>IF(S1847="","",COUNTIF($S$7:S1847,"該当２"))</f>
        <v/>
      </c>
      <c r="V1847" s="56" t="str">
        <f t="shared" si="315"/>
        <v/>
      </c>
      <c r="W1847" s="83" t="str">
        <f t="shared" si="316"/>
        <v/>
      </c>
      <c r="X1847" s="53" t="str">
        <f>IF(V1847="","",COUNTIF($V$7:V1847,"該当３"))</f>
        <v/>
      </c>
    </row>
    <row r="1848" spans="1:24">
      <c r="A1848" s="263">
        <v>1038401007</v>
      </c>
      <c r="B1848" s="263">
        <v>10</v>
      </c>
      <c r="C1848" s="264">
        <v>384</v>
      </c>
      <c r="D1848" s="265">
        <v>1</v>
      </c>
      <c r="E1848" s="264">
        <v>7</v>
      </c>
      <c r="F1848" s="263" t="s">
        <v>495</v>
      </c>
      <c r="G1848" s="263" t="s">
        <v>1957</v>
      </c>
      <c r="H1848" s="263" t="s">
        <v>1958</v>
      </c>
      <c r="I1848" s="263" t="s">
        <v>178</v>
      </c>
      <c r="J1848" s="51"/>
      <c r="K1848" s="52" t="str">
        <f t="shared" si="317"/>
        <v/>
      </c>
      <c r="L1848" s="83" t="str">
        <f t="shared" si="318"/>
        <v/>
      </c>
      <c r="M1848" s="53" t="str">
        <f>IF(K1848="","",COUNTIF($K$7:K1848,"ﾘｽﾄ１"))</f>
        <v/>
      </c>
      <c r="N1848" s="53" t="str">
        <f t="shared" si="319"/>
        <v/>
      </c>
      <c r="O1848" s="54" t="str">
        <f t="shared" si="320"/>
        <v/>
      </c>
      <c r="P1848" s="53" t="str">
        <f t="shared" si="311"/>
        <v/>
      </c>
      <c r="Q1848" s="52" t="str">
        <f t="shared" si="312"/>
        <v/>
      </c>
      <c r="R1848" s="55" t="str">
        <f t="shared" si="313"/>
        <v/>
      </c>
      <c r="S1848" s="52" t="str">
        <f t="shared" si="321"/>
        <v/>
      </c>
      <c r="T1848" s="83" t="str">
        <f t="shared" si="314"/>
        <v/>
      </c>
      <c r="U1848" s="53" t="str">
        <f>IF(S1848="","",COUNTIF($S$7:S1848,"該当２"))</f>
        <v/>
      </c>
      <c r="V1848" s="56" t="str">
        <f t="shared" si="315"/>
        <v/>
      </c>
      <c r="W1848" s="83" t="str">
        <f t="shared" si="316"/>
        <v/>
      </c>
      <c r="X1848" s="53" t="str">
        <f>IF(V1848="","",COUNTIF($V$7:V1848,"該当３"))</f>
        <v/>
      </c>
    </row>
    <row r="1849" spans="1:24">
      <c r="A1849" s="263">
        <v>1038401008</v>
      </c>
      <c r="B1849" s="263">
        <v>10</v>
      </c>
      <c r="C1849" s="264">
        <v>384</v>
      </c>
      <c r="D1849" s="265">
        <v>1</v>
      </c>
      <c r="E1849" s="264">
        <v>8</v>
      </c>
      <c r="F1849" s="263" t="s">
        <v>495</v>
      </c>
      <c r="G1849" s="263" t="s">
        <v>1957</v>
      </c>
      <c r="H1849" s="263" t="s">
        <v>1958</v>
      </c>
      <c r="I1849" s="263" t="s">
        <v>51</v>
      </c>
      <c r="J1849" s="51"/>
      <c r="K1849" s="52" t="str">
        <f t="shared" si="317"/>
        <v/>
      </c>
      <c r="L1849" s="83" t="str">
        <f t="shared" si="318"/>
        <v/>
      </c>
      <c r="M1849" s="53" t="str">
        <f>IF(K1849="","",COUNTIF($K$7:K1849,"ﾘｽﾄ１"))</f>
        <v/>
      </c>
      <c r="N1849" s="53" t="str">
        <f t="shared" si="319"/>
        <v/>
      </c>
      <c r="O1849" s="54" t="str">
        <f t="shared" si="320"/>
        <v/>
      </c>
      <c r="P1849" s="53" t="str">
        <f t="shared" si="311"/>
        <v/>
      </c>
      <c r="Q1849" s="52" t="str">
        <f t="shared" si="312"/>
        <v/>
      </c>
      <c r="R1849" s="55" t="str">
        <f t="shared" si="313"/>
        <v/>
      </c>
      <c r="S1849" s="52" t="str">
        <f t="shared" si="321"/>
        <v/>
      </c>
      <c r="T1849" s="83" t="str">
        <f t="shared" si="314"/>
        <v/>
      </c>
      <c r="U1849" s="53" t="str">
        <f>IF(S1849="","",COUNTIF($S$7:S1849,"該当２"))</f>
        <v/>
      </c>
      <c r="V1849" s="56" t="str">
        <f t="shared" si="315"/>
        <v/>
      </c>
      <c r="W1849" s="83" t="str">
        <f t="shared" si="316"/>
        <v/>
      </c>
      <c r="X1849" s="53" t="str">
        <f>IF(V1849="","",COUNTIF($V$7:V1849,"該当３"))</f>
        <v/>
      </c>
    </row>
    <row r="1850" spans="1:24">
      <c r="A1850" s="263">
        <v>1038401009</v>
      </c>
      <c r="B1850" s="263">
        <v>10</v>
      </c>
      <c r="C1850" s="264">
        <v>384</v>
      </c>
      <c r="D1850" s="265">
        <v>1</v>
      </c>
      <c r="E1850" s="264">
        <v>9</v>
      </c>
      <c r="F1850" s="263" t="s">
        <v>495</v>
      </c>
      <c r="G1850" s="263" t="s">
        <v>1957</v>
      </c>
      <c r="H1850" s="263" t="s">
        <v>1958</v>
      </c>
      <c r="I1850" s="263" t="s">
        <v>202</v>
      </c>
      <c r="J1850" s="51"/>
      <c r="K1850" s="52" t="str">
        <f t="shared" si="317"/>
        <v/>
      </c>
      <c r="L1850" s="83" t="str">
        <f t="shared" si="318"/>
        <v/>
      </c>
      <c r="M1850" s="53" t="str">
        <f>IF(K1850="","",COUNTIF($K$7:K1850,"ﾘｽﾄ１"))</f>
        <v/>
      </c>
      <c r="N1850" s="53" t="str">
        <f t="shared" si="319"/>
        <v/>
      </c>
      <c r="O1850" s="54" t="str">
        <f t="shared" si="320"/>
        <v/>
      </c>
      <c r="P1850" s="53" t="str">
        <f t="shared" si="311"/>
        <v/>
      </c>
      <c r="Q1850" s="52" t="str">
        <f t="shared" si="312"/>
        <v/>
      </c>
      <c r="R1850" s="55" t="str">
        <f t="shared" si="313"/>
        <v/>
      </c>
      <c r="S1850" s="52" t="str">
        <f t="shared" si="321"/>
        <v/>
      </c>
      <c r="T1850" s="83" t="str">
        <f t="shared" si="314"/>
        <v/>
      </c>
      <c r="U1850" s="53" t="str">
        <f>IF(S1850="","",COUNTIF($S$7:S1850,"該当２"))</f>
        <v/>
      </c>
      <c r="V1850" s="56" t="str">
        <f t="shared" si="315"/>
        <v/>
      </c>
      <c r="W1850" s="83" t="str">
        <f t="shared" si="316"/>
        <v/>
      </c>
      <c r="X1850" s="53" t="str">
        <f>IF(V1850="","",COUNTIF($V$7:V1850,"該当３"))</f>
        <v/>
      </c>
    </row>
    <row r="1851" spans="1:24">
      <c r="A1851" s="263">
        <v>1038401010</v>
      </c>
      <c r="B1851" s="263">
        <v>10</v>
      </c>
      <c r="C1851" s="264">
        <v>384</v>
      </c>
      <c r="D1851" s="265">
        <v>1</v>
      </c>
      <c r="E1851" s="264">
        <v>10</v>
      </c>
      <c r="F1851" s="263" t="s">
        <v>495</v>
      </c>
      <c r="G1851" s="263" t="s">
        <v>1957</v>
      </c>
      <c r="H1851" s="263" t="s">
        <v>1958</v>
      </c>
      <c r="I1851" s="263" t="s">
        <v>1964</v>
      </c>
      <c r="J1851" s="51"/>
      <c r="K1851" s="52" t="str">
        <f t="shared" si="317"/>
        <v/>
      </c>
      <c r="L1851" s="83" t="str">
        <f t="shared" si="318"/>
        <v/>
      </c>
      <c r="M1851" s="53" t="str">
        <f>IF(K1851="","",COUNTIF($K$7:K1851,"ﾘｽﾄ１"))</f>
        <v/>
      </c>
      <c r="N1851" s="53" t="str">
        <f t="shared" si="319"/>
        <v/>
      </c>
      <c r="O1851" s="54" t="str">
        <f t="shared" si="320"/>
        <v/>
      </c>
      <c r="P1851" s="53" t="str">
        <f t="shared" si="311"/>
        <v/>
      </c>
      <c r="Q1851" s="52" t="str">
        <f t="shared" si="312"/>
        <v/>
      </c>
      <c r="R1851" s="55" t="str">
        <f t="shared" si="313"/>
        <v/>
      </c>
      <c r="S1851" s="52" t="str">
        <f t="shared" si="321"/>
        <v/>
      </c>
      <c r="T1851" s="83" t="str">
        <f t="shared" si="314"/>
        <v/>
      </c>
      <c r="U1851" s="53" t="str">
        <f>IF(S1851="","",COUNTIF($S$7:S1851,"該当２"))</f>
        <v/>
      </c>
      <c r="V1851" s="56" t="str">
        <f t="shared" si="315"/>
        <v/>
      </c>
      <c r="W1851" s="83" t="str">
        <f t="shared" si="316"/>
        <v/>
      </c>
      <c r="X1851" s="53" t="str">
        <f>IF(V1851="","",COUNTIF($V$7:V1851,"該当３"))</f>
        <v/>
      </c>
    </row>
    <row r="1852" spans="1:24">
      <c r="A1852" s="263">
        <v>1038401011</v>
      </c>
      <c r="B1852" s="263">
        <v>10</v>
      </c>
      <c r="C1852" s="264">
        <v>384</v>
      </c>
      <c r="D1852" s="265">
        <v>1</v>
      </c>
      <c r="E1852" s="264">
        <v>11</v>
      </c>
      <c r="F1852" s="263" t="s">
        <v>495</v>
      </c>
      <c r="G1852" s="263" t="s">
        <v>1957</v>
      </c>
      <c r="H1852" s="263" t="s">
        <v>1958</v>
      </c>
      <c r="I1852" s="263" t="s">
        <v>1965</v>
      </c>
      <c r="J1852" s="51"/>
      <c r="K1852" s="52" t="str">
        <f t="shared" si="317"/>
        <v/>
      </c>
      <c r="L1852" s="83" t="str">
        <f t="shared" si="318"/>
        <v/>
      </c>
      <c r="M1852" s="53" t="str">
        <f>IF(K1852="","",COUNTIF($K$7:K1852,"ﾘｽﾄ１"))</f>
        <v/>
      </c>
      <c r="N1852" s="53" t="str">
        <f t="shared" si="319"/>
        <v/>
      </c>
      <c r="O1852" s="54" t="str">
        <f t="shared" si="320"/>
        <v/>
      </c>
      <c r="P1852" s="53" t="str">
        <f t="shared" si="311"/>
        <v/>
      </c>
      <c r="Q1852" s="52" t="str">
        <f t="shared" si="312"/>
        <v/>
      </c>
      <c r="R1852" s="55" t="str">
        <f t="shared" si="313"/>
        <v/>
      </c>
      <c r="S1852" s="52" t="str">
        <f t="shared" si="321"/>
        <v/>
      </c>
      <c r="T1852" s="83" t="str">
        <f t="shared" si="314"/>
        <v/>
      </c>
      <c r="U1852" s="53" t="str">
        <f>IF(S1852="","",COUNTIF($S$7:S1852,"該当２"))</f>
        <v/>
      </c>
      <c r="V1852" s="56" t="str">
        <f t="shared" si="315"/>
        <v/>
      </c>
      <c r="W1852" s="83" t="str">
        <f t="shared" si="316"/>
        <v/>
      </c>
      <c r="X1852" s="53" t="str">
        <f>IF(V1852="","",COUNTIF($V$7:V1852,"該当３"))</f>
        <v/>
      </c>
    </row>
    <row r="1853" spans="1:24">
      <c r="A1853" s="263">
        <v>1038401012</v>
      </c>
      <c r="B1853" s="263">
        <v>10</v>
      </c>
      <c r="C1853" s="264">
        <v>384</v>
      </c>
      <c r="D1853" s="265">
        <v>1</v>
      </c>
      <c r="E1853" s="264">
        <v>12</v>
      </c>
      <c r="F1853" s="263" t="s">
        <v>495</v>
      </c>
      <c r="G1853" s="263" t="s">
        <v>1957</v>
      </c>
      <c r="H1853" s="263" t="s">
        <v>1958</v>
      </c>
      <c r="I1853" s="263" t="s">
        <v>1966</v>
      </c>
      <c r="J1853" s="51"/>
      <c r="K1853" s="52" t="str">
        <f t="shared" si="317"/>
        <v/>
      </c>
      <c r="L1853" s="83" t="str">
        <f t="shared" si="318"/>
        <v/>
      </c>
      <c r="M1853" s="53" t="str">
        <f>IF(K1853="","",COUNTIF($K$7:K1853,"ﾘｽﾄ１"))</f>
        <v/>
      </c>
      <c r="N1853" s="53" t="str">
        <f t="shared" si="319"/>
        <v/>
      </c>
      <c r="O1853" s="54" t="str">
        <f t="shared" si="320"/>
        <v/>
      </c>
      <c r="P1853" s="53" t="str">
        <f t="shared" si="311"/>
        <v/>
      </c>
      <c r="Q1853" s="52" t="str">
        <f t="shared" si="312"/>
        <v/>
      </c>
      <c r="R1853" s="55" t="str">
        <f t="shared" si="313"/>
        <v/>
      </c>
      <c r="S1853" s="52" t="str">
        <f t="shared" si="321"/>
        <v/>
      </c>
      <c r="T1853" s="83" t="str">
        <f t="shared" si="314"/>
        <v/>
      </c>
      <c r="U1853" s="53" t="str">
        <f>IF(S1853="","",COUNTIF($S$7:S1853,"該当２"))</f>
        <v/>
      </c>
      <c r="V1853" s="56" t="str">
        <f t="shared" si="315"/>
        <v/>
      </c>
      <c r="W1853" s="83" t="str">
        <f t="shared" si="316"/>
        <v/>
      </c>
      <c r="X1853" s="53" t="str">
        <f>IF(V1853="","",COUNTIF($V$7:V1853,"該当３"))</f>
        <v/>
      </c>
    </row>
    <row r="1854" spans="1:24">
      <c r="A1854" s="263">
        <v>1038401013</v>
      </c>
      <c r="B1854" s="263">
        <v>10</v>
      </c>
      <c r="C1854" s="264">
        <v>384</v>
      </c>
      <c r="D1854" s="265">
        <v>1</v>
      </c>
      <c r="E1854" s="264">
        <v>13</v>
      </c>
      <c r="F1854" s="263" t="s">
        <v>495</v>
      </c>
      <c r="G1854" s="263" t="s">
        <v>1957</v>
      </c>
      <c r="H1854" s="263" t="s">
        <v>1958</v>
      </c>
      <c r="I1854" s="263" t="s">
        <v>203</v>
      </c>
      <c r="J1854" s="51"/>
      <c r="K1854" s="52" t="str">
        <f t="shared" si="317"/>
        <v/>
      </c>
      <c r="L1854" s="83" t="str">
        <f t="shared" si="318"/>
        <v/>
      </c>
      <c r="M1854" s="53" t="str">
        <f>IF(K1854="","",COUNTIF($K$7:K1854,"ﾘｽﾄ１"))</f>
        <v/>
      </c>
      <c r="N1854" s="53" t="str">
        <f t="shared" si="319"/>
        <v/>
      </c>
      <c r="O1854" s="54" t="str">
        <f t="shared" si="320"/>
        <v/>
      </c>
      <c r="P1854" s="53" t="str">
        <f t="shared" si="311"/>
        <v/>
      </c>
      <c r="Q1854" s="52" t="str">
        <f t="shared" si="312"/>
        <v/>
      </c>
      <c r="R1854" s="55" t="str">
        <f t="shared" si="313"/>
        <v/>
      </c>
      <c r="S1854" s="52" t="str">
        <f t="shared" si="321"/>
        <v/>
      </c>
      <c r="T1854" s="83" t="str">
        <f t="shared" si="314"/>
        <v/>
      </c>
      <c r="U1854" s="53" t="str">
        <f>IF(S1854="","",COUNTIF($S$7:S1854,"該当２"))</f>
        <v/>
      </c>
      <c r="V1854" s="56" t="str">
        <f t="shared" si="315"/>
        <v/>
      </c>
      <c r="W1854" s="83" t="str">
        <f t="shared" si="316"/>
        <v/>
      </c>
      <c r="X1854" s="53" t="str">
        <f>IF(V1854="","",COUNTIF($V$7:V1854,"該当３"))</f>
        <v/>
      </c>
    </row>
    <row r="1855" spans="1:24">
      <c r="A1855" s="263">
        <v>1038402000</v>
      </c>
      <c r="B1855" s="263">
        <v>10</v>
      </c>
      <c r="C1855" s="264">
        <v>384</v>
      </c>
      <c r="D1855" s="265">
        <v>2</v>
      </c>
      <c r="E1855" s="264">
        <v>0</v>
      </c>
      <c r="F1855" s="263" t="s">
        <v>495</v>
      </c>
      <c r="G1855" s="263" t="s">
        <v>1957</v>
      </c>
      <c r="H1855" s="263" t="s">
        <v>1967</v>
      </c>
      <c r="I1855" s="263"/>
      <c r="J1855" s="51"/>
      <c r="K1855" s="52" t="str">
        <f t="shared" si="317"/>
        <v/>
      </c>
      <c r="L1855" s="83" t="str">
        <f t="shared" si="318"/>
        <v/>
      </c>
      <c r="M1855" s="53" t="str">
        <f>IF(K1855="","",COUNTIF($K$7:K1855,"ﾘｽﾄ１"))</f>
        <v/>
      </c>
      <c r="N1855" s="53" t="str">
        <f t="shared" si="319"/>
        <v/>
      </c>
      <c r="O1855" s="54" t="str">
        <f t="shared" si="320"/>
        <v/>
      </c>
      <c r="P1855" s="53" t="str">
        <f t="shared" si="311"/>
        <v/>
      </c>
      <c r="Q1855" s="52" t="str">
        <f t="shared" si="312"/>
        <v/>
      </c>
      <c r="R1855" s="55" t="str">
        <f t="shared" si="313"/>
        <v/>
      </c>
      <c r="S1855" s="52" t="str">
        <f t="shared" si="321"/>
        <v/>
      </c>
      <c r="T1855" s="83" t="str">
        <f t="shared" si="314"/>
        <v/>
      </c>
      <c r="U1855" s="53" t="str">
        <f>IF(S1855="","",COUNTIF($S$7:S1855,"該当２"))</f>
        <v/>
      </c>
      <c r="V1855" s="56" t="str">
        <f t="shared" si="315"/>
        <v/>
      </c>
      <c r="W1855" s="83" t="str">
        <f t="shared" si="316"/>
        <v/>
      </c>
      <c r="X1855" s="53" t="str">
        <f>IF(V1855="","",COUNTIF($V$7:V1855,"該当３"))</f>
        <v/>
      </c>
    </row>
    <row r="1856" spans="1:24">
      <c r="A1856" s="263">
        <v>1038402001</v>
      </c>
      <c r="B1856" s="263">
        <v>10</v>
      </c>
      <c r="C1856" s="264">
        <v>384</v>
      </c>
      <c r="D1856" s="265">
        <v>2</v>
      </c>
      <c r="E1856" s="264">
        <v>1</v>
      </c>
      <c r="F1856" s="263" t="s">
        <v>495</v>
      </c>
      <c r="G1856" s="263" t="s">
        <v>1957</v>
      </c>
      <c r="H1856" s="263" t="s">
        <v>1967</v>
      </c>
      <c r="I1856" s="263" t="s">
        <v>1968</v>
      </c>
      <c r="J1856" s="51"/>
      <c r="K1856" s="52" t="str">
        <f t="shared" si="317"/>
        <v/>
      </c>
      <c r="L1856" s="83" t="str">
        <f t="shared" si="318"/>
        <v/>
      </c>
      <c r="M1856" s="53" t="str">
        <f>IF(K1856="","",COUNTIF($K$7:K1856,"ﾘｽﾄ１"))</f>
        <v/>
      </c>
      <c r="N1856" s="53" t="str">
        <f t="shared" si="319"/>
        <v/>
      </c>
      <c r="O1856" s="54" t="str">
        <f t="shared" si="320"/>
        <v/>
      </c>
      <c r="P1856" s="53" t="str">
        <f t="shared" si="311"/>
        <v/>
      </c>
      <c r="Q1856" s="52" t="str">
        <f t="shared" si="312"/>
        <v/>
      </c>
      <c r="R1856" s="55" t="str">
        <f t="shared" si="313"/>
        <v/>
      </c>
      <c r="S1856" s="52" t="str">
        <f t="shared" si="321"/>
        <v/>
      </c>
      <c r="T1856" s="83" t="str">
        <f t="shared" si="314"/>
        <v/>
      </c>
      <c r="U1856" s="53" t="str">
        <f>IF(S1856="","",COUNTIF($S$7:S1856,"該当２"))</f>
        <v/>
      </c>
      <c r="V1856" s="56" t="str">
        <f t="shared" si="315"/>
        <v/>
      </c>
      <c r="W1856" s="83" t="str">
        <f t="shared" si="316"/>
        <v/>
      </c>
      <c r="X1856" s="53" t="str">
        <f>IF(V1856="","",COUNTIF($V$7:V1856,"該当３"))</f>
        <v/>
      </c>
    </row>
    <row r="1857" spans="1:24">
      <c r="A1857" s="263">
        <v>1038402002</v>
      </c>
      <c r="B1857" s="263">
        <v>10</v>
      </c>
      <c r="C1857" s="264">
        <v>384</v>
      </c>
      <c r="D1857" s="265">
        <v>2</v>
      </c>
      <c r="E1857" s="264">
        <v>2</v>
      </c>
      <c r="F1857" s="263" t="s">
        <v>495</v>
      </c>
      <c r="G1857" s="263" t="s">
        <v>1957</v>
      </c>
      <c r="H1857" s="263" t="s">
        <v>1967</v>
      </c>
      <c r="I1857" s="263" t="s">
        <v>1969</v>
      </c>
      <c r="J1857" s="51"/>
      <c r="K1857" s="52" t="str">
        <f t="shared" si="317"/>
        <v/>
      </c>
      <c r="L1857" s="83" t="str">
        <f t="shared" si="318"/>
        <v/>
      </c>
      <c r="M1857" s="53" t="str">
        <f>IF(K1857="","",COUNTIF($K$7:K1857,"ﾘｽﾄ１"))</f>
        <v/>
      </c>
      <c r="N1857" s="53" t="str">
        <f t="shared" si="319"/>
        <v/>
      </c>
      <c r="O1857" s="54" t="str">
        <f t="shared" si="320"/>
        <v/>
      </c>
      <c r="P1857" s="53" t="str">
        <f t="shared" si="311"/>
        <v/>
      </c>
      <c r="Q1857" s="52" t="str">
        <f t="shared" si="312"/>
        <v/>
      </c>
      <c r="R1857" s="55" t="str">
        <f t="shared" si="313"/>
        <v/>
      </c>
      <c r="S1857" s="52" t="str">
        <f t="shared" si="321"/>
        <v/>
      </c>
      <c r="T1857" s="83" t="str">
        <f t="shared" si="314"/>
        <v/>
      </c>
      <c r="U1857" s="53" t="str">
        <f>IF(S1857="","",COUNTIF($S$7:S1857,"該当２"))</f>
        <v/>
      </c>
      <c r="V1857" s="56" t="str">
        <f t="shared" si="315"/>
        <v/>
      </c>
      <c r="W1857" s="83" t="str">
        <f t="shared" si="316"/>
        <v/>
      </c>
      <c r="X1857" s="53" t="str">
        <f>IF(V1857="","",COUNTIF($V$7:V1857,"該当３"))</f>
        <v/>
      </c>
    </row>
    <row r="1858" spans="1:24">
      <c r="A1858" s="263">
        <v>1038402003</v>
      </c>
      <c r="B1858" s="263">
        <v>10</v>
      </c>
      <c r="C1858" s="264">
        <v>384</v>
      </c>
      <c r="D1858" s="265">
        <v>2</v>
      </c>
      <c r="E1858" s="264">
        <v>3</v>
      </c>
      <c r="F1858" s="263" t="s">
        <v>495</v>
      </c>
      <c r="G1858" s="263" t="s">
        <v>1957</v>
      </c>
      <c r="H1858" s="263" t="s">
        <v>1967</v>
      </c>
      <c r="I1858" s="263" t="s">
        <v>1970</v>
      </c>
      <c r="J1858" s="51"/>
      <c r="K1858" s="52" t="str">
        <f t="shared" si="317"/>
        <v/>
      </c>
      <c r="L1858" s="83" t="str">
        <f t="shared" si="318"/>
        <v/>
      </c>
      <c r="M1858" s="53" t="str">
        <f>IF(K1858="","",COUNTIF($K$7:K1858,"ﾘｽﾄ１"))</f>
        <v/>
      </c>
      <c r="N1858" s="53" t="str">
        <f t="shared" si="319"/>
        <v/>
      </c>
      <c r="O1858" s="54" t="str">
        <f t="shared" si="320"/>
        <v/>
      </c>
      <c r="P1858" s="53" t="str">
        <f t="shared" si="311"/>
        <v/>
      </c>
      <c r="Q1858" s="52" t="str">
        <f t="shared" si="312"/>
        <v/>
      </c>
      <c r="R1858" s="55" t="str">
        <f t="shared" si="313"/>
        <v/>
      </c>
      <c r="S1858" s="52" t="str">
        <f t="shared" si="321"/>
        <v/>
      </c>
      <c r="T1858" s="83" t="str">
        <f t="shared" si="314"/>
        <v/>
      </c>
      <c r="U1858" s="53" t="str">
        <f>IF(S1858="","",COUNTIF($S$7:S1858,"該当２"))</f>
        <v/>
      </c>
      <c r="V1858" s="56" t="str">
        <f t="shared" si="315"/>
        <v/>
      </c>
      <c r="W1858" s="83" t="str">
        <f t="shared" si="316"/>
        <v/>
      </c>
      <c r="X1858" s="53" t="str">
        <f>IF(V1858="","",COUNTIF($V$7:V1858,"該当３"))</f>
        <v/>
      </c>
    </row>
    <row r="1859" spans="1:24">
      <c r="A1859" s="263">
        <v>1038402004</v>
      </c>
      <c r="B1859" s="263">
        <v>10</v>
      </c>
      <c r="C1859" s="264">
        <v>384</v>
      </c>
      <c r="D1859" s="265">
        <v>2</v>
      </c>
      <c r="E1859" s="264">
        <v>4</v>
      </c>
      <c r="F1859" s="263" t="s">
        <v>495</v>
      </c>
      <c r="G1859" s="263" t="s">
        <v>1957</v>
      </c>
      <c r="H1859" s="263" t="s">
        <v>1967</v>
      </c>
      <c r="I1859" s="263" t="s">
        <v>1971</v>
      </c>
      <c r="J1859" s="51"/>
      <c r="K1859" s="52" t="str">
        <f t="shared" si="317"/>
        <v/>
      </c>
      <c r="L1859" s="83" t="str">
        <f t="shared" si="318"/>
        <v/>
      </c>
      <c r="M1859" s="53" t="str">
        <f>IF(K1859="","",COUNTIF($K$7:K1859,"ﾘｽﾄ１"))</f>
        <v/>
      </c>
      <c r="N1859" s="53" t="str">
        <f t="shared" si="319"/>
        <v/>
      </c>
      <c r="O1859" s="54" t="str">
        <f t="shared" si="320"/>
        <v/>
      </c>
      <c r="P1859" s="53" t="str">
        <f t="shared" si="311"/>
        <v/>
      </c>
      <c r="Q1859" s="52" t="str">
        <f t="shared" si="312"/>
        <v/>
      </c>
      <c r="R1859" s="55" t="str">
        <f t="shared" si="313"/>
        <v/>
      </c>
      <c r="S1859" s="52" t="str">
        <f t="shared" si="321"/>
        <v/>
      </c>
      <c r="T1859" s="83" t="str">
        <f t="shared" si="314"/>
        <v/>
      </c>
      <c r="U1859" s="53" t="str">
        <f>IF(S1859="","",COUNTIF($S$7:S1859,"該当２"))</f>
        <v/>
      </c>
      <c r="V1859" s="56" t="str">
        <f t="shared" si="315"/>
        <v/>
      </c>
      <c r="W1859" s="83" t="str">
        <f t="shared" si="316"/>
        <v/>
      </c>
      <c r="X1859" s="53" t="str">
        <f>IF(V1859="","",COUNTIF($V$7:V1859,"該当３"))</f>
        <v/>
      </c>
    </row>
    <row r="1860" spans="1:24">
      <c r="A1860" s="263">
        <v>1038402005</v>
      </c>
      <c r="B1860" s="263">
        <v>10</v>
      </c>
      <c r="C1860" s="264">
        <v>384</v>
      </c>
      <c r="D1860" s="265">
        <v>2</v>
      </c>
      <c r="E1860" s="264">
        <v>5</v>
      </c>
      <c r="F1860" s="263" t="s">
        <v>495</v>
      </c>
      <c r="G1860" s="263" t="s">
        <v>1957</v>
      </c>
      <c r="H1860" s="263" t="s">
        <v>1967</v>
      </c>
      <c r="I1860" s="263" t="s">
        <v>1972</v>
      </c>
      <c r="J1860" s="51"/>
      <c r="K1860" s="52" t="str">
        <f t="shared" si="317"/>
        <v/>
      </c>
      <c r="L1860" s="83" t="str">
        <f t="shared" si="318"/>
        <v/>
      </c>
      <c r="M1860" s="53" t="str">
        <f>IF(K1860="","",COUNTIF($K$7:K1860,"ﾘｽﾄ１"))</f>
        <v/>
      </c>
      <c r="N1860" s="53" t="str">
        <f t="shared" si="319"/>
        <v/>
      </c>
      <c r="O1860" s="54" t="str">
        <f t="shared" si="320"/>
        <v/>
      </c>
      <c r="P1860" s="53" t="str">
        <f t="shared" si="311"/>
        <v/>
      </c>
      <c r="Q1860" s="52" t="str">
        <f t="shared" si="312"/>
        <v/>
      </c>
      <c r="R1860" s="55" t="str">
        <f t="shared" si="313"/>
        <v/>
      </c>
      <c r="S1860" s="52" t="str">
        <f t="shared" si="321"/>
        <v/>
      </c>
      <c r="T1860" s="83" t="str">
        <f t="shared" si="314"/>
        <v/>
      </c>
      <c r="U1860" s="53" t="str">
        <f>IF(S1860="","",COUNTIF($S$7:S1860,"該当２"))</f>
        <v/>
      </c>
      <c r="V1860" s="56" t="str">
        <f t="shared" si="315"/>
        <v/>
      </c>
      <c r="W1860" s="83" t="str">
        <f t="shared" si="316"/>
        <v/>
      </c>
      <c r="X1860" s="53" t="str">
        <f>IF(V1860="","",COUNTIF($V$7:V1860,"該当３"))</f>
        <v/>
      </c>
    </row>
    <row r="1861" spans="1:24">
      <c r="A1861" s="263">
        <v>1038402006</v>
      </c>
      <c r="B1861" s="263">
        <v>10</v>
      </c>
      <c r="C1861" s="264">
        <v>384</v>
      </c>
      <c r="D1861" s="265">
        <v>2</v>
      </c>
      <c r="E1861" s="264">
        <v>6</v>
      </c>
      <c r="F1861" s="263" t="s">
        <v>495</v>
      </c>
      <c r="G1861" s="263" t="s">
        <v>1957</v>
      </c>
      <c r="H1861" s="263" t="s">
        <v>1967</v>
      </c>
      <c r="I1861" s="263" t="s">
        <v>1973</v>
      </c>
      <c r="J1861" s="51"/>
      <c r="K1861" s="52" t="str">
        <f t="shared" si="317"/>
        <v/>
      </c>
      <c r="L1861" s="83" t="str">
        <f t="shared" si="318"/>
        <v/>
      </c>
      <c r="M1861" s="53" t="str">
        <f>IF(K1861="","",COUNTIF($K$7:K1861,"ﾘｽﾄ１"))</f>
        <v/>
      </c>
      <c r="N1861" s="53" t="str">
        <f t="shared" si="319"/>
        <v/>
      </c>
      <c r="O1861" s="54" t="str">
        <f t="shared" si="320"/>
        <v/>
      </c>
      <c r="P1861" s="53" t="str">
        <f t="shared" si="311"/>
        <v/>
      </c>
      <c r="Q1861" s="52" t="str">
        <f t="shared" si="312"/>
        <v/>
      </c>
      <c r="R1861" s="55" t="str">
        <f t="shared" si="313"/>
        <v/>
      </c>
      <c r="S1861" s="52" t="str">
        <f t="shared" si="321"/>
        <v/>
      </c>
      <c r="T1861" s="83" t="str">
        <f t="shared" si="314"/>
        <v/>
      </c>
      <c r="U1861" s="53" t="str">
        <f>IF(S1861="","",COUNTIF($S$7:S1861,"該当２"))</f>
        <v/>
      </c>
      <c r="V1861" s="56" t="str">
        <f t="shared" si="315"/>
        <v/>
      </c>
      <c r="W1861" s="83" t="str">
        <f t="shared" si="316"/>
        <v/>
      </c>
      <c r="X1861" s="53" t="str">
        <f>IF(V1861="","",COUNTIF($V$7:V1861,"該当３"))</f>
        <v/>
      </c>
    </row>
    <row r="1862" spans="1:24">
      <c r="A1862" s="263">
        <v>1038402007</v>
      </c>
      <c r="B1862" s="263">
        <v>10</v>
      </c>
      <c r="C1862" s="264">
        <v>384</v>
      </c>
      <c r="D1862" s="265">
        <v>2</v>
      </c>
      <c r="E1862" s="264">
        <v>7</v>
      </c>
      <c r="F1862" s="263" t="s">
        <v>495</v>
      </c>
      <c r="G1862" s="263" t="s">
        <v>1957</v>
      </c>
      <c r="H1862" s="263" t="s">
        <v>1967</v>
      </c>
      <c r="I1862" s="263" t="s">
        <v>1974</v>
      </c>
      <c r="J1862" s="51"/>
      <c r="K1862" s="52" t="str">
        <f t="shared" si="317"/>
        <v/>
      </c>
      <c r="L1862" s="83" t="str">
        <f t="shared" si="318"/>
        <v/>
      </c>
      <c r="M1862" s="53" t="str">
        <f>IF(K1862="","",COUNTIF($K$7:K1862,"ﾘｽﾄ１"))</f>
        <v/>
      </c>
      <c r="N1862" s="53" t="str">
        <f t="shared" si="319"/>
        <v/>
      </c>
      <c r="O1862" s="54" t="str">
        <f t="shared" si="320"/>
        <v/>
      </c>
      <c r="P1862" s="53" t="str">
        <f t="shared" si="311"/>
        <v/>
      </c>
      <c r="Q1862" s="52" t="str">
        <f t="shared" si="312"/>
        <v/>
      </c>
      <c r="R1862" s="55" t="str">
        <f t="shared" si="313"/>
        <v/>
      </c>
      <c r="S1862" s="52" t="str">
        <f t="shared" si="321"/>
        <v/>
      </c>
      <c r="T1862" s="83" t="str">
        <f t="shared" si="314"/>
        <v/>
      </c>
      <c r="U1862" s="53" t="str">
        <f>IF(S1862="","",COUNTIF($S$7:S1862,"該当２"))</f>
        <v/>
      </c>
      <c r="V1862" s="56" t="str">
        <f t="shared" si="315"/>
        <v/>
      </c>
      <c r="W1862" s="83" t="str">
        <f t="shared" si="316"/>
        <v/>
      </c>
      <c r="X1862" s="53" t="str">
        <f>IF(V1862="","",COUNTIF($V$7:V1862,"該当３"))</f>
        <v/>
      </c>
    </row>
    <row r="1863" spans="1:24">
      <c r="A1863" s="263">
        <v>1038403000</v>
      </c>
      <c r="B1863" s="263">
        <v>10</v>
      </c>
      <c r="C1863" s="264">
        <v>384</v>
      </c>
      <c r="D1863" s="265">
        <v>3</v>
      </c>
      <c r="E1863" s="264">
        <v>0</v>
      </c>
      <c r="F1863" s="263" t="s">
        <v>495</v>
      </c>
      <c r="G1863" s="263" t="s">
        <v>1957</v>
      </c>
      <c r="H1863" s="263" t="s">
        <v>1975</v>
      </c>
      <c r="I1863" s="263"/>
      <c r="J1863" s="51"/>
      <c r="K1863" s="52" t="str">
        <f t="shared" si="317"/>
        <v/>
      </c>
      <c r="L1863" s="83" t="str">
        <f t="shared" si="318"/>
        <v/>
      </c>
      <c r="M1863" s="53" t="str">
        <f>IF(K1863="","",COUNTIF($K$7:K1863,"ﾘｽﾄ１"))</f>
        <v/>
      </c>
      <c r="N1863" s="53" t="str">
        <f t="shared" si="319"/>
        <v/>
      </c>
      <c r="O1863" s="54" t="str">
        <f t="shared" si="320"/>
        <v/>
      </c>
      <c r="P1863" s="53" t="str">
        <f t="shared" si="311"/>
        <v/>
      </c>
      <c r="Q1863" s="52" t="str">
        <f t="shared" si="312"/>
        <v/>
      </c>
      <c r="R1863" s="55" t="str">
        <f t="shared" si="313"/>
        <v/>
      </c>
      <c r="S1863" s="52" t="str">
        <f t="shared" si="321"/>
        <v/>
      </c>
      <c r="T1863" s="83" t="str">
        <f t="shared" si="314"/>
        <v/>
      </c>
      <c r="U1863" s="53" t="str">
        <f>IF(S1863="","",COUNTIF($S$7:S1863,"該当２"))</f>
        <v/>
      </c>
      <c r="V1863" s="56" t="str">
        <f t="shared" si="315"/>
        <v/>
      </c>
      <c r="W1863" s="83" t="str">
        <f t="shared" si="316"/>
        <v/>
      </c>
      <c r="X1863" s="53" t="str">
        <f>IF(V1863="","",COUNTIF($V$7:V1863,"該当３"))</f>
        <v/>
      </c>
    </row>
    <row r="1864" spans="1:24">
      <c r="A1864" s="263">
        <v>1038403001</v>
      </c>
      <c r="B1864" s="263">
        <v>10</v>
      </c>
      <c r="C1864" s="264">
        <v>384</v>
      </c>
      <c r="D1864" s="265">
        <v>3</v>
      </c>
      <c r="E1864" s="264">
        <v>1</v>
      </c>
      <c r="F1864" s="263" t="s">
        <v>495</v>
      </c>
      <c r="G1864" s="263" t="s">
        <v>1957</v>
      </c>
      <c r="H1864" s="263" t="s">
        <v>1975</v>
      </c>
      <c r="I1864" s="263" t="s">
        <v>77</v>
      </c>
      <c r="J1864" s="51"/>
      <c r="K1864" s="52" t="str">
        <f t="shared" si="317"/>
        <v/>
      </c>
      <c r="L1864" s="83" t="str">
        <f t="shared" si="318"/>
        <v/>
      </c>
      <c r="M1864" s="53" t="str">
        <f>IF(K1864="","",COUNTIF($K$7:K1864,"ﾘｽﾄ１"))</f>
        <v/>
      </c>
      <c r="N1864" s="53" t="str">
        <f t="shared" si="319"/>
        <v/>
      </c>
      <c r="O1864" s="54" t="str">
        <f t="shared" si="320"/>
        <v/>
      </c>
      <c r="P1864" s="53" t="str">
        <f t="shared" si="311"/>
        <v/>
      </c>
      <c r="Q1864" s="52" t="str">
        <f t="shared" si="312"/>
        <v/>
      </c>
      <c r="R1864" s="55" t="str">
        <f t="shared" si="313"/>
        <v/>
      </c>
      <c r="S1864" s="52" t="str">
        <f t="shared" si="321"/>
        <v/>
      </c>
      <c r="T1864" s="83" t="str">
        <f t="shared" si="314"/>
        <v/>
      </c>
      <c r="U1864" s="53" t="str">
        <f>IF(S1864="","",COUNTIF($S$7:S1864,"該当２"))</f>
        <v/>
      </c>
      <c r="V1864" s="56" t="str">
        <f t="shared" si="315"/>
        <v/>
      </c>
      <c r="W1864" s="83" t="str">
        <f t="shared" si="316"/>
        <v/>
      </c>
      <c r="X1864" s="53" t="str">
        <f>IF(V1864="","",COUNTIF($V$7:V1864,"該当３"))</f>
        <v/>
      </c>
    </row>
    <row r="1865" spans="1:24">
      <c r="A1865" s="263">
        <v>1038403002</v>
      </c>
      <c r="B1865" s="263">
        <v>10</v>
      </c>
      <c r="C1865" s="264">
        <v>384</v>
      </c>
      <c r="D1865" s="265">
        <v>3</v>
      </c>
      <c r="E1865" s="264">
        <v>2</v>
      </c>
      <c r="F1865" s="263" t="s">
        <v>495</v>
      </c>
      <c r="G1865" s="263" t="s">
        <v>1957</v>
      </c>
      <c r="H1865" s="263" t="s">
        <v>1975</v>
      </c>
      <c r="I1865" s="263" t="s">
        <v>1976</v>
      </c>
      <c r="J1865" s="51"/>
      <c r="K1865" s="52" t="str">
        <f t="shared" si="317"/>
        <v/>
      </c>
      <c r="L1865" s="83" t="str">
        <f t="shared" si="318"/>
        <v/>
      </c>
      <c r="M1865" s="53" t="str">
        <f>IF(K1865="","",COUNTIF($K$7:K1865,"ﾘｽﾄ１"))</f>
        <v/>
      </c>
      <c r="N1865" s="53" t="str">
        <f t="shared" si="319"/>
        <v/>
      </c>
      <c r="O1865" s="54" t="str">
        <f t="shared" si="320"/>
        <v/>
      </c>
      <c r="P1865" s="53" t="str">
        <f t="shared" si="311"/>
        <v/>
      </c>
      <c r="Q1865" s="52" t="str">
        <f t="shared" si="312"/>
        <v/>
      </c>
      <c r="R1865" s="55" t="str">
        <f t="shared" si="313"/>
        <v/>
      </c>
      <c r="S1865" s="52" t="str">
        <f t="shared" si="321"/>
        <v/>
      </c>
      <c r="T1865" s="83" t="str">
        <f t="shared" si="314"/>
        <v/>
      </c>
      <c r="U1865" s="53" t="str">
        <f>IF(S1865="","",COUNTIF($S$7:S1865,"該当２"))</f>
        <v/>
      </c>
      <c r="V1865" s="56" t="str">
        <f t="shared" si="315"/>
        <v/>
      </c>
      <c r="W1865" s="83" t="str">
        <f t="shared" si="316"/>
        <v/>
      </c>
      <c r="X1865" s="53" t="str">
        <f>IF(V1865="","",COUNTIF($V$7:V1865,"該当３"))</f>
        <v/>
      </c>
    </row>
    <row r="1866" spans="1:24">
      <c r="A1866" s="263">
        <v>1038403003</v>
      </c>
      <c r="B1866" s="263">
        <v>10</v>
      </c>
      <c r="C1866" s="264">
        <v>384</v>
      </c>
      <c r="D1866" s="265">
        <v>3</v>
      </c>
      <c r="E1866" s="264">
        <v>3</v>
      </c>
      <c r="F1866" s="263" t="s">
        <v>495</v>
      </c>
      <c r="G1866" s="263" t="s">
        <v>1957</v>
      </c>
      <c r="H1866" s="263" t="s">
        <v>1975</v>
      </c>
      <c r="I1866" s="263" t="s">
        <v>1977</v>
      </c>
      <c r="J1866" s="51"/>
      <c r="K1866" s="52" t="str">
        <f t="shared" si="317"/>
        <v/>
      </c>
      <c r="L1866" s="83" t="str">
        <f t="shared" si="318"/>
        <v/>
      </c>
      <c r="M1866" s="53" t="str">
        <f>IF(K1866="","",COUNTIF($K$7:K1866,"ﾘｽﾄ１"))</f>
        <v/>
      </c>
      <c r="N1866" s="53" t="str">
        <f t="shared" si="319"/>
        <v/>
      </c>
      <c r="O1866" s="54" t="str">
        <f t="shared" si="320"/>
        <v/>
      </c>
      <c r="P1866" s="53" t="str">
        <f t="shared" ref="P1866:P1929" si="322">IF(O1866="該当１",G1866,"")</f>
        <v/>
      </c>
      <c r="Q1866" s="52" t="str">
        <f t="shared" ref="Q1866:Q1929" si="323">IF(O1866="該当１","ﾘｽﾄ2","")</f>
        <v/>
      </c>
      <c r="R1866" s="55" t="str">
        <f t="shared" ref="R1866:R1929" si="324">IF(Q1866="ﾘｽﾄ2",H1866,"")</f>
        <v/>
      </c>
      <c r="S1866" s="52" t="str">
        <f t="shared" si="321"/>
        <v/>
      </c>
      <c r="T1866" s="83" t="str">
        <f t="shared" ref="T1866:T1929" si="325">IF(S1866="該当２",H1866,"")</f>
        <v/>
      </c>
      <c r="U1866" s="53" t="str">
        <f>IF(S1866="","",COUNTIF($S$7:S1866,"該当２"))</f>
        <v/>
      </c>
      <c r="V1866" s="56" t="str">
        <f t="shared" ref="V1866:V1929" si="326">IF(AND($S$2=H1866,E1866&gt;0,E1866&lt;998),"該当３","")</f>
        <v/>
      </c>
      <c r="W1866" s="83" t="str">
        <f t="shared" ref="W1866:W1929" si="327">IF(V1866="該当３",I1866,"")</f>
        <v/>
      </c>
      <c r="X1866" s="53" t="str">
        <f>IF(V1866="","",COUNTIF($V$7:V1866,"該当３"))</f>
        <v/>
      </c>
    </row>
    <row r="1867" spans="1:24">
      <c r="A1867" s="263">
        <v>1038403004</v>
      </c>
      <c r="B1867" s="263">
        <v>10</v>
      </c>
      <c r="C1867" s="264">
        <v>384</v>
      </c>
      <c r="D1867" s="265">
        <v>3</v>
      </c>
      <c r="E1867" s="264">
        <v>4</v>
      </c>
      <c r="F1867" s="263" t="s">
        <v>495</v>
      </c>
      <c r="G1867" s="263" t="s">
        <v>1957</v>
      </c>
      <c r="H1867" s="263" t="s">
        <v>1975</v>
      </c>
      <c r="I1867" s="263" t="s">
        <v>237</v>
      </c>
      <c r="J1867" s="51"/>
      <c r="K1867" s="52" t="str">
        <f t="shared" ref="K1867:K1930" si="328">IF(AND($C1867&gt;0,$H1867=""),"ﾘｽﾄ１","")</f>
        <v/>
      </c>
      <c r="L1867" s="83" t="str">
        <f t="shared" ref="L1867:L1930" si="329">IF(K1867="ﾘｽﾄ１",G1867,"")</f>
        <v/>
      </c>
      <c r="M1867" s="53" t="str">
        <f>IF(K1867="","",COUNTIF($K$7:K1867,"ﾘｽﾄ１"))</f>
        <v/>
      </c>
      <c r="N1867" s="53" t="str">
        <f t="shared" ref="N1867:N1930" si="330">IF(AND(D1867=0,E1867&gt;0),"同一区","")</f>
        <v/>
      </c>
      <c r="O1867" s="54" t="str">
        <f t="shared" ref="O1867:O1930" si="331">IF(AND(EXACT($K$2,G1867),H1867&gt;0),"該当１","")</f>
        <v/>
      </c>
      <c r="P1867" s="53" t="str">
        <f t="shared" si="322"/>
        <v/>
      </c>
      <c r="Q1867" s="52" t="str">
        <f t="shared" si="323"/>
        <v/>
      </c>
      <c r="R1867" s="55" t="str">
        <f t="shared" si="324"/>
        <v/>
      </c>
      <c r="S1867" s="52" t="str">
        <f t="shared" ref="S1867:S1930" si="332">IF(AND(Q1867="ﾘｽﾄ2",OR(I1867=0,AND(N1867="同一区",E1867=1))),"該当２","")</f>
        <v/>
      </c>
      <c r="T1867" s="83" t="str">
        <f t="shared" si="325"/>
        <v/>
      </c>
      <c r="U1867" s="53" t="str">
        <f>IF(S1867="","",COUNTIF($S$7:S1867,"該当２"))</f>
        <v/>
      </c>
      <c r="V1867" s="56" t="str">
        <f t="shared" si="326"/>
        <v/>
      </c>
      <c r="W1867" s="83" t="str">
        <f t="shared" si="327"/>
        <v/>
      </c>
      <c r="X1867" s="53" t="str">
        <f>IF(V1867="","",COUNTIF($V$7:V1867,"該当３"))</f>
        <v/>
      </c>
    </row>
    <row r="1868" spans="1:24">
      <c r="A1868" s="263">
        <v>1038403005</v>
      </c>
      <c r="B1868" s="263">
        <v>10</v>
      </c>
      <c r="C1868" s="264">
        <v>384</v>
      </c>
      <c r="D1868" s="265">
        <v>3</v>
      </c>
      <c r="E1868" s="264">
        <v>5</v>
      </c>
      <c r="F1868" s="263" t="s">
        <v>495</v>
      </c>
      <c r="G1868" s="263" t="s">
        <v>1957</v>
      </c>
      <c r="H1868" s="263" t="s">
        <v>1975</v>
      </c>
      <c r="I1868" s="263" t="s">
        <v>1978</v>
      </c>
      <c r="J1868" s="51"/>
      <c r="K1868" s="52" t="str">
        <f t="shared" si="328"/>
        <v/>
      </c>
      <c r="L1868" s="83" t="str">
        <f t="shared" si="329"/>
        <v/>
      </c>
      <c r="M1868" s="53" t="str">
        <f>IF(K1868="","",COUNTIF($K$7:K1868,"ﾘｽﾄ１"))</f>
        <v/>
      </c>
      <c r="N1868" s="53" t="str">
        <f t="shared" si="330"/>
        <v/>
      </c>
      <c r="O1868" s="54" t="str">
        <f t="shared" si="331"/>
        <v/>
      </c>
      <c r="P1868" s="53" t="str">
        <f t="shared" si="322"/>
        <v/>
      </c>
      <c r="Q1868" s="52" t="str">
        <f t="shared" si="323"/>
        <v/>
      </c>
      <c r="R1868" s="55" t="str">
        <f t="shared" si="324"/>
        <v/>
      </c>
      <c r="S1868" s="52" t="str">
        <f t="shared" si="332"/>
        <v/>
      </c>
      <c r="T1868" s="83" t="str">
        <f t="shared" si="325"/>
        <v/>
      </c>
      <c r="U1868" s="53" t="str">
        <f>IF(S1868="","",COUNTIF($S$7:S1868,"該当２"))</f>
        <v/>
      </c>
      <c r="V1868" s="56" t="str">
        <f t="shared" si="326"/>
        <v/>
      </c>
      <c r="W1868" s="83" t="str">
        <f t="shared" si="327"/>
        <v/>
      </c>
      <c r="X1868" s="53" t="str">
        <f>IF(V1868="","",COUNTIF($V$7:V1868,"該当３"))</f>
        <v/>
      </c>
    </row>
    <row r="1869" spans="1:24">
      <c r="A1869" s="263">
        <v>1038403006</v>
      </c>
      <c r="B1869" s="263">
        <v>10</v>
      </c>
      <c r="C1869" s="264">
        <v>384</v>
      </c>
      <c r="D1869" s="265">
        <v>3</v>
      </c>
      <c r="E1869" s="264">
        <v>6</v>
      </c>
      <c r="F1869" s="263" t="s">
        <v>495</v>
      </c>
      <c r="G1869" s="263" t="s">
        <v>1957</v>
      </c>
      <c r="H1869" s="263" t="s">
        <v>1975</v>
      </c>
      <c r="I1869" s="263" t="s">
        <v>1979</v>
      </c>
      <c r="J1869" s="51"/>
      <c r="K1869" s="52" t="str">
        <f t="shared" si="328"/>
        <v/>
      </c>
      <c r="L1869" s="83" t="str">
        <f t="shared" si="329"/>
        <v/>
      </c>
      <c r="M1869" s="53" t="str">
        <f>IF(K1869="","",COUNTIF($K$7:K1869,"ﾘｽﾄ１"))</f>
        <v/>
      </c>
      <c r="N1869" s="53" t="str">
        <f t="shared" si="330"/>
        <v/>
      </c>
      <c r="O1869" s="54" t="str">
        <f t="shared" si="331"/>
        <v/>
      </c>
      <c r="P1869" s="53" t="str">
        <f t="shared" si="322"/>
        <v/>
      </c>
      <c r="Q1869" s="52" t="str">
        <f t="shared" si="323"/>
        <v/>
      </c>
      <c r="R1869" s="55" t="str">
        <f t="shared" si="324"/>
        <v/>
      </c>
      <c r="S1869" s="52" t="str">
        <f t="shared" si="332"/>
        <v/>
      </c>
      <c r="T1869" s="83" t="str">
        <f t="shared" si="325"/>
        <v/>
      </c>
      <c r="U1869" s="53" t="str">
        <f>IF(S1869="","",COUNTIF($S$7:S1869,"該当２"))</f>
        <v/>
      </c>
      <c r="V1869" s="56" t="str">
        <f t="shared" si="326"/>
        <v/>
      </c>
      <c r="W1869" s="83" t="str">
        <f t="shared" si="327"/>
        <v/>
      </c>
      <c r="X1869" s="53" t="str">
        <f>IF(V1869="","",COUNTIF($V$7:V1869,"該当３"))</f>
        <v/>
      </c>
    </row>
    <row r="1870" spans="1:24">
      <c r="A1870" s="263">
        <v>1038403007</v>
      </c>
      <c r="B1870" s="263">
        <v>10</v>
      </c>
      <c r="C1870" s="264">
        <v>384</v>
      </c>
      <c r="D1870" s="265">
        <v>3</v>
      </c>
      <c r="E1870" s="264">
        <v>7</v>
      </c>
      <c r="F1870" s="263" t="s">
        <v>495</v>
      </c>
      <c r="G1870" s="263" t="s">
        <v>1957</v>
      </c>
      <c r="H1870" s="263" t="s">
        <v>1975</v>
      </c>
      <c r="I1870" s="263" t="s">
        <v>15</v>
      </c>
      <c r="J1870" s="51"/>
      <c r="K1870" s="52" t="str">
        <f t="shared" si="328"/>
        <v/>
      </c>
      <c r="L1870" s="83" t="str">
        <f t="shared" si="329"/>
        <v/>
      </c>
      <c r="M1870" s="53" t="str">
        <f>IF(K1870="","",COUNTIF($K$7:K1870,"ﾘｽﾄ１"))</f>
        <v/>
      </c>
      <c r="N1870" s="53" t="str">
        <f t="shared" si="330"/>
        <v/>
      </c>
      <c r="O1870" s="54" t="str">
        <f t="shared" si="331"/>
        <v/>
      </c>
      <c r="P1870" s="53" t="str">
        <f t="shared" si="322"/>
        <v/>
      </c>
      <c r="Q1870" s="52" t="str">
        <f t="shared" si="323"/>
        <v/>
      </c>
      <c r="R1870" s="55" t="str">
        <f t="shared" si="324"/>
        <v/>
      </c>
      <c r="S1870" s="52" t="str">
        <f t="shared" si="332"/>
        <v/>
      </c>
      <c r="T1870" s="83" t="str">
        <f t="shared" si="325"/>
        <v/>
      </c>
      <c r="U1870" s="53" t="str">
        <f>IF(S1870="","",COUNTIF($S$7:S1870,"該当２"))</f>
        <v/>
      </c>
      <c r="V1870" s="56" t="str">
        <f t="shared" si="326"/>
        <v/>
      </c>
      <c r="W1870" s="83" t="str">
        <f t="shared" si="327"/>
        <v/>
      </c>
      <c r="X1870" s="53" t="str">
        <f>IF(V1870="","",COUNTIF($V$7:V1870,"該当３"))</f>
        <v/>
      </c>
    </row>
    <row r="1871" spans="1:24">
      <c r="A1871" s="263">
        <v>1038403008</v>
      </c>
      <c r="B1871" s="263">
        <v>10</v>
      </c>
      <c r="C1871" s="264">
        <v>384</v>
      </c>
      <c r="D1871" s="265">
        <v>3</v>
      </c>
      <c r="E1871" s="264">
        <v>8</v>
      </c>
      <c r="F1871" s="263" t="s">
        <v>495</v>
      </c>
      <c r="G1871" s="263" t="s">
        <v>1957</v>
      </c>
      <c r="H1871" s="263" t="s">
        <v>1975</v>
      </c>
      <c r="I1871" s="263" t="s">
        <v>1980</v>
      </c>
      <c r="J1871" s="51"/>
      <c r="K1871" s="52" t="str">
        <f t="shared" si="328"/>
        <v/>
      </c>
      <c r="L1871" s="83" t="str">
        <f t="shared" si="329"/>
        <v/>
      </c>
      <c r="M1871" s="53" t="str">
        <f>IF(K1871="","",COUNTIF($K$7:K1871,"ﾘｽﾄ１"))</f>
        <v/>
      </c>
      <c r="N1871" s="53" t="str">
        <f t="shared" si="330"/>
        <v/>
      </c>
      <c r="O1871" s="54" t="str">
        <f t="shared" si="331"/>
        <v/>
      </c>
      <c r="P1871" s="53" t="str">
        <f t="shared" si="322"/>
        <v/>
      </c>
      <c r="Q1871" s="52" t="str">
        <f t="shared" si="323"/>
        <v/>
      </c>
      <c r="R1871" s="55" t="str">
        <f t="shared" si="324"/>
        <v/>
      </c>
      <c r="S1871" s="52" t="str">
        <f t="shared" si="332"/>
        <v/>
      </c>
      <c r="T1871" s="83" t="str">
        <f t="shared" si="325"/>
        <v/>
      </c>
      <c r="U1871" s="53" t="str">
        <f>IF(S1871="","",COUNTIF($S$7:S1871,"該当２"))</f>
        <v/>
      </c>
      <c r="V1871" s="56" t="str">
        <f t="shared" si="326"/>
        <v/>
      </c>
      <c r="W1871" s="83" t="str">
        <f t="shared" si="327"/>
        <v/>
      </c>
      <c r="X1871" s="53" t="str">
        <f>IF(V1871="","",COUNTIF($V$7:V1871,"該当３"))</f>
        <v/>
      </c>
    </row>
    <row r="1872" spans="1:24">
      <c r="A1872" s="263">
        <v>1038403009</v>
      </c>
      <c r="B1872" s="263">
        <v>10</v>
      </c>
      <c r="C1872" s="264">
        <v>384</v>
      </c>
      <c r="D1872" s="265">
        <v>3</v>
      </c>
      <c r="E1872" s="264">
        <v>9</v>
      </c>
      <c r="F1872" s="263" t="s">
        <v>495</v>
      </c>
      <c r="G1872" s="263" t="s">
        <v>1957</v>
      </c>
      <c r="H1872" s="263" t="s">
        <v>1975</v>
      </c>
      <c r="I1872" s="263" t="s">
        <v>1981</v>
      </c>
      <c r="J1872" s="51"/>
      <c r="K1872" s="52" t="str">
        <f t="shared" si="328"/>
        <v/>
      </c>
      <c r="L1872" s="83" t="str">
        <f t="shared" si="329"/>
        <v/>
      </c>
      <c r="M1872" s="53" t="str">
        <f>IF(K1872="","",COUNTIF($K$7:K1872,"ﾘｽﾄ１"))</f>
        <v/>
      </c>
      <c r="N1872" s="53" t="str">
        <f t="shared" si="330"/>
        <v/>
      </c>
      <c r="O1872" s="54" t="str">
        <f t="shared" si="331"/>
        <v/>
      </c>
      <c r="P1872" s="53" t="str">
        <f t="shared" si="322"/>
        <v/>
      </c>
      <c r="Q1872" s="52" t="str">
        <f t="shared" si="323"/>
        <v/>
      </c>
      <c r="R1872" s="55" t="str">
        <f t="shared" si="324"/>
        <v/>
      </c>
      <c r="S1872" s="52" t="str">
        <f t="shared" si="332"/>
        <v/>
      </c>
      <c r="T1872" s="83" t="str">
        <f t="shared" si="325"/>
        <v/>
      </c>
      <c r="U1872" s="53" t="str">
        <f>IF(S1872="","",COUNTIF($S$7:S1872,"該当２"))</f>
        <v/>
      </c>
      <c r="V1872" s="56" t="str">
        <f t="shared" si="326"/>
        <v/>
      </c>
      <c r="W1872" s="83" t="str">
        <f t="shared" si="327"/>
        <v/>
      </c>
      <c r="X1872" s="53" t="str">
        <f>IF(V1872="","",COUNTIF($V$7:V1872,"該当３"))</f>
        <v/>
      </c>
    </row>
    <row r="1873" spans="1:24">
      <c r="A1873" s="263">
        <v>1038404000</v>
      </c>
      <c r="B1873" s="263">
        <v>10</v>
      </c>
      <c r="C1873" s="264">
        <v>384</v>
      </c>
      <c r="D1873" s="265">
        <v>4</v>
      </c>
      <c r="E1873" s="264">
        <v>0</v>
      </c>
      <c r="F1873" s="263" t="s">
        <v>495</v>
      </c>
      <c r="G1873" s="263" t="s">
        <v>1957</v>
      </c>
      <c r="H1873" s="263" t="s">
        <v>1982</v>
      </c>
      <c r="I1873" s="263"/>
      <c r="J1873" s="51"/>
      <c r="K1873" s="52" t="str">
        <f t="shared" si="328"/>
        <v/>
      </c>
      <c r="L1873" s="83" t="str">
        <f t="shared" si="329"/>
        <v/>
      </c>
      <c r="M1873" s="53" t="str">
        <f>IF(K1873="","",COUNTIF($K$7:K1873,"ﾘｽﾄ１"))</f>
        <v/>
      </c>
      <c r="N1873" s="53" t="str">
        <f t="shared" si="330"/>
        <v/>
      </c>
      <c r="O1873" s="54" t="str">
        <f t="shared" si="331"/>
        <v/>
      </c>
      <c r="P1873" s="53" t="str">
        <f t="shared" si="322"/>
        <v/>
      </c>
      <c r="Q1873" s="52" t="str">
        <f t="shared" si="323"/>
        <v/>
      </c>
      <c r="R1873" s="55" t="str">
        <f t="shared" si="324"/>
        <v/>
      </c>
      <c r="S1873" s="52" t="str">
        <f t="shared" si="332"/>
        <v/>
      </c>
      <c r="T1873" s="83" t="str">
        <f t="shared" si="325"/>
        <v/>
      </c>
      <c r="U1873" s="53" t="str">
        <f>IF(S1873="","",COUNTIF($S$7:S1873,"該当２"))</f>
        <v/>
      </c>
      <c r="V1873" s="56" t="str">
        <f t="shared" si="326"/>
        <v/>
      </c>
      <c r="W1873" s="83" t="str">
        <f t="shared" si="327"/>
        <v/>
      </c>
      <c r="X1873" s="53" t="str">
        <f>IF(V1873="","",COUNTIF($V$7:V1873,"該当３"))</f>
        <v/>
      </c>
    </row>
    <row r="1874" spans="1:24">
      <c r="A1874" s="263">
        <v>1038404001</v>
      </c>
      <c r="B1874" s="263">
        <v>10</v>
      </c>
      <c r="C1874" s="264">
        <v>384</v>
      </c>
      <c r="D1874" s="265">
        <v>4</v>
      </c>
      <c r="E1874" s="264">
        <v>1</v>
      </c>
      <c r="F1874" s="263" t="s">
        <v>495</v>
      </c>
      <c r="G1874" s="263" t="s">
        <v>1957</v>
      </c>
      <c r="H1874" s="263" t="s">
        <v>1982</v>
      </c>
      <c r="I1874" s="263" t="s">
        <v>125</v>
      </c>
      <c r="J1874" s="51"/>
      <c r="K1874" s="52" t="str">
        <f t="shared" si="328"/>
        <v/>
      </c>
      <c r="L1874" s="83" t="str">
        <f t="shared" si="329"/>
        <v/>
      </c>
      <c r="M1874" s="53" t="str">
        <f>IF(K1874="","",COUNTIF($K$7:K1874,"ﾘｽﾄ１"))</f>
        <v/>
      </c>
      <c r="N1874" s="53" t="str">
        <f t="shared" si="330"/>
        <v/>
      </c>
      <c r="O1874" s="54" t="str">
        <f t="shared" si="331"/>
        <v/>
      </c>
      <c r="P1874" s="53" t="str">
        <f t="shared" si="322"/>
        <v/>
      </c>
      <c r="Q1874" s="52" t="str">
        <f t="shared" si="323"/>
        <v/>
      </c>
      <c r="R1874" s="55" t="str">
        <f t="shared" si="324"/>
        <v/>
      </c>
      <c r="S1874" s="52" t="str">
        <f t="shared" si="332"/>
        <v/>
      </c>
      <c r="T1874" s="83" t="str">
        <f t="shared" si="325"/>
        <v/>
      </c>
      <c r="U1874" s="53" t="str">
        <f>IF(S1874="","",COUNTIF($S$7:S1874,"該当２"))</f>
        <v/>
      </c>
      <c r="V1874" s="56" t="str">
        <f t="shared" si="326"/>
        <v/>
      </c>
      <c r="W1874" s="83" t="str">
        <f t="shared" si="327"/>
        <v/>
      </c>
      <c r="X1874" s="53" t="str">
        <f>IF(V1874="","",COUNTIF($V$7:V1874,"該当３"))</f>
        <v/>
      </c>
    </row>
    <row r="1875" spans="1:24">
      <c r="A1875" s="263">
        <v>1038404002</v>
      </c>
      <c r="B1875" s="263">
        <v>10</v>
      </c>
      <c r="C1875" s="264">
        <v>384</v>
      </c>
      <c r="D1875" s="265">
        <v>4</v>
      </c>
      <c r="E1875" s="264">
        <v>2</v>
      </c>
      <c r="F1875" s="263" t="s">
        <v>495</v>
      </c>
      <c r="G1875" s="263" t="s">
        <v>1957</v>
      </c>
      <c r="H1875" s="263" t="s">
        <v>1982</v>
      </c>
      <c r="I1875" s="263" t="s">
        <v>1983</v>
      </c>
      <c r="J1875" s="51"/>
      <c r="K1875" s="52" t="str">
        <f t="shared" si="328"/>
        <v/>
      </c>
      <c r="L1875" s="83" t="str">
        <f t="shared" si="329"/>
        <v/>
      </c>
      <c r="M1875" s="53" t="str">
        <f>IF(K1875="","",COUNTIF($K$7:K1875,"ﾘｽﾄ１"))</f>
        <v/>
      </c>
      <c r="N1875" s="53" t="str">
        <f t="shared" si="330"/>
        <v/>
      </c>
      <c r="O1875" s="54" t="str">
        <f t="shared" si="331"/>
        <v/>
      </c>
      <c r="P1875" s="53" t="str">
        <f t="shared" si="322"/>
        <v/>
      </c>
      <c r="Q1875" s="52" t="str">
        <f t="shared" si="323"/>
        <v/>
      </c>
      <c r="R1875" s="55" t="str">
        <f t="shared" si="324"/>
        <v/>
      </c>
      <c r="S1875" s="52" t="str">
        <f t="shared" si="332"/>
        <v/>
      </c>
      <c r="T1875" s="83" t="str">
        <f t="shared" si="325"/>
        <v/>
      </c>
      <c r="U1875" s="53" t="str">
        <f>IF(S1875="","",COUNTIF($S$7:S1875,"該当２"))</f>
        <v/>
      </c>
      <c r="V1875" s="56" t="str">
        <f t="shared" si="326"/>
        <v/>
      </c>
      <c r="W1875" s="83" t="str">
        <f t="shared" si="327"/>
        <v/>
      </c>
      <c r="X1875" s="53" t="str">
        <f>IF(V1875="","",COUNTIF($V$7:V1875,"該当３"))</f>
        <v/>
      </c>
    </row>
    <row r="1876" spans="1:24">
      <c r="A1876" s="263">
        <v>1038404003</v>
      </c>
      <c r="B1876" s="263">
        <v>10</v>
      </c>
      <c r="C1876" s="264">
        <v>384</v>
      </c>
      <c r="D1876" s="265">
        <v>4</v>
      </c>
      <c r="E1876" s="264">
        <v>3</v>
      </c>
      <c r="F1876" s="263" t="s">
        <v>495</v>
      </c>
      <c r="G1876" s="263" t="s">
        <v>1957</v>
      </c>
      <c r="H1876" s="263" t="s">
        <v>1982</v>
      </c>
      <c r="I1876" s="263" t="s">
        <v>1984</v>
      </c>
      <c r="J1876" s="51"/>
      <c r="K1876" s="52" t="str">
        <f t="shared" si="328"/>
        <v/>
      </c>
      <c r="L1876" s="83" t="str">
        <f t="shared" si="329"/>
        <v/>
      </c>
      <c r="M1876" s="53" t="str">
        <f>IF(K1876="","",COUNTIF($K$7:K1876,"ﾘｽﾄ１"))</f>
        <v/>
      </c>
      <c r="N1876" s="53" t="str">
        <f t="shared" si="330"/>
        <v/>
      </c>
      <c r="O1876" s="54" t="str">
        <f t="shared" si="331"/>
        <v/>
      </c>
      <c r="P1876" s="53" t="str">
        <f t="shared" si="322"/>
        <v/>
      </c>
      <c r="Q1876" s="52" t="str">
        <f t="shared" si="323"/>
        <v/>
      </c>
      <c r="R1876" s="55" t="str">
        <f t="shared" si="324"/>
        <v/>
      </c>
      <c r="S1876" s="52" t="str">
        <f t="shared" si="332"/>
        <v/>
      </c>
      <c r="T1876" s="83" t="str">
        <f t="shared" si="325"/>
        <v/>
      </c>
      <c r="U1876" s="53" t="str">
        <f>IF(S1876="","",COUNTIF($S$7:S1876,"該当２"))</f>
        <v/>
      </c>
      <c r="V1876" s="56" t="str">
        <f t="shared" si="326"/>
        <v/>
      </c>
      <c r="W1876" s="83" t="str">
        <f t="shared" si="327"/>
        <v/>
      </c>
      <c r="X1876" s="53" t="str">
        <f>IF(V1876="","",COUNTIF($V$7:V1876,"該当３"))</f>
        <v/>
      </c>
    </row>
    <row r="1877" spans="1:24">
      <c r="A1877" s="263">
        <v>1038404004</v>
      </c>
      <c r="B1877" s="263">
        <v>10</v>
      </c>
      <c r="C1877" s="264">
        <v>384</v>
      </c>
      <c r="D1877" s="265">
        <v>4</v>
      </c>
      <c r="E1877" s="264">
        <v>4</v>
      </c>
      <c r="F1877" s="263" t="s">
        <v>495</v>
      </c>
      <c r="G1877" s="263" t="s">
        <v>1957</v>
      </c>
      <c r="H1877" s="263" t="s">
        <v>1982</v>
      </c>
      <c r="I1877" s="263" t="s">
        <v>1985</v>
      </c>
      <c r="J1877" s="51"/>
      <c r="K1877" s="52" t="str">
        <f t="shared" si="328"/>
        <v/>
      </c>
      <c r="L1877" s="83" t="str">
        <f t="shared" si="329"/>
        <v/>
      </c>
      <c r="M1877" s="53" t="str">
        <f>IF(K1877="","",COUNTIF($K$7:K1877,"ﾘｽﾄ１"))</f>
        <v/>
      </c>
      <c r="N1877" s="53" t="str">
        <f t="shared" si="330"/>
        <v/>
      </c>
      <c r="O1877" s="54" t="str">
        <f t="shared" si="331"/>
        <v/>
      </c>
      <c r="P1877" s="53" t="str">
        <f t="shared" si="322"/>
        <v/>
      </c>
      <c r="Q1877" s="52" t="str">
        <f t="shared" si="323"/>
        <v/>
      </c>
      <c r="R1877" s="55" t="str">
        <f t="shared" si="324"/>
        <v/>
      </c>
      <c r="S1877" s="52" t="str">
        <f t="shared" si="332"/>
        <v/>
      </c>
      <c r="T1877" s="83" t="str">
        <f t="shared" si="325"/>
        <v/>
      </c>
      <c r="U1877" s="53" t="str">
        <f>IF(S1877="","",COUNTIF($S$7:S1877,"該当２"))</f>
        <v/>
      </c>
      <c r="V1877" s="56" t="str">
        <f t="shared" si="326"/>
        <v/>
      </c>
      <c r="W1877" s="83" t="str">
        <f t="shared" si="327"/>
        <v/>
      </c>
      <c r="X1877" s="53" t="str">
        <f>IF(V1877="","",COUNTIF($V$7:V1877,"該当３"))</f>
        <v/>
      </c>
    </row>
    <row r="1878" spans="1:24">
      <c r="A1878" s="263">
        <v>1038404005</v>
      </c>
      <c r="B1878" s="263">
        <v>10</v>
      </c>
      <c r="C1878" s="264">
        <v>384</v>
      </c>
      <c r="D1878" s="265">
        <v>4</v>
      </c>
      <c r="E1878" s="264">
        <v>5</v>
      </c>
      <c r="F1878" s="263" t="s">
        <v>495</v>
      </c>
      <c r="G1878" s="263" t="s">
        <v>1957</v>
      </c>
      <c r="H1878" s="263" t="s">
        <v>1982</v>
      </c>
      <c r="I1878" s="263" t="s">
        <v>1986</v>
      </c>
      <c r="J1878" s="51"/>
      <c r="K1878" s="52" t="str">
        <f t="shared" si="328"/>
        <v/>
      </c>
      <c r="L1878" s="83" t="str">
        <f t="shared" si="329"/>
        <v/>
      </c>
      <c r="M1878" s="53" t="str">
        <f>IF(K1878="","",COUNTIF($K$7:K1878,"ﾘｽﾄ１"))</f>
        <v/>
      </c>
      <c r="N1878" s="53" t="str">
        <f t="shared" si="330"/>
        <v/>
      </c>
      <c r="O1878" s="54" t="str">
        <f t="shared" si="331"/>
        <v/>
      </c>
      <c r="P1878" s="53" t="str">
        <f t="shared" si="322"/>
        <v/>
      </c>
      <c r="Q1878" s="52" t="str">
        <f t="shared" si="323"/>
        <v/>
      </c>
      <c r="R1878" s="55" t="str">
        <f t="shared" si="324"/>
        <v/>
      </c>
      <c r="S1878" s="52" t="str">
        <f t="shared" si="332"/>
        <v/>
      </c>
      <c r="T1878" s="83" t="str">
        <f t="shared" si="325"/>
        <v/>
      </c>
      <c r="U1878" s="53" t="str">
        <f>IF(S1878="","",COUNTIF($S$7:S1878,"該当２"))</f>
        <v/>
      </c>
      <c r="V1878" s="56" t="str">
        <f t="shared" si="326"/>
        <v/>
      </c>
      <c r="W1878" s="83" t="str">
        <f t="shared" si="327"/>
        <v/>
      </c>
      <c r="X1878" s="53" t="str">
        <f>IF(V1878="","",COUNTIF($V$7:V1878,"該当３"))</f>
        <v/>
      </c>
    </row>
    <row r="1879" spans="1:24">
      <c r="A1879" s="263">
        <v>1042100000</v>
      </c>
      <c r="B1879" s="263">
        <v>10</v>
      </c>
      <c r="C1879" s="264">
        <v>421</v>
      </c>
      <c r="D1879" s="265">
        <v>0</v>
      </c>
      <c r="E1879" s="264">
        <v>0</v>
      </c>
      <c r="F1879" s="263" t="s">
        <v>495</v>
      </c>
      <c r="G1879" s="263" t="s">
        <v>1987</v>
      </c>
      <c r="H1879" s="263"/>
      <c r="I1879" s="263"/>
      <c r="J1879" s="51"/>
      <c r="K1879" s="52" t="str">
        <f t="shared" si="328"/>
        <v>ﾘｽﾄ１</v>
      </c>
      <c r="L1879" s="83" t="str">
        <f t="shared" si="329"/>
        <v>中之条町</v>
      </c>
      <c r="M1879" s="53">
        <f>IF(K1879="","",COUNTIF($K$7:K1879,"ﾘｽﾄ１"))</f>
        <v>20</v>
      </c>
      <c r="N1879" s="53" t="str">
        <f t="shared" si="330"/>
        <v/>
      </c>
      <c r="O1879" s="54" t="str">
        <f t="shared" si="331"/>
        <v/>
      </c>
      <c r="P1879" s="53" t="str">
        <f t="shared" si="322"/>
        <v/>
      </c>
      <c r="Q1879" s="52" t="str">
        <f t="shared" si="323"/>
        <v/>
      </c>
      <c r="R1879" s="55" t="str">
        <f t="shared" si="324"/>
        <v/>
      </c>
      <c r="S1879" s="52" t="str">
        <f t="shared" si="332"/>
        <v/>
      </c>
      <c r="T1879" s="83" t="str">
        <f t="shared" si="325"/>
        <v/>
      </c>
      <c r="U1879" s="53" t="str">
        <f>IF(S1879="","",COUNTIF($S$7:S1879,"該当２"))</f>
        <v/>
      </c>
      <c r="V1879" s="56" t="str">
        <f t="shared" si="326"/>
        <v/>
      </c>
      <c r="W1879" s="83" t="str">
        <f t="shared" si="327"/>
        <v/>
      </c>
      <c r="X1879" s="53" t="str">
        <f>IF(V1879="","",COUNTIF($V$7:V1879,"該当３"))</f>
        <v/>
      </c>
    </row>
    <row r="1880" spans="1:24">
      <c r="A1880" s="263">
        <v>1042101000</v>
      </c>
      <c r="B1880" s="263">
        <v>10</v>
      </c>
      <c r="C1880" s="264">
        <v>421</v>
      </c>
      <c r="D1880" s="265">
        <v>1</v>
      </c>
      <c r="E1880" s="264">
        <v>0</v>
      </c>
      <c r="F1880" s="263" t="s">
        <v>495</v>
      </c>
      <c r="G1880" s="263" t="s">
        <v>1987</v>
      </c>
      <c r="H1880" s="266" t="s">
        <v>1988</v>
      </c>
      <c r="I1880" s="263"/>
      <c r="J1880" s="51"/>
      <c r="K1880" s="52" t="str">
        <f t="shared" si="328"/>
        <v/>
      </c>
      <c r="L1880" s="83" t="str">
        <f t="shared" si="329"/>
        <v/>
      </c>
      <c r="M1880" s="53" t="str">
        <f>IF(K1880="","",COUNTIF($K$7:K1880,"ﾘｽﾄ１"))</f>
        <v/>
      </c>
      <c r="N1880" s="53" t="str">
        <f t="shared" si="330"/>
        <v/>
      </c>
      <c r="O1880" s="54" t="str">
        <f t="shared" si="331"/>
        <v/>
      </c>
      <c r="P1880" s="53" t="str">
        <f t="shared" si="322"/>
        <v/>
      </c>
      <c r="Q1880" s="52" t="str">
        <f t="shared" si="323"/>
        <v/>
      </c>
      <c r="R1880" s="55" t="str">
        <f t="shared" si="324"/>
        <v/>
      </c>
      <c r="S1880" s="52" t="str">
        <f t="shared" si="332"/>
        <v/>
      </c>
      <c r="T1880" s="83" t="str">
        <f t="shared" si="325"/>
        <v/>
      </c>
      <c r="U1880" s="53" t="str">
        <f>IF(S1880="","",COUNTIF($S$7:S1880,"該当２"))</f>
        <v/>
      </c>
      <c r="V1880" s="56" t="str">
        <f t="shared" si="326"/>
        <v/>
      </c>
      <c r="W1880" s="83" t="str">
        <f t="shared" si="327"/>
        <v/>
      </c>
      <c r="X1880" s="53" t="str">
        <f>IF(V1880="","",COUNTIF($V$7:V1880,"該当３"))</f>
        <v/>
      </c>
    </row>
    <row r="1881" spans="1:24">
      <c r="A1881" s="263">
        <v>1042101001</v>
      </c>
      <c r="B1881" s="263">
        <v>10</v>
      </c>
      <c r="C1881" s="264">
        <v>421</v>
      </c>
      <c r="D1881" s="265">
        <v>1</v>
      </c>
      <c r="E1881" s="264">
        <v>1</v>
      </c>
      <c r="F1881" s="263" t="s">
        <v>495</v>
      </c>
      <c r="G1881" s="263" t="s">
        <v>1987</v>
      </c>
      <c r="H1881" s="266" t="s">
        <v>1987</v>
      </c>
      <c r="I1881" s="263" t="s">
        <v>1989</v>
      </c>
      <c r="J1881" s="51"/>
      <c r="K1881" s="52" t="str">
        <f t="shared" si="328"/>
        <v/>
      </c>
      <c r="L1881" s="83" t="str">
        <f t="shared" si="329"/>
        <v/>
      </c>
      <c r="M1881" s="53" t="str">
        <f>IF(K1881="","",COUNTIF($K$7:K1881,"ﾘｽﾄ１"))</f>
        <v/>
      </c>
      <c r="N1881" s="53" t="str">
        <f t="shared" si="330"/>
        <v/>
      </c>
      <c r="O1881" s="54" t="str">
        <f t="shared" si="331"/>
        <v/>
      </c>
      <c r="P1881" s="53" t="str">
        <f t="shared" si="322"/>
        <v/>
      </c>
      <c r="Q1881" s="52" t="str">
        <f t="shared" si="323"/>
        <v/>
      </c>
      <c r="R1881" s="55" t="str">
        <f t="shared" si="324"/>
        <v/>
      </c>
      <c r="S1881" s="52" t="str">
        <f t="shared" si="332"/>
        <v/>
      </c>
      <c r="T1881" s="83" t="str">
        <f t="shared" si="325"/>
        <v/>
      </c>
      <c r="U1881" s="53" t="str">
        <f>IF(S1881="","",COUNTIF($S$7:S1881,"該当２"))</f>
        <v/>
      </c>
      <c r="V1881" s="56" t="str">
        <f t="shared" si="326"/>
        <v/>
      </c>
      <c r="W1881" s="83" t="str">
        <f t="shared" si="327"/>
        <v/>
      </c>
      <c r="X1881" s="53" t="str">
        <f>IF(V1881="","",COUNTIF($V$7:V1881,"該当３"))</f>
        <v/>
      </c>
    </row>
    <row r="1882" spans="1:24">
      <c r="A1882" s="263">
        <v>1042101002</v>
      </c>
      <c r="B1882" s="263">
        <v>10</v>
      </c>
      <c r="C1882" s="264">
        <v>421</v>
      </c>
      <c r="D1882" s="265">
        <v>1</v>
      </c>
      <c r="E1882" s="264">
        <v>2</v>
      </c>
      <c r="F1882" s="263" t="s">
        <v>495</v>
      </c>
      <c r="G1882" s="263" t="s">
        <v>1987</v>
      </c>
      <c r="H1882" s="266" t="s">
        <v>1987</v>
      </c>
      <c r="I1882" s="263" t="s">
        <v>1990</v>
      </c>
      <c r="J1882" s="51"/>
      <c r="K1882" s="52" t="str">
        <f t="shared" si="328"/>
        <v/>
      </c>
      <c r="L1882" s="83" t="str">
        <f t="shared" si="329"/>
        <v/>
      </c>
      <c r="M1882" s="53" t="str">
        <f>IF(K1882="","",COUNTIF($K$7:K1882,"ﾘｽﾄ１"))</f>
        <v/>
      </c>
      <c r="N1882" s="53" t="str">
        <f t="shared" si="330"/>
        <v/>
      </c>
      <c r="O1882" s="54" t="str">
        <f t="shared" si="331"/>
        <v/>
      </c>
      <c r="P1882" s="53" t="str">
        <f t="shared" si="322"/>
        <v/>
      </c>
      <c r="Q1882" s="52" t="str">
        <f t="shared" si="323"/>
        <v/>
      </c>
      <c r="R1882" s="55" t="str">
        <f t="shared" si="324"/>
        <v/>
      </c>
      <c r="S1882" s="52" t="str">
        <f t="shared" si="332"/>
        <v/>
      </c>
      <c r="T1882" s="83" t="str">
        <f t="shared" si="325"/>
        <v/>
      </c>
      <c r="U1882" s="53" t="str">
        <f>IF(S1882="","",COUNTIF($S$7:S1882,"該当２"))</f>
        <v/>
      </c>
      <c r="V1882" s="56" t="str">
        <f t="shared" si="326"/>
        <v/>
      </c>
      <c r="W1882" s="83" t="str">
        <f t="shared" si="327"/>
        <v/>
      </c>
      <c r="X1882" s="53" t="str">
        <f>IF(V1882="","",COUNTIF($V$7:V1882,"該当３"))</f>
        <v/>
      </c>
    </row>
    <row r="1883" spans="1:24">
      <c r="A1883" s="263">
        <v>1042101003</v>
      </c>
      <c r="B1883" s="263">
        <v>10</v>
      </c>
      <c r="C1883" s="264">
        <v>421</v>
      </c>
      <c r="D1883" s="265">
        <v>1</v>
      </c>
      <c r="E1883" s="264">
        <v>3</v>
      </c>
      <c r="F1883" s="263" t="s">
        <v>495</v>
      </c>
      <c r="G1883" s="263" t="s">
        <v>1987</v>
      </c>
      <c r="H1883" s="266" t="s">
        <v>1987</v>
      </c>
      <c r="I1883" s="263" t="s">
        <v>1985</v>
      </c>
      <c r="J1883" s="51"/>
      <c r="K1883" s="52" t="str">
        <f t="shared" si="328"/>
        <v/>
      </c>
      <c r="L1883" s="83" t="str">
        <f t="shared" si="329"/>
        <v/>
      </c>
      <c r="M1883" s="53" t="str">
        <f>IF(K1883="","",COUNTIF($K$7:K1883,"ﾘｽﾄ１"))</f>
        <v/>
      </c>
      <c r="N1883" s="53" t="str">
        <f t="shared" si="330"/>
        <v/>
      </c>
      <c r="O1883" s="54" t="str">
        <f t="shared" si="331"/>
        <v/>
      </c>
      <c r="P1883" s="53" t="str">
        <f t="shared" si="322"/>
        <v/>
      </c>
      <c r="Q1883" s="52" t="str">
        <f t="shared" si="323"/>
        <v/>
      </c>
      <c r="R1883" s="55" t="str">
        <f t="shared" si="324"/>
        <v/>
      </c>
      <c r="S1883" s="52" t="str">
        <f t="shared" si="332"/>
        <v/>
      </c>
      <c r="T1883" s="83" t="str">
        <f t="shared" si="325"/>
        <v/>
      </c>
      <c r="U1883" s="53" t="str">
        <f>IF(S1883="","",COUNTIF($S$7:S1883,"該当２"))</f>
        <v/>
      </c>
      <c r="V1883" s="56" t="str">
        <f t="shared" si="326"/>
        <v/>
      </c>
      <c r="W1883" s="83" t="str">
        <f t="shared" si="327"/>
        <v/>
      </c>
      <c r="X1883" s="53" t="str">
        <f>IF(V1883="","",COUNTIF($V$7:V1883,"該当３"))</f>
        <v/>
      </c>
    </row>
    <row r="1884" spans="1:24">
      <c r="A1884" s="263">
        <v>1042101004</v>
      </c>
      <c r="B1884" s="263">
        <v>10</v>
      </c>
      <c r="C1884" s="264">
        <v>421</v>
      </c>
      <c r="D1884" s="265">
        <v>1</v>
      </c>
      <c r="E1884" s="264">
        <v>4</v>
      </c>
      <c r="F1884" s="263" t="s">
        <v>495</v>
      </c>
      <c r="G1884" s="263" t="s">
        <v>1987</v>
      </c>
      <c r="H1884" s="266" t="s">
        <v>1987</v>
      </c>
      <c r="I1884" s="263" t="s">
        <v>71</v>
      </c>
      <c r="J1884" s="51"/>
      <c r="K1884" s="52" t="str">
        <f t="shared" si="328"/>
        <v/>
      </c>
      <c r="L1884" s="83" t="str">
        <f t="shared" si="329"/>
        <v/>
      </c>
      <c r="M1884" s="53" t="str">
        <f>IF(K1884="","",COUNTIF($K$7:K1884,"ﾘｽﾄ１"))</f>
        <v/>
      </c>
      <c r="N1884" s="53" t="str">
        <f t="shared" si="330"/>
        <v/>
      </c>
      <c r="O1884" s="54" t="str">
        <f t="shared" si="331"/>
        <v/>
      </c>
      <c r="P1884" s="53" t="str">
        <f t="shared" si="322"/>
        <v/>
      </c>
      <c r="Q1884" s="52" t="str">
        <f t="shared" si="323"/>
        <v/>
      </c>
      <c r="R1884" s="55" t="str">
        <f t="shared" si="324"/>
        <v/>
      </c>
      <c r="S1884" s="52" t="str">
        <f t="shared" si="332"/>
        <v/>
      </c>
      <c r="T1884" s="83" t="str">
        <f t="shared" si="325"/>
        <v/>
      </c>
      <c r="U1884" s="53" t="str">
        <f>IF(S1884="","",COUNTIF($S$7:S1884,"該当２"))</f>
        <v/>
      </c>
      <c r="V1884" s="56" t="str">
        <f t="shared" si="326"/>
        <v/>
      </c>
      <c r="W1884" s="83" t="str">
        <f t="shared" si="327"/>
        <v/>
      </c>
      <c r="X1884" s="53" t="str">
        <f>IF(V1884="","",COUNTIF($V$7:V1884,"該当３"))</f>
        <v/>
      </c>
    </row>
    <row r="1885" spans="1:24">
      <c r="A1885" s="263">
        <v>1042101005</v>
      </c>
      <c r="B1885" s="263">
        <v>10</v>
      </c>
      <c r="C1885" s="264">
        <v>421</v>
      </c>
      <c r="D1885" s="265">
        <v>1</v>
      </c>
      <c r="E1885" s="264">
        <v>5</v>
      </c>
      <c r="F1885" s="263" t="s">
        <v>495</v>
      </c>
      <c r="G1885" s="263" t="s">
        <v>1987</v>
      </c>
      <c r="H1885" s="266" t="s">
        <v>1987</v>
      </c>
      <c r="I1885" s="263" t="s">
        <v>65</v>
      </c>
      <c r="J1885" s="51"/>
      <c r="K1885" s="52" t="str">
        <f t="shared" si="328"/>
        <v/>
      </c>
      <c r="L1885" s="83" t="str">
        <f t="shared" si="329"/>
        <v/>
      </c>
      <c r="M1885" s="53" t="str">
        <f>IF(K1885="","",COUNTIF($K$7:K1885,"ﾘｽﾄ１"))</f>
        <v/>
      </c>
      <c r="N1885" s="53" t="str">
        <f t="shared" si="330"/>
        <v/>
      </c>
      <c r="O1885" s="54" t="str">
        <f t="shared" si="331"/>
        <v/>
      </c>
      <c r="P1885" s="53" t="str">
        <f t="shared" si="322"/>
        <v/>
      </c>
      <c r="Q1885" s="52" t="str">
        <f t="shared" si="323"/>
        <v/>
      </c>
      <c r="R1885" s="55" t="str">
        <f t="shared" si="324"/>
        <v/>
      </c>
      <c r="S1885" s="52" t="str">
        <f t="shared" si="332"/>
        <v/>
      </c>
      <c r="T1885" s="83" t="str">
        <f t="shared" si="325"/>
        <v/>
      </c>
      <c r="U1885" s="53" t="str">
        <f>IF(S1885="","",COUNTIF($S$7:S1885,"該当２"))</f>
        <v/>
      </c>
      <c r="V1885" s="56" t="str">
        <f t="shared" si="326"/>
        <v/>
      </c>
      <c r="W1885" s="83" t="str">
        <f t="shared" si="327"/>
        <v/>
      </c>
      <c r="X1885" s="53" t="str">
        <f>IF(V1885="","",COUNTIF($V$7:V1885,"該当３"))</f>
        <v/>
      </c>
    </row>
    <row r="1886" spans="1:24">
      <c r="A1886" s="263">
        <v>1042101006</v>
      </c>
      <c r="B1886" s="263">
        <v>10</v>
      </c>
      <c r="C1886" s="264">
        <v>421</v>
      </c>
      <c r="D1886" s="265">
        <v>1</v>
      </c>
      <c r="E1886" s="264">
        <v>6</v>
      </c>
      <c r="F1886" s="263" t="s">
        <v>495</v>
      </c>
      <c r="G1886" s="263" t="s">
        <v>1987</v>
      </c>
      <c r="H1886" s="266" t="s">
        <v>1987</v>
      </c>
      <c r="I1886" s="263" t="s">
        <v>1991</v>
      </c>
      <c r="J1886" s="51"/>
      <c r="K1886" s="52" t="str">
        <f t="shared" si="328"/>
        <v/>
      </c>
      <c r="L1886" s="83" t="str">
        <f t="shared" si="329"/>
        <v/>
      </c>
      <c r="M1886" s="53" t="str">
        <f>IF(K1886="","",COUNTIF($K$7:K1886,"ﾘｽﾄ１"))</f>
        <v/>
      </c>
      <c r="N1886" s="53" t="str">
        <f t="shared" si="330"/>
        <v/>
      </c>
      <c r="O1886" s="54" t="str">
        <f t="shared" si="331"/>
        <v/>
      </c>
      <c r="P1886" s="53" t="str">
        <f t="shared" si="322"/>
        <v/>
      </c>
      <c r="Q1886" s="52" t="str">
        <f t="shared" si="323"/>
        <v/>
      </c>
      <c r="R1886" s="55" t="str">
        <f t="shared" si="324"/>
        <v/>
      </c>
      <c r="S1886" s="52" t="str">
        <f t="shared" si="332"/>
        <v/>
      </c>
      <c r="T1886" s="83" t="str">
        <f t="shared" si="325"/>
        <v/>
      </c>
      <c r="U1886" s="53" t="str">
        <f>IF(S1886="","",COUNTIF($S$7:S1886,"該当２"))</f>
        <v/>
      </c>
      <c r="V1886" s="56" t="str">
        <f t="shared" si="326"/>
        <v/>
      </c>
      <c r="W1886" s="83" t="str">
        <f t="shared" si="327"/>
        <v/>
      </c>
      <c r="X1886" s="53" t="str">
        <f>IF(V1886="","",COUNTIF($V$7:V1886,"該当３"))</f>
        <v/>
      </c>
    </row>
    <row r="1887" spans="1:24">
      <c r="A1887" s="263">
        <v>1042101007</v>
      </c>
      <c r="B1887" s="263">
        <v>10</v>
      </c>
      <c r="C1887" s="264">
        <v>421</v>
      </c>
      <c r="D1887" s="265">
        <v>1</v>
      </c>
      <c r="E1887" s="264">
        <v>7</v>
      </c>
      <c r="F1887" s="263" t="s">
        <v>495</v>
      </c>
      <c r="G1887" s="263" t="s">
        <v>1987</v>
      </c>
      <c r="H1887" s="266" t="s">
        <v>1987</v>
      </c>
      <c r="I1887" s="263" t="s">
        <v>1992</v>
      </c>
      <c r="J1887" s="51"/>
      <c r="K1887" s="52" t="str">
        <f t="shared" si="328"/>
        <v/>
      </c>
      <c r="L1887" s="83" t="str">
        <f t="shared" si="329"/>
        <v/>
      </c>
      <c r="M1887" s="53" t="str">
        <f>IF(K1887="","",COUNTIF($K$7:K1887,"ﾘｽﾄ１"))</f>
        <v/>
      </c>
      <c r="N1887" s="53" t="str">
        <f t="shared" si="330"/>
        <v/>
      </c>
      <c r="O1887" s="54" t="str">
        <f t="shared" si="331"/>
        <v/>
      </c>
      <c r="P1887" s="53" t="str">
        <f t="shared" si="322"/>
        <v/>
      </c>
      <c r="Q1887" s="52" t="str">
        <f t="shared" si="323"/>
        <v/>
      </c>
      <c r="R1887" s="55" t="str">
        <f t="shared" si="324"/>
        <v/>
      </c>
      <c r="S1887" s="52" t="str">
        <f t="shared" si="332"/>
        <v/>
      </c>
      <c r="T1887" s="83" t="str">
        <f t="shared" si="325"/>
        <v/>
      </c>
      <c r="U1887" s="53" t="str">
        <f>IF(S1887="","",COUNTIF($S$7:S1887,"該当２"))</f>
        <v/>
      </c>
      <c r="V1887" s="56" t="str">
        <f t="shared" si="326"/>
        <v/>
      </c>
      <c r="W1887" s="83" t="str">
        <f t="shared" si="327"/>
        <v/>
      </c>
      <c r="X1887" s="53" t="str">
        <f>IF(V1887="","",COUNTIF($V$7:V1887,"該当３"))</f>
        <v/>
      </c>
    </row>
    <row r="1888" spans="1:24">
      <c r="A1888" s="263">
        <v>1042101008</v>
      </c>
      <c r="B1888" s="263">
        <v>10</v>
      </c>
      <c r="C1888" s="264">
        <v>421</v>
      </c>
      <c r="D1888" s="265">
        <v>1</v>
      </c>
      <c r="E1888" s="264">
        <v>8</v>
      </c>
      <c r="F1888" s="263" t="s">
        <v>495</v>
      </c>
      <c r="G1888" s="263" t="s">
        <v>1987</v>
      </c>
      <c r="H1888" s="266" t="s">
        <v>1987</v>
      </c>
      <c r="I1888" s="263" t="s">
        <v>1993</v>
      </c>
      <c r="J1888" s="51"/>
      <c r="K1888" s="52" t="str">
        <f t="shared" si="328"/>
        <v/>
      </c>
      <c r="L1888" s="83" t="str">
        <f t="shared" si="329"/>
        <v/>
      </c>
      <c r="M1888" s="53" t="str">
        <f>IF(K1888="","",COUNTIF($K$7:K1888,"ﾘｽﾄ１"))</f>
        <v/>
      </c>
      <c r="N1888" s="53" t="str">
        <f t="shared" si="330"/>
        <v/>
      </c>
      <c r="O1888" s="54" t="str">
        <f t="shared" si="331"/>
        <v/>
      </c>
      <c r="P1888" s="53" t="str">
        <f t="shared" si="322"/>
        <v/>
      </c>
      <c r="Q1888" s="52" t="str">
        <f t="shared" si="323"/>
        <v/>
      </c>
      <c r="R1888" s="55" t="str">
        <f t="shared" si="324"/>
        <v/>
      </c>
      <c r="S1888" s="52" t="str">
        <f t="shared" si="332"/>
        <v/>
      </c>
      <c r="T1888" s="83" t="str">
        <f t="shared" si="325"/>
        <v/>
      </c>
      <c r="U1888" s="53" t="str">
        <f>IF(S1888="","",COUNTIF($S$7:S1888,"該当２"))</f>
        <v/>
      </c>
      <c r="V1888" s="56" t="str">
        <f t="shared" si="326"/>
        <v/>
      </c>
      <c r="W1888" s="83" t="str">
        <f t="shared" si="327"/>
        <v/>
      </c>
      <c r="X1888" s="53" t="str">
        <f>IF(V1888="","",COUNTIF($V$7:V1888,"該当３"))</f>
        <v/>
      </c>
    </row>
    <row r="1889" spans="1:24">
      <c r="A1889" s="263">
        <v>1042101009</v>
      </c>
      <c r="B1889" s="263">
        <v>10</v>
      </c>
      <c r="C1889" s="264">
        <v>421</v>
      </c>
      <c r="D1889" s="265">
        <v>1</v>
      </c>
      <c r="E1889" s="264">
        <v>9</v>
      </c>
      <c r="F1889" s="263" t="s">
        <v>495</v>
      </c>
      <c r="G1889" s="263" t="s">
        <v>1987</v>
      </c>
      <c r="H1889" s="266" t="s">
        <v>1987</v>
      </c>
      <c r="I1889" s="263" t="s">
        <v>1994</v>
      </c>
      <c r="J1889" s="51"/>
      <c r="K1889" s="52" t="str">
        <f t="shared" si="328"/>
        <v/>
      </c>
      <c r="L1889" s="83" t="str">
        <f t="shared" si="329"/>
        <v/>
      </c>
      <c r="M1889" s="53" t="str">
        <f>IF(K1889="","",COUNTIF($K$7:K1889,"ﾘｽﾄ１"))</f>
        <v/>
      </c>
      <c r="N1889" s="53" t="str">
        <f t="shared" si="330"/>
        <v/>
      </c>
      <c r="O1889" s="54" t="str">
        <f t="shared" si="331"/>
        <v/>
      </c>
      <c r="P1889" s="53" t="str">
        <f t="shared" si="322"/>
        <v/>
      </c>
      <c r="Q1889" s="52" t="str">
        <f t="shared" si="323"/>
        <v/>
      </c>
      <c r="R1889" s="55" t="str">
        <f t="shared" si="324"/>
        <v/>
      </c>
      <c r="S1889" s="52" t="str">
        <f t="shared" si="332"/>
        <v/>
      </c>
      <c r="T1889" s="83" t="str">
        <f t="shared" si="325"/>
        <v/>
      </c>
      <c r="U1889" s="53" t="str">
        <f>IF(S1889="","",COUNTIF($S$7:S1889,"該当２"))</f>
        <v/>
      </c>
      <c r="V1889" s="56" t="str">
        <f t="shared" si="326"/>
        <v/>
      </c>
      <c r="W1889" s="83" t="str">
        <f t="shared" si="327"/>
        <v/>
      </c>
      <c r="X1889" s="53" t="str">
        <f>IF(V1889="","",COUNTIF($V$7:V1889,"該当３"))</f>
        <v/>
      </c>
    </row>
    <row r="1890" spans="1:24">
      <c r="A1890" s="263">
        <v>1042101010</v>
      </c>
      <c r="B1890" s="263">
        <v>10</v>
      </c>
      <c r="C1890" s="264">
        <v>421</v>
      </c>
      <c r="D1890" s="265">
        <v>1</v>
      </c>
      <c r="E1890" s="264">
        <v>10</v>
      </c>
      <c r="F1890" s="263" t="s">
        <v>495</v>
      </c>
      <c r="G1890" s="263" t="s">
        <v>1987</v>
      </c>
      <c r="H1890" s="266" t="s">
        <v>1987</v>
      </c>
      <c r="I1890" s="263" t="s">
        <v>1995</v>
      </c>
      <c r="J1890" s="51"/>
      <c r="K1890" s="52" t="str">
        <f t="shared" si="328"/>
        <v/>
      </c>
      <c r="L1890" s="83" t="str">
        <f t="shared" si="329"/>
        <v/>
      </c>
      <c r="M1890" s="53" t="str">
        <f>IF(K1890="","",COUNTIF($K$7:K1890,"ﾘｽﾄ１"))</f>
        <v/>
      </c>
      <c r="N1890" s="53" t="str">
        <f t="shared" si="330"/>
        <v/>
      </c>
      <c r="O1890" s="54" t="str">
        <f t="shared" si="331"/>
        <v/>
      </c>
      <c r="P1890" s="53" t="str">
        <f t="shared" si="322"/>
        <v/>
      </c>
      <c r="Q1890" s="52" t="str">
        <f t="shared" si="323"/>
        <v/>
      </c>
      <c r="R1890" s="55" t="str">
        <f t="shared" si="324"/>
        <v/>
      </c>
      <c r="S1890" s="52" t="str">
        <f t="shared" si="332"/>
        <v/>
      </c>
      <c r="T1890" s="83" t="str">
        <f t="shared" si="325"/>
        <v/>
      </c>
      <c r="U1890" s="53" t="str">
        <f>IF(S1890="","",COUNTIF($S$7:S1890,"該当２"))</f>
        <v/>
      </c>
      <c r="V1890" s="56" t="str">
        <f t="shared" si="326"/>
        <v/>
      </c>
      <c r="W1890" s="83" t="str">
        <f t="shared" si="327"/>
        <v/>
      </c>
      <c r="X1890" s="53" t="str">
        <f>IF(V1890="","",COUNTIF($V$7:V1890,"該当３"))</f>
        <v/>
      </c>
    </row>
    <row r="1891" spans="1:24">
      <c r="A1891" s="263">
        <v>1042101011</v>
      </c>
      <c r="B1891" s="263">
        <v>10</v>
      </c>
      <c r="C1891" s="264">
        <v>421</v>
      </c>
      <c r="D1891" s="265">
        <v>1</v>
      </c>
      <c r="E1891" s="264">
        <v>11</v>
      </c>
      <c r="F1891" s="263" t="s">
        <v>495</v>
      </c>
      <c r="G1891" s="263" t="s">
        <v>1987</v>
      </c>
      <c r="H1891" s="263" t="s">
        <v>1987</v>
      </c>
      <c r="I1891" s="263" t="s">
        <v>1996</v>
      </c>
      <c r="J1891" s="51"/>
      <c r="K1891" s="52" t="str">
        <f t="shared" si="328"/>
        <v/>
      </c>
      <c r="L1891" s="83" t="str">
        <f t="shared" si="329"/>
        <v/>
      </c>
      <c r="M1891" s="53" t="str">
        <f>IF(K1891="","",COUNTIF($K$7:K1891,"ﾘｽﾄ１"))</f>
        <v/>
      </c>
      <c r="N1891" s="53" t="str">
        <f t="shared" si="330"/>
        <v/>
      </c>
      <c r="O1891" s="54" t="str">
        <f t="shared" si="331"/>
        <v/>
      </c>
      <c r="P1891" s="53" t="str">
        <f t="shared" si="322"/>
        <v/>
      </c>
      <c r="Q1891" s="52" t="str">
        <f t="shared" si="323"/>
        <v/>
      </c>
      <c r="R1891" s="55" t="str">
        <f t="shared" si="324"/>
        <v/>
      </c>
      <c r="S1891" s="52" t="str">
        <f t="shared" si="332"/>
        <v/>
      </c>
      <c r="T1891" s="83" t="str">
        <f t="shared" si="325"/>
        <v/>
      </c>
      <c r="U1891" s="53" t="str">
        <f>IF(S1891="","",COUNTIF($S$7:S1891,"該当２"))</f>
        <v/>
      </c>
      <c r="V1891" s="56" t="str">
        <f t="shared" si="326"/>
        <v/>
      </c>
      <c r="W1891" s="83" t="str">
        <f t="shared" si="327"/>
        <v/>
      </c>
      <c r="X1891" s="53" t="str">
        <f>IF(V1891="","",COUNTIF($V$7:V1891,"該当３"))</f>
        <v/>
      </c>
    </row>
    <row r="1892" spans="1:24">
      <c r="A1892" s="263">
        <v>1042101012</v>
      </c>
      <c r="B1892" s="263">
        <v>10</v>
      </c>
      <c r="C1892" s="264">
        <v>421</v>
      </c>
      <c r="D1892" s="265">
        <v>1</v>
      </c>
      <c r="E1892" s="264">
        <v>12</v>
      </c>
      <c r="F1892" s="263" t="s">
        <v>495</v>
      </c>
      <c r="G1892" s="263" t="s">
        <v>1987</v>
      </c>
      <c r="H1892" s="263" t="s">
        <v>1987</v>
      </c>
      <c r="I1892" s="263" t="s">
        <v>1997</v>
      </c>
      <c r="J1892" s="51"/>
      <c r="K1892" s="52" t="str">
        <f t="shared" si="328"/>
        <v/>
      </c>
      <c r="L1892" s="83" t="str">
        <f t="shared" si="329"/>
        <v/>
      </c>
      <c r="M1892" s="53" t="str">
        <f>IF(K1892="","",COUNTIF($K$7:K1892,"ﾘｽﾄ１"))</f>
        <v/>
      </c>
      <c r="N1892" s="53" t="str">
        <f t="shared" si="330"/>
        <v/>
      </c>
      <c r="O1892" s="54" t="str">
        <f t="shared" si="331"/>
        <v/>
      </c>
      <c r="P1892" s="53" t="str">
        <f t="shared" si="322"/>
        <v/>
      </c>
      <c r="Q1892" s="52" t="str">
        <f t="shared" si="323"/>
        <v/>
      </c>
      <c r="R1892" s="55" t="str">
        <f t="shared" si="324"/>
        <v/>
      </c>
      <c r="S1892" s="52" t="str">
        <f t="shared" si="332"/>
        <v/>
      </c>
      <c r="T1892" s="83" t="str">
        <f t="shared" si="325"/>
        <v/>
      </c>
      <c r="U1892" s="53" t="str">
        <f>IF(S1892="","",COUNTIF($S$7:S1892,"該当２"))</f>
        <v/>
      </c>
      <c r="V1892" s="56" t="str">
        <f t="shared" si="326"/>
        <v/>
      </c>
      <c r="W1892" s="83" t="str">
        <f t="shared" si="327"/>
        <v/>
      </c>
      <c r="X1892" s="53" t="str">
        <f>IF(V1892="","",COUNTIF($V$7:V1892,"該当３"))</f>
        <v/>
      </c>
    </row>
    <row r="1893" spans="1:24">
      <c r="A1893" s="263">
        <v>1042101013</v>
      </c>
      <c r="B1893" s="263">
        <v>10</v>
      </c>
      <c r="C1893" s="264">
        <v>421</v>
      </c>
      <c r="D1893" s="265">
        <v>1</v>
      </c>
      <c r="E1893" s="264">
        <v>13</v>
      </c>
      <c r="F1893" s="263" t="s">
        <v>495</v>
      </c>
      <c r="G1893" s="263" t="s">
        <v>1987</v>
      </c>
      <c r="H1893" s="263" t="s">
        <v>1987</v>
      </c>
      <c r="I1893" s="263" t="s">
        <v>1998</v>
      </c>
      <c r="J1893" s="51"/>
      <c r="K1893" s="52" t="str">
        <f t="shared" si="328"/>
        <v/>
      </c>
      <c r="L1893" s="83" t="str">
        <f t="shared" si="329"/>
        <v/>
      </c>
      <c r="M1893" s="53" t="str">
        <f>IF(K1893="","",COUNTIF($K$7:K1893,"ﾘｽﾄ１"))</f>
        <v/>
      </c>
      <c r="N1893" s="53" t="str">
        <f t="shared" si="330"/>
        <v/>
      </c>
      <c r="O1893" s="54" t="str">
        <f t="shared" si="331"/>
        <v/>
      </c>
      <c r="P1893" s="53" t="str">
        <f t="shared" si="322"/>
        <v/>
      </c>
      <c r="Q1893" s="52" t="str">
        <f t="shared" si="323"/>
        <v/>
      </c>
      <c r="R1893" s="55" t="str">
        <f t="shared" si="324"/>
        <v/>
      </c>
      <c r="S1893" s="52" t="str">
        <f t="shared" si="332"/>
        <v/>
      </c>
      <c r="T1893" s="83" t="str">
        <f t="shared" si="325"/>
        <v/>
      </c>
      <c r="U1893" s="53" t="str">
        <f>IF(S1893="","",COUNTIF($S$7:S1893,"該当２"))</f>
        <v/>
      </c>
      <c r="V1893" s="56" t="str">
        <f t="shared" si="326"/>
        <v/>
      </c>
      <c r="W1893" s="83" t="str">
        <f t="shared" si="327"/>
        <v/>
      </c>
      <c r="X1893" s="53" t="str">
        <f>IF(V1893="","",COUNTIF($V$7:V1893,"該当３"))</f>
        <v/>
      </c>
    </row>
    <row r="1894" spans="1:24">
      <c r="A1894" s="263">
        <v>1042101014</v>
      </c>
      <c r="B1894" s="263">
        <v>10</v>
      </c>
      <c r="C1894" s="264">
        <v>421</v>
      </c>
      <c r="D1894" s="265">
        <v>1</v>
      </c>
      <c r="E1894" s="264">
        <v>14</v>
      </c>
      <c r="F1894" s="263" t="s">
        <v>495</v>
      </c>
      <c r="G1894" s="263" t="s">
        <v>1987</v>
      </c>
      <c r="H1894" s="263" t="s">
        <v>1987</v>
      </c>
      <c r="I1894" s="263" t="s">
        <v>1999</v>
      </c>
      <c r="J1894" s="51"/>
      <c r="K1894" s="52" t="str">
        <f t="shared" si="328"/>
        <v/>
      </c>
      <c r="L1894" s="83" t="str">
        <f t="shared" si="329"/>
        <v/>
      </c>
      <c r="M1894" s="53" t="str">
        <f>IF(K1894="","",COUNTIF($K$7:K1894,"ﾘｽﾄ１"))</f>
        <v/>
      </c>
      <c r="N1894" s="53" t="str">
        <f t="shared" si="330"/>
        <v/>
      </c>
      <c r="O1894" s="54" t="str">
        <f t="shared" si="331"/>
        <v/>
      </c>
      <c r="P1894" s="53" t="str">
        <f t="shared" si="322"/>
        <v/>
      </c>
      <c r="Q1894" s="52" t="str">
        <f t="shared" si="323"/>
        <v/>
      </c>
      <c r="R1894" s="55" t="str">
        <f t="shared" si="324"/>
        <v/>
      </c>
      <c r="S1894" s="52" t="str">
        <f t="shared" si="332"/>
        <v/>
      </c>
      <c r="T1894" s="83" t="str">
        <f t="shared" si="325"/>
        <v/>
      </c>
      <c r="U1894" s="53" t="str">
        <f>IF(S1894="","",COUNTIF($S$7:S1894,"該当２"))</f>
        <v/>
      </c>
      <c r="V1894" s="56" t="str">
        <f t="shared" si="326"/>
        <v/>
      </c>
      <c r="W1894" s="83" t="str">
        <f t="shared" si="327"/>
        <v/>
      </c>
      <c r="X1894" s="53" t="str">
        <f>IF(V1894="","",COUNTIF($V$7:V1894,"該当３"))</f>
        <v/>
      </c>
    </row>
    <row r="1895" spans="1:24">
      <c r="A1895" s="263">
        <v>1042101015</v>
      </c>
      <c r="B1895" s="263">
        <v>10</v>
      </c>
      <c r="C1895" s="264">
        <v>421</v>
      </c>
      <c r="D1895" s="265">
        <v>1</v>
      </c>
      <c r="E1895" s="264">
        <v>15</v>
      </c>
      <c r="F1895" s="263" t="s">
        <v>495</v>
      </c>
      <c r="G1895" s="263" t="s">
        <v>1987</v>
      </c>
      <c r="H1895" s="263" t="s">
        <v>1987</v>
      </c>
      <c r="I1895" s="263" t="s">
        <v>2000</v>
      </c>
      <c r="J1895" s="51"/>
      <c r="K1895" s="52" t="str">
        <f t="shared" si="328"/>
        <v/>
      </c>
      <c r="L1895" s="83" t="str">
        <f t="shared" si="329"/>
        <v/>
      </c>
      <c r="M1895" s="53" t="str">
        <f>IF(K1895="","",COUNTIF($K$7:K1895,"ﾘｽﾄ１"))</f>
        <v/>
      </c>
      <c r="N1895" s="53" t="str">
        <f t="shared" si="330"/>
        <v/>
      </c>
      <c r="O1895" s="54" t="str">
        <f t="shared" si="331"/>
        <v/>
      </c>
      <c r="P1895" s="53" t="str">
        <f t="shared" si="322"/>
        <v/>
      </c>
      <c r="Q1895" s="52" t="str">
        <f t="shared" si="323"/>
        <v/>
      </c>
      <c r="R1895" s="55" t="str">
        <f t="shared" si="324"/>
        <v/>
      </c>
      <c r="S1895" s="52" t="str">
        <f t="shared" si="332"/>
        <v/>
      </c>
      <c r="T1895" s="83" t="str">
        <f t="shared" si="325"/>
        <v/>
      </c>
      <c r="U1895" s="53" t="str">
        <f>IF(S1895="","",COUNTIF($S$7:S1895,"該当２"))</f>
        <v/>
      </c>
      <c r="V1895" s="56" t="str">
        <f t="shared" si="326"/>
        <v/>
      </c>
      <c r="W1895" s="83" t="str">
        <f t="shared" si="327"/>
        <v/>
      </c>
      <c r="X1895" s="53" t="str">
        <f>IF(V1895="","",COUNTIF($V$7:V1895,"該当３"))</f>
        <v/>
      </c>
    </row>
    <row r="1896" spans="1:24">
      <c r="A1896" s="263">
        <v>1042101016</v>
      </c>
      <c r="B1896" s="263">
        <v>10</v>
      </c>
      <c r="C1896" s="264">
        <v>421</v>
      </c>
      <c r="D1896" s="265">
        <v>1</v>
      </c>
      <c r="E1896" s="264">
        <v>16</v>
      </c>
      <c r="F1896" s="263" t="s">
        <v>495</v>
      </c>
      <c r="G1896" s="263" t="s">
        <v>1987</v>
      </c>
      <c r="H1896" s="263" t="s">
        <v>1987</v>
      </c>
      <c r="I1896" s="263" t="s">
        <v>236</v>
      </c>
      <c r="J1896" s="51"/>
      <c r="K1896" s="52" t="str">
        <f t="shared" si="328"/>
        <v/>
      </c>
      <c r="L1896" s="83" t="str">
        <f t="shared" si="329"/>
        <v/>
      </c>
      <c r="M1896" s="53" t="str">
        <f>IF(K1896="","",COUNTIF($K$7:K1896,"ﾘｽﾄ１"))</f>
        <v/>
      </c>
      <c r="N1896" s="53" t="str">
        <f t="shared" si="330"/>
        <v/>
      </c>
      <c r="O1896" s="54" t="str">
        <f t="shared" si="331"/>
        <v/>
      </c>
      <c r="P1896" s="53" t="str">
        <f t="shared" si="322"/>
        <v/>
      </c>
      <c r="Q1896" s="52" t="str">
        <f t="shared" si="323"/>
        <v/>
      </c>
      <c r="R1896" s="55" t="str">
        <f t="shared" si="324"/>
        <v/>
      </c>
      <c r="S1896" s="52" t="str">
        <f t="shared" si="332"/>
        <v/>
      </c>
      <c r="T1896" s="83" t="str">
        <f t="shared" si="325"/>
        <v/>
      </c>
      <c r="U1896" s="53" t="str">
        <f>IF(S1896="","",COUNTIF($S$7:S1896,"該当２"))</f>
        <v/>
      </c>
      <c r="V1896" s="56" t="str">
        <f t="shared" si="326"/>
        <v/>
      </c>
      <c r="W1896" s="83" t="str">
        <f t="shared" si="327"/>
        <v/>
      </c>
      <c r="X1896" s="53" t="str">
        <f>IF(V1896="","",COUNTIF($V$7:V1896,"該当３"))</f>
        <v/>
      </c>
    </row>
    <row r="1897" spans="1:24">
      <c r="A1897" s="263">
        <v>1042101017</v>
      </c>
      <c r="B1897" s="263">
        <v>10</v>
      </c>
      <c r="C1897" s="264">
        <v>421</v>
      </c>
      <c r="D1897" s="265">
        <v>1</v>
      </c>
      <c r="E1897" s="264">
        <v>17</v>
      </c>
      <c r="F1897" s="263" t="s">
        <v>495</v>
      </c>
      <c r="G1897" s="263" t="s">
        <v>1987</v>
      </c>
      <c r="H1897" s="263" t="s">
        <v>1987</v>
      </c>
      <c r="I1897" s="263" t="s">
        <v>2001</v>
      </c>
      <c r="J1897" s="51"/>
      <c r="K1897" s="52" t="str">
        <f t="shared" si="328"/>
        <v/>
      </c>
      <c r="L1897" s="83" t="str">
        <f t="shared" si="329"/>
        <v/>
      </c>
      <c r="M1897" s="53" t="str">
        <f>IF(K1897="","",COUNTIF($K$7:K1897,"ﾘｽﾄ１"))</f>
        <v/>
      </c>
      <c r="N1897" s="53" t="str">
        <f t="shared" si="330"/>
        <v/>
      </c>
      <c r="O1897" s="54" t="str">
        <f t="shared" si="331"/>
        <v/>
      </c>
      <c r="P1897" s="53" t="str">
        <f t="shared" si="322"/>
        <v/>
      </c>
      <c r="Q1897" s="52" t="str">
        <f t="shared" si="323"/>
        <v/>
      </c>
      <c r="R1897" s="55" t="str">
        <f t="shared" si="324"/>
        <v/>
      </c>
      <c r="S1897" s="52" t="str">
        <f t="shared" si="332"/>
        <v/>
      </c>
      <c r="T1897" s="83" t="str">
        <f t="shared" si="325"/>
        <v/>
      </c>
      <c r="U1897" s="53" t="str">
        <f>IF(S1897="","",COUNTIF($S$7:S1897,"該当２"))</f>
        <v/>
      </c>
      <c r="V1897" s="56" t="str">
        <f t="shared" si="326"/>
        <v/>
      </c>
      <c r="W1897" s="83" t="str">
        <f t="shared" si="327"/>
        <v/>
      </c>
      <c r="X1897" s="53" t="str">
        <f>IF(V1897="","",COUNTIF($V$7:V1897,"該当３"))</f>
        <v/>
      </c>
    </row>
    <row r="1898" spans="1:24">
      <c r="A1898" s="263">
        <v>1042101018</v>
      </c>
      <c r="B1898" s="263">
        <v>10</v>
      </c>
      <c r="C1898" s="264">
        <v>421</v>
      </c>
      <c r="D1898" s="265">
        <v>1</v>
      </c>
      <c r="E1898" s="264">
        <v>18</v>
      </c>
      <c r="F1898" s="263" t="s">
        <v>495</v>
      </c>
      <c r="G1898" s="263" t="s">
        <v>1987</v>
      </c>
      <c r="H1898" s="263" t="s">
        <v>1987</v>
      </c>
      <c r="I1898" s="263" t="s">
        <v>2002</v>
      </c>
      <c r="J1898" s="51"/>
      <c r="K1898" s="52" t="str">
        <f t="shared" si="328"/>
        <v/>
      </c>
      <c r="L1898" s="83" t="str">
        <f t="shared" si="329"/>
        <v/>
      </c>
      <c r="M1898" s="53" t="str">
        <f>IF(K1898="","",COUNTIF($K$7:K1898,"ﾘｽﾄ１"))</f>
        <v/>
      </c>
      <c r="N1898" s="53" t="str">
        <f t="shared" si="330"/>
        <v/>
      </c>
      <c r="O1898" s="54" t="str">
        <f t="shared" si="331"/>
        <v/>
      </c>
      <c r="P1898" s="53" t="str">
        <f t="shared" si="322"/>
        <v/>
      </c>
      <c r="Q1898" s="52" t="str">
        <f t="shared" si="323"/>
        <v/>
      </c>
      <c r="R1898" s="55" t="str">
        <f t="shared" si="324"/>
        <v/>
      </c>
      <c r="S1898" s="52" t="str">
        <f t="shared" si="332"/>
        <v/>
      </c>
      <c r="T1898" s="83" t="str">
        <f t="shared" si="325"/>
        <v/>
      </c>
      <c r="U1898" s="53" t="str">
        <f>IF(S1898="","",COUNTIF($S$7:S1898,"該当２"))</f>
        <v/>
      </c>
      <c r="V1898" s="56" t="str">
        <f t="shared" si="326"/>
        <v/>
      </c>
      <c r="W1898" s="83" t="str">
        <f t="shared" si="327"/>
        <v/>
      </c>
      <c r="X1898" s="53" t="str">
        <f>IF(V1898="","",COUNTIF($V$7:V1898,"該当３"))</f>
        <v/>
      </c>
    </row>
    <row r="1899" spans="1:24">
      <c r="A1899" s="263">
        <v>1042101019</v>
      </c>
      <c r="B1899" s="263">
        <v>10</v>
      </c>
      <c r="C1899" s="264">
        <v>421</v>
      </c>
      <c r="D1899" s="265">
        <v>1</v>
      </c>
      <c r="E1899" s="264">
        <v>19</v>
      </c>
      <c r="F1899" s="263" t="s">
        <v>495</v>
      </c>
      <c r="G1899" s="263" t="s">
        <v>1987</v>
      </c>
      <c r="H1899" s="263" t="s">
        <v>1987</v>
      </c>
      <c r="I1899" s="263" t="s">
        <v>2003</v>
      </c>
      <c r="J1899" s="51"/>
      <c r="K1899" s="52" t="str">
        <f t="shared" si="328"/>
        <v/>
      </c>
      <c r="L1899" s="83" t="str">
        <f t="shared" si="329"/>
        <v/>
      </c>
      <c r="M1899" s="53" t="str">
        <f>IF(K1899="","",COUNTIF($K$7:K1899,"ﾘｽﾄ１"))</f>
        <v/>
      </c>
      <c r="N1899" s="53" t="str">
        <f t="shared" si="330"/>
        <v/>
      </c>
      <c r="O1899" s="54" t="str">
        <f t="shared" si="331"/>
        <v/>
      </c>
      <c r="P1899" s="53" t="str">
        <f t="shared" si="322"/>
        <v/>
      </c>
      <c r="Q1899" s="52" t="str">
        <f t="shared" si="323"/>
        <v/>
      </c>
      <c r="R1899" s="55" t="str">
        <f t="shared" si="324"/>
        <v/>
      </c>
      <c r="S1899" s="52" t="str">
        <f t="shared" si="332"/>
        <v/>
      </c>
      <c r="T1899" s="83" t="str">
        <f t="shared" si="325"/>
        <v/>
      </c>
      <c r="U1899" s="53" t="str">
        <f>IF(S1899="","",COUNTIF($S$7:S1899,"該当２"))</f>
        <v/>
      </c>
      <c r="V1899" s="56" t="str">
        <f t="shared" si="326"/>
        <v/>
      </c>
      <c r="W1899" s="83" t="str">
        <f t="shared" si="327"/>
        <v/>
      </c>
      <c r="X1899" s="53" t="str">
        <f>IF(V1899="","",COUNTIF($V$7:V1899,"該当３"))</f>
        <v/>
      </c>
    </row>
    <row r="1900" spans="1:24">
      <c r="A1900" s="263">
        <v>1042102000</v>
      </c>
      <c r="B1900" s="263">
        <v>10</v>
      </c>
      <c r="C1900" s="264">
        <v>421</v>
      </c>
      <c r="D1900" s="265">
        <v>2</v>
      </c>
      <c r="E1900" s="264">
        <v>0</v>
      </c>
      <c r="F1900" s="263" t="s">
        <v>495</v>
      </c>
      <c r="G1900" s="263" t="s">
        <v>1987</v>
      </c>
      <c r="H1900" s="263" t="s">
        <v>2004</v>
      </c>
      <c r="I1900" s="263"/>
      <c r="J1900" s="51"/>
      <c r="K1900" s="52" t="str">
        <f t="shared" si="328"/>
        <v/>
      </c>
      <c r="L1900" s="83" t="str">
        <f t="shared" si="329"/>
        <v/>
      </c>
      <c r="M1900" s="53" t="str">
        <f>IF(K1900="","",COUNTIF($K$7:K1900,"ﾘｽﾄ１"))</f>
        <v/>
      </c>
      <c r="N1900" s="53" t="str">
        <f t="shared" si="330"/>
        <v/>
      </c>
      <c r="O1900" s="54" t="str">
        <f t="shared" si="331"/>
        <v/>
      </c>
      <c r="P1900" s="53" t="str">
        <f t="shared" si="322"/>
        <v/>
      </c>
      <c r="Q1900" s="52" t="str">
        <f t="shared" si="323"/>
        <v/>
      </c>
      <c r="R1900" s="55" t="str">
        <f t="shared" si="324"/>
        <v/>
      </c>
      <c r="S1900" s="52" t="str">
        <f t="shared" si="332"/>
        <v/>
      </c>
      <c r="T1900" s="83" t="str">
        <f t="shared" si="325"/>
        <v/>
      </c>
      <c r="U1900" s="53" t="str">
        <f>IF(S1900="","",COUNTIF($S$7:S1900,"該当２"))</f>
        <v/>
      </c>
      <c r="V1900" s="56" t="str">
        <f t="shared" si="326"/>
        <v/>
      </c>
      <c r="W1900" s="83" t="str">
        <f t="shared" si="327"/>
        <v/>
      </c>
      <c r="X1900" s="53" t="str">
        <f>IF(V1900="","",COUNTIF($V$7:V1900,"該当３"))</f>
        <v/>
      </c>
    </row>
    <row r="1901" spans="1:24">
      <c r="A1901" s="263">
        <v>1042102001</v>
      </c>
      <c r="B1901" s="263">
        <v>10</v>
      </c>
      <c r="C1901" s="264">
        <v>421</v>
      </c>
      <c r="D1901" s="265">
        <v>2</v>
      </c>
      <c r="E1901" s="264">
        <v>1</v>
      </c>
      <c r="F1901" s="263" t="s">
        <v>495</v>
      </c>
      <c r="G1901" s="263" t="s">
        <v>1987</v>
      </c>
      <c r="H1901" s="263" t="s">
        <v>2004</v>
      </c>
      <c r="I1901" s="263" t="s">
        <v>2005</v>
      </c>
      <c r="J1901" s="51"/>
      <c r="K1901" s="52" t="str">
        <f t="shared" si="328"/>
        <v/>
      </c>
      <c r="L1901" s="83" t="str">
        <f t="shared" si="329"/>
        <v/>
      </c>
      <c r="M1901" s="53" t="str">
        <f>IF(K1901="","",COUNTIF($K$7:K1901,"ﾘｽﾄ１"))</f>
        <v/>
      </c>
      <c r="N1901" s="53" t="str">
        <f t="shared" si="330"/>
        <v/>
      </c>
      <c r="O1901" s="54" t="str">
        <f t="shared" si="331"/>
        <v/>
      </c>
      <c r="P1901" s="53" t="str">
        <f t="shared" si="322"/>
        <v/>
      </c>
      <c r="Q1901" s="52" t="str">
        <f t="shared" si="323"/>
        <v/>
      </c>
      <c r="R1901" s="55" t="str">
        <f t="shared" si="324"/>
        <v/>
      </c>
      <c r="S1901" s="52" t="str">
        <f t="shared" si="332"/>
        <v/>
      </c>
      <c r="T1901" s="83" t="str">
        <f t="shared" si="325"/>
        <v/>
      </c>
      <c r="U1901" s="53" t="str">
        <f>IF(S1901="","",COUNTIF($S$7:S1901,"該当２"))</f>
        <v/>
      </c>
      <c r="V1901" s="56" t="str">
        <f t="shared" si="326"/>
        <v/>
      </c>
      <c r="W1901" s="83" t="str">
        <f t="shared" si="327"/>
        <v/>
      </c>
      <c r="X1901" s="53" t="str">
        <f>IF(V1901="","",COUNTIF($V$7:V1901,"該当３"))</f>
        <v/>
      </c>
    </row>
    <row r="1902" spans="1:24">
      <c r="A1902" s="263">
        <v>1042102002</v>
      </c>
      <c r="B1902" s="263">
        <v>10</v>
      </c>
      <c r="C1902" s="264">
        <v>421</v>
      </c>
      <c r="D1902" s="265">
        <v>2</v>
      </c>
      <c r="E1902" s="264">
        <v>2</v>
      </c>
      <c r="F1902" s="263" t="s">
        <v>495</v>
      </c>
      <c r="G1902" s="263" t="s">
        <v>1987</v>
      </c>
      <c r="H1902" s="263" t="s">
        <v>2004</v>
      </c>
      <c r="I1902" s="263" t="s">
        <v>1367</v>
      </c>
      <c r="J1902" s="51"/>
      <c r="K1902" s="52" t="str">
        <f t="shared" si="328"/>
        <v/>
      </c>
      <c r="L1902" s="83" t="str">
        <f t="shared" si="329"/>
        <v/>
      </c>
      <c r="M1902" s="53" t="str">
        <f>IF(K1902="","",COUNTIF($K$7:K1902,"ﾘｽﾄ１"))</f>
        <v/>
      </c>
      <c r="N1902" s="53" t="str">
        <f t="shared" si="330"/>
        <v/>
      </c>
      <c r="O1902" s="54" t="str">
        <f t="shared" si="331"/>
        <v/>
      </c>
      <c r="P1902" s="53" t="str">
        <f t="shared" si="322"/>
        <v/>
      </c>
      <c r="Q1902" s="52" t="str">
        <f t="shared" si="323"/>
        <v/>
      </c>
      <c r="R1902" s="55" t="str">
        <f t="shared" si="324"/>
        <v/>
      </c>
      <c r="S1902" s="52" t="str">
        <f t="shared" si="332"/>
        <v/>
      </c>
      <c r="T1902" s="83" t="str">
        <f t="shared" si="325"/>
        <v/>
      </c>
      <c r="U1902" s="53" t="str">
        <f>IF(S1902="","",COUNTIF($S$7:S1902,"該当２"))</f>
        <v/>
      </c>
      <c r="V1902" s="56" t="str">
        <f t="shared" si="326"/>
        <v/>
      </c>
      <c r="W1902" s="83" t="str">
        <f t="shared" si="327"/>
        <v/>
      </c>
      <c r="X1902" s="53" t="str">
        <f>IF(V1902="","",COUNTIF($V$7:V1902,"該当３"))</f>
        <v/>
      </c>
    </row>
    <row r="1903" spans="1:24">
      <c r="A1903" s="263">
        <v>1042102003</v>
      </c>
      <c r="B1903" s="263">
        <v>10</v>
      </c>
      <c r="C1903" s="264">
        <v>421</v>
      </c>
      <c r="D1903" s="265">
        <v>2</v>
      </c>
      <c r="E1903" s="264">
        <v>3</v>
      </c>
      <c r="F1903" s="263" t="s">
        <v>495</v>
      </c>
      <c r="G1903" s="263" t="s">
        <v>1987</v>
      </c>
      <c r="H1903" s="263" t="s">
        <v>2004</v>
      </c>
      <c r="I1903" s="263" t="s">
        <v>2006</v>
      </c>
      <c r="J1903" s="51"/>
      <c r="K1903" s="52" t="str">
        <f t="shared" si="328"/>
        <v/>
      </c>
      <c r="L1903" s="83" t="str">
        <f t="shared" si="329"/>
        <v/>
      </c>
      <c r="M1903" s="53" t="str">
        <f>IF(K1903="","",COUNTIF($K$7:K1903,"ﾘｽﾄ１"))</f>
        <v/>
      </c>
      <c r="N1903" s="53" t="str">
        <f t="shared" si="330"/>
        <v/>
      </c>
      <c r="O1903" s="54" t="str">
        <f t="shared" si="331"/>
        <v/>
      </c>
      <c r="P1903" s="53" t="str">
        <f t="shared" si="322"/>
        <v/>
      </c>
      <c r="Q1903" s="52" t="str">
        <f t="shared" si="323"/>
        <v/>
      </c>
      <c r="R1903" s="55" t="str">
        <f t="shared" si="324"/>
        <v/>
      </c>
      <c r="S1903" s="52" t="str">
        <f t="shared" si="332"/>
        <v/>
      </c>
      <c r="T1903" s="83" t="str">
        <f t="shared" si="325"/>
        <v/>
      </c>
      <c r="U1903" s="53" t="str">
        <f>IF(S1903="","",COUNTIF($S$7:S1903,"該当２"))</f>
        <v/>
      </c>
      <c r="V1903" s="56" t="str">
        <f t="shared" si="326"/>
        <v/>
      </c>
      <c r="W1903" s="83" t="str">
        <f t="shared" si="327"/>
        <v/>
      </c>
      <c r="X1903" s="53" t="str">
        <f>IF(V1903="","",COUNTIF($V$7:V1903,"該当３"))</f>
        <v/>
      </c>
    </row>
    <row r="1904" spans="1:24">
      <c r="A1904" s="263">
        <v>1042102004</v>
      </c>
      <c r="B1904" s="263">
        <v>10</v>
      </c>
      <c r="C1904" s="264">
        <v>421</v>
      </c>
      <c r="D1904" s="265">
        <v>2</v>
      </c>
      <c r="E1904" s="264">
        <v>4</v>
      </c>
      <c r="F1904" s="263" t="s">
        <v>495</v>
      </c>
      <c r="G1904" s="263" t="s">
        <v>1987</v>
      </c>
      <c r="H1904" s="263" t="s">
        <v>2004</v>
      </c>
      <c r="I1904" s="263" t="s">
        <v>53</v>
      </c>
      <c r="J1904" s="51"/>
      <c r="K1904" s="52" t="str">
        <f t="shared" si="328"/>
        <v/>
      </c>
      <c r="L1904" s="83" t="str">
        <f t="shared" si="329"/>
        <v/>
      </c>
      <c r="M1904" s="53" t="str">
        <f>IF(K1904="","",COUNTIF($K$7:K1904,"ﾘｽﾄ１"))</f>
        <v/>
      </c>
      <c r="N1904" s="53" t="str">
        <f t="shared" si="330"/>
        <v/>
      </c>
      <c r="O1904" s="54" t="str">
        <f t="shared" si="331"/>
        <v/>
      </c>
      <c r="P1904" s="53" t="str">
        <f t="shared" si="322"/>
        <v/>
      </c>
      <c r="Q1904" s="52" t="str">
        <f t="shared" si="323"/>
        <v/>
      </c>
      <c r="R1904" s="55" t="str">
        <f t="shared" si="324"/>
        <v/>
      </c>
      <c r="S1904" s="52" t="str">
        <f t="shared" si="332"/>
        <v/>
      </c>
      <c r="T1904" s="83" t="str">
        <f t="shared" si="325"/>
        <v/>
      </c>
      <c r="U1904" s="53" t="str">
        <f>IF(S1904="","",COUNTIF($S$7:S1904,"該当２"))</f>
        <v/>
      </c>
      <c r="V1904" s="56" t="str">
        <f t="shared" si="326"/>
        <v/>
      </c>
      <c r="W1904" s="83" t="str">
        <f t="shared" si="327"/>
        <v/>
      </c>
      <c r="X1904" s="53" t="str">
        <f>IF(V1904="","",COUNTIF($V$7:V1904,"該当３"))</f>
        <v/>
      </c>
    </row>
    <row r="1905" spans="1:24">
      <c r="A1905" s="263">
        <v>1042102005</v>
      </c>
      <c r="B1905" s="263">
        <v>10</v>
      </c>
      <c r="C1905" s="264">
        <v>421</v>
      </c>
      <c r="D1905" s="265">
        <v>2</v>
      </c>
      <c r="E1905" s="264">
        <v>5</v>
      </c>
      <c r="F1905" s="263" t="s">
        <v>495</v>
      </c>
      <c r="G1905" s="263" t="s">
        <v>1987</v>
      </c>
      <c r="H1905" s="263" t="s">
        <v>2004</v>
      </c>
      <c r="I1905" s="263" t="s">
        <v>2007</v>
      </c>
      <c r="J1905" s="51"/>
      <c r="K1905" s="52" t="str">
        <f t="shared" si="328"/>
        <v/>
      </c>
      <c r="L1905" s="83" t="str">
        <f t="shared" si="329"/>
        <v/>
      </c>
      <c r="M1905" s="53" t="str">
        <f>IF(K1905="","",COUNTIF($K$7:K1905,"ﾘｽﾄ１"))</f>
        <v/>
      </c>
      <c r="N1905" s="53" t="str">
        <f t="shared" si="330"/>
        <v/>
      </c>
      <c r="O1905" s="54" t="str">
        <f t="shared" si="331"/>
        <v/>
      </c>
      <c r="P1905" s="53" t="str">
        <f t="shared" si="322"/>
        <v/>
      </c>
      <c r="Q1905" s="52" t="str">
        <f t="shared" si="323"/>
        <v/>
      </c>
      <c r="R1905" s="55" t="str">
        <f t="shared" si="324"/>
        <v/>
      </c>
      <c r="S1905" s="52" t="str">
        <f t="shared" si="332"/>
        <v/>
      </c>
      <c r="T1905" s="83" t="str">
        <f t="shared" si="325"/>
        <v/>
      </c>
      <c r="U1905" s="53" t="str">
        <f>IF(S1905="","",COUNTIF($S$7:S1905,"該当２"))</f>
        <v/>
      </c>
      <c r="V1905" s="56" t="str">
        <f t="shared" si="326"/>
        <v/>
      </c>
      <c r="W1905" s="83" t="str">
        <f t="shared" si="327"/>
        <v/>
      </c>
      <c r="X1905" s="53" t="str">
        <f>IF(V1905="","",COUNTIF($V$7:V1905,"該当３"))</f>
        <v/>
      </c>
    </row>
    <row r="1906" spans="1:24">
      <c r="A1906" s="263">
        <v>1042102006</v>
      </c>
      <c r="B1906" s="263">
        <v>10</v>
      </c>
      <c r="C1906" s="264">
        <v>421</v>
      </c>
      <c r="D1906" s="265">
        <v>2</v>
      </c>
      <c r="E1906" s="264">
        <v>6</v>
      </c>
      <c r="F1906" s="263" t="s">
        <v>495</v>
      </c>
      <c r="G1906" s="263" t="s">
        <v>1987</v>
      </c>
      <c r="H1906" s="263" t="s">
        <v>2004</v>
      </c>
      <c r="I1906" s="263" t="s">
        <v>2008</v>
      </c>
      <c r="J1906" s="51"/>
      <c r="K1906" s="52" t="str">
        <f t="shared" si="328"/>
        <v/>
      </c>
      <c r="L1906" s="83" t="str">
        <f t="shared" si="329"/>
        <v/>
      </c>
      <c r="M1906" s="53" t="str">
        <f>IF(K1906="","",COUNTIF($K$7:K1906,"ﾘｽﾄ１"))</f>
        <v/>
      </c>
      <c r="N1906" s="53" t="str">
        <f t="shared" si="330"/>
        <v/>
      </c>
      <c r="O1906" s="54" t="str">
        <f t="shared" si="331"/>
        <v/>
      </c>
      <c r="P1906" s="53" t="str">
        <f t="shared" si="322"/>
        <v/>
      </c>
      <c r="Q1906" s="52" t="str">
        <f t="shared" si="323"/>
        <v/>
      </c>
      <c r="R1906" s="55" t="str">
        <f t="shared" si="324"/>
        <v/>
      </c>
      <c r="S1906" s="52" t="str">
        <f t="shared" si="332"/>
        <v/>
      </c>
      <c r="T1906" s="83" t="str">
        <f t="shared" si="325"/>
        <v/>
      </c>
      <c r="U1906" s="53" t="str">
        <f>IF(S1906="","",COUNTIF($S$7:S1906,"該当２"))</f>
        <v/>
      </c>
      <c r="V1906" s="56" t="str">
        <f t="shared" si="326"/>
        <v/>
      </c>
      <c r="W1906" s="83" t="str">
        <f t="shared" si="327"/>
        <v/>
      </c>
      <c r="X1906" s="53" t="str">
        <f>IF(V1906="","",COUNTIF($V$7:V1906,"該当３"))</f>
        <v/>
      </c>
    </row>
    <row r="1907" spans="1:24">
      <c r="A1907" s="263">
        <v>1042102007</v>
      </c>
      <c r="B1907" s="263">
        <v>10</v>
      </c>
      <c r="C1907" s="264">
        <v>421</v>
      </c>
      <c r="D1907" s="265">
        <v>2</v>
      </c>
      <c r="E1907" s="264">
        <v>7</v>
      </c>
      <c r="F1907" s="263" t="s">
        <v>495</v>
      </c>
      <c r="G1907" s="263" t="s">
        <v>1987</v>
      </c>
      <c r="H1907" s="263" t="s">
        <v>2004</v>
      </c>
      <c r="I1907" s="263" t="s">
        <v>2009</v>
      </c>
      <c r="J1907" s="51"/>
      <c r="K1907" s="52" t="str">
        <f t="shared" si="328"/>
        <v/>
      </c>
      <c r="L1907" s="83" t="str">
        <f t="shared" si="329"/>
        <v/>
      </c>
      <c r="M1907" s="53" t="str">
        <f>IF(K1907="","",COUNTIF($K$7:K1907,"ﾘｽﾄ１"))</f>
        <v/>
      </c>
      <c r="N1907" s="53" t="str">
        <f t="shared" si="330"/>
        <v/>
      </c>
      <c r="O1907" s="54" t="str">
        <f t="shared" si="331"/>
        <v/>
      </c>
      <c r="P1907" s="53" t="str">
        <f t="shared" si="322"/>
        <v/>
      </c>
      <c r="Q1907" s="52" t="str">
        <f t="shared" si="323"/>
        <v/>
      </c>
      <c r="R1907" s="55" t="str">
        <f t="shared" si="324"/>
        <v/>
      </c>
      <c r="S1907" s="52" t="str">
        <f t="shared" si="332"/>
        <v/>
      </c>
      <c r="T1907" s="83" t="str">
        <f t="shared" si="325"/>
        <v/>
      </c>
      <c r="U1907" s="53" t="str">
        <f>IF(S1907="","",COUNTIF($S$7:S1907,"該当２"))</f>
        <v/>
      </c>
      <c r="V1907" s="56" t="str">
        <f t="shared" si="326"/>
        <v/>
      </c>
      <c r="W1907" s="83" t="str">
        <f t="shared" si="327"/>
        <v/>
      </c>
      <c r="X1907" s="53" t="str">
        <f>IF(V1907="","",COUNTIF($V$7:V1907,"該当３"))</f>
        <v/>
      </c>
    </row>
    <row r="1908" spans="1:24">
      <c r="A1908" s="263">
        <v>1042102008</v>
      </c>
      <c r="B1908" s="263">
        <v>10</v>
      </c>
      <c r="C1908" s="264">
        <v>421</v>
      </c>
      <c r="D1908" s="265">
        <v>2</v>
      </c>
      <c r="E1908" s="264">
        <v>8</v>
      </c>
      <c r="F1908" s="263" t="s">
        <v>495</v>
      </c>
      <c r="G1908" s="263" t="s">
        <v>1987</v>
      </c>
      <c r="H1908" s="263" t="s">
        <v>2004</v>
      </c>
      <c r="I1908" s="263" t="s">
        <v>2010</v>
      </c>
      <c r="J1908" s="51"/>
      <c r="K1908" s="52" t="str">
        <f t="shared" si="328"/>
        <v/>
      </c>
      <c r="L1908" s="83" t="str">
        <f t="shared" si="329"/>
        <v/>
      </c>
      <c r="M1908" s="53" t="str">
        <f>IF(K1908="","",COUNTIF($K$7:K1908,"ﾘｽﾄ１"))</f>
        <v/>
      </c>
      <c r="N1908" s="53" t="str">
        <f t="shared" si="330"/>
        <v/>
      </c>
      <c r="O1908" s="54" t="str">
        <f t="shared" si="331"/>
        <v/>
      </c>
      <c r="P1908" s="53" t="str">
        <f t="shared" si="322"/>
        <v/>
      </c>
      <c r="Q1908" s="52" t="str">
        <f t="shared" si="323"/>
        <v/>
      </c>
      <c r="R1908" s="55" t="str">
        <f t="shared" si="324"/>
        <v/>
      </c>
      <c r="S1908" s="52" t="str">
        <f t="shared" si="332"/>
        <v/>
      </c>
      <c r="T1908" s="83" t="str">
        <f t="shared" si="325"/>
        <v/>
      </c>
      <c r="U1908" s="53" t="str">
        <f>IF(S1908="","",COUNTIF($S$7:S1908,"該当２"))</f>
        <v/>
      </c>
      <c r="V1908" s="56" t="str">
        <f t="shared" si="326"/>
        <v/>
      </c>
      <c r="W1908" s="83" t="str">
        <f t="shared" si="327"/>
        <v/>
      </c>
      <c r="X1908" s="53" t="str">
        <f>IF(V1908="","",COUNTIF($V$7:V1908,"該当３"))</f>
        <v/>
      </c>
    </row>
    <row r="1909" spans="1:24">
      <c r="A1909" s="263">
        <v>1042102009</v>
      </c>
      <c r="B1909" s="263">
        <v>10</v>
      </c>
      <c r="C1909" s="264">
        <v>421</v>
      </c>
      <c r="D1909" s="265">
        <v>2</v>
      </c>
      <c r="E1909" s="264">
        <v>9</v>
      </c>
      <c r="F1909" s="263" t="s">
        <v>495</v>
      </c>
      <c r="G1909" s="263" t="s">
        <v>1987</v>
      </c>
      <c r="H1909" s="263" t="s">
        <v>2004</v>
      </c>
      <c r="I1909" s="263" t="s">
        <v>2011</v>
      </c>
      <c r="J1909" s="51"/>
      <c r="K1909" s="52" t="str">
        <f t="shared" si="328"/>
        <v/>
      </c>
      <c r="L1909" s="83" t="str">
        <f t="shared" si="329"/>
        <v/>
      </c>
      <c r="M1909" s="53" t="str">
        <f>IF(K1909="","",COUNTIF($K$7:K1909,"ﾘｽﾄ１"))</f>
        <v/>
      </c>
      <c r="N1909" s="53" t="str">
        <f t="shared" si="330"/>
        <v/>
      </c>
      <c r="O1909" s="54" t="str">
        <f t="shared" si="331"/>
        <v/>
      </c>
      <c r="P1909" s="53" t="str">
        <f t="shared" si="322"/>
        <v/>
      </c>
      <c r="Q1909" s="52" t="str">
        <f t="shared" si="323"/>
        <v/>
      </c>
      <c r="R1909" s="55" t="str">
        <f t="shared" si="324"/>
        <v/>
      </c>
      <c r="S1909" s="52" t="str">
        <f t="shared" si="332"/>
        <v/>
      </c>
      <c r="T1909" s="83" t="str">
        <f t="shared" si="325"/>
        <v/>
      </c>
      <c r="U1909" s="53" t="str">
        <f>IF(S1909="","",COUNTIF($S$7:S1909,"該当２"))</f>
        <v/>
      </c>
      <c r="V1909" s="56" t="str">
        <f t="shared" si="326"/>
        <v/>
      </c>
      <c r="W1909" s="83" t="str">
        <f t="shared" si="327"/>
        <v/>
      </c>
      <c r="X1909" s="53" t="str">
        <f>IF(V1909="","",COUNTIF($V$7:V1909,"該当３"))</f>
        <v/>
      </c>
    </row>
    <row r="1910" spans="1:24">
      <c r="A1910" s="263">
        <v>1042102010</v>
      </c>
      <c r="B1910" s="263">
        <v>10</v>
      </c>
      <c r="C1910" s="264">
        <v>421</v>
      </c>
      <c r="D1910" s="265">
        <v>2</v>
      </c>
      <c r="E1910" s="264">
        <v>10</v>
      </c>
      <c r="F1910" s="263" t="s">
        <v>495</v>
      </c>
      <c r="G1910" s="263" t="s">
        <v>1987</v>
      </c>
      <c r="H1910" s="263" t="s">
        <v>2004</v>
      </c>
      <c r="I1910" s="263" t="s">
        <v>2012</v>
      </c>
      <c r="J1910" s="51"/>
      <c r="K1910" s="52" t="str">
        <f t="shared" si="328"/>
        <v/>
      </c>
      <c r="L1910" s="83" t="str">
        <f t="shared" si="329"/>
        <v/>
      </c>
      <c r="M1910" s="53" t="str">
        <f>IF(K1910="","",COUNTIF($K$7:K1910,"ﾘｽﾄ１"))</f>
        <v/>
      </c>
      <c r="N1910" s="53" t="str">
        <f t="shared" si="330"/>
        <v/>
      </c>
      <c r="O1910" s="54" t="str">
        <f t="shared" si="331"/>
        <v/>
      </c>
      <c r="P1910" s="53" t="str">
        <f t="shared" si="322"/>
        <v/>
      </c>
      <c r="Q1910" s="52" t="str">
        <f t="shared" si="323"/>
        <v/>
      </c>
      <c r="R1910" s="55" t="str">
        <f t="shared" si="324"/>
        <v/>
      </c>
      <c r="S1910" s="52" t="str">
        <f t="shared" si="332"/>
        <v/>
      </c>
      <c r="T1910" s="83" t="str">
        <f t="shared" si="325"/>
        <v/>
      </c>
      <c r="U1910" s="53" t="str">
        <f>IF(S1910="","",COUNTIF($S$7:S1910,"該当２"))</f>
        <v/>
      </c>
      <c r="V1910" s="56" t="str">
        <f t="shared" si="326"/>
        <v/>
      </c>
      <c r="W1910" s="83" t="str">
        <f t="shared" si="327"/>
        <v/>
      </c>
      <c r="X1910" s="53" t="str">
        <f>IF(V1910="","",COUNTIF($V$7:V1910,"該当３"))</f>
        <v/>
      </c>
    </row>
    <row r="1911" spans="1:24">
      <c r="A1911" s="263">
        <v>1042102011</v>
      </c>
      <c r="B1911" s="263">
        <v>10</v>
      </c>
      <c r="C1911" s="264">
        <v>421</v>
      </c>
      <c r="D1911" s="265">
        <v>2</v>
      </c>
      <c r="E1911" s="264">
        <v>11</v>
      </c>
      <c r="F1911" s="263" t="s">
        <v>495</v>
      </c>
      <c r="G1911" s="263" t="s">
        <v>1987</v>
      </c>
      <c r="H1911" s="263" t="s">
        <v>2004</v>
      </c>
      <c r="I1911" s="263" t="s">
        <v>2013</v>
      </c>
      <c r="J1911" s="51"/>
      <c r="K1911" s="52" t="str">
        <f t="shared" si="328"/>
        <v/>
      </c>
      <c r="L1911" s="83" t="str">
        <f t="shared" si="329"/>
        <v/>
      </c>
      <c r="M1911" s="53" t="str">
        <f>IF(K1911="","",COUNTIF($K$7:K1911,"ﾘｽﾄ１"))</f>
        <v/>
      </c>
      <c r="N1911" s="53" t="str">
        <f t="shared" si="330"/>
        <v/>
      </c>
      <c r="O1911" s="54" t="str">
        <f t="shared" si="331"/>
        <v/>
      </c>
      <c r="P1911" s="53" t="str">
        <f t="shared" si="322"/>
        <v/>
      </c>
      <c r="Q1911" s="52" t="str">
        <f t="shared" si="323"/>
        <v/>
      </c>
      <c r="R1911" s="55" t="str">
        <f t="shared" si="324"/>
        <v/>
      </c>
      <c r="S1911" s="52" t="str">
        <f t="shared" si="332"/>
        <v/>
      </c>
      <c r="T1911" s="83" t="str">
        <f t="shared" si="325"/>
        <v/>
      </c>
      <c r="U1911" s="53" t="str">
        <f>IF(S1911="","",COUNTIF($S$7:S1911,"該当２"))</f>
        <v/>
      </c>
      <c r="V1911" s="56" t="str">
        <f t="shared" si="326"/>
        <v/>
      </c>
      <c r="W1911" s="83" t="str">
        <f t="shared" si="327"/>
        <v/>
      </c>
      <c r="X1911" s="53" t="str">
        <f>IF(V1911="","",COUNTIF($V$7:V1911,"該当３"))</f>
        <v/>
      </c>
    </row>
    <row r="1912" spans="1:24">
      <c r="A1912" s="263">
        <v>1042102012</v>
      </c>
      <c r="B1912" s="263">
        <v>10</v>
      </c>
      <c r="C1912" s="264">
        <v>421</v>
      </c>
      <c r="D1912" s="265">
        <v>2</v>
      </c>
      <c r="E1912" s="264">
        <v>12</v>
      </c>
      <c r="F1912" s="263" t="s">
        <v>495</v>
      </c>
      <c r="G1912" s="263" t="s">
        <v>1987</v>
      </c>
      <c r="H1912" s="263" t="s">
        <v>2004</v>
      </c>
      <c r="I1912" s="263" t="s">
        <v>2014</v>
      </c>
      <c r="J1912" s="51"/>
      <c r="K1912" s="52" t="str">
        <f t="shared" si="328"/>
        <v/>
      </c>
      <c r="L1912" s="83" t="str">
        <f t="shared" si="329"/>
        <v/>
      </c>
      <c r="M1912" s="53" t="str">
        <f>IF(K1912="","",COUNTIF($K$7:K1912,"ﾘｽﾄ１"))</f>
        <v/>
      </c>
      <c r="N1912" s="53" t="str">
        <f t="shared" si="330"/>
        <v/>
      </c>
      <c r="O1912" s="54" t="str">
        <f t="shared" si="331"/>
        <v/>
      </c>
      <c r="P1912" s="53" t="str">
        <f t="shared" si="322"/>
        <v/>
      </c>
      <c r="Q1912" s="52" t="str">
        <f t="shared" si="323"/>
        <v/>
      </c>
      <c r="R1912" s="55" t="str">
        <f t="shared" si="324"/>
        <v/>
      </c>
      <c r="S1912" s="52" t="str">
        <f t="shared" si="332"/>
        <v/>
      </c>
      <c r="T1912" s="83" t="str">
        <f t="shared" si="325"/>
        <v/>
      </c>
      <c r="U1912" s="53" t="str">
        <f>IF(S1912="","",COUNTIF($S$7:S1912,"該当２"))</f>
        <v/>
      </c>
      <c r="V1912" s="56" t="str">
        <f t="shared" si="326"/>
        <v/>
      </c>
      <c r="W1912" s="83" t="str">
        <f t="shared" si="327"/>
        <v/>
      </c>
      <c r="X1912" s="53" t="str">
        <f>IF(V1912="","",COUNTIF($V$7:V1912,"該当３"))</f>
        <v/>
      </c>
    </row>
    <row r="1913" spans="1:24">
      <c r="A1913" s="263">
        <v>1042102013</v>
      </c>
      <c r="B1913" s="263">
        <v>10</v>
      </c>
      <c r="C1913" s="264">
        <v>421</v>
      </c>
      <c r="D1913" s="265">
        <v>2</v>
      </c>
      <c r="E1913" s="264">
        <v>13</v>
      </c>
      <c r="F1913" s="263" t="s">
        <v>495</v>
      </c>
      <c r="G1913" s="263" t="s">
        <v>1987</v>
      </c>
      <c r="H1913" s="263" t="s">
        <v>2004</v>
      </c>
      <c r="I1913" s="263" t="s">
        <v>2015</v>
      </c>
      <c r="J1913" s="51"/>
      <c r="K1913" s="52" t="str">
        <f t="shared" si="328"/>
        <v/>
      </c>
      <c r="L1913" s="83" t="str">
        <f t="shared" si="329"/>
        <v/>
      </c>
      <c r="M1913" s="53" t="str">
        <f>IF(K1913="","",COUNTIF($K$7:K1913,"ﾘｽﾄ１"))</f>
        <v/>
      </c>
      <c r="N1913" s="53" t="str">
        <f t="shared" si="330"/>
        <v/>
      </c>
      <c r="O1913" s="54" t="str">
        <f t="shared" si="331"/>
        <v/>
      </c>
      <c r="P1913" s="53" t="str">
        <f t="shared" si="322"/>
        <v/>
      </c>
      <c r="Q1913" s="52" t="str">
        <f t="shared" si="323"/>
        <v/>
      </c>
      <c r="R1913" s="55" t="str">
        <f t="shared" si="324"/>
        <v/>
      </c>
      <c r="S1913" s="52" t="str">
        <f t="shared" si="332"/>
        <v/>
      </c>
      <c r="T1913" s="83" t="str">
        <f t="shared" si="325"/>
        <v/>
      </c>
      <c r="U1913" s="53" t="str">
        <f>IF(S1913="","",COUNTIF($S$7:S1913,"該当２"))</f>
        <v/>
      </c>
      <c r="V1913" s="56" t="str">
        <f t="shared" si="326"/>
        <v/>
      </c>
      <c r="W1913" s="83" t="str">
        <f t="shared" si="327"/>
        <v/>
      </c>
      <c r="X1913" s="53" t="str">
        <f>IF(V1913="","",COUNTIF($V$7:V1913,"該当３"))</f>
        <v/>
      </c>
    </row>
    <row r="1914" spans="1:24">
      <c r="A1914" s="263">
        <v>1042102014</v>
      </c>
      <c r="B1914" s="263">
        <v>10</v>
      </c>
      <c r="C1914" s="264">
        <v>421</v>
      </c>
      <c r="D1914" s="265">
        <v>2</v>
      </c>
      <c r="E1914" s="264">
        <v>14</v>
      </c>
      <c r="F1914" s="263" t="s">
        <v>495</v>
      </c>
      <c r="G1914" s="263" t="s">
        <v>1987</v>
      </c>
      <c r="H1914" s="263" t="s">
        <v>2004</v>
      </c>
      <c r="I1914" s="263" t="s">
        <v>2016</v>
      </c>
      <c r="J1914" s="51"/>
      <c r="K1914" s="52" t="str">
        <f t="shared" si="328"/>
        <v/>
      </c>
      <c r="L1914" s="83" t="str">
        <f t="shared" si="329"/>
        <v/>
      </c>
      <c r="M1914" s="53" t="str">
        <f>IF(K1914="","",COUNTIF($K$7:K1914,"ﾘｽﾄ１"))</f>
        <v/>
      </c>
      <c r="N1914" s="53" t="str">
        <f t="shared" si="330"/>
        <v/>
      </c>
      <c r="O1914" s="54" t="str">
        <f t="shared" si="331"/>
        <v/>
      </c>
      <c r="P1914" s="53" t="str">
        <f t="shared" si="322"/>
        <v/>
      </c>
      <c r="Q1914" s="52" t="str">
        <f t="shared" si="323"/>
        <v/>
      </c>
      <c r="R1914" s="55" t="str">
        <f t="shared" si="324"/>
        <v/>
      </c>
      <c r="S1914" s="52" t="str">
        <f t="shared" si="332"/>
        <v/>
      </c>
      <c r="T1914" s="83" t="str">
        <f t="shared" si="325"/>
        <v/>
      </c>
      <c r="U1914" s="53" t="str">
        <f>IF(S1914="","",COUNTIF($S$7:S1914,"該当２"))</f>
        <v/>
      </c>
      <c r="V1914" s="56" t="str">
        <f t="shared" si="326"/>
        <v/>
      </c>
      <c r="W1914" s="83" t="str">
        <f t="shared" si="327"/>
        <v/>
      </c>
      <c r="X1914" s="53" t="str">
        <f>IF(V1914="","",COUNTIF($V$7:V1914,"該当３"))</f>
        <v/>
      </c>
    </row>
    <row r="1915" spans="1:24">
      <c r="A1915" s="263">
        <v>1042102015</v>
      </c>
      <c r="B1915" s="263">
        <v>10</v>
      </c>
      <c r="C1915" s="264">
        <v>421</v>
      </c>
      <c r="D1915" s="265">
        <v>2</v>
      </c>
      <c r="E1915" s="264">
        <v>15</v>
      </c>
      <c r="F1915" s="263" t="s">
        <v>495</v>
      </c>
      <c r="G1915" s="263" t="s">
        <v>1987</v>
      </c>
      <c r="H1915" s="263" t="s">
        <v>2004</v>
      </c>
      <c r="I1915" s="263" t="s">
        <v>136</v>
      </c>
      <c r="J1915" s="51"/>
      <c r="K1915" s="52" t="str">
        <f t="shared" si="328"/>
        <v/>
      </c>
      <c r="L1915" s="83" t="str">
        <f t="shared" si="329"/>
        <v/>
      </c>
      <c r="M1915" s="53" t="str">
        <f>IF(K1915="","",COUNTIF($K$7:K1915,"ﾘｽﾄ１"))</f>
        <v/>
      </c>
      <c r="N1915" s="53" t="str">
        <f t="shared" si="330"/>
        <v/>
      </c>
      <c r="O1915" s="54" t="str">
        <f t="shared" si="331"/>
        <v/>
      </c>
      <c r="P1915" s="53" t="str">
        <f t="shared" si="322"/>
        <v/>
      </c>
      <c r="Q1915" s="52" t="str">
        <f t="shared" si="323"/>
        <v/>
      </c>
      <c r="R1915" s="55" t="str">
        <f t="shared" si="324"/>
        <v/>
      </c>
      <c r="S1915" s="52" t="str">
        <f t="shared" si="332"/>
        <v/>
      </c>
      <c r="T1915" s="83" t="str">
        <f t="shared" si="325"/>
        <v/>
      </c>
      <c r="U1915" s="53" t="str">
        <f>IF(S1915="","",COUNTIF($S$7:S1915,"該当２"))</f>
        <v/>
      </c>
      <c r="V1915" s="56" t="str">
        <f t="shared" si="326"/>
        <v/>
      </c>
      <c r="W1915" s="83" t="str">
        <f t="shared" si="327"/>
        <v/>
      </c>
      <c r="X1915" s="53" t="str">
        <f>IF(V1915="","",COUNTIF($V$7:V1915,"該当３"))</f>
        <v/>
      </c>
    </row>
    <row r="1916" spans="1:24">
      <c r="A1916" s="263">
        <v>1042102016</v>
      </c>
      <c r="B1916" s="263">
        <v>10</v>
      </c>
      <c r="C1916" s="264">
        <v>421</v>
      </c>
      <c r="D1916" s="265">
        <v>2</v>
      </c>
      <c r="E1916" s="264">
        <v>16</v>
      </c>
      <c r="F1916" s="263" t="s">
        <v>495</v>
      </c>
      <c r="G1916" s="263" t="s">
        <v>1987</v>
      </c>
      <c r="H1916" s="263" t="s">
        <v>2004</v>
      </c>
      <c r="I1916" s="263" t="s">
        <v>66</v>
      </c>
      <c r="J1916" s="51"/>
      <c r="K1916" s="52" t="str">
        <f t="shared" si="328"/>
        <v/>
      </c>
      <c r="L1916" s="83" t="str">
        <f t="shared" si="329"/>
        <v/>
      </c>
      <c r="M1916" s="53" t="str">
        <f>IF(K1916="","",COUNTIF($K$7:K1916,"ﾘｽﾄ１"))</f>
        <v/>
      </c>
      <c r="N1916" s="53" t="str">
        <f t="shared" si="330"/>
        <v/>
      </c>
      <c r="O1916" s="54" t="str">
        <f t="shared" si="331"/>
        <v/>
      </c>
      <c r="P1916" s="53" t="str">
        <f t="shared" si="322"/>
        <v/>
      </c>
      <c r="Q1916" s="52" t="str">
        <f t="shared" si="323"/>
        <v/>
      </c>
      <c r="R1916" s="55" t="str">
        <f t="shared" si="324"/>
        <v/>
      </c>
      <c r="S1916" s="52" t="str">
        <f t="shared" si="332"/>
        <v/>
      </c>
      <c r="T1916" s="83" t="str">
        <f t="shared" si="325"/>
        <v/>
      </c>
      <c r="U1916" s="53" t="str">
        <f>IF(S1916="","",COUNTIF($S$7:S1916,"該当２"))</f>
        <v/>
      </c>
      <c r="V1916" s="56" t="str">
        <f t="shared" si="326"/>
        <v/>
      </c>
      <c r="W1916" s="83" t="str">
        <f t="shared" si="327"/>
        <v/>
      </c>
      <c r="X1916" s="53" t="str">
        <f>IF(V1916="","",COUNTIF($V$7:V1916,"該当３"))</f>
        <v/>
      </c>
    </row>
    <row r="1917" spans="1:24">
      <c r="A1917" s="263">
        <v>1042102017</v>
      </c>
      <c r="B1917" s="263">
        <v>10</v>
      </c>
      <c r="C1917" s="264">
        <v>421</v>
      </c>
      <c r="D1917" s="265">
        <v>2</v>
      </c>
      <c r="E1917" s="264">
        <v>17</v>
      </c>
      <c r="F1917" s="263" t="s">
        <v>495</v>
      </c>
      <c r="G1917" s="263" t="s">
        <v>1987</v>
      </c>
      <c r="H1917" s="263" t="s">
        <v>2004</v>
      </c>
      <c r="I1917" s="263" t="s">
        <v>2017</v>
      </c>
      <c r="J1917" s="51"/>
      <c r="K1917" s="52" t="str">
        <f t="shared" si="328"/>
        <v/>
      </c>
      <c r="L1917" s="83" t="str">
        <f t="shared" si="329"/>
        <v/>
      </c>
      <c r="M1917" s="53" t="str">
        <f>IF(K1917="","",COUNTIF($K$7:K1917,"ﾘｽﾄ１"))</f>
        <v/>
      </c>
      <c r="N1917" s="53" t="str">
        <f t="shared" si="330"/>
        <v/>
      </c>
      <c r="O1917" s="54" t="str">
        <f t="shared" si="331"/>
        <v/>
      </c>
      <c r="P1917" s="53" t="str">
        <f t="shared" si="322"/>
        <v/>
      </c>
      <c r="Q1917" s="52" t="str">
        <f t="shared" si="323"/>
        <v/>
      </c>
      <c r="R1917" s="55" t="str">
        <f t="shared" si="324"/>
        <v/>
      </c>
      <c r="S1917" s="52" t="str">
        <f t="shared" si="332"/>
        <v/>
      </c>
      <c r="T1917" s="83" t="str">
        <f t="shared" si="325"/>
        <v/>
      </c>
      <c r="U1917" s="53" t="str">
        <f>IF(S1917="","",COUNTIF($S$7:S1917,"該当２"))</f>
        <v/>
      </c>
      <c r="V1917" s="56" t="str">
        <f t="shared" si="326"/>
        <v/>
      </c>
      <c r="W1917" s="83" t="str">
        <f t="shared" si="327"/>
        <v/>
      </c>
      <c r="X1917" s="53" t="str">
        <f>IF(V1917="","",COUNTIF($V$7:V1917,"該当３"))</f>
        <v/>
      </c>
    </row>
    <row r="1918" spans="1:24">
      <c r="A1918" s="263">
        <v>1042102018</v>
      </c>
      <c r="B1918" s="263">
        <v>10</v>
      </c>
      <c r="C1918" s="264">
        <v>421</v>
      </c>
      <c r="D1918" s="265">
        <v>2</v>
      </c>
      <c r="E1918" s="264">
        <v>18</v>
      </c>
      <c r="F1918" s="263" t="s">
        <v>495</v>
      </c>
      <c r="G1918" s="263" t="s">
        <v>1987</v>
      </c>
      <c r="H1918" s="263" t="s">
        <v>2004</v>
      </c>
      <c r="I1918" s="263" t="s">
        <v>2018</v>
      </c>
      <c r="J1918" s="51"/>
      <c r="K1918" s="52" t="str">
        <f t="shared" si="328"/>
        <v/>
      </c>
      <c r="L1918" s="83" t="str">
        <f t="shared" si="329"/>
        <v/>
      </c>
      <c r="M1918" s="53" t="str">
        <f>IF(K1918="","",COUNTIF($K$7:K1918,"ﾘｽﾄ１"))</f>
        <v/>
      </c>
      <c r="N1918" s="53" t="str">
        <f t="shared" si="330"/>
        <v/>
      </c>
      <c r="O1918" s="54" t="str">
        <f t="shared" si="331"/>
        <v/>
      </c>
      <c r="P1918" s="53" t="str">
        <f t="shared" si="322"/>
        <v/>
      </c>
      <c r="Q1918" s="52" t="str">
        <f t="shared" si="323"/>
        <v/>
      </c>
      <c r="R1918" s="55" t="str">
        <f t="shared" si="324"/>
        <v/>
      </c>
      <c r="S1918" s="52" t="str">
        <f t="shared" si="332"/>
        <v/>
      </c>
      <c r="T1918" s="83" t="str">
        <f t="shared" si="325"/>
        <v/>
      </c>
      <c r="U1918" s="53" t="str">
        <f>IF(S1918="","",COUNTIF($S$7:S1918,"該当２"))</f>
        <v/>
      </c>
      <c r="V1918" s="56" t="str">
        <f t="shared" si="326"/>
        <v/>
      </c>
      <c r="W1918" s="83" t="str">
        <f t="shared" si="327"/>
        <v/>
      </c>
      <c r="X1918" s="53" t="str">
        <f>IF(V1918="","",COUNTIF($V$7:V1918,"該当３"))</f>
        <v/>
      </c>
    </row>
    <row r="1919" spans="1:24">
      <c r="A1919" s="263">
        <v>1042102019</v>
      </c>
      <c r="B1919" s="263">
        <v>10</v>
      </c>
      <c r="C1919" s="264">
        <v>421</v>
      </c>
      <c r="D1919" s="265">
        <v>2</v>
      </c>
      <c r="E1919" s="264">
        <v>19</v>
      </c>
      <c r="F1919" s="263" t="s">
        <v>495</v>
      </c>
      <c r="G1919" s="263" t="s">
        <v>1987</v>
      </c>
      <c r="H1919" s="263" t="s">
        <v>2004</v>
      </c>
      <c r="I1919" s="263" t="s">
        <v>2019</v>
      </c>
      <c r="J1919" s="51"/>
      <c r="K1919" s="52" t="str">
        <f t="shared" si="328"/>
        <v/>
      </c>
      <c r="L1919" s="83" t="str">
        <f t="shared" si="329"/>
        <v/>
      </c>
      <c r="M1919" s="53" t="str">
        <f>IF(K1919="","",COUNTIF($K$7:K1919,"ﾘｽﾄ１"))</f>
        <v/>
      </c>
      <c r="N1919" s="53" t="str">
        <f t="shared" si="330"/>
        <v/>
      </c>
      <c r="O1919" s="54" t="str">
        <f t="shared" si="331"/>
        <v/>
      </c>
      <c r="P1919" s="53" t="str">
        <f t="shared" si="322"/>
        <v/>
      </c>
      <c r="Q1919" s="52" t="str">
        <f t="shared" si="323"/>
        <v/>
      </c>
      <c r="R1919" s="55" t="str">
        <f t="shared" si="324"/>
        <v/>
      </c>
      <c r="S1919" s="52" t="str">
        <f t="shared" si="332"/>
        <v/>
      </c>
      <c r="T1919" s="83" t="str">
        <f t="shared" si="325"/>
        <v/>
      </c>
      <c r="U1919" s="53" t="str">
        <f>IF(S1919="","",COUNTIF($S$7:S1919,"該当２"))</f>
        <v/>
      </c>
      <c r="V1919" s="56" t="str">
        <f t="shared" si="326"/>
        <v/>
      </c>
      <c r="W1919" s="83" t="str">
        <f t="shared" si="327"/>
        <v/>
      </c>
      <c r="X1919" s="53" t="str">
        <f>IF(V1919="","",COUNTIF($V$7:V1919,"該当３"))</f>
        <v/>
      </c>
    </row>
    <row r="1920" spans="1:24">
      <c r="A1920" s="263">
        <v>1042102020</v>
      </c>
      <c r="B1920" s="263">
        <v>10</v>
      </c>
      <c r="C1920" s="264">
        <v>421</v>
      </c>
      <c r="D1920" s="265">
        <v>2</v>
      </c>
      <c r="E1920" s="264">
        <v>20</v>
      </c>
      <c r="F1920" s="263" t="s">
        <v>495</v>
      </c>
      <c r="G1920" s="263" t="s">
        <v>1987</v>
      </c>
      <c r="H1920" s="263" t="s">
        <v>2004</v>
      </c>
      <c r="I1920" s="263" t="s">
        <v>2020</v>
      </c>
      <c r="J1920" s="51"/>
      <c r="K1920" s="52" t="str">
        <f t="shared" si="328"/>
        <v/>
      </c>
      <c r="L1920" s="83" t="str">
        <f t="shared" si="329"/>
        <v/>
      </c>
      <c r="M1920" s="53" t="str">
        <f>IF(K1920="","",COUNTIF($K$7:K1920,"ﾘｽﾄ１"))</f>
        <v/>
      </c>
      <c r="N1920" s="53" t="str">
        <f t="shared" si="330"/>
        <v/>
      </c>
      <c r="O1920" s="54" t="str">
        <f t="shared" si="331"/>
        <v/>
      </c>
      <c r="P1920" s="53" t="str">
        <f t="shared" si="322"/>
        <v/>
      </c>
      <c r="Q1920" s="52" t="str">
        <f t="shared" si="323"/>
        <v/>
      </c>
      <c r="R1920" s="55" t="str">
        <f t="shared" si="324"/>
        <v/>
      </c>
      <c r="S1920" s="52" t="str">
        <f t="shared" si="332"/>
        <v/>
      </c>
      <c r="T1920" s="83" t="str">
        <f t="shared" si="325"/>
        <v/>
      </c>
      <c r="U1920" s="53" t="str">
        <f>IF(S1920="","",COUNTIF($S$7:S1920,"該当２"))</f>
        <v/>
      </c>
      <c r="V1920" s="56" t="str">
        <f t="shared" si="326"/>
        <v/>
      </c>
      <c r="W1920" s="83" t="str">
        <f t="shared" si="327"/>
        <v/>
      </c>
      <c r="X1920" s="53" t="str">
        <f>IF(V1920="","",COUNTIF($V$7:V1920,"該当３"))</f>
        <v/>
      </c>
    </row>
    <row r="1921" spans="1:24">
      <c r="A1921" s="263">
        <v>1042102021</v>
      </c>
      <c r="B1921" s="263">
        <v>10</v>
      </c>
      <c r="C1921" s="264">
        <v>421</v>
      </c>
      <c r="D1921" s="265">
        <v>2</v>
      </c>
      <c r="E1921" s="264">
        <v>21</v>
      </c>
      <c r="F1921" s="263" t="s">
        <v>495</v>
      </c>
      <c r="G1921" s="263" t="s">
        <v>1987</v>
      </c>
      <c r="H1921" s="263" t="s">
        <v>2004</v>
      </c>
      <c r="I1921" s="263" t="s">
        <v>2021</v>
      </c>
      <c r="J1921" s="51"/>
      <c r="K1921" s="52" t="str">
        <f t="shared" si="328"/>
        <v/>
      </c>
      <c r="L1921" s="83" t="str">
        <f t="shared" si="329"/>
        <v/>
      </c>
      <c r="M1921" s="53" t="str">
        <f>IF(K1921="","",COUNTIF($K$7:K1921,"ﾘｽﾄ１"))</f>
        <v/>
      </c>
      <c r="N1921" s="53" t="str">
        <f t="shared" si="330"/>
        <v/>
      </c>
      <c r="O1921" s="54" t="str">
        <f t="shared" si="331"/>
        <v/>
      </c>
      <c r="P1921" s="53" t="str">
        <f t="shared" si="322"/>
        <v/>
      </c>
      <c r="Q1921" s="52" t="str">
        <f t="shared" si="323"/>
        <v/>
      </c>
      <c r="R1921" s="55" t="str">
        <f t="shared" si="324"/>
        <v/>
      </c>
      <c r="S1921" s="52" t="str">
        <f t="shared" si="332"/>
        <v/>
      </c>
      <c r="T1921" s="83" t="str">
        <f t="shared" si="325"/>
        <v/>
      </c>
      <c r="U1921" s="53" t="str">
        <f>IF(S1921="","",COUNTIF($S$7:S1921,"該当２"))</f>
        <v/>
      </c>
      <c r="V1921" s="56" t="str">
        <f t="shared" si="326"/>
        <v/>
      </c>
      <c r="W1921" s="83" t="str">
        <f t="shared" si="327"/>
        <v/>
      </c>
      <c r="X1921" s="53" t="str">
        <f>IF(V1921="","",COUNTIF($V$7:V1921,"該当３"))</f>
        <v/>
      </c>
    </row>
    <row r="1922" spans="1:24">
      <c r="A1922" s="263">
        <v>1042102022</v>
      </c>
      <c r="B1922" s="263">
        <v>10</v>
      </c>
      <c r="C1922" s="264">
        <v>421</v>
      </c>
      <c r="D1922" s="265">
        <v>2</v>
      </c>
      <c r="E1922" s="264">
        <v>22</v>
      </c>
      <c r="F1922" s="263" t="s">
        <v>495</v>
      </c>
      <c r="G1922" s="263" t="s">
        <v>1987</v>
      </c>
      <c r="H1922" s="263" t="s">
        <v>2004</v>
      </c>
      <c r="I1922" s="263" t="s">
        <v>2022</v>
      </c>
      <c r="J1922" s="51"/>
      <c r="K1922" s="52" t="str">
        <f t="shared" si="328"/>
        <v/>
      </c>
      <c r="L1922" s="83" t="str">
        <f t="shared" si="329"/>
        <v/>
      </c>
      <c r="M1922" s="53" t="str">
        <f>IF(K1922="","",COUNTIF($K$7:K1922,"ﾘｽﾄ１"))</f>
        <v/>
      </c>
      <c r="N1922" s="53" t="str">
        <f t="shared" si="330"/>
        <v/>
      </c>
      <c r="O1922" s="54" t="str">
        <f t="shared" si="331"/>
        <v/>
      </c>
      <c r="P1922" s="53" t="str">
        <f t="shared" si="322"/>
        <v/>
      </c>
      <c r="Q1922" s="52" t="str">
        <f t="shared" si="323"/>
        <v/>
      </c>
      <c r="R1922" s="55" t="str">
        <f t="shared" si="324"/>
        <v/>
      </c>
      <c r="S1922" s="52" t="str">
        <f t="shared" si="332"/>
        <v/>
      </c>
      <c r="T1922" s="83" t="str">
        <f t="shared" si="325"/>
        <v/>
      </c>
      <c r="U1922" s="53" t="str">
        <f>IF(S1922="","",COUNTIF($S$7:S1922,"該当２"))</f>
        <v/>
      </c>
      <c r="V1922" s="56" t="str">
        <f t="shared" si="326"/>
        <v/>
      </c>
      <c r="W1922" s="83" t="str">
        <f t="shared" si="327"/>
        <v/>
      </c>
      <c r="X1922" s="53" t="str">
        <f>IF(V1922="","",COUNTIF($V$7:V1922,"該当３"))</f>
        <v/>
      </c>
    </row>
    <row r="1923" spans="1:24">
      <c r="A1923" s="263">
        <v>1042102023</v>
      </c>
      <c r="B1923" s="263">
        <v>10</v>
      </c>
      <c r="C1923" s="264">
        <v>421</v>
      </c>
      <c r="D1923" s="265">
        <v>2</v>
      </c>
      <c r="E1923" s="264">
        <v>23</v>
      </c>
      <c r="F1923" s="263" t="s">
        <v>495</v>
      </c>
      <c r="G1923" s="263" t="s">
        <v>1987</v>
      </c>
      <c r="H1923" s="263" t="s">
        <v>2004</v>
      </c>
      <c r="I1923" s="263" t="s">
        <v>2023</v>
      </c>
      <c r="J1923" s="51"/>
      <c r="K1923" s="52" t="str">
        <f t="shared" si="328"/>
        <v/>
      </c>
      <c r="L1923" s="83" t="str">
        <f t="shared" si="329"/>
        <v/>
      </c>
      <c r="M1923" s="53" t="str">
        <f>IF(K1923="","",COUNTIF($K$7:K1923,"ﾘｽﾄ１"))</f>
        <v/>
      </c>
      <c r="N1923" s="53" t="str">
        <f t="shared" si="330"/>
        <v/>
      </c>
      <c r="O1923" s="54" t="str">
        <f t="shared" si="331"/>
        <v/>
      </c>
      <c r="P1923" s="53" t="str">
        <f t="shared" si="322"/>
        <v/>
      </c>
      <c r="Q1923" s="52" t="str">
        <f t="shared" si="323"/>
        <v/>
      </c>
      <c r="R1923" s="55" t="str">
        <f t="shared" si="324"/>
        <v/>
      </c>
      <c r="S1923" s="52" t="str">
        <f t="shared" si="332"/>
        <v/>
      </c>
      <c r="T1923" s="83" t="str">
        <f t="shared" si="325"/>
        <v/>
      </c>
      <c r="U1923" s="53" t="str">
        <f>IF(S1923="","",COUNTIF($S$7:S1923,"該当２"))</f>
        <v/>
      </c>
      <c r="V1923" s="56" t="str">
        <f t="shared" si="326"/>
        <v/>
      </c>
      <c r="W1923" s="83" t="str">
        <f t="shared" si="327"/>
        <v/>
      </c>
      <c r="X1923" s="53" t="str">
        <f>IF(V1923="","",COUNTIF($V$7:V1923,"該当３"))</f>
        <v/>
      </c>
    </row>
    <row r="1924" spans="1:24">
      <c r="A1924" s="263">
        <v>1042102024</v>
      </c>
      <c r="B1924" s="263">
        <v>10</v>
      </c>
      <c r="C1924" s="264">
        <v>421</v>
      </c>
      <c r="D1924" s="265">
        <v>2</v>
      </c>
      <c r="E1924" s="264">
        <v>24</v>
      </c>
      <c r="F1924" s="263" t="s">
        <v>495</v>
      </c>
      <c r="G1924" s="263" t="s">
        <v>1987</v>
      </c>
      <c r="H1924" s="263" t="s">
        <v>2004</v>
      </c>
      <c r="I1924" s="263" t="s">
        <v>2024</v>
      </c>
      <c r="J1924" s="51"/>
      <c r="K1924" s="52" t="str">
        <f t="shared" si="328"/>
        <v/>
      </c>
      <c r="L1924" s="83" t="str">
        <f t="shared" si="329"/>
        <v/>
      </c>
      <c r="M1924" s="53" t="str">
        <f>IF(K1924="","",COUNTIF($K$7:K1924,"ﾘｽﾄ１"))</f>
        <v/>
      </c>
      <c r="N1924" s="53" t="str">
        <f t="shared" si="330"/>
        <v/>
      </c>
      <c r="O1924" s="54" t="str">
        <f t="shared" si="331"/>
        <v/>
      </c>
      <c r="P1924" s="53" t="str">
        <f t="shared" si="322"/>
        <v/>
      </c>
      <c r="Q1924" s="52" t="str">
        <f t="shared" si="323"/>
        <v/>
      </c>
      <c r="R1924" s="55" t="str">
        <f t="shared" si="324"/>
        <v/>
      </c>
      <c r="S1924" s="52" t="str">
        <f t="shared" si="332"/>
        <v/>
      </c>
      <c r="T1924" s="83" t="str">
        <f t="shared" si="325"/>
        <v/>
      </c>
      <c r="U1924" s="53" t="str">
        <f>IF(S1924="","",COUNTIF($S$7:S1924,"該当２"))</f>
        <v/>
      </c>
      <c r="V1924" s="56" t="str">
        <f t="shared" si="326"/>
        <v/>
      </c>
      <c r="W1924" s="83" t="str">
        <f t="shared" si="327"/>
        <v/>
      </c>
      <c r="X1924" s="53" t="str">
        <f>IF(V1924="","",COUNTIF($V$7:V1924,"該当３"))</f>
        <v/>
      </c>
    </row>
    <row r="1925" spans="1:24">
      <c r="A1925" s="263">
        <v>1042102025</v>
      </c>
      <c r="B1925" s="263">
        <v>10</v>
      </c>
      <c r="C1925" s="264">
        <v>421</v>
      </c>
      <c r="D1925" s="265">
        <v>2</v>
      </c>
      <c r="E1925" s="264">
        <v>25</v>
      </c>
      <c r="F1925" s="263" t="s">
        <v>495</v>
      </c>
      <c r="G1925" s="263" t="s">
        <v>1987</v>
      </c>
      <c r="H1925" s="263" t="s">
        <v>2004</v>
      </c>
      <c r="I1925" s="263" t="s">
        <v>2025</v>
      </c>
      <c r="J1925" s="51"/>
      <c r="K1925" s="52" t="str">
        <f t="shared" si="328"/>
        <v/>
      </c>
      <c r="L1925" s="83" t="str">
        <f t="shared" si="329"/>
        <v/>
      </c>
      <c r="M1925" s="53" t="str">
        <f>IF(K1925="","",COUNTIF($K$7:K1925,"ﾘｽﾄ１"))</f>
        <v/>
      </c>
      <c r="N1925" s="53" t="str">
        <f t="shared" si="330"/>
        <v/>
      </c>
      <c r="O1925" s="54" t="str">
        <f t="shared" si="331"/>
        <v/>
      </c>
      <c r="P1925" s="53" t="str">
        <f t="shared" si="322"/>
        <v/>
      </c>
      <c r="Q1925" s="52" t="str">
        <f t="shared" si="323"/>
        <v/>
      </c>
      <c r="R1925" s="55" t="str">
        <f t="shared" si="324"/>
        <v/>
      </c>
      <c r="S1925" s="52" t="str">
        <f t="shared" si="332"/>
        <v/>
      </c>
      <c r="T1925" s="83" t="str">
        <f t="shared" si="325"/>
        <v/>
      </c>
      <c r="U1925" s="53" t="str">
        <f>IF(S1925="","",COUNTIF($S$7:S1925,"該当２"))</f>
        <v/>
      </c>
      <c r="V1925" s="56" t="str">
        <f t="shared" si="326"/>
        <v/>
      </c>
      <c r="W1925" s="83" t="str">
        <f t="shared" si="327"/>
        <v/>
      </c>
      <c r="X1925" s="53" t="str">
        <f>IF(V1925="","",COUNTIF($V$7:V1925,"該当３"))</f>
        <v/>
      </c>
    </row>
    <row r="1926" spans="1:24">
      <c r="A1926" s="263">
        <v>1042103000</v>
      </c>
      <c r="B1926" s="263">
        <v>10</v>
      </c>
      <c r="C1926" s="264">
        <v>421</v>
      </c>
      <c r="D1926" s="265">
        <v>3</v>
      </c>
      <c r="E1926" s="264">
        <v>0</v>
      </c>
      <c r="F1926" s="263" t="s">
        <v>495</v>
      </c>
      <c r="G1926" s="263" t="s">
        <v>1987</v>
      </c>
      <c r="H1926" s="263" t="s">
        <v>2026</v>
      </c>
      <c r="I1926" s="263"/>
      <c r="J1926" s="51"/>
      <c r="K1926" s="52" t="str">
        <f t="shared" si="328"/>
        <v/>
      </c>
      <c r="L1926" s="83" t="str">
        <f t="shared" si="329"/>
        <v/>
      </c>
      <c r="M1926" s="53" t="str">
        <f>IF(K1926="","",COUNTIF($K$7:K1926,"ﾘｽﾄ１"))</f>
        <v/>
      </c>
      <c r="N1926" s="53" t="str">
        <f t="shared" si="330"/>
        <v/>
      </c>
      <c r="O1926" s="54" t="str">
        <f t="shared" si="331"/>
        <v/>
      </c>
      <c r="P1926" s="53" t="str">
        <f t="shared" si="322"/>
        <v/>
      </c>
      <c r="Q1926" s="52" t="str">
        <f t="shared" si="323"/>
        <v/>
      </c>
      <c r="R1926" s="55" t="str">
        <f t="shared" si="324"/>
        <v/>
      </c>
      <c r="S1926" s="52" t="str">
        <f t="shared" si="332"/>
        <v/>
      </c>
      <c r="T1926" s="83" t="str">
        <f t="shared" si="325"/>
        <v/>
      </c>
      <c r="U1926" s="53" t="str">
        <f>IF(S1926="","",COUNTIF($S$7:S1926,"該当２"))</f>
        <v/>
      </c>
      <c r="V1926" s="56" t="str">
        <f t="shared" si="326"/>
        <v/>
      </c>
      <c r="W1926" s="83" t="str">
        <f t="shared" si="327"/>
        <v/>
      </c>
      <c r="X1926" s="53" t="str">
        <f>IF(V1926="","",COUNTIF($V$7:V1926,"該当３"))</f>
        <v/>
      </c>
    </row>
    <row r="1927" spans="1:24">
      <c r="A1927" s="263">
        <v>1042103001</v>
      </c>
      <c r="B1927" s="263">
        <v>10</v>
      </c>
      <c r="C1927" s="264">
        <v>421</v>
      </c>
      <c r="D1927" s="265">
        <v>3</v>
      </c>
      <c r="E1927" s="264">
        <v>1</v>
      </c>
      <c r="F1927" s="263" t="s">
        <v>495</v>
      </c>
      <c r="G1927" s="263" t="s">
        <v>1987</v>
      </c>
      <c r="H1927" s="263" t="s">
        <v>2026</v>
      </c>
      <c r="I1927" s="263" t="s">
        <v>2027</v>
      </c>
      <c r="J1927" s="51"/>
      <c r="K1927" s="52" t="str">
        <f t="shared" si="328"/>
        <v/>
      </c>
      <c r="L1927" s="83" t="str">
        <f t="shared" si="329"/>
        <v/>
      </c>
      <c r="M1927" s="53" t="str">
        <f>IF(K1927="","",COUNTIF($K$7:K1927,"ﾘｽﾄ１"))</f>
        <v/>
      </c>
      <c r="N1927" s="53" t="str">
        <f t="shared" si="330"/>
        <v/>
      </c>
      <c r="O1927" s="54" t="str">
        <f t="shared" si="331"/>
        <v/>
      </c>
      <c r="P1927" s="53" t="str">
        <f t="shared" si="322"/>
        <v/>
      </c>
      <c r="Q1927" s="52" t="str">
        <f t="shared" si="323"/>
        <v/>
      </c>
      <c r="R1927" s="55" t="str">
        <f t="shared" si="324"/>
        <v/>
      </c>
      <c r="S1927" s="52" t="str">
        <f t="shared" si="332"/>
        <v/>
      </c>
      <c r="T1927" s="83" t="str">
        <f t="shared" si="325"/>
        <v/>
      </c>
      <c r="U1927" s="53" t="str">
        <f>IF(S1927="","",COUNTIF($S$7:S1927,"該当２"))</f>
        <v/>
      </c>
      <c r="V1927" s="56" t="str">
        <f t="shared" si="326"/>
        <v/>
      </c>
      <c r="W1927" s="83" t="str">
        <f t="shared" si="327"/>
        <v/>
      </c>
      <c r="X1927" s="53" t="str">
        <f>IF(V1927="","",COUNTIF($V$7:V1927,"該当３"))</f>
        <v/>
      </c>
    </row>
    <row r="1928" spans="1:24">
      <c r="A1928" s="263">
        <v>1042103002</v>
      </c>
      <c r="B1928" s="263">
        <v>10</v>
      </c>
      <c r="C1928" s="264">
        <v>421</v>
      </c>
      <c r="D1928" s="265">
        <v>3</v>
      </c>
      <c r="E1928" s="264">
        <v>2</v>
      </c>
      <c r="F1928" s="263" t="s">
        <v>495</v>
      </c>
      <c r="G1928" s="263" t="s">
        <v>1987</v>
      </c>
      <c r="H1928" s="263" t="s">
        <v>2026</v>
      </c>
      <c r="I1928" s="263" t="s">
        <v>2028</v>
      </c>
      <c r="J1928" s="51"/>
      <c r="K1928" s="52" t="str">
        <f t="shared" si="328"/>
        <v/>
      </c>
      <c r="L1928" s="83" t="str">
        <f t="shared" si="329"/>
        <v/>
      </c>
      <c r="M1928" s="53" t="str">
        <f>IF(K1928="","",COUNTIF($K$7:K1928,"ﾘｽﾄ１"))</f>
        <v/>
      </c>
      <c r="N1928" s="53" t="str">
        <f t="shared" si="330"/>
        <v/>
      </c>
      <c r="O1928" s="54" t="str">
        <f t="shared" si="331"/>
        <v/>
      </c>
      <c r="P1928" s="53" t="str">
        <f t="shared" si="322"/>
        <v/>
      </c>
      <c r="Q1928" s="52" t="str">
        <f t="shared" si="323"/>
        <v/>
      </c>
      <c r="R1928" s="55" t="str">
        <f t="shared" si="324"/>
        <v/>
      </c>
      <c r="S1928" s="52" t="str">
        <f t="shared" si="332"/>
        <v/>
      </c>
      <c r="T1928" s="83" t="str">
        <f t="shared" si="325"/>
        <v/>
      </c>
      <c r="U1928" s="53" t="str">
        <f>IF(S1928="","",COUNTIF($S$7:S1928,"該当２"))</f>
        <v/>
      </c>
      <c r="V1928" s="56" t="str">
        <f t="shared" si="326"/>
        <v/>
      </c>
      <c r="W1928" s="83" t="str">
        <f t="shared" si="327"/>
        <v/>
      </c>
      <c r="X1928" s="53" t="str">
        <f>IF(V1928="","",COUNTIF($V$7:V1928,"該当３"))</f>
        <v/>
      </c>
    </row>
    <row r="1929" spans="1:24">
      <c r="A1929" s="263">
        <v>1042103003</v>
      </c>
      <c r="B1929" s="263">
        <v>10</v>
      </c>
      <c r="C1929" s="264">
        <v>421</v>
      </c>
      <c r="D1929" s="265">
        <v>3</v>
      </c>
      <c r="E1929" s="264">
        <v>3</v>
      </c>
      <c r="F1929" s="263" t="s">
        <v>495</v>
      </c>
      <c r="G1929" s="263" t="s">
        <v>1987</v>
      </c>
      <c r="H1929" s="263" t="s">
        <v>2026</v>
      </c>
      <c r="I1929" s="263" t="s">
        <v>2029</v>
      </c>
      <c r="J1929" s="51"/>
      <c r="K1929" s="52" t="str">
        <f t="shared" si="328"/>
        <v/>
      </c>
      <c r="L1929" s="83" t="str">
        <f t="shared" si="329"/>
        <v/>
      </c>
      <c r="M1929" s="53" t="str">
        <f>IF(K1929="","",COUNTIF($K$7:K1929,"ﾘｽﾄ１"))</f>
        <v/>
      </c>
      <c r="N1929" s="53" t="str">
        <f t="shared" si="330"/>
        <v/>
      </c>
      <c r="O1929" s="54" t="str">
        <f t="shared" si="331"/>
        <v/>
      </c>
      <c r="P1929" s="53" t="str">
        <f t="shared" si="322"/>
        <v/>
      </c>
      <c r="Q1929" s="52" t="str">
        <f t="shared" si="323"/>
        <v/>
      </c>
      <c r="R1929" s="55" t="str">
        <f t="shared" si="324"/>
        <v/>
      </c>
      <c r="S1929" s="52" t="str">
        <f t="shared" si="332"/>
        <v/>
      </c>
      <c r="T1929" s="83" t="str">
        <f t="shared" si="325"/>
        <v/>
      </c>
      <c r="U1929" s="53" t="str">
        <f>IF(S1929="","",COUNTIF($S$7:S1929,"該当２"))</f>
        <v/>
      </c>
      <c r="V1929" s="56" t="str">
        <f t="shared" si="326"/>
        <v/>
      </c>
      <c r="W1929" s="83" t="str">
        <f t="shared" si="327"/>
        <v/>
      </c>
      <c r="X1929" s="53" t="str">
        <f>IF(V1929="","",COUNTIF($V$7:V1929,"該当３"))</f>
        <v/>
      </c>
    </row>
    <row r="1930" spans="1:24">
      <c r="A1930" s="263">
        <v>1042103004</v>
      </c>
      <c r="B1930" s="263">
        <v>10</v>
      </c>
      <c r="C1930" s="264">
        <v>421</v>
      </c>
      <c r="D1930" s="265">
        <v>3</v>
      </c>
      <c r="E1930" s="264">
        <v>4</v>
      </c>
      <c r="F1930" s="263" t="s">
        <v>495</v>
      </c>
      <c r="G1930" s="263" t="s">
        <v>1987</v>
      </c>
      <c r="H1930" s="263" t="s">
        <v>2026</v>
      </c>
      <c r="I1930" s="263" t="s">
        <v>2030</v>
      </c>
      <c r="J1930" s="51"/>
      <c r="K1930" s="52" t="str">
        <f t="shared" si="328"/>
        <v/>
      </c>
      <c r="L1930" s="83" t="str">
        <f t="shared" si="329"/>
        <v/>
      </c>
      <c r="M1930" s="53" t="str">
        <f>IF(K1930="","",COUNTIF($K$7:K1930,"ﾘｽﾄ１"))</f>
        <v/>
      </c>
      <c r="N1930" s="53" t="str">
        <f t="shared" si="330"/>
        <v/>
      </c>
      <c r="O1930" s="54" t="str">
        <f t="shared" si="331"/>
        <v/>
      </c>
      <c r="P1930" s="53" t="str">
        <f t="shared" ref="P1930:P1993" si="333">IF(O1930="該当１",G1930,"")</f>
        <v/>
      </c>
      <c r="Q1930" s="52" t="str">
        <f t="shared" ref="Q1930:Q1993" si="334">IF(O1930="該当１","ﾘｽﾄ2","")</f>
        <v/>
      </c>
      <c r="R1930" s="55" t="str">
        <f t="shared" ref="R1930:R1993" si="335">IF(Q1930="ﾘｽﾄ2",H1930,"")</f>
        <v/>
      </c>
      <c r="S1930" s="52" t="str">
        <f t="shared" si="332"/>
        <v/>
      </c>
      <c r="T1930" s="83" t="str">
        <f t="shared" ref="T1930:T1993" si="336">IF(S1930="該当２",H1930,"")</f>
        <v/>
      </c>
      <c r="U1930" s="53" t="str">
        <f>IF(S1930="","",COUNTIF($S$7:S1930,"該当２"))</f>
        <v/>
      </c>
      <c r="V1930" s="56" t="str">
        <f t="shared" ref="V1930:V1993" si="337">IF(AND($S$2=H1930,E1930&gt;0,E1930&lt;998),"該当３","")</f>
        <v/>
      </c>
      <c r="W1930" s="83" t="str">
        <f t="shared" ref="W1930:W1993" si="338">IF(V1930="該当３",I1930,"")</f>
        <v/>
      </c>
      <c r="X1930" s="53" t="str">
        <f>IF(V1930="","",COUNTIF($V$7:V1930,"該当３"))</f>
        <v/>
      </c>
    </row>
    <row r="1931" spans="1:24">
      <c r="A1931" s="263">
        <v>1042103005</v>
      </c>
      <c r="B1931" s="263">
        <v>10</v>
      </c>
      <c r="C1931" s="264">
        <v>421</v>
      </c>
      <c r="D1931" s="265">
        <v>3</v>
      </c>
      <c r="E1931" s="264">
        <v>5</v>
      </c>
      <c r="F1931" s="263" t="s">
        <v>495</v>
      </c>
      <c r="G1931" s="263" t="s">
        <v>1987</v>
      </c>
      <c r="H1931" s="263" t="s">
        <v>2026</v>
      </c>
      <c r="I1931" s="263" t="s">
        <v>2031</v>
      </c>
      <c r="J1931" s="51"/>
      <c r="K1931" s="52" t="str">
        <f t="shared" ref="K1931:K1994" si="339">IF(AND($C1931&gt;0,$H1931=""),"ﾘｽﾄ１","")</f>
        <v/>
      </c>
      <c r="L1931" s="83" t="str">
        <f t="shared" ref="L1931:L1994" si="340">IF(K1931="ﾘｽﾄ１",G1931,"")</f>
        <v/>
      </c>
      <c r="M1931" s="53" t="str">
        <f>IF(K1931="","",COUNTIF($K$7:K1931,"ﾘｽﾄ１"))</f>
        <v/>
      </c>
      <c r="N1931" s="53" t="str">
        <f t="shared" ref="N1931:N1994" si="341">IF(AND(D1931=0,E1931&gt;0),"同一区","")</f>
        <v/>
      </c>
      <c r="O1931" s="54" t="str">
        <f t="shared" ref="O1931:O1994" si="342">IF(AND(EXACT($K$2,G1931),H1931&gt;0),"該当１","")</f>
        <v/>
      </c>
      <c r="P1931" s="53" t="str">
        <f t="shared" si="333"/>
        <v/>
      </c>
      <c r="Q1931" s="52" t="str">
        <f t="shared" si="334"/>
        <v/>
      </c>
      <c r="R1931" s="55" t="str">
        <f t="shared" si="335"/>
        <v/>
      </c>
      <c r="S1931" s="52" t="str">
        <f t="shared" ref="S1931:S1994" si="343">IF(AND(Q1931="ﾘｽﾄ2",OR(I1931=0,AND(N1931="同一区",E1931=1))),"該当２","")</f>
        <v/>
      </c>
      <c r="T1931" s="83" t="str">
        <f t="shared" si="336"/>
        <v/>
      </c>
      <c r="U1931" s="53" t="str">
        <f>IF(S1931="","",COUNTIF($S$7:S1931,"該当２"))</f>
        <v/>
      </c>
      <c r="V1931" s="56" t="str">
        <f t="shared" si="337"/>
        <v/>
      </c>
      <c r="W1931" s="83" t="str">
        <f t="shared" si="338"/>
        <v/>
      </c>
      <c r="X1931" s="53" t="str">
        <f>IF(V1931="","",COUNTIF($V$7:V1931,"該当３"))</f>
        <v/>
      </c>
    </row>
    <row r="1932" spans="1:24">
      <c r="A1932" s="263">
        <v>1042103006</v>
      </c>
      <c r="B1932" s="263">
        <v>10</v>
      </c>
      <c r="C1932" s="264">
        <v>421</v>
      </c>
      <c r="D1932" s="265">
        <v>3</v>
      </c>
      <c r="E1932" s="264">
        <v>6</v>
      </c>
      <c r="F1932" s="263" t="s">
        <v>495</v>
      </c>
      <c r="G1932" s="263" t="s">
        <v>1987</v>
      </c>
      <c r="H1932" s="263" t="s">
        <v>2026</v>
      </c>
      <c r="I1932" s="263" t="s">
        <v>2032</v>
      </c>
      <c r="J1932" s="51"/>
      <c r="K1932" s="52" t="str">
        <f t="shared" si="339"/>
        <v/>
      </c>
      <c r="L1932" s="83" t="str">
        <f t="shared" si="340"/>
        <v/>
      </c>
      <c r="M1932" s="53" t="str">
        <f>IF(K1932="","",COUNTIF($K$7:K1932,"ﾘｽﾄ１"))</f>
        <v/>
      </c>
      <c r="N1932" s="53" t="str">
        <f t="shared" si="341"/>
        <v/>
      </c>
      <c r="O1932" s="54" t="str">
        <f t="shared" si="342"/>
        <v/>
      </c>
      <c r="P1932" s="53" t="str">
        <f t="shared" si="333"/>
        <v/>
      </c>
      <c r="Q1932" s="52" t="str">
        <f t="shared" si="334"/>
        <v/>
      </c>
      <c r="R1932" s="55" t="str">
        <f t="shared" si="335"/>
        <v/>
      </c>
      <c r="S1932" s="52" t="str">
        <f t="shared" si="343"/>
        <v/>
      </c>
      <c r="T1932" s="83" t="str">
        <f t="shared" si="336"/>
        <v/>
      </c>
      <c r="U1932" s="53" t="str">
        <f>IF(S1932="","",COUNTIF($S$7:S1932,"該当２"))</f>
        <v/>
      </c>
      <c r="V1932" s="56" t="str">
        <f t="shared" si="337"/>
        <v/>
      </c>
      <c r="W1932" s="83" t="str">
        <f t="shared" si="338"/>
        <v/>
      </c>
      <c r="X1932" s="53" t="str">
        <f>IF(V1932="","",COUNTIF($V$7:V1932,"該当３"))</f>
        <v/>
      </c>
    </row>
    <row r="1933" spans="1:24">
      <c r="A1933" s="263">
        <v>1042103007</v>
      </c>
      <c r="B1933" s="263">
        <v>10</v>
      </c>
      <c r="C1933" s="264">
        <v>421</v>
      </c>
      <c r="D1933" s="265">
        <v>3</v>
      </c>
      <c r="E1933" s="264">
        <v>7</v>
      </c>
      <c r="F1933" s="263" t="s">
        <v>495</v>
      </c>
      <c r="G1933" s="263" t="s">
        <v>1987</v>
      </c>
      <c r="H1933" s="263" t="s">
        <v>2026</v>
      </c>
      <c r="I1933" s="263" t="s">
        <v>2033</v>
      </c>
      <c r="J1933" s="51"/>
      <c r="K1933" s="52" t="str">
        <f t="shared" si="339"/>
        <v/>
      </c>
      <c r="L1933" s="83" t="str">
        <f t="shared" si="340"/>
        <v/>
      </c>
      <c r="M1933" s="53" t="str">
        <f>IF(K1933="","",COUNTIF($K$7:K1933,"ﾘｽﾄ１"))</f>
        <v/>
      </c>
      <c r="N1933" s="53" t="str">
        <f t="shared" si="341"/>
        <v/>
      </c>
      <c r="O1933" s="54" t="str">
        <f t="shared" si="342"/>
        <v/>
      </c>
      <c r="P1933" s="53" t="str">
        <f t="shared" si="333"/>
        <v/>
      </c>
      <c r="Q1933" s="52" t="str">
        <f t="shared" si="334"/>
        <v/>
      </c>
      <c r="R1933" s="55" t="str">
        <f t="shared" si="335"/>
        <v/>
      </c>
      <c r="S1933" s="52" t="str">
        <f t="shared" si="343"/>
        <v/>
      </c>
      <c r="T1933" s="83" t="str">
        <f t="shared" si="336"/>
        <v/>
      </c>
      <c r="U1933" s="53" t="str">
        <f>IF(S1933="","",COUNTIF($S$7:S1933,"該当２"))</f>
        <v/>
      </c>
      <c r="V1933" s="56" t="str">
        <f t="shared" si="337"/>
        <v/>
      </c>
      <c r="W1933" s="83" t="str">
        <f t="shared" si="338"/>
        <v/>
      </c>
      <c r="X1933" s="53" t="str">
        <f>IF(V1933="","",COUNTIF($V$7:V1933,"該当３"))</f>
        <v/>
      </c>
    </row>
    <row r="1934" spans="1:24">
      <c r="A1934" s="263">
        <v>1042103008</v>
      </c>
      <c r="B1934" s="263">
        <v>10</v>
      </c>
      <c r="C1934" s="264">
        <v>421</v>
      </c>
      <c r="D1934" s="265">
        <v>3</v>
      </c>
      <c r="E1934" s="264">
        <v>8</v>
      </c>
      <c r="F1934" s="263" t="s">
        <v>495</v>
      </c>
      <c r="G1934" s="263" t="s">
        <v>1987</v>
      </c>
      <c r="H1934" s="263" t="s">
        <v>2026</v>
      </c>
      <c r="I1934" s="263" t="s">
        <v>2034</v>
      </c>
      <c r="J1934" s="51"/>
      <c r="K1934" s="52" t="str">
        <f t="shared" si="339"/>
        <v/>
      </c>
      <c r="L1934" s="83" t="str">
        <f t="shared" si="340"/>
        <v/>
      </c>
      <c r="M1934" s="53" t="str">
        <f>IF(K1934="","",COUNTIF($K$7:K1934,"ﾘｽﾄ１"))</f>
        <v/>
      </c>
      <c r="N1934" s="53" t="str">
        <f t="shared" si="341"/>
        <v/>
      </c>
      <c r="O1934" s="54" t="str">
        <f t="shared" si="342"/>
        <v/>
      </c>
      <c r="P1934" s="53" t="str">
        <f t="shared" si="333"/>
        <v/>
      </c>
      <c r="Q1934" s="52" t="str">
        <f t="shared" si="334"/>
        <v/>
      </c>
      <c r="R1934" s="55" t="str">
        <f t="shared" si="335"/>
        <v/>
      </c>
      <c r="S1934" s="52" t="str">
        <f t="shared" si="343"/>
        <v/>
      </c>
      <c r="T1934" s="83" t="str">
        <f t="shared" si="336"/>
        <v/>
      </c>
      <c r="U1934" s="53" t="str">
        <f>IF(S1934="","",COUNTIF($S$7:S1934,"該当２"))</f>
        <v/>
      </c>
      <c r="V1934" s="56" t="str">
        <f t="shared" si="337"/>
        <v/>
      </c>
      <c r="W1934" s="83" t="str">
        <f t="shared" si="338"/>
        <v/>
      </c>
      <c r="X1934" s="53" t="str">
        <f>IF(V1934="","",COUNTIF($V$7:V1934,"該当３"))</f>
        <v/>
      </c>
    </row>
    <row r="1935" spans="1:24">
      <c r="A1935" s="263">
        <v>1042104000</v>
      </c>
      <c r="B1935" s="263">
        <v>10</v>
      </c>
      <c r="C1935" s="264">
        <v>421</v>
      </c>
      <c r="D1935" s="265">
        <v>4</v>
      </c>
      <c r="E1935" s="264">
        <v>0</v>
      </c>
      <c r="F1935" s="263" t="s">
        <v>495</v>
      </c>
      <c r="G1935" s="263" t="s">
        <v>1987</v>
      </c>
      <c r="H1935" s="263" t="s">
        <v>2035</v>
      </c>
      <c r="I1935" s="263"/>
      <c r="J1935" s="51"/>
      <c r="K1935" s="52" t="str">
        <f t="shared" si="339"/>
        <v/>
      </c>
      <c r="L1935" s="83" t="str">
        <f t="shared" si="340"/>
        <v/>
      </c>
      <c r="M1935" s="53" t="str">
        <f>IF(K1935="","",COUNTIF($K$7:K1935,"ﾘｽﾄ１"))</f>
        <v/>
      </c>
      <c r="N1935" s="53" t="str">
        <f t="shared" si="341"/>
        <v/>
      </c>
      <c r="O1935" s="54" t="str">
        <f t="shared" si="342"/>
        <v/>
      </c>
      <c r="P1935" s="53" t="str">
        <f t="shared" si="333"/>
        <v/>
      </c>
      <c r="Q1935" s="52" t="str">
        <f t="shared" si="334"/>
        <v/>
      </c>
      <c r="R1935" s="55" t="str">
        <f t="shared" si="335"/>
        <v/>
      </c>
      <c r="S1935" s="52" t="str">
        <f t="shared" si="343"/>
        <v/>
      </c>
      <c r="T1935" s="83" t="str">
        <f t="shared" si="336"/>
        <v/>
      </c>
      <c r="U1935" s="53" t="str">
        <f>IF(S1935="","",COUNTIF($S$7:S1935,"該当２"))</f>
        <v/>
      </c>
      <c r="V1935" s="56" t="str">
        <f t="shared" si="337"/>
        <v/>
      </c>
      <c r="W1935" s="83" t="str">
        <f t="shared" si="338"/>
        <v/>
      </c>
      <c r="X1935" s="53" t="str">
        <f>IF(V1935="","",COUNTIF($V$7:V1935,"該当３"))</f>
        <v/>
      </c>
    </row>
    <row r="1936" spans="1:24">
      <c r="A1936" s="263">
        <v>1042104001</v>
      </c>
      <c r="B1936" s="263">
        <v>10</v>
      </c>
      <c r="C1936" s="264">
        <v>421</v>
      </c>
      <c r="D1936" s="265">
        <v>4</v>
      </c>
      <c r="E1936" s="264">
        <v>1</v>
      </c>
      <c r="F1936" s="263" t="s">
        <v>495</v>
      </c>
      <c r="G1936" s="263" t="s">
        <v>1987</v>
      </c>
      <c r="H1936" s="263" t="s">
        <v>2035</v>
      </c>
      <c r="I1936" s="263" t="s">
        <v>2036</v>
      </c>
      <c r="J1936" s="51"/>
      <c r="K1936" s="52" t="str">
        <f t="shared" si="339"/>
        <v/>
      </c>
      <c r="L1936" s="83" t="str">
        <f t="shared" si="340"/>
        <v/>
      </c>
      <c r="M1936" s="53" t="str">
        <f>IF(K1936="","",COUNTIF($K$7:K1936,"ﾘｽﾄ１"))</f>
        <v/>
      </c>
      <c r="N1936" s="53" t="str">
        <f t="shared" si="341"/>
        <v/>
      </c>
      <c r="O1936" s="54" t="str">
        <f t="shared" si="342"/>
        <v/>
      </c>
      <c r="P1936" s="53" t="str">
        <f t="shared" si="333"/>
        <v/>
      </c>
      <c r="Q1936" s="52" t="str">
        <f t="shared" si="334"/>
        <v/>
      </c>
      <c r="R1936" s="55" t="str">
        <f t="shared" si="335"/>
        <v/>
      </c>
      <c r="S1936" s="52" t="str">
        <f t="shared" si="343"/>
        <v/>
      </c>
      <c r="T1936" s="83" t="str">
        <f t="shared" si="336"/>
        <v/>
      </c>
      <c r="U1936" s="53" t="str">
        <f>IF(S1936="","",COUNTIF($S$7:S1936,"該当２"))</f>
        <v/>
      </c>
      <c r="V1936" s="56" t="str">
        <f t="shared" si="337"/>
        <v/>
      </c>
      <c r="W1936" s="83" t="str">
        <f t="shared" si="338"/>
        <v/>
      </c>
      <c r="X1936" s="53" t="str">
        <f>IF(V1936="","",COUNTIF($V$7:V1936,"該当３"))</f>
        <v/>
      </c>
    </row>
    <row r="1937" spans="1:24">
      <c r="A1937" s="263">
        <v>1042104002</v>
      </c>
      <c r="B1937" s="263">
        <v>10</v>
      </c>
      <c r="C1937" s="264">
        <v>421</v>
      </c>
      <c r="D1937" s="265">
        <v>4</v>
      </c>
      <c r="E1937" s="264">
        <v>2</v>
      </c>
      <c r="F1937" s="263" t="s">
        <v>495</v>
      </c>
      <c r="G1937" s="263" t="s">
        <v>1987</v>
      </c>
      <c r="H1937" s="263" t="s">
        <v>2035</v>
      </c>
      <c r="I1937" s="263" t="s">
        <v>256</v>
      </c>
      <c r="J1937" s="51"/>
      <c r="K1937" s="52" t="str">
        <f t="shared" si="339"/>
        <v/>
      </c>
      <c r="L1937" s="83" t="str">
        <f t="shared" si="340"/>
        <v/>
      </c>
      <c r="M1937" s="53" t="str">
        <f>IF(K1937="","",COUNTIF($K$7:K1937,"ﾘｽﾄ１"))</f>
        <v/>
      </c>
      <c r="N1937" s="53" t="str">
        <f t="shared" si="341"/>
        <v/>
      </c>
      <c r="O1937" s="54" t="str">
        <f t="shared" si="342"/>
        <v/>
      </c>
      <c r="P1937" s="53" t="str">
        <f t="shared" si="333"/>
        <v/>
      </c>
      <c r="Q1937" s="52" t="str">
        <f t="shared" si="334"/>
        <v/>
      </c>
      <c r="R1937" s="55" t="str">
        <f t="shared" si="335"/>
        <v/>
      </c>
      <c r="S1937" s="52" t="str">
        <f t="shared" si="343"/>
        <v/>
      </c>
      <c r="T1937" s="83" t="str">
        <f t="shared" si="336"/>
        <v/>
      </c>
      <c r="U1937" s="53" t="str">
        <f>IF(S1937="","",COUNTIF($S$7:S1937,"該当２"))</f>
        <v/>
      </c>
      <c r="V1937" s="56" t="str">
        <f t="shared" si="337"/>
        <v/>
      </c>
      <c r="W1937" s="83" t="str">
        <f t="shared" si="338"/>
        <v/>
      </c>
      <c r="X1937" s="53" t="str">
        <f>IF(V1937="","",COUNTIF($V$7:V1937,"該当３"))</f>
        <v/>
      </c>
    </row>
    <row r="1938" spans="1:24">
      <c r="A1938" s="263">
        <v>1042104003</v>
      </c>
      <c r="B1938" s="263">
        <v>10</v>
      </c>
      <c r="C1938" s="264">
        <v>421</v>
      </c>
      <c r="D1938" s="265">
        <v>4</v>
      </c>
      <c r="E1938" s="264">
        <v>3</v>
      </c>
      <c r="F1938" s="263" t="s">
        <v>495</v>
      </c>
      <c r="G1938" s="263" t="s">
        <v>1987</v>
      </c>
      <c r="H1938" s="263" t="s">
        <v>2035</v>
      </c>
      <c r="I1938" s="263" t="s">
        <v>2037</v>
      </c>
      <c r="J1938" s="51"/>
      <c r="K1938" s="52" t="str">
        <f t="shared" si="339"/>
        <v/>
      </c>
      <c r="L1938" s="83" t="str">
        <f t="shared" si="340"/>
        <v/>
      </c>
      <c r="M1938" s="53" t="str">
        <f>IF(K1938="","",COUNTIF($K$7:K1938,"ﾘｽﾄ１"))</f>
        <v/>
      </c>
      <c r="N1938" s="53" t="str">
        <f t="shared" si="341"/>
        <v/>
      </c>
      <c r="O1938" s="54" t="str">
        <f t="shared" si="342"/>
        <v/>
      </c>
      <c r="P1938" s="53" t="str">
        <f t="shared" si="333"/>
        <v/>
      </c>
      <c r="Q1938" s="52" t="str">
        <f t="shared" si="334"/>
        <v/>
      </c>
      <c r="R1938" s="55" t="str">
        <f t="shared" si="335"/>
        <v/>
      </c>
      <c r="S1938" s="52" t="str">
        <f t="shared" si="343"/>
        <v/>
      </c>
      <c r="T1938" s="83" t="str">
        <f t="shared" si="336"/>
        <v/>
      </c>
      <c r="U1938" s="53" t="str">
        <f>IF(S1938="","",COUNTIF($S$7:S1938,"該当２"))</f>
        <v/>
      </c>
      <c r="V1938" s="56" t="str">
        <f t="shared" si="337"/>
        <v/>
      </c>
      <c r="W1938" s="83" t="str">
        <f t="shared" si="338"/>
        <v/>
      </c>
      <c r="X1938" s="53" t="str">
        <f>IF(V1938="","",COUNTIF($V$7:V1938,"該当３"))</f>
        <v/>
      </c>
    </row>
    <row r="1939" spans="1:24">
      <c r="A1939" s="263">
        <v>1042104004</v>
      </c>
      <c r="B1939" s="263">
        <v>10</v>
      </c>
      <c r="C1939" s="264">
        <v>421</v>
      </c>
      <c r="D1939" s="265">
        <v>4</v>
      </c>
      <c r="E1939" s="264">
        <v>4</v>
      </c>
      <c r="F1939" s="263" t="s">
        <v>495</v>
      </c>
      <c r="G1939" s="263" t="s">
        <v>1987</v>
      </c>
      <c r="H1939" s="263" t="s">
        <v>2035</v>
      </c>
      <c r="I1939" s="263" t="s">
        <v>2038</v>
      </c>
      <c r="J1939" s="51"/>
      <c r="K1939" s="52" t="str">
        <f t="shared" si="339"/>
        <v/>
      </c>
      <c r="L1939" s="83" t="str">
        <f t="shared" si="340"/>
        <v/>
      </c>
      <c r="M1939" s="53" t="str">
        <f>IF(K1939="","",COUNTIF($K$7:K1939,"ﾘｽﾄ１"))</f>
        <v/>
      </c>
      <c r="N1939" s="53" t="str">
        <f t="shared" si="341"/>
        <v/>
      </c>
      <c r="O1939" s="54" t="str">
        <f t="shared" si="342"/>
        <v/>
      </c>
      <c r="P1939" s="53" t="str">
        <f t="shared" si="333"/>
        <v/>
      </c>
      <c r="Q1939" s="52" t="str">
        <f t="shared" si="334"/>
        <v/>
      </c>
      <c r="R1939" s="55" t="str">
        <f t="shared" si="335"/>
        <v/>
      </c>
      <c r="S1939" s="52" t="str">
        <f t="shared" si="343"/>
        <v/>
      </c>
      <c r="T1939" s="83" t="str">
        <f t="shared" si="336"/>
        <v/>
      </c>
      <c r="U1939" s="53" t="str">
        <f>IF(S1939="","",COUNTIF($S$7:S1939,"該当２"))</f>
        <v/>
      </c>
      <c r="V1939" s="56" t="str">
        <f t="shared" si="337"/>
        <v/>
      </c>
      <c r="W1939" s="83" t="str">
        <f t="shared" si="338"/>
        <v/>
      </c>
      <c r="X1939" s="53" t="str">
        <f>IF(V1939="","",COUNTIF($V$7:V1939,"該当３"))</f>
        <v/>
      </c>
    </row>
    <row r="1940" spans="1:24">
      <c r="A1940" s="263">
        <v>1042104005</v>
      </c>
      <c r="B1940" s="263">
        <v>10</v>
      </c>
      <c r="C1940" s="264">
        <v>421</v>
      </c>
      <c r="D1940" s="265">
        <v>4</v>
      </c>
      <c r="E1940" s="264">
        <v>5</v>
      </c>
      <c r="F1940" s="263" t="s">
        <v>495</v>
      </c>
      <c r="G1940" s="263" t="s">
        <v>1987</v>
      </c>
      <c r="H1940" s="263" t="s">
        <v>2035</v>
      </c>
      <c r="I1940" s="263" t="s">
        <v>2039</v>
      </c>
      <c r="J1940" s="51"/>
      <c r="K1940" s="52" t="str">
        <f t="shared" si="339"/>
        <v/>
      </c>
      <c r="L1940" s="83" t="str">
        <f t="shared" si="340"/>
        <v/>
      </c>
      <c r="M1940" s="53" t="str">
        <f>IF(K1940="","",COUNTIF($K$7:K1940,"ﾘｽﾄ１"))</f>
        <v/>
      </c>
      <c r="N1940" s="53" t="str">
        <f t="shared" si="341"/>
        <v/>
      </c>
      <c r="O1940" s="54" t="str">
        <f t="shared" si="342"/>
        <v/>
      </c>
      <c r="P1940" s="53" t="str">
        <f t="shared" si="333"/>
        <v/>
      </c>
      <c r="Q1940" s="52" t="str">
        <f t="shared" si="334"/>
        <v/>
      </c>
      <c r="R1940" s="55" t="str">
        <f t="shared" si="335"/>
        <v/>
      </c>
      <c r="S1940" s="52" t="str">
        <f t="shared" si="343"/>
        <v/>
      </c>
      <c r="T1940" s="83" t="str">
        <f t="shared" si="336"/>
        <v/>
      </c>
      <c r="U1940" s="53" t="str">
        <f>IF(S1940="","",COUNTIF($S$7:S1940,"該当２"))</f>
        <v/>
      </c>
      <c r="V1940" s="56" t="str">
        <f t="shared" si="337"/>
        <v/>
      </c>
      <c r="W1940" s="83" t="str">
        <f t="shared" si="338"/>
        <v/>
      </c>
      <c r="X1940" s="53" t="str">
        <f>IF(V1940="","",COUNTIF($V$7:V1940,"該当３"))</f>
        <v/>
      </c>
    </row>
    <row r="1941" spans="1:24">
      <c r="A1941" s="263">
        <v>1042104006</v>
      </c>
      <c r="B1941" s="263">
        <v>10</v>
      </c>
      <c r="C1941" s="264">
        <v>421</v>
      </c>
      <c r="D1941" s="265">
        <v>4</v>
      </c>
      <c r="E1941" s="264">
        <v>6</v>
      </c>
      <c r="F1941" s="263" t="s">
        <v>495</v>
      </c>
      <c r="G1941" s="263" t="s">
        <v>1987</v>
      </c>
      <c r="H1941" s="263" t="s">
        <v>2035</v>
      </c>
      <c r="I1941" s="263" t="s">
        <v>2040</v>
      </c>
      <c r="J1941" s="51"/>
      <c r="K1941" s="52" t="str">
        <f t="shared" si="339"/>
        <v/>
      </c>
      <c r="L1941" s="83" t="str">
        <f t="shared" si="340"/>
        <v/>
      </c>
      <c r="M1941" s="53" t="str">
        <f>IF(K1941="","",COUNTIF($K$7:K1941,"ﾘｽﾄ１"))</f>
        <v/>
      </c>
      <c r="N1941" s="53" t="str">
        <f t="shared" si="341"/>
        <v/>
      </c>
      <c r="O1941" s="54" t="str">
        <f t="shared" si="342"/>
        <v/>
      </c>
      <c r="P1941" s="53" t="str">
        <f t="shared" si="333"/>
        <v/>
      </c>
      <c r="Q1941" s="52" t="str">
        <f t="shared" si="334"/>
        <v/>
      </c>
      <c r="R1941" s="55" t="str">
        <f t="shared" si="335"/>
        <v/>
      </c>
      <c r="S1941" s="52" t="str">
        <f t="shared" si="343"/>
        <v/>
      </c>
      <c r="T1941" s="83" t="str">
        <f t="shared" si="336"/>
        <v/>
      </c>
      <c r="U1941" s="53" t="str">
        <f>IF(S1941="","",COUNTIF($S$7:S1941,"該当２"))</f>
        <v/>
      </c>
      <c r="V1941" s="56" t="str">
        <f t="shared" si="337"/>
        <v/>
      </c>
      <c r="W1941" s="83" t="str">
        <f t="shared" si="338"/>
        <v/>
      </c>
      <c r="X1941" s="53" t="str">
        <f>IF(V1941="","",COUNTIF($V$7:V1941,"該当３"))</f>
        <v/>
      </c>
    </row>
    <row r="1942" spans="1:24">
      <c r="A1942" s="263">
        <v>1042104007</v>
      </c>
      <c r="B1942" s="263">
        <v>10</v>
      </c>
      <c r="C1942" s="264">
        <v>421</v>
      </c>
      <c r="D1942" s="265">
        <v>4</v>
      </c>
      <c r="E1942" s="264">
        <v>7</v>
      </c>
      <c r="F1942" s="263" t="s">
        <v>495</v>
      </c>
      <c r="G1942" s="263" t="s">
        <v>1987</v>
      </c>
      <c r="H1942" s="263" t="s">
        <v>2035</v>
      </c>
      <c r="I1942" s="263" t="s">
        <v>84</v>
      </c>
      <c r="J1942" s="51"/>
      <c r="K1942" s="52" t="str">
        <f t="shared" si="339"/>
        <v/>
      </c>
      <c r="L1942" s="83" t="str">
        <f t="shared" si="340"/>
        <v/>
      </c>
      <c r="M1942" s="53" t="str">
        <f>IF(K1942="","",COUNTIF($K$7:K1942,"ﾘｽﾄ１"))</f>
        <v/>
      </c>
      <c r="N1942" s="53" t="str">
        <f t="shared" si="341"/>
        <v/>
      </c>
      <c r="O1942" s="54" t="str">
        <f t="shared" si="342"/>
        <v/>
      </c>
      <c r="P1942" s="53" t="str">
        <f t="shared" si="333"/>
        <v/>
      </c>
      <c r="Q1942" s="52" t="str">
        <f t="shared" si="334"/>
        <v/>
      </c>
      <c r="R1942" s="55" t="str">
        <f t="shared" si="335"/>
        <v/>
      </c>
      <c r="S1942" s="52" t="str">
        <f t="shared" si="343"/>
        <v/>
      </c>
      <c r="T1942" s="83" t="str">
        <f t="shared" si="336"/>
        <v/>
      </c>
      <c r="U1942" s="53" t="str">
        <f>IF(S1942="","",COUNTIF($S$7:S1942,"該当２"))</f>
        <v/>
      </c>
      <c r="V1942" s="56" t="str">
        <f t="shared" si="337"/>
        <v/>
      </c>
      <c r="W1942" s="83" t="str">
        <f t="shared" si="338"/>
        <v/>
      </c>
      <c r="X1942" s="53" t="str">
        <f>IF(V1942="","",COUNTIF($V$7:V1942,"該当３"))</f>
        <v/>
      </c>
    </row>
    <row r="1943" spans="1:24">
      <c r="A1943" s="263">
        <v>1042104008</v>
      </c>
      <c r="B1943" s="263">
        <v>10</v>
      </c>
      <c r="C1943" s="264">
        <v>421</v>
      </c>
      <c r="D1943" s="265">
        <v>4</v>
      </c>
      <c r="E1943" s="264">
        <v>8</v>
      </c>
      <c r="F1943" s="263" t="s">
        <v>495</v>
      </c>
      <c r="G1943" s="263" t="s">
        <v>1987</v>
      </c>
      <c r="H1943" s="263" t="s">
        <v>2035</v>
      </c>
      <c r="I1943" s="263" t="s">
        <v>2041</v>
      </c>
      <c r="J1943" s="51"/>
      <c r="K1943" s="52" t="str">
        <f t="shared" si="339"/>
        <v/>
      </c>
      <c r="L1943" s="83" t="str">
        <f t="shared" si="340"/>
        <v/>
      </c>
      <c r="M1943" s="53" t="str">
        <f>IF(K1943="","",COUNTIF($K$7:K1943,"ﾘｽﾄ１"))</f>
        <v/>
      </c>
      <c r="N1943" s="53" t="str">
        <f t="shared" si="341"/>
        <v/>
      </c>
      <c r="O1943" s="54" t="str">
        <f t="shared" si="342"/>
        <v/>
      </c>
      <c r="P1943" s="53" t="str">
        <f t="shared" si="333"/>
        <v/>
      </c>
      <c r="Q1943" s="52" t="str">
        <f t="shared" si="334"/>
        <v/>
      </c>
      <c r="R1943" s="55" t="str">
        <f t="shared" si="335"/>
        <v/>
      </c>
      <c r="S1943" s="52" t="str">
        <f t="shared" si="343"/>
        <v/>
      </c>
      <c r="T1943" s="83" t="str">
        <f t="shared" si="336"/>
        <v/>
      </c>
      <c r="U1943" s="53" t="str">
        <f>IF(S1943="","",COUNTIF($S$7:S1943,"該当２"))</f>
        <v/>
      </c>
      <c r="V1943" s="56" t="str">
        <f t="shared" si="337"/>
        <v/>
      </c>
      <c r="W1943" s="83" t="str">
        <f t="shared" si="338"/>
        <v/>
      </c>
      <c r="X1943" s="53" t="str">
        <f>IF(V1943="","",COUNTIF($V$7:V1943,"該当３"))</f>
        <v/>
      </c>
    </row>
    <row r="1944" spans="1:24">
      <c r="A1944" s="263">
        <v>1042104009</v>
      </c>
      <c r="B1944" s="263">
        <v>10</v>
      </c>
      <c r="C1944" s="264">
        <v>421</v>
      </c>
      <c r="D1944" s="265">
        <v>4</v>
      </c>
      <c r="E1944" s="264">
        <v>9</v>
      </c>
      <c r="F1944" s="263" t="s">
        <v>495</v>
      </c>
      <c r="G1944" s="263" t="s">
        <v>1987</v>
      </c>
      <c r="H1944" s="263" t="s">
        <v>2035</v>
      </c>
      <c r="I1944" s="263" t="s">
        <v>1524</v>
      </c>
      <c r="J1944" s="51"/>
      <c r="K1944" s="52" t="str">
        <f t="shared" si="339"/>
        <v/>
      </c>
      <c r="L1944" s="83" t="str">
        <f t="shared" si="340"/>
        <v/>
      </c>
      <c r="M1944" s="53" t="str">
        <f>IF(K1944="","",COUNTIF($K$7:K1944,"ﾘｽﾄ１"))</f>
        <v/>
      </c>
      <c r="N1944" s="53" t="str">
        <f t="shared" si="341"/>
        <v/>
      </c>
      <c r="O1944" s="54" t="str">
        <f t="shared" si="342"/>
        <v/>
      </c>
      <c r="P1944" s="53" t="str">
        <f t="shared" si="333"/>
        <v/>
      </c>
      <c r="Q1944" s="52" t="str">
        <f t="shared" si="334"/>
        <v/>
      </c>
      <c r="R1944" s="55" t="str">
        <f t="shared" si="335"/>
        <v/>
      </c>
      <c r="S1944" s="52" t="str">
        <f t="shared" si="343"/>
        <v/>
      </c>
      <c r="T1944" s="83" t="str">
        <f t="shared" si="336"/>
        <v/>
      </c>
      <c r="U1944" s="53" t="str">
        <f>IF(S1944="","",COUNTIF($S$7:S1944,"該当２"))</f>
        <v/>
      </c>
      <c r="V1944" s="56" t="str">
        <f t="shared" si="337"/>
        <v/>
      </c>
      <c r="W1944" s="83" t="str">
        <f t="shared" si="338"/>
        <v/>
      </c>
      <c r="X1944" s="53" t="str">
        <f>IF(V1944="","",COUNTIF($V$7:V1944,"該当３"))</f>
        <v/>
      </c>
    </row>
    <row r="1945" spans="1:24">
      <c r="A1945" s="263">
        <v>1042104010</v>
      </c>
      <c r="B1945" s="263">
        <v>10</v>
      </c>
      <c r="C1945" s="264">
        <v>421</v>
      </c>
      <c r="D1945" s="265">
        <v>4</v>
      </c>
      <c r="E1945" s="264">
        <v>10</v>
      </c>
      <c r="F1945" s="263" t="s">
        <v>495</v>
      </c>
      <c r="G1945" s="263" t="s">
        <v>1987</v>
      </c>
      <c r="H1945" s="263" t="s">
        <v>2035</v>
      </c>
      <c r="I1945" s="263" t="s">
        <v>2042</v>
      </c>
      <c r="J1945" s="51"/>
      <c r="K1945" s="52" t="str">
        <f t="shared" si="339"/>
        <v/>
      </c>
      <c r="L1945" s="83" t="str">
        <f t="shared" si="340"/>
        <v/>
      </c>
      <c r="M1945" s="53" t="str">
        <f>IF(K1945="","",COUNTIF($K$7:K1945,"ﾘｽﾄ１"))</f>
        <v/>
      </c>
      <c r="N1945" s="53" t="str">
        <f t="shared" si="341"/>
        <v/>
      </c>
      <c r="O1945" s="54" t="str">
        <f t="shared" si="342"/>
        <v/>
      </c>
      <c r="P1945" s="53" t="str">
        <f t="shared" si="333"/>
        <v/>
      </c>
      <c r="Q1945" s="52" t="str">
        <f t="shared" si="334"/>
        <v/>
      </c>
      <c r="R1945" s="55" t="str">
        <f t="shared" si="335"/>
        <v/>
      </c>
      <c r="S1945" s="52" t="str">
        <f t="shared" si="343"/>
        <v/>
      </c>
      <c r="T1945" s="83" t="str">
        <f t="shared" si="336"/>
        <v/>
      </c>
      <c r="U1945" s="53" t="str">
        <f>IF(S1945="","",COUNTIF($S$7:S1945,"該当２"))</f>
        <v/>
      </c>
      <c r="V1945" s="56" t="str">
        <f t="shared" si="337"/>
        <v/>
      </c>
      <c r="W1945" s="83" t="str">
        <f t="shared" si="338"/>
        <v/>
      </c>
      <c r="X1945" s="53" t="str">
        <f>IF(V1945="","",COUNTIF($V$7:V1945,"該当３"))</f>
        <v/>
      </c>
    </row>
    <row r="1946" spans="1:24">
      <c r="A1946" s="263">
        <v>1042104011</v>
      </c>
      <c r="B1946" s="263">
        <v>10</v>
      </c>
      <c r="C1946" s="264">
        <v>421</v>
      </c>
      <c r="D1946" s="265">
        <v>4</v>
      </c>
      <c r="E1946" s="264">
        <v>11</v>
      </c>
      <c r="F1946" s="263" t="s">
        <v>495</v>
      </c>
      <c r="G1946" s="263" t="s">
        <v>1987</v>
      </c>
      <c r="H1946" s="263" t="s">
        <v>2035</v>
      </c>
      <c r="I1946" s="263" t="s">
        <v>2043</v>
      </c>
      <c r="J1946" s="51"/>
      <c r="K1946" s="52" t="str">
        <f t="shared" si="339"/>
        <v/>
      </c>
      <c r="L1946" s="83" t="str">
        <f t="shared" si="340"/>
        <v/>
      </c>
      <c r="M1946" s="53" t="str">
        <f>IF(K1946="","",COUNTIF($K$7:K1946,"ﾘｽﾄ１"))</f>
        <v/>
      </c>
      <c r="N1946" s="53" t="str">
        <f t="shared" si="341"/>
        <v/>
      </c>
      <c r="O1946" s="54" t="str">
        <f t="shared" si="342"/>
        <v/>
      </c>
      <c r="P1946" s="53" t="str">
        <f t="shared" si="333"/>
        <v/>
      </c>
      <c r="Q1946" s="52" t="str">
        <f t="shared" si="334"/>
        <v/>
      </c>
      <c r="R1946" s="55" t="str">
        <f t="shared" si="335"/>
        <v/>
      </c>
      <c r="S1946" s="52" t="str">
        <f t="shared" si="343"/>
        <v/>
      </c>
      <c r="T1946" s="83" t="str">
        <f t="shared" si="336"/>
        <v/>
      </c>
      <c r="U1946" s="53" t="str">
        <f>IF(S1946="","",COUNTIF($S$7:S1946,"該当２"))</f>
        <v/>
      </c>
      <c r="V1946" s="56" t="str">
        <f t="shared" si="337"/>
        <v/>
      </c>
      <c r="W1946" s="83" t="str">
        <f t="shared" si="338"/>
        <v/>
      </c>
      <c r="X1946" s="53" t="str">
        <f>IF(V1946="","",COUNTIF($V$7:V1946,"該当３"))</f>
        <v/>
      </c>
    </row>
    <row r="1947" spans="1:24">
      <c r="A1947" s="263">
        <v>1042104012</v>
      </c>
      <c r="B1947" s="263">
        <v>10</v>
      </c>
      <c r="C1947" s="264">
        <v>421</v>
      </c>
      <c r="D1947" s="265">
        <v>4</v>
      </c>
      <c r="E1947" s="264">
        <v>12</v>
      </c>
      <c r="F1947" s="263" t="s">
        <v>495</v>
      </c>
      <c r="G1947" s="263" t="s">
        <v>1987</v>
      </c>
      <c r="H1947" s="263" t="s">
        <v>2035</v>
      </c>
      <c r="I1947" s="263" t="s">
        <v>2044</v>
      </c>
      <c r="J1947" s="51"/>
      <c r="K1947" s="52" t="str">
        <f t="shared" si="339"/>
        <v/>
      </c>
      <c r="L1947" s="83" t="str">
        <f t="shared" si="340"/>
        <v/>
      </c>
      <c r="M1947" s="53" t="str">
        <f>IF(K1947="","",COUNTIF($K$7:K1947,"ﾘｽﾄ１"))</f>
        <v/>
      </c>
      <c r="N1947" s="53" t="str">
        <f t="shared" si="341"/>
        <v/>
      </c>
      <c r="O1947" s="54" t="str">
        <f t="shared" si="342"/>
        <v/>
      </c>
      <c r="P1947" s="53" t="str">
        <f t="shared" si="333"/>
        <v/>
      </c>
      <c r="Q1947" s="52" t="str">
        <f t="shared" si="334"/>
        <v/>
      </c>
      <c r="R1947" s="55" t="str">
        <f t="shared" si="335"/>
        <v/>
      </c>
      <c r="S1947" s="52" t="str">
        <f t="shared" si="343"/>
        <v/>
      </c>
      <c r="T1947" s="83" t="str">
        <f t="shared" si="336"/>
        <v/>
      </c>
      <c r="U1947" s="53" t="str">
        <f>IF(S1947="","",COUNTIF($S$7:S1947,"該当２"))</f>
        <v/>
      </c>
      <c r="V1947" s="56" t="str">
        <f t="shared" si="337"/>
        <v/>
      </c>
      <c r="W1947" s="83" t="str">
        <f t="shared" si="338"/>
        <v/>
      </c>
      <c r="X1947" s="53" t="str">
        <f>IF(V1947="","",COUNTIF($V$7:V1947,"該当３"))</f>
        <v/>
      </c>
    </row>
    <row r="1948" spans="1:24">
      <c r="A1948" s="263">
        <v>1042104013</v>
      </c>
      <c r="B1948" s="263">
        <v>10</v>
      </c>
      <c r="C1948" s="264">
        <v>421</v>
      </c>
      <c r="D1948" s="265">
        <v>4</v>
      </c>
      <c r="E1948" s="264">
        <v>13</v>
      </c>
      <c r="F1948" s="263" t="s">
        <v>495</v>
      </c>
      <c r="G1948" s="263" t="s">
        <v>1987</v>
      </c>
      <c r="H1948" s="263" t="s">
        <v>2035</v>
      </c>
      <c r="I1948" s="263" t="s">
        <v>2045</v>
      </c>
      <c r="J1948" s="51"/>
      <c r="K1948" s="52" t="str">
        <f t="shared" si="339"/>
        <v/>
      </c>
      <c r="L1948" s="83" t="str">
        <f t="shared" si="340"/>
        <v/>
      </c>
      <c r="M1948" s="53" t="str">
        <f>IF(K1948="","",COUNTIF($K$7:K1948,"ﾘｽﾄ１"))</f>
        <v/>
      </c>
      <c r="N1948" s="53" t="str">
        <f t="shared" si="341"/>
        <v/>
      </c>
      <c r="O1948" s="54" t="str">
        <f t="shared" si="342"/>
        <v/>
      </c>
      <c r="P1948" s="53" t="str">
        <f t="shared" si="333"/>
        <v/>
      </c>
      <c r="Q1948" s="52" t="str">
        <f t="shared" si="334"/>
        <v/>
      </c>
      <c r="R1948" s="55" t="str">
        <f t="shared" si="335"/>
        <v/>
      </c>
      <c r="S1948" s="52" t="str">
        <f t="shared" si="343"/>
        <v/>
      </c>
      <c r="T1948" s="83" t="str">
        <f t="shared" si="336"/>
        <v/>
      </c>
      <c r="U1948" s="53" t="str">
        <f>IF(S1948="","",COUNTIF($S$7:S1948,"該当２"))</f>
        <v/>
      </c>
      <c r="V1948" s="56" t="str">
        <f t="shared" si="337"/>
        <v/>
      </c>
      <c r="W1948" s="83" t="str">
        <f t="shared" si="338"/>
        <v/>
      </c>
      <c r="X1948" s="53" t="str">
        <f>IF(V1948="","",COUNTIF($V$7:V1948,"該当３"))</f>
        <v/>
      </c>
    </row>
    <row r="1949" spans="1:24">
      <c r="A1949" s="263">
        <v>1042104014</v>
      </c>
      <c r="B1949" s="263">
        <v>10</v>
      </c>
      <c r="C1949" s="264">
        <v>421</v>
      </c>
      <c r="D1949" s="265">
        <v>4</v>
      </c>
      <c r="E1949" s="264">
        <v>14</v>
      </c>
      <c r="F1949" s="263" t="s">
        <v>495</v>
      </c>
      <c r="G1949" s="263" t="s">
        <v>1987</v>
      </c>
      <c r="H1949" s="263" t="s">
        <v>2035</v>
      </c>
      <c r="I1949" s="263" t="s">
        <v>204</v>
      </c>
      <c r="J1949" s="51"/>
      <c r="K1949" s="52" t="str">
        <f t="shared" si="339"/>
        <v/>
      </c>
      <c r="L1949" s="83" t="str">
        <f t="shared" si="340"/>
        <v/>
      </c>
      <c r="M1949" s="53" t="str">
        <f>IF(K1949="","",COUNTIF($K$7:K1949,"ﾘｽﾄ１"))</f>
        <v/>
      </c>
      <c r="N1949" s="53" t="str">
        <f t="shared" si="341"/>
        <v/>
      </c>
      <c r="O1949" s="54" t="str">
        <f t="shared" si="342"/>
        <v/>
      </c>
      <c r="P1949" s="53" t="str">
        <f t="shared" si="333"/>
        <v/>
      </c>
      <c r="Q1949" s="52" t="str">
        <f t="shared" si="334"/>
        <v/>
      </c>
      <c r="R1949" s="55" t="str">
        <f t="shared" si="335"/>
        <v/>
      </c>
      <c r="S1949" s="52" t="str">
        <f t="shared" si="343"/>
        <v/>
      </c>
      <c r="T1949" s="83" t="str">
        <f t="shared" si="336"/>
        <v/>
      </c>
      <c r="U1949" s="53" t="str">
        <f>IF(S1949="","",COUNTIF($S$7:S1949,"該当２"))</f>
        <v/>
      </c>
      <c r="V1949" s="56" t="str">
        <f t="shared" si="337"/>
        <v/>
      </c>
      <c r="W1949" s="83" t="str">
        <f t="shared" si="338"/>
        <v/>
      </c>
      <c r="X1949" s="53" t="str">
        <f>IF(V1949="","",COUNTIF($V$7:V1949,"該当３"))</f>
        <v/>
      </c>
    </row>
    <row r="1950" spans="1:24">
      <c r="A1950" s="263">
        <v>1042105000</v>
      </c>
      <c r="B1950" s="263">
        <v>10</v>
      </c>
      <c r="C1950" s="264">
        <v>421</v>
      </c>
      <c r="D1950" s="265">
        <v>5</v>
      </c>
      <c r="E1950" s="264">
        <v>0</v>
      </c>
      <c r="F1950" s="263" t="s">
        <v>495</v>
      </c>
      <c r="G1950" s="263" t="s">
        <v>1987</v>
      </c>
      <c r="H1950" s="263" t="s">
        <v>2046</v>
      </c>
      <c r="I1950" s="263"/>
      <c r="J1950" s="51"/>
      <c r="K1950" s="52" t="str">
        <f t="shared" si="339"/>
        <v/>
      </c>
      <c r="L1950" s="83" t="str">
        <f t="shared" si="340"/>
        <v/>
      </c>
      <c r="M1950" s="53" t="str">
        <f>IF(K1950="","",COUNTIF($K$7:K1950,"ﾘｽﾄ１"))</f>
        <v/>
      </c>
      <c r="N1950" s="53" t="str">
        <f t="shared" si="341"/>
        <v/>
      </c>
      <c r="O1950" s="54" t="str">
        <f t="shared" si="342"/>
        <v/>
      </c>
      <c r="P1950" s="53" t="str">
        <f t="shared" si="333"/>
        <v/>
      </c>
      <c r="Q1950" s="52" t="str">
        <f t="shared" si="334"/>
        <v/>
      </c>
      <c r="R1950" s="55" t="str">
        <f t="shared" si="335"/>
        <v/>
      </c>
      <c r="S1950" s="52" t="str">
        <f t="shared" si="343"/>
        <v/>
      </c>
      <c r="T1950" s="83" t="str">
        <f t="shared" si="336"/>
        <v/>
      </c>
      <c r="U1950" s="53" t="str">
        <f>IF(S1950="","",COUNTIF($S$7:S1950,"該当２"))</f>
        <v/>
      </c>
      <c r="V1950" s="56" t="str">
        <f t="shared" si="337"/>
        <v/>
      </c>
      <c r="W1950" s="83" t="str">
        <f t="shared" si="338"/>
        <v/>
      </c>
      <c r="X1950" s="53" t="str">
        <f>IF(V1950="","",COUNTIF($V$7:V1950,"該当３"))</f>
        <v/>
      </c>
    </row>
    <row r="1951" spans="1:24">
      <c r="A1951" s="263">
        <v>1042105001</v>
      </c>
      <c r="B1951" s="263">
        <v>10</v>
      </c>
      <c r="C1951" s="264">
        <v>421</v>
      </c>
      <c r="D1951" s="265">
        <v>5</v>
      </c>
      <c r="E1951" s="264">
        <v>1</v>
      </c>
      <c r="F1951" s="263" t="s">
        <v>495</v>
      </c>
      <c r="G1951" s="263" t="s">
        <v>1987</v>
      </c>
      <c r="H1951" s="263" t="s">
        <v>2046</v>
      </c>
      <c r="I1951" s="263" t="s">
        <v>2047</v>
      </c>
      <c r="J1951" s="51"/>
      <c r="K1951" s="52" t="str">
        <f t="shared" si="339"/>
        <v/>
      </c>
      <c r="L1951" s="83" t="str">
        <f t="shared" si="340"/>
        <v/>
      </c>
      <c r="M1951" s="53" t="str">
        <f>IF(K1951="","",COUNTIF($K$7:K1951,"ﾘｽﾄ１"))</f>
        <v/>
      </c>
      <c r="N1951" s="53" t="str">
        <f t="shared" si="341"/>
        <v/>
      </c>
      <c r="O1951" s="54" t="str">
        <f t="shared" si="342"/>
        <v/>
      </c>
      <c r="P1951" s="53" t="str">
        <f t="shared" si="333"/>
        <v/>
      </c>
      <c r="Q1951" s="52" t="str">
        <f t="shared" si="334"/>
        <v/>
      </c>
      <c r="R1951" s="55" t="str">
        <f t="shared" si="335"/>
        <v/>
      </c>
      <c r="S1951" s="52" t="str">
        <f t="shared" si="343"/>
        <v/>
      </c>
      <c r="T1951" s="83" t="str">
        <f t="shared" si="336"/>
        <v/>
      </c>
      <c r="U1951" s="53" t="str">
        <f>IF(S1951="","",COUNTIF($S$7:S1951,"該当２"))</f>
        <v/>
      </c>
      <c r="V1951" s="56" t="str">
        <f t="shared" si="337"/>
        <v/>
      </c>
      <c r="W1951" s="83" t="str">
        <f t="shared" si="338"/>
        <v/>
      </c>
      <c r="X1951" s="53" t="str">
        <f>IF(V1951="","",COUNTIF($V$7:V1951,"該当３"))</f>
        <v/>
      </c>
    </row>
    <row r="1952" spans="1:24">
      <c r="A1952" s="263">
        <v>1042105002</v>
      </c>
      <c r="B1952" s="263">
        <v>10</v>
      </c>
      <c r="C1952" s="264">
        <v>421</v>
      </c>
      <c r="D1952" s="265">
        <v>5</v>
      </c>
      <c r="E1952" s="264">
        <v>2</v>
      </c>
      <c r="F1952" s="263" t="s">
        <v>495</v>
      </c>
      <c r="G1952" s="263" t="s">
        <v>1987</v>
      </c>
      <c r="H1952" s="263" t="s">
        <v>2046</v>
      </c>
      <c r="I1952" s="263" t="s">
        <v>2048</v>
      </c>
      <c r="J1952" s="51"/>
      <c r="K1952" s="52" t="str">
        <f t="shared" si="339"/>
        <v/>
      </c>
      <c r="L1952" s="83" t="str">
        <f t="shared" si="340"/>
        <v/>
      </c>
      <c r="M1952" s="53" t="str">
        <f>IF(K1952="","",COUNTIF($K$7:K1952,"ﾘｽﾄ１"))</f>
        <v/>
      </c>
      <c r="N1952" s="53" t="str">
        <f t="shared" si="341"/>
        <v/>
      </c>
      <c r="O1952" s="54" t="str">
        <f t="shared" si="342"/>
        <v/>
      </c>
      <c r="P1952" s="53" t="str">
        <f t="shared" si="333"/>
        <v/>
      </c>
      <c r="Q1952" s="52" t="str">
        <f t="shared" si="334"/>
        <v/>
      </c>
      <c r="R1952" s="55" t="str">
        <f t="shared" si="335"/>
        <v/>
      </c>
      <c r="S1952" s="52" t="str">
        <f t="shared" si="343"/>
        <v/>
      </c>
      <c r="T1952" s="83" t="str">
        <f t="shared" si="336"/>
        <v/>
      </c>
      <c r="U1952" s="53" t="str">
        <f>IF(S1952="","",COUNTIF($S$7:S1952,"該当２"))</f>
        <v/>
      </c>
      <c r="V1952" s="56" t="str">
        <f t="shared" si="337"/>
        <v/>
      </c>
      <c r="W1952" s="83" t="str">
        <f t="shared" si="338"/>
        <v/>
      </c>
      <c r="X1952" s="53" t="str">
        <f>IF(V1952="","",COUNTIF($V$7:V1952,"該当３"))</f>
        <v/>
      </c>
    </row>
    <row r="1953" spans="1:24">
      <c r="A1953" s="263">
        <v>1042105003</v>
      </c>
      <c r="B1953" s="263">
        <v>10</v>
      </c>
      <c r="C1953" s="264">
        <v>421</v>
      </c>
      <c r="D1953" s="265">
        <v>5</v>
      </c>
      <c r="E1953" s="264">
        <v>3</v>
      </c>
      <c r="F1953" s="263" t="s">
        <v>495</v>
      </c>
      <c r="G1953" s="263" t="s">
        <v>1987</v>
      </c>
      <c r="H1953" s="263" t="s">
        <v>2046</v>
      </c>
      <c r="I1953" s="263" t="s">
        <v>2049</v>
      </c>
      <c r="J1953" s="51"/>
      <c r="K1953" s="52" t="str">
        <f t="shared" si="339"/>
        <v/>
      </c>
      <c r="L1953" s="83" t="str">
        <f t="shared" si="340"/>
        <v/>
      </c>
      <c r="M1953" s="53" t="str">
        <f>IF(K1953="","",COUNTIF($K$7:K1953,"ﾘｽﾄ１"))</f>
        <v/>
      </c>
      <c r="N1953" s="53" t="str">
        <f t="shared" si="341"/>
        <v/>
      </c>
      <c r="O1953" s="54" t="str">
        <f t="shared" si="342"/>
        <v/>
      </c>
      <c r="P1953" s="53" t="str">
        <f t="shared" si="333"/>
        <v/>
      </c>
      <c r="Q1953" s="52" t="str">
        <f t="shared" si="334"/>
        <v/>
      </c>
      <c r="R1953" s="55" t="str">
        <f t="shared" si="335"/>
        <v/>
      </c>
      <c r="S1953" s="52" t="str">
        <f t="shared" si="343"/>
        <v/>
      </c>
      <c r="T1953" s="83" t="str">
        <f t="shared" si="336"/>
        <v/>
      </c>
      <c r="U1953" s="53" t="str">
        <f>IF(S1953="","",COUNTIF($S$7:S1953,"該当２"))</f>
        <v/>
      </c>
      <c r="V1953" s="56" t="str">
        <f t="shared" si="337"/>
        <v/>
      </c>
      <c r="W1953" s="83" t="str">
        <f t="shared" si="338"/>
        <v/>
      </c>
      <c r="X1953" s="53" t="str">
        <f>IF(V1953="","",COUNTIF($V$7:V1953,"該当３"))</f>
        <v/>
      </c>
    </row>
    <row r="1954" spans="1:24">
      <c r="A1954" s="263">
        <v>1042105004</v>
      </c>
      <c r="B1954" s="263">
        <v>10</v>
      </c>
      <c r="C1954" s="264">
        <v>421</v>
      </c>
      <c r="D1954" s="265">
        <v>5</v>
      </c>
      <c r="E1954" s="264">
        <v>4</v>
      </c>
      <c r="F1954" s="263" t="s">
        <v>495</v>
      </c>
      <c r="G1954" s="263" t="s">
        <v>1987</v>
      </c>
      <c r="H1954" s="263" t="s">
        <v>2046</v>
      </c>
      <c r="I1954" s="263" t="s">
        <v>2050</v>
      </c>
      <c r="J1954" s="51"/>
      <c r="K1954" s="52" t="str">
        <f t="shared" si="339"/>
        <v/>
      </c>
      <c r="L1954" s="83" t="str">
        <f t="shared" si="340"/>
        <v/>
      </c>
      <c r="M1954" s="53" t="str">
        <f>IF(K1954="","",COUNTIF($K$7:K1954,"ﾘｽﾄ１"))</f>
        <v/>
      </c>
      <c r="N1954" s="53" t="str">
        <f t="shared" si="341"/>
        <v/>
      </c>
      <c r="O1954" s="54" t="str">
        <f t="shared" si="342"/>
        <v/>
      </c>
      <c r="P1954" s="53" t="str">
        <f t="shared" si="333"/>
        <v/>
      </c>
      <c r="Q1954" s="52" t="str">
        <f t="shared" si="334"/>
        <v/>
      </c>
      <c r="R1954" s="55" t="str">
        <f t="shared" si="335"/>
        <v/>
      </c>
      <c r="S1954" s="52" t="str">
        <f t="shared" si="343"/>
        <v/>
      </c>
      <c r="T1954" s="83" t="str">
        <f t="shared" si="336"/>
        <v/>
      </c>
      <c r="U1954" s="53" t="str">
        <f>IF(S1954="","",COUNTIF($S$7:S1954,"該当２"))</f>
        <v/>
      </c>
      <c r="V1954" s="56" t="str">
        <f t="shared" si="337"/>
        <v/>
      </c>
      <c r="W1954" s="83" t="str">
        <f t="shared" si="338"/>
        <v/>
      </c>
      <c r="X1954" s="53" t="str">
        <f>IF(V1954="","",COUNTIF($V$7:V1954,"該当３"))</f>
        <v/>
      </c>
    </row>
    <row r="1955" spans="1:24">
      <c r="A1955" s="263">
        <v>1042105005</v>
      </c>
      <c r="B1955" s="263">
        <v>10</v>
      </c>
      <c r="C1955" s="264">
        <v>421</v>
      </c>
      <c r="D1955" s="265">
        <v>5</v>
      </c>
      <c r="E1955" s="264">
        <v>5</v>
      </c>
      <c r="F1955" s="263" t="s">
        <v>495</v>
      </c>
      <c r="G1955" s="263" t="s">
        <v>1987</v>
      </c>
      <c r="H1955" s="263" t="s">
        <v>2046</v>
      </c>
      <c r="I1955" s="263" t="s">
        <v>2051</v>
      </c>
      <c r="J1955" s="51"/>
      <c r="K1955" s="52" t="str">
        <f t="shared" si="339"/>
        <v/>
      </c>
      <c r="L1955" s="83" t="str">
        <f t="shared" si="340"/>
        <v/>
      </c>
      <c r="M1955" s="53" t="str">
        <f>IF(K1955="","",COUNTIF($K$7:K1955,"ﾘｽﾄ１"))</f>
        <v/>
      </c>
      <c r="N1955" s="53" t="str">
        <f t="shared" si="341"/>
        <v/>
      </c>
      <c r="O1955" s="54" t="str">
        <f t="shared" si="342"/>
        <v/>
      </c>
      <c r="P1955" s="53" t="str">
        <f t="shared" si="333"/>
        <v/>
      </c>
      <c r="Q1955" s="52" t="str">
        <f t="shared" si="334"/>
        <v/>
      </c>
      <c r="R1955" s="55" t="str">
        <f t="shared" si="335"/>
        <v/>
      </c>
      <c r="S1955" s="52" t="str">
        <f t="shared" si="343"/>
        <v/>
      </c>
      <c r="T1955" s="83" t="str">
        <f t="shared" si="336"/>
        <v/>
      </c>
      <c r="U1955" s="53" t="str">
        <f>IF(S1955="","",COUNTIF($S$7:S1955,"該当２"))</f>
        <v/>
      </c>
      <c r="V1955" s="56" t="str">
        <f t="shared" si="337"/>
        <v/>
      </c>
      <c r="W1955" s="83" t="str">
        <f t="shared" si="338"/>
        <v/>
      </c>
      <c r="X1955" s="53" t="str">
        <f>IF(V1955="","",COUNTIF($V$7:V1955,"該当３"))</f>
        <v/>
      </c>
    </row>
    <row r="1956" spans="1:24">
      <c r="A1956" s="263">
        <v>1042105006</v>
      </c>
      <c r="B1956" s="263">
        <v>10</v>
      </c>
      <c r="C1956" s="264">
        <v>421</v>
      </c>
      <c r="D1956" s="265">
        <v>5</v>
      </c>
      <c r="E1956" s="264">
        <v>6</v>
      </c>
      <c r="F1956" s="263" t="s">
        <v>495</v>
      </c>
      <c r="G1956" s="263" t="s">
        <v>1987</v>
      </c>
      <c r="H1956" s="263" t="s">
        <v>2046</v>
      </c>
      <c r="I1956" s="263" t="s">
        <v>2052</v>
      </c>
      <c r="J1956" s="51"/>
      <c r="K1956" s="52" t="str">
        <f t="shared" si="339"/>
        <v/>
      </c>
      <c r="L1956" s="83" t="str">
        <f t="shared" si="340"/>
        <v/>
      </c>
      <c r="M1956" s="53" t="str">
        <f>IF(K1956="","",COUNTIF($K$7:K1956,"ﾘｽﾄ１"))</f>
        <v/>
      </c>
      <c r="N1956" s="53" t="str">
        <f t="shared" si="341"/>
        <v/>
      </c>
      <c r="O1956" s="54" t="str">
        <f t="shared" si="342"/>
        <v/>
      </c>
      <c r="P1956" s="53" t="str">
        <f t="shared" si="333"/>
        <v/>
      </c>
      <c r="Q1956" s="52" t="str">
        <f t="shared" si="334"/>
        <v/>
      </c>
      <c r="R1956" s="55" t="str">
        <f t="shared" si="335"/>
        <v/>
      </c>
      <c r="S1956" s="52" t="str">
        <f t="shared" si="343"/>
        <v/>
      </c>
      <c r="T1956" s="83" t="str">
        <f t="shared" si="336"/>
        <v/>
      </c>
      <c r="U1956" s="53" t="str">
        <f>IF(S1956="","",COUNTIF($S$7:S1956,"該当２"))</f>
        <v/>
      </c>
      <c r="V1956" s="56" t="str">
        <f t="shared" si="337"/>
        <v/>
      </c>
      <c r="W1956" s="83" t="str">
        <f t="shared" si="338"/>
        <v/>
      </c>
      <c r="X1956" s="53" t="str">
        <f>IF(V1956="","",COUNTIF($V$7:V1956,"該当３"))</f>
        <v/>
      </c>
    </row>
    <row r="1957" spans="1:24">
      <c r="A1957" s="263">
        <v>1042105007</v>
      </c>
      <c r="B1957" s="263">
        <v>10</v>
      </c>
      <c r="C1957" s="264">
        <v>421</v>
      </c>
      <c r="D1957" s="265">
        <v>5</v>
      </c>
      <c r="E1957" s="264">
        <v>7</v>
      </c>
      <c r="F1957" s="263" t="s">
        <v>495</v>
      </c>
      <c r="G1957" s="263" t="s">
        <v>1987</v>
      </c>
      <c r="H1957" s="263" t="s">
        <v>2046</v>
      </c>
      <c r="I1957" s="263" t="s">
        <v>2053</v>
      </c>
      <c r="J1957" s="51"/>
      <c r="K1957" s="52" t="str">
        <f t="shared" si="339"/>
        <v/>
      </c>
      <c r="L1957" s="83" t="str">
        <f t="shared" si="340"/>
        <v/>
      </c>
      <c r="M1957" s="53" t="str">
        <f>IF(K1957="","",COUNTIF($K$7:K1957,"ﾘｽﾄ１"))</f>
        <v/>
      </c>
      <c r="N1957" s="53" t="str">
        <f t="shared" si="341"/>
        <v/>
      </c>
      <c r="O1957" s="54" t="str">
        <f t="shared" si="342"/>
        <v/>
      </c>
      <c r="P1957" s="53" t="str">
        <f t="shared" si="333"/>
        <v/>
      </c>
      <c r="Q1957" s="52" t="str">
        <f t="shared" si="334"/>
        <v/>
      </c>
      <c r="R1957" s="55" t="str">
        <f t="shared" si="335"/>
        <v/>
      </c>
      <c r="S1957" s="52" t="str">
        <f t="shared" si="343"/>
        <v/>
      </c>
      <c r="T1957" s="83" t="str">
        <f t="shared" si="336"/>
        <v/>
      </c>
      <c r="U1957" s="53" t="str">
        <f>IF(S1957="","",COUNTIF($S$7:S1957,"該当２"))</f>
        <v/>
      </c>
      <c r="V1957" s="56" t="str">
        <f t="shared" si="337"/>
        <v/>
      </c>
      <c r="W1957" s="83" t="str">
        <f t="shared" si="338"/>
        <v/>
      </c>
      <c r="X1957" s="53" t="str">
        <f>IF(V1957="","",COUNTIF($V$7:V1957,"該当３"))</f>
        <v/>
      </c>
    </row>
    <row r="1958" spans="1:24">
      <c r="A1958" s="263">
        <v>1042105008</v>
      </c>
      <c r="B1958" s="263">
        <v>10</v>
      </c>
      <c r="C1958" s="264">
        <v>421</v>
      </c>
      <c r="D1958" s="265">
        <v>5</v>
      </c>
      <c r="E1958" s="264">
        <v>8</v>
      </c>
      <c r="F1958" s="263" t="s">
        <v>495</v>
      </c>
      <c r="G1958" s="263" t="s">
        <v>1987</v>
      </c>
      <c r="H1958" s="263" t="s">
        <v>2046</v>
      </c>
      <c r="I1958" s="263" t="s">
        <v>2054</v>
      </c>
      <c r="J1958" s="51"/>
      <c r="K1958" s="52" t="str">
        <f t="shared" si="339"/>
        <v/>
      </c>
      <c r="L1958" s="83" t="str">
        <f t="shared" si="340"/>
        <v/>
      </c>
      <c r="M1958" s="53" t="str">
        <f>IF(K1958="","",COUNTIF($K$7:K1958,"ﾘｽﾄ１"))</f>
        <v/>
      </c>
      <c r="N1958" s="53" t="str">
        <f t="shared" si="341"/>
        <v/>
      </c>
      <c r="O1958" s="54" t="str">
        <f t="shared" si="342"/>
        <v/>
      </c>
      <c r="P1958" s="53" t="str">
        <f t="shared" si="333"/>
        <v/>
      </c>
      <c r="Q1958" s="52" t="str">
        <f t="shared" si="334"/>
        <v/>
      </c>
      <c r="R1958" s="55" t="str">
        <f t="shared" si="335"/>
        <v/>
      </c>
      <c r="S1958" s="52" t="str">
        <f t="shared" si="343"/>
        <v/>
      </c>
      <c r="T1958" s="83" t="str">
        <f t="shared" si="336"/>
        <v/>
      </c>
      <c r="U1958" s="53" t="str">
        <f>IF(S1958="","",COUNTIF($S$7:S1958,"該当２"))</f>
        <v/>
      </c>
      <c r="V1958" s="56" t="str">
        <f t="shared" si="337"/>
        <v/>
      </c>
      <c r="W1958" s="83" t="str">
        <f t="shared" si="338"/>
        <v/>
      </c>
      <c r="X1958" s="53" t="str">
        <f>IF(V1958="","",COUNTIF($V$7:V1958,"該当３"))</f>
        <v/>
      </c>
    </row>
    <row r="1959" spans="1:24">
      <c r="A1959" s="263">
        <v>1042105009</v>
      </c>
      <c r="B1959" s="263">
        <v>10</v>
      </c>
      <c r="C1959" s="264">
        <v>421</v>
      </c>
      <c r="D1959" s="265">
        <v>5</v>
      </c>
      <c r="E1959" s="264">
        <v>9</v>
      </c>
      <c r="F1959" s="263" t="s">
        <v>495</v>
      </c>
      <c r="G1959" s="263" t="s">
        <v>1987</v>
      </c>
      <c r="H1959" s="263" t="s">
        <v>2046</v>
      </c>
      <c r="I1959" s="263" t="s">
        <v>2055</v>
      </c>
      <c r="J1959" s="51"/>
      <c r="K1959" s="52" t="str">
        <f t="shared" si="339"/>
        <v/>
      </c>
      <c r="L1959" s="83" t="str">
        <f t="shared" si="340"/>
        <v/>
      </c>
      <c r="M1959" s="53" t="str">
        <f>IF(K1959="","",COUNTIF($K$7:K1959,"ﾘｽﾄ１"))</f>
        <v/>
      </c>
      <c r="N1959" s="53" t="str">
        <f t="shared" si="341"/>
        <v/>
      </c>
      <c r="O1959" s="54" t="str">
        <f t="shared" si="342"/>
        <v/>
      </c>
      <c r="P1959" s="53" t="str">
        <f t="shared" si="333"/>
        <v/>
      </c>
      <c r="Q1959" s="52" t="str">
        <f t="shared" si="334"/>
        <v/>
      </c>
      <c r="R1959" s="55" t="str">
        <f t="shared" si="335"/>
        <v/>
      </c>
      <c r="S1959" s="52" t="str">
        <f t="shared" si="343"/>
        <v/>
      </c>
      <c r="T1959" s="83" t="str">
        <f t="shared" si="336"/>
        <v/>
      </c>
      <c r="U1959" s="53" t="str">
        <f>IF(S1959="","",COUNTIF($S$7:S1959,"該当２"))</f>
        <v/>
      </c>
      <c r="V1959" s="56" t="str">
        <f t="shared" si="337"/>
        <v/>
      </c>
      <c r="W1959" s="83" t="str">
        <f t="shared" si="338"/>
        <v/>
      </c>
      <c r="X1959" s="53" t="str">
        <f>IF(V1959="","",COUNTIF($V$7:V1959,"該当３"))</f>
        <v/>
      </c>
    </row>
    <row r="1960" spans="1:24">
      <c r="A1960" s="263">
        <v>1042105010</v>
      </c>
      <c r="B1960" s="263">
        <v>10</v>
      </c>
      <c r="C1960" s="264">
        <v>421</v>
      </c>
      <c r="D1960" s="265">
        <v>5</v>
      </c>
      <c r="E1960" s="264">
        <v>10</v>
      </c>
      <c r="F1960" s="263" t="s">
        <v>495</v>
      </c>
      <c r="G1960" s="263" t="s">
        <v>1987</v>
      </c>
      <c r="H1960" s="263" t="s">
        <v>2046</v>
      </c>
      <c r="I1960" s="263" t="s">
        <v>2056</v>
      </c>
      <c r="J1960" s="51"/>
      <c r="K1960" s="52" t="str">
        <f t="shared" si="339"/>
        <v/>
      </c>
      <c r="L1960" s="83" t="str">
        <f t="shared" si="340"/>
        <v/>
      </c>
      <c r="M1960" s="53" t="str">
        <f>IF(K1960="","",COUNTIF($K$7:K1960,"ﾘｽﾄ１"))</f>
        <v/>
      </c>
      <c r="N1960" s="53" t="str">
        <f t="shared" si="341"/>
        <v/>
      </c>
      <c r="O1960" s="54" t="str">
        <f t="shared" si="342"/>
        <v/>
      </c>
      <c r="P1960" s="53" t="str">
        <f t="shared" si="333"/>
        <v/>
      </c>
      <c r="Q1960" s="52" t="str">
        <f t="shared" si="334"/>
        <v/>
      </c>
      <c r="R1960" s="55" t="str">
        <f t="shared" si="335"/>
        <v/>
      </c>
      <c r="S1960" s="52" t="str">
        <f t="shared" si="343"/>
        <v/>
      </c>
      <c r="T1960" s="83" t="str">
        <f t="shared" si="336"/>
        <v/>
      </c>
      <c r="U1960" s="53" t="str">
        <f>IF(S1960="","",COUNTIF($S$7:S1960,"該当２"))</f>
        <v/>
      </c>
      <c r="V1960" s="56" t="str">
        <f t="shared" si="337"/>
        <v/>
      </c>
      <c r="W1960" s="83" t="str">
        <f t="shared" si="338"/>
        <v/>
      </c>
      <c r="X1960" s="53" t="str">
        <f>IF(V1960="","",COUNTIF($V$7:V1960,"該当３"))</f>
        <v/>
      </c>
    </row>
    <row r="1961" spans="1:24">
      <c r="A1961" s="263">
        <v>1042105011</v>
      </c>
      <c r="B1961" s="263">
        <v>10</v>
      </c>
      <c r="C1961" s="264">
        <v>421</v>
      </c>
      <c r="D1961" s="265">
        <v>5</v>
      </c>
      <c r="E1961" s="264">
        <v>11</v>
      </c>
      <c r="F1961" s="263" t="s">
        <v>495</v>
      </c>
      <c r="G1961" s="263" t="s">
        <v>1987</v>
      </c>
      <c r="H1961" s="263" t="s">
        <v>2046</v>
      </c>
      <c r="I1961" s="263" t="s">
        <v>2057</v>
      </c>
      <c r="J1961" s="51"/>
      <c r="K1961" s="52" t="str">
        <f t="shared" si="339"/>
        <v/>
      </c>
      <c r="L1961" s="83" t="str">
        <f t="shared" si="340"/>
        <v/>
      </c>
      <c r="M1961" s="53" t="str">
        <f>IF(K1961="","",COUNTIF($K$7:K1961,"ﾘｽﾄ１"))</f>
        <v/>
      </c>
      <c r="N1961" s="53" t="str">
        <f t="shared" si="341"/>
        <v/>
      </c>
      <c r="O1961" s="54" t="str">
        <f t="shared" si="342"/>
        <v/>
      </c>
      <c r="P1961" s="53" t="str">
        <f t="shared" si="333"/>
        <v/>
      </c>
      <c r="Q1961" s="52" t="str">
        <f t="shared" si="334"/>
        <v/>
      </c>
      <c r="R1961" s="55" t="str">
        <f t="shared" si="335"/>
        <v/>
      </c>
      <c r="S1961" s="52" t="str">
        <f t="shared" si="343"/>
        <v/>
      </c>
      <c r="T1961" s="83" t="str">
        <f t="shared" si="336"/>
        <v/>
      </c>
      <c r="U1961" s="53" t="str">
        <f>IF(S1961="","",COUNTIF($S$7:S1961,"該当２"))</f>
        <v/>
      </c>
      <c r="V1961" s="56" t="str">
        <f t="shared" si="337"/>
        <v/>
      </c>
      <c r="W1961" s="83" t="str">
        <f t="shared" si="338"/>
        <v/>
      </c>
      <c r="X1961" s="53" t="str">
        <f>IF(V1961="","",COUNTIF($V$7:V1961,"該当３"))</f>
        <v/>
      </c>
    </row>
    <row r="1962" spans="1:24">
      <c r="A1962" s="263">
        <v>1042105012</v>
      </c>
      <c r="B1962" s="263">
        <v>10</v>
      </c>
      <c r="C1962" s="264">
        <v>421</v>
      </c>
      <c r="D1962" s="265">
        <v>5</v>
      </c>
      <c r="E1962" s="264">
        <v>12</v>
      </c>
      <c r="F1962" s="263" t="s">
        <v>495</v>
      </c>
      <c r="G1962" s="263" t="s">
        <v>1987</v>
      </c>
      <c r="H1962" s="263" t="s">
        <v>2046</v>
      </c>
      <c r="I1962" s="263" t="s">
        <v>2058</v>
      </c>
      <c r="J1962" s="51"/>
      <c r="K1962" s="52" t="str">
        <f t="shared" si="339"/>
        <v/>
      </c>
      <c r="L1962" s="83" t="str">
        <f t="shared" si="340"/>
        <v/>
      </c>
      <c r="M1962" s="53" t="str">
        <f>IF(K1962="","",COUNTIF($K$7:K1962,"ﾘｽﾄ１"))</f>
        <v/>
      </c>
      <c r="N1962" s="53" t="str">
        <f t="shared" si="341"/>
        <v/>
      </c>
      <c r="O1962" s="54" t="str">
        <f t="shared" si="342"/>
        <v/>
      </c>
      <c r="P1962" s="53" t="str">
        <f t="shared" si="333"/>
        <v/>
      </c>
      <c r="Q1962" s="52" t="str">
        <f t="shared" si="334"/>
        <v/>
      </c>
      <c r="R1962" s="55" t="str">
        <f t="shared" si="335"/>
        <v/>
      </c>
      <c r="S1962" s="52" t="str">
        <f t="shared" si="343"/>
        <v/>
      </c>
      <c r="T1962" s="83" t="str">
        <f t="shared" si="336"/>
        <v/>
      </c>
      <c r="U1962" s="53" t="str">
        <f>IF(S1962="","",COUNTIF($S$7:S1962,"該当２"))</f>
        <v/>
      </c>
      <c r="V1962" s="56" t="str">
        <f t="shared" si="337"/>
        <v/>
      </c>
      <c r="W1962" s="83" t="str">
        <f t="shared" si="338"/>
        <v/>
      </c>
      <c r="X1962" s="53" t="str">
        <f>IF(V1962="","",COUNTIF($V$7:V1962,"該当３"))</f>
        <v/>
      </c>
    </row>
    <row r="1963" spans="1:24">
      <c r="A1963" s="263">
        <v>1042105013</v>
      </c>
      <c r="B1963" s="263">
        <v>10</v>
      </c>
      <c r="C1963" s="264">
        <v>421</v>
      </c>
      <c r="D1963" s="265">
        <v>5</v>
      </c>
      <c r="E1963" s="264">
        <v>13</v>
      </c>
      <c r="F1963" s="263" t="s">
        <v>495</v>
      </c>
      <c r="G1963" s="263" t="s">
        <v>1987</v>
      </c>
      <c r="H1963" s="263" t="s">
        <v>2046</v>
      </c>
      <c r="I1963" s="263" t="s">
        <v>2059</v>
      </c>
      <c r="J1963" s="51"/>
      <c r="K1963" s="52" t="str">
        <f t="shared" si="339"/>
        <v/>
      </c>
      <c r="L1963" s="83" t="str">
        <f t="shared" si="340"/>
        <v/>
      </c>
      <c r="M1963" s="53" t="str">
        <f>IF(K1963="","",COUNTIF($K$7:K1963,"ﾘｽﾄ１"))</f>
        <v/>
      </c>
      <c r="N1963" s="53" t="str">
        <f t="shared" si="341"/>
        <v/>
      </c>
      <c r="O1963" s="54" t="str">
        <f t="shared" si="342"/>
        <v/>
      </c>
      <c r="P1963" s="53" t="str">
        <f t="shared" si="333"/>
        <v/>
      </c>
      <c r="Q1963" s="52" t="str">
        <f t="shared" si="334"/>
        <v/>
      </c>
      <c r="R1963" s="55" t="str">
        <f t="shared" si="335"/>
        <v/>
      </c>
      <c r="S1963" s="52" t="str">
        <f t="shared" si="343"/>
        <v/>
      </c>
      <c r="T1963" s="83" t="str">
        <f t="shared" si="336"/>
        <v/>
      </c>
      <c r="U1963" s="53" t="str">
        <f>IF(S1963="","",COUNTIF($S$7:S1963,"該当２"))</f>
        <v/>
      </c>
      <c r="V1963" s="56" t="str">
        <f t="shared" si="337"/>
        <v/>
      </c>
      <c r="W1963" s="83" t="str">
        <f t="shared" si="338"/>
        <v/>
      </c>
      <c r="X1963" s="53" t="str">
        <f>IF(V1963="","",COUNTIF($V$7:V1963,"該当３"))</f>
        <v/>
      </c>
    </row>
    <row r="1964" spans="1:24">
      <c r="A1964" s="263">
        <v>1042105014</v>
      </c>
      <c r="B1964" s="263">
        <v>10</v>
      </c>
      <c r="C1964" s="264">
        <v>421</v>
      </c>
      <c r="D1964" s="265">
        <v>5</v>
      </c>
      <c r="E1964" s="264">
        <v>14</v>
      </c>
      <c r="F1964" s="263" t="s">
        <v>495</v>
      </c>
      <c r="G1964" s="263" t="s">
        <v>1987</v>
      </c>
      <c r="H1964" s="263" t="s">
        <v>2046</v>
      </c>
      <c r="I1964" s="263" t="s">
        <v>2060</v>
      </c>
      <c r="J1964" s="51"/>
      <c r="K1964" s="52" t="str">
        <f t="shared" si="339"/>
        <v/>
      </c>
      <c r="L1964" s="83" t="str">
        <f t="shared" si="340"/>
        <v/>
      </c>
      <c r="M1964" s="53" t="str">
        <f>IF(K1964="","",COUNTIF($K$7:K1964,"ﾘｽﾄ１"))</f>
        <v/>
      </c>
      <c r="N1964" s="53" t="str">
        <f t="shared" si="341"/>
        <v/>
      </c>
      <c r="O1964" s="54" t="str">
        <f t="shared" si="342"/>
        <v/>
      </c>
      <c r="P1964" s="53" t="str">
        <f t="shared" si="333"/>
        <v/>
      </c>
      <c r="Q1964" s="52" t="str">
        <f t="shared" si="334"/>
        <v/>
      </c>
      <c r="R1964" s="55" t="str">
        <f t="shared" si="335"/>
        <v/>
      </c>
      <c r="S1964" s="52" t="str">
        <f t="shared" si="343"/>
        <v/>
      </c>
      <c r="T1964" s="83" t="str">
        <f t="shared" si="336"/>
        <v/>
      </c>
      <c r="U1964" s="53" t="str">
        <f>IF(S1964="","",COUNTIF($S$7:S1964,"該当２"))</f>
        <v/>
      </c>
      <c r="V1964" s="56" t="str">
        <f t="shared" si="337"/>
        <v/>
      </c>
      <c r="W1964" s="83" t="str">
        <f t="shared" si="338"/>
        <v/>
      </c>
      <c r="X1964" s="53" t="str">
        <f>IF(V1964="","",COUNTIF($V$7:V1964,"該当３"))</f>
        <v/>
      </c>
    </row>
    <row r="1965" spans="1:24">
      <c r="A1965" s="263">
        <v>1042105015</v>
      </c>
      <c r="B1965" s="263">
        <v>10</v>
      </c>
      <c r="C1965" s="264">
        <v>421</v>
      </c>
      <c r="D1965" s="265">
        <v>5</v>
      </c>
      <c r="E1965" s="264">
        <v>15</v>
      </c>
      <c r="F1965" s="263" t="s">
        <v>495</v>
      </c>
      <c r="G1965" s="263" t="s">
        <v>1987</v>
      </c>
      <c r="H1965" s="263" t="s">
        <v>2046</v>
      </c>
      <c r="I1965" s="263" t="s">
        <v>2061</v>
      </c>
      <c r="J1965" s="51"/>
      <c r="K1965" s="52" t="str">
        <f t="shared" si="339"/>
        <v/>
      </c>
      <c r="L1965" s="83" t="str">
        <f t="shared" si="340"/>
        <v/>
      </c>
      <c r="M1965" s="53" t="str">
        <f>IF(K1965="","",COUNTIF($K$7:K1965,"ﾘｽﾄ１"))</f>
        <v/>
      </c>
      <c r="N1965" s="53" t="str">
        <f t="shared" si="341"/>
        <v/>
      </c>
      <c r="O1965" s="54" t="str">
        <f t="shared" si="342"/>
        <v/>
      </c>
      <c r="P1965" s="53" t="str">
        <f t="shared" si="333"/>
        <v/>
      </c>
      <c r="Q1965" s="52" t="str">
        <f t="shared" si="334"/>
        <v/>
      </c>
      <c r="R1965" s="55" t="str">
        <f t="shared" si="335"/>
        <v/>
      </c>
      <c r="S1965" s="52" t="str">
        <f t="shared" si="343"/>
        <v/>
      </c>
      <c r="T1965" s="83" t="str">
        <f t="shared" si="336"/>
        <v/>
      </c>
      <c r="U1965" s="53" t="str">
        <f>IF(S1965="","",COUNTIF($S$7:S1965,"該当２"))</f>
        <v/>
      </c>
      <c r="V1965" s="56" t="str">
        <f t="shared" si="337"/>
        <v/>
      </c>
      <c r="W1965" s="83" t="str">
        <f t="shared" si="338"/>
        <v/>
      </c>
      <c r="X1965" s="53" t="str">
        <f>IF(V1965="","",COUNTIF($V$7:V1965,"該当３"))</f>
        <v/>
      </c>
    </row>
    <row r="1966" spans="1:24">
      <c r="A1966" s="263">
        <v>1042105016</v>
      </c>
      <c r="B1966" s="263">
        <v>10</v>
      </c>
      <c r="C1966" s="264">
        <v>421</v>
      </c>
      <c r="D1966" s="265">
        <v>5</v>
      </c>
      <c r="E1966" s="264">
        <v>16</v>
      </c>
      <c r="F1966" s="263" t="s">
        <v>495</v>
      </c>
      <c r="G1966" s="263" t="s">
        <v>1987</v>
      </c>
      <c r="H1966" s="263" t="s">
        <v>2046</v>
      </c>
      <c r="I1966" s="263" t="s">
        <v>2062</v>
      </c>
      <c r="J1966" s="51"/>
      <c r="K1966" s="52" t="str">
        <f t="shared" si="339"/>
        <v/>
      </c>
      <c r="L1966" s="83" t="str">
        <f t="shared" si="340"/>
        <v/>
      </c>
      <c r="M1966" s="53" t="str">
        <f>IF(K1966="","",COUNTIF($K$7:K1966,"ﾘｽﾄ１"))</f>
        <v/>
      </c>
      <c r="N1966" s="53" t="str">
        <f t="shared" si="341"/>
        <v/>
      </c>
      <c r="O1966" s="54" t="str">
        <f t="shared" si="342"/>
        <v/>
      </c>
      <c r="P1966" s="53" t="str">
        <f t="shared" si="333"/>
        <v/>
      </c>
      <c r="Q1966" s="52" t="str">
        <f t="shared" si="334"/>
        <v/>
      </c>
      <c r="R1966" s="55" t="str">
        <f t="shared" si="335"/>
        <v/>
      </c>
      <c r="S1966" s="52" t="str">
        <f t="shared" si="343"/>
        <v/>
      </c>
      <c r="T1966" s="83" t="str">
        <f t="shared" si="336"/>
        <v/>
      </c>
      <c r="U1966" s="53" t="str">
        <f>IF(S1966="","",COUNTIF($S$7:S1966,"該当２"))</f>
        <v/>
      </c>
      <c r="V1966" s="56" t="str">
        <f t="shared" si="337"/>
        <v/>
      </c>
      <c r="W1966" s="83" t="str">
        <f t="shared" si="338"/>
        <v/>
      </c>
      <c r="X1966" s="53" t="str">
        <f>IF(V1966="","",COUNTIF($V$7:V1966,"該当３"))</f>
        <v/>
      </c>
    </row>
    <row r="1967" spans="1:24">
      <c r="A1967" s="263">
        <v>1042105017</v>
      </c>
      <c r="B1967" s="263">
        <v>10</v>
      </c>
      <c r="C1967" s="264">
        <v>421</v>
      </c>
      <c r="D1967" s="265">
        <v>5</v>
      </c>
      <c r="E1967" s="264">
        <v>17</v>
      </c>
      <c r="F1967" s="263" t="s">
        <v>495</v>
      </c>
      <c r="G1967" s="263" t="s">
        <v>1987</v>
      </c>
      <c r="H1967" s="263" t="s">
        <v>2046</v>
      </c>
      <c r="I1967" s="263" t="s">
        <v>2063</v>
      </c>
      <c r="J1967" s="51"/>
      <c r="K1967" s="52" t="str">
        <f t="shared" si="339"/>
        <v/>
      </c>
      <c r="L1967" s="83" t="str">
        <f t="shared" si="340"/>
        <v/>
      </c>
      <c r="M1967" s="53" t="str">
        <f>IF(K1967="","",COUNTIF($K$7:K1967,"ﾘｽﾄ１"))</f>
        <v/>
      </c>
      <c r="N1967" s="53" t="str">
        <f t="shared" si="341"/>
        <v/>
      </c>
      <c r="O1967" s="54" t="str">
        <f t="shared" si="342"/>
        <v/>
      </c>
      <c r="P1967" s="53" t="str">
        <f t="shared" si="333"/>
        <v/>
      </c>
      <c r="Q1967" s="52" t="str">
        <f t="shared" si="334"/>
        <v/>
      </c>
      <c r="R1967" s="55" t="str">
        <f t="shared" si="335"/>
        <v/>
      </c>
      <c r="S1967" s="52" t="str">
        <f t="shared" si="343"/>
        <v/>
      </c>
      <c r="T1967" s="83" t="str">
        <f t="shared" si="336"/>
        <v/>
      </c>
      <c r="U1967" s="53" t="str">
        <f>IF(S1967="","",COUNTIF($S$7:S1967,"該当２"))</f>
        <v/>
      </c>
      <c r="V1967" s="56" t="str">
        <f t="shared" si="337"/>
        <v/>
      </c>
      <c r="W1967" s="83" t="str">
        <f t="shared" si="338"/>
        <v/>
      </c>
      <c r="X1967" s="53" t="str">
        <f>IF(V1967="","",COUNTIF($V$7:V1967,"該当３"))</f>
        <v/>
      </c>
    </row>
    <row r="1968" spans="1:24">
      <c r="A1968" s="263">
        <v>1042105018</v>
      </c>
      <c r="B1968" s="263">
        <v>10</v>
      </c>
      <c r="C1968" s="264">
        <v>421</v>
      </c>
      <c r="D1968" s="265">
        <v>5</v>
      </c>
      <c r="E1968" s="264">
        <v>18</v>
      </c>
      <c r="F1968" s="263" t="s">
        <v>495</v>
      </c>
      <c r="G1968" s="263" t="s">
        <v>1987</v>
      </c>
      <c r="H1968" s="263" t="s">
        <v>2046</v>
      </c>
      <c r="I1968" s="263" t="s">
        <v>32</v>
      </c>
      <c r="J1968" s="51"/>
      <c r="K1968" s="52" t="str">
        <f t="shared" si="339"/>
        <v/>
      </c>
      <c r="L1968" s="83" t="str">
        <f t="shared" si="340"/>
        <v/>
      </c>
      <c r="M1968" s="53" t="str">
        <f>IF(K1968="","",COUNTIF($K$7:K1968,"ﾘｽﾄ１"))</f>
        <v/>
      </c>
      <c r="N1968" s="53" t="str">
        <f t="shared" si="341"/>
        <v/>
      </c>
      <c r="O1968" s="54" t="str">
        <f t="shared" si="342"/>
        <v/>
      </c>
      <c r="P1968" s="53" t="str">
        <f t="shared" si="333"/>
        <v/>
      </c>
      <c r="Q1968" s="52" t="str">
        <f t="shared" si="334"/>
        <v/>
      </c>
      <c r="R1968" s="55" t="str">
        <f t="shared" si="335"/>
        <v/>
      </c>
      <c r="S1968" s="52" t="str">
        <f t="shared" si="343"/>
        <v/>
      </c>
      <c r="T1968" s="83" t="str">
        <f t="shared" si="336"/>
        <v/>
      </c>
      <c r="U1968" s="53" t="str">
        <f>IF(S1968="","",COUNTIF($S$7:S1968,"該当２"))</f>
        <v/>
      </c>
      <c r="V1968" s="56" t="str">
        <f t="shared" si="337"/>
        <v/>
      </c>
      <c r="W1968" s="83" t="str">
        <f t="shared" si="338"/>
        <v/>
      </c>
      <c r="X1968" s="53" t="str">
        <f>IF(V1968="","",COUNTIF($V$7:V1968,"該当３"))</f>
        <v/>
      </c>
    </row>
    <row r="1969" spans="1:24">
      <c r="A1969" s="263">
        <v>1042105019</v>
      </c>
      <c r="B1969" s="263">
        <v>10</v>
      </c>
      <c r="C1969" s="264">
        <v>421</v>
      </c>
      <c r="D1969" s="265">
        <v>5</v>
      </c>
      <c r="E1969" s="264">
        <v>19</v>
      </c>
      <c r="F1969" s="263" t="s">
        <v>495</v>
      </c>
      <c r="G1969" s="263" t="s">
        <v>1987</v>
      </c>
      <c r="H1969" s="263" t="s">
        <v>2046</v>
      </c>
      <c r="I1969" s="263" t="s">
        <v>2064</v>
      </c>
      <c r="J1969" s="51"/>
      <c r="K1969" s="52" t="str">
        <f t="shared" si="339"/>
        <v/>
      </c>
      <c r="L1969" s="83" t="str">
        <f t="shared" si="340"/>
        <v/>
      </c>
      <c r="M1969" s="53" t="str">
        <f>IF(K1969="","",COUNTIF($K$7:K1969,"ﾘｽﾄ１"))</f>
        <v/>
      </c>
      <c r="N1969" s="53" t="str">
        <f t="shared" si="341"/>
        <v/>
      </c>
      <c r="O1969" s="54" t="str">
        <f t="shared" si="342"/>
        <v/>
      </c>
      <c r="P1969" s="53" t="str">
        <f t="shared" si="333"/>
        <v/>
      </c>
      <c r="Q1969" s="52" t="str">
        <f t="shared" si="334"/>
        <v/>
      </c>
      <c r="R1969" s="55" t="str">
        <f t="shared" si="335"/>
        <v/>
      </c>
      <c r="S1969" s="52" t="str">
        <f t="shared" si="343"/>
        <v/>
      </c>
      <c r="T1969" s="83" t="str">
        <f t="shared" si="336"/>
        <v/>
      </c>
      <c r="U1969" s="53" t="str">
        <f>IF(S1969="","",COUNTIF($S$7:S1969,"該当２"))</f>
        <v/>
      </c>
      <c r="V1969" s="56" t="str">
        <f t="shared" si="337"/>
        <v/>
      </c>
      <c r="W1969" s="83" t="str">
        <f t="shared" si="338"/>
        <v/>
      </c>
      <c r="X1969" s="53" t="str">
        <f>IF(V1969="","",COUNTIF($V$7:V1969,"該当３"))</f>
        <v/>
      </c>
    </row>
    <row r="1970" spans="1:24">
      <c r="A1970" s="263">
        <v>1042105020</v>
      </c>
      <c r="B1970" s="263">
        <v>10</v>
      </c>
      <c r="C1970" s="264">
        <v>421</v>
      </c>
      <c r="D1970" s="265">
        <v>5</v>
      </c>
      <c r="E1970" s="264">
        <v>20</v>
      </c>
      <c r="F1970" s="263" t="s">
        <v>495</v>
      </c>
      <c r="G1970" s="263" t="s">
        <v>1987</v>
      </c>
      <c r="H1970" s="263" t="s">
        <v>2046</v>
      </c>
      <c r="I1970" s="263" t="s">
        <v>1944</v>
      </c>
      <c r="J1970" s="51"/>
      <c r="K1970" s="52" t="str">
        <f t="shared" si="339"/>
        <v/>
      </c>
      <c r="L1970" s="83" t="str">
        <f t="shared" si="340"/>
        <v/>
      </c>
      <c r="M1970" s="53" t="str">
        <f>IF(K1970="","",COUNTIF($K$7:K1970,"ﾘｽﾄ１"))</f>
        <v/>
      </c>
      <c r="N1970" s="53" t="str">
        <f t="shared" si="341"/>
        <v/>
      </c>
      <c r="O1970" s="54" t="str">
        <f t="shared" si="342"/>
        <v/>
      </c>
      <c r="P1970" s="53" t="str">
        <f t="shared" si="333"/>
        <v/>
      </c>
      <c r="Q1970" s="52" t="str">
        <f t="shared" si="334"/>
        <v/>
      </c>
      <c r="R1970" s="55" t="str">
        <f t="shared" si="335"/>
        <v/>
      </c>
      <c r="S1970" s="52" t="str">
        <f t="shared" si="343"/>
        <v/>
      </c>
      <c r="T1970" s="83" t="str">
        <f t="shared" si="336"/>
        <v/>
      </c>
      <c r="U1970" s="53" t="str">
        <f>IF(S1970="","",COUNTIF($S$7:S1970,"該当２"))</f>
        <v/>
      </c>
      <c r="V1970" s="56" t="str">
        <f t="shared" si="337"/>
        <v/>
      </c>
      <c r="W1970" s="83" t="str">
        <f t="shared" si="338"/>
        <v/>
      </c>
      <c r="X1970" s="53" t="str">
        <f>IF(V1970="","",COUNTIF($V$7:V1970,"該当３"))</f>
        <v/>
      </c>
    </row>
    <row r="1971" spans="1:24">
      <c r="A1971" s="263">
        <v>1042105021</v>
      </c>
      <c r="B1971" s="263">
        <v>10</v>
      </c>
      <c r="C1971" s="264">
        <v>421</v>
      </c>
      <c r="D1971" s="265">
        <v>5</v>
      </c>
      <c r="E1971" s="264">
        <v>21</v>
      </c>
      <c r="F1971" s="263" t="s">
        <v>495</v>
      </c>
      <c r="G1971" s="263" t="s">
        <v>1987</v>
      </c>
      <c r="H1971" s="263" t="s">
        <v>2046</v>
      </c>
      <c r="I1971" s="263" t="s">
        <v>2065</v>
      </c>
      <c r="J1971" s="51"/>
      <c r="K1971" s="52" t="str">
        <f t="shared" si="339"/>
        <v/>
      </c>
      <c r="L1971" s="83" t="str">
        <f t="shared" si="340"/>
        <v/>
      </c>
      <c r="M1971" s="53" t="str">
        <f>IF(K1971="","",COUNTIF($K$7:K1971,"ﾘｽﾄ１"))</f>
        <v/>
      </c>
      <c r="N1971" s="53" t="str">
        <f t="shared" si="341"/>
        <v/>
      </c>
      <c r="O1971" s="54" t="str">
        <f t="shared" si="342"/>
        <v/>
      </c>
      <c r="P1971" s="53" t="str">
        <f t="shared" si="333"/>
        <v/>
      </c>
      <c r="Q1971" s="52" t="str">
        <f t="shared" si="334"/>
        <v/>
      </c>
      <c r="R1971" s="55" t="str">
        <f t="shared" si="335"/>
        <v/>
      </c>
      <c r="S1971" s="52" t="str">
        <f t="shared" si="343"/>
        <v/>
      </c>
      <c r="T1971" s="83" t="str">
        <f t="shared" si="336"/>
        <v/>
      </c>
      <c r="U1971" s="53" t="str">
        <f>IF(S1971="","",COUNTIF($S$7:S1971,"該当２"))</f>
        <v/>
      </c>
      <c r="V1971" s="56" t="str">
        <f t="shared" si="337"/>
        <v/>
      </c>
      <c r="W1971" s="83" t="str">
        <f t="shared" si="338"/>
        <v/>
      </c>
      <c r="X1971" s="53" t="str">
        <f>IF(V1971="","",COUNTIF($V$7:V1971,"該当３"))</f>
        <v/>
      </c>
    </row>
    <row r="1972" spans="1:24">
      <c r="A1972" s="263">
        <v>1042400000</v>
      </c>
      <c r="B1972" s="263">
        <v>10</v>
      </c>
      <c r="C1972" s="264">
        <v>424</v>
      </c>
      <c r="D1972" s="265">
        <v>0</v>
      </c>
      <c r="E1972" s="264">
        <v>0</v>
      </c>
      <c r="F1972" s="263" t="s">
        <v>495</v>
      </c>
      <c r="G1972" s="275" t="s">
        <v>2066</v>
      </c>
      <c r="H1972" s="263"/>
      <c r="I1972" s="263"/>
      <c r="J1972" s="51"/>
      <c r="K1972" s="52" t="str">
        <f t="shared" si="339"/>
        <v>ﾘｽﾄ１</v>
      </c>
      <c r="L1972" s="83" t="str">
        <f t="shared" si="340"/>
        <v>長野原町</v>
      </c>
      <c r="M1972" s="53">
        <f>IF(K1972="","",COUNTIF($K$7:K1972,"ﾘｽﾄ１"))</f>
        <v>21</v>
      </c>
      <c r="N1972" s="53" t="str">
        <f t="shared" si="341"/>
        <v/>
      </c>
      <c r="O1972" s="54" t="str">
        <f t="shared" si="342"/>
        <v/>
      </c>
      <c r="P1972" s="53" t="str">
        <f t="shared" si="333"/>
        <v/>
      </c>
      <c r="Q1972" s="52" t="str">
        <f t="shared" si="334"/>
        <v/>
      </c>
      <c r="R1972" s="55" t="str">
        <f t="shared" si="335"/>
        <v/>
      </c>
      <c r="S1972" s="52" t="str">
        <f t="shared" si="343"/>
        <v/>
      </c>
      <c r="T1972" s="83" t="str">
        <f t="shared" si="336"/>
        <v/>
      </c>
      <c r="U1972" s="53" t="str">
        <f>IF(S1972="","",COUNTIF($S$7:S1972,"該当２"))</f>
        <v/>
      </c>
      <c r="V1972" s="56" t="str">
        <f t="shared" si="337"/>
        <v/>
      </c>
      <c r="W1972" s="83" t="str">
        <f t="shared" si="338"/>
        <v/>
      </c>
      <c r="X1972" s="53" t="str">
        <f>IF(V1972="","",COUNTIF($V$7:V1972,"該当３"))</f>
        <v/>
      </c>
    </row>
    <row r="1973" spans="1:24">
      <c r="A1973" s="263">
        <v>1042400001</v>
      </c>
      <c r="B1973" s="263">
        <v>10</v>
      </c>
      <c r="C1973" s="264">
        <v>424</v>
      </c>
      <c r="D1973" s="265">
        <v>0</v>
      </c>
      <c r="E1973" s="264">
        <v>1</v>
      </c>
      <c r="F1973" s="263" t="s">
        <v>495</v>
      </c>
      <c r="G1973" s="263" t="s">
        <v>2066</v>
      </c>
      <c r="H1973" s="285" t="s">
        <v>2399</v>
      </c>
      <c r="I1973" s="263" t="s">
        <v>2067</v>
      </c>
      <c r="J1973" s="51"/>
      <c r="K1973" s="52" t="str">
        <f t="shared" si="339"/>
        <v/>
      </c>
      <c r="L1973" s="83" t="str">
        <f t="shared" si="340"/>
        <v/>
      </c>
      <c r="M1973" s="53" t="str">
        <f>IF(K1973="","",COUNTIF($K$7:K1973,"ﾘｽﾄ１"))</f>
        <v/>
      </c>
      <c r="N1973" s="53" t="str">
        <f t="shared" si="341"/>
        <v>同一区</v>
      </c>
      <c r="O1973" s="54" t="str">
        <f t="shared" si="342"/>
        <v/>
      </c>
      <c r="P1973" s="53" t="str">
        <f t="shared" si="333"/>
        <v/>
      </c>
      <c r="Q1973" s="52" t="str">
        <f t="shared" si="334"/>
        <v/>
      </c>
      <c r="R1973" s="55" t="str">
        <f t="shared" si="335"/>
        <v/>
      </c>
      <c r="S1973" s="52" t="str">
        <f t="shared" si="343"/>
        <v/>
      </c>
      <c r="T1973" s="83" t="str">
        <f t="shared" si="336"/>
        <v/>
      </c>
      <c r="U1973" s="53" t="str">
        <f>IF(S1973="","",COUNTIF($S$7:S1973,"該当２"))</f>
        <v/>
      </c>
      <c r="V1973" s="56" t="str">
        <f t="shared" si="337"/>
        <v/>
      </c>
      <c r="W1973" s="83" t="str">
        <f t="shared" si="338"/>
        <v/>
      </c>
      <c r="X1973" s="53" t="str">
        <f>IF(V1973="","",COUNTIF($V$7:V1973,"該当３"))</f>
        <v/>
      </c>
    </row>
    <row r="1974" spans="1:24">
      <c r="A1974" s="263">
        <v>1042400002</v>
      </c>
      <c r="B1974" s="263">
        <v>10</v>
      </c>
      <c r="C1974" s="264">
        <v>424</v>
      </c>
      <c r="D1974" s="265">
        <v>0</v>
      </c>
      <c r="E1974" s="264">
        <v>2</v>
      </c>
      <c r="F1974" s="263" t="s">
        <v>495</v>
      </c>
      <c r="G1974" s="263" t="s">
        <v>2066</v>
      </c>
      <c r="H1974" s="285" t="s">
        <v>2399</v>
      </c>
      <c r="I1974" s="263" t="s">
        <v>2068</v>
      </c>
      <c r="J1974" s="51"/>
      <c r="K1974" s="52" t="str">
        <f t="shared" si="339"/>
        <v/>
      </c>
      <c r="L1974" s="83" t="str">
        <f t="shared" si="340"/>
        <v/>
      </c>
      <c r="M1974" s="53" t="str">
        <f>IF(K1974="","",COUNTIF($K$7:K1974,"ﾘｽﾄ１"))</f>
        <v/>
      </c>
      <c r="N1974" s="53" t="str">
        <f t="shared" si="341"/>
        <v>同一区</v>
      </c>
      <c r="O1974" s="54" t="str">
        <f t="shared" si="342"/>
        <v/>
      </c>
      <c r="P1974" s="53" t="str">
        <f t="shared" si="333"/>
        <v/>
      </c>
      <c r="Q1974" s="52" t="str">
        <f t="shared" si="334"/>
        <v/>
      </c>
      <c r="R1974" s="55" t="str">
        <f t="shared" si="335"/>
        <v/>
      </c>
      <c r="S1974" s="52" t="str">
        <f t="shared" si="343"/>
        <v/>
      </c>
      <c r="T1974" s="83" t="str">
        <f t="shared" si="336"/>
        <v/>
      </c>
      <c r="U1974" s="53" t="str">
        <f>IF(S1974="","",COUNTIF($S$7:S1974,"該当２"))</f>
        <v/>
      </c>
      <c r="V1974" s="56" t="str">
        <f t="shared" si="337"/>
        <v/>
      </c>
      <c r="W1974" s="83" t="str">
        <f t="shared" si="338"/>
        <v/>
      </c>
      <c r="X1974" s="53" t="str">
        <f>IF(V1974="","",COUNTIF($V$7:V1974,"該当３"))</f>
        <v/>
      </c>
    </row>
    <row r="1975" spans="1:24">
      <c r="A1975" s="263">
        <v>1042400003</v>
      </c>
      <c r="B1975" s="263">
        <v>10</v>
      </c>
      <c r="C1975" s="264">
        <v>424</v>
      </c>
      <c r="D1975" s="265">
        <v>0</v>
      </c>
      <c r="E1975" s="264">
        <v>3</v>
      </c>
      <c r="F1975" s="263" t="s">
        <v>495</v>
      </c>
      <c r="G1975" s="263" t="s">
        <v>2066</v>
      </c>
      <c r="H1975" s="285" t="s">
        <v>2399</v>
      </c>
      <c r="I1975" s="263" t="s">
        <v>2069</v>
      </c>
      <c r="J1975" s="51"/>
      <c r="K1975" s="52" t="str">
        <f t="shared" si="339"/>
        <v/>
      </c>
      <c r="L1975" s="83" t="str">
        <f t="shared" si="340"/>
        <v/>
      </c>
      <c r="M1975" s="53" t="str">
        <f>IF(K1975="","",COUNTIF($K$7:K1975,"ﾘｽﾄ１"))</f>
        <v/>
      </c>
      <c r="N1975" s="53" t="str">
        <f t="shared" si="341"/>
        <v>同一区</v>
      </c>
      <c r="O1975" s="54" t="str">
        <f t="shared" si="342"/>
        <v/>
      </c>
      <c r="P1975" s="53" t="str">
        <f t="shared" si="333"/>
        <v/>
      </c>
      <c r="Q1975" s="52" t="str">
        <f t="shared" si="334"/>
        <v/>
      </c>
      <c r="R1975" s="55" t="str">
        <f t="shared" si="335"/>
        <v/>
      </c>
      <c r="S1975" s="52" t="str">
        <f t="shared" si="343"/>
        <v/>
      </c>
      <c r="T1975" s="83" t="str">
        <f t="shared" si="336"/>
        <v/>
      </c>
      <c r="U1975" s="53" t="str">
        <f>IF(S1975="","",COUNTIF($S$7:S1975,"該当２"))</f>
        <v/>
      </c>
      <c r="V1975" s="56" t="str">
        <f t="shared" si="337"/>
        <v/>
      </c>
      <c r="W1975" s="83" t="str">
        <f t="shared" si="338"/>
        <v/>
      </c>
      <c r="X1975" s="53" t="str">
        <f>IF(V1975="","",COUNTIF($V$7:V1975,"該当３"))</f>
        <v/>
      </c>
    </row>
    <row r="1976" spans="1:24">
      <c r="A1976" s="263">
        <v>1042400004</v>
      </c>
      <c r="B1976" s="263">
        <v>10</v>
      </c>
      <c r="C1976" s="264">
        <v>424</v>
      </c>
      <c r="D1976" s="265">
        <v>0</v>
      </c>
      <c r="E1976" s="264">
        <v>4</v>
      </c>
      <c r="F1976" s="263" t="s">
        <v>495</v>
      </c>
      <c r="G1976" s="263" t="s">
        <v>2066</v>
      </c>
      <c r="H1976" s="285" t="s">
        <v>2399</v>
      </c>
      <c r="I1976" s="263" t="s">
        <v>56</v>
      </c>
      <c r="J1976" s="51"/>
      <c r="K1976" s="52" t="str">
        <f t="shared" si="339"/>
        <v/>
      </c>
      <c r="L1976" s="83" t="str">
        <f t="shared" si="340"/>
        <v/>
      </c>
      <c r="M1976" s="53" t="str">
        <f>IF(K1976="","",COUNTIF($K$7:K1976,"ﾘｽﾄ１"))</f>
        <v/>
      </c>
      <c r="N1976" s="53" t="str">
        <f t="shared" si="341"/>
        <v>同一区</v>
      </c>
      <c r="O1976" s="54" t="str">
        <f t="shared" si="342"/>
        <v/>
      </c>
      <c r="P1976" s="53" t="str">
        <f t="shared" si="333"/>
        <v/>
      </c>
      <c r="Q1976" s="52" t="str">
        <f t="shared" si="334"/>
        <v/>
      </c>
      <c r="R1976" s="55" t="str">
        <f t="shared" si="335"/>
        <v/>
      </c>
      <c r="S1976" s="52" t="str">
        <f t="shared" si="343"/>
        <v/>
      </c>
      <c r="T1976" s="83" t="str">
        <f t="shared" si="336"/>
        <v/>
      </c>
      <c r="U1976" s="53" t="str">
        <f>IF(S1976="","",COUNTIF($S$7:S1976,"該当２"))</f>
        <v/>
      </c>
      <c r="V1976" s="56" t="str">
        <f t="shared" si="337"/>
        <v/>
      </c>
      <c r="W1976" s="83" t="str">
        <f t="shared" si="338"/>
        <v/>
      </c>
      <c r="X1976" s="53" t="str">
        <f>IF(V1976="","",COUNTIF($V$7:V1976,"該当３"))</f>
        <v/>
      </c>
    </row>
    <row r="1977" spans="1:24">
      <c r="A1977" s="263">
        <v>1042400005</v>
      </c>
      <c r="B1977" s="263">
        <v>10</v>
      </c>
      <c r="C1977" s="264">
        <v>424</v>
      </c>
      <c r="D1977" s="265">
        <v>0</v>
      </c>
      <c r="E1977" s="264">
        <v>5</v>
      </c>
      <c r="F1977" s="263" t="s">
        <v>495</v>
      </c>
      <c r="G1977" s="263" t="s">
        <v>2066</v>
      </c>
      <c r="H1977" s="285" t="s">
        <v>2399</v>
      </c>
      <c r="I1977" s="263" t="s">
        <v>2070</v>
      </c>
      <c r="J1977" s="51"/>
      <c r="K1977" s="52" t="str">
        <f t="shared" si="339"/>
        <v/>
      </c>
      <c r="L1977" s="83" t="str">
        <f t="shared" si="340"/>
        <v/>
      </c>
      <c r="M1977" s="53" t="str">
        <f>IF(K1977="","",COUNTIF($K$7:K1977,"ﾘｽﾄ１"))</f>
        <v/>
      </c>
      <c r="N1977" s="53" t="str">
        <f t="shared" si="341"/>
        <v>同一区</v>
      </c>
      <c r="O1977" s="54" t="str">
        <f t="shared" si="342"/>
        <v/>
      </c>
      <c r="P1977" s="53" t="str">
        <f t="shared" si="333"/>
        <v/>
      </c>
      <c r="Q1977" s="52" t="str">
        <f t="shared" si="334"/>
        <v/>
      </c>
      <c r="R1977" s="55" t="str">
        <f t="shared" si="335"/>
        <v/>
      </c>
      <c r="S1977" s="52" t="str">
        <f t="shared" si="343"/>
        <v/>
      </c>
      <c r="T1977" s="83" t="str">
        <f t="shared" si="336"/>
        <v/>
      </c>
      <c r="U1977" s="53" t="str">
        <f>IF(S1977="","",COUNTIF($S$7:S1977,"該当２"))</f>
        <v/>
      </c>
      <c r="V1977" s="56" t="str">
        <f t="shared" si="337"/>
        <v/>
      </c>
      <c r="W1977" s="83" t="str">
        <f t="shared" si="338"/>
        <v/>
      </c>
      <c r="X1977" s="53" t="str">
        <f>IF(V1977="","",COUNTIF($V$7:V1977,"該当３"))</f>
        <v/>
      </c>
    </row>
    <row r="1978" spans="1:24">
      <c r="A1978" s="263">
        <v>1042400006</v>
      </c>
      <c r="B1978" s="263">
        <v>10</v>
      </c>
      <c r="C1978" s="264">
        <v>424</v>
      </c>
      <c r="D1978" s="265">
        <v>0</v>
      </c>
      <c r="E1978" s="264">
        <v>6</v>
      </c>
      <c r="F1978" s="263" t="s">
        <v>495</v>
      </c>
      <c r="G1978" s="263" t="s">
        <v>2066</v>
      </c>
      <c r="H1978" s="285" t="s">
        <v>2399</v>
      </c>
      <c r="I1978" s="263" t="s">
        <v>2071</v>
      </c>
      <c r="J1978" s="51"/>
      <c r="K1978" s="52" t="str">
        <f t="shared" si="339"/>
        <v/>
      </c>
      <c r="L1978" s="83" t="str">
        <f t="shared" si="340"/>
        <v/>
      </c>
      <c r="M1978" s="53" t="str">
        <f>IF(K1978="","",COUNTIF($K$7:K1978,"ﾘｽﾄ１"))</f>
        <v/>
      </c>
      <c r="N1978" s="53" t="str">
        <f t="shared" si="341"/>
        <v>同一区</v>
      </c>
      <c r="O1978" s="54" t="str">
        <f t="shared" si="342"/>
        <v/>
      </c>
      <c r="P1978" s="53" t="str">
        <f t="shared" si="333"/>
        <v/>
      </c>
      <c r="Q1978" s="52" t="str">
        <f t="shared" si="334"/>
        <v/>
      </c>
      <c r="R1978" s="55" t="str">
        <f t="shared" si="335"/>
        <v/>
      </c>
      <c r="S1978" s="52" t="str">
        <f t="shared" si="343"/>
        <v/>
      </c>
      <c r="T1978" s="83" t="str">
        <f t="shared" si="336"/>
        <v/>
      </c>
      <c r="U1978" s="53" t="str">
        <f>IF(S1978="","",COUNTIF($S$7:S1978,"該当２"))</f>
        <v/>
      </c>
      <c r="V1978" s="56" t="str">
        <f t="shared" si="337"/>
        <v/>
      </c>
      <c r="W1978" s="83" t="str">
        <f t="shared" si="338"/>
        <v/>
      </c>
      <c r="X1978" s="53" t="str">
        <f>IF(V1978="","",COUNTIF($V$7:V1978,"該当３"))</f>
        <v/>
      </c>
    </row>
    <row r="1979" spans="1:24">
      <c r="A1979" s="263">
        <v>1042400007</v>
      </c>
      <c r="B1979" s="263">
        <v>10</v>
      </c>
      <c r="C1979" s="264">
        <v>424</v>
      </c>
      <c r="D1979" s="265">
        <v>0</v>
      </c>
      <c r="E1979" s="264">
        <v>7</v>
      </c>
      <c r="F1979" s="263" t="s">
        <v>495</v>
      </c>
      <c r="G1979" s="263" t="s">
        <v>2066</v>
      </c>
      <c r="H1979" s="285" t="s">
        <v>2399</v>
      </c>
      <c r="I1979" s="263" t="s">
        <v>2072</v>
      </c>
      <c r="J1979" s="51"/>
      <c r="K1979" s="52" t="str">
        <f t="shared" si="339"/>
        <v/>
      </c>
      <c r="L1979" s="83" t="str">
        <f t="shared" si="340"/>
        <v/>
      </c>
      <c r="M1979" s="53" t="str">
        <f>IF(K1979="","",COUNTIF($K$7:K1979,"ﾘｽﾄ１"))</f>
        <v/>
      </c>
      <c r="N1979" s="53" t="str">
        <f t="shared" si="341"/>
        <v>同一区</v>
      </c>
      <c r="O1979" s="54" t="str">
        <f t="shared" si="342"/>
        <v/>
      </c>
      <c r="P1979" s="53" t="str">
        <f t="shared" si="333"/>
        <v/>
      </c>
      <c r="Q1979" s="52" t="str">
        <f t="shared" si="334"/>
        <v/>
      </c>
      <c r="R1979" s="55" t="str">
        <f t="shared" si="335"/>
        <v/>
      </c>
      <c r="S1979" s="52" t="str">
        <f t="shared" si="343"/>
        <v/>
      </c>
      <c r="T1979" s="83" t="str">
        <f t="shared" si="336"/>
        <v/>
      </c>
      <c r="U1979" s="53" t="str">
        <f>IF(S1979="","",COUNTIF($S$7:S1979,"該当２"))</f>
        <v/>
      </c>
      <c r="V1979" s="56" t="str">
        <f t="shared" si="337"/>
        <v/>
      </c>
      <c r="W1979" s="83" t="str">
        <f t="shared" si="338"/>
        <v/>
      </c>
      <c r="X1979" s="53" t="str">
        <f>IF(V1979="","",COUNTIF($V$7:V1979,"該当３"))</f>
        <v/>
      </c>
    </row>
    <row r="1980" spans="1:24">
      <c r="A1980" s="263">
        <v>1042400008</v>
      </c>
      <c r="B1980" s="263">
        <v>10</v>
      </c>
      <c r="C1980" s="264">
        <v>424</v>
      </c>
      <c r="D1980" s="265">
        <v>0</v>
      </c>
      <c r="E1980" s="264">
        <v>8</v>
      </c>
      <c r="F1980" s="263" t="s">
        <v>495</v>
      </c>
      <c r="G1980" s="263" t="s">
        <v>2066</v>
      </c>
      <c r="H1980" s="285" t="s">
        <v>2399</v>
      </c>
      <c r="I1980" s="263" t="s">
        <v>2073</v>
      </c>
      <c r="J1980" s="51"/>
      <c r="K1980" s="52" t="str">
        <f t="shared" si="339"/>
        <v/>
      </c>
      <c r="L1980" s="83" t="str">
        <f t="shared" si="340"/>
        <v/>
      </c>
      <c r="M1980" s="53" t="str">
        <f>IF(K1980="","",COUNTIF($K$7:K1980,"ﾘｽﾄ１"))</f>
        <v/>
      </c>
      <c r="N1980" s="53" t="str">
        <f t="shared" si="341"/>
        <v>同一区</v>
      </c>
      <c r="O1980" s="54" t="str">
        <f t="shared" si="342"/>
        <v/>
      </c>
      <c r="P1980" s="53" t="str">
        <f t="shared" si="333"/>
        <v/>
      </c>
      <c r="Q1980" s="52" t="str">
        <f t="shared" si="334"/>
        <v/>
      </c>
      <c r="R1980" s="55" t="str">
        <f t="shared" si="335"/>
        <v/>
      </c>
      <c r="S1980" s="52" t="str">
        <f t="shared" si="343"/>
        <v/>
      </c>
      <c r="T1980" s="83" t="str">
        <f t="shared" si="336"/>
        <v/>
      </c>
      <c r="U1980" s="53" t="str">
        <f>IF(S1980="","",COUNTIF($S$7:S1980,"該当２"))</f>
        <v/>
      </c>
      <c r="V1980" s="56" t="str">
        <f t="shared" si="337"/>
        <v/>
      </c>
      <c r="W1980" s="83" t="str">
        <f t="shared" si="338"/>
        <v/>
      </c>
      <c r="X1980" s="53" t="str">
        <f>IF(V1980="","",COUNTIF($V$7:V1980,"該当３"))</f>
        <v/>
      </c>
    </row>
    <row r="1981" spans="1:24">
      <c r="A1981" s="263">
        <v>1042400009</v>
      </c>
      <c r="B1981" s="263">
        <v>10</v>
      </c>
      <c r="C1981" s="264">
        <v>424</v>
      </c>
      <c r="D1981" s="265">
        <v>0</v>
      </c>
      <c r="E1981" s="264">
        <v>9</v>
      </c>
      <c r="F1981" s="263" t="s">
        <v>495</v>
      </c>
      <c r="G1981" s="263" t="s">
        <v>2066</v>
      </c>
      <c r="H1981" s="285" t="s">
        <v>2399</v>
      </c>
      <c r="I1981" s="263" t="s">
        <v>2074</v>
      </c>
      <c r="J1981" s="51"/>
      <c r="K1981" s="52" t="str">
        <f t="shared" si="339"/>
        <v/>
      </c>
      <c r="L1981" s="83" t="str">
        <f t="shared" si="340"/>
        <v/>
      </c>
      <c r="M1981" s="53" t="str">
        <f>IF(K1981="","",COUNTIF($K$7:K1981,"ﾘｽﾄ１"))</f>
        <v/>
      </c>
      <c r="N1981" s="53" t="str">
        <f t="shared" si="341"/>
        <v>同一区</v>
      </c>
      <c r="O1981" s="54" t="str">
        <f t="shared" si="342"/>
        <v/>
      </c>
      <c r="P1981" s="53" t="str">
        <f t="shared" si="333"/>
        <v/>
      </c>
      <c r="Q1981" s="52" t="str">
        <f t="shared" si="334"/>
        <v/>
      </c>
      <c r="R1981" s="55" t="str">
        <f t="shared" si="335"/>
        <v/>
      </c>
      <c r="S1981" s="52" t="str">
        <f t="shared" si="343"/>
        <v/>
      </c>
      <c r="T1981" s="83" t="str">
        <f t="shared" si="336"/>
        <v/>
      </c>
      <c r="U1981" s="53" t="str">
        <f>IF(S1981="","",COUNTIF($S$7:S1981,"該当２"))</f>
        <v/>
      </c>
      <c r="V1981" s="56" t="str">
        <f t="shared" si="337"/>
        <v/>
      </c>
      <c r="W1981" s="83" t="str">
        <f t="shared" si="338"/>
        <v/>
      </c>
      <c r="X1981" s="53" t="str">
        <f>IF(V1981="","",COUNTIF($V$7:V1981,"該当３"))</f>
        <v/>
      </c>
    </row>
    <row r="1982" spans="1:24">
      <c r="A1982" s="263">
        <v>1042400010</v>
      </c>
      <c r="B1982" s="263">
        <v>10</v>
      </c>
      <c r="C1982" s="264">
        <v>424</v>
      </c>
      <c r="D1982" s="265">
        <v>0</v>
      </c>
      <c r="E1982" s="264">
        <v>10</v>
      </c>
      <c r="F1982" s="263" t="s">
        <v>495</v>
      </c>
      <c r="G1982" s="263" t="s">
        <v>2066</v>
      </c>
      <c r="H1982" s="285" t="s">
        <v>2399</v>
      </c>
      <c r="I1982" s="263" t="s">
        <v>2075</v>
      </c>
      <c r="J1982" s="51"/>
      <c r="K1982" s="52" t="str">
        <f t="shared" si="339"/>
        <v/>
      </c>
      <c r="L1982" s="83" t="str">
        <f t="shared" si="340"/>
        <v/>
      </c>
      <c r="M1982" s="53" t="str">
        <f>IF(K1982="","",COUNTIF($K$7:K1982,"ﾘｽﾄ１"))</f>
        <v/>
      </c>
      <c r="N1982" s="53" t="str">
        <f t="shared" si="341"/>
        <v>同一区</v>
      </c>
      <c r="O1982" s="54" t="str">
        <f t="shared" si="342"/>
        <v/>
      </c>
      <c r="P1982" s="53" t="str">
        <f t="shared" si="333"/>
        <v/>
      </c>
      <c r="Q1982" s="52" t="str">
        <f t="shared" si="334"/>
        <v/>
      </c>
      <c r="R1982" s="55" t="str">
        <f t="shared" si="335"/>
        <v/>
      </c>
      <c r="S1982" s="52" t="str">
        <f t="shared" si="343"/>
        <v/>
      </c>
      <c r="T1982" s="83" t="str">
        <f t="shared" si="336"/>
        <v/>
      </c>
      <c r="U1982" s="53" t="str">
        <f>IF(S1982="","",COUNTIF($S$7:S1982,"該当２"))</f>
        <v/>
      </c>
      <c r="V1982" s="56" t="str">
        <f t="shared" si="337"/>
        <v/>
      </c>
      <c r="W1982" s="83" t="str">
        <f t="shared" si="338"/>
        <v/>
      </c>
      <c r="X1982" s="53" t="str">
        <f>IF(V1982="","",COUNTIF($V$7:V1982,"該当３"))</f>
        <v/>
      </c>
    </row>
    <row r="1983" spans="1:24">
      <c r="A1983" s="263">
        <v>1042400011</v>
      </c>
      <c r="B1983" s="263">
        <v>10</v>
      </c>
      <c r="C1983" s="264">
        <v>424</v>
      </c>
      <c r="D1983" s="265">
        <v>0</v>
      </c>
      <c r="E1983" s="264">
        <v>11</v>
      </c>
      <c r="F1983" s="263" t="s">
        <v>495</v>
      </c>
      <c r="G1983" s="263" t="s">
        <v>2066</v>
      </c>
      <c r="H1983" s="285" t="s">
        <v>2399</v>
      </c>
      <c r="I1983" s="263" t="s">
        <v>2076</v>
      </c>
      <c r="J1983" s="51"/>
      <c r="K1983" s="52" t="str">
        <f t="shared" si="339"/>
        <v/>
      </c>
      <c r="L1983" s="83" t="str">
        <f t="shared" si="340"/>
        <v/>
      </c>
      <c r="M1983" s="53" t="str">
        <f>IF(K1983="","",COUNTIF($K$7:K1983,"ﾘｽﾄ１"))</f>
        <v/>
      </c>
      <c r="N1983" s="53" t="str">
        <f t="shared" si="341"/>
        <v>同一区</v>
      </c>
      <c r="O1983" s="54" t="str">
        <f t="shared" si="342"/>
        <v/>
      </c>
      <c r="P1983" s="53" t="str">
        <f t="shared" si="333"/>
        <v/>
      </c>
      <c r="Q1983" s="52" t="str">
        <f t="shared" si="334"/>
        <v/>
      </c>
      <c r="R1983" s="55" t="str">
        <f t="shared" si="335"/>
        <v/>
      </c>
      <c r="S1983" s="52" t="str">
        <f t="shared" si="343"/>
        <v/>
      </c>
      <c r="T1983" s="83" t="str">
        <f t="shared" si="336"/>
        <v/>
      </c>
      <c r="U1983" s="53" t="str">
        <f>IF(S1983="","",COUNTIF($S$7:S1983,"該当２"))</f>
        <v/>
      </c>
      <c r="V1983" s="56" t="str">
        <f t="shared" si="337"/>
        <v/>
      </c>
      <c r="W1983" s="83" t="str">
        <f t="shared" si="338"/>
        <v/>
      </c>
      <c r="X1983" s="53" t="str">
        <f>IF(V1983="","",COUNTIF($V$7:V1983,"該当３"))</f>
        <v/>
      </c>
    </row>
    <row r="1984" spans="1:24">
      <c r="A1984" s="263">
        <v>1042400012</v>
      </c>
      <c r="B1984" s="263">
        <v>10</v>
      </c>
      <c r="C1984" s="264">
        <v>424</v>
      </c>
      <c r="D1984" s="265">
        <v>0</v>
      </c>
      <c r="E1984" s="264">
        <v>12</v>
      </c>
      <c r="F1984" s="263" t="s">
        <v>495</v>
      </c>
      <c r="G1984" s="263" t="s">
        <v>2066</v>
      </c>
      <c r="H1984" s="285" t="s">
        <v>2399</v>
      </c>
      <c r="I1984" s="263" t="s">
        <v>2077</v>
      </c>
      <c r="J1984" s="51"/>
      <c r="K1984" s="52" t="str">
        <f t="shared" si="339"/>
        <v/>
      </c>
      <c r="L1984" s="83" t="str">
        <f t="shared" si="340"/>
        <v/>
      </c>
      <c r="M1984" s="53" t="str">
        <f>IF(K1984="","",COUNTIF($K$7:K1984,"ﾘｽﾄ１"))</f>
        <v/>
      </c>
      <c r="N1984" s="53" t="str">
        <f t="shared" si="341"/>
        <v>同一区</v>
      </c>
      <c r="O1984" s="54" t="str">
        <f t="shared" si="342"/>
        <v/>
      </c>
      <c r="P1984" s="53" t="str">
        <f t="shared" si="333"/>
        <v/>
      </c>
      <c r="Q1984" s="52" t="str">
        <f t="shared" si="334"/>
        <v/>
      </c>
      <c r="R1984" s="55" t="str">
        <f t="shared" si="335"/>
        <v/>
      </c>
      <c r="S1984" s="52" t="str">
        <f t="shared" si="343"/>
        <v/>
      </c>
      <c r="T1984" s="83" t="str">
        <f t="shared" si="336"/>
        <v/>
      </c>
      <c r="U1984" s="53" t="str">
        <f>IF(S1984="","",COUNTIF($S$7:S1984,"該当２"))</f>
        <v/>
      </c>
      <c r="V1984" s="56" t="str">
        <f t="shared" si="337"/>
        <v/>
      </c>
      <c r="W1984" s="83" t="str">
        <f t="shared" si="338"/>
        <v/>
      </c>
      <c r="X1984" s="53" t="str">
        <f>IF(V1984="","",COUNTIF($V$7:V1984,"該当３"))</f>
        <v/>
      </c>
    </row>
    <row r="1985" spans="1:24">
      <c r="A1985" s="263">
        <v>1042400013</v>
      </c>
      <c r="B1985" s="263">
        <v>10</v>
      </c>
      <c r="C1985" s="264">
        <v>424</v>
      </c>
      <c r="D1985" s="265">
        <v>0</v>
      </c>
      <c r="E1985" s="264">
        <v>13</v>
      </c>
      <c r="F1985" s="263" t="s">
        <v>495</v>
      </c>
      <c r="G1985" s="263" t="s">
        <v>2066</v>
      </c>
      <c r="H1985" s="285" t="s">
        <v>2399</v>
      </c>
      <c r="I1985" s="263" t="s">
        <v>2078</v>
      </c>
      <c r="J1985" s="51"/>
      <c r="K1985" s="52" t="str">
        <f t="shared" si="339"/>
        <v/>
      </c>
      <c r="L1985" s="83" t="str">
        <f t="shared" si="340"/>
        <v/>
      </c>
      <c r="M1985" s="53" t="str">
        <f>IF(K1985="","",COUNTIF($K$7:K1985,"ﾘｽﾄ１"))</f>
        <v/>
      </c>
      <c r="N1985" s="53" t="str">
        <f t="shared" si="341"/>
        <v>同一区</v>
      </c>
      <c r="O1985" s="54" t="str">
        <f t="shared" si="342"/>
        <v/>
      </c>
      <c r="P1985" s="53" t="str">
        <f t="shared" si="333"/>
        <v/>
      </c>
      <c r="Q1985" s="52" t="str">
        <f t="shared" si="334"/>
        <v/>
      </c>
      <c r="R1985" s="55" t="str">
        <f t="shared" si="335"/>
        <v/>
      </c>
      <c r="S1985" s="52" t="str">
        <f t="shared" si="343"/>
        <v/>
      </c>
      <c r="T1985" s="83" t="str">
        <f t="shared" si="336"/>
        <v/>
      </c>
      <c r="U1985" s="53" t="str">
        <f>IF(S1985="","",COUNTIF($S$7:S1985,"該当２"))</f>
        <v/>
      </c>
      <c r="V1985" s="56" t="str">
        <f t="shared" si="337"/>
        <v/>
      </c>
      <c r="W1985" s="83" t="str">
        <f t="shared" si="338"/>
        <v/>
      </c>
      <c r="X1985" s="53" t="str">
        <f>IF(V1985="","",COUNTIF($V$7:V1985,"該当３"))</f>
        <v/>
      </c>
    </row>
    <row r="1986" spans="1:24">
      <c r="A1986" s="263">
        <v>1042400014</v>
      </c>
      <c r="B1986" s="263">
        <v>10</v>
      </c>
      <c r="C1986" s="264">
        <v>424</v>
      </c>
      <c r="D1986" s="265">
        <v>0</v>
      </c>
      <c r="E1986" s="264">
        <v>14</v>
      </c>
      <c r="F1986" s="263" t="s">
        <v>495</v>
      </c>
      <c r="G1986" s="263" t="s">
        <v>2066</v>
      </c>
      <c r="H1986" s="285" t="s">
        <v>2399</v>
      </c>
      <c r="I1986" s="263" t="s">
        <v>71</v>
      </c>
      <c r="J1986" s="51"/>
      <c r="K1986" s="52" t="str">
        <f t="shared" si="339"/>
        <v/>
      </c>
      <c r="L1986" s="83" t="str">
        <f t="shared" si="340"/>
        <v/>
      </c>
      <c r="M1986" s="53" t="str">
        <f>IF(K1986="","",COUNTIF($K$7:K1986,"ﾘｽﾄ１"))</f>
        <v/>
      </c>
      <c r="N1986" s="53" t="str">
        <f t="shared" si="341"/>
        <v>同一区</v>
      </c>
      <c r="O1986" s="54" t="str">
        <f t="shared" si="342"/>
        <v/>
      </c>
      <c r="P1986" s="53" t="str">
        <f t="shared" si="333"/>
        <v/>
      </c>
      <c r="Q1986" s="52" t="str">
        <f t="shared" si="334"/>
        <v/>
      </c>
      <c r="R1986" s="55" t="str">
        <f t="shared" si="335"/>
        <v/>
      </c>
      <c r="S1986" s="52" t="str">
        <f t="shared" si="343"/>
        <v/>
      </c>
      <c r="T1986" s="83" t="str">
        <f t="shared" si="336"/>
        <v/>
      </c>
      <c r="U1986" s="53" t="str">
        <f>IF(S1986="","",COUNTIF($S$7:S1986,"該当２"))</f>
        <v/>
      </c>
      <c r="V1986" s="56" t="str">
        <f t="shared" si="337"/>
        <v/>
      </c>
      <c r="W1986" s="83" t="str">
        <f t="shared" si="338"/>
        <v/>
      </c>
      <c r="X1986" s="53" t="str">
        <f>IF(V1986="","",COUNTIF($V$7:V1986,"該当３"))</f>
        <v/>
      </c>
    </row>
    <row r="1987" spans="1:24">
      <c r="A1987" s="263">
        <v>1042400015</v>
      </c>
      <c r="B1987" s="263">
        <v>10</v>
      </c>
      <c r="C1987" s="264">
        <v>424</v>
      </c>
      <c r="D1987" s="265">
        <v>0</v>
      </c>
      <c r="E1987" s="264">
        <v>15</v>
      </c>
      <c r="F1987" s="263" t="s">
        <v>495</v>
      </c>
      <c r="G1987" s="263" t="s">
        <v>2066</v>
      </c>
      <c r="H1987" s="285" t="s">
        <v>2399</v>
      </c>
      <c r="I1987" s="263" t="s">
        <v>2079</v>
      </c>
      <c r="J1987" s="51"/>
      <c r="K1987" s="52" t="str">
        <f t="shared" si="339"/>
        <v/>
      </c>
      <c r="L1987" s="83" t="str">
        <f t="shared" si="340"/>
        <v/>
      </c>
      <c r="M1987" s="53" t="str">
        <f>IF(K1987="","",COUNTIF($K$7:K1987,"ﾘｽﾄ１"))</f>
        <v/>
      </c>
      <c r="N1987" s="53" t="str">
        <f t="shared" si="341"/>
        <v>同一区</v>
      </c>
      <c r="O1987" s="54" t="str">
        <f t="shared" si="342"/>
        <v/>
      </c>
      <c r="P1987" s="53" t="str">
        <f t="shared" si="333"/>
        <v/>
      </c>
      <c r="Q1987" s="52" t="str">
        <f t="shared" si="334"/>
        <v/>
      </c>
      <c r="R1987" s="55" t="str">
        <f t="shared" si="335"/>
        <v/>
      </c>
      <c r="S1987" s="52" t="str">
        <f t="shared" si="343"/>
        <v/>
      </c>
      <c r="T1987" s="83" t="str">
        <f t="shared" si="336"/>
        <v/>
      </c>
      <c r="U1987" s="53" t="str">
        <f>IF(S1987="","",COUNTIF($S$7:S1987,"該当２"))</f>
        <v/>
      </c>
      <c r="V1987" s="56" t="str">
        <f t="shared" si="337"/>
        <v/>
      </c>
      <c r="W1987" s="83" t="str">
        <f t="shared" si="338"/>
        <v/>
      </c>
      <c r="X1987" s="53" t="str">
        <f>IF(V1987="","",COUNTIF($V$7:V1987,"該当３"))</f>
        <v/>
      </c>
    </row>
    <row r="1988" spans="1:24">
      <c r="A1988" s="263">
        <v>1042400016</v>
      </c>
      <c r="B1988" s="263">
        <v>10</v>
      </c>
      <c r="C1988" s="264">
        <v>424</v>
      </c>
      <c r="D1988" s="265">
        <v>0</v>
      </c>
      <c r="E1988" s="264">
        <v>16</v>
      </c>
      <c r="F1988" s="263" t="s">
        <v>495</v>
      </c>
      <c r="G1988" s="263" t="s">
        <v>2066</v>
      </c>
      <c r="H1988" s="285" t="s">
        <v>2399</v>
      </c>
      <c r="I1988" s="263" t="s">
        <v>2080</v>
      </c>
      <c r="J1988" s="51"/>
      <c r="K1988" s="52" t="str">
        <f t="shared" si="339"/>
        <v/>
      </c>
      <c r="L1988" s="83" t="str">
        <f t="shared" si="340"/>
        <v/>
      </c>
      <c r="M1988" s="53" t="str">
        <f>IF(K1988="","",COUNTIF($K$7:K1988,"ﾘｽﾄ１"))</f>
        <v/>
      </c>
      <c r="N1988" s="53" t="str">
        <f t="shared" si="341"/>
        <v>同一区</v>
      </c>
      <c r="O1988" s="54" t="str">
        <f t="shared" si="342"/>
        <v/>
      </c>
      <c r="P1988" s="53" t="str">
        <f t="shared" si="333"/>
        <v/>
      </c>
      <c r="Q1988" s="52" t="str">
        <f t="shared" si="334"/>
        <v/>
      </c>
      <c r="R1988" s="55" t="str">
        <f t="shared" si="335"/>
        <v/>
      </c>
      <c r="S1988" s="52" t="str">
        <f t="shared" si="343"/>
        <v/>
      </c>
      <c r="T1988" s="83" t="str">
        <f t="shared" si="336"/>
        <v/>
      </c>
      <c r="U1988" s="53" t="str">
        <f>IF(S1988="","",COUNTIF($S$7:S1988,"該当２"))</f>
        <v/>
      </c>
      <c r="V1988" s="56" t="str">
        <f t="shared" si="337"/>
        <v/>
      </c>
      <c r="W1988" s="83" t="str">
        <f t="shared" si="338"/>
        <v/>
      </c>
      <c r="X1988" s="53" t="str">
        <f>IF(V1988="","",COUNTIF($V$7:V1988,"該当３"))</f>
        <v/>
      </c>
    </row>
    <row r="1989" spans="1:24">
      <c r="A1989" s="263">
        <v>1042400017</v>
      </c>
      <c r="B1989" s="263">
        <v>10</v>
      </c>
      <c r="C1989" s="264">
        <v>424</v>
      </c>
      <c r="D1989" s="265">
        <v>0</v>
      </c>
      <c r="E1989" s="264">
        <v>17</v>
      </c>
      <c r="F1989" s="263" t="s">
        <v>495</v>
      </c>
      <c r="G1989" s="263" t="s">
        <v>2066</v>
      </c>
      <c r="H1989" s="285" t="s">
        <v>2399</v>
      </c>
      <c r="I1989" s="263" t="s">
        <v>2081</v>
      </c>
      <c r="J1989" s="51"/>
      <c r="K1989" s="52" t="str">
        <f t="shared" si="339"/>
        <v/>
      </c>
      <c r="L1989" s="83" t="str">
        <f t="shared" si="340"/>
        <v/>
      </c>
      <c r="M1989" s="53" t="str">
        <f>IF(K1989="","",COUNTIF($K$7:K1989,"ﾘｽﾄ１"))</f>
        <v/>
      </c>
      <c r="N1989" s="53" t="str">
        <f t="shared" si="341"/>
        <v>同一区</v>
      </c>
      <c r="O1989" s="54" t="str">
        <f t="shared" si="342"/>
        <v/>
      </c>
      <c r="P1989" s="53" t="str">
        <f t="shared" si="333"/>
        <v/>
      </c>
      <c r="Q1989" s="52" t="str">
        <f t="shared" si="334"/>
        <v/>
      </c>
      <c r="R1989" s="55" t="str">
        <f t="shared" si="335"/>
        <v/>
      </c>
      <c r="S1989" s="52" t="str">
        <f t="shared" si="343"/>
        <v/>
      </c>
      <c r="T1989" s="83" t="str">
        <f t="shared" si="336"/>
        <v/>
      </c>
      <c r="U1989" s="53" t="str">
        <f>IF(S1989="","",COUNTIF($S$7:S1989,"該当２"))</f>
        <v/>
      </c>
      <c r="V1989" s="56" t="str">
        <f t="shared" si="337"/>
        <v/>
      </c>
      <c r="W1989" s="83" t="str">
        <f t="shared" si="338"/>
        <v/>
      </c>
      <c r="X1989" s="53" t="str">
        <f>IF(V1989="","",COUNTIF($V$7:V1989,"該当３"))</f>
        <v/>
      </c>
    </row>
    <row r="1990" spans="1:24">
      <c r="A1990" s="263">
        <v>1042400018</v>
      </c>
      <c r="B1990" s="263">
        <v>10</v>
      </c>
      <c r="C1990" s="264">
        <v>424</v>
      </c>
      <c r="D1990" s="265">
        <v>0</v>
      </c>
      <c r="E1990" s="264">
        <v>18</v>
      </c>
      <c r="F1990" s="263" t="s">
        <v>495</v>
      </c>
      <c r="G1990" s="263" t="s">
        <v>2066</v>
      </c>
      <c r="H1990" s="285" t="s">
        <v>2399</v>
      </c>
      <c r="I1990" s="263" t="s">
        <v>2082</v>
      </c>
      <c r="J1990" s="51"/>
      <c r="K1990" s="52" t="str">
        <f t="shared" si="339"/>
        <v/>
      </c>
      <c r="L1990" s="83" t="str">
        <f t="shared" si="340"/>
        <v/>
      </c>
      <c r="M1990" s="53" t="str">
        <f>IF(K1990="","",COUNTIF($K$7:K1990,"ﾘｽﾄ１"))</f>
        <v/>
      </c>
      <c r="N1990" s="53" t="str">
        <f t="shared" si="341"/>
        <v>同一区</v>
      </c>
      <c r="O1990" s="54" t="str">
        <f t="shared" si="342"/>
        <v/>
      </c>
      <c r="P1990" s="53" t="str">
        <f t="shared" si="333"/>
        <v/>
      </c>
      <c r="Q1990" s="52" t="str">
        <f t="shared" si="334"/>
        <v/>
      </c>
      <c r="R1990" s="55" t="str">
        <f t="shared" si="335"/>
        <v/>
      </c>
      <c r="S1990" s="52" t="str">
        <f t="shared" si="343"/>
        <v/>
      </c>
      <c r="T1990" s="83" t="str">
        <f t="shared" si="336"/>
        <v/>
      </c>
      <c r="U1990" s="53" t="str">
        <f>IF(S1990="","",COUNTIF($S$7:S1990,"該当２"))</f>
        <v/>
      </c>
      <c r="V1990" s="56" t="str">
        <f t="shared" si="337"/>
        <v/>
      </c>
      <c r="W1990" s="83" t="str">
        <f t="shared" si="338"/>
        <v/>
      </c>
      <c r="X1990" s="53" t="str">
        <f>IF(V1990="","",COUNTIF($V$7:V1990,"該当３"))</f>
        <v/>
      </c>
    </row>
    <row r="1991" spans="1:24">
      <c r="A1991" s="263">
        <v>1042400019</v>
      </c>
      <c r="B1991" s="263">
        <v>10</v>
      </c>
      <c r="C1991" s="264">
        <v>424</v>
      </c>
      <c r="D1991" s="265">
        <v>0</v>
      </c>
      <c r="E1991" s="264">
        <v>19</v>
      </c>
      <c r="F1991" s="263" t="s">
        <v>495</v>
      </c>
      <c r="G1991" s="263" t="s">
        <v>2066</v>
      </c>
      <c r="H1991" s="285" t="s">
        <v>2399</v>
      </c>
      <c r="I1991" s="263" t="s">
        <v>2083</v>
      </c>
      <c r="J1991" s="51"/>
      <c r="K1991" s="52" t="str">
        <f t="shared" si="339"/>
        <v/>
      </c>
      <c r="L1991" s="83" t="str">
        <f t="shared" si="340"/>
        <v/>
      </c>
      <c r="M1991" s="53" t="str">
        <f>IF(K1991="","",COUNTIF($K$7:K1991,"ﾘｽﾄ１"))</f>
        <v/>
      </c>
      <c r="N1991" s="53" t="str">
        <f t="shared" si="341"/>
        <v>同一区</v>
      </c>
      <c r="O1991" s="54" t="str">
        <f t="shared" si="342"/>
        <v/>
      </c>
      <c r="P1991" s="53" t="str">
        <f t="shared" si="333"/>
        <v/>
      </c>
      <c r="Q1991" s="52" t="str">
        <f t="shared" si="334"/>
        <v/>
      </c>
      <c r="R1991" s="55" t="str">
        <f t="shared" si="335"/>
        <v/>
      </c>
      <c r="S1991" s="52" t="str">
        <f t="shared" si="343"/>
        <v/>
      </c>
      <c r="T1991" s="83" t="str">
        <f t="shared" si="336"/>
        <v/>
      </c>
      <c r="U1991" s="53" t="str">
        <f>IF(S1991="","",COUNTIF($S$7:S1991,"該当２"))</f>
        <v/>
      </c>
      <c r="V1991" s="56" t="str">
        <f t="shared" si="337"/>
        <v/>
      </c>
      <c r="W1991" s="83" t="str">
        <f t="shared" si="338"/>
        <v/>
      </c>
      <c r="X1991" s="53" t="str">
        <f>IF(V1991="","",COUNTIF($V$7:V1991,"該当３"))</f>
        <v/>
      </c>
    </row>
    <row r="1992" spans="1:24">
      <c r="A1992" s="263">
        <v>1042400020</v>
      </c>
      <c r="B1992" s="263">
        <v>10</v>
      </c>
      <c r="C1992" s="264">
        <v>424</v>
      </c>
      <c r="D1992" s="265">
        <v>0</v>
      </c>
      <c r="E1992" s="264">
        <v>20</v>
      </c>
      <c r="F1992" s="263" t="s">
        <v>495</v>
      </c>
      <c r="G1992" s="263" t="s">
        <v>2066</v>
      </c>
      <c r="H1992" s="285" t="s">
        <v>2399</v>
      </c>
      <c r="I1992" s="263" t="s">
        <v>2084</v>
      </c>
      <c r="J1992" s="51"/>
      <c r="K1992" s="52" t="str">
        <f t="shared" si="339"/>
        <v/>
      </c>
      <c r="L1992" s="83" t="str">
        <f t="shared" si="340"/>
        <v/>
      </c>
      <c r="M1992" s="53" t="str">
        <f>IF(K1992="","",COUNTIF($K$7:K1992,"ﾘｽﾄ１"))</f>
        <v/>
      </c>
      <c r="N1992" s="53" t="str">
        <f t="shared" si="341"/>
        <v>同一区</v>
      </c>
      <c r="O1992" s="54" t="str">
        <f t="shared" si="342"/>
        <v/>
      </c>
      <c r="P1992" s="53" t="str">
        <f t="shared" si="333"/>
        <v/>
      </c>
      <c r="Q1992" s="52" t="str">
        <f t="shared" si="334"/>
        <v/>
      </c>
      <c r="R1992" s="55" t="str">
        <f t="shared" si="335"/>
        <v/>
      </c>
      <c r="S1992" s="52" t="str">
        <f t="shared" si="343"/>
        <v/>
      </c>
      <c r="T1992" s="83" t="str">
        <f t="shared" si="336"/>
        <v/>
      </c>
      <c r="U1992" s="53" t="str">
        <f>IF(S1992="","",COUNTIF($S$7:S1992,"該当２"))</f>
        <v/>
      </c>
      <c r="V1992" s="56" t="str">
        <f t="shared" si="337"/>
        <v/>
      </c>
      <c r="W1992" s="83" t="str">
        <f t="shared" si="338"/>
        <v/>
      </c>
      <c r="X1992" s="53" t="str">
        <f>IF(V1992="","",COUNTIF($V$7:V1992,"該当３"))</f>
        <v/>
      </c>
    </row>
    <row r="1993" spans="1:24">
      <c r="A1993" s="263">
        <v>1042400021</v>
      </c>
      <c r="B1993" s="263">
        <v>10</v>
      </c>
      <c r="C1993" s="264">
        <v>424</v>
      </c>
      <c r="D1993" s="265">
        <v>0</v>
      </c>
      <c r="E1993" s="264">
        <v>21</v>
      </c>
      <c r="F1993" s="263" t="s">
        <v>495</v>
      </c>
      <c r="G1993" s="263" t="s">
        <v>2066</v>
      </c>
      <c r="H1993" s="285" t="s">
        <v>2399</v>
      </c>
      <c r="I1993" s="263" t="s">
        <v>2085</v>
      </c>
      <c r="J1993" s="51"/>
      <c r="K1993" s="52" t="str">
        <f t="shared" si="339"/>
        <v/>
      </c>
      <c r="L1993" s="83" t="str">
        <f t="shared" si="340"/>
        <v/>
      </c>
      <c r="M1993" s="53" t="str">
        <f>IF(K1993="","",COUNTIF($K$7:K1993,"ﾘｽﾄ１"))</f>
        <v/>
      </c>
      <c r="N1993" s="53" t="str">
        <f t="shared" si="341"/>
        <v>同一区</v>
      </c>
      <c r="O1993" s="54" t="str">
        <f t="shared" si="342"/>
        <v/>
      </c>
      <c r="P1993" s="53" t="str">
        <f t="shared" si="333"/>
        <v/>
      </c>
      <c r="Q1993" s="52" t="str">
        <f t="shared" si="334"/>
        <v/>
      </c>
      <c r="R1993" s="55" t="str">
        <f t="shared" si="335"/>
        <v/>
      </c>
      <c r="S1993" s="52" t="str">
        <f t="shared" si="343"/>
        <v/>
      </c>
      <c r="T1993" s="83" t="str">
        <f t="shared" si="336"/>
        <v/>
      </c>
      <c r="U1993" s="53" t="str">
        <f>IF(S1993="","",COUNTIF($S$7:S1993,"該当２"))</f>
        <v/>
      </c>
      <c r="V1993" s="56" t="str">
        <f t="shared" si="337"/>
        <v/>
      </c>
      <c r="W1993" s="83" t="str">
        <f t="shared" si="338"/>
        <v/>
      </c>
      <c r="X1993" s="53" t="str">
        <f>IF(V1993="","",COUNTIF($V$7:V1993,"該当３"))</f>
        <v/>
      </c>
    </row>
    <row r="1994" spans="1:24">
      <c r="A1994" s="263">
        <v>1042400022</v>
      </c>
      <c r="B1994" s="263">
        <v>10</v>
      </c>
      <c r="C1994" s="264">
        <v>424</v>
      </c>
      <c r="D1994" s="265">
        <v>0</v>
      </c>
      <c r="E1994" s="264">
        <v>22</v>
      </c>
      <c r="F1994" s="263" t="s">
        <v>495</v>
      </c>
      <c r="G1994" s="263" t="s">
        <v>2066</v>
      </c>
      <c r="H1994" s="285" t="s">
        <v>2399</v>
      </c>
      <c r="I1994" s="263" t="s">
        <v>2086</v>
      </c>
      <c r="J1994" s="51"/>
      <c r="K1994" s="52" t="str">
        <f t="shared" si="339"/>
        <v/>
      </c>
      <c r="L1994" s="83" t="str">
        <f t="shared" si="340"/>
        <v/>
      </c>
      <c r="M1994" s="53" t="str">
        <f>IF(K1994="","",COUNTIF($K$7:K1994,"ﾘｽﾄ１"))</f>
        <v/>
      </c>
      <c r="N1994" s="53" t="str">
        <f t="shared" si="341"/>
        <v>同一区</v>
      </c>
      <c r="O1994" s="54" t="str">
        <f t="shared" si="342"/>
        <v/>
      </c>
      <c r="P1994" s="53" t="str">
        <f t="shared" ref="P1994:P2057" si="344">IF(O1994="該当１",G1994,"")</f>
        <v/>
      </c>
      <c r="Q1994" s="52" t="str">
        <f t="shared" ref="Q1994:Q2057" si="345">IF(O1994="該当１","ﾘｽﾄ2","")</f>
        <v/>
      </c>
      <c r="R1994" s="55" t="str">
        <f t="shared" ref="R1994:R2057" si="346">IF(Q1994="ﾘｽﾄ2",H1994,"")</f>
        <v/>
      </c>
      <c r="S1994" s="52" t="str">
        <f t="shared" si="343"/>
        <v/>
      </c>
      <c r="T1994" s="83" t="str">
        <f t="shared" ref="T1994:T2057" si="347">IF(S1994="該当２",H1994,"")</f>
        <v/>
      </c>
      <c r="U1994" s="53" t="str">
        <f>IF(S1994="","",COUNTIF($S$7:S1994,"該当２"))</f>
        <v/>
      </c>
      <c r="V1994" s="56" t="str">
        <f t="shared" ref="V1994:V2057" si="348">IF(AND($S$2=H1994,E1994&gt;0,E1994&lt;998),"該当３","")</f>
        <v/>
      </c>
      <c r="W1994" s="83" t="str">
        <f t="shared" ref="W1994:W2057" si="349">IF(V1994="該当３",I1994,"")</f>
        <v/>
      </c>
      <c r="X1994" s="53" t="str">
        <f>IF(V1994="","",COUNTIF($V$7:V1994,"該当３"))</f>
        <v/>
      </c>
    </row>
    <row r="1995" spans="1:24">
      <c r="A1995" s="263">
        <v>1042400023</v>
      </c>
      <c r="B1995" s="263">
        <v>10</v>
      </c>
      <c r="C1995" s="264">
        <v>424</v>
      </c>
      <c r="D1995" s="265">
        <v>0</v>
      </c>
      <c r="E1995" s="264">
        <v>23</v>
      </c>
      <c r="F1995" s="263" t="s">
        <v>495</v>
      </c>
      <c r="G1995" s="263" t="s">
        <v>2066</v>
      </c>
      <c r="H1995" s="285" t="s">
        <v>2399</v>
      </c>
      <c r="I1995" s="263" t="s">
        <v>2087</v>
      </c>
      <c r="J1995" s="51"/>
      <c r="K1995" s="52" t="str">
        <f t="shared" ref="K1995:K2058" si="350">IF(AND($C1995&gt;0,$H1995=""),"ﾘｽﾄ１","")</f>
        <v/>
      </c>
      <c r="L1995" s="83" t="str">
        <f t="shared" ref="L1995:L2058" si="351">IF(K1995="ﾘｽﾄ１",G1995,"")</f>
        <v/>
      </c>
      <c r="M1995" s="53" t="str">
        <f>IF(K1995="","",COUNTIF($K$7:K1995,"ﾘｽﾄ１"))</f>
        <v/>
      </c>
      <c r="N1995" s="53" t="str">
        <f t="shared" ref="N1995:N2058" si="352">IF(AND(D1995=0,E1995&gt;0),"同一区","")</f>
        <v>同一区</v>
      </c>
      <c r="O1995" s="54" t="str">
        <f t="shared" ref="O1995:O2058" si="353">IF(AND(EXACT($K$2,G1995),H1995&gt;0),"該当１","")</f>
        <v/>
      </c>
      <c r="P1995" s="53" t="str">
        <f t="shared" si="344"/>
        <v/>
      </c>
      <c r="Q1995" s="52" t="str">
        <f t="shared" si="345"/>
        <v/>
      </c>
      <c r="R1995" s="55" t="str">
        <f t="shared" si="346"/>
        <v/>
      </c>
      <c r="S1995" s="52" t="str">
        <f t="shared" ref="S1995:S2058" si="354">IF(AND(Q1995="ﾘｽﾄ2",OR(I1995=0,AND(N1995="同一区",E1995=1))),"該当２","")</f>
        <v/>
      </c>
      <c r="T1995" s="83" t="str">
        <f t="shared" si="347"/>
        <v/>
      </c>
      <c r="U1995" s="53" t="str">
        <f>IF(S1995="","",COUNTIF($S$7:S1995,"該当２"))</f>
        <v/>
      </c>
      <c r="V1995" s="56" t="str">
        <f t="shared" si="348"/>
        <v/>
      </c>
      <c r="W1995" s="83" t="str">
        <f t="shared" si="349"/>
        <v/>
      </c>
      <c r="X1995" s="53" t="str">
        <f>IF(V1995="","",COUNTIF($V$7:V1995,"該当３"))</f>
        <v/>
      </c>
    </row>
    <row r="1996" spans="1:24">
      <c r="A1996" s="263">
        <v>1042400024</v>
      </c>
      <c r="B1996" s="263">
        <v>10</v>
      </c>
      <c r="C1996" s="264">
        <v>424</v>
      </c>
      <c r="D1996" s="265">
        <v>0</v>
      </c>
      <c r="E1996" s="264">
        <v>24</v>
      </c>
      <c r="F1996" s="263" t="s">
        <v>495</v>
      </c>
      <c r="G1996" s="263" t="s">
        <v>2066</v>
      </c>
      <c r="H1996" s="285" t="s">
        <v>2399</v>
      </c>
      <c r="I1996" s="263" t="s">
        <v>2088</v>
      </c>
      <c r="J1996" s="51"/>
      <c r="K1996" s="52" t="str">
        <f t="shared" si="350"/>
        <v/>
      </c>
      <c r="L1996" s="83" t="str">
        <f t="shared" si="351"/>
        <v/>
      </c>
      <c r="M1996" s="53" t="str">
        <f>IF(K1996="","",COUNTIF($K$7:K1996,"ﾘｽﾄ１"))</f>
        <v/>
      </c>
      <c r="N1996" s="53" t="str">
        <f t="shared" si="352"/>
        <v>同一区</v>
      </c>
      <c r="O1996" s="54" t="str">
        <f t="shared" si="353"/>
        <v/>
      </c>
      <c r="P1996" s="53" t="str">
        <f t="shared" si="344"/>
        <v/>
      </c>
      <c r="Q1996" s="52" t="str">
        <f t="shared" si="345"/>
        <v/>
      </c>
      <c r="R1996" s="55" t="str">
        <f t="shared" si="346"/>
        <v/>
      </c>
      <c r="S1996" s="52" t="str">
        <f t="shared" si="354"/>
        <v/>
      </c>
      <c r="T1996" s="83" t="str">
        <f t="shared" si="347"/>
        <v/>
      </c>
      <c r="U1996" s="53" t="str">
        <f>IF(S1996="","",COUNTIF($S$7:S1996,"該当２"))</f>
        <v/>
      </c>
      <c r="V1996" s="56" t="str">
        <f t="shared" si="348"/>
        <v/>
      </c>
      <c r="W1996" s="83" t="str">
        <f t="shared" si="349"/>
        <v/>
      </c>
      <c r="X1996" s="53" t="str">
        <f>IF(V1996="","",COUNTIF($V$7:V1996,"該当３"))</f>
        <v/>
      </c>
    </row>
    <row r="1997" spans="1:24">
      <c r="A1997" s="263">
        <v>1042400025</v>
      </c>
      <c r="B1997" s="263">
        <v>10</v>
      </c>
      <c r="C1997" s="264">
        <v>424</v>
      </c>
      <c r="D1997" s="265">
        <v>0</v>
      </c>
      <c r="E1997" s="264">
        <v>25</v>
      </c>
      <c r="F1997" s="263" t="s">
        <v>495</v>
      </c>
      <c r="G1997" s="263" t="s">
        <v>2066</v>
      </c>
      <c r="H1997" s="285" t="s">
        <v>2399</v>
      </c>
      <c r="I1997" s="263" t="s">
        <v>2089</v>
      </c>
      <c r="J1997" s="51"/>
      <c r="K1997" s="52" t="str">
        <f t="shared" si="350"/>
        <v/>
      </c>
      <c r="L1997" s="83" t="str">
        <f t="shared" si="351"/>
        <v/>
      </c>
      <c r="M1997" s="53" t="str">
        <f>IF(K1997="","",COUNTIF($K$7:K1997,"ﾘｽﾄ１"))</f>
        <v/>
      </c>
      <c r="N1997" s="53" t="str">
        <f t="shared" si="352"/>
        <v>同一区</v>
      </c>
      <c r="O1997" s="54" t="str">
        <f t="shared" si="353"/>
        <v/>
      </c>
      <c r="P1997" s="53" t="str">
        <f t="shared" si="344"/>
        <v/>
      </c>
      <c r="Q1997" s="52" t="str">
        <f t="shared" si="345"/>
        <v/>
      </c>
      <c r="R1997" s="55" t="str">
        <f t="shared" si="346"/>
        <v/>
      </c>
      <c r="S1997" s="52" t="str">
        <f t="shared" si="354"/>
        <v/>
      </c>
      <c r="T1997" s="83" t="str">
        <f t="shared" si="347"/>
        <v/>
      </c>
      <c r="U1997" s="53" t="str">
        <f>IF(S1997="","",COUNTIF($S$7:S1997,"該当２"))</f>
        <v/>
      </c>
      <c r="V1997" s="56" t="str">
        <f t="shared" si="348"/>
        <v/>
      </c>
      <c r="W1997" s="83" t="str">
        <f t="shared" si="349"/>
        <v/>
      </c>
      <c r="X1997" s="53" t="str">
        <f>IF(V1997="","",COUNTIF($V$7:V1997,"該当３"))</f>
        <v/>
      </c>
    </row>
    <row r="1998" spans="1:24">
      <c r="A1998" s="263">
        <v>1042400026</v>
      </c>
      <c r="B1998" s="263">
        <v>10</v>
      </c>
      <c r="C1998" s="264">
        <v>424</v>
      </c>
      <c r="D1998" s="265">
        <v>0</v>
      </c>
      <c r="E1998" s="264">
        <v>26</v>
      </c>
      <c r="F1998" s="263" t="s">
        <v>495</v>
      </c>
      <c r="G1998" s="263" t="s">
        <v>2066</v>
      </c>
      <c r="H1998" s="285" t="s">
        <v>2399</v>
      </c>
      <c r="I1998" s="263" t="s">
        <v>2090</v>
      </c>
      <c r="J1998" s="51"/>
      <c r="K1998" s="52" t="str">
        <f t="shared" si="350"/>
        <v/>
      </c>
      <c r="L1998" s="83" t="str">
        <f t="shared" si="351"/>
        <v/>
      </c>
      <c r="M1998" s="53" t="str">
        <f>IF(K1998="","",COUNTIF($K$7:K1998,"ﾘｽﾄ１"))</f>
        <v/>
      </c>
      <c r="N1998" s="53" t="str">
        <f t="shared" si="352"/>
        <v>同一区</v>
      </c>
      <c r="O1998" s="54" t="str">
        <f t="shared" si="353"/>
        <v/>
      </c>
      <c r="P1998" s="53" t="str">
        <f t="shared" si="344"/>
        <v/>
      </c>
      <c r="Q1998" s="52" t="str">
        <f t="shared" si="345"/>
        <v/>
      </c>
      <c r="R1998" s="55" t="str">
        <f t="shared" si="346"/>
        <v/>
      </c>
      <c r="S1998" s="52" t="str">
        <f t="shared" si="354"/>
        <v/>
      </c>
      <c r="T1998" s="83" t="str">
        <f t="shared" si="347"/>
        <v/>
      </c>
      <c r="U1998" s="53" t="str">
        <f>IF(S1998="","",COUNTIF($S$7:S1998,"該当２"))</f>
        <v/>
      </c>
      <c r="V1998" s="56" t="str">
        <f t="shared" si="348"/>
        <v/>
      </c>
      <c r="W1998" s="83" t="str">
        <f t="shared" si="349"/>
        <v/>
      </c>
      <c r="X1998" s="53" t="str">
        <f>IF(V1998="","",COUNTIF($V$7:V1998,"該当３"))</f>
        <v/>
      </c>
    </row>
    <row r="1999" spans="1:24">
      <c r="A1999" s="263">
        <v>1042400027</v>
      </c>
      <c r="B1999" s="263">
        <v>10</v>
      </c>
      <c r="C1999" s="264">
        <v>424</v>
      </c>
      <c r="D1999" s="265">
        <v>0</v>
      </c>
      <c r="E1999" s="264">
        <v>27</v>
      </c>
      <c r="F1999" s="263" t="s">
        <v>495</v>
      </c>
      <c r="G1999" s="263" t="s">
        <v>2066</v>
      </c>
      <c r="H1999" s="285" t="s">
        <v>2399</v>
      </c>
      <c r="I1999" s="263" t="s">
        <v>2091</v>
      </c>
      <c r="J1999" s="51"/>
      <c r="K1999" s="52" t="str">
        <f t="shared" si="350"/>
        <v/>
      </c>
      <c r="L1999" s="83" t="str">
        <f t="shared" si="351"/>
        <v/>
      </c>
      <c r="M1999" s="53" t="str">
        <f>IF(K1999="","",COUNTIF($K$7:K1999,"ﾘｽﾄ１"))</f>
        <v/>
      </c>
      <c r="N1999" s="53" t="str">
        <f t="shared" si="352"/>
        <v>同一区</v>
      </c>
      <c r="O1999" s="54" t="str">
        <f t="shared" si="353"/>
        <v/>
      </c>
      <c r="P1999" s="53" t="str">
        <f t="shared" si="344"/>
        <v/>
      </c>
      <c r="Q1999" s="52" t="str">
        <f t="shared" si="345"/>
        <v/>
      </c>
      <c r="R1999" s="55" t="str">
        <f t="shared" si="346"/>
        <v/>
      </c>
      <c r="S1999" s="52" t="str">
        <f t="shared" si="354"/>
        <v/>
      </c>
      <c r="T1999" s="83" t="str">
        <f t="shared" si="347"/>
        <v/>
      </c>
      <c r="U1999" s="53" t="str">
        <f>IF(S1999="","",COUNTIF($S$7:S1999,"該当２"))</f>
        <v/>
      </c>
      <c r="V1999" s="56" t="str">
        <f t="shared" si="348"/>
        <v/>
      </c>
      <c r="W1999" s="83" t="str">
        <f t="shared" si="349"/>
        <v/>
      </c>
      <c r="X1999" s="53" t="str">
        <f>IF(V1999="","",COUNTIF($V$7:V1999,"該当３"))</f>
        <v/>
      </c>
    </row>
    <row r="2000" spans="1:24">
      <c r="A2000" s="263">
        <v>1042500000</v>
      </c>
      <c r="B2000" s="263">
        <v>10</v>
      </c>
      <c r="C2000" s="264">
        <v>425</v>
      </c>
      <c r="D2000" s="265">
        <v>0</v>
      </c>
      <c r="E2000" s="264">
        <v>0</v>
      </c>
      <c r="F2000" s="263" t="s">
        <v>495</v>
      </c>
      <c r="G2000" s="275" t="s">
        <v>2092</v>
      </c>
      <c r="H2000" s="263"/>
      <c r="I2000" s="263"/>
      <c r="J2000" s="51"/>
      <c r="K2000" s="52" t="str">
        <f t="shared" si="350"/>
        <v>ﾘｽﾄ１</v>
      </c>
      <c r="L2000" s="83" t="str">
        <f t="shared" si="351"/>
        <v>嬬恋村</v>
      </c>
      <c r="M2000" s="53">
        <f>IF(K2000="","",COUNTIF($K$7:K2000,"ﾘｽﾄ１"))</f>
        <v>22</v>
      </c>
      <c r="N2000" s="53" t="str">
        <f t="shared" si="352"/>
        <v/>
      </c>
      <c r="O2000" s="54" t="str">
        <f t="shared" si="353"/>
        <v/>
      </c>
      <c r="P2000" s="53" t="str">
        <f t="shared" si="344"/>
        <v/>
      </c>
      <c r="Q2000" s="52" t="str">
        <f t="shared" si="345"/>
        <v/>
      </c>
      <c r="R2000" s="55" t="str">
        <f t="shared" si="346"/>
        <v/>
      </c>
      <c r="S2000" s="52" t="str">
        <f t="shared" si="354"/>
        <v/>
      </c>
      <c r="T2000" s="83" t="str">
        <f t="shared" si="347"/>
        <v/>
      </c>
      <c r="U2000" s="53" t="str">
        <f>IF(S2000="","",COUNTIF($S$7:S2000,"該当２"))</f>
        <v/>
      </c>
      <c r="V2000" s="56" t="str">
        <f t="shared" si="348"/>
        <v/>
      </c>
      <c r="W2000" s="83" t="str">
        <f t="shared" si="349"/>
        <v/>
      </c>
      <c r="X2000" s="53" t="str">
        <f>IF(V2000="","",COUNTIF($V$7:V2000,"該当３"))</f>
        <v/>
      </c>
    </row>
    <row r="2001" spans="1:24">
      <c r="A2001" s="263">
        <v>1042500001</v>
      </c>
      <c r="B2001" s="263">
        <v>10</v>
      </c>
      <c r="C2001" s="264">
        <v>425</v>
      </c>
      <c r="D2001" s="265">
        <v>0</v>
      </c>
      <c r="E2001" s="264">
        <v>1</v>
      </c>
      <c r="F2001" s="263" t="s">
        <v>495</v>
      </c>
      <c r="G2001" s="263" t="s">
        <v>2092</v>
      </c>
      <c r="H2001" s="285" t="s">
        <v>2389</v>
      </c>
      <c r="I2001" s="263" t="s">
        <v>2093</v>
      </c>
      <c r="J2001" s="51"/>
      <c r="K2001" s="52" t="str">
        <f t="shared" si="350"/>
        <v/>
      </c>
      <c r="L2001" s="83" t="str">
        <f t="shared" si="351"/>
        <v/>
      </c>
      <c r="M2001" s="53" t="str">
        <f>IF(K2001="","",COUNTIF($K$7:K2001,"ﾘｽﾄ１"))</f>
        <v/>
      </c>
      <c r="N2001" s="53" t="str">
        <f t="shared" si="352"/>
        <v>同一区</v>
      </c>
      <c r="O2001" s="54" t="str">
        <f t="shared" si="353"/>
        <v/>
      </c>
      <c r="P2001" s="53" t="str">
        <f t="shared" si="344"/>
        <v/>
      </c>
      <c r="Q2001" s="52" t="str">
        <f t="shared" si="345"/>
        <v/>
      </c>
      <c r="R2001" s="55" t="str">
        <f t="shared" si="346"/>
        <v/>
      </c>
      <c r="S2001" s="52" t="str">
        <f t="shared" si="354"/>
        <v/>
      </c>
      <c r="T2001" s="83" t="str">
        <f t="shared" si="347"/>
        <v/>
      </c>
      <c r="U2001" s="53" t="str">
        <f>IF(S2001="","",COUNTIF($S$7:S2001,"該当２"))</f>
        <v/>
      </c>
      <c r="V2001" s="56" t="str">
        <f t="shared" si="348"/>
        <v/>
      </c>
      <c r="W2001" s="83" t="str">
        <f t="shared" si="349"/>
        <v/>
      </c>
      <c r="X2001" s="53" t="str">
        <f>IF(V2001="","",COUNTIF($V$7:V2001,"該当３"))</f>
        <v/>
      </c>
    </row>
    <row r="2002" spans="1:24">
      <c r="A2002" s="263">
        <v>1042500002</v>
      </c>
      <c r="B2002" s="263">
        <v>10</v>
      </c>
      <c r="C2002" s="264">
        <v>425</v>
      </c>
      <c r="D2002" s="265">
        <v>0</v>
      </c>
      <c r="E2002" s="264">
        <v>2</v>
      </c>
      <c r="F2002" s="263" t="s">
        <v>495</v>
      </c>
      <c r="G2002" s="263" t="s">
        <v>2092</v>
      </c>
      <c r="H2002" s="285" t="s">
        <v>2389</v>
      </c>
      <c r="I2002" s="263" t="s">
        <v>2094</v>
      </c>
      <c r="J2002" s="51"/>
      <c r="K2002" s="52" t="str">
        <f t="shared" si="350"/>
        <v/>
      </c>
      <c r="L2002" s="83" t="str">
        <f t="shared" si="351"/>
        <v/>
      </c>
      <c r="M2002" s="53" t="str">
        <f>IF(K2002="","",COUNTIF($K$7:K2002,"ﾘｽﾄ１"))</f>
        <v/>
      </c>
      <c r="N2002" s="53" t="str">
        <f t="shared" si="352"/>
        <v>同一区</v>
      </c>
      <c r="O2002" s="54" t="str">
        <f t="shared" si="353"/>
        <v/>
      </c>
      <c r="P2002" s="53" t="str">
        <f t="shared" si="344"/>
        <v/>
      </c>
      <c r="Q2002" s="52" t="str">
        <f t="shared" si="345"/>
        <v/>
      </c>
      <c r="R2002" s="55" t="str">
        <f t="shared" si="346"/>
        <v/>
      </c>
      <c r="S2002" s="52" t="str">
        <f t="shared" si="354"/>
        <v/>
      </c>
      <c r="T2002" s="83" t="str">
        <f t="shared" si="347"/>
        <v/>
      </c>
      <c r="U2002" s="53" t="str">
        <f>IF(S2002="","",COUNTIF($S$7:S2002,"該当２"))</f>
        <v/>
      </c>
      <c r="V2002" s="56" t="str">
        <f t="shared" si="348"/>
        <v/>
      </c>
      <c r="W2002" s="83" t="str">
        <f t="shared" si="349"/>
        <v/>
      </c>
      <c r="X2002" s="53" t="str">
        <f>IF(V2002="","",COUNTIF($V$7:V2002,"該当３"))</f>
        <v/>
      </c>
    </row>
    <row r="2003" spans="1:24">
      <c r="A2003" s="263">
        <v>1042500003</v>
      </c>
      <c r="B2003" s="263">
        <v>10</v>
      </c>
      <c r="C2003" s="264">
        <v>425</v>
      </c>
      <c r="D2003" s="265">
        <v>0</v>
      </c>
      <c r="E2003" s="264">
        <v>3</v>
      </c>
      <c r="F2003" s="263" t="s">
        <v>495</v>
      </c>
      <c r="G2003" s="263" t="s">
        <v>2092</v>
      </c>
      <c r="H2003" s="285" t="s">
        <v>2389</v>
      </c>
      <c r="I2003" s="263" t="s">
        <v>2095</v>
      </c>
      <c r="J2003" s="51"/>
      <c r="K2003" s="52" t="str">
        <f t="shared" si="350"/>
        <v/>
      </c>
      <c r="L2003" s="83" t="str">
        <f t="shared" si="351"/>
        <v/>
      </c>
      <c r="M2003" s="53" t="str">
        <f>IF(K2003="","",COUNTIF($K$7:K2003,"ﾘｽﾄ１"))</f>
        <v/>
      </c>
      <c r="N2003" s="53" t="str">
        <f t="shared" si="352"/>
        <v>同一区</v>
      </c>
      <c r="O2003" s="54" t="str">
        <f t="shared" si="353"/>
        <v/>
      </c>
      <c r="P2003" s="53" t="str">
        <f t="shared" si="344"/>
        <v/>
      </c>
      <c r="Q2003" s="52" t="str">
        <f t="shared" si="345"/>
        <v/>
      </c>
      <c r="R2003" s="55" t="str">
        <f t="shared" si="346"/>
        <v/>
      </c>
      <c r="S2003" s="52" t="str">
        <f t="shared" si="354"/>
        <v/>
      </c>
      <c r="T2003" s="83" t="str">
        <f t="shared" si="347"/>
        <v/>
      </c>
      <c r="U2003" s="53" t="str">
        <f>IF(S2003="","",COUNTIF($S$7:S2003,"該当２"))</f>
        <v/>
      </c>
      <c r="V2003" s="56" t="str">
        <f t="shared" si="348"/>
        <v/>
      </c>
      <c r="W2003" s="83" t="str">
        <f t="shared" si="349"/>
        <v/>
      </c>
      <c r="X2003" s="53" t="str">
        <f>IF(V2003="","",COUNTIF($V$7:V2003,"該当３"))</f>
        <v/>
      </c>
    </row>
    <row r="2004" spans="1:24">
      <c r="A2004" s="263">
        <v>1042500004</v>
      </c>
      <c r="B2004" s="263">
        <v>10</v>
      </c>
      <c r="C2004" s="264">
        <v>425</v>
      </c>
      <c r="D2004" s="265">
        <v>0</v>
      </c>
      <c r="E2004" s="264">
        <v>4</v>
      </c>
      <c r="F2004" s="263" t="s">
        <v>495</v>
      </c>
      <c r="G2004" s="263" t="s">
        <v>2092</v>
      </c>
      <c r="H2004" s="285" t="s">
        <v>2389</v>
      </c>
      <c r="I2004" s="263" t="s">
        <v>2096</v>
      </c>
      <c r="J2004" s="51"/>
      <c r="K2004" s="52" t="str">
        <f t="shared" si="350"/>
        <v/>
      </c>
      <c r="L2004" s="83" t="str">
        <f t="shared" si="351"/>
        <v/>
      </c>
      <c r="M2004" s="53" t="str">
        <f>IF(K2004="","",COUNTIF($K$7:K2004,"ﾘｽﾄ１"))</f>
        <v/>
      </c>
      <c r="N2004" s="53" t="str">
        <f t="shared" si="352"/>
        <v>同一区</v>
      </c>
      <c r="O2004" s="54" t="str">
        <f t="shared" si="353"/>
        <v/>
      </c>
      <c r="P2004" s="53" t="str">
        <f t="shared" si="344"/>
        <v/>
      </c>
      <c r="Q2004" s="52" t="str">
        <f t="shared" si="345"/>
        <v/>
      </c>
      <c r="R2004" s="55" t="str">
        <f t="shared" si="346"/>
        <v/>
      </c>
      <c r="S2004" s="52" t="str">
        <f t="shared" si="354"/>
        <v/>
      </c>
      <c r="T2004" s="83" t="str">
        <f t="shared" si="347"/>
        <v/>
      </c>
      <c r="U2004" s="53" t="str">
        <f>IF(S2004="","",COUNTIF($S$7:S2004,"該当２"))</f>
        <v/>
      </c>
      <c r="V2004" s="56" t="str">
        <f t="shared" si="348"/>
        <v/>
      </c>
      <c r="W2004" s="83" t="str">
        <f t="shared" si="349"/>
        <v/>
      </c>
      <c r="X2004" s="53" t="str">
        <f>IF(V2004="","",COUNTIF($V$7:V2004,"該当３"))</f>
        <v/>
      </c>
    </row>
    <row r="2005" spans="1:24">
      <c r="A2005" s="263">
        <v>1042500005</v>
      </c>
      <c r="B2005" s="263">
        <v>10</v>
      </c>
      <c r="C2005" s="264">
        <v>425</v>
      </c>
      <c r="D2005" s="265">
        <v>0</v>
      </c>
      <c r="E2005" s="264">
        <v>5</v>
      </c>
      <c r="F2005" s="263" t="s">
        <v>495</v>
      </c>
      <c r="G2005" s="263" t="s">
        <v>2092</v>
      </c>
      <c r="H2005" s="285" t="s">
        <v>2389</v>
      </c>
      <c r="I2005" s="263" t="s">
        <v>81</v>
      </c>
      <c r="J2005" s="51"/>
      <c r="K2005" s="52" t="str">
        <f t="shared" si="350"/>
        <v/>
      </c>
      <c r="L2005" s="83" t="str">
        <f t="shared" si="351"/>
        <v/>
      </c>
      <c r="M2005" s="53" t="str">
        <f>IF(K2005="","",COUNTIF($K$7:K2005,"ﾘｽﾄ１"))</f>
        <v/>
      </c>
      <c r="N2005" s="53" t="str">
        <f t="shared" si="352"/>
        <v>同一区</v>
      </c>
      <c r="O2005" s="54" t="str">
        <f t="shared" si="353"/>
        <v/>
      </c>
      <c r="P2005" s="53" t="str">
        <f t="shared" si="344"/>
        <v/>
      </c>
      <c r="Q2005" s="52" t="str">
        <f t="shared" si="345"/>
        <v/>
      </c>
      <c r="R2005" s="55" t="str">
        <f t="shared" si="346"/>
        <v/>
      </c>
      <c r="S2005" s="52" t="str">
        <f t="shared" si="354"/>
        <v/>
      </c>
      <c r="T2005" s="83" t="str">
        <f t="shared" si="347"/>
        <v/>
      </c>
      <c r="U2005" s="53" t="str">
        <f>IF(S2005="","",COUNTIF($S$7:S2005,"該当２"))</f>
        <v/>
      </c>
      <c r="V2005" s="56" t="str">
        <f t="shared" si="348"/>
        <v/>
      </c>
      <c r="W2005" s="83" t="str">
        <f t="shared" si="349"/>
        <v/>
      </c>
      <c r="X2005" s="53" t="str">
        <f>IF(V2005="","",COUNTIF($V$7:V2005,"該当３"))</f>
        <v/>
      </c>
    </row>
    <row r="2006" spans="1:24">
      <c r="A2006" s="263">
        <v>1042500006</v>
      </c>
      <c r="B2006" s="263">
        <v>10</v>
      </c>
      <c r="C2006" s="264">
        <v>425</v>
      </c>
      <c r="D2006" s="265">
        <v>0</v>
      </c>
      <c r="E2006" s="264">
        <v>6</v>
      </c>
      <c r="F2006" s="263" t="s">
        <v>495</v>
      </c>
      <c r="G2006" s="263" t="s">
        <v>2092</v>
      </c>
      <c r="H2006" s="285" t="s">
        <v>2389</v>
      </c>
      <c r="I2006" s="263" t="s">
        <v>2097</v>
      </c>
      <c r="J2006" s="51"/>
      <c r="K2006" s="52" t="str">
        <f t="shared" si="350"/>
        <v/>
      </c>
      <c r="L2006" s="83" t="str">
        <f t="shared" si="351"/>
        <v/>
      </c>
      <c r="M2006" s="53" t="str">
        <f>IF(K2006="","",COUNTIF($K$7:K2006,"ﾘｽﾄ１"))</f>
        <v/>
      </c>
      <c r="N2006" s="53" t="str">
        <f t="shared" si="352"/>
        <v>同一区</v>
      </c>
      <c r="O2006" s="54" t="str">
        <f t="shared" si="353"/>
        <v/>
      </c>
      <c r="P2006" s="53" t="str">
        <f t="shared" si="344"/>
        <v/>
      </c>
      <c r="Q2006" s="52" t="str">
        <f t="shared" si="345"/>
        <v/>
      </c>
      <c r="R2006" s="55" t="str">
        <f t="shared" si="346"/>
        <v/>
      </c>
      <c r="S2006" s="52" t="str">
        <f t="shared" si="354"/>
        <v/>
      </c>
      <c r="T2006" s="83" t="str">
        <f t="shared" si="347"/>
        <v/>
      </c>
      <c r="U2006" s="53" t="str">
        <f>IF(S2006="","",COUNTIF($S$7:S2006,"該当２"))</f>
        <v/>
      </c>
      <c r="V2006" s="56" t="str">
        <f t="shared" si="348"/>
        <v/>
      </c>
      <c r="W2006" s="83" t="str">
        <f t="shared" si="349"/>
        <v/>
      </c>
      <c r="X2006" s="53" t="str">
        <f>IF(V2006="","",COUNTIF($V$7:V2006,"該当３"))</f>
        <v/>
      </c>
    </row>
    <row r="2007" spans="1:24">
      <c r="A2007" s="263">
        <v>1042500007</v>
      </c>
      <c r="B2007" s="263">
        <v>10</v>
      </c>
      <c r="C2007" s="264">
        <v>425</v>
      </c>
      <c r="D2007" s="265">
        <v>0</v>
      </c>
      <c r="E2007" s="264">
        <v>7</v>
      </c>
      <c r="F2007" s="263" t="s">
        <v>495</v>
      </c>
      <c r="G2007" s="263" t="s">
        <v>2092</v>
      </c>
      <c r="H2007" s="285" t="s">
        <v>2389</v>
      </c>
      <c r="I2007" s="263" t="s">
        <v>2098</v>
      </c>
      <c r="J2007" s="51"/>
      <c r="K2007" s="52" t="str">
        <f t="shared" si="350"/>
        <v/>
      </c>
      <c r="L2007" s="83" t="str">
        <f t="shared" si="351"/>
        <v/>
      </c>
      <c r="M2007" s="53" t="str">
        <f>IF(K2007="","",COUNTIF($K$7:K2007,"ﾘｽﾄ１"))</f>
        <v/>
      </c>
      <c r="N2007" s="53" t="str">
        <f t="shared" si="352"/>
        <v>同一区</v>
      </c>
      <c r="O2007" s="54" t="str">
        <f t="shared" si="353"/>
        <v/>
      </c>
      <c r="P2007" s="53" t="str">
        <f t="shared" si="344"/>
        <v/>
      </c>
      <c r="Q2007" s="52" t="str">
        <f t="shared" si="345"/>
        <v/>
      </c>
      <c r="R2007" s="55" t="str">
        <f t="shared" si="346"/>
        <v/>
      </c>
      <c r="S2007" s="52" t="str">
        <f t="shared" si="354"/>
        <v/>
      </c>
      <c r="T2007" s="83" t="str">
        <f t="shared" si="347"/>
        <v/>
      </c>
      <c r="U2007" s="53" t="str">
        <f>IF(S2007="","",COUNTIF($S$7:S2007,"該当２"))</f>
        <v/>
      </c>
      <c r="V2007" s="56" t="str">
        <f t="shared" si="348"/>
        <v/>
      </c>
      <c r="W2007" s="83" t="str">
        <f t="shared" si="349"/>
        <v/>
      </c>
      <c r="X2007" s="53" t="str">
        <f>IF(V2007="","",COUNTIF($V$7:V2007,"該当３"))</f>
        <v/>
      </c>
    </row>
    <row r="2008" spans="1:24">
      <c r="A2008" s="263">
        <v>1042500008</v>
      </c>
      <c r="B2008" s="263">
        <v>10</v>
      </c>
      <c r="C2008" s="264">
        <v>425</v>
      </c>
      <c r="D2008" s="265">
        <v>0</v>
      </c>
      <c r="E2008" s="264">
        <v>8</v>
      </c>
      <c r="F2008" s="263" t="s">
        <v>495</v>
      </c>
      <c r="G2008" s="263" t="s">
        <v>2092</v>
      </c>
      <c r="H2008" s="285" t="s">
        <v>2389</v>
      </c>
      <c r="I2008" s="263" t="s">
        <v>2099</v>
      </c>
      <c r="J2008" s="51"/>
      <c r="K2008" s="52" t="str">
        <f t="shared" si="350"/>
        <v/>
      </c>
      <c r="L2008" s="83" t="str">
        <f t="shared" si="351"/>
        <v/>
      </c>
      <c r="M2008" s="53" t="str">
        <f>IF(K2008="","",COUNTIF($K$7:K2008,"ﾘｽﾄ１"))</f>
        <v/>
      </c>
      <c r="N2008" s="53" t="str">
        <f t="shared" si="352"/>
        <v>同一区</v>
      </c>
      <c r="O2008" s="54" t="str">
        <f t="shared" si="353"/>
        <v/>
      </c>
      <c r="P2008" s="53" t="str">
        <f t="shared" si="344"/>
        <v/>
      </c>
      <c r="Q2008" s="52" t="str">
        <f t="shared" si="345"/>
        <v/>
      </c>
      <c r="R2008" s="55" t="str">
        <f t="shared" si="346"/>
        <v/>
      </c>
      <c r="S2008" s="52" t="str">
        <f t="shared" si="354"/>
        <v/>
      </c>
      <c r="T2008" s="83" t="str">
        <f t="shared" si="347"/>
        <v/>
      </c>
      <c r="U2008" s="53" t="str">
        <f>IF(S2008="","",COUNTIF($S$7:S2008,"該当２"))</f>
        <v/>
      </c>
      <c r="V2008" s="56" t="str">
        <f t="shared" si="348"/>
        <v/>
      </c>
      <c r="W2008" s="83" t="str">
        <f t="shared" si="349"/>
        <v/>
      </c>
      <c r="X2008" s="53" t="str">
        <f>IF(V2008="","",COUNTIF($V$7:V2008,"該当３"))</f>
        <v/>
      </c>
    </row>
    <row r="2009" spans="1:24">
      <c r="A2009" s="263">
        <v>1042500009</v>
      </c>
      <c r="B2009" s="263">
        <v>10</v>
      </c>
      <c r="C2009" s="264">
        <v>425</v>
      </c>
      <c r="D2009" s="265">
        <v>0</v>
      </c>
      <c r="E2009" s="264">
        <v>9</v>
      </c>
      <c r="F2009" s="263" t="s">
        <v>495</v>
      </c>
      <c r="G2009" s="263" t="s">
        <v>2092</v>
      </c>
      <c r="H2009" s="285" t="s">
        <v>2389</v>
      </c>
      <c r="I2009" s="263" t="s">
        <v>5</v>
      </c>
      <c r="J2009" s="51"/>
      <c r="K2009" s="52" t="str">
        <f t="shared" si="350"/>
        <v/>
      </c>
      <c r="L2009" s="83" t="str">
        <f t="shared" si="351"/>
        <v/>
      </c>
      <c r="M2009" s="53" t="str">
        <f>IF(K2009="","",COUNTIF($K$7:K2009,"ﾘｽﾄ１"))</f>
        <v/>
      </c>
      <c r="N2009" s="53" t="str">
        <f t="shared" si="352"/>
        <v>同一区</v>
      </c>
      <c r="O2009" s="54" t="str">
        <f t="shared" si="353"/>
        <v/>
      </c>
      <c r="P2009" s="53" t="str">
        <f t="shared" si="344"/>
        <v/>
      </c>
      <c r="Q2009" s="52" t="str">
        <f t="shared" si="345"/>
        <v/>
      </c>
      <c r="R2009" s="55" t="str">
        <f t="shared" si="346"/>
        <v/>
      </c>
      <c r="S2009" s="52" t="str">
        <f t="shared" si="354"/>
        <v/>
      </c>
      <c r="T2009" s="83" t="str">
        <f t="shared" si="347"/>
        <v/>
      </c>
      <c r="U2009" s="53" t="str">
        <f>IF(S2009="","",COUNTIF($S$7:S2009,"該当２"))</f>
        <v/>
      </c>
      <c r="V2009" s="56" t="str">
        <f t="shared" si="348"/>
        <v/>
      </c>
      <c r="W2009" s="83" t="str">
        <f t="shared" si="349"/>
        <v/>
      </c>
      <c r="X2009" s="53" t="str">
        <f>IF(V2009="","",COUNTIF($V$7:V2009,"該当３"))</f>
        <v/>
      </c>
    </row>
    <row r="2010" spans="1:24">
      <c r="A2010" s="263">
        <v>1042500010</v>
      </c>
      <c r="B2010" s="263">
        <v>10</v>
      </c>
      <c r="C2010" s="264">
        <v>425</v>
      </c>
      <c r="D2010" s="265">
        <v>0</v>
      </c>
      <c r="E2010" s="264">
        <v>10</v>
      </c>
      <c r="F2010" s="263" t="s">
        <v>495</v>
      </c>
      <c r="G2010" s="263" t="s">
        <v>2092</v>
      </c>
      <c r="H2010" s="285" t="s">
        <v>2389</v>
      </c>
      <c r="I2010" s="263" t="s">
        <v>2100</v>
      </c>
      <c r="J2010" s="51"/>
      <c r="K2010" s="52" t="str">
        <f t="shared" si="350"/>
        <v/>
      </c>
      <c r="L2010" s="83" t="str">
        <f t="shared" si="351"/>
        <v/>
      </c>
      <c r="M2010" s="53" t="str">
        <f>IF(K2010="","",COUNTIF($K$7:K2010,"ﾘｽﾄ１"))</f>
        <v/>
      </c>
      <c r="N2010" s="53" t="str">
        <f t="shared" si="352"/>
        <v>同一区</v>
      </c>
      <c r="O2010" s="54" t="str">
        <f t="shared" si="353"/>
        <v/>
      </c>
      <c r="P2010" s="53" t="str">
        <f t="shared" si="344"/>
        <v/>
      </c>
      <c r="Q2010" s="52" t="str">
        <f t="shared" si="345"/>
        <v/>
      </c>
      <c r="R2010" s="55" t="str">
        <f t="shared" si="346"/>
        <v/>
      </c>
      <c r="S2010" s="52" t="str">
        <f t="shared" si="354"/>
        <v/>
      </c>
      <c r="T2010" s="83" t="str">
        <f t="shared" si="347"/>
        <v/>
      </c>
      <c r="U2010" s="53" t="str">
        <f>IF(S2010="","",COUNTIF($S$7:S2010,"該当２"))</f>
        <v/>
      </c>
      <c r="V2010" s="56" t="str">
        <f t="shared" si="348"/>
        <v/>
      </c>
      <c r="W2010" s="83" t="str">
        <f t="shared" si="349"/>
        <v/>
      </c>
      <c r="X2010" s="53" t="str">
        <f>IF(V2010="","",COUNTIF($V$7:V2010,"該当３"))</f>
        <v/>
      </c>
    </row>
    <row r="2011" spans="1:24">
      <c r="A2011" s="263">
        <v>1042500011</v>
      </c>
      <c r="B2011" s="263">
        <v>10</v>
      </c>
      <c r="C2011" s="264">
        <v>425</v>
      </c>
      <c r="D2011" s="265">
        <v>0</v>
      </c>
      <c r="E2011" s="264">
        <v>11</v>
      </c>
      <c r="F2011" s="263" t="s">
        <v>495</v>
      </c>
      <c r="G2011" s="263" t="s">
        <v>2092</v>
      </c>
      <c r="H2011" s="285" t="s">
        <v>2389</v>
      </c>
      <c r="I2011" s="263" t="s">
        <v>251</v>
      </c>
      <c r="J2011" s="51"/>
      <c r="K2011" s="52" t="str">
        <f t="shared" si="350"/>
        <v/>
      </c>
      <c r="L2011" s="83" t="str">
        <f t="shared" si="351"/>
        <v/>
      </c>
      <c r="M2011" s="53" t="str">
        <f>IF(K2011="","",COUNTIF($K$7:K2011,"ﾘｽﾄ１"))</f>
        <v/>
      </c>
      <c r="N2011" s="53" t="str">
        <f t="shared" si="352"/>
        <v>同一区</v>
      </c>
      <c r="O2011" s="54" t="str">
        <f t="shared" si="353"/>
        <v/>
      </c>
      <c r="P2011" s="53" t="str">
        <f t="shared" si="344"/>
        <v/>
      </c>
      <c r="Q2011" s="52" t="str">
        <f t="shared" si="345"/>
        <v/>
      </c>
      <c r="R2011" s="55" t="str">
        <f t="shared" si="346"/>
        <v/>
      </c>
      <c r="S2011" s="52" t="str">
        <f t="shared" si="354"/>
        <v/>
      </c>
      <c r="T2011" s="83" t="str">
        <f t="shared" si="347"/>
        <v/>
      </c>
      <c r="U2011" s="53" t="str">
        <f>IF(S2011="","",COUNTIF($S$7:S2011,"該当２"))</f>
        <v/>
      </c>
      <c r="V2011" s="56" t="str">
        <f t="shared" si="348"/>
        <v/>
      </c>
      <c r="W2011" s="83" t="str">
        <f t="shared" si="349"/>
        <v/>
      </c>
      <c r="X2011" s="53" t="str">
        <f>IF(V2011="","",COUNTIF($V$7:V2011,"該当３"))</f>
        <v/>
      </c>
    </row>
    <row r="2012" spans="1:24">
      <c r="A2012" s="263">
        <v>1042500012</v>
      </c>
      <c r="B2012" s="263">
        <v>10</v>
      </c>
      <c r="C2012" s="264">
        <v>425</v>
      </c>
      <c r="D2012" s="265">
        <v>0</v>
      </c>
      <c r="E2012" s="264">
        <v>12</v>
      </c>
      <c r="F2012" s="263" t="s">
        <v>495</v>
      </c>
      <c r="G2012" s="263" t="s">
        <v>2092</v>
      </c>
      <c r="H2012" s="285" t="s">
        <v>2389</v>
      </c>
      <c r="I2012" s="263" t="s">
        <v>1697</v>
      </c>
      <c r="J2012" s="51"/>
      <c r="K2012" s="52" t="str">
        <f t="shared" si="350"/>
        <v/>
      </c>
      <c r="L2012" s="83" t="str">
        <f t="shared" si="351"/>
        <v/>
      </c>
      <c r="M2012" s="53" t="str">
        <f>IF(K2012="","",COUNTIF($K$7:K2012,"ﾘｽﾄ１"))</f>
        <v/>
      </c>
      <c r="N2012" s="53" t="str">
        <f t="shared" si="352"/>
        <v>同一区</v>
      </c>
      <c r="O2012" s="54" t="str">
        <f t="shared" si="353"/>
        <v/>
      </c>
      <c r="P2012" s="53" t="str">
        <f t="shared" si="344"/>
        <v/>
      </c>
      <c r="Q2012" s="52" t="str">
        <f t="shared" si="345"/>
        <v/>
      </c>
      <c r="R2012" s="55" t="str">
        <f t="shared" si="346"/>
        <v/>
      </c>
      <c r="S2012" s="52" t="str">
        <f t="shared" si="354"/>
        <v/>
      </c>
      <c r="T2012" s="83" t="str">
        <f t="shared" si="347"/>
        <v/>
      </c>
      <c r="U2012" s="53" t="str">
        <f>IF(S2012="","",COUNTIF($S$7:S2012,"該当２"))</f>
        <v/>
      </c>
      <c r="V2012" s="56" t="str">
        <f t="shared" si="348"/>
        <v/>
      </c>
      <c r="W2012" s="83" t="str">
        <f t="shared" si="349"/>
        <v/>
      </c>
      <c r="X2012" s="53" t="str">
        <f>IF(V2012="","",COUNTIF($V$7:V2012,"該当３"))</f>
        <v/>
      </c>
    </row>
    <row r="2013" spans="1:24">
      <c r="A2013" s="263">
        <v>1042500013</v>
      </c>
      <c r="B2013" s="263">
        <v>10</v>
      </c>
      <c r="C2013" s="264">
        <v>425</v>
      </c>
      <c r="D2013" s="265">
        <v>0</v>
      </c>
      <c r="E2013" s="264">
        <v>13</v>
      </c>
      <c r="F2013" s="263" t="s">
        <v>495</v>
      </c>
      <c r="G2013" s="263" t="s">
        <v>2092</v>
      </c>
      <c r="H2013" s="285" t="s">
        <v>2389</v>
      </c>
      <c r="I2013" s="263" t="s">
        <v>2101</v>
      </c>
      <c r="J2013" s="51"/>
      <c r="K2013" s="52" t="str">
        <f t="shared" si="350"/>
        <v/>
      </c>
      <c r="L2013" s="83" t="str">
        <f t="shared" si="351"/>
        <v/>
      </c>
      <c r="M2013" s="53" t="str">
        <f>IF(K2013="","",COUNTIF($K$7:K2013,"ﾘｽﾄ１"))</f>
        <v/>
      </c>
      <c r="N2013" s="53" t="str">
        <f t="shared" si="352"/>
        <v>同一区</v>
      </c>
      <c r="O2013" s="54" t="str">
        <f t="shared" si="353"/>
        <v/>
      </c>
      <c r="P2013" s="53" t="str">
        <f t="shared" si="344"/>
        <v/>
      </c>
      <c r="Q2013" s="52" t="str">
        <f t="shared" si="345"/>
        <v/>
      </c>
      <c r="R2013" s="55" t="str">
        <f t="shared" si="346"/>
        <v/>
      </c>
      <c r="S2013" s="52" t="str">
        <f t="shared" si="354"/>
        <v/>
      </c>
      <c r="T2013" s="83" t="str">
        <f t="shared" si="347"/>
        <v/>
      </c>
      <c r="U2013" s="53" t="str">
        <f>IF(S2013="","",COUNTIF($S$7:S2013,"該当２"))</f>
        <v/>
      </c>
      <c r="V2013" s="56" t="str">
        <f t="shared" si="348"/>
        <v/>
      </c>
      <c r="W2013" s="83" t="str">
        <f t="shared" si="349"/>
        <v/>
      </c>
      <c r="X2013" s="53" t="str">
        <f>IF(V2013="","",COUNTIF($V$7:V2013,"該当３"))</f>
        <v/>
      </c>
    </row>
    <row r="2014" spans="1:24">
      <c r="A2014" s="263">
        <v>1042500014</v>
      </c>
      <c r="B2014" s="263">
        <v>10</v>
      </c>
      <c r="C2014" s="264">
        <v>425</v>
      </c>
      <c r="D2014" s="265">
        <v>0</v>
      </c>
      <c r="E2014" s="264">
        <v>14</v>
      </c>
      <c r="F2014" s="263" t="s">
        <v>495</v>
      </c>
      <c r="G2014" s="263" t="s">
        <v>2092</v>
      </c>
      <c r="H2014" s="285" t="s">
        <v>2389</v>
      </c>
      <c r="I2014" s="267" t="s">
        <v>2102</v>
      </c>
      <c r="J2014" s="51"/>
      <c r="K2014" s="52" t="str">
        <f t="shared" si="350"/>
        <v/>
      </c>
      <c r="L2014" s="83" t="str">
        <f t="shared" si="351"/>
        <v/>
      </c>
      <c r="M2014" s="53" t="str">
        <f>IF(K2014="","",COUNTIF($K$7:K2014,"ﾘｽﾄ１"))</f>
        <v/>
      </c>
      <c r="N2014" s="53" t="str">
        <f t="shared" si="352"/>
        <v>同一区</v>
      </c>
      <c r="O2014" s="54" t="str">
        <f t="shared" si="353"/>
        <v/>
      </c>
      <c r="P2014" s="53" t="str">
        <f t="shared" si="344"/>
        <v/>
      </c>
      <c r="Q2014" s="52" t="str">
        <f t="shared" si="345"/>
        <v/>
      </c>
      <c r="R2014" s="55" t="str">
        <f t="shared" si="346"/>
        <v/>
      </c>
      <c r="S2014" s="52" t="str">
        <f t="shared" si="354"/>
        <v/>
      </c>
      <c r="T2014" s="83" t="str">
        <f t="shared" si="347"/>
        <v/>
      </c>
      <c r="U2014" s="53" t="str">
        <f>IF(S2014="","",COUNTIF($S$7:S2014,"該当２"))</f>
        <v/>
      </c>
      <c r="V2014" s="56" t="str">
        <f t="shared" si="348"/>
        <v/>
      </c>
      <c r="W2014" s="83" t="str">
        <f t="shared" si="349"/>
        <v/>
      </c>
      <c r="X2014" s="53" t="str">
        <f>IF(V2014="","",COUNTIF($V$7:V2014,"該当３"))</f>
        <v/>
      </c>
    </row>
    <row r="2015" spans="1:24">
      <c r="A2015" s="263">
        <v>1042500015</v>
      </c>
      <c r="B2015" s="263">
        <v>10</v>
      </c>
      <c r="C2015" s="264">
        <v>425</v>
      </c>
      <c r="D2015" s="265">
        <v>0</v>
      </c>
      <c r="E2015" s="264">
        <v>15</v>
      </c>
      <c r="F2015" s="263" t="s">
        <v>495</v>
      </c>
      <c r="G2015" s="263" t="s">
        <v>2092</v>
      </c>
      <c r="H2015" s="285" t="s">
        <v>2389</v>
      </c>
      <c r="I2015" s="268" t="s">
        <v>2103</v>
      </c>
      <c r="J2015" s="51"/>
      <c r="K2015" s="52" t="str">
        <f t="shared" si="350"/>
        <v/>
      </c>
      <c r="L2015" s="83" t="str">
        <f t="shared" si="351"/>
        <v/>
      </c>
      <c r="M2015" s="53" t="str">
        <f>IF(K2015="","",COUNTIF($K$7:K2015,"ﾘｽﾄ１"))</f>
        <v/>
      </c>
      <c r="N2015" s="53" t="str">
        <f t="shared" si="352"/>
        <v>同一区</v>
      </c>
      <c r="O2015" s="54" t="str">
        <f t="shared" si="353"/>
        <v/>
      </c>
      <c r="P2015" s="53" t="str">
        <f t="shared" si="344"/>
        <v/>
      </c>
      <c r="Q2015" s="52" t="str">
        <f t="shared" si="345"/>
        <v/>
      </c>
      <c r="R2015" s="55" t="str">
        <f t="shared" si="346"/>
        <v/>
      </c>
      <c r="S2015" s="52" t="str">
        <f t="shared" si="354"/>
        <v/>
      </c>
      <c r="T2015" s="83" t="str">
        <f t="shared" si="347"/>
        <v/>
      </c>
      <c r="U2015" s="53" t="str">
        <f>IF(S2015="","",COUNTIF($S$7:S2015,"該当２"))</f>
        <v/>
      </c>
      <c r="V2015" s="56" t="str">
        <f t="shared" si="348"/>
        <v/>
      </c>
      <c r="W2015" s="83" t="str">
        <f t="shared" si="349"/>
        <v/>
      </c>
      <c r="X2015" s="53" t="str">
        <f>IF(V2015="","",COUNTIF($V$7:V2015,"該当３"))</f>
        <v/>
      </c>
    </row>
    <row r="2016" spans="1:24">
      <c r="A2016" s="263">
        <v>1042500016</v>
      </c>
      <c r="B2016" s="263">
        <v>10</v>
      </c>
      <c r="C2016" s="264">
        <v>425</v>
      </c>
      <c r="D2016" s="265">
        <v>0</v>
      </c>
      <c r="E2016" s="264">
        <v>16</v>
      </c>
      <c r="F2016" s="263" t="s">
        <v>495</v>
      </c>
      <c r="G2016" s="263" t="s">
        <v>2092</v>
      </c>
      <c r="H2016" s="285" t="s">
        <v>2389</v>
      </c>
      <c r="I2016" s="263" t="s">
        <v>2104</v>
      </c>
      <c r="J2016" s="51"/>
      <c r="K2016" s="52" t="str">
        <f t="shared" si="350"/>
        <v/>
      </c>
      <c r="L2016" s="83" t="str">
        <f t="shared" si="351"/>
        <v/>
      </c>
      <c r="M2016" s="53" t="str">
        <f>IF(K2016="","",COUNTIF($K$7:K2016,"ﾘｽﾄ１"))</f>
        <v/>
      </c>
      <c r="N2016" s="53" t="str">
        <f t="shared" si="352"/>
        <v>同一区</v>
      </c>
      <c r="O2016" s="54" t="str">
        <f t="shared" si="353"/>
        <v/>
      </c>
      <c r="P2016" s="53" t="str">
        <f t="shared" si="344"/>
        <v/>
      </c>
      <c r="Q2016" s="52" t="str">
        <f t="shared" si="345"/>
        <v/>
      </c>
      <c r="R2016" s="55" t="str">
        <f t="shared" si="346"/>
        <v/>
      </c>
      <c r="S2016" s="52" t="str">
        <f t="shared" si="354"/>
        <v/>
      </c>
      <c r="T2016" s="83" t="str">
        <f t="shared" si="347"/>
        <v/>
      </c>
      <c r="U2016" s="53" t="str">
        <f>IF(S2016="","",COUNTIF($S$7:S2016,"該当２"))</f>
        <v/>
      </c>
      <c r="V2016" s="56" t="str">
        <f t="shared" si="348"/>
        <v/>
      </c>
      <c r="W2016" s="83" t="str">
        <f t="shared" si="349"/>
        <v/>
      </c>
      <c r="X2016" s="53" t="str">
        <f>IF(V2016="","",COUNTIF($V$7:V2016,"該当３"))</f>
        <v/>
      </c>
    </row>
    <row r="2017" spans="1:24">
      <c r="A2017" s="263">
        <v>1042500017</v>
      </c>
      <c r="B2017" s="263">
        <v>10</v>
      </c>
      <c r="C2017" s="264">
        <v>425</v>
      </c>
      <c r="D2017" s="265">
        <v>0</v>
      </c>
      <c r="E2017" s="264">
        <v>17</v>
      </c>
      <c r="F2017" s="263" t="s">
        <v>495</v>
      </c>
      <c r="G2017" s="263" t="s">
        <v>2092</v>
      </c>
      <c r="H2017" s="285" t="s">
        <v>2389</v>
      </c>
      <c r="I2017" s="263" t="s">
        <v>2105</v>
      </c>
      <c r="J2017" s="51"/>
      <c r="K2017" s="52" t="str">
        <f t="shared" si="350"/>
        <v/>
      </c>
      <c r="L2017" s="83" t="str">
        <f t="shared" si="351"/>
        <v/>
      </c>
      <c r="M2017" s="53" t="str">
        <f>IF(K2017="","",COUNTIF($K$7:K2017,"ﾘｽﾄ１"))</f>
        <v/>
      </c>
      <c r="N2017" s="53" t="str">
        <f t="shared" si="352"/>
        <v>同一区</v>
      </c>
      <c r="O2017" s="54" t="str">
        <f t="shared" si="353"/>
        <v/>
      </c>
      <c r="P2017" s="53" t="str">
        <f t="shared" si="344"/>
        <v/>
      </c>
      <c r="Q2017" s="52" t="str">
        <f t="shared" si="345"/>
        <v/>
      </c>
      <c r="R2017" s="55" t="str">
        <f t="shared" si="346"/>
        <v/>
      </c>
      <c r="S2017" s="52" t="str">
        <f t="shared" si="354"/>
        <v/>
      </c>
      <c r="T2017" s="83" t="str">
        <f t="shared" si="347"/>
        <v/>
      </c>
      <c r="U2017" s="53" t="str">
        <f>IF(S2017="","",COUNTIF($S$7:S2017,"該当２"))</f>
        <v/>
      </c>
      <c r="V2017" s="56" t="str">
        <f t="shared" si="348"/>
        <v/>
      </c>
      <c r="W2017" s="83" t="str">
        <f t="shared" si="349"/>
        <v/>
      </c>
      <c r="X2017" s="53" t="str">
        <f>IF(V2017="","",COUNTIF($V$7:V2017,"該当３"))</f>
        <v/>
      </c>
    </row>
    <row r="2018" spans="1:24">
      <c r="A2018" s="263">
        <v>1042500018</v>
      </c>
      <c r="B2018" s="263">
        <v>10</v>
      </c>
      <c r="C2018" s="264">
        <v>425</v>
      </c>
      <c r="D2018" s="265">
        <v>0</v>
      </c>
      <c r="E2018" s="264">
        <v>18</v>
      </c>
      <c r="F2018" s="263" t="s">
        <v>495</v>
      </c>
      <c r="G2018" s="263" t="s">
        <v>2092</v>
      </c>
      <c r="H2018" s="285" t="s">
        <v>2389</v>
      </c>
      <c r="I2018" s="263" t="s">
        <v>2106</v>
      </c>
      <c r="J2018" s="51"/>
      <c r="K2018" s="52" t="str">
        <f t="shared" si="350"/>
        <v/>
      </c>
      <c r="L2018" s="83" t="str">
        <f t="shared" si="351"/>
        <v/>
      </c>
      <c r="M2018" s="53" t="str">
        <f>IF(K2018="","",COUNTIF($K$7:K2018,"ﾘｽﾄ１"))</f>
        <v/>
      </c>
      <c r="N2018" s="53" t="str">
        <f t="shared" si="352"/>
        <v>同一区</v>
      </c>
      <c r="O2018" s="54" t="str">
        <f t="shared" si="353"/>
        <v/>
      </c>
      <c r="P2018" s="53" t="str">
        <f t="shared" si="344"/>
        <v/>
      </c>
      <c r="Q2018" s="52" t="str">
        <f t="shared" si="345"/>
        <v/>
      </c>
      <c r="R2018" s="55" t="str">
        <f t="shared" si="346"/>
        <v/>
      </c>
      <c r="S2018" s="52" t="str">
        <f t="shared" si="354"/>
        <v/>
      </c>
      <c r="T2018" s="83" t="str">
        <f t="shared" si="347"/>
        <v/>
      </c>
      <c r="U2018" s="53" t="str">
        <f>IF(S2018="","",COUNTIF($S$7:S2018,"該当２"))</f>
        <v/>
      </c>
      <c r="V2018" s="56" t="str">
        <f t="shared" si="348"/>
        <v/>
      </c>
      <c r="W2018" s="83" t="str">
        <f t="shared" si="349"/>
        <v/>
      </c>
      <c r="X2018" s="53" t="str">
        <f>IF(V2018="","",COUNTIF($V$7:V2018,"該当３"))</f>
        <v/>
      </c>
    </row>
    <row r="2019" spans="1:24">
      <c r="A2019" s="263">
        <v>1042500019</v>
      </c>
      <c r="B2019" s="263">
        <v>10</v>
      </c>
      <c r="C2019" s="264">
        <v>425</v>
      </c>
      <c r="D2019" s="265">
        <v>0</v>
      </c>
      <c r="E2019" s="264">
        <v>19</v>
      </c>
      <c r="F2019" s="263" t="s">
        <v>495</v>
      </c>
      <c r="G2019" s="263" t="s">
        <v>2092</v>
      </c>
      <c r="H2019" s="285" t="s">
        <v>2389</v>
      </c>
      <c r="I2019" s="263" t="s">
        <v>2107</v>
      </c>
      <c r="J2019" s="51"/>
      <c r="K2019" s="52" t="str">
        <f t="shared" si="350"/>
        <v/>
      </c>
      <c r="L2019" s="83" t="str">
        <f t="shared" si="351"/>
        <v/>
      </c>
      <c r="M2019" s="53" t="str">
        <f>IF(K2019="","",COUNTIF($K$7:K2019,"ﾘｽﾄ１"))</f>
        <v/>
      </c>
      <c r="N2019" s="53" t="str">
        <f t="shared" si="352"/>
        <v>同一区</v>
      </c>
      <c r="O2019" s="54" t="str">
        <f t="shared" si="353"/>
        <v/>
      </c>
      <c r="P2019" s="53" t="str">
        <f t="shared" si="344"/>
        <v/>
      </c>
      <c r="Q2019" s="52" t="str">
        <f t="shared" si="345"/>
        <v/>
      </c>
      <c r="R2019" s="55" t="str">
        <f t="shared" si="346"/>
        <v/>
      </c>
      <c r="S2019" s="52" t="str">
        <f t="shared" si="354"/>
        <v/>
      </c>
      <c r="T2019" s="83" t="str">
        <f t="shared" si="347"/>
        <v/>
      </c>
      <c r="U2019" s="53" t="str">
        <f>IF(S2019="","",COUNTIF($S$7:S2019,"該当２"))</f>
        <v/>
      </c>
      <c r="V2019" s="56" t="str">
        <f t="shared" si="348"/>
        <v/>
      </c>
      <c r="W2019" s="83" t="str">
        <f t="shared" si="349"/>
        <v/>
      </c>
      <c r="X2019" s="53" t="str">
        <f>IF(V2019="","",COUNTIF($V$7:V2019,"該当３"))</f>
        <v/>
      </c>
    </row>
    <row r="2020" spans="1:24">
      <c r="A2020" s="263">
        <v>1042500020</v>
      </c>
      <c r="B2020" s="263">
        <v>10</v>
      </c>
      <c r="C2020" s="264">
        <v>425</v>
      </c>
      <c r="D2020" s="265">
        <v>0</v>
      </c>
      <c r="E2020" s="264">
        <v>20</v>
      </c>
      <c r="F2020" s="263" t="s">
        <v>495</v>
      </c>
      <c r="G2020" s="263" t="s">
        <v>2092</v>
      </c>
      <c r="H2020" s="285" t="s">
        <v>2389</v>
      </c>
      <c r="I2020" s="263" t="s">
        <v>258</v>
      </c>
      <c r="J2020" s="51"/>
      <c r="K2020" s="52" t="str">
        <f t="shared" si="350"/>
        <v/>
      </c>
      <c r="L2020" s="83" t="str">
        <f t="shared" si="351"/>
        <v/>
      </c>
      <c r="M2020" s="53" t="str">
        <f>IF(K2020="","",COUNTIF($K$7:K2020,"ﾘｽﾄ１"))</f>
        <v/>
      </c>
      <c r="N2020" s="53" t="str">
        <f t="shared" si="352"/>
        <v>同一区</v>
      </c>
      <c r="O2020" s="54" t="str">
        <f t="shared" si="353"/>
        <v/>
      </c>
      <c r="P2020" s="53" t="str">
        <f t="shared" si="344"/>
        <v/>
      </c>
      <c r="Q2020" s="52" t="str">
        <f t="shared" si="345"/>
        <v/>
      </c>
      <c r="R2020" s="55" t="str">
        <f t="shared" si="346"/>
        <v/>
      </c>
      <c r="S2020" s="52" t="str">
        <f t="shared" si="354"/>
        <v/>
      </c>
      <c r="T2020" s="83" t="str">
        <f t="shared" si="347"/>
        <v/>
      </c>
      <c r="U2020" s="53" t="str">
        <f>IF(S2020="","",COUNTIF($S$7:S2020,"該当２"))</f>
        <v/>
      </c>
      <c r="V2020" s="56" t="str">
        <f t="shared" si="348"/>
        <v/>
      </c>
      <c r="W2020" s="83" t="str">
        <f t="shared" si="349"/>
        <v/>
      </c>
      <c r="X2020" s="53" t="str">
        <f>IF(V2020="","",COUNTIF($V$7:V2020,"該当３"))</f>
        <v/>
      </c>
    </row>
    <row r="2021" spans="1:24">
      <c r="A2021" s="263">
        <v>1042500021</v>
      </c>
      <c r="B2021" s="263">
        <v>10</v>
      </c>
      <c r="C2021" s="264">
        <v>425</v>
      </c>
      <c r="D2021" s="265">
        <v>0</v>
      </c>
      <c r="E2021" s="264">
        <v>21</v>
      </c>
      <c r="F2021" s="263" t="s">
        <v>495</v>
      </c>
      <c r="G2021" s="263" t="s">
        <v>2092</v>
      </c>
      <c r="H2021" s="285" t="s">
        <v>2389</v>
      </c>
      <c r="I2021" s="263" t="s">
        <v>2108</v>
      </c>
      <c r="J2021" s="51"/>
      <c r="K2021" s="52" t="str">
        <f t="shared" si="350"/>
        <v/>
      </c>
      <c r="L2021" s="83" t="str">
        <f t="shared" si="351"/>
        <v/>
      </c>
      <c r="M2021" s="53" t="str">
        <f>IF(K2021="","",COUNTIF($K$7:K2021,"ﾘｽﾄ１"))</f>
        <v/>
      </c>
      <c r="N2021" s="53" t="str">
        <f t="shared" si="352"/>
        <v>同一区</v>
      </c>
      <c r="O2021" s="54" t="str">
        <f t="shared" si="353"/>
        <v/>
      </c>
      <c r="P2021" s="53" t="str">
        <f t="shared" si="344"/>
        <v/>
      </c>
      <c r="Q2021" s="52" t="str">
        <f t="shared" si="345"/>
        <v/>
      </c>
      <c r="R2021" s="55" t="str">
        <f t="shared" si="346"/>
        <v/>
      </c>
      <c r="S2021" s="52" t="str">
        <f t="shared" si="354"/>
        <v/>
      </c>
      <c r="T2021" s="83" t="str">
        <f t="shared" si="347"/>
        <v/>
      </c>
      <c r="U2021" s="53" t="str">
        <f>IF(S2021="","",COUNTIF($S$7:S2021,"該当２"))</f>
        <v/>
      </c>
      <c r="V2021" s="56" t="str">
        <f t="shared" si="348"/>
        <v/>
      </c>
      <c r="W2021" s="83" t="str">
        <f t="shared" si="349"/>
        <v/>
      </c>
      <c r="X2021" s="53" t="str">
        <f>IF(V2021="","",COUNTIF($V$7:V2021,"該当３"))</f>
        <v/>
      </c>
    </row>
    <row r="2022" spans="1:24">
      <c r="A2022" s="263">
        <v>1042500022</v>
      </c>
      <c r="B2022" s="263">
        <v>10</v>
      </c>
      <c r="C2022" s="264">
        <v>425</v>
      </c>
      <c r="D2022" s="265">
        <v>0</v>
      </c>
      <c r="E2022" s="264">
        <v>22</v>
      </c>
      <c r="F2022" s="263" t="s">
        <v>495</v>
      </c>
      <c r="G2022" s="263" t="s">
        <v>2092</v>
      </c>
      <c r="H2022" s="285" t="s">
        <v>2389</v>
      </c>
      <c r="I2022" s="263" t="s">
        <v>2109</v>
      </c>
      <c r="J2022" s="51"/>
      <c r="K2022" s="52" t="str">
        <f t="shared" si="350"/>
        <v/>
      </c>
      <c r="L2022" s="83" t="str">
        <f t="shared" si="351"/>
        <v/>
      </c>
      <c r="M2022" s="53" t="str">
        <f>IF(K2022="","",COUNTIF($K$7:K2022,"ﾘｽﾄ１"))</f>
        <v/>
      </c>
      <c r="N2022" s="53" t="str">
        <f t="shared" si="352"/>
        <v>同一区</v>
      </c>
      <c r="O2022" s="54" t="str">
        <f t="shared" si="353"/>
        <v/>
      </c>
      <c r="P2022" s="53" t="str">
        <f t="shared" si="344"/>
        <v/>
      </c>
      <c r="Q2022" s="52" t="str">
        <f t="shared" si="345"/>
        <v/>
      </c>
      <c r="R2022" s="55" t="str">
        <f t="shared" si="346"/>
        <v/>
      </c>
      <c r="S2022" s="52" t="str">
        <f t="shared" si="354"/>
        <v/>
      </c>
      <c r="T2022" s="83" t="str">
        <f t="shared" si="347"/>
        <v/>
      </c>
      <c r="U2022" s="53" t="str">
        <f>IF(S2022="","",COUNTIF($S$7:S2022,"該当２"))</f>
        <v/>
      </c>
      <c r="V2022" s="56" t="str">
        <f t="shared" si="348"/>
        <v/>
      </c>
      <c r="W2022" s="83" t="str">
        <f t="shared" si="349"/>
        <v/>
      </c>
      <c r="X2022" s="53" t="str">
        <f>IF(V2022="","",COUNTIF($V$7:V2022,"該当３"))</f>
        <v/>
      </c>
    </row>
    <row r="2023" spans="1:24">
      <c r="A2023" s="263">
        <v>1042500023</v>
      </c>
      <c r="B2023" s="263">
        <v>10</v>
      </c>
      <c r="C2023" s="264">
        <v>425</v>
      </c>
      <c r="D2023" s="265">
        <v>0</v>
      </c>
      <c r="E2023" s="264">
        <v>23</v>
      </c>
      <c r="F2023" s="263" t="s">
        <v>495</v>
      </c>
      <c r="G2023" s="263" t="s">
        <v>2092</v>
      </c>
      <c r="H2023" s="285" t="s">
        <v>2389</v>
      </c>
      <c r="I2023" s="263" t="s">
        <v>2110</v>
      </c>
      <c r="J2023" s="51"/>
      <c r="K2023" s="52" t="str">
        <f t="shared" si="350"/>
        <v/>
      </c>
      <c r="L2023" s="83" t="str">
        <f t="shared" si="351"/>
        <v/>
      </c>
      <c r="M2023" s="53" t="str">
        <f>IF(K2023="","",COUNTIF($K$7:K2023,"ﾘｽﾄ１"))</f>
        <v/>
      </c>
      <c r="N2023" s="53" t="str">
        <f t="shared" si="352"/>
        <v>同一区</v>
      </c>
      <c r="O2023" s="54" t="str">
        <f t="shared" si="353"/>
        <v/>
      </c>
      <c r="P2023" s="53" t="str">
        <f t="shared" si="344"/>
        <v/>
      </c>
      <c r="Q2023" s="52" t="str">
        <f t="shared" si="345"/>
        <v/>
      </c>
      <c r="R2023" s="55" t="str">
        <f t="shared" si="346"/>
        <v/>
      </c>
      <c r="S2023" s="52" t="str">
        <f t="shared" si="354"/>
        <v/>
      </c>
      <c r="T2023" s="83" t="str">
        <f t="shared" si="347"/>
        <v/>
      </c>
      <c r="U2023" s="53" t="str">
        <f>IF(S2023="","",COUNTIF($S$7:S2023,"該当２"))</f>
        <v/>
      </c>
      <c r="V2023" s="56" t="str">
        <f t="shared" si="348"/>
        <v/>
      </c>
      <c r="W2023" s="83" t="str">
        <f t="shared" si="349"/>
        <v/>
      </c>
      <c r="X2023" s="53" t="str">
        <f>IF(V2023="","",COUNTIF($V$7:V2023,"該当３"))</f>
        <v/>
      </c>
    </row>
    <row r="2024" spans="1:24">
      <c r="A2024" s="263">
        <v>1042500024</v>
      </c>
      <c r="B2024" s="263">
        <v>10</v>
      </c>
      <c r="C2024" s="264">
        <v>425</v>
      </c>
      <c r="D2024" s="265">
        <v>0</v>
      </c>
      <c r="E2024" s="264">
        <v>24</v>
      </c>
      <c r="F2024" s="263" t="s">
        <v>495</v>
      </c>
      <c r="G2024" s="263" t="s">
        <v>2092</v>
      </c>
      <c r="H2024" s="285" t="s">
        <v>2389</v>
      </c>
      <c r="I2024" s="263" t="s">
        <v>2111</v>
      </c>
      <c r="J2024" s="51"/>
      <c r="K2024" s="52" t="str">
        <f t="shared" si="350"/>
        <v/>
      </c>
      <c r="L2024" s="83" t="str">
        <f t="shared" si="351"/>
        <v/>
      </c>
      <c r="M2024" s="53" t="str">
        <f>IF(K2024="","",COUNTIF($K$7:K2024,"ﾘｽﾄ１"))</f>
        <v/>
      </c>
      <c r="N2024" s="53" t="str">
        <f t="shared" si="352"/>
        <v>同一区</v>
      </c>
      <c r="O2024" s="54" t="str">
        <f t="shared" si="353"/>
        <v/>
      </c>
      <c r="P2024" s="53" t="str">
        <f t="shared" si="344"/>
        <v/>
      </c>
      <c r="Q2024" s="52" t="str">
        <f t="shared" si="345"/>
        <v/>
      </c>
      <c r="R2024" s="55" t="str">
        <f t="shared" si="346"/>
        <v/>
      </c>
      <c r="S2024" s="52" t="str">
        <f t="shared" si="354"/>
        <v/>
      </c>
      <c r="T2024" s="83" t="str">
        <f t="shared" si="347"/>
        <v/>
      </c>
      <c r="U2024" s="53" t="str">
        <f>IF(S2024="","",COUNTIF($S$7:S2024,"該当２"))</f>
        <v/>
      </c>
      <c r="V2024" s="56" t="str">
        <f t="shared" si="348"/>
        <v/>
      </c>
      <c r="W2024" s="83" t="str">
        <f t="shared" si="349"/>
        <v/>
      </c>
      <c r="X2024" s="53" t="str">
        <f>IF(V2024="","",COUNTIF($V$7:V2024,"該当３"))</f>
        <v/>
      </c>
    </row>
    <row r="2025" spans="1:24">
      <c r="A2025" s="263">
        <v>1042500025</v>
      </c>
      <c r="B2025" s="263">
        <v>10</v>
      </c>
      <c r="C2025" s="264">
        <v>425</v>
      </c>
      <c r="D2025" s="265">
        <v>0</v>
      </c>
      <c r="E2025" s="264">
        <v>25</v>
      </c>
      <c r="F2025" s="263" t="s">
        <v>495</v>
      </c>
      <c r="G2025" s="263" t="s">
        <v>2092</v>
      </c>
      <c r="H2025" s="285" t="s">
        <v>2389</v>
      </c>
      <c r="I2025" s="263" t="s">
        <v>776</v>
      </c>
      <c r="J2025" s="51"/>
      <c r="K2025" s="52" t="str">
        <f t="shared" si="350"/>
        <v/>
      </c>
      <c r="L2025" s="83" t="str">
        <f t="shared" si="351"/>
        <v/>
      </c>
      <c r="M2025" s="53" t="str">
        <f>IF(K2025="","",COUNTIF($K$7:K2025,"ﾘｽﾄ１"))</f>
        <v/>
      </c>
      <c r="N2025" s="53" t="str">
        <f t="shared" si="352"/>
        <v>同一区</v>
      </c>
      <c r="O2025" s="54" t="str">
        <f t="shared" si="353"/>
        <v/>
      </c>
      <c r="P2025" s="53" t="str">
        <f t="shared" si="344"/>
        <v/>
      </c>
      <c r="Q2025" s="52" t="str">
        <f t="shared" si="345"/>
        <v/>
      </c>
      <c r="R2025" s="55" t="str">
        <f t="shared" si="346"/>
        <v/>
      </c>
      <c r="S2025" s="52" t="str">
        <f t="shared" si="354"/>
        <v/>
      </c>
      <c r="T2025" s="83" t="str">
        <f t="shared" si="347"/>
        <v/>
      </c>
      <c r="U2025" s="53" t="str">
        <f>IF(S2025="","",COUNTIF($S$7:S2025,"該当２"))</f>
        <v/>
      </c>
      <c r="V2025" s="56" t="str">
        <f t="shared" si="348"/>
        <v/>
      </c>
      <c r="W2025" s="83" t="str">
        <f t="shared" si="349"/>
        <v/>
      </c>
      <c r="X2025" s="53" t="str">
        <f>IF(V2025="","",COUNTIF($V$7:V2025,"該当３"))</f>
        <v/>
      </c>
    </row>
    <row r="2026" spans="1:24">
      <c r="A2026" s="263">
        <v>1042500026</v>
      </c>
      <c r="B2026" s="263">
        <v>10</v>
      </c>
      <c r="C2026" s="264">
        <v>425</v>
      </c>
      <c r="D2026" s="265">
        <v>0</v>
      </c>
      <c r="E2026" s="264">
        <v>26</v>
      </c>
      <c r="F2026" s="263" t="s">
        <v>495</v>
      </c>
      <c r="G2026" s="263" t="s">
        <v>2092</v>
      </c>
      <c r="H2026" s="285" t="s">
        <v>2389</v>
      </c>
      <c r="I2026" s="263" t="s">
        <v>630</v>
      </c>
      <c r="J2026" s="51"/>
      <c r="K2026" s="52" t="str">
        <f t="shared" si="350"/>
        <v/>
      </c>
      <c r="L2026" s="83" t="str">
        <f t="shared" si="351"/>
        <v/>
      </c>
      <c r="M2026" s="53" t="str">
        <f>IF(K2026="","",COUNTIF($K$7:K2026,"ﾘｽﾄ１"))</f>
        <v/>
      </c>
      <c r="N2026" s="53" t="str">
        <f t="shared" si="352"/>
        <v>同一区</v>
      </c>
      <c r="O2026" s="54" t="str">
        <f t="shared" si="353"/>
        <v/>
      </c>
      <c r="P2026" s="53" t="str">
        <f t="shared" si="344"/>
        <v/>
      </c>
      <c r="Q2026" s="52" t="str">
        <f t="shared" si="345"/>
        <v/>
      </c>
      <c r="R2026" s="55" t="str">
        <f t="shared" si="346"/>
        <v/>
      </c>
      <c r="S2026" s="52" t="str">
        <f t="shared" si="354"/>
        <v/>
      </c>
      <c r="T2026" s="83" t="str">
        <f t="shared" si="347"/>
        <v/>
      </c>
      <c r="U2026" s="53" t="str">
        <f>IF(S2026="","",COUNTIF($S$7:S2026,"該当２"))</f>
        <v/>
      </c>
      <c r="V2026" s="56" t="str">
        <f t="shared" si="348"/>
        <v/>
      </c>
      <c r="W2026" s="83" t="str">
        <f t="shared" si="349"/>
        <v/>
      </c>
      <c r="X2026" s="53" t="str">
        <f>IF(V2026="","",COUNTIF($V$7:V2026,"該当３"))</f>
        <v/>
      </c>
    </row>
    <row r="2027" spans="1:24">
      <c r="A2027" s="263">
        <v>1042500027</v>
      </c>
      <c r="B2027" s="263">
        <v>10</v>
      </c>
      <c r="C2027" s="264">
        <v>425</v>
      </c>
      <c r="D2027" s="265">
        <v>0</v>
      </c>
      <c r="E2027" s="264">
        <v>27</v>
      </c>
      <c r="F2027" s="263" t="s">
        <v>495</v>
      </c>
      <c r="G2027" s="263" t="s">
        <v>2092</v>
      </c>
      <c r="H2027" s="285" t="s">
        <v>2389</v>
      </c>
      <c r="I2027" s="263" t="s">
        <v>2112</v>
      </c>
      <c r="J2027" s="51"/>
      <c r="K2027" s="52" t="str">
        <f t="shared" si="350"/>
        <v/>
      </c>
      <c r="L2027" s="83" t="str">
        <f t="shared" si="351"/>
        <v/>
      </c>
      <c r="M2027" s="53" t="str">
        <f>IF(K2027="","",COUNTIF($K$7:K2027,"ﾘｽﾄ１"))</f>
        <v/>
      </c>
      <c r="N2027" s="53" t="str">
        <f t="shared" si="352"/>
        <v>同一区</v>
      </c>
      <c r="O2027" s="54" t="str">
        <f t="shared" si="353"/>
        <v/>
      </c>
      <c r="P2027" s="53" t="str">
        <f t="shared" si="344"/>
        <v/>
      </c>
      <c r="Q2027" s="52" t="str">
        <f t="shared" si="345"/>
        <v/>
      </c>
      <c r="R2027" s="55" t="str">
        <f t="shared" si="346"/>
        <v/>
      </c>
      <c r="S2027" s="52" t="str">
        <f t="shared" si="354"/>
        <v/>
      </c>
      <c r="T2027" s="83" t="str">
        <f t="shared" si="347"/>
        <v/>
      </c>
      <c r="U2027" s="53" t="str">
        <f>IF(S2027="","",COUNTIF($S$7:S2027,"該当２"))</f>
        <v/>
      </c>
      <c r="V2027" s="56" t="str">
        <f t="shared" si="348"/>
        <v/>
      </c>
      <c r="W2027" s="83" t="str">
        <f t="shared" si="349"/>
        <v/>
      </c>
      <c r="X2027" s="53" t="str">
        <f>IF(V2027="","",COUNTIF($V$7:V2027,"該当３"))</f>
        <v/>
      </c>
    </row>
    <row r="2028" spans="1:24">
      <c r="A2028" s="263">
        <v>1042600000</v>
      </c>
      <c r="B2028" s="263">
        <v>10</v>
      </c>
      <c r="C2028" s="264">
        <v>426</v>
      </c>
      <c r="D2028" s="265">
        <v>0</v>
      </c>
      <c r="E2028" s="264">
        <v>0</v>
      </c>
      <c r="F2028" s="263" t="s">
        <v>495</v>
      </c>
      <c r="G2028" s="275" t="s">
        <v>2113</v>
      </c>
      <c r="H2028" s="263"/>
      <c r="I2028" s="263"/>
      <c r="J2028" s="51"/>
      <c r="K2028" s="52" t="str">
        <f t="shared" si="350"/>
        <v>ﾘｽﾄ１</v>
      </c>
      <c r="L2028" s="83" t="str">
        <f t="shared" si="351"/>
        <v>草津町</v>
      </c>
      <c r="M2028" s="53">
        <f>IF(K2028="","",COUNTIF($K$7:K2028,"ﾘｽﾄ１"))</f>
        <v>23</v>
      </c>
      <c r="N2028" s="53" t="str">
        <f t="shared" si="352"/>
        <v/>
      </c>
      <c r="O2028" s="54" t="str">
        <f t="shared" si="353"/>
        <v/>
      </c>
      <c r="P2028" s="53" t="str">
        <f t="shared" si="344"/>
        <v/>
      </c>
      <c r="Q2028" s="52" t="str">
        <f t="shared" si="345"/>
        <v/>
      </c>
      <c r="R2028" s="55" t="str">
        <f t="shared" si="346"/>
        <v/>
      </c>
      <c r="S2028" s="52" t="str">
        <f t="shared" si="354"/>
        <v/>
      </c>
      <c r="T2028" s="83" t="str">
        <f t="shared" si="347"/>
        <v/>
      </c>
      <c r="U2028" s="53" t="str">
        <f>IF(S2028="","",COUNTIF($S$7:S2028,"該当２"))</f>
        <v/>
      </c>
      <c r="V2028" s="56" t="str">
        <f t="shared" si="348"/>
        <v/>
      </c>
      <c r="W2028" s="83" t="str">
        <f t="shared" si="349"/>
        <v/>
      </c>
      <c r="X2028" s="53" t="str">
        <f>IF(V2028="","",COUNTIF($V$7:V2028,"該当３"))</f>
        <v/>
      </c>
    </row>
    <row r="2029" spans="1:24">
      <c r="A2029" s="263">
        <v>1042600001</v>
      </c>
      <c r="B2029" s="263">
        <v>10</v>
      </c>
      <c r="C2029" s="264">
        <v>426</v>
      </c>
      <c r="D2029" s="265">
        <v>0</v>
      </c>
      <c r="E2029" s="264">
        <v>1</v>
      </c>
      <c r="F2029" s="263" t="s">
        <v>495</v>
      </c>
      <c r="G2029" s="263" t="s">
        <v>2113</v>
      </c>
      <c r="H2029" s="285" t="s">
        <v>2391</v>
      </c>
      <c r="I2029" s="263" t="s">
        <v>2114</v>
      </c>
      <c r="J2029" s="51"/>
      <c r="K2029" s="52" t="str">
        <f t="shared" si="350"/>
        <v/>
      </c>
      <c r="L2029" s="83" t="str">
        <f t="shared" si="351"/>
        <v/>
      </c>
      <c r="M2029" s="53" t="str">
        <f>IF(K2029="","",COUNTIF($K$7:K2029,"ﾘｽﾄ１"))</f>
        <v/>
      </c>
      <c r="N2029" s="53" t="str">
        <f t="shared" si="352"/>
        <v>同一区</v>
      </c>
      <c r="O2029" s="54" t="str">
        <f t="shared" si="353"/>
        <v/>
      </c>
      <c r="P2029" s="53" t="str">
        <f t="shared" si="344"/>
        <v/>
      </c>
      <c r="Q2029" s="52" t="str">
        <f t="shared" si="345"/>
        <v/>
      </c>
      <c r="R2029" s="55" t="str">
        <f t="shared" si="346"/>
        <v/>
      </c>
      <c r="S2029" s="52" t="str">
        <f t="shared" si="354"/>
        <v/>
      </c>
      <c r="T2029" s="83" t="str">
        <f t="shared" si="347"/>
        <v/>
      </c>
      <c r="U2029" s="53" t="str">
        <f>IF(S2029="","",COUNTIF($S$7:S2029,"該当２"))</f>
        <v/>
      </c>
      <c r="V2029" s="56" t="str">
        <f t="shared" si="348"/>
        <v/>
      </c>
      <c r="W2029" s="83" t="str">
        <f t="shared" si="349"/>
        <v/>
      </c>
      <c r="X2029" s="53" t="str">
        <f>IF(V2029="","",COUNTIF($V$7:V2029,"該当３"))</f>
        <v/>
      </c>
    </row>
    <row r="2030" spans="1:24">
      <c r="A2030" s="263">
        <v>1042600002</v>
      </c>
      <c r="B2030" s="263">
        <v>10</v>
      </c>
      <c r="C2030" s="264">
        <v>426</v>
      </c>
      <c r="D2030" s="265">
        <v>0</v>
      </c>
      <c r="E2030" s="264">
        <v>2</v>
      </c>
      <c r="F2030" s="263" t="s">
        <v>495</v>
      </c>
      <c r="G2030" s="263" t="s">
        <v>2113</v>
      </c>
      <c r="H2030" s="285" t="s">
        <v>2391</v>
      </c>
      <c r="I2030" s="263" t="s">
        <v>2115</v>
      </c>
      <c r="J2030" s="51"/>
      <c r="K2030" s="52" t="str">
        <f t="shared" si="350"/>
        <v/>
      </c>
      <c r="L2030" s="83" t="str">
        <f t="shared" si="351"/>
        <v/>
      </c>
      <c r="M2030" s="53" t="str">
        <f>IF(K2030="","",COUNTIF($K$7:K2030,"ﾘｽﾄ１"))</f>
        <v/>
      </c>
      <c r="N2030" s="53" t="str">
        <f t="shared" si="352"/>
        <v>同一区</v>
      </c>
      <c r="O2030" s="54" t="str">
        <f t="shared" si="353"/>
        <v/>
      </c>
      <c r="P2030" s="53" t="str">
        <f t="shared" si="344"/>
        <v/>
      </c>
      <c r="Q2030" s="52" t="str">
        <f t="shared" si="345"/>
        <v/>
      </c>
      <c r="R2030" s="55" t="str">
        <f t="shared" si="346"/>
        <v/>
      </c>
      <c r="S2030" s="52" t="str">
        <f t="shared" si="354"/>
        <v/>
      </c>
      <c r="T2030" s="83" t="str">
        <f t="shared" si="347"/>
        <v/>
      </c>
      <c r="U2030" s="53" t="str">
        <f>IF(S2030="","",COUNTIF($S$7:S2030,"該当２"))</f>
        <v/>
      </c>
      <c r="V2030" s="56" t="str">
        <f t="shared" si="348"/>
        <v/>
      </c>
      <c r="W2030" s="83" t="str">
        <f t="shared" si="349"/>
        <v/>
      </c>
      <c r="X2030" s="53" t="str">
        <f>IF(V2030="","",COUNTIF($V$7:V2030,"該当３"))</f>
        <v/>
      </c>
    </row>
    <row r="2031" spans="1:24">
      <c r="A2031" s="263">
        <v>1042600003</v>
      </c>
      <c r="B2031" s="263">
        <v>10</v>
      </c>
      <c r="C2031" s="264">
        <v>426</v>
      </c>
      <c r="D2031" s="265">
        <v>0</v>
      </c>
      <c r="E2031" s="264">
        <v>3</v>
      </c>
      <c r="F2031" s="263" t="s">
        <v>495</v>
      </c>
      <c r="G2031" s="263" t="s">
        <v>2113</v>
      </c>
      <c r="H2031" s="285" t="s">
        <v>2391</v>
      </c>
      <c r="I2031" s="263" t="s">
        <v>2116</v>
      </c>
      <c r="J2031" s="51"/>
      <c r="K2031" s="52" t="str">
        <f t="shared" si="350"/>
        <v/>
      </c>
      <c r="L2031" s="83" t="str">
        <f t="shared" si="351"/>
        <v/>
      </c>
      <c r="M2031" s="53" t="str">
        <f>IF(K2031="","",COUNTIF($K$7:K2031,"ﾘｽﾄ１"))</f>
        <v/>
      </c>
      <c r="N2031" s="53" t="str">
        <f t="shared" si="352"/>
        <v>同一区</v>
      </c>
      <c r="O2031" s="54" t="str">
        <f t="shared" si="353"/>
        <v/>
      </c>
      <c r="P2031" s="53" t="str">
        <f t="shared" si="344"/>
        <v/>
      </c>
      <c r="Q2031" s="52" t="str">
        <f t="shared" si="345"/>
        <v/>
      </c>
      <c r="R2031" s="55" t="str">
        <f t="shared" si="346"/>
        <v/>
      </c>
      <c r="S2031" s="52" t="str">
        <f t="shared" si="354"/>
        <v/>
      </c>
      <c r="T2031" s="83" t="str">
        <f t="shared" si="347"/>
        <v/>
      </c>
      <c r="U2031" s="53" t="str">
        <f>IF(S2031="","",COUNTIF($S$7:S2031,"該当２"))</f>
        <v/>
      </c>
      <c r="V2031" s="56" t="str">
        <f t="shared" si="348"/>
        <v/>
      </c>
      <c r="W2031" s="83" t="str">
        <f t="shared" si="349"/>
        <v/>
      </c>
      <c r="X2031" s="53" t="str">
        <f>IF(V2031="","",COUNTIF($V$7:V2031,"該当３"))</f>
        <v/>
      </c>
    </row>
    <row r="2032" spans="1:24">
      <c r="A2032" s="263">
        <v>1042600004</v>
      </c>
      <c r="B2032" s="263">
        <v>10</v>
      </c>
      <c r="C2032" s="264">
        <v>426</v>
      </c>
      <c r="D2032" s="265">
        <v>0</v>
      </c>
      <c r="E2032" s="264">
        <v>4</v>
      </c>
      <c r="F2032" s="263" t="s">
        <v>495</v>
      </c>
      <c r="G2032" s="263" t="s">
        <v>2113</v>
      </c>
      <c r="H2032" s="285" t="s">
        <v>2391</v>
      </c>
      <c r="I2032" s="263" t="s">
        <v>2117</v>
      </c>
      <c r="J2032" s="51"/>
      <c r="K2032" s="52" t="str">
        <f t="shared" si="350"/>
        <v/>
      </c>
      <c r="L2032" s="83" t="str">
        <f t="shared" si="351"/>
        <v/>
      </c>
      <c r="M2032" s="53" t="str">
        <f>IF(K2032="","",COUNTIF($K$7:K2032,"ﾘｽﾄ１"))</f>
        <v/>
      </c>
      <c r="N2032" s="53" t="str">
        <f t="shared" si="352"/>
        <v>同一区</v>
      </c>
      <c r="O2032" s="54" t="str">
        <f t="shared" si="353"/>
        <v/>
      </c>
      <c r="P2032" s="53" t="str">
        <f t="shared" si="344"/>
        <v/>
      </c>
      <c r="Q2032" s="52" t="str">
        <f t="shared" si="345"/>
        <v/>
      </c>
      <c r="R2032" s="55" t="str">
        <f t="shared" si="346"/>
        <v/>
      </c>
      <c r="S2032" s="52" t="str">
        <f t="shared" si="354"/>
        <v/>
      </c>
      <c r="T2032" s="83" t="str">
        <f t="shared" si="347"/>
        <v/>
      </c>
      <c r="U2032" s="53" t="str">
        <f>IF(S2032="","",COUNTIF($S$7:S2032,"該当２"))</f>
        <v/>
      </c>
      <c r="V2032" s="56" t="str">
        <f t="shared" si="348"/>
        <v/>
      </c>
      <c r="W2032" s="83" t="str">
        <f t="shared" si="349"/>
        <v/>
      </c>
      <c r="X2032" s="53" t="str">
        <f>IF(V2032="","",COUNTIF($V$7:V2032,"該当３"))</f>
        <v/>
      </c>
    </row>
    <row r="2033" spans="1:24">
      <c r="A2033" s="263">
        <v>1042800000</v>
      </c>
      <c r="B2033" s="263">
        <v>10</v>
      </c>
      <c r="C2033" s="264">
        <v>428</v>
      </c>
      <c r="D2033" s="265">
        <v>0</v>
      </c>
      <c r="E2033" s="264">
        <v>0</v>
      </c>
      <c r="F2033" s="263" t="s">
        <v>495</v>
      </c>
      <c r="G2033" s="275" t="s">
        <v>2118</v>
      </c>
      <c r="H2033" s="263"/>
      <c r="I2033" s="263"/>
      <c r="J2033" s="51"/>
      <c r="K2033" s="52" t="str">
        <f t="shared" si="350"/>
        <v>ﾘｽﾄ１</v>
      </c>
      <c r="L2033" s="83" t="str">
        <f t="shared" si="351"/>
        <v>高山村</v>
      </c>
      <c r="M2033" s="53">
        <f>IF(K2033="","",COUNTIF($K$7:K2033,"ﾘｽﾄ１"))</f>
        <v>24</v>
      </c>
      <c r="N2033" s="53" t="str">
        <f t="shared" si="352"/>
        <v/>
      </c>
      <c r="O2033" s="54" t="str">
        <f t="shared" si="353"/>
        <v/>
      </c>
      <c r="P2033" s="53" t="str">
        <f t="shared" si="344"/>
        <v/>
      </c>
      <c r="Q2033" s="52" t="str">
        <f t="shared" si="345"/>
        <v/>
      </c>
      <c r="R2033" s="55" t="str">
        <f t="shared" si="346"/>
        <v/>
      </c>
      <c r="S2033" s="52" t="str">
        <f t="shared" si="354"/>
        <v/>
      </c>
      <c r="T2033" s="83" t="str">
        <f t="shared" si="347"/>
        <v/>
      </c>
      <c r="U2033" s="53" t="str">
        <f>IF(S2033="","",COUNTIF($S$7:S2033,"該当２"))</f>
        <v/>
      </c>
      <c r="V2033" s="56" t="str">
        <f t="shared" si="348"/>
        <v/>
      </c>
      <c r="W2033" s="83" t="str">
        <f t="shared" si="349"/>
        <v/>
      </c>
      <c r="X2033" s="53" t="str">
        <f>IF(V2033="","",COUNTIF($V$7:V2033,"該当３"))</f>
        <v/>
      </c>
    </row>
    <row r="2034" spans="1:24">
      <c r="A2034" s="263">
        <v>1042800001</v>
      </c>
      <c r="B2034" s="263">
        <v>10</v>
      </c>
      <c r="C2034" s="264">
        <v>428</v>
      </c>
      <c r="D2034" s="265">
        <v>0</v>
      </c>
      <c r="E2034" s="264">
        <v>1</v>
      </c>
      <c r="F2034" s="263" t="s">
        <v>495</v>
      </c>
      <c r="G2034" s="263" t="s">
        <v>2118</v>
      </c>
      <c r="H2034" s="285" t="s">
        <v>2393</v>
      </c>
      <c r="I2034" s="263" t="s">
        <v>31</v>
      </c>
      <c r="J2034" s="51"/>
      <c r="K2034" s="52" t="str">
        <f t="shared" si="350"/>
        <v/>
      </c>
      <c r="L2034" s="83" t="str">
        <f t="shared" si="351"/>
        <v/>
      </c>
      <c r="M2034" s="53" t="str">
        <f>IF(K2034="","",COUNTIF($K$7:K2034,"ﾘｽﾄ１"))</f>
        <v/>
      </c>
      <c r="N2034" s="53" t="str">
        <f t="shared" si="352"/>
        <v>同一区</v>
      </c>
      <c r="O2034" s="54" t="str">
        <f t="shared" si="353"/>
        <v/>
      </c>
      <c r="P2034" s="53" t="str">
        <f t="shared" si="344"/>
        <v/>
      </c>
      <c r="Q2034" s="52" t="str">
        <f t="shared" si="345"/>
        <v/>
      </c>
      <c r="R2034" s="55" t="str">
        <f t="shared" si="346"/>
        <v/>
      </c>
      <c r="S2034" s="52" t="str">
        <f t="shared" si="354"/>
        <v/>
      </c>
      <c r="T2034" s="83" t="str">
        <f t="shared" si="347"/>
        <v/>
      </c>
      <c r="U2034" s="53" t="str">
        <f>IF(S2034="","",COUNTIF($S$7:S2034,"該当２"))</f>
        <v/>
      </c>
      <c r="V2034" s="56" t="str">
        <f t="shared" si="348"/>
        <v/>
      </c>
      <c r="W2034" s="83" t="str">
        <f t="shared" si="349"/>
        <v/>
      </c>
      <c r="X2034" s="53" t="str">
        <f>IF(V2034="","",COUNTIF($V$7:V2034,"該当３"))</f>
        <v/>
      </c>
    </row>
    <row r="2035" spans="1:24">
      <c r="A2035" s="263">
        <v>1042800002</v>
      </c>
      <c r="B2035" s="263">
        <v>10</v>
      </c>
      <c r="C2035" s="264">
        <v>428</v>
      </c>
      <c r="D2035" s="265">
        <v>0</v>
      </c>
      <c r="E2035" s="264">
        <v>2</v>
      </c>
      <c r="F2035" s="263" t="s">
        <v>495</v>
      </c>
      <c r="G2035" s="263" t="s">
        <v>2118</v>
      </c>
      <c r="H2035" s="285" t="s">
        <v>2393</v>
      </c>
      <c r="I2035" s="263" t="s">
        <v>18</v>
      </c>
      <c r="J2035" s="51"/>
      <c r="K2035" s="52" t="str">
        <f t="shared" si="350"/>
        <v/>
      </c>
      <c r="L2035" s="83" t="str">
        <f t="shared" si="351"/>
        <v/>
      </c>
      <c r="M2035" s="53" t="str">
        <f>IF(K2035="","",COUNTIF($K$7:K2035,"ﾘｽﾄ１"))</f>
        <v/>
      </c>
      <c r="N2035" s="53" t="str">
        <f t="shared" si="352"/>
        <v>同一区</v>
      </c>
      <c r="O2035" s="54" t="str">
        <f t="shared" si="353"/>
        <v/>
      </c>
      <c r="P2035" s="53" t="str">
        <f t="shared" si="344"/>
        <v/>
      </c>
      <c r="Q2035" s="52" t="str">
        <f t="shared" si="345"/>
        <v/>
      </c>
      <c r="R2035" s="55" t="str">
        <f t="shared" si="346"/>
        <v/>
      </c>
      <c r="S2035" s="52" t="str">
        <f t="shared" si="354"/>
        <v/>
      </c>
      <c r="T2035" s="83" t="str">
        <f t="shared" si="347"/>
        <v/>
      </c>
      <c r="U2035" s="53" t="str">
        <f>IF(S2035="","",COUNTIF($S$7:S2035,"該当２"))</f>
        <v/>
      </c>
      <c r="V2035" s="56" t="str">
        <f t="shared" si="348"/>
        <v/>
      </c>
      <c r="W2035" s="83" t="str">
        <f t="shared" si="349"/>
        <v/>
      </c>
      <c r="X2035" s="53" t="str">
        <f>IF(V2035="","",COUNTIF($V$7:V2035,"該当３"))</f>
        <v/>
      </c>
    </row>
    <row r="2036" spans="1:24">
      <c r="A2036" s="263">
        <v>1042800003</v>
      </c>
      <c r="B2036" s="263">
        <v>10</v>
      </c>
      <c r="C2036" s="264">
        <v>428</v>
      </c>
      <c r="D2036" s="265">
        <v>0</v>
      </c>
      <c r="E2036" s="264">
        <v>3</v>
      </c>
      <c r="F2036" s="263" t="s">
        <v>495</v>
      </c>
      <c r="G2036" s="263" t="s">
        <v>2118</v>
      </c>
      <c r="H2036" s="285" t="s">
        <v>2393</v>
      </c>
      <c r="I2036" s="263" t="s">
        <v>71</v>
      </c>
      <c r="J2036" s="51"/>
      <c r="K2036" s="52" t="str">
        <f t="shared" si="350"/>
        <v/>
      </c>
      <c r="L2036" s="83" t="str">
        <f t="shared" si="351"/>
        <v/>
      </c>
      <c r="M2036" s="53" t="str">
        <f>IF(K2036="","",COUNTIF($K$7:K2036,"ﾘｽﾄ１"))</f>
        <v/>
      </c>
      <c r="N2036" s="53" t="str">
        <f t="shared" si="352"/>
        <v>同一区</v>
      </c>
      <c r="O2036" s="54" t="str">
        <f t="shared" si="353"/>
        <v/>
      </c>
      <c r="P2036" s="53" t="str">
        <f t="shared" si="344"/>
        <v/>
      </c>
      <c r="Q2036" s="52" t="str">
        <f t="shared" si="345"/>
        <v/>
      </c>
      <c r="R2036" s="55" t="str">
        <f t="shared" si="346"/>
        <v/>
      </c>
      <c r="S2036" s="52" t="str">
        <f t="shared" si="354"/>
        <v/>
      </c>
      <c r="T2036" s="83" t="str">
        <f t="shared" si="347"/>
        <v/>
      </c>
      <c r="U2036" s="53" t="str">
        <f>IF(S2036="","",COUNTIF($S$7:S2036,"該当２"))</f>
        <v/>
      </c>
      <c r="V2036" s="56" t="str">
        <f t="shared" si="348"/>
        <v/>
      </c>
      <c r="W2036" s="83" t="str">
        <f t="shared" si="349"/>
        <v/>
      </c>
      <c r="X2036" s="53" t="str">
        <f>IF(V2036="","",COUNTIF($V$7:V2036,"該当３"))</f>
        <v/>
      </c>
    </row>
    <row r="2037" spans="1:24">
      <c r="A2037" s="263">
        <v>1042800004</v>
      </c>
      <c r="B2037" s="263">
        <v>10</v>
      </c>
      <c r="C2037" s="264">
        <v>428</v>
      </c>
      <c r="D2037" s="265">
        <v>0</v>
      </c>
      <c r="E2037" s="264">
        <v>4</v>
      </c>
      <c r="F2037" s="263" t="s">
        <v>495</v>
      </c>
      <c r="G2037" s="263" t="s">
        <v>2118</v>
      </c>
      <c r="H2037" s="285" t="s">
        <v>2393</v>
      </c>
      <c r="I2037" s="263" t="s">
        <v>2119</v>
      </c>
      <c r="J2037" s="51"/>
      <c r="K2037" s="52" t="str">
        <f t="shared" si="350"/>
        <v/>
      </c>
      <c r="L2037" s="83" t="str">
        <f t="shared" si="351"/>
        <v/>
      </c>
      <c r="M2037" s="53" t="str">
        <f>IF(K2037="","",COUNTIF($K$7:K2037,"ﾘｽﾄ１"))</f>
        <v/>
      </c>
      <c r="N2037" s="53" t="str">
        <f t="shared" si="352"/>
        <v>同一区</v>
      </c>
      <c r="O2037" s="54" t="str">
        <f t="shared" si="353"/>
        <v/>
      </c>
      <c r="P2037" s="53" t="str">
        <f t="shared" si="344"/>
        <v/>
      </c>
      <c r="Q2037" s="52" t="str">
        <f t="shared" si="345"/>
        <v/>
      </c>
      <c r="R2037" s="55" t="str">
        <f t="shared" si="346"/>
        <v/>
      </c>
      <c r="S2037" s="52" t="str">
        <f t="shared" si="354"/>
        <v/>
      </c>
      <c r="T2037" s="83" t="str">
        <f t="shared" si="347"/>
        <v/>
      </c>
      <c r="U2037" s="53" t="str">
        <f>IF(S2037="","",COUNTIF($S$7:S2037,"該当２"))</f>
        <v/>
      </c>
      <c r="V2037" s="56" t="str">
        <f t="shared" si="348"/>
        <v/>
      </c>
      <c r="W2037" s="83" t="str">
        <f t="shared" si="349"/>
        <v/>
      </c>
      <c r="X2037" s="53" t="str">
        <f>IF(V2037="","",COUNTIF($V$7:V2037,"該当３"))</f>
        <v/>
      </c>
    </row>
    <row r="2038" spans="1:24">
      <c r="A2038" s="263">
        <v>1042800005</v>
      </c>
      <c r="B2038" s="263">
        <v>10</v>
      </c>
      <c r="C2038" s="264">
        <v>428</v>
      </c>
      <c r="D2038" s="265">
        <v>0</v>
      </c>
      <c r="E2038" s="264">
        <v>5</v>
      </c>
      <c r="F2038" s="263" t="s">
        <v>495</v>
      </c>
      <c r="G2038" s="263" t="s">
        <v>2118</v>
      </c>
      <c r="H2038" s="285" t="s">
        <v>2393</v>
      </c>
      <c r="I2038" s="263" t="s">
        <v>2120</v>
      </c>
      <c r="J2038" s="51"/>
      <c r="K2038" s="52" t="str">
        <f t="shared" si="350"/>
        <v/>
      </c>
      <c r="L2038" s="83" t="str">
        <f t="shared" si="351"/>
        <v/>
      </c>
      <c r="M2038" s="53" t="str">
        <f>IF(K2038="","",COUNTIF($K$7:K2038,"ﾘｽﾄ１"))</f>
        <v/>
      </c>
      <c r="N2038" s="53" t="str">
        <f t="shared" si="352"/>
        <v>同一区</v>
      </c>
      <c r="O2038" s="54" t="str">
        <f t="shared" si="353"/>
        <v/>
      </c>
      <c r="P2038" s="53" t="str">
        <f t="shared" si="344"/>
        <v/>
      </c>
      <c r="Q2038" s="52" t="str">
        <f t="shared" si="345"/>
        <v/>
      </c>
      <c r="R2038" s="55" t="str">
        <f t="shared" si="346"/>
        <v/>
      </c>
      <c r="S2038" s="52" t="str">
        <f t="shared" si="354"/>
        <v/>
      </c>
      <c r="T2038" s="83" t="str">
        <f t="shared" si="347"/>
        <v/>
      </c>
      <c r="U2038" s="53" t="str">
        <f>IF(S2038="","",COUNTIF($S$7:S2038,"該当２"))</f>
        <v/>
      </c>
      <c r="V2038" s="56" t="str">
        <f t="shared" si="348"/>
        <v/>
      </c>
      <c r="W2038" s="83" t="str">
        <f t="shared" si="349"/>
        <v/>
      </c>
      <c r="X2038" s="53" t="str">
        <f>IF(V2038="","",COUNTIF($V$7:V2038,"該当３"))</f>
        <v/>
      </c>
    </row>
    <row r="2039" spans="1:24">
      <c r="A2039" s="263">
        <v>1042800006</v>
      </c>
      <c r="B2039" s="263">
        <v>10</v>
      </c>
      <c r="C2039" s="264">
        <v>428</v>
      </c>
      <c r="D2039" s="265">
        <v>0</v>
      </c>
      <c r="E2039" s="264">
        <v>6</v>
      </c>
      <c r="F2039" s="263" t="s">
        <v>495</v>
      </c>
      <c r="G2039" s="263" t="s">
        <v>2118</v>
      </c>
      <c r="H2039" s="285" t="s">
        <v>2393</v>
      </c>
      <c r="I2039" s="263" t="s">
        <v>2121</v>
      </c>
      <c r="J2039" s="51"/>
      <c r="K2039" s="52" t="str">
        <f t="shared" si="350"/>
        <v/>
      </c>
      <c r="L2039" s="83" t="str">
        <f t="shared" si="351"/>
        <v/>
      </c>
      <c r="M2039" s="53" t="str">
        <f>IF(K2039="","",COUNTIF($K$7:K2039,"ﾘｽﾄ１"))</f>
        <v/>
      </c>
      <c r="N2039" s="53" t="str">
        <f t="shared" si="352"/>
        <v>同一区</v>
      </c>
      <c r="O2039" s="54" t="str">
        <f t="shared" si="353"/>
        <v/>
      </c>
      <c r="P2039" s="53" t="str">
        <f t="shared" si="344"/>
        <v/>
      </c>
      <c r="Q2039" s="52" t="str">
        <f t="shared" si="345"/>
        <v/>
      </c>
      <c r="R2039" s="55" t="str">
        <f t="shared" si="346"/>
        <v/>
      </c>
      <c r="S2039" s="52" t="str">
        <f t="shared" si="354"/>
        <v/>
      </c>
      <c r="T2039" s="83" t="str">
        <f t="shared" si="347"/>
        <v/>
      </c>
      <c r="U2039" s="53" t="str">
        <f>IF(S2039="","",COUNTIF($S$7:S2039,"該当２"))</f>
        <v/>
      </c>
      <c r="V2039" s="56" t="str">
        <f t="shared" si="348"/>
        <v/>
      </c>
      <c r="W2039" s="83" t="str">
        <f t="shared" si="349"/>
        <v/>
      </c>
      <c r="X2039" s="53" t="str">
        <f>IF(V2039="","",COUNTIF($V$7:V2039,"該当３"))</f>
        <v/>
      </c>
    </row>
    <row r="2040" spans="1:24">
      <c r="A2040" s="263">
        <v>1042800007</v>
      </c>
      <c r="B2040" s="263">
        <v>10</v>
      </c>
      <c r="C2040" s="264">
        <v>428</v>
      </c>
      <c r="D2040" s="265">
        <v>0</v>
      </c>
      <c r="E2040" s="264">
        <v>7</v>
      </c>
      <c r="F2040" s="263" t="s">
        <v>495</v>
      </c>
      <c r="G2040" s="263" t="s">
        <v>2118</v>
      </c>
      <c r="H2040" s="285" t="s">
        <v>2393</v>
      </c>
      <c r="I2040" s="263" t="s">
        <v>2122</v>
      </c>
      <c r="J2040" s="51"/>
      <c r="K2040" s="52" t="str">
        <f t="shared" si="350"/>
        <v/>
      </c>
      <c r="L2040" s="83" t="str">
        <f t="shared" si="351"/>
        <v/>
      </c>
      <c r="M2040" s="53" t="str">
        <f>IF(K2040="","",COUNTIF($K$7:K2040,"ﾘｽﾄ１"))</f>
        <v/>
      </c>
      <c r="N2040" s="53" t="str">
        <f t="shared" si="352"/>
        <v>同一区</v>
      </c>
      <c r="O2040" s="54" t="str">
        <f t="shared" si="353"/>
        <v/>
      </c>
      <c r="P2040" s="53" t="str">
        <f t="shared" si="344"/>
        <v/>
      </c>
      <c r="Q2040" s="52" t="str">
        <f t="shared" si="345"/>
        <v/>
      </c>
      <c r="R2040" s="55" t="str">
        <f t="shared" si="346"/>
        <v/>
      </c>
      <c r="S2040" s="52" t="str">
        <f t="shared" si="354"/>
        <v/>
      </c>
      <c r="T2040" s="83" t="str">
        <f t="shared" si="347"/>
        <v/>
      </c>
      <c r="U2040" s="53" t="str">
        <f>IF(S2040="","",COUNTIF($S$7:S2040,"該当２"))</f>
        <v/>
      </c>
      <c r="V2040" s="56" t="str">
        <f t="shared" si="348"/>
        <v/>
      </c>
      <c r="W2040" s="83" t="str">
        <f t="shared" si="349"/>
        <v/>
      </c>
      <c r="X2040" s="53" t="str">
        <f>IF(V2040="","",COUNTIF($V$7:V2040,"該当３"))</f>
        <v/>
      </c>
    </row>
    <row r="2041" spans="1:24">
      <c r="A2041" s="263">
        <v>1042800008</v>
      </c>
      <c r="B2041" s="263">
        <v>10</v>
      </c>
      <c r="C2041" s="264">
        <v>428</v>
      </c>
      <c r="D2041" s="265">
        <v>0</v>
      </c>
      <c r="E2041" s="264">
        <v>8</v>
      </c>
      <c r="F2041" s="263" t="s">
        <v>495</v>
      </c>
      <c r="G2041" s="263" t="s">
        <v>2118</v>
      </c>
      <c r="H2041" s="285" t="s">
        <v>2393</v>
      </c>
      <c r="I2041" s="263" t="s">
        <v>75</v>
      </c>
      <c r="J2041" s="51"/>
      <c r="K2041" s="52" t="str">
        <f t="shared" si="350"/>
        <v/>
      </c>
      <c r="L2041" s="83" t="str">
        <f t="shared" si="351"/>
        <v/>
      </c>
      <c r="M2041" s="53" t="str">
        <f>IF(K2041="","",COUNTIF($K$7:K2041,"ﾘｽﾄ１"))</f>
        <v/>
      </c>
      <c r="N2041" s="53" t="str">
        <f t="shared" si="352"/>
        <v>同一区</v>
      </c>
      <c r="O2041" s="54" t="str">
        <f t="shared" si="353"/>
        <v/>
      </c>
      <c r="P2041" s="53" t="str">
        <f t="shared" si="344"/>
        <v/>
      </c>
      <c r="Q2041" s="52" t="str">
        <f t="shared" si="345"/>
        <v/>
      </c>
      <c r="R2041" s="55" t="str">
        <f t="shared" si="346"/>
        <v/>
      </c>
      <c r="S2041" s="52" t="str">
        <f t="shared" si="354"/>
        <v/>
      </c>
      <c r="T2041" s="83" t="str">
        <f t="shared" si="347"/>
        <v/>
      </c>
      <c r="U2041" s="53" t="str">
        <f>IF(S2041="","",COUNTIF($S$7:S2041,"該当２"))</f>
        <v/>
      </c>
      <c r="V2041" s="56" t="str">
        <f t="shared" si="348"/>
        <v/>
      </c>
      <c r="W2041" s="83" t="str">
        <f t="shared" si="349"/>
        <v/>
      </c>
      <c r="X2041" s="53" t="str">
        <f>IF(V2041="","",COUNTIF($V$7:V2041,"該当３"))</f>
        <v/>
      </c>
    </row>
    <row r="2042" spans="1:24">
      <c r="A2042" s="263">
        <v>1042800009</v>
      </c>
      <c r="B2042" s="263">
        <v>10</v>
      </c>
      <c r="C2042" s="264">
        <v>428</v>
      </c>
      <c r="D2042" s="265">
        <v>0</v>
      </c>
      <c r="E2042" s="264">
        <v>9</v>
      </c>
      <c r="F2042" s="263" t="s">
        <v>495</v>
      </c>
      <c r="G2042" s="263" t="s">
        <v>2118</v>
      </c>
      <c r="H2042" s="285" t="s">
        <v>2393</v>
      </c>
      <c r="I2042" s="263" t="s">
        <v>2123</v>
      </c>
      <c r="J2042" s="51"/>
      <c r="K2042" s="52" t="str">
        <f t="shared" si="350"/>
        <v/>
      </c>
      <c r="L2042" s="83" t="str">
        <f t="shared" si="351"/>
        <v/>
      </c>
      <c r="M2042" s="53" t="str">
        <f>IF(K2042="","",COUNTIF($K$7:K2042,"ﾘｽﾄ１"))</f>
        <v/>
      </c>
      <c r="N2042" s="53" t="str">
        <f t="shared" si="352"/>
        <v>同一区</v>
      </c>
      <c r="O2042" s="54" t="str">
        <f t="shared" si="353"/>
        <v/>
      </c>
      <c r="P2042" s="53" t="str">
        <f t="shared" si="344"/>
        <v/>
      </c>
      <c r="Q2042" s="52" t="str">
        <f t="shared" si="345"/>
        <v/>
      </c>
      <c r="R2042" s="55" t="str">
        <f t="shared" si="346"/>
        <v/>
      </c>
      <c r="S2042" s="52" t="str">
        <f t="shared" si="354"/>
        <v/>
      </c>
      <c r="T2042" s="83" t="str">
        <f t="shared" si="347"/>
        <v/>
      </c>
      <c r="U2042" s="53" t="str">
        <f>IF(S2042="","",COUNTIF($S$7:S2042,"該当２"))</f>
        <v/>
      </c>
      <c r="V2042" s="56" t="str">
        <f t="shared" si="348"/>
        <v/>
      </c>
      <c r="W2042" s="83" t="str">
        <f t="shared" si="349"/>
        <v/>
      </c>
      <c r="X2042" s="53" t="str">
        <f>IF(V2042="","",COUNTIF($V$7:V2042,"該当３"))</f>
        <v/>
      </c>
    </row>
    <row r="2043" spans="1:24">
      <c r="A2043" s="263">
        <v>1042800010</v>
      </c>
      <c r="B2043" s="263">
        <v>10</v>
      </c>
      <c r="C2043" s="264">
        <v>428</v>
      </c>
      <c r="D2043" s="265">
        <v>0</v>
      </c>
      <c r="E2043" s="264">
        <v>10</v>
      </c>
      <c r="F2043" s="263" t="s">
        <v>495</v>
      </c>
      <c r="G2043" s="263" t="s">
        <v>2118</v>
      </c>
      <c r="H2043" s="285" t="s">
        <v>2393</v>
      </c>
      <c r="I2043" s="263" t="s">
        <v>2124</v>
      </c>
      <c r="J2043" s="51"/>
      <c r="K2043" s="52" t="str">
        <f t="shared" si="350"/>
        <v/>
      </c>
      <c r="L2043" s="83" t="str">
        <f t="shared" si="351"/>
        <v/>
      </c>
      <c r="M2043" s="53" t="str">
        <f>IF(K2043="","",COUNTIF($K$7:K2043,"ﾘｽﾄ１"))</f>
        <v/>
      </c>
      <c r="N2043" s="53" t="str">
        <f t="shared" si="352"/>
        <v>同一区</v>
      </c>
      <c r="O2043" s="54" t="str">
        <f t="shared" si="353"/>
        <v/>
      </c>
      <c r="P2043" s="53" t="str">
        <f t="shared" si="344"/>
        <v/>
      </c>
      <c r="Q2043" s="52" t="str">
        <f t="shared" si="345"/>
        <v/>
      </c>
      <c r="R2043" s="55" t="str">
        <f t="shared" si="346"/>
        <v/>
      </c>
      <c r="S2043" s="52" t="str">
        <f t="shared" si="354"/>
        <v/>
      </c>
      <c r="T2043" s="83" t="str">
        <f t="shared" si="347"/>
        <v/>
      </c>
      <c r="U2043" s="53" t="str">
        <f>IF(S2043="","",COUNTIF($S$7:S2043,"該当２"))</f>
        <v/>
      </c>
      <c r="V2043" s="56" t="str">
        <f t="shared" si="348"/>
        <v/>
      </c>
      <c r="W2043" s="83" t="str">
        <f t="shared" si="349"/>
        <v/>
      </c>
      <c r="X2043" s="53" t="str">
        <f>IF(V2043="","",COUNTIF($V$7:V2043,"該当３"))</f>
        <v/>
      </c>
    </row>
    <row r="2044" spans="1:24">
      <c r="A2044" s="263">
        <v>1042800011</v>
      </c>
      <c r="B2044" s="263">
        <v>10</v>
      </c>
      <c r="C2044" s="264">
        <v>428</v>
      </c>
      <c r="D2044" s="265">
        <v>0</v>
      </c>
      <c r="E2044" s="264">
        <v>11</v>
      </c>
      <c r="F2044" s="263" t="s">
        <v>495</v>
      </c>
      <c r="G2044" s="263" t="s">
        <v>2118</v>
      </c>
      <c r="H2044" s="285" t="s">
        <v>2393</v>
      </c>
      <c r="I2044" s="263" t="s">
        <v>149</v>
      </c>
      <c r="J2044" s="51"/>
      <c r="K2044" s="52" t="str">
        <f t="shared" si="350"/>
        <v/>
      </c>
      <c r="L2044" s="83" t="str">
        <f t="shared" si="351"/>
        <v/>
      </c>
      <c r="M2044" s="53" t="str">
        <f>IF(K2044="","",COUNTIF($K$7:K2044,"ﾘｽﾄ１"))</f>
        <v/>
      </c>
      <c r="N2044" s="53" t="str">
        <f t="shared" si="352"/>
        <v>同一区</v>
      </c>
      <c r="O2044" s="54" t="str">
        <f t="shared" si="353"/>
        <v/>
      </c>
      <c r="P2044" s="53" t="str">
        <f t="shared" si="344"/>
        <v/>
      </c>
      <c r="Q2044" s="52" t="str">
        <f t="shared" si="345"/>
        <v/>
      </c>
      <c r="R2044" s="55" t="str">
        <f t="shared" si="346"/>
        <v/>
      </c>
      <c r="S2044" s="52" t="str">
        <f t="shared" si="354"/>
        <v/>
      </c>
      <c r="T2044" s="83" t="str">
        <f t="shared" si="347"/>
        <v/>
      </c>
      <c r="U2044" s="53" t="str">
        <f>IF(S2044="","",COUNTIF($S$7:S2044,"該当２"))</f>
        <v/>
      </c>
      <c r="V2044" s="56" t="str">
        <f t="shared" si="348"/>
        <v/>
      </c>
      <c r="W2044" s="83" t="str">
        <f t="shared" si="349"/>
        <v/>
      </c>
      <c r="X2044" s="53" t="str">
        <f>IF(V2044="","",COUNTIF($V$7:V2044,"該当３"))</f>
        <v/>
      </c>
    </row>
    <row r="2045" spans="1:24">
      <c r="A2045" s="263">
        <v>1042800012</v>
      </c>
      <c r="B2045" s="263">
        <v>10</v>
      </c>
      <c r="C2045" s="264">
        <v>428</v>
      </c>
      <c r="D2045" s="265">
        <v>0</v>
      </c>
      <c r="E2045" s="264">
        <v>12</v>
      </c>
      <c r="F2045" s="263" t="s">
        <v>495</v>
      </c>
      <c r="G2045" s="263" t="s">
        <v>2118</v>
      </c>
      <c r="H2045" s="285" t="s">
        <v>2393</v>
      </c>
      <c r="I2045" s="263" t="s">
        <v>2125</v>
      </c>
      <c r="J2045" s="51"/>
      <c r="K2045" s="52" t="str">
        <f t="shared" si="350"/>
        <v/>
      </c>
      <c r="L2045" s="83" t="str">
        <f t="shared" si="351"/>
        <v/>
      </c>
      <c r="M2045" s="53" t="str">
        <f>IF(K2045="","",COUNTIF($K$7:K2045,"ﾘｽﾄ１"))</f>
        <v/>
      </c>
      <c r="N2045" s="53" t="str">
        <f t="shared" si="352"/>
        <v>同一区</v>
      </c>
      <c r="O2045" s="54" t="str">
        <f t="shared" si="353"/>
        <v/>
      </c>
      <c r="P2045" s="53" t="str">
        <f t="shared" si="344"/>
        <v/>
      </c>
      <c r="Q2045" s="52" t="str">
        <f t="shared" si="345"/>
        <v/>
      </c>
      <c r="R2045" s="55" t="str">
        <f t="shared" si="346"/>
        <v/>
      </c>
      <c r="S2045" s="52" t="str">
        <f t="shared" si="354"/>
        <v/>
      </c>
      <c r="T2045" s="83" t="str">
        <f t="shared" si="347"/>
        <v/>
      </c>
      <c r="U2045" s="53" t="str">
        <f>IF(S2045="","",COUNTIF($S$7:S2045,"該当２"))</f>
        <v/>
      </c>
      <c r="V2045" s="56" t="str">
        <f t="shared" si="348"/>
        <v/>
      </c>
      <c r="W2045" s="83" t="str">
        <f t="shared" si="349"/>
        <v/>
      </c>
      <c r="X2045" s="53" t="str">
        <f>IF(V2045="","",COUNTIF($V$7:V2045,"該当３"))</f>
        <v/>
      </c>
    </row>
    <row r="2046" spans="1:24">
      <c r="A2046" s="263">
        <v>1042800013</v>
      </c>
      <c r="B2046" s="263">
        <v>10</v>
      </c>
      <c r="C2046" s="264">
        <v>428</v>
      </c>
      <c r="D2046" s="265">
        <v>0</v>
      </c>
      <c r="E2046" s="264">
        <v>13</v>
      </c>
      <c r="F2046" s="263" t="s">
        <v>495</v>
      </c>
      <c r="G2046" s="263" t="s">
        <v>2118</v>
      </c>
      <c r="H2046" s="285" t="s">
        <v>2393</v>
      </c>
      <c r="I2046" s="263" t="s">
        <v>2126</v>
      </c>
      <c r="J2046" s="51"/>
      <c r="K2046" s="52" t="str">
        <f t="shared" si="350"/>
        <v/>
      </c>
      <c r="L2046" s="83" t="str">
        <f t="shared" si="351"/>
        <v/>
      </c>
      <c r="M2046" s="53" t="str">
        <f>IF(K2046="","",COUNTIF($K$7:K2046,"ﾘｽﾄ１"))</f>
        <v/>
      </c>
      <c r="N2046" s="53" t="str">
        <f t="shared" si="352"/>
        <v>同一区</v>
      </c>
      <c r="O2046" s="54" t="str">
        <f t="shared" si="353"/>
        <v/>
      </c>
      <c r="P2046" s="53" t="str">
        <f t="shared" si="344"/>
        <v/>
      </c>
      <c r="Q2046" s="52" t="str">
        <f t="shared" si="345"/>
        <v/>
      </c>
      <c r="R2046" s="55" t="str">
        <f t="shared" si="346"/>
        <v/>
      </c>
      <c r="S2046" s="52" t="str">
        <f t="shared" si="354"/>
        <v/>
      </c>
      <c r="T2046" s="83" t="str">
        <f t="shared" si="347"/>
        <v/>
      </c>
      <c r="U2046" s="53" t="str">
        <f>IF(S2046="","",COUNTIF($S$7:S2046,"該当２"))</f>
        <v/>
      </c>
      <c r="V2046" s="56" t="str">
        <f t="shared" si="348"/>
        <v/>
      </c>
      <c r="W2046" s="83" t="str">
        <f t="shared" si="349"/>
        <v/>
      </c>
      <c r="X2046" s="53" t="str">
        <f>IF(V2046="","",COUNTIF($V$7:V2046,"該当３"))</f>
        <v/>
      </c>
    </row>
    <row r="2047" spans="1:24">
      <c r="A2047" s="263">
        <v>1042900000</v>
      </c>
      <c r="B2047" s="263">
        <v>10</v>
      </c>
      <c r="C2047" s="264">
        <v>429</v>
      </c>
      <c r="D2047" s="265">
        <v>0</v>
      </c>
      <c r="E2047" s="264">
        <v>0</v>
      </c>
      <c r="F2047" s="263" t="s">
        <v>495</v>
      </c>
      <c r="G2047" s="263" t="s">
        <v>2127</v>
      </c>
      <c r="H2047" s="263"/>
      <c r="I2047" s="263"/>
      <c r="J2047" s="51"/>
      <c r="K2047" s="52" t="str">
        <f t="shared" si="350"/>
        <v>ﾘｽﾄ１</v>
      </c>
      <c r="L2047" s="83" t="str">
        <f t="shared" si="351"/>
        <v>東吾妻町</v>
      </c>
      <c r="M2047" s="53">
        <f>IF(K2047="","",COUNTIF($K$7:K2047,"ﾘｽﾄ１"))</f>
        <v>25</v>
      </c>
      <c r="N2047" s="53" t="str">
        <f t="shared" si="352"/>
        <v/>
      </c>
      <c r="O2047" s="54" t="str">
        <f t="shared" si="353"/>
        <v/>
      </c>
      <c r="P2047" s="53" t="str">
        <f t="shared" si="344"/>
        <v/>
      </c>
      <c r="Q2047" s="52" t="str">
        <f t="shared" si="345"/>
        <v/>
      </c>
      <c r="R2047" s="55" t="str">
        <f t="shared" si="346"/>
        <v/>
      </c>
      <c r="S2047" s="52" t="str">
        <f t="shared" si="354"/>
        <v/>
      </c>
      <c r="T2047" s="83" t="str">
        <f t="shared" si="347"/>
        <v/>
      </c>
      <c r="U2047" s="53" t="str">
        <f>IF(S2047="","",COUNTIF($S$7:S2047,"該当２"))</f>
        <v/>
      </c>
      <c r="V2047" s="56" t="str">
        <f t="shared" si="348"/>
        <v/>
      </c>
      <c r="W2047" s="83" t="str">
        <f t="shared" si="349"/>
        <v/>
      </c>
      <c r="X2047" s="53" t="str">
        <f>IF(V2047="","",COUNTIF($V$7:V2047,"該当３"))</f>
        <v/>
      </c>
    </row>
    <row r="2048" spans="1:24">
      <c r="A2048" s="263">
        <v>1042901000</v>
      </c>
      <c r="B2048" s="263">
        <v>10</v>
      </c>
      <c r="C2048" s="264">
        <v>429</v>
      </c>
      <c r="D2048" s="265">
        <v>1</v>
      </c>
      <c r="E2048" s="264">
        <v>0</v>
      </c>
      <c r="F2048" s="263" t="s">
        <v>495</v>
      </c>
      <c r="G2048" s="263" t="s">
        <v>2127</v>
      </c>
      <c r="H2048" s="266" t="s">
        <v>2128</v>
      </c>
      <c r="I2048" s="263"/>
      <c r="J2048" s="51"/>
      <c r="K2048" s="52" t="str">
        <f t="shared" si="350"/>
        <v/>
      </c>
      <c r="L2048" s="83" t="str">
        <f t="shared" si="351"/>
        <v/>
      </c>
      <c r="M2048" s="53" t="str">
        <f>IF(K2048="","",COUNTIF($K$7:K2048,"ﾘｽﾄ１"))</f>
        <v/>
      </c>
      <c r="N2048" s="53" t="str">
        <f t="shared" si="352"/>
        <v/>
      </c>
      <c r="O2048" s="54" t="str">
        <f t="shared" si="353"/>
        <v/>
      </c>
      <c r="P2048" s="53" t="str">
        <f t="shared" si="344"/>
        <v/>
      </c>
      <c r="Q2048" s="52" t="str">
        <f t="shared" si="345"/>
        <v/>
      </c>
      <c r="R2048" s="55" t="str">
        <f t="shared" si="346"/>
        <v/>
      </c>
      <c r="S2048" s="52" t="str">
        <f t="shared" si="354"/>
        <v/>
      </c>
      <c r="T2048" s="83" t="str">
        <f t="shared" si="347"/>
        <v/>
      </c>
      <c r="U2048" s="53" t="str">
        <f>IF(S2048="","",COUNTIF($S$7:S2048,"該当２"))</f>
        <v/>
      </c>
      <c r="V2048" s="56" t="str">
        <f t="shared" si="348"/>
        <v/>
      </c>
      <c r="W2048" s="83" t="str">
        <f t="shared" si="349"/>
        <v/>
      </c>
      <c r="X2048" s="53" t="str">
        <f>IF(V2048="","",COUNTIF($V$7:V2048,"該当３"))</f>
        <v/>
      </c>
    </row>
    <row r="2049" spans="1:24">
      <c r="A2049" s="263">
        <v>1042901001</v>
      </c>
      <c r="B2049" s="263">
        <v>10</v>
      </c>
      <c r="C2049" s="264">
        <v>429</v>
      </c>
      <c r="D2049" s="265">
        <v>1</v>
      </c>
      <c r="E2049" s="264">
        <v>1</v>
      </c>
      <c r="F2049" s="263" t="s">
        <v>495</v>
      </c>
      <c r="G2049" s="263" t="s">
        <v>2127</v>
      </c>
      <c r="H2049" s="266" t="s">
        <v>2128</v>
      </c>
      <c r="I2049" s="263" t="s">
        <v>2129</v>
      </c>
      <c r="J2049" s="51"/>
      <c r="K2049" s="52" t="str">
        <f t="shared" si="350"/>
        <v/>
      </c>
      <c r="L2049" s="83" t="str">
        <f t="shared" si="351"/>
        <v/>
      </c>
      <c r="M2049" s="53" t="str">
        <f>IF(K2049="","",COUNTIF($K$7:K2049,"ﾘｽﾄ１"))</f>
        <v/>
      </c>
      <c r="N2049" s="53" t="str">
        <f t="shared" si="352"/>
        <v/>
      </c>
      <c r="O2049" s="54" t="str">
        <f t="shared" si="353"/>
        <v/>
      </c>
      <c r="P2049" s="53" t="str">
        <f t="shared" si="344"/>
        <v/>
      </c>
      <c r="Q2049" s="52" t="str">
        <f t="shared" si="345"/>
        <v/>
      </c>
      <c r="R2049" s="55" t="str">
        <f t="shared" si="346"/>
        <v/>
      </c>
      <c r="S2049" s="52" t="str">
        <f t="shared" si="354"/>
        <v/>
      </c>
      <c r="T2049" s="83" t="str">
        <f t="shared" si="347"/>
        <v/>
      </c>
      <c r="U2049" s="53" t="str">
        <f>IF(S2049="","",COUNTIF($S$7:S2049,"該当２"))</f>
        <v/>
      </c>
      <c r="V2049" s="56" t="str">
        <f t="shared" si="348"/>
        <v/>
      </c>
      <c r="W2049" s="83" t="str">
        <f t="shared" si="349"/>
        <v/>
      </c>
      <c r="X2049" s="53" t="str">
        <f>IF(V2049="","",COUNTIF($V$7:V2049,"該当３"))</f>
        <v/>
      </c>
    </row>
    <row r="2050" spans="1:24">
      <c r="A2050" s="263">
        <v>1042901002</v>
      </c>
      <c r="B2050" s="263">
        <v>10</v>
      </c>
      <c r="C2050" s="264">
        <v>429</v>
      </c>
      <c r="D2050" s="265">
        <v>1</v>
      </c>
      <c r="E2050" s="264">
        <v>2</v>
      </c>
      <c r="F2050" s="263" t="s">
        <v>495</v>
      </c>
      <c r="G2050" s="263" t="s">
        <v>2127</v>
      </c>
      <c r="H2050" s="266" t="s">
        <v>2128</v>
      </c>
      <c r="I2050" s="263" t="s">
        <v>2130</v>
      </c>
      <c r="J2050" s="51"/>
      <c r="K2050" s="52" t="str">
        <f t="shared" si="350"/>
        <v/>
      </c>
      <c r="L2050" s="83" t="str">
        <f t="shared" si="351"/>
        <v/>
      </c>
      <c r="M2050" s="53" t="str">
        <f>IF(K2050="","",COUNTIF($K$7:K2050,"ﾘｽﾄ１"))</f>
        <v/>
      </c>
      <c r="N2050" s="53" t="str">
        <f t="shared" si="352"/>
        <v/>
      </c>
      <c r="O2050" s="54" t="str">
        <f t="shared" si="353"/>
        <v/>
      </c>
      <c r="P2050" s="53" t="str">
        <f t="shared" si="344"/>
        <v/>
      </c>
      <c r="Q2050" s="52" t="str">
        <f t="shared" si="345"/>
        <v/>
      </c>
      <c r="R2050" s="55" t="str">
        <f t="shared" si="346"/>
        <v/>
      </c>
      <c r="S2050" s="52" t="str">
        <f t="shared" si="354"/>
        <v/>
      </c>
      <c r="T2050" s="83" t="str">
        <f t="shared" si="347"/>
        <v/>
      </c>
      <c r="U2050" s="53" t="str">
        <f>IF(S2050="","",COUNTIF($S$7:S2050,"該当２"))</f>
        <v/>
      </c>
      <c r="V2050" s="56" t="str">
        <f t="shared" si="348"/>
        <v/>
      </c>
      <c r="W2050" s="83" t="str">
        <f t="shared" si="349"/>
        <v/>
      </c>
      <c r="X2050" s="53" t="str">
        <f>IF(V2050="","",COUNTIF($V$7:V2050,"該当３"))</f>
        <v/>
      </c>
    </row>
    <row r="2051" spans="1:24">
      <c r="A2051" s="263">
        <v>1042901003</v>
      </c>
      <c r="B2051" s="263">
        <v>10</v>
      </c>
      <c r="C2051" s="264">
        <v>429</v>
      </c>
      <c r="D2051" s="265">
        <v>1</v>
      </c>
      <c r="E2051" s="264">
        <v>3</v>
      </c>
      <c r="F2051" s="263" t="s">
        <v>495</v>
      </c>
      <c r="G2051" s="263" t="s">
        <v>2127</v>
      </c>
      <c r="H2051" s="266" t="s">
        <v>2128</v>
      </c>
      <c r="I2051" s="263" t="s">
        <v>2131</v>
      </c>
      <c r="J2051" s="51"/>
      <c r="K2051" s="52" t="str">
        <f t="shared" si="350"/>
        <v/>
      </c>
      <c r="L2051" s="83" t="str">
        <f t="shared" si="351"/>
        <v/>
      </c>
      <c r="M2051" s="53" t="str">
        <f>IF(K2051="","",COUNTIF($K$7:K2051,"ﾘｽﾄ１"))</f>
        <v/>
      </c>
      <c r="N2051" s="53" t="str">
        <f t="shared" si="352"/>
        <v/>
      </c>
      <c r="O2051" s="54" t="str">
        <f t="shared" si="353"/>
        <v/>
      </c>
      <c r="P2051" s="53" t="str">
        <f t="shared" si="344"/>
        <v/>
      </c>
      <c r="Q2051" s="52" t="str">
        <f t="shared" si="345"/>
        <v/>
      </c>
      <c r="R2051" s="55" t="str">
        <f t="shared" si="346"/>
        <v/>
      </c>
      <c r="S2051" s="52" t="str">
        <f t="shared" si="354"/>
        <v/>
      </c>
      <c r="T2051" s="83" t="str">
        <f t="shared" si="347"/>
        <v/>
      </c>
      <c r="U2051" s="53" t="str">
        <f>IF(S2051="","",COUNTIF($S$7:S2051,"該当２"))</f>
        <v/>
      </c>
      <c r="V2051" s="56" t="str">
        <f t="shared" si="348"/>
        <v/>
      </c>
      <c r="W2051" s="83" t="str">
        <f t="shared" si="349"/>
        <v/>
      </c>
      <c r="X2051" s="53" t="str">
        <f>IF(V2051="","",COUNTIF($V$7:V2051,"該当３"))</f>
        <v/>
      </c>
    </row>
    <row r="2052" spans="1:24">
      <c r="A2052" s="263">
        <v>1042901004</v>
      </c>
      <c r="B2052" s="263">
        <v>10</v>
      </c>
      <c r="C2052" s="264">
        <v>429</v>
      </c>
      <c r="D2052" s="265">
        <v>1</v>
      </c>
      <c r="E2052" s="264">
        <v>4</v>
      </c>
      <c r="F2052" s="263" t="s">
        <v>495</v>
      </c>
      <c r="G2052" s="263" t="s">
        <v>2127</v>
      </c>
      <c r="H2052" s="266" t="s">
        <v>2128</v>
      </c>
      <c r="I2052" s="263" t="s">
        <v>31</v>
      </c>
      <c r="J2052" s="51"/>
      <c r="K2052" s="52" t="str">
        <f t="shared" si="350"/>
        <v/>
      </c>
      <c r="L2052" s="83" t="str">
        <f t="shared" si="351"/>
        <v/>
      </c>
      <c r="M2052" s="53" t="str">
        <f>IF(K2052="","",COUNTIF($K$7:K2052,"ﾘｽﾄ１"))</f>
        <v/>
      </c>
      <c r="N2052" s="53" t="str">
        <f t="shared" si="352"/>
        <v/>
      </c>
      <c r="O2052" s="54" t="str">
        <f t="shared" si="353"/>
        <v/>
      </c>
      <c r="P2052" s="53" t="str">
        <f t="shared" si="344"/>
        <v/>
      </c>
      <c r="Q2052" s="52" t="str">
        <f t="shared" si="345"/>
        <v/>
      </c>
      <c r="R2052" s="55" t="str">
        <f t="shared" si="346"/>
        <v/>
      </c>
      <c r="S2052" s="52" t="str">
        <f t="shared" si="354"/>
        <v/>
      </c>
      <c r="T2052" s="83" t="str">
        <f t="shared" si="347"/>
        <v/>
      </c>
      <c r="U2052" s="53" t="str">
        <f>IF(S2052="","",COUNTIF($S$7:S2052,"該当２"))</f>
        <v/>
      </c>
      <c r="V2052" s="56" t="str">
        <f t="shared" si="348"/>
        <v/>
      </c>
      <c r="W2052" s="83" t="str">
        <f t="shared" si="349"/>
        <v/>
      </c>
      <c r="X2052" s="53" t="str">
        <f>IF(V2052="","",COUNTIF($V$7:V2052,"該当３"))</f>
        <v/>
      </c>
    </row>
    <row r="2053" spans="1:24">
      <c r="A2053" s="263">
        <v>1042901005</v>
      </c>
      <c r="B2053" s="263">
        <v>10</v>
      </c>
      <c r="C2053" s="264">
        <v>429</v>
      </c>
      <c r="D2053" s="265">
        <v>1</v>
      </c>
      <c r="E2053" s="264">
        <v>5</v>
      </c>
      <c r="F2053" s="263" t="s">
        <v>495</v>
      </c>
      <c r="G2053" s="263" t="s">
        <v>2127</v>
      </c>
      <c r="H2053" s="266" t="s">
        <v>2128</v>
      </c>
      <c r="I2053" s="263" t="s">
        <v>2132</v>
      </c>
      <c r="J2053" s="51"/>
      <c r="K2053" s="52" t="str">
        <f t="shared" si="350"/>
        <v/>
      </c>
      <c r="L2053" s="83" t="str">
        <f t="shared" si="351"/>
        <v/>
      </c>
      <c r="M2053" s="53" t="str">
        <f>IF(K2053="","",COUNTIF($K$7:K2053,"ﾘｽﾄ１"))</f>
        <v/>
      </c>
      <c r="N2053" s="53" t="str">
        <f t="shared" si="352"/>
        <v/>
      </c>
      <c r="O2053" s="54" t="str">
        <f t="shared" si="353"/>
        <v/>
      </c>
      <c r="P2053" s="53" t="str">
        <f t="shared" si="344"/>
        <v/>
      </c>
      <c r="Q2053" s="52" t="str">
        <f t="shared" si="345"/>
        <v/>
      </c>
      <c r="R2053" s="55" t="str">
        <f t="shared" si="346"/>
        <v/>
      </c>
      <c r="S2053" s="52" t="str">
        <f t="shared" si="354"/>
        <v/>
      </c>
      <c r="T2053" s="83" t="str">
        <f t="shared" si="347"/>
        <v/>
      </c>
      <c r="U2053" s="53" t="str">
        <f>IF(S2053="","",COUNTIF($S$7:S2053,"該当２"))</f>
        <v/>
      </c>
      <c r="V2053" s="56" t="str">
        <f t="shared" si="348"/>
        <v/>
      </c>
      <c r="W2053" s="83" t="str">
        <f t="shared" si="349"/>
        <v/>
      </c>
      <c r="X2053" s="53" t="str">
        <f>IF(V2053="","",COUNTIF($V$7:V2053,"該当３"))</f>
        <v/>
      </c>
    </row>
    <row r="2054" spans="1:24">
      <c r="A2054" s="263">
        <v>1042901006</v>
      </c>
      <c r="B2054" s="263">
        <v>10</v>
      </c>
      <c r="C2054" s="264">
        <v>429</v>
      </c>
      <c r="D2054" s="265">
        <v>1</v>
      </c>
      <c r="E2054" s="264">
        <v>6</v>
      </c>
      <c r="F2054" s="263" t="s">
        <v>495</v>
      </c>
      <c r="G2054" s="263" t="s">
        <v>2127</v>
      </c>
      <c r="H2054" s="266" t="s">
        <v>2128</v>
      </c>
      <c r="I2054" s="263" t="s">
        <v>2133</v>
      </c>
      <c r="J2054" s="51"/>
      <c r="K2054" s="52" t="str">
        <f t="shared" si="350"/>
        <v/>
      </c>
      <c r="L2054" s="83" t="str">
        <f t="shared" si="351"/>
        <v/>
      </c>
      <c r="M2054" s="53" t="str">
        <f>IF(K2054="","",COUNTIF($K$7:K2054,"ﾘｽﾄ１"))</f>
        <v/>
      </c>
      <c r="N2054" s="53" t="str">
        <f t="shared" si="352"/>
        <v/>
      </c>
      <c r="O2054" s="54" t="str">
        <f t="shared" si="353"/>
        <v/>
      </c>
      <c r="P2054" s="53" t="str">
        <f t="shared" si="344"/>
        <v/>
      </c>
      <c r="Q2054" s="52" t="str">
        <f t="shared" si="345"/>
        <v/>
      </c>
      <c r="R2054" s="55" t="str">
        <f t="shared" si="346"/>
        <v/>
      </c>
      <c r="S2054" s="52" t="str">
        <f t="shared" si="354"/>
        <v/>
      </c>
      <c r="T2054" s="83" t="str">
        <f t="shared" si="347"/>
        <v/>
      </c>
      <c r="U2054" s="53" t="str">
        <f>IF(S2054="","",COUNTIF($S$7:S2054,"該当２"))</f>
        <v/>
      </c>
      <c r="V2054" s="56" t="str">
        <f t="shared" si="348"/>
        <v/>
      </c>
      <c r="W2054" s="83" t="str">
        <f t="shared" si="349"/>
        <v/>
      </c>
      <c r="X2054" s="53" t="str">
        <f>IF(V2054="","",COUNTIF($V$7:V2054,"該当３"))</f>
        <v/>
      </c>
    </row>
    <row r="2055" spans="1:24">
      <c r="A2055" s="263">
        <v>1042901007</v>
      </c>
      <c r="B2055" s="263">
        <v>10</v>
      </c>
      <c r="C2055" s="264">
        <v>429</v>
      </c>
      <c r="D2055" s="265">
        <v>1</v>
      </c>
      <c r="E2055" s="264">
        <v>7</v>
      </c>
      <c r="F2055" s="263" t="s">
        <v>495</v>
      </c>
      <c r="G2055" s="263" t="s">
        <v>2127</v>
      </c>
      <c r="H2055" s="266" t="s">
        <v>2128</v>
      </c>
      <c r="I2055" s="263" t="s">
        <v>2134</v>
      </c>
      <c r="J2055" s="51"/>
      <c r="K2055" s="52" t="str">
        <f t="shared" si="350"/>
        <v/>
      </c>
      <c r="L2055" s="83" t="str">
        <f t="shared" si="351"/>
        <v/>
      </c>
      <c r="M2055" s="53" t="str">
        <f>IF(K2055="","",COUNTIF($K$7:K2055,"ﾘｽﾄ１"))</f>
        <v/>
      </c>
      <c r="N2055" s="53" t="str">
        <f t="shared" si="352"/>
        <v/>
      </c>
      <c r="O2055" s="54" t="str">
        <f t="shared" si="353"/>
        <v/>
      </c>
      <c r="P2055" s="53" t="str">
        <f t="shared" si="344"/>
        <v/>
      </c>
      <c r="Q2055" s="52" t="str">
        <f t="shared" si="345"/>
        <v/>
      </c>
      <c r="R2055" s="55" t="str">
        <f t="shared" si="346"/>
        <v/>
      </c>
      <c r="S2055" s="52" t="str">
        <f t="shared" si="354"/>
        <v/>
      </c>
      <c r="T2055" s="83" t="str">
        <f t="shared" si="347"/>
        <v/>
      </c>
      <c r="U2055" s="53" t="str">
        <f>IF(S2055="","",COUNTIF($S$7:S2055,"該当２"))</f>
        <v/>
      </c>
      <c r="V2055" s="56" t="str">
        <f t="shared" si="348"/>
        <v/>
      </c>
      <c r="W2055" s="83" t="str">
        <f t="shared" si="349"/>
        <v/>
      </c>
      <c r="X2055" s="53" t="str">
        <f>IF(V2055="","",COUNTIF($V$7:V2055,"該当３"))</f>
        <v/>
      </c>
    </row>
    <row r="2056" spans="1:24">
      <c r="A2056" s="263">
        <v>1042901008</v>
      </c>
      <c r="B2056" s="263">
        <v>10</v>
      </c>
      <c r="C2056" s="264">
        <v>429</v>
      </c>
      <c r="D2056" s="265">
        <v>1</v>
      </c>
      <c r="E2056" s="264">
        <v>8</v>
      </c>
      <c r="F2056" s="263" t="s">
        <v>495</v>
      </c>
      <c r="G2056" s="263" t="s">
        <v>2127</v>
      </c>
      <c r="H2056" s="266" t="s">
        <v>2128</v>
      </c>
      <c r="I2056" s="263" t="s">
        <v>2135</v>
      </c>
      <c r="J2056" s="51"/>
      <c r="K2056" s="52" t="str">
        <f t="shared" si="350"/>
        <v/>
      </c>
      <c r="L2056" s="83" t="str">
        <f t="shared" si="351"/>
        <v/>
      </c>
      <c r="M2056" s="53" t="str">
        <f>IF(K2056="","",COUNTIF($K$7:K2056,"ﾘｽﾄ１"))</f>
        <v/>
      </c>
      <c r="N2056" s="53" t="str">
        <f t="shared" si="352"/>
        <v/>
      </c>
      <c r="O2056" s="54" t="str">
        <f t="shared" si="353"/>
        <v/>
      </c>
      <c r="P2056" s="53" t="str">
        <f t="shared" si="344"/>
        <v/>
      </c>
      <c r="Q2056" s="52" t="str">
        <f t="shared" si="345"/>
        <v/>
      </c>
      <c r="R2056" s="55" t="str">
        <f t="shared" si="346"/>
        <v/>
      </c>
      <c r="S2056" s="52" t="str">
        <f t="shared" si="354"/>
        <v/>
      </c>
      <c r="T2056" s="83" t="str">
        <f t="shared" si="347"/>
        <v/>
      </c>
      <c r="U2056" s="53" t="str">
        <f>IF(S2056="","",COUNTIF($S$7:S2056,"該当２"))</f>
        <v/>
      </c>
      <c r="V2056" s="56" t="str">
        <f t="shared" si="348"/>
        <v/>
      </c>
      <c r="W2056" s="83" t="str">
        <f t="shared" si="349"/>
        <v/>
      </c>
      <c r="X2056" s="53" t="str">
        <f>IF(V2056="","",COUNTIF($V$7:V2056,"該当３"))</f>
        <v/>
      </c>
    </row>
    <row r="2057" spans="1:24">
      <c r="A2057" s="263">
        <v>1042901009</v>
      </c>
      <c r="B2057" s="263">
        <v>10</v>
      </c>
      <c r="C2057" s="264">
        <v>429</v>
      </c>
      <c r="D2057" s="265">
        <v>1</v>
      </c>
      <c r="E2057" s="264">
        <v>9</v>
      </c>
      <c r="F2057" s="263" t="s">
        <v>495</v>
      </c>
      <c r="G2057" s="263" t="s">
        <v>2127</v>
      </c>
      <c r="H2057" s="266" t="s">
        <v>2128</v>
      </c>
      <c r="I2057" s="263" t="s">
        <v>259</v>
      </c>
      <c r="J2057" s="51"/>
      <c r="K2057" s="52" t="str">
        <f t="shared" si="350"/>
        <v/>
      </c>
      <c r="L2057" s="83" t="str">
        <f t="shared" si="351"/>
        <v/>
      </c>
      <c r="M2057" s="53" t="str">
        <f>IF(K2057="","",COUNTIF($K$7:K2057,"ﾘｽﾄ１"))</f>
        <v/>
      </c>
      <c r="N2057" s="53" t="str">
        <f t="shared" si="352"/>
        <v/>
      </c>
      <c r="O2057" s="54" t="str">
        <f t="shared" si="353"/>
        <v/>
      </c>
      <c r="P2057" s="53" t="str">
        <f t="shared" si="344"/>
        <v/>
      </c>
      <c r="Q2057" s="52" t="str">
        <f t="shared" si="345"/>
        <v/>
      </c>
      <c r="R2057" s="55" t="str">
        <f t="shared" si="346"/>
        <v/>
      </c>
      <c r="S2057" s="52" t="str">
        <f t="shared" si="354"/>
        <v/>
      </c>
      <c r="T2057" s="83" t="str">
        <f t="shared" si="347"/>
        <v/>
      </c>
      <c r="U2057" s="53" t="str">
        <f>IF(S2057="","",COUNTIF($S$7:S2057,"該当２"))</f>
        <v/>
      </c>
      <c r="V2057" s="56" t="str">
        <f t="shared" si="348"/>
        <v/>
      </c>
      <c r="W2057" s="83" t="str">
        <f t="shared" si="349"/>
        <v/>
      </c>
      <c r="X2057" s="53" t="str">
        <f>IF(V2057="","",COUNTIF($V$7:V2057,"該当３"))</f>
        <v/>
      </c>
    </row>
    <row r="2058" spans="1:24">
      <c r="A2058" s="263">
        <v>1042901010</v>
      </c>
      <c r="B2058" s="263">
        <v>10</v>
      </c>
      <c r="C2058" s="264">
        <v>429</v>
      </c>
      <c r="D2058" s="265">
        <v>1</v>
      </c>
      <c r="E2058" s="264">
        <v>10</v>
      </c>
      <c r="F2058" s="263" t="s">
        <v>495</v>
      </c>
      <c r="G2058" s="263" t="s">
        <v>2127</v>
      </c>
      <c r="H2058" s="266" t="s">
        <v>2128</v>
      </c>
      <c r="I2058" s="263" t="s">
        <v>16</v>
      </c>
      <c r="J2058" s="51"/>
      <c r="K2058" s="52" t="str">
        <f t="shared" si="350"/>
        <v/>
      </c>
      <c r="L2058" s="83" t="str">
        <f t="shared" si="351"/>
        <v/>
      </c>
      <c r="M2058" s="53" t="str">
        <f>IF(K2058="","",COUNTIF($K$7:K2058,"ﾘｽﾄ１"))</f>
        <v/>
      </c>
      <c r="N2058" s="53" t="str">
        <f t="shared" si="352"/>
        <v/>
      </c>
      <c r="O2058" s="54" t="str">
        <f t="shared" si="353"/>
        <v/>
      </c>
      <c r="P2058" s="53" t="str">
        <f t="shared" ref="P2058:P2121" si="355">IF(O2058="該当１",G2058,"")</f>
        <v/>
      </c>
      <c r="Q2058" s="52" t="str">
        <f t="shared" ref="Q2058:Q2121" si="356">IF(O2058="該当１","ﾘｽﾄ2","")</f>
        <v/>
      </c>
      <c r="R2058" s="55" t="str">
        <f t="shared" ref="R2058:R2121" si="357">IF(Q2058="ﾘｽﾄ2",H2058,"")</f>
        <v/>
      </c>
      <c r="S2058" s="52" t="str">
        <f t="shared" si="354"/>
        <v/>
      </c>
      <c r="T2058" s="83" t="str">
        <f t="shared" ref="T2058:T2121" si="358">IF(S2058="該当２",H2058,"")</f>
        <v/>
      </c>
      <c r="U2058" s="53" t="str">
        <f>IF(S2058="","",COUNTIF($S$7:S2058,"該当２"))</f>
        <v/>
      </c>
      <c r="V2058" s="56" t="str">
        <f t="shared" ref="V2058:V2121" si="359">IF(AND($S$2=H2058,E2058&gt;0,E2058&lt;998),"該当３","")</f>
        <v/>
      </c>
      <c r="W2058" s="83" t="str">
        <f t="shared" ref="W2058:W2121" si="360">IF(V2058="該当３",I2058,"")</f>
        <v/>
      </c>
      <c r="X2058" s="53" t="str">
        <f>IF(V2058="","",COUNTIF($V$7:V2058,"該当３"))</f>
        <v/>
      </c>
    </row>
    <row r="2059" spans="1:24">
      <c r="A2059" s="263">
        <v>1042901011</v>
      </c>
      <c r="B2059" s="263">
        <v>10</v>
      </c>
      <c r="C2059" s="264">
        <v>429</v>
      </c>
      <c r="D2059" s="265">
        <v>1</v>
      </c>
      <c r="E2059" s="264">
        <v>11</v>
      </c>
      <c r="F2059" s="263" t="s">
        <v>495</v>
      </c>
      <c r="G2059" s="263" t="s">
        <v>2127</v>
      </c>
      <c r="H2059" s="266" t="s">
        <v>2128</v>
      </c>
      <c r="I2059" s="263" t="s">
        <v>2136</v>
      </c>
      <c r="J2059" s="51"/>
      <c r="K2059" s="52" t="str">
        <f t="shared" ref="K2059:K2122" si="361">IF(AND($C2059&gt;0,$H2059=""),"ﾘｽﾄ１","")</f>
        <v/>
      </c>
      <c r="L2059" s="83" t="str">
        <f t="shared" ref="L2059:L2122" si="362">IF(K2059="ﾘｽﾄ１",G2059,"")</f>
        <v/>
      </c>
      <c r="M2059" s="53" t="str">
        <f>IF(K2059="","",COUNTIF($K$7:K2059,"ﾘｽﾄ１"))</f>
        <v/>
      </c>
      <c r="N2059" s="53" t="str">
        <f t="shared" ref="N2059:N2122" si="363">IF(AND(D2059=0,E2059&gt;0),"同一区","")</f>
        <v/>
      </c>
      <c r="O2059" s="54" t="str">
        <f t="shared" ref="O2059:O2122" si="364">IF(AND(EXACT($K$2,G2059),H2059&gt;0),"該当１","")</f>
        <v/>
      </c>
      <c r="P2059" s="53" t="str">
        <f t="shared" si="355"/>
        <v/>
      </c>
      <c r="Q2059" s="52" t="str">
        <f t="shared" si="356"/>
        <v/>
      </c>
      <c r="R2059" s="55" t="str">
        <f t="shared" si="357"/>
        <v/>
      </c>
      <c r="S2059" s="52" t="str">
        <f t="shared" ref="S2059:S2122" si="365">IF(AND(Q2059="ﾘｽﾄ2",OR(I2059=0,AND(N2059="同一区",E2059=1))),"該当２","")</f>
        <v/>
      </c>
      <c r="T2059" s="83" t="str">
        <f t="shared" si="358"/>
        <v/>
      </c>
      <c r="U2059" s="53" t="str">
        <f>IF(S2059="","",COUNTIF($S$7:S2059,"該当２"))</f>
        <v/>
      </c>
      <c r="V2059" s="56" t="str">
        <f t="shared" si="359"/>
        <v/>
      </c>
      <c r="W2059" s="83" t="str">
        <f t="shared" si="360"/>
        <v/>
      </c>
      <c r="X2059" s="53" t="str">
        <f>IF(V2059="","",COUNTIF($V$7:V2059,"該当３"))</f>
        <v/>
      </c>
    </row>
    <row r="2060" spans="1:24">
      <c r="A2060" s="263">
        <v>1042901012</v>
      </c>
      <c r="B2060" s="263">
        <v>10</v>
      </c>
      <c r="C2060" s="264">
        <v>429</v>
      </c>
      <c r="D2060" s="265">
        <v>1</v>
      </c>
      <c r="E2060" s="264">
        <v>12</v>
      </c>
      <c r="F2060" s="263" t="s">
        <v>495</v>
      </c>
      <c r="G2060" s="263" t="s">
        <v>2127</v>
      </c>
      <c r="H2060" s="266" t="s">
        <v>2128</v>
      </c>
      <c r="I2060" s="263" t="s">
        <v>2137</v>
      </c>
      <c r="J2060" s="51"/>
      <c r="K2060" s="52" t="str">
        <f t="shared" si="361"/>
        <v/>
      </c>
      <c r="L2060" s="83" t="str">
        <f t="shared" si="362"/>
        <v/>
      </c>
      <c r="M2060" s="53" t="str">
        <f>IF(K2060="","",COUNTIF($K$7:K2060,"ﾘｽﾄ１"))</f>
        <v/>
      </c>
      <c r="N2060" s="53" t="str">
        <f t="shared" si="363"/>
        <v/>
      </c>
      <c r="O2060" s="54" t="str">
        <f t="shared" si="364"/>
        <v/>
      </c>
      <c r="P2060" s="53" t="str">
        <f t="shared" si="355"/>
        <v/>
      </c>
      <c r="Q2060" s="52" t="str">
        <f t="shared" si="356"/>
        <v/>
      </c>
      <c r="R2060" s="55" t="str">
        <f t="shared" si="357"/>
        <v/>
      </c>
      <c r="S2060" s="52" t="str">
        <f t="shared" si="365"/>
        <v/>
      </c>
      <c r="T2060" s="83" t="str">
        <f t="shared" si="358"/>
        <v/>
      </c>
      <c r="U2060" s="53" t="str">
        <f>IF(S2060="","",COUNTIF($S$7:S2060,"該当２"))</f>
        <v/>
      </c>
      <c r="V2060" s="56" t="str">
        <f t="shared" si="359"/>
        <v/>
      </c>
      <c r="W2060" s="83" t="str">
        <f t="shared" si="360"/>
        <v/>
      </c>
      <c r="X2060" s="53" t="str">
        <f>IF(V2060="","",COUNTIF($V$7:V2060,"該当３"))</f>
        <v/>
      </c>
    </row>
    <row r="2061" spans="1:24">
      <c r="A2061" s="263">
        <v>1042901013</v>
      </c>
      <c r="B2061" s="263">
        <v>10</v>
      </c>
      <c r="C2061" s="264">
        <v>429</v>
      </c>
      <c r="D2061" s="265">
        <v>1</v>
      </c>
      <c r="E2061" s="264">
        <v>13</v>
      </c>
      <c r="F2061" s="263" t="s">
        <v>495</v>
      </c>
      <c r="G2061" s="263" t="s">
        <v>2127</v>
      </c>
      <c r="H2061" s="266" t="s">
        <v>2128</v>
      </c>
      <c r="I2061" s="263" t="s">
        <v>2138</v>
      </c>
      <c r="J2061" s="51"/>
      <c r="K2061" s="52" t="str">
        <f t="shared" si="361"/>
        <v/>
      </c>
      <c r="L2061" s="83" t="str">
        <f t="shared" si="362"/>
        <v/>
      </c>
      <c r="M2061" s="53" t="str">
        <f>IF(K2061="","",COUNTIF($K$7:K2061,"ﾘｽﾄ１"))</f>
        <v/>
      </c>
      <c r="N2061" s="53" t="str">
        <f t="shared" si="363"/>
        <v/>
      </c>
      <c r="O2061" s="54" t="str">
        <f t="shared" si="364"/>
        <v/>
      </c>
      <c r="P2061" s="53" t="str">
        <f t="shared" si="355"/>
        <v/>
      </c>
      <c r="Q2061" s="52" t="str">
        <f t="shared" si="356"/>
        <v/>
      </c>
      <c r="R2061" s="55" t="str">
        <f t="shared" si="357"/>
        <v/>
      </c>
      <c r="S2061" s="52" t="str">
        <f t="shared" si="365"/>
        <v/>
      </c>
      <c r="T2061" s="83" t="str">
        <f t="shared" si="358"/>
        <v/>
      </c>
      <c r="U2061" s="53" t="str">
        <f>IF(S2061="","",COUNTIF($S$7:S2061,"該当２"))</f>
        <v/>
      </c>
      <c r="V2061" s="56" t="str">
        <f t="shared" si="359"/>
        <v/>
      </c>
      <c r="W2061" s="83" t="str">
        <f t="shared" si="360"/>
        <v/>
      </c>
      <c r="X2061" s="53" t="str">
        <f>IF(V2061="","",COUNTIF($V$7:V2061,"該当３"))</f>
        <v/>
      </c>
    </row>
    <row r="2062" spans="1:24">
      <c r="A2062" s="263">
        <v>1042902000</v>
      </c>
      <c r="B2062" s="263">
        <v>10</v>
      </c>
      <c r="C2062" s="264">
        <v>429</v>
      </c>
      <c r="D2062" s="265">
        <v>2</v>
      </c>
      <c r="E2062" s="264">
        <v>0</v>
      </c>
      <c r="F2062" s="263" t="s">
        <v>495</v>
      </c>
      <c r="G2062" s="263" t="s">
        <v>2127</v>
      </c>
      <c r="H2062" s="263" t="s">
        <v>172</v>
      </c>
      <c r="I2062" s="263"/>
      <c r="J2062" s="51"/>
      <c r="K2062" s="52" t="str">
        <f t="shared" si="361"/>
        <v/>
      </c>
      <c r="L2062" s="83" t="str">
        <f t="shared" si="362"/>
        <v/>
      </c>
      <c r="M2062" s="53" t="str">
        <f>IF(K2062="","",COUNTIF($K$7:K2062,"ﾘｽﾄ１"))</f>
        <v/>
      </c>
      <c r="N2062" s="53" t="str">
        <f t="shared" si="363"/>
        <v/>
      </c>
      <c r="O2062" s="54" t="str">
        <f t="shared" si="364"/>
        <v/>
      </c>
      <c r="P2062" s="53" t="str">
        <f t="shared" si="355"/>
        <v/>
      </c>
      <c r="Q2062" s="52" t="str">
        <f t="shared" si="356"/>
        <v/>
      </c>
      <c r="R2062" s="55" t="str">
        <f t="shared" si="357"/>
        <v/>
      </c>
      <c r="S2062" s="52" t="str">
        <f t="shared" si="365"/>
        <v/>
      </c>
      <c r="T2062" s="83" t="str">
        <f t="shared" si="358"/>
        <v/>
      </c>
      <c r="U2062" s="53" t="str">
        <f>IF(S2062="","",COUNTIF($S$7:S2062,"該当２"))</f>
        <v/>
      </c>
      <c r="V2062" s="56" t="str">
        <f t="shared" si="359"/>
        <v/>
      </c>
      <c r="W2062" s="83" t="str">
        <f t="shared" si="360"/>
        <v/>
      </c>
      <c r="X2062" s="53" t="str">
        <f>IF(V2062="","",COUNTIF($V$7:V2062,"該当３"))</f>
        <v/>
      </c>
    </row>
    <row r="2063" spans="1:24">
      <c r="A2063" s="263">
        <v>1042902001</v>
      </c>
      <c r="B2063" s="263">
        <v>10</v>
      </c>
      <c r="C2063" s="264">
        <v>429</v>
      </c>
      <c r="D2063" s="265">
        <v>2</v>
      </c>
      <c r="E2063" s="264">
        <v>1</v>
      </c>
      <c r="F2063" s="263" t="s">
        <v>495</v>
      </c>
      <c r="G2063" s="263" t="s">
        <v>2127</v>
      </c>
      <c r="H2063" s="263" t="s">
        <v>172</v>
      </c>
      <c r="I2063" s="263" t="s">
        <v>172</v>
      </c>
      <c r="J2063" s="51"/>
      <c r="K2063" s="52" t="str">
        <f t="shared" si="361"/>
        <v/>
      </c>
      <c r="L2063" s="83" t="str">
        <f t="shared" si="362"/>
        <v/>
      </c>
      <c r="M2063" s="53" t="str">
        <f>IF(K2063="","",COUNTIF($K$7:K2063,"ﾘｽﾄ１"))</f>
        <v/>
      </c>
      <c r="N2063" s="53" t="str">
        <f t="shared" si="363"/>
        <v/>
      </c>
      <c r="O2063" s="54" t="str">
        <f t="shared" si="364"/>
        <v/>
      </c>
      <c r="P2063" s="53" t="str">
        <f t="shared" si="355"/>
        <v/>
      </c>
      <c r="Q2063" s="52" t="str">
        <f t="shared" si="356"/>
        <v/>
      </c>
      <c r="R2063" s="55" t="str">
        <f t="shared" si="357"/>
        <v/>
      </c>
      <c r="S2063" s="52" t="str">
        <f t="shared" si="365"/>
        <v/>
      </c>
      <c r="T2063" s="83" t="str">
        <f t="shared" si="358"/>
        <v/>
      </c>
      <c r="U2063" s="53" t="str">
        <f>IF(S2063="","",COUNTIF($S$7:S2063,"該当２"))</f>
        <v/>
      </c>
      <c r="V2063" s="56" t="str">
        <f t="shared" si="359"/>
        <v/>
      </c>
      <c r="W2063" s="83" t="str">
        <f t="shared" si="360"/>
        <v/>
      </c>
      <c r="X2063" s="53" t="str">
        <f>IF(V2063="","",COUNTIF($V$7:V2063,"該当３"))</f>
        <v/>
      </c>
    </row>
    <row r="2064" spans="1:24">
      <c r="A2064" s="263">
        <v>1042902002</v>
      </c>
      <c r="B2064" s="263">
        <v>10</v>
      </c>
      <c r="C2064" s="264">
        <v>429</v>
      </c>
      <c r="D2064" s="265">
        <v>2</v>
      </c>
      <c r="E2064" s="264">
        <v>2</v>
      </c>
      <c r="F2064" s="263" t="s">
        <v>495</v>
      </c>
      <c r="G2064" s="263" t="s">
        <v>2127</v>
      </c>
      <c r="H2064" s="263" t="s">
        <v>172</v>
      </c>
      <c r="I2064" s="263" t="s">
        <v>2139</v>
      </c>
      <c r="J2064" s="51"/>
      <c r="K2064" s="52" t="str">
        <f t="shared" si="361"/>
        <v/>
      </c>
      <c r="L2064" s="83" t="str">
        <f t="shared" si="362"/>
        <v/>
      </c>
      <c r="M2064" s="53" t="str">
        <f>IF(K2064="","",COUNTIF($K$7:K2064,"ﾘｽﾄ１"))</f>
        <v/>
      </c>
      <c r="N2064" s="53" t="str">
        <f t="shared" si="363"/>
        <v/>
      </c>
      <c r="O2064" s="54" t="str">
        <f t="shared" si="364"/>
        <v/>
      </c>
      <c r="P2064" s="53" t="str">
        <f t="shared" si="355"/>
        <v/>
      </c>
      <c r="Q2064" s="52" t="str">
        <f t="shared" si="356"/>
        <v/>
      </c>
      <c r="R2064" s="55" t="str">
        <f t="shared" si="357"/>
        <v/>
      </c>
      <c r="S2064" s="52" t="str">
        <f t="shared" si="365"/>
        <v/>
      </c>
      <c r="T2064" s="83" t="str">
        <f t="shared" si="358"/>
        <v/>
      </c>
      <c r="U2064" s="53" t="str">
        <f>IF(S2064="","",COUNTIF($S$7:S2064,"該当２"))</f>
        <v/>
      </c>
      <c r="V2064" s="56" t="str">
        <f t="shared" si="359"/>
        <v/>
      </c>
      <c r="W2064" s="83" t="str">
        <f t="shared" si="360"/>
        <v/>
      </c>
      <c r="X2064" s="53" t="str">
        <f>IF(V2064="","",COUNTIF($V$7:V2064,"該当３"))</f>
        <v/>
      </c>
    </row>
    <row r="2065" spans="1:24">
      <c r="A2065" s="263">
        <v>1042902003</v>
      </c>
      <c r="B2065" s="263">
        <v>10</v>
      </c>
      <c r="C2065" s="264">
        <v>429</v>
      </c>
      <c r="D2065" s="265">
        <v>2</v>
      </c>
      <c r="E2065" s="264">
        <v>3</v>
      </c>
      <c r="F2065" s="263" t="s">
        <v>495</v>
      </c>
      <c r="G2065" s="263" t="s">
        <v>2127</v>
      </c>
      <c r="H2065" s="263" t="s">
        <v>172</v>
      </c>
      <c r="I2065" s="263" t="s">
        <v>15</v>
      </c>
      <c r="J2065" s="51"/>
      <c r="K2065" s="52" t="str">
        <f t="shared" si="361"/>
        <v/>
      </c>
      <c r="L2065" s="83" t="str">
        <f t="shared" si="362"/>
        <v/>
      </c>
      <c r="M2065" s="53" t="str">
        <f>IF(K2065="","",COUNTIF($K$7:K2065,"ﾘｽﾄ１"))</f>
        <v/>
      </c>
      <c r="N2065" s="53" t="str">
        <f t="shared" si="363"/>
        <v/>
      </c>
      <c r="O2065" s="54" t="str">
        <f t="shared" si="364"/>
        <v/>
      </c>
      <c r="P2065" s="53" t="str">
        <f t="shared" si="355"/>
        <v/>
      </c>
      <c r="Q2065" s="52" t="str">
        <f t="shared" si="356"/>
        <v/>
      </c>
      <c r="R2065" s="55" t="str">
        <f t="shared" si="357"/>
        <v/>
      </c>
      <c r="S2065" s="52" t="str">
        <f t="shared" si="365"/>
        <v/>
      </c>
      <c r="T2065" s="83" t="str">
        <f t="shared" si="358"/>
        <v/>
      </c>
      <c r="U2065" s="53" t="str">
        <f>IF(S2065="","",COUNTIF($S$7:S2065,"該当２"))</f>
        <v/>
      </c>
      <c r="V2065" s="56" t="str">
        <f t="shared" si="359"/>
        <v/>
      </c>
      <c r="W2065" s="83" t="str">
        <f t="shared" si="360"/>
        <v/>
      </c>
      <c r="X2065" s="53" t="str">
        <f>IF(V2065="","",COUNTIF($V$7:V2065,"該当３"))</f>
        <v/>
      </c>
    </row>
    <row r="2066" spans="1:24">
      <c r="A2066" s="263">
        <v>1042903000</v>
      </c>
      <c r="B2066" s="263">
        <v>10</v>
      </c>
      <c r="C2066" s="264">
        <v>429</v>
      </c>
      <c r="D2066" s="265">
        <v>3</v>
      </c>
      <c r="E2066" s="264">
        <v>0</v>
      </c>
      <c r="F2066" s="263" t="s">
        <v>495</v>
      </c>
      <c r="G2066" s="263" t="s">
        <v>2127</v>
      </c>
      <c r="H2066" s="263" t="s">
        <v>2140</v>
      </c>
      <c r="I2066" s="263"/>
      <c r="J2066" s="51"/>
      <c r="K2066" s="52" t="str">
        <f t="shared" si="361"/>
        <v/>
      </c>
      <c r="L2066" s="83" t="str">
        <f t="shared" si="362"/>
        <v/>
      </c>
      <c r="M2066" s="53" t="str">
        <f>IF(K2066="","",COUNTIF($K$7:K2066,"ﾘｽﾄ１"))</f>
        <v/>
      </c>
      <c r="N2066" s="53" t="str">
        <f t="shared" si="363"/>
        <v/>
      </c>
      <c r="O2066" s="54" t="str">
        <f t="shared" si="364"/>
        <v/>
      </c>
      <c r="P2066" s="53" t="str">
        <f t="shared" si="355"/>
        <v/>
      </c>
      <c r="Q2066" s="52" t="str">
        <f t="shared" si="356"/>
        <v/>
      </c>
      <c r="R2066" s="55" t="str">
        <f t="shared" si="357"/>
        <v/>
      </c>
      <c r="S2066" s="52" t="str">
        <f t="shared" si="365"/>
        <v/>
      </c>
      <c r="T2066" s="83" t="str">
        <f t="shared" si="358"/>
        <v/>
      </c>
      <c r="U2066" s="53" t="str">
        <f>IF(S2066="","",COUNTIF($S$7:S2066,"該当２"))</f>
        <v/>
      </c>
      <c r="V2066" s="56" t="str">
        <f t="shared" si="359"/>
        <v/>
      </c>
      <c r="W2066" s="83" t="str">
        <f t="shared" si="360"/>
        <v/>
      </c>
      <c r="X2066" s="53" t="str">
        <f>IF(V2066="","",COUNTIF($V$7:V2066,"該当３"))</f>
        <v/>
      </c>
    </row>
    <row r="2067" spans="1:24">
      <c r="A2067" s="263">
        <v>1042903001</v>
      </c>
      <c r="B2067" s="263">
        <v>10</v>
      </c>
      <c r="C2067" s="264">
        <v>429</v>
      </c>
      <c r="D2067" s="265">
        <v>3</v>
      </c>
      <c r="E2067" s="264">
        <v>1</v>
      </c>
      <c r="F2067" s="263" t="s">
        <v>495</v>
      </c>
      <c r="G2067" s="263" t="s">
        <v>2127</v>
      </c>
      <c r="H2067" s="263" t="s">
        <v>2140</v>
      </c>
      <c r="I2067" s="263" t="s">
        <v>903</v>
      </c>
      <c r="J2067" s="51"/>
      <c r="K2067" s="52" t="str">
        <f t="shared" si="361"/>
        <v/>
      </c>
      <c r="L2067" s="83" t="str">
        <f t="shared" si="362"/>
        <v/>
      </c>
      <c r="M2067" s="53" t="str">
        <f>IF(K2067="","",COUNTIF($K$7:K2067,"ﾘｽﾄ１"))</f>
        <v/>
      </c>
      <c r="N2067" s="53" t="str">
        <f t="shared" si="363"/>
        <v/>
      </c>
      <c r="O2067" s="54" t="str">
        <f t="shared" si="364"/>
        <v/>
      </c>
      <c r="P2067" s="53" t="str">
        <f t="shared" si="355"/>
        <v/>
      </c>
      <c r="Q2067" s="52" t="str">
        <f t="shared" si="356"/>
        <v/>
      </c>
      <c r="R2067" s="55" t="str">
        <f t="shared" si="357"/>
        <v/>
      </c>
      <c r="S2067" s="52" t="str">
        <f t="shared" si="365"/>
        <v/>
      </c>
      <c r="T2067" s="83" t="str">
        <f t="shared" si="358"/>
        <v/>
      </c>
      <c r="U2067" s="53" t="str">
        <f>IF(S2067="","",COUNTIF($S$7:S2067,"該当２"))</f>
        <v/>
      </c>
      <c r="V2067" s="56" t="str">
        <f t="shared" si="359"/>
        <v/>
      </c>
      <c r="W2067" s="83" t="str">
        <f t="shared" si="360"/>
        <v/>
      </c>
      <c r="X2067" s="53" t="str">
        <f>IF(V2067="","",COUNTIF($V$7:V2067,"該当３"))</f>
        <v/>
      </c>
    </row>
    <row r="2068" spans="1:24">
      <c r="A2068" s="263">
        <v>1042903002</v>
      </c>
      <c r="B2068" s="263">
        <v>10</v>
      </c>
      <c r="C2068" s="264">
        <v>429</v>
      </c>
      <c r="D2068" s="265">
        <v>3</v>
      </c>
      <c r="E2068" s="264">
        <v>2</v>
      </c>
      <c r="F2068" s="263" t="s">
        <v>495</v>
      </c>
      <c r="G2068" s="263" t="s">
        <v>2127</v>
      </c>
      <c r="H2068" s="263" t="s">
        <v>2140</v>
      </c>
      <c r="I2068" s="263" t="s">
        <v>2141</v>
      </c>
      <c r="J2068" s="51"/>
      <c r="K2068" s="52" t="str">
        <f t="shared" si="361"/>
        <v/>
      </c>
      <c r="L2068" s="83" t="str">
        <f t="shared" si="362"/>
        <v/>
      </c>
      <c r="M2068" s="53" t="str">
        <f>IF(K2068="","",COUNTIF($K$7:K2068,"ﾘｽﾄ１"))</f>
        <v/>
      </c>
      <c r="N2068" s="53" t="str">
        <f t="shared" si="363"/>
        <v/>
      </c>
      <c r="O2068" s="54" t="str">
        <f t="shared" si="364"/>
        <v/>
      </c>
      <c r="P2068" s="53" t="str">
        <f t="shared" si="355"/>
        <v/>
      </c>
      <c r="Q2068" s="52" t="str">
        <f t="shared" si="356"/>
        <v/>
      </c>
      <c r="R2068" s="55" t="str">
        <f t="shared" si="357"/>
        <v/>
      </c>
      <c r="S2068" s="52" t="str">
        <f t="shared" si="365"/>
        <v/>
      </c>
      <c r="T2068" s="83" t="str">
        <f t="shared" si="358"/>
        <v/>
      </c>
      <c r="U2068" s="53" t="str">
        <f>IF(S2068="","",COUNTIF($S$7:S2068,"該当２"))</f>
        <v/>
      </c>
      <c r="V2068" s="56" t="str">
        <f t="shared" si="359"/>
        <v/>
      </c>
      <c r="W2068" s="83" t="str">
        <f t="shared" si="360"/>
        <v/>
      </c>
      <c r="X2068" s="53" t="str">
        <f>IF(V2068="","",COUNTIF($V$7:V2068,"該当３"))</f>
        <v/>
      </c>
    </row>
    <row r="2069" spans="1:24">
      <c r="A2069" s="263">
        <v>1042903003</v>
      </c>
      <c r="B2069" s="263">
        <v>10</v>
      </c>
      <c r="C2069" s="264">
        <v>429</v>
      </c>
      <c r="D2069" s="265">
        <v>3</v>
      </c>
      <c r="E2069" s="264">
        <v>3</v>
      </c>
      <c r="F2069" s="263" t="s">
        <v>495</v>
      </c>
      <c r="G2069" s="263" t="s">
        <v>2127</v>
      </c>
      <c r="H2069" s="263" t="s">
        <v>2140</v>
      </c>
      <c r="I2069" s="263" t="s">
        <v>215</v>
      </c>
      <c r="J2069" s="51"/>
      <c r="K2069" s="52" t="str">
        <f t="shared" si="361"/>
        <v/>
      </c>
      <c r="L2069" s="83" t="str">
        <f t="shared" si="362"/>
        <v/>
      </c>
      <c r="M2069" s="53" t="str">
        <f>IF(K2069="","",COUNTIF($K$7:K2069,"ﾘｽﾄ１"))</f>
        <v/>
      </c>
      <c r="N2069" s="53" t="str">
        <f t="shared" si="363"/>
        <v/>
      </c>
      <c r="O2069" s="54" t="str">
        <f t="shared" si="364"/>
        <v/>
      </c>
      <c r="P2069" s="53" t="str">
        <f t="shared" si="355"/>
        <v/>
      </c>
      <c r="Q2069" s="52" t="str">
        <f t="shared" si="356"/>
        <v/>
      </c>
      <c r="R2069" s="55" t="str">
        <f t="shared" si="357"/>
        <v/>
      </c>
      <c r="S2069" s="52" t="str">
        <f t="shared" si="365"/>
        <v/>
      </c>
      <c r="T2069" s="83" t="str">
        <f t="shared" si="358"/>
        <v/>
      </c>
      <c r="U2069" s="53" t="str">
        <f>IF(S2069="","",COUNTIF($S$7:S2069,"該当２"))</f>
        <v/>
      </c>
      <c r="V2069" s="56" t="str">
        <f t="shared" si="359"/>
        <v/>
      </c>
      <c r="W2069" s="83" t="str">
        <f t="shared" si="360"/>
        <v/>
      </c>
      <c r="X2069" s="53" t="str">
        <f>IF(V2069="","",COUNTIF($V$7:V2069,"該当３"))</f>
        <v/>
      </c>
    </row>
    <row r="2070" spans="1:24">
      <c r="A2070" s="263">
        <v>1042903004</v>
      </c>
      <c r="B2070" s="263">
        <v>10</v>
      </c>
      <c r="C2070" s="264">
        <v>429</v>
      </c>
      <c r="D2070" s="265">
        <v>3</v>
      </c>
      <c r="E2070" s="264">
        <v>4</v>
      </c>
      <c r="F2070" s="263" t="s">
        <v>495</v>
      </c>
      <c r="G2070" s="263" t="s">
        <v>2127</v>
      </c>
      <c r="H2070" s="263" t="s">
        <v>2140</v>
      </c>
      <c r="I2070" s="263" t="s">
        <v>622</v>
      </c>
      <c r="J2070" s="51"/>
      <c r="K2070" s="52" t="str">
        <f t="shared" si="361"/>
        <v/>
      </c>
      <c r="L2070" s="83" t="str">
        <f t="shared" si="362"/>
        <v/>
      </c>
      <c r="M2070" s="53" t="str">
        <f>IF(K2070="","",COUNTIF($K$7:K2070,"ﾘｽﾄ１"))</f>
        <v/>
      </c>
      <c r="N2070" s="53" t="str">
        <f t="shared" si="363"/>
        <v/>
      </c>
      <c r="O2070" s="54" t="str">
        <f t="shared" si="364"/>
        <v/>
      </c>
      <c r="P2070" s="53" t="str">
        <f t="shared" si="355"/>
        <v/>
      </c>
      <c r="Q2070" s="52" t="str">
        <f t="shared" si="356"/>
        <v/>
      </c>
      <c r="R2070" s="55" t="str">
        <f t="shared" si="357"/>
        <v/>
      </c>
      <c r="S2070" s="52" t="str">
        <f t="shared" si="365"/>
        <v/>
      </c>
      <c r="T2070" s="83" t="str">
        <f t="shared" si="358"/>
        <v/>
      </c>
      <c r="U2070" s="53" t="str">
        <f>IF(S2070="","",COUNTIF($S$7:S2070,"該当２"))</f>
        <v/>
      </c>
      <c r="V2070" s="56" t="str">
        <f t="shared" si="359"/>
        <v/>
      </c>
      <c r="W2070" s="83" t="str">
        <f t="shared" si="360"/>
        <v/>
      </c>
      <c r="X2070" s="53" t="str">
        <f>IF(V2070="","",COUNTIF($V$7:V2070,"該当３"))</f>
        <v/>
      </c>
    </row>
    <row r="2071" spans="1:24">
      <c r="A2071" s="263">
        <v>1042904000</v>
      </c>
      <c r="B2071" s="263">
        <v>10</v>
      </c>
      <c r="C2071" s="264">
        <v>429</v>
      </c>
      <c r="D2071" s="265">
        <v>4</v>
      </c>
      <c r="E2071" s="264">
        <v>0</v>
      </c>
      <c r="F2071" s="263" t="s">
        <v>495</v>
      </c>
      <c r="G2071" s="263" t="s">
        <v>2127</v>
      </c>
      <c r="H2071" s="263" t="s">
        <v>2142</v>
      </c>
      <c r="I2071" s="263"/>
      <c r="J2071" s="51"/>
      <c r="K2071" s="52" t="str">
        <f t="shared" si="361"/>
        <v/>
      </c>
      <c r="L2071" s="83" t="str">
        <f t="shared" si="362"/>
        <v/>
      </c>
      <c r="M2071" s="53" t="str">
        <f>IF(K2071="","",COUNTIF($K$7:K2071,"ﾘｽﾄ１"))</f>
        <v/>
      </c>
      <c r="N2071" s="53" t="str">
        <f t="shared" si="363"/>
        <v/>
      </c>
      <c r="O2071" s="54" t="str">
        <f t="shared" si="364"/>
        <v/>
      </c>
      <c r="P2071" s="53" t="str">
        <f t="shared" si="355"/>
        <v/>
      </c>
      <c r="Q2071" s="52" t="str">
        <f t="shared" si="356"/>
        <v/>
      </c>
      <c r="R2071" s="55" t="str">
        <f t="shared" si="357"/>
        <v/>
      </c>
      <c r="S2071" s="52" t="str">
        <f t="shared" si="365"/>
        <v/>
      </c>
      <c r="T2071" s="83" t="str">
        <f t="shared" si="358"/>
        <v/>
      </c>
      <c r="U2071" s="53" t="str">
        <f>IF(S2071="","",COUNTIF($S$7:S2071,"該当２"))</f>
        <v/>
      </c>
      <c r="V2071" s="56" t="str">
        <f t="shared" si="359"/>
        <v/>
      </c>
      <c r="W2071" s="83" t="str">
        <f t="shared" si="360"/>
        <v/>
      </c>
      <c r="X2071" s="53" t="str">
        <f>IF(V2071="","",COUNTIF($V$7:V2071,"該当３"))</f>
        <v/>
      </c>
    </row>
    <row r="2072" spans="1:24">
      <c r="A2072" s="263">
        <v>1042904001</v>
      </c>
      <c r="B2072" s="263">
        <v>10</v>
      </c>
      <c r="C2072" s="264">
        <v>429</v>
      </c>
      <c r="D2072" s="265">
        <v>4</v>
      </c>
      <c r="E2072" s="264">
        <v>1</v>
      </c>
      <c r="F2072" s="263" t="s">
        <v>495</v>
      </c>
      <c r="G2072" s="263" t="s">
        <v>2127</v>
      </c>
      <c r="H2072" s="263" t="s">
        <v>2142</v>
      </c>
      <c r="I2072" s="263" t="s">
        <v>1715</v>
      </c>
      <c r="J2072" s="51"/>
      <c r="K2072" s="52" t="str">
        <f t="shared" si="361"/>
        <v/>
      </c>
      <c r="L2072" s="83" t="str">
        <f t="shared" si="362"/>
        <v/>
      </c>
      <c r="M2072" s="53" t="str">
        <f>IF(K2072="","",COUNTIF($K$7:K2072,"ﾘｽﾄ１"))</f>
        <v/>
      </c>
      <c r="N2072" s="53" t="str">
        <f t="shared" si="363"/>
        <v/>
      </c>
      <c r="O2072" s="54" t="str">
        <f t="shared" si="364"/>
        <v/>
      </c>
      <c r="P2072" s="53" t="str">
        <f t="shared" si="355"/>
        <v/>
      </c>
      <c r="Q2072" s="52" t="str">
        <f t="shared" si="356"/>
        <v/>
      </c>
      <c r="R2072" s="55" t="str">
        <f t="shared" si="357"/>
        <v/>
      </c>
      <c r="S2072" s="52" t="str">
        <f t="shared" si="365"/>
        <v/>
      </c>
      <c r="T2072" s="83" t="str">
        <f t="shared" si="358"/>
        <v/>
      </c>
      <c r="U2072" s="53" t="str">
        <f>IF(S2072="","",COUNTIF($S$7:S2072,"該当２"))</f>
        <v/>
      </c>
      <c r="V2072" s="56" t="str">
        <f t="shared" si="359"/>
        <v/>
      </c>
      <c r="W2072" s="83" t="str">
        <f t="shared" si="360"/>
        <v/>
      </c>
      <c r="X2072" s="53" t="str">
        <f>IF(V2072="","",COUNTIF($V$7:V2072,"該当３"))</f>
        <v/>
      </c>
    </row>
    <row r="2073" spans="1:24">
      <c r="A2073" s="263">
        <v>1042904002</v>
      </c>
      <c r="B2073" s="263">
        <v>10</v>
      </c>
      <c r="C2073" s="264">
        <v>429</v>
      </c>
      <c r="D2073" s="265">
        <v>4</v>
      </c>
      <c r="E2073" s="264">
        <v>2</v>
      </c>
      <c r="F2073" s="263" t="s">
        <v>495</v>
      </c>
      <c r="G2073" s="263" t="s">
        <v>2127</v>
      </c>
      <c r="H2073" s="263" t="s">
        <v>2142</v>
      </c>
      <c r="I2073" s="263" t="s">
        <v>218</v>
      </c>
      <c r="J2073" s="51"/>
      <c r="K2073" s="52" t="str">
        <f t="shared" si="361"/>
        <v/>
      </c>
      <c r="L2073" s="83" t="str">
        <f t="shared" si="362"/>
        <v/>
      </c>
      <c r="M2073" s="53" t="str">
        <f>IF(K2073="","",COUNTIF($K$7:K2073,"ﾘｽﾄ１"))</f>
        <v/>
      </c>
      <c r="N2073" s="53" t="str">
        <f t="shared" si="363"/>
        <v/>
      </c>
      <c r="O2073" s="54" t="str">
        <f t="shared" si="364"/>
        <v/>
      </c>
      <c r="P2073" s="53" t="str">
        <f t="shared" si="355"/>
        <v/>
      </c>
      <c r="Q2073" s="52" t="str">
        <f t="shared" si="356"/>
        <v/>
      </c>
      <c r="R2073" s="55" t="str">
        <f t="shared" si="357"/>
        <v/>
      </c>
      <c r="S2073" s="52" t="str">
        <f t="shared" si="365"/>
        <v/>
      </c>
      <c r="T2073" s="83" t="str">
        <f t="shared" si="358"/>
        <v/>
      </c>
      <c r="U2073" s="53" t="str">
        <f>IF(S2073="","",COUNTIF($S$7:S2073,"該当２"))</f>
        <v/>
      </c>
      <c r="V2073" s="56" t="str">
        <f t="shared" si="359"/>
        <v/>
      </c>
      <c r="W2073" s="83" t="str">
        <f t="shared" si="360"/>
        <v/>
      </c>
      <c r="X2073" s="53" t="str">
        <f>IF(V2073="","",COUNTIF($V$7:V2073,"該当３"))</f>
        <v/>
      </c>
    </row>
    <row r="2074" spans="1:24">
      <c r="A2074" s="263">
        <v>1042904003</v>
      </c>
      <c r="B2074" s="263">
        <v>10</v>
      </c>
      <c r="C2074" s="264">
        <v>429</v>
      </c>
      <c r="D2074" s="265">
        <v>4</v>
      </c>
      <c r="E2074" s="264">
        <v>3</v>
      </c>
      <c r="F2074" s="263" t="s">
        <v>495</v>
      </c>
      <c r="G2074" s="263" t="s">
        <v>2127</v>
      </c>
      <c r="H2074" s="263" t="s">
        <v>2142</v>
      </c>
      <c r="I2074" s="263" t="s">
        <v>2143</v>
      </c>
      <c r="J2074" s="51"/>
      <c r="K2074" s="52" t="str">
        <f t="shared" si="361"/>
        <v/>
      </c>
      <c r="L2074" s="83" t="str">
        <f t="shared" si="362"/>
        <v/>
      </c>
      <c r="M2074" s="53" t="str">
        <f>IF(K2074="","",COUNTIF($K$7:K2074,"ﾘｽﾄ１"))</f>
        <v/>
      </c>
      <c r="N2074" s="53" t="str">
        <f t="shared" si="363"/>
        <v/>
      </c>
      <c r="O2074" s="54" t="str">
        <f t="shared" si="364"/>
        <v/>
      </c>
      <c r="P2074" s="53" t="str">
        <f t="shared" si="355"/>
        <v/>
      </c>
      <c r="Q2074" s="52" t="str">
        <f t="shared" si="356"/>
        <v/>
      </c>
      <c r="R2074" s="55" t="str">
        <f t="shared" si="357"/>
        <v/>
      </c>
      <c r="S2074" s="52" t="str">
        <f t="shared" si="365"/>
        <v/>
      </c>
      <c r="T2074" s="83" t="str">
        <f t="shared" si="358"/>
        <v/>
      </c>
      <c r="U2074" s="53" t="str">
        <f>IF(S2074="","",COUNTIF($S$7:S2074,"該当２"))</f>
        <v/>
      </c>
      <c r="V2074" s="56" t="str">
        <f t="shared" si="359"/>
        <v/>
      </c>
      <c r="W2074" s="83" t="str">
        <f t="shared" si="360"/>
        <v/>
      </c>
      <c r="X2074" s="53" t="str">
        <f>IF(V2074="","",COUNTIF($V$7:V2074,"該当３"))</f>
        <v/>
      </c>
    </row>
    <row r="2075" spans="1:24">
      <c r="A2075" s="263">
        <v>1042904004</v>
      </c>
      <c r="B2075" s="263">
        <v>10</v>
      </c>
      <c r="C2075" s="264">
        <v>429</v>
      </c>
      <c r="D2075" s="265">
        <v>4</v>
      </c>
      <c r="E2075" s="264">
        <v>4</v>
      </c>
      <c r="F2075" s="263" t="s">
        <v>495</v>
      </c>
      <c r="G2075" s="263" t="s">
        <v>2127</v>
      </c>
      <c r="H2075" s="263" t="s">
        <v>2142</v>
      </c>
      <c r="I2075" s="263" t="s">
        <v>2144</v>
      </c>
      <c r="K2075" s="52" t="str">
        <f t="shared" si="361"/>
        <v/>
      </c>
      <c r="L2075" s="83" t="str">
        <f t="shared" si="362"/>
        <v/>
      </c>
      <c r="M2075" s="53" t="str">
        <f>IF(K2075="","",COUNTIF($K$7:K2075,"ﾘｽﾄ１"))</f>
        <v/>
      </c>
      <c r="N2075" s="53" t="str">
        <f t="shared" si="363"/>
        <v/>
      </c>
      <c r="O2075" s="54" t="str">
        <f t="shared" si="364"/>
        <v/>
      </c>
      <c r="P2075" s="53" t="str">
        <f t="shared" si="355"/>
        <v/>
      </c>
      <c r="Q2075" s="52" t="str">
        <f t="shared" si="356"/>
        <v/>
      </c>
      <c r="R2075" s="55" t="str">
        <f t="shared" si="357"/>
        <v/>
      </c>
      <c r="S2075" s="52" t="str">
        <f t="shared" si="365"/>
        <v/>
      </c>
      <c r="T2075" s="83" t="str">
        <f t="shared" si="358"/>
        <v/>
      </c>
      <c r="U2075" s="53" t="str">
        <f>IF(S2075="","",COUNTIF($S$7:S2075,"該当２"))</f>
        <v/>
      </c>
      <c r="V2075" s="56" t="str">
        <f t="shared" si="359"/>
        <v/>
      </c>
      <c r="W2075" s="83" t="str">
        <f t="shared" si="360"/>
        <v/>
      </c>
      <c r="X2075" s="53" t="str">
        <f>IF(V2075="","",COUNTIF($V$7:V2075,"該当３"))</f>
        <v/>
      </c>
    </row>
    <row r="2076" spans="1:24">
      <c r="A2076" s="263">
        <v>1042904005</v>
      </c>
      <c r="B2076" s="263">
        <v>10</v>
      </c>
      <c r="C2076" s="264">
        <v>429</v>
      </c>
      <c r="D2076" s="265">
        <v>4</v>
      </c>
      <c r="E2076" s="264">
        <v>5</v>
      </c>
      <c r="F2076" s="263" t="s">
        <v>495</v>
      </c>
      <c r="G2076" s="263" t="s">
        <v>2127</v>
      </c>
      <c r="H2076" s="263" t="s">
        <v>2142</v>
      </c>
      <c r="I2076" s="263" t="s">
        <v>1288</v>
      </c>
      <c r="K2076" s="52" t="str">
        <f t="shared" si="361"/>
        <v/>
      </c>
      <c r="L2076" s="83" t="str">
        <f t="shared" si="362"/>
        <v/>
      </c>
      <c r="M2076" s="53" t="str">
        <f>IF(K2076="","",COUNTIF($K$7:K2076,"ﾘｽﾄ１"))</f>
        <v/>
      </c>
      <c r="N2076" s="53" t="str">
        <f t="shared" si="363"/>
        <v/>
      </c>
      <c r="O2076" s="54" t="str">
        <f t="shared" si="364"/>
        <v/>
      </c>
      <c r="P2076" s="53" t="str">
        <f t="shared" si="355"/>
        <v/>
      </c>
      <c r="Q2076" s="52" t="str">
        <f t="shared" si="356"/>
        <v/>
      </c>
      <c r="R2076" s="55" t="str">
        <f t="shared" si="357"/>
        <v/>
      </c>
      <c r="S2076" s="52" t="str">
        <f t="shared" si="365"/>
        <v/>
      </c>
      <c r="T2076" s="83" t="str">
        <f t="shared" si="358"/>
        <v/>
      </c>
      <c r="U2076" s="53" t="str">
        <f>IF(S2076="","",COUNTIF($S$7:S2076,"該当２"))</f>
        <v/>
      </c>
      <c r="V2076" s="56" t="str">
        <f t="shared" si="359"/>
        <v/>
      </c>
      <c r="W2076" s="83" t="str">
        <f t="shared" si="360"/>
        <v/>
      </c>
      <c r="X2076" s="53" t="str">
        <f>IF(V2076="","",COUNTIF($V$7:V2076,"該当３"))</f>
        <v/>
      </c>
    </row>
    <row r="2077" spans="1:24">
      <c r="A2077" s="263">
        <v>1042904006</v>
      </c>
      <c r="B2077" s="263">
        <v>10</v>
      </c>
      <c r="C2077" s="264">
        <v>429</v>
      </c>
      <c r="D2077" s="265">
        <v>4</v>
      </c>
      <c r="E2077" s="264">
        <v>6</v>
      </c>
      <c r="F2077" s="263" t="s">
        <v>495</v>
      </c>
      <c r="G2077" s="263" t="s">
        <v>2127</v>
      </c>
      <c r="H2077" s="263" t="s">
        <v>2142</v>
      </c>
      <c r="I2077" s="263" t="s">
        <v>2145</v>
      </c>
      <c r="K2077" s="52" t="str">
        <f t="shared" si="361"/>
        <v/>
      </c>
      <c r="L2077" s="83" t="str">
        <f t="shared" si="362"/>
        <v/>
      </c>
      <c r="M2077" s="53" t="str">
        <f>IF(K2077="","",COUNTIF($K$7:K2077,"ﾘｽﾄ１"))</f>
        <v/>
      </c>
      <c r="N2077" s="53" t="str">
        <f t="shared" si="363"/>
        <v/>
      </c>
      <c r="O2077" s="54" t="str">
        <f t="shared" si="364"/>
        <v/>
      </c>
      <c r="P2077" s="53" t="str">
        <f t="shared" si="355"/>
        <v/>
      </c>
      <c r="Q2077" s="52" t="str">
        <f t="shared" si="356"/>
        <v/>
      </c>
      <c r="R2077" s="55" t="str">
        <f t="shared" si="357"/>
        <v/>
      </c>
      <c r="S2077" s="52" t="str">
        <f t="shared" si="365"/>
        <v/>
      </c>
      <c r="T2077" s="83" t="str">
        <f t="shared" si="358"/>
        <v/>
      </c>
      <c r="U2077" s="53" t="str">
        <f>IF(S2077="","",COUNTIF($S$7:S2077,"該当２"))</f>
        <v/>
      </c>
      <c r="V2077" s="56" t="str">
        <f t="shared" si="359"/>
        <v/>
      </c>
      <c r="W2077" s="83" t="str">
        <f t="shared" si="360"/>
        <v/>
      </c>
      <c r="X2077" s="53" t="str">
        <f>IF(V2077="","",COUNTIF($V$7:V2077,"該当３"))</f>
        <v/>
      </c>
    </row>
    <row r="2078" spans="1:24">
      <c r="A2078" s="263">
        <v>1042905000</v>
      </c>
      <c r="B2078" s="263">
        <v>10</v>
      </c>
      <c r="C2078" s="264">
        <v>429</v>
      </c>
      <c r="D2078" s="265">
        <v>5</v>
      </c>
      <c r="E2078" s="264">
        <v>0</v>
      </c>
      <c r="F2078" s="263" t="s">
        <v>495</v>
      </c>
      <c r="G2078" s="263" t="s">
        <v>2127</v>
      </c>
      <c r="H2078" s="263" t="s">
        <v>2146</v>
      </c>
      <c r="I2078" s="263"/>
      <c r="K2078" s="52" t="str">
        <f t="shared" si="361"/>
        <v/>
      </c>
      <c r="L2078" s="83" t="str">
        <f t="shared" si="362"/>
        <v/>
      </c>
      <c r="M2078" s="53" t="str">
        <f>IF(K2078="","",COUNTIF($K$7:K2078,"ﾘｽﾄ１"))</f>
        <v/>
      </c>
      <c r="N2078" s="53" t="str">
        <f t="shared" si="363"/>
        <v/>
      </c>
      <c r="O2078" s="54" t="str">
        <f t="shared" si="364"/>
        <v/>
      </c>
      <c r="P2078" s="53" t="str">
        <f t="shared" si="355"/>
        <v/>
      </c>
      <c r="Q2078" s="52" t="str">
        <f t="shared" si="356"/>
        <v/>
      </c>
      <c r="R2078" s="55" t="str">
        <f t="shared" si="357"/>
        <v/>
      </c>
      <c r="S2078" s="52" t="str">
        <f t="shared" si="365"/>
        <v/>
      </c>
      <c r="T2078" s="83" t="str">
        <f t="shared" si="358"/>
        <v/>
      </c>
      <c r="U2078" s="53" t="str">
        <f>IF(S2078="","",COUNTIF($S$7:S2078,"該当２"))</f>
        <v/>
      </c>
      <c r="V2078" s="56" t="str">
        <f t="shared" si="359"/>
        <v/>
      </c>
      <c r="W2078" s="83" t="str">
        <f t="shared" si="360"/>
        <v/>
      </c>
      <c r="X2078" s="53" t="str">
        <f>IF(V2078="","",COUNTIF($V$7:V2078,"該当３"))</f>
        <v/>
      </c>
    </row>
    <row r="2079" spans="1:24">
      <c r="A2079" s="263">
        <v>1042905001</v>
      </c>
      <c r="B2079" s="263">
        <v>10</v>
      </c>
      <c r="C2079" s="264">
        <v>429</v>
      </c>
      <c r="D2079" s="265">
        <v>5</v>
      </c>
      <c r="E2079" s="264">
        <v>1</v>
      </c>
      <c r="F2079" s="263" t="s">
        <v>495</v>
      </c>
      <c r="G2079" s="263" t="s">
        <v>2127</v>
      </c>
      <c r="H2079" s="263" t="s">
        <v>2146</v>
      </c>
      <c r="I2079" s="263" t="s">
        <v>2147</v>
      </c>
      <c r="K2079" s="52" t="str">
        <f t="shared" si="361"/>
        <v/>
      </c>
      <c r="L2079" s="83" t="str">
        <f t="shared" si="362"/>
        <v/>
      </c>
      <c r="M2079" s="53" t="str">
        <f>IF(K2079="","",COUNTIF($K$7:K2079,"ﾘｽﾄ１"))</f>
        <v/>
      </c>
      <c r="N2079" s="53" t="str">
        <f t="shared" si="363"/>
        <v/>
      </c>
      <c r="O2079" s="54" t="str">
        <f t="shared" si="364"/>
        <v/>
      </c>
      <c r="P2079" s="53" t="str">
        <f t="shared" si="355"/>
        <v/>
      </c>
      <c r="Q2079" s="52" t="str">
        <f t="shared" si="356"/>
        <v/>
      </c>
      <c r="R2079" s="55" t="str">
        <f t="shared" si="357"/>
        <v/>
      </c>
      <c r="S2079" s="52" t="str">
        <f t="shared" si="365"/>
        <v/>
      </c>
      <c r="T2079" s="83" t="str">
        <f t="shared" si="358"/>
        <v/>
      </c>
      <c r="U2079" s="53" t="str">
        <f>IF(S2079="","",COUNTIF($S$7:S2079,"該当２"))</f>
        <v/>
      </c>
      <c r="V2079" s="56" t="str">
        <f t="shared" si="359"/>
        <v/>
      </c>
      <c r="W2079" s="83" t="str">
        <f t="shared" si="360"/>
        <v/>
      </c>
      <c r="X2079" s="53" t="str">
        <f>IF(V2079="","",COUNTIF($V$7:V2079,"該当３"))</f>
        <v/>
      </c>
    </row>
    <row r="2080" spans="1:24">
      <c r="A2080" s="263">
        <v>1042905002</v>
      </c>
      <c r="B2080" s="263">
        <v>10</v>
      </c>
      <c r="C2080" s="264">
        <v>429</v>
      </c>
      <c r="D2080" s="265">
        <v>5</v>
      </c>
      <c r="E2080" s="264">
        <v>2</v>
      </c>
      <c r="F2080" s="263" t="s">
        <v>495</v>
      </c>
      <c r="G2080" s="263" t="s">
        <v>2127</v>
      </c>
      <c r="H2080" s="263" t="s">
        <v>2146</v>
      </c>
      <c r="I2080" s="263" t="s">
        <v>173</v>
      </c>
      <c r="K2080" s="52" t="str">
        <f t="shared" si="361"/>
        <v/>
      </c>
      <c r="L2080" s="83" t="str">
        <f t="shared" si="362"/>
        <v/>
      </c>
      <c r="M2080" s="53" t="str">
        <f>IF(K2080="","",COUNTIF($K$7:K2080,"ﾘｽﾄ１"))</f>
        <v/>
      </c>
      <c r="N2080" s="53" t="str">
        <f t="shared" si="363"/>
        <v/>
      </c>
      <c r="O2080" s="54" t="str">
        <f t="shared" si="364"/>
        <v/>
      </c>
      <c r="P2080" s="53" t="str">
        <f t="shared" si="355"/>
        <v/>
      </c>
      <c r="Q2080" s="52" t="str">
        <f t="shared" si="356"/>
        <v/>
      </c>
      <c r="R2080" s="55" t="str">
        <f t="shared" si="357"/>
        <v/>
      </c>
      <c r="S2080" s="52" t="str">
        <f t="shared" si="365"/>
        <v/>
      </c>
      <c r="T2080" s="83" t="str">
        <f t="shared" si="358"/>
        <v/>
      </c>
      <c r="U2080" s="53" t="str">
        <f>IF(S2080="","",COUNTIF($S$7:S2080,"該当２"))</f>
        <v/>
      </c>
      <c r="V2080" s="56" t="str">
        <f t="shared" si="359"/>
        <v/>
      </c>
      <c r="W2080" s="83" t="str">
        <f t="shared" si="360"/>
        <v/>
      </c>
      <c r="X2080" s="53" t="str">
        <f>IF(V2080="","",COUNTIF($V$7:V2080,"該当３"))</f>
        <v/>
      </c>
    </row>
    <row r="2081" spans="1:24">
      <c r="A2081" s="263">
        <v>1042905003</v>
      </c>
      <c r="B2081" s="263">
        <v>10</v>
      </c>
      <c r="C2081" s="264">
        <v>429</v>
      </c>
      <c r="D2081" s="265">
        <v>5</v>
      </c>
      <c r="E2081" s="264">
        <v>3</v>
      </c>
      <c r="F2081" s="263" t="s">
        <v>495</v>
      </c>
      <c r="G2081" s="263" t="s">
        <v>2127</v>
      </c>
      <c r="H2081" s="263" t="s">
        <v>2146</v>
      </c>
      <c r="I2081" s="263" t="s">
        <v>2148</v>
      </c>
      <c r="K2081" s="52" t="str">
        <f t="shared" si="361"/>
        <v/>
      </c>
      <c r="L2081" s="83" t="str">
        <f t="shared" si="362"/>
        <v/>
      </c>
      <c r="M2081" s="53" t="str">
        <f>IF(K2081="","",COUNTIF($K$7:K2081,"ﾘｽﾄ１"))</f>
        <v/>
      </c>
      <c r="N2081" s="53" t="str">
        <f t="shared" si="363"/>
        <v/>
      </c>
      <c r="O2081" s="54" t="str">
        <f t="shared" si="364"/>
        <v/>
      </c>
      <c r="P2081" s="53" t="str">
        <f t="shared" si="355"/>
        <v/>
      </c>
      <c r="Q2081" s="52" t="str">
        <f t="shared" si="356"/>
        <v/>
      </c>
      <c r="R2081" s="55" t="str">
        <f t="shared" si="357"/>
        <v/>
      </c>
      <c r="S2081" s="52" t="str">
        <f t="shared" si="365"/>
        <v/>
      </c>
      <c r="T2081" s="83" t="str">
        <f t="shared" si="358"/>
        <v/>
      </c>
      <c r="U2081" s="53" t="str">
        <f>IF(S2081="","",COUNTIF($S$7:S2081,"該当２"))</f>
        <v/>
      </c>
      <c r="V2081" s="56" t="str">
        <f t="shared" si="359"/>
        <v/>
      </c>
      <c r="W2081" s="83" t="str">
        <f t="shared" si="360"/>
        <v/>
      </c>
      <c r="X2081" s="53" t="str">
        <f>IF(V2081="","",COUNTIF($V$7:V2081,"該当３"))</f>
        <v/>
      </c>
    </row>
    <row r="2082" spans="1:24">
      <c r="A2082" s="263">
        <v>1042905004</v>
      </c>
      <c r="B2082" s="263">
        <v>10</v>
      </c>
      <c r="C2082" s="264">
        <v>429</v>
      </c>
      <c r="D2082" s="265">
        <v>5</v>
      </c>
      <c r="E2082" s="264">
        <v>4</v>
      </c>
      <c r="F2082" s="263" t="s">
        <v>495</v>
      </c>
      <c r="G2082" s="263" t="s">
        <v>2127</v>
      </c>
      <c r="H2082" s="263" t="s">
        <v>2146</v>
      </c>
      <c r="I2082" s="263" t="s">
        <v>18</v>
      </c>
      <c r="K2082" s="52" t="str">
        <f t="shared" si="361"/>
        <v/>
      </c>
      <c r="L2082" s="83" t="str">
        <f t="shared" si="362"/>
        <v/>
      </c>
      <c r="M2082" s="53" t="str">
        <f>IF(K2082="","",COUNTIF($K$7:K2082,"ﾘｽﾄ１"))</f>
        <v/>
      </c>
      <c r="N2082" s="53" t="str">
        <f t="shared" si="363"/>
        <v/>
      </c>
      <c r="O2082" s="54" t="str">
        <f t="shared" si="364"/>
        <v/>
      </c>
      <c r="P2082" s="53" t="str">
        <f t="shared" si="355"/>
        <v/>
      </c>
      <c r="Q2082" s="52" t="str">
        <f t="shared" si="356"/>
        <v/>
      </c>
      <c r="R2082" s="55" t="str">
        <f t="shared" si="357"/>
        <v/>
      </c>
      <c r="S2082" s="52" t="str">
        <f t="shared" si="365"/>
        <v/>
      </c>
      <c r="T2082" s="83" t="str">
        <f t="shared" si="358"/>
        <v/>
      </c>
      <c r="U2082" s="53" t="str">
        <f>IF(S2082="","",COUNTIF($S$7:S2082,"該当２"))</f>
        <v/>
      </c>
      <c r="V2082" s="56" t="str">
        <f t="shared" si="359"/>
        <v/>
      </c>
      <c r="W2082" s="83" t="str">
        <f t="shared" si="360"/>
        <v/>
      </c>
      <c r="X2082" s="53" t="str">
        <f>IF(V2082="","",COUNTIF($V$7:V2082,"該当３"))</f>
        <v/>
      </c>
    </row>
    <row r="2083" spans="1:24">
      <c r="A2083" s="263">
        <v>1042905005</v>
      </c>
      <c r="B2083" s="263">
        <v>10</v>
      </c>
      <c r="C2083" s="264">
        <v>429</v>
      </c>
      <c r="D2083" s="265">
        <v>5</v>
      </c>
      <c r="E2083" s="264">
        <v>5</v>
      </c>
      <c r="F2083" s="263" t="s">
        <v>495</v>
      </c>
      <c r="G2083" s="263" t="s">
        <v>2127</v>
      </c>
      <c r="H2083" s="263" t="s">
        <v>2146</v>
      </c>
      <c r="I2083" s="263" t="s">
        <v>2149</v>
      </c>
      <c r="K2083" s="52" t="str">
        <f t="shared" si="361"/>
        <v/>
      </c>
      <c r="L2083" s="83" t="str">
        <f t="shared" si="362"/>
        <v/>
      </c>
      <c r="M2083" s="53" t="str">
        <f>IF(K2083="","",COUNTIF($K$7:K2083,"ﾘｽﾄ１"))</f>
        <v/>
      </c>
      <c r="N2083" s="53" t="str">
        <f t="shared" si="363"/>
        <v/>
      </c>
      <c r="O2083" s="54" t="str">
        <f t="shared" si="364"/>
        <v/>
      </c>
      <c r="P2083" s="53" t="str">
        <f t="shared" si="355"/>
        <v/>
      </c>
      <c r="Q2083" s="52" t="str">
        <f t="shared" si="356"/>
        <v/>
      </c>
      <c r="R2083" s="55" t="str">
        <f t="shared" si="357"/>
        <v/>
      </c>
      <c r="S2083" s="52" t="str">
        <f t="shared" si="365"/>
        <v/>
      </c>
      <c r="T2083" s="83" t="str">
        <f t="shared" si="358"/>
        <v/>
      </c>
      <c r="U2083" s="53" t="str">
        <f>IF(S2083="","",COUNTIF($S$7:S2083,"該当２"))</f>
        <v/>
      </c>
      <c r="V2083" s="56" t="str">
        <f t="shared" si="359"/>
        <v/>
      </c>
      <c r="W2083" s="83" t="str">
        <f t="shared" si="360"/>
        <v/>
      </c>
      <c r="X2083" s="53" t="str">
        <f>IF(V2083="","",COUNTIF($V$7:V2083,"該当３"))</f>
        <v/>
      </c>
    </row>
    <row r="2084" spans="1:24">
      <c r="A2084" s="263">
        <v>1044300000</v>
      </c>
      <c r="B2084" s="263">
        <v>10</v>
      </c>
      <c r="C2084" s="264">
        <v>443</v>
      </c>
      <c r="D2084" s="265">
        <v>0</v>
      </c>
      <c r="E2084" s="264">
        <v>0</v>
      </c>
      <c r="F2084" s="263" t="s">
        <v>495</v>
      </c>
      <c r="G2084" s="275" t="s">
        <v>2150</v>
      </c>
      <c r="H2084" s="263"/>
      <c r="I2084" s="263"/>
      <c r="K2084" s="52" t="str">
        <f t="shared" si="361"/>
        <v>ﾘｽﾄ１</v>
      </c>
      <c r="L2084" s="83" t="str">
        <f t="shared" si="362"/>
        <v>片品村</v>
      </c>
      <c r="M2084" s="53">
        <f>IF(K2084="","",COUNTIF($K$7:K2084,"ﾘｽﾄ１"))</f>
        <v>26</v>
      </c>
      <c r="N2084" s="53" t="str">
        <f t="shared" si="363"/>
        <v/>
      </c>
      <c r="O2084" s="54" t="str">
        <f t="shared" si="364"/>
        <v/>
      </c>
      <c r="P2084" s="53" t="str">
        <f t="shared" si="355"/>
        <v/>
      </c>
      <c r="Q2084" s="52" t="str">
        <f t="shared" si="356"/>
        <v/>
      </c>
      <c r="R2084" s="55" t="str">
        <f t="shared" si="357"/>
        <v/>
      </c>
      <c r="S2084" s="52" t="str">
        <f t="shared" si="365"/>
        <v/>
      </c>
      <c r="T2084" s="83" t="str">
        <f t="shared" si="358"/>
        <v/>
      </c>
      <c r="U2084" s="53" t="str">
        <f>IF(S2084="","",COUNTIF($S$7:S2084,"該当２"))</f>
        <v/>
      </c>
      <c r="V2084" s="56" t="str">
        <f t="shared" si="359"/>
        <v/>
      </c>
      <c r="W2084" s="83" t="str">
        <f t="shared" si="360"/>
        <v/>
      </c>
      <c r="X2084" s="53" t="str">
        <f>IF(V2084="","",COUNTIF($V$7:V2084,"該当３"))</f>
        <v/>
      </c>
    </row>
    <row r="2085" spans="1:24">
      <c r="A2085" s="263">
        <v>1044300001</v>
      </c>
      <c r="B2085" s="263">
        <v>10</v>
      </c>
      <c r="C2085" s="264">
        <v>443</v>
      </c>
      <c r="D2085" s="265">
        <v>0</v>
      </c>
      <c r="E2085" s="264">
        <v>1</v>
      </c>
      <c r="F2085" s="263" t="s">
        <v>495</v>
      </c>
      <c r="G2085" s="263" t="s">
        <v>2150</v>
      </c>
      <c r="H2085" s="285" t="s">
        <v>2395</v>
      </c>
      <c r="I2085" s="263" t="s">
        <v>2151</v>
      </c>
      <c r="K2085" s="52" t="str">
        <f t="shared" si="361"/>
        <v/>
      </c>
      <c r="L2085" s="83" t="str">
        <f t="shared" si="362"/>
        <v/>
      </c>
      <c r="M2085" s="53" t="str">
        <f>IF(K2085="","",COUNTIF($K$7:K2085,"ﾘｽﾄ１"))</f>
        <v/>
      </c>
      <c r="N2085" s="53" t="str">
        <f t="shared" si="363"/>
        <v>同一区</v>
      </c>
      <c r="O2085" s="54" t="str">
        <f t="shared" si="364"/>
        <v/>
      </c>
      <c r="P2085" s="53" t="str">
        <f t="shared" si="355"/>
        <v/>
      </c>
      <c r="Q2085" s="52" t="str">
        <f t="shared" si="356"/>
        <v/>
      </c>
      <c r="R2085" s="55" t="str">
        <f t="shared" si="357"/>
        <v/>
      </c>
      <c r="S2085" s="52" t="str">
        <f t="shared" si="365"/>
        <v/>
      </c>
      <c r="T2085" s="83" t="str">
        <f t="shared" si="358"/>
        <v/>
      </c>
      <c r="U2085" s="53" t="str">
        <f>IF(S2085="","",COUNTIF($S$7:S2085,"該当２"))</f>
        <v/>
      </c>
      <c r="V2085" s="56" t="str">
        <f t="shared" si="359"/>
        <v/>
      </c>
      <c r="W2085" s="83" t="str">
        <f t="shared" si="360"/>
        <v/>
      </c>
      <c r="X2085" s="53" t="str">
        <f>IF(V2085="","",COUNTIF($V$7:V2085,"該当３"))</f>
        <v/>
      </c>
    </row>
    <row r="2086" spans="1:24">
      <c r="A2086" s="263">
        <v>1044300002</v>
      </c>
      <c r="B2086" s="263">
        <v>10</v>
      </c>
      <c r="C2086" s="264">
        <v>443</v>
      </c>
      <c r="D2086" s="265">
        <v>0</v>
      </c>
      <c r="E2086" s="264">
        <v>2</v>
      </c>
      <c r="F2086" s="263" t="s">
        <v>495</v>
      </c>
      <c r="G2086" s="263" t="s">
        <v>2150</v>
      </c>
      <c r="H2086" s="285" t="s">
        <v>2395</v>
      </c>
      <c r="I2086" s="263" t="s">
        <v>2152</v>
      </c>
      <c r="K2086" s="52" t="str">
        <f t="shared" si="361"/>
        <v/>
      </c>
      <c r="L2086" s="83" t="str">
        <f t="shared" si="362"/>
        <v/>
      </c>
      <c r="M2086" s="53" t="str">
        <f>IF(K2086="","",COUNTIF($K$7:K2086,"ﾘｽﾄ１"))</f>
        <v/>
      </c>
      <c r="N2086" s="53" t="str">
        <f t="shared" si="363"/>
        <v>同一区</v>
      </c>
      <c r="O2086" s="54" t="str">
        <f t="shared" si="364"/>
        <v/>
      </c>
      <c r="P2086" s="53" t="str">
        <f t="shared" si="355"/>
        <v/>
      </c>
      <c r="Q2086" s="52" t="str">
        <f t="shared" si="356"/>
        <v/>
      </c>
      <c r="R2086" s="55" t="str">
        <f t="shared" si="357"/>
        <v/>
      </c>
      <c r="S2086" s="52" t="str">
        <f t="shared" si="365"/>
        <v/>
      </c>
      <c r="T2086" s="83" t="str">
        <f t="shared" si="358"/>
        <v/>
      </c>
      <c r="U2086" s="53" t="str">
        <f>IF(S2086="","",COUNTIF($S$7:S2086,"該当２"))</f>
        <v/>
      </c>
      <c r="V2086" s="56" t="str">
        <f t="shared" si="359"/>
        <v/>
      </c>
      <c r="W2086" s="83" t="str">
        <f t="shared" si="360"/>
        <v/>
      </c>
      <c r="X2086" s="53" t="str">
        <f>IF(V2086="","",COUNTIF($V$7:V2086,"該当３"))</f>
        <v/>
      </c>
    </row>
    <row r="2087" spans="1:24">
      <c r="A2087" s="263">
        <v>1044300003</v>
      </c>
      <c r="B2087" s="263">
        <v>10</v>
      </c>
      <c r="C2087" s="264">
        <v>443</v>
      </c>
      <c r="D2087" s="265">
        <v>0</v>
      </c>
      <c r="E2087" s="264">
        <v>3</v>
      </c>
      <c r="F2087" s="263" t="s">
        <v>495</v>
      </c>
      <c r="G2087" s="263" t="s">
        <v>2150</v>
      </c>
      <c r="H2087" s="285" t="s">
        <v>2395</v>
      </c>
      <c r="I2087" s="263" t="s">
        <v>196</v>
      </c>
      <c r="K2087" s="52" t="str">
        <f t="shared" si="361"/>
        <v/>
      </c>
      <c r="L2087" s="83" t="str">
        <f t="shared" si="362"/>
        <v/>
      </c>
      <c r="M2087" s="53" t="str">
        <f>IF(K2087="","",COUNTIF($K$7:K2087,"ﾘｽﾄ１"))</f>
        <v/>
      </c>
      <c r="N2087" s="53" t="str">
        <f t="shared" si="363"/>
        <v>同一区</v>
      </c>
      <c r="O2087" s="54" t="str">
        <f t="shared" si="364"/>
        <v/>
      </c>
      <c r="P2087" s="53" t="str">
        <f t="shared" si="355"/>
        <v/>
      </c>
      <c r="Q2087" s="52" t="str">
        <f t="shared" si="356"/>
        <v/>
      </c>
      <c r="R2087" s="55" t="str">
        <f t="shared" si="357"/>
        <v/>
      </c>
      <c r="S2087" s="52" t="str">
        <f t="shared" si="365"/>
        <v/>
      </c>
      <c r="T2087" s="83" t="str">
        <f t="shared" si="358"/>
        <v/>
      </c>
      <c r="U2087" s="53" t="str">
        <f>IF(S2087="","",COUNTIF($S$7:S2087,"該当２"))</f>
        <v/>
      </c>
      <c r="V2087" s="56" t="str">
        <f t="shared" si="359"/>
        <v/>
      </c>
      <c r="W2087" s="83" t="str">
        <f t="shared" si="360"/>
        <v/>
      </c>
      <c r="X2087" s="53" t="str">
        <f>IF(V2087="","",COUNTIF($V$7:V2087,"該当３"))</f>
        <v/>
      </c>
    </row>
    <row r="2088" spans="1:24">
      <c r="A2088" s="263">
        <v>1044300004</v>
      </c>
      <c r="B2088" s="263">
        <v>10</v>
      </c>
      <c r="C2088" s="264">
        <v>443</v>
      </c>
      <c r="D2088" s="265">
        <v>0</v>
      </c>
      <c r="E2088" s="264">
        <v>4</v>
      </c>
      <c r="F2088" s="263" t="s">
        <v>495</v>
      </c>
      <c r="G2088" s="263" t="s">
        <v>2150</v>
      </c>
      <c r="H2088" s="285" t="s">
        <v>2395</v>
      </c>
      <c r="I2088" s="263" t="s">
        <v>174</v>
      </c>
      <c r="K2088" s="52" t="str">
        <f t="shared" si="361"/>
        <v/>
      </c>
      <c r="L2088" s="83" t="str">
        <f t="shared" si="362"/>
        <v/>
      </c>
      <c r="M2088" s="53" t="str">
        <f>IF(K2088="","",COUNTIF($K$7:K2088,"ﾘｽﾄ１"))</f>
        <v/>
      </c>
      <c r="N2088" s="53" t="str">
        <f t="shared" si="363"/>
        <v>同一区</v>
      </c>
      <c r="O2088" s="54" t="str">
        <f t="shared" si="364"/>
        <v/>
      </c>
      <c r="P2088" s="53" t="str">
        <f t="shared" si="355"/>
        <v/>
      </c>
      <c r="Q2088" s="52" t="str">
        <f t="shared" si="356"/>
        <v/>
      </c>
      <c r="R2088" s="55" t="str">
        <f t="shared" si="357"/>
        <v/>
      </c>
      <c r="S2088" s="52" t="str">
        <f t="shared" si="365"/>
        <v/>
      </c>
      <c r="T2088" s="83" t="str">
        <f t="shared" si="358"/>
        <v/>
      </c>
      <c r="U2088" s="53" t="str">
        <f>IF(S2088="","",COUNTIF($S$7:S2088,"該当２"))</f>
        <v/>
      </c>
      <c r="V2088" s="56" t="str">
        <f t="shared" si="359"/>
        <v/>
      </c>
      <c r="W2088" s="83" t="str">
        <f t="shared" si="360"/>
        <v/>
      </c>
      <c r="X2088" s="53" t="str">
        <f>IF(V2088="","",COUNTIF($V$7:V2088,"該当３"))</f>
        <v/>
      </c>
    </row>
    <row r="2089" spans="1:24">
      <c r="A2089" s="263">
        <v>1044300005</v>
      </c>
      <c r="B2089" s="263">
        <v>10</v>
      </c>
      <c r="C2089" s="264">
        <v>443</v>
      </c>
      <c r="D2089" s="265">
        <v>0</v>
      </c>
      <c r="E2089" s="264">
        <v>5</v>
      </c>
      <c r="F2089" s="263" t="s">
        <v>495</v>
      </c>
      <c r="G2089" s="263" t="s">
        <v>2150</v>
      </c>
      <c r="H2089" s="285" t="s">
        <v>2395</v>
      </c>
      <c r="I2089" s="263" t="s">
        <v>2153</v>
      </c>
      <c r="K2089" s="52" t="str">
        <f t="shared" si="361"/>
        <v/>
      </c>
      <c r="L2089" s="83" t="str">
        <f t="shared" si="362"/>
        <v/>
      </c>
      <c r="M2089" s="53" t="str">
        <f>IF(K2089="","",COUNTIF($K$7:K2089,"ﾘｽﾄ１"))</f>
        <v/>
      </c>
      <c r="N2089" s="53" t="str">
        <f t="shared" si="363"/>
        <v>同一区</v>
      </c>
      <c r="O2089" s="54" t="str">
        <f t="shared" si="364"/>
        <v/>
      </c>
      <c r="P2089" s="53" t="str">
        <f t="shared" si="355"/>
        <v/>
      </c>
      <c r="Q2089" s="52" t="str">
        <f t="shared" si="356"/>
        <v/>
      </c>
      <c r="R2089" s="55" t="str">
        <f t="shared" si="357"/>
        <v/>
      </c>
      <c r="S2089" s="52" t="str">
        <f t="shared" si="365"/>
        <v/>
      </c>
      <c r="T2089" s="83" t="str">
        <f t="shared" si="358"/>
        <v/>
      </c>
      <c r="U2089" s="53" t="str">
        <f>IF(S2089="","",COUNTIF($S$7:S2089,"該当２"))</f>
        <v/>
      </c>
      <c r="V2089" s="56" t="str">
        <f t="shared" si="359"/>
        <v/>
      </c>
      <c r="W2089" s="83" t="str">
        <f t="shared" si="360"/>
        <v/>
      </c>
      <c r="X2089" s="53" t="str">
        <f>IF(V2089="","",COUNTIF($V$7:V2089,"該当３"))</f>
        <v/>
      </c>
    </row>
    <row r="2090" spans="1:24">
      <c r="A2090" s="4">
        <v>1044300006</v>
      </c>
      <c r="B2090" s="4">
        <v>10</v>
      </c>
      <c r="C2090" s="4">
        <v>443</v>
      </c>
      <c r="D2090" s="269">
        <v>0</v>
      </c>
      <c r="E2090" s="270">
        <v>6</v>
      </c>
      <c r="F2090" s="7" t="s">
        <v>495</v>
      </c>
      <c r="G2090" s="7" t="s">
        <v>2150</v>
      </c>
      <c r="H2090" s="285" t="s">
        <v>2395</v>
      </c>
      <c r="I2090" s="7" t="s">
        <v>2154</v>
      </c>
      <c r="K2090" s="52" t="str">
        <f t="shared" si="361"/>
        <v/>
      </c>
      <c r="L2090" s="83" t="str">
        <f t="shared" si="362"/>
        <v/>
      </c>
      <c r="M2090" s="53" t="str">
        <f>IF(K2090="","",COUNTIF($K$7:K2090,"ﾘｽﾄ１"))</f>
        <v/>
      </c>
      <c r="N2090" s="53" t="str">
        <f t="shared" si="363"/>
        <v>同一区</v>
      </c>
      <c r="O2090" s="54" t="str">
        <f t="shared" si="364"/>
        <v/>
      </c>
      <c r="P2090" s="53" t="str">
        <f t="shared" si="355"/>
        <v/>
      </c>
      <c r="Q2090" s="52" t="str">
        <f t="shared" si="356"/>
        <v/>
      </c>
      <c r="R2090" s="55" t="str">
        <f t="shared" si="357"/>
        <v/>
      </c>
      <c r="S2090" s="52" t="str">
        <f t="shared" si="365"/>
        <v/>
      </c>
      <c r="T2090" s="83" t="str">
        <f t="shared" si="358"/>
        <v/>
      </c>
      <c r="U2090" s="53" t="str">
        <f>IF(S2090="","",COUNTIF($S$7:S2090,"該当２"))</f>
        <v/>
      </c>
      <c r="V2090" s="56" t="str">
        <f t="shared" si="359"/>
        <v/>
      </c>
      <c r="W2090" s="83" t="str">
        <f t="shared" si="360"/>
        <v/>
      </c>
      <c r="X2090" s="53" t="str">
        <f>IF(V2090="","",COUNTIF($V$7:V2090,"該当３"))</f>
        <v/>
      </c>
    </row>
    <row r="2091" spans="1:24">
      <c r="A2091" s="4">
        <v>1044300007</v>
      </c>
      <c r="B2091" s="4">
        <v>10</v>
      </c>
      <c r="C2091" s="4">
        <v>443</v>
      </c>
      <c r="D2091" s="269">
        <v>0</v>
      </c>
      <c r="E2091" s="270">
        <v>7</v>
      </c>
      <c r="F2091" s="7" t="s">
        <v>495</v>
      </c>
      <c r="G2091" s="7" t="s">
        <v>2150</v>
      </c>
      <c r="H2091" s="285" t="s">
        <v>2395</v>
      </c>
      <c r="I2091" s="7" t="s">
        <v>2155</v>
      </c>
      <c r="K2091" s="52" t="str">
        <f t="shared" si="361"/>
        <v/>
      </c>
      <c r="L2091" s="83" t="str">
        <f t="shared" si="362"/>
        <v/>
      </c>
      <c r="M2091" s="53" t="str">
        <f>IF(K2091="","",COUNTIF($K$7:K2091,"ﾘｽﾄ１"))</f>
        <v/>
      </c>
      <c r="N2091" s="53" t="str">
        <f t="shared" si="363"/>
        <v>同一区</v>
      </c>
      <c r="O2091" s="54" t="str">
        <f t="shared" si="364"/>
        <v/>
      </c>
      <c r="P2091" s="53" t="str">
        <f t="shared" si="355"/>
        <v/>
      </c>
      <c r="Q2091" s="52" t="str">
        <f t="shared" si="356"/>
        <v/>
      </c>
      <c r="R2091" s="55" t="str">
        <f t="shared" si="357"/>
        <v/>
      </c>
      <c r="S2091" s="52" t="str">
        <f t="shared" si="365"/>
        <v/>
      </c>
      <c r="T2091" s="83" t="str">
        <f t="shared" si="358"/>
        <v/>
      </c>
      <c r="U2091" s="53" t="str">
        <f>IF(S2091="","",COUNTIF($S$7:S2091,"該当２"))</f>
        <v/>
      </c>
      <c r="V2091" s="56" t="str">
        <f t="shared" si="359"/>
        <v/>
      </c>
      <c r="W2091" s="83" t="str">
        <f t="shared" si="360"/>
        <v/>
      </c>
      <c r="X2091" s="53" t="str">
        <f>IF(V2091="","",COUNTIF($V$7:V2091,"該当３"))</f>
        <v/>
      </c>
    </row>
    <row r="2092" spans="1:24">
      <c r="A2092" s="4">
        <v>1044300008</v>
      </c>
      <c r="B2092" s="4">
        <v>10</v>
      </c>
      <c r="C2092" s="4">
        <v>443</v>
      </c>
      <c r="D2092" s="269">
        <v>0</v>
      </c>
      <c r="E2092" s="270">
        <v>8</v>
      </c>
      <c r="F2092" s="7" t="s">
        <v>495</v>
      </c>
      <c r="G2092" s="7" t="s">
        <v>2150</v>
      </c>
      <c r="H2092" s="285" t="s">
        <v>2395</v>
      </c>
      <c r="I2092" s="7" t="s">
        <v>2156</v>
      </c>
      <c r="K2092" s="52" t="str">
        <f t="shared" si="361"/>
        <v/>
      </c>
      <c r="L2092" s="83" t="str">
        <f t="shared" si="362"/>
        <v/>
      </c>
      <c r="M2092" s="53" t="str">
        <f>IF(K2092="","",COUNTIF($K$7:K2092,"ﾘｽﾄ１"))</f>
        <v/>
      </c>
      <c r="N2092" s="53" t="str">
        <f t="shared" si="363"/>
        <v>同一区</v>
      </c>
      <c r="O2092" s="54" t="str">
        <f t="shared" si="364"/>
        <v/>
      </c>
      <c r="P2092" s="53" t="str">
        <f t="shared" si="355"/>
        <v/>
      </c>
      <c r="Q2092" s="52" t="str">
        <f t="shared" si="356"/>
        <v/>
      </c>
      <c r="R2092" s="55" t="str">
        <f t="shared" si="357"/>
        <v/>
      </c>
      <c r="S2092" s="52" t="str">
        <f t="shared" si="365"/>
        <v/>
      </c>
      <c r="T2092" s="83" t="str">
        <f t="shared" si="358"/>
        <v/>
      </c>
      <c r="U2092" s="53" t="str">
        <f>IF(S2092="","",COUNTIF($S$7:S2092,"該当２"))</f>
        <v/>
      </c>
      <c r="V2092" s="56" t="str">
        <f t="shared" si="359"/>
        <v/>
      </c>
      <c r="W2092" s="83" t="str">
        <f t="shared" si="360"/>
        <v/>
      </c>
      <c r="X2092" s="53" t="str">
        <f>IF(V2092="","",COUNTIF($V$7:V2092,"該当３"))</f>
        <v/>
      </c>
    </row>
    <row r="2093" spans="1:24">
      <c r="A2093" s="4">
        <v>1044300009</v>
      </c>
      <c r="B2093" s="4">
        <v>10</v>
      </c>
      <c r="C2093" s="4">
        <v>443</v>
      </c>
      <c r="D2093" s="269">
        <v>0</v>
      </c>
      <c r="E2093" s="270">
        <v>9</v>
      </c>
      <c r="F2093" s="7" t="s">
        <v>495</v>
      </c>
      <c r="G2093" s="7" t="s">
        <v>2150</v>
      </c>
      <c r="H2093" s="285" t="s">
        <v>2395</v>
      </c>
      <c r="I2093" s="7" t="s">
        <v>2157</v>
      </c>
      <c r="K2093" s="52" t="str">
        <f t="shared" si="361"/>
        <v/>
      </c>
      <c r="L2093" s="83" t="str">
        <f t="shared" si="362"/>
        <v/>
      </c>
      <c r="M2093" s="53" t="str">
        <f>IF(K2093="","",COUNTIF($K$7:K2093,"ﾘｽﾄ１"))</f>
        <v/>
      </c>
      <c r="N2093" s="53" t="str">
        <f t="shared" si="363"/>
        <v>同一区</v>
      </c>
      <c r="O2093" s="54" t="str">
        <f t="shared" si="364"/>
        <v/>
      </c>
      <c r="P2093" s="53" t="str">
        <f t="shared" si="355"/>
        <v/>
      </c>
      <c r="Q2093" s="52" t="str">
        <f t="shared" si="356"/>
        <v/>
      </c>
      <c r="R2093" s="55" t="str">
        <f t="shared" si="357"/>
        <v/>
      </c>
      <c r="S2093" s="52" t="str">
        <f t="shared" si="365"/>
        <v/>
      </c>
      <c r="T2093" s="83" t="str">
        <f t="shared" si="358"/>
        <v/>
      </c>
      <c r="U2093" s="53" t="str">
        <f>IF(S2093="","",COUNTIF($S$7:S2093,"該当２"))</f>
        <v/>
      </c>
      <c r="V2093" s="56" t="str">
        <f t="shared" si="359"/>
        <v/>
      </c>
      <c r="W2093" s="83" t="str">
        <f t="shared" si="360"/>
        <v/>
      </c>
      <c r="X2093" s="53" t="str">
        <f>IF(V2093="","",COUNTIF($V$7:V2093,"該当３"))</f>
        <v/>
      </c>
    </row>
    <row r="2094" spans="1:24">
      <c r="A2094" s="4">
        <v>1044300010</v>
      </c>
      <c r="B2094" s="4">
        <v>10</v>
      </c>
      <c r="C2094" s="4">
        <v>443</v>
      </c>
      <c r="D2094" s="269">
        <v>0</v>
      </c>
      <c r="E2094" s="270">
        <v>10</v>
      </c>
      <c r="F2094" s="7" t="s">
        <v>495</v>
      </c>
      <c r="G2094" s="7" t="s">
        <v>2150</v>
      </c>
      <c r="H2094" s="285" t="s">
        <v>2395</v>
      </c>
      <c r="I2094" s="7" t="s">
        <v>63</v>
      </c>
      <c r="K2094" s="52" t="str">
        <f t="shared" si="361"/>
        <v/>
      </c>
      <c r="L2094" s="83" t="str">
        <f t="shared" si="362"/>
        <v/>
      </c>
      <c r="M2094" s="53" t="str">
        <f>IF(K2094="","",COUNTIF($K$7:K2094,"ﾘｽﾄ１"))</f>
        <v/>
      </c>
      <c r="N2094" s="53" t="str">
        <f t="shared" si="363"/>
        <v>同一区</v>
      </c>
      <c r="O2094" s="54" t="str">
        <f t="shared" si="364"/>
        <v/>
      </c>
      <c r="P2094" s="53" t="str">
        <f t="shared" si="355"/>
        <v/>
      </c>
      <c r="Q2094" s="52" t="str">
        <f t="shared" si="356"/>
        <v/>
      </c>
      <c r="R2094" s="55" t="str">
        <f t="shared" si="357"/>
        <v/>
      </c>
      <c r="S2094" s="52" t="str">
        <f t="shared" si="365"/>
        <v/>
      </c>
      <c r="T2094" s="83" t="str">
        <f t="shared" si="358"/>
        <v/>
      </c>
      <c r="U2094" s="53" t="str">
        <f>IF(S2094="","",COUNTIF($S$7:S2094,"該当２"))</f>
        <v/>
      </c>
      <c r="V2094" s="56" t="str">
        <f t="shared" si="359"/>
        <v/>
      </c>
      <c r="W2094" s="83" t="str">
        <f t="shared" si="360"/>
        <v/>
      </c>
      <c r="X2094" s="53" t="str">
        <f>IF(V2094="","",COUNTIF($V$7:V2094,"該当３"))</f>
        <v/>
      </c>
    </row>
    <row r="2095" spans="1:24">
      <c r="A2095" s="4">
        <v>1044300011</v>
      </c>
      <c r="B2095" s="4">
        <v>10</v>
      </c>
      <c r="C2095" s="4">
        <v>443</v>
      </c>
      <c r="D2095" s="269">
        <v>0</v>
      </c>
      <c r="E2095" s="270">
        <v>11</v>
      </c>
      <c r="F2095" s="7" t="s">
        <v>495</v>
      </c>
      <c r="G2095" s="7" t="s">
        <v>2150</v>
      </c>
      <c r="H2095" s="285" t="s">
        <v>2395</v>
      </c>
      <c r="I2095" s="7" t="s">
        <v>255</v>
      </c>
      <c r="K2095" s="52" t="str">
        <f t="shared" si="361"/>
        <v/>
      </c>
      <c r="L2095" s="83" t="str">
        <f t="shared" si="362"/>
        <v/>
      </c>
      <c r="M2095" s="53" t="str">
        <f>IF(K2095="","",COUNTIF($K$7:K2095,"ﾘｽﾄ１"))</f>
        <v/>
      </c>
      <c r="N2095" s="53" t="str">
        <f t="shared" si="363"/>
        <v>同一区</v>
      </c>
      <c r="O2095" s="54" t="str">
        <f t="shared" si="364"/>
        <v/>
      </c>
      <c r="P2095" s="53" t="str">
        <f t="shared" si="355"/>
        <v/>
      </c>
      <c r="Q2095" s="52" t="str">
        <f t="shared" si="356"/>
        <v/>
      </c>
      <c r="R2095" s="55" t="str">
        <f t="shared" si="357"/>
        <v/>
      </c>
      <c r="S2095" s="52" t="str">
        <f t="shared" si="365"/>
        <v/>
      </c>
      <c r="T2095" s="83" t="str">
        <f t="shared" si="358"/>
        <v/>
      </c>
      <c r="U2095" s="53" t="str">
        <f>IF(S2095="","",COUNTIF($S$7:S2095,"該当２"))</f>
        <v/>
      </c>
      <c r="V2095" s="56" t="str">
        <f t="shared" si="359"/>
        <v/>
      </c>
      <c r="W2095" s="83" t="str">
        <f t="shared" si="360"/>
        <v/>
      </c>
      <c r="X2095" s="53" t="str">
        <f>IF(V2095="","",COUNTIF($V$7:V2095,"該当３"))</f>
        <v/>
      </c>
    </row>
    <row r="2096" spans="1:24">
      <c r="A2096" s="4">
        <v>1044300012</v>
      </c>
      <c r="B2096" s="4">
        <v>10</v>
      </c>
      <c r="C2096" s="4">
        <v>443</v>
      </c>
      <c r="D2096" s="269">
        <v>0</v>
      </c>
      <c r="E2096" s="270">
        <v>12</v>
      </c>
      <c r="F2096" s="7" t="s">
        <v>495</v>
      </c>
      <c r="G2096" s="7" t="s">
        <v>2150</v>
      </c>
      <c r="H2096" s="285" t="s">
        <v>2395</v>
      </c>
      <c r="I2096" s="7" t="s">
        <v>2158</v>
      </c>
      <c r="K2096" s="52" t="str">
        <f t="shared" si="361"/>
        <v/>
      </c>
      <c r="L2096" s="83" t="str">
        <f t="shared" si="362"/>
        <v/>
      </c>
      <c r="M2096" s="53" t="str">
        <f>IF(K2096="","",COUNTIF($K$7:K2096,"ﾘｽﾄ１"))</f>
        <v/>
      </c>
      <c r="N2096" s="53" t="str">
        <f t="shared" si="363"/>
        <v>同一区</v>
      </c>
      <c r="O2096" s="54" t="str">
        <f t="shared" si="364"/>
        <v/>
      </c>
      <c r="P2096" s="53" t="str">
        <f t="shared" si="355"/>
        <v/>
      </c>
      <c r="Q2096" s="52" t="str">
        <f t="shared" si="356"/>
        <v/>
      </c>
      <c r="R2096" s="55" t="str">
        <f t="shared" si="357"/>
        <v/>
      </c>
      <c r="S2096" s="52" t="str">
        <f t="shared" si="365"/>
        <v/>
      </c>
      <c r="T2096" s="83" t="str">
        <f t="shared" si="358"/>
        <v/>
      </c>
      <c r="U2096" s="53" t="str">
        <f>IF(S2096="","",COUNTIF($S$7:S2096,"該当２"))</f>
        <v/>
      </c>
      <c r="V2096" s="56" t="str">
        <f t="shared" si="359"/>
        <v/>
      </c>
      <c r="W2096" s="83" t="str">
        <f t="shared" si="360"/>
        <v/>
      </c>
      <c r="X2096" s="53" t="str">
        <f>IF(V2096="","",COUNTIF($V$7:V2096,"該当３"))</f>
        <v/>
      </c>
    </row>
    <row r="2097" spans="1:24">
      <c r="A2097" s="4">
        <v>1044300013</v>
      </c>
      <c r="B2097" s="4">
        <v>10</v>
      </c>
      <c r="C2097" s="4">
        <v>443</v>
      </c>
      <c r="D2097" s="269">
        <v>0</v>
      </c>
      <c r="E2097" s="270">
        <v>13</v>
      </c>
      <c r="F2097" s="7" t="s">
        <v>495</v>
      </c>
      <c r="G2097" s="7" t="s">
        <v>2150</v>
      </c>
      <c r="H2097" s="285" t="s">
        <v>2395</v>
      </c>
      <c r="I2097" s="7" t="s">
        <v>1894</v>
      </c>
      <c r="K2097" s="52" t="str">
        <f t="shared" si="361"/>
        <v/>
      </c>
      <c r="L2097" s="83" t="str">
        <f t="shared" si="362"/>
        <v/>
      </c>
      <c r="M2097" s="53" t="str">
        <f>IF(K2097="","",COUNTIF($K$7:K2097,"ﾘｽﾄ１"))</f>
        <v/>
      </c>
      <c r="N2097" s="53" t="str">
        <f t="shared" si="363"/>
        <v>同一区</v>
      </c>
      <c r="O2097" s="54" t="str">
        <f t="shared" si="364"/>
        <v/>
      </c>
      <c r="P2097" s="53" t="str">
        <f t="shared" si="355"/>
        <v/>
      </c>
      <c r="Q2097" s="52" t="str">
        <f t="shared" si="356"/>
        <v/>
      </c>
      <c r="R2097" s="55" t="str">
        <f t="shared" si="357"/>
        <v/>
      </c>
      <c r="S2097" s="52" t="str">
        <f t="shared" si="365"/>
        <v/>
      </c>
      <c r="T2097" s="83" t="str">
        <f t="shared" si="358"/>
        <v/>
      </c>
      <c r="U2097" s="53" t="str">
        <f>IF(S2097="","",COUNTIF($S$7:S2097,"該当２"))</f>
        <v/>
      </c>
      <c r="V2097" s="56" t="str">
        <f t="shared" si="359"/>
        <v/>
      </c>
      <c r="W2097" s="83" t="str">
        <f t="shared" si="360"/>
        <v/>
      </c>
      <c r="X2097" s="53" t="str">
        <f>IF(V2097="","",COUNTIF($V$7:V2097,"該当３"))</f>
        <v/>
      </c>
    </row>
    <row r="2098" spans="1:24">
      <c r="A2098" s="4">
        <v>1044300014</v>
      </c>
      <c r="B2098" s="4">
        <v>10</v>
      </c>
      <c r="C2098" s="4">
        <v>443</v>
      </c>
      <c r="D2098" s="269">
        <v>0</v>
      </c>
      <c r="E2098" s="270">
        <v>14</v>
      </c>
      <c r="F2098" s="7" t="s">
        <v>495</v>
      </c>
      <c r="G2098" s="7" t="s">
        <v>2150</v>
      </c>
      <c r="H2098" s="285" t="s">
        <v>2395</v>
      </c>
      <c r="I2098" s="7" t="s">
        <v>2159</v>
      </c>
      <c r="K2098" s="52" t="str">
        <f t="shared" si="361"/>
        <v/>
      </c>
      <c r="L2098" s="83" t="str">
        <f t="shared" si="362"/>
        <v/>
      </c>
      <c r="M2098" s="53" t="str">
        <f>IF(K2098="","",COUNTIF($K$7:K2098,"ﾘｽﾄ１"))</f>
        <v/>
      </c>
      <c r="N2098" s="53" t="str">
        <f t="shared" si="363"/>
        <v>同一区</v>
      </c>
      <c r="O2098" s="54" t="str">
        <f t="shared" si="364"/>
        <v/>
      </c>
      <c r="P2098" s="53" t="str">
        <f t="shared" si="355"/>
        <v/>
      </c>
      <c r="Q2098" s="52" t="str">
        <f t="shared" si="356"/>
        <v/>
      </c>
      <c r="R2098" s="55" t="str">
        <f t="shared" si="357"/>
        <v/>
      </c>
      <c r="S2098" s="52" t="str">
        <f t="shared" si="365"/>
        <v/>
      </c>
      <c r="T2098" s="83" t="str">
        <f t="shared" si="358"/>
        <v/>
      </c>
      <c r="U2098" s="53" t="str">
        <f>IF(S2098="","",COUNTIF($S$7:S2098,"該当２"))</f>
        <v/>
      </c>
      <c r="V2098" s="56" t="str">
        <f t="shared" si="359"/>
        <v/>
      </c>
      <c r="W2098" s="83" t="str">
        <f t="shared" si="360"/>
        <v/>
      </c>
      <c r="X2098" s="53" t="str">
        <f>IF(V2098="","",COUNTIF($V$7:V2098,"該当３"))</f>
        <v/>
      </c>
    </row>
    <row r="2099" spans="1:24">
      <c r="A2099" s="4">
        <v>1044300015</v>
      </c>
      <c r="B2099" s="4">
        <v>10</v>
      </c>
      <c r="C2099" s="4">
        <v>443</v>
      </c>
      <c r="D2099" s="269">
        <v>0</v>
      </c>
      <c r="E2099" s="270">
        <v>15</v>
      </c>
      <c r="F2099" s="7" t="s">
        <v>495</v>
      </c>
      <c r="G2099" s="7" t="s">
        <v>2150</v>
      </c>
      <c r="H2099" s="285" t="s">
        <v>2395</v>
      </c>
      <c r="I2099" s="7" t="s">
        <v>148</v>
      </c>
      <c r="K2099" s="52" t="str">
        <f t="shared" si="361"/>
        <v/>
      </c>
      <c r="L2099" s="83" t="str">
        <f t="shared" si="362"/>
        <v/>
      </c>
      <c r="M2099" s="53" t="str">
        <f>IF(K2099="","",COUNTIF($K$7:K2099,"ﾘｽﾄ１"))</f>
        <v/>
      </c>
      <c r="N2099" s="53" t="str">
        <f t="shared" si="363"/>
        <v>同一区</v>
      </c>
      <c r="O2099" s="54" t="str">
        <f t="shared" si="364"/>
        <v/>
      </c>
      <c r="P2099" s="53" t="str">
        <f t="shared" si="355"/>
        <v/>
      </c>
      <c r="Q2099" s="52" t="str">
        <f t="shared" si="356"/>
        <v/>
      </c>
      <c r="R2099" s="55" t="str">
        <f t="shared" si="357"/>
        <v/>
      </c>
      <c r="S2099" s="52" t="str">
        <f t="shared" si="365"/>
        <v/>
      </c>
      <c r="T2099" s="83" t="str">
        <f t="shared" si="358"/>
        <v/>
      </c>
      <c r="U2099" s="53" t="str">
        <f>IF(S2099="","",COUNTIF($S$7:S2099,"該当２"))</f>
        <v/>
      </c>
      <c r="V2099" s="56" t="str">
        <f t="shared" si="359"/>
        <v/>
      </c>
      <c r="W2099" s="83" t="str">
        <f t="shared" si="360"/>
        <v/>
      </c>
      <c r="X2099" s="53" t="str">
        <f>IF(V2099="","",COUNTIF($V$7:V2099,"該当３"))</f>
        <v/>
      </c>
    </row>
    <row r="2100" spans="1:24">
      <c r="A2100" s="4">
        <v>1044300016</v>
      </c>
      <c r="B2100" s="4">
        <v>10</v>
      </c>
      <c r="C2100" s="4">
        <v>443</v>
      </c>
      <c r="D2100" s="269">
        <v>0</v>
      </c>
      <c r="E2100" s="270">
        <v>16</v>
      </c>
      <c r="F2100" s="7" t="s">
        <v>495</v>
      </c>
      <c r="G2100" s="7" t="s">
        <v>2150</v>
      </c>
      <c r="H2100" s="285" t="s">
        <v>2395</v>
      </c>
      <c r="I2100" s="7" t="s">
        <v>229</v>
      </c>
      <c r="K2100" s="52" t="str">
        <f t="shared" si="361"/>
        <v/>
      </c>
      <c r="L2100" s="83" t="str">
        <f t="shared" si="362"/>
        <v/>
      </c>
      <c r="M2100" s="53" t="str">
        <f>IF(K2100="","",COUNTIF($K$7:K2100,"ﾘｽﾄ１"))</f>
        <v/>
      </c>
      <c r="N2100" s="53" t="str">
        <f t="shared" si="363"/>
        <v>同一区</v>
      </c>
      <c r="O2100" s="54" t="str">
        <f t="shared" si="364"/>
        <v/>
      </c>
      <c r="P2100" s="53" t="str">
        <f t="shared" si="355"/>
        <v/>
      </c>
      <c r="Q2100" s="52" t="str">
        <f t="shared" si="356"/>
        <v/>
      </c>
      <c r="R2100" s="55" t="str">
        <f t="shared" si="357"/>
        <v/>
      </c>
      <c r="S2100" s="52" t="str">
        <f t="shared" si="365"/>
        <v/>
      </c>
      <c r="T2100" s="83" t="str">
        <f t="shared" si="358"/>
        <v/>
      </c>
      <c r="U2100" s="53" t="str">
        <f>IF(S2100="","",COUNTIF($S$7:S2100,"該当２"))</f>
        <v/>
      </c>
      <c r="V2100" s="56" t="str">
        <f t="shared" si="359"/>
        <v/>
      </c>
      <c r="W2100" s="83" t="str">
        <f t="shared" si="360"/>
        <v/>
      </c>
      <c r="X2100" s="53" t="str">
        <f>IF(V2100="","",COUNTIF($V$7:V2100,"該当３"))</f>
        <v/>
      </c>
    </row>
    <row r="2101" spans="1:24">
      <c r="A2101" s="4">
        <v>1044300017</v>
      </c>
      <c r="B2101" s="4">
        <v>10</v>
      </c>
      <c r="C2101" s="4">
        <v>443</v>
      </c>
      <c r="D2101" s="269">
        <v>0</v>
      </c>
      <c r="E2101" s="270">
        <v>17</v>
      </c>
      <c r="F2101" s="7" t="s">
        <v>495</v>
      </c>
      <c r="G2101" s="7" t="s">
        <v>2150</v>
      </c>
      <c r="H2101" s="285" t="s">
        <v>2395</v>
      </c>
      <c r="I2101" s="7" t="s">
        <v>2160</v>
      </c>
      <c r="K2101" s="52" t="str">
        <f t="shared" si="361"/>
        <v/>
      </c>
      <c r="L2101" s="83" t="str">
        <f t="shared" si="362"/>
        <v/>
      </c>
      <c r="M2101" s="53" t="str">
        <f>IF(K2101="","",COUNTIF($K$7:K2101,"ﾘｽﾄ１"))</f>
        <v/>
      </c>
      <c r="N2101" s="53" t="str">
        <f t="shared" si="363"/>
        <v>同一区</v>
      </c>
      <c r="O2101" s="54" t="str">
        <f t="shared" si="364"/>
        <v/>
      </c>
      <c r="P2101" s="53" t="str">
        <f t="shared" si="355"/>
        <v/>
      </c>
      <c r="Q2101" s="52" t="str">
        <f t="shared" si="356"/>
        <v/>
      </c>
      <c r="R2101" s="55" t="str">
        <f t="shared" si="357"/>
        <v/>
      </c>
      <c r="S2101" s="52" t="str">
        <f t="shared" si="365"/>
        <v/>
      </c>
      <c r="T2101" s="83" t="str">
        <f t="shared" si="358"/>
        <v/>
      </c>
      <c r="U2101" s="53" t="str">
        <f>IF(S2101="","",COUNTIF($S$7:S2101,"該当２"))</f>
        <v/>
      </c>
      <c r="V2101" s="56" t="str">
        <f t="shared" si="359"/>
        <v/>
      </c>
      <c r="W2101" s="83" t="str">
        <f t="shared" si="360"/>
        <v/>
      </c>
      <c r="X2101" s="53" t="str">
        <f>IF(V2101="","",COUNTIF($V$7:V2101,"該当３"))</f>
        <v/>
      </c>
    </row>
    <row r="2102" spans="1:24">
      <c r="A2102" s="4">
        <v>1044300018</v>
      </c>
      <c r="B2102" s="4">
        <v>10</v>
      </c>
      <c r="C2102" s="4">
        <v>443</v>
      </c>
      <c r="D2102" s="269">
        <v>0</v>
      </c>
      <c r="E2102" s="270">
        <v>18</v>
      </c>
      <c r="F2102" s="7" t="s">
        <v>495</v>
      </c>
      <c r="G2102" s="7" t="s">
        <v>2150</v>
      </c>
      <c r="H2102" s="285" t="s">
        <v>2395</v>
      </c>
      <c r="I2102" s="7" t="s">
        <v>2161</v>
      </c>
      <c r="K2102" s="52" t="str">
        <f t="shared" si="361"/>
        <v/>
      </c>
      <c r="L2102" s="83" t="str">
        <f t="shared" si="362"/>
        <v/>
      </c>
      <c r="M2102" s="53" t="str">
        <f>IF(K2102="","",COUNTIF($K$7:K2102,"ﾘｽﾄ１"))</f>
        <v/>
      </c>
      <c r="N2102" s="53" t="str">
        <f t="shared" si="363"/>
        <v>同一区</v>
      </c>
      <c r="O2102" s="54" t="str">
        <f t="shared" si="364"/>
        <v/>
      </c>
      <c r="P2102" s="53" t="str">
        <f t="shared" si="355"/>
        <v/>
      </c>
      <c r="Q2102" s="52" t="str">
        <f t="shared" si="356"/>
        <v/>
      </c>
      <c r="R2102" s="55" t="str">
        <f t="shared" si="357"/>
        <v/>
      </c>
      <c r="S2102" s="52" t="str">
        <f t="shared" si="365"/>
        <v/>
      </c>
      <c r="T2102" s="83" t="str">
        <f t="shared" si="358"/>
        <v/>
      </c>
      <c r="U2102" s="53" t="str">
        <f>IF(S2102="","",COUNTIF($S$7:S2102,"該当２"))</f>
        <v/>
      </c>
      <c r="V2102" s="56" t="str">
        <f t="shared" si="359"/>
        <v/>
      </c>
      <c r="W2102" s="83" t="str">
        <f t="shared" si="360"/>
        <v/>
      </c>
      <c r="X2102" s="53" t="str">
        <f>IF(V2102="","",COUNTIF($V$7:V2102,"該当３"))</f>
        <v/>
      </c>
    </row>
    <row r="2103" spans="1:24">
      <c r="A2103" s="4">
        <v>1044300019</v>
      </c>
      <c r="B2103" s="4">
        <v>10</v>
      </c>
      <c r="C2103" s="4">
        <v>443</v>
      </c>
      <c r="D2103" s="269">
        <v>0</v>
      </c>
      <c r="E2103" s="270">
        <v>19</v>
      </c>
      <c r="F2103" s="7" t="s">
        <v>495</v>
      </c>
      <c r="G2103" s="7" t="s">
        <v>2150</v>
      </c>
      <c r="H2103" s="285" t="s">
        <v>2395</v>
      </c>
      <c r="I2103" s="7" t="s">
        <v>2162</v>
      </c>
      <c r="K2103" s="52" t="str">
        <f t="shared" si="361"/>
        <v/>
      </c>
      <c r="L2103" s="83" t="str">
        <f t="shared" si="362"/>
        <v/>
      </c>
      <c r="M2103" s="53" t="str">
        <f>IF(K2103="","",COUNTIF($K$7:K2103,"ﾘｽﾄ１"))</f>
        <v/>
      </c>
      <c r="N2103" s="53" t="str">
        <f t="shared" si="363"/>
        <v>同一区</v>
      </c>
      <c r="O2103" s="54" t="str">
        <f t="shared" si="364"/>
        <v/>
      </c>
      <c r="P2103" s="53" t="str">
        <f t="shared" si="355"/>
        <v/>
      </c>
      <c r="Q2103" s="52" t="str">
        <f t="shared" si="356"/>
        <v/>
      </c>
      <c r="R2103" s="55" t="str">
        <f t="shared" si="357"/>
        <v/>
      </c>
      <c r="S2103" s="52" t="str">
        <f t="shared" si="365"/>
        <v/>
      </c>
      <c r="T2103" s="83" t="str">
        <f t="shared" si="358"/>
        <v/>
      </c>
      <c r="U2103" s="53" t="str">
        <f>IF(S2103="","",COUNTIF($S$7:S2103,"該当２"))</f>
        <v/>
      </c>
      <c r="V2103" s="56" t="str">
        <f t="shared" si="359"/>
        <v/>
      </c>
      <c r="W2103" s="83" t="str">
        <f t="shared" si="360"/>
        <v/>
      </c>
      <c r="X2103" s="53" t="str">
        <f>IF(V2103="","",COUNTIF($V$7:V2103,"該当３"))</f>
        <v/>
      </c>
    </row>
    <row r="2104" spans="1:24">
      <c r="A2104" s="4">
        <v>1044300020</v>
      </c>
      <c r="B2104" s="4">
        <v>10</v>
      </c>
      <c r="C2104" s="4">
        <v>443</v>
      </c>
      <c r="D2104" s="269">
        <v>0</v>
      </c>
      <c r="E2104" s="270">
        <v>20</v>
      </c>
      <c r="F2104" s="7" t="s">
        <v>495</v>
      </c>
      <c r="G2104" s="7" t="s">
        <v>2150</v>
      </c>
      <c r="H2104" s="285" t="s">
        <v>2395</v>
      </c>
      <c r="I2104" s="7" t="s">
        <v>2163</v>
      </c>
      <c r="K2104" s="52" t="str">
        <f t="shared" si="361"/>
        <v/>
      </c>
      <c r="L2104" s="83" t="str">
        <f t="shared" si="362"/>
        <v/>
      </c>
      <c r="M2104" s="53" t="str">
        <f>IF(K2104="","",COUNTIF($K$7:K2104,"ﾘｽﾄ１"))</f>
        <v/>
      </c>
      <c r="N2104" s="53" t="str">
        <f t="shared" si="363"/>
        <v>同一区</v>
      </c>
      <c r="O2104" s="54" t="str">
        <f t="shared" si="364"/>
        <v/>
      </c>
      <c r="P2104" s="53" t="str">
        <f t="shared" si="355"/>
        <v/>
      </c>
      <c r="Q2104" s="52" t="str">
        <f t="shared" si="356"/>
        <v/>
      </c>
      <c r="R2104" s="55" t="str">
        <f t="shared" si="357"/>
        <v/>
      </c>
      <c r="S2104" s="52" t="str">
        <f t="shared" si="365"/>
        <v/>
      </c>
      <c r="T2104" s="83" t="str">
        <f t="shared" si="358"/>
        <v/>
      </c>
      <c r="U2104" s="53" t="str">
        <f>IF(S2104="","",COUNTIF($S$7:S2104,"該当２"))</f>
        <v/>
      </c>
      <c r="V2104" s="56" t="str">
        <f t="shared" si="359"/>
        <v/>
      </c>
      <c r="W2104" s="83" t="str">
        <f t="shared" si="360"/>
        <v/>
      </c>
      <c r="X2104" s="53" t="str">
        <f>IF(V2104="","",COUNTIF($V$7:V2104,"該当３"))</f>
        <v/>
      </c>
    </row>
    <row r="2105" spans="1:24">
      <c r="A2105" s="4">
        <v>1044300021</v>
      </c>
      <c r="B2105" s="4">
        <v>10</v>
      </c>
      <c r="C2105" s="4">
        <v>443</v>
      </c>
      <c r="D2105" s="269">
        <v>0</v>
      </c>
      <c r="E2105" s="270">
        <v>21</v>
      </c>
      <c r="F2105" s="7" t="s">
        <v>495</v>
      </c>
      <c r="G2105" s="7" t="s">
        <v>2150</v>
      </c>
      <c r="H2105" s="285" t="s">
        <v>2395</v>
      </c>
      <c r="I2105" s="7" t="s">
        <v>2164</v>
      </c>
      <c r="K2105" s="52" t="str">
        <f t="shared" si="361"/>
        <v/>
      </c>
      <c r="L2105" s="83" t="str">
        <f t="shared" si="362"/>
        <v/>
      </c>
      <c r="M2105" s="53" t="str">
        <f>IF(K2105="","",COUNTIF($K$7:K2105,"ﾘｽﾄ１"))</f>
        <v/>
      </c>
      <c r="N2105" s="53" t="str">
        <f t="shared" si="363"/>
        <v>同一区</v>
      </c>
      <c r="O2105" s="54" t="str">
        <f t="shared" si="364"/>
        <v/>
      </c>
      <c r="P2105" s="53" t="str">
        <f t="shared" si="355"/>
        <v/>
      </c>
      <c r="Q2105" s="52" t="str">
        <f t="shared" si="356"/>
        <v/>
      </c>
      <c r="R2105" s="55" t="str">
        <f t="shared" si="357"/>
        <v/>
      </c>
      <c r="S2105" s="52" t="str">
        <f t="shared" si="365"/>
        <v/>
      </c>
      <c r="T2105" s="83" t="str">
        <f t="shared" si="358"/>
        <v/>
      </c>
      <c r="U2105" s="53" t="str">
        <f>IF(S2105="","",COUNTIF($S$7:S2105,"該当２"))</f>
        <v/>
      </c>
      <c r="V2105" s="56" t="str">
        <f t="shared" si="359"/>
        <v/>
      </c>
      <c r="W2105" s="83" t="str">
        <f t="shared" si="360"/>
        <v/>
      </c>
      <c r="X2105" s="53" t="str">
        <f>IF(V2105="","",COUNTIF($V$7:V2105,"該当３"))</f>
        <v/>
      </c>
    </row>
    <row r="2106" spans="1:24">
      <c r="A2106" s="4">
        <v>1044300022</v>
      </c>
      <c r="B2106" s="4">
        <v>10</v>
      </c>
      <c r="C2106" s="4">
        <v>443</v>
      </c>
      <c r="D2106" s="269">
        <v>0</v>
      </c>
      <c r="E2106" s="270">
        <v>22</v>
      </c>
      <c r="F2106" s="7" t="s">
        <v>495</v>
      </c>
      <c r="G2106" s="7" t="s">
        <v>2150</v>
      </c>
      <c r="H2106" s="285" t="s">
        <v>2395</v>
      </c>
      <c r="I2106" s="7" t="s">
        <v>2</v>
      </c>
      <c r="K2106" s="52" t="str">
        <f t="shared" si="361"/>
        <v/>
      </c>
      <c r="L2106" s="83" t="str">
        <f t="shared" si="362"/>
        <v/>
      </c>
      <c r="M2106" s="53" t="str">
        <f>IF(K2106="","",COUNTIF($K$7:K2106,"ﾘｽﾄ１"))</f>
        <v/>
      </c>
      <c r="N2106" s="53" t="str">
        <f t="shared" si="363"/>
        <v>同一区</v>
      </c>
      <c r="O2106" s="54" t="str">
        <f t="shared" si="364"/>
        <v/>
      </c>
      <c r="P2106" s="53" t="str">
        <f t="shared" si="355"/>
        <v/>
      </c>
      <c r="Q2106" s="52" t="str">
        <f t="shared" si="356"/>
        <v/>
      </c>
      <c r="R2106" s="55" t="str">
        <f t="shared" si="357"/>
        <v/>
      </c>
      <c r="S2106" s="52" t="str">
        <f t="shared" si="365"/>
        <v/>
      </c>
      <c r="T2106" s="83" t="str">
        <f t="shared" si="358"/>
        <v/>
      </c>
      <c r="U2106" s="53" t="str">
        <f>IF(S2106="","",COUNTIF($S$7:S2106,"該当２"))</f>
        <v/>
      </c>
      <c r="V2106" s="56" t="str">
        <f t="shared" si="359"/>
        <v/>
      </c>
      <c r="W2106" s="83" t="str">
        <f t="shared" si="360"/>
        <v/>
      </c>
      <c r="X2106" s="53" t="str">
        <f>IF(V2106="","",COUNTIF($V$7:V2106,"該当３"))</f>
        <v/>
      </c>
    </row>
    <row r="2107" spans="1:24">
      <c r="A2107" s="4">
        <v>1044300023</v>
      </c>
      <c r="B2107" s="4">
        <v>10</v>
      </c>
      <c r="C2107" s="4">
        <v>443</v>
      </c>
      <c r="D2107" s="269">
        <v>0</v>
      </c>
      <c r="E2107" s="270">
        <v>23</v>
      </c>
      <c r="F2107" s="7" t="s">
        <v>495</v>
      </c>
      <c r="G2107" s="7" t="s">
        <v>2150</v>
      </c>
      <c r="H2107" s="285" t="s">
        <v>2395</v>
      </c>
      <c r="I2107" s="7" t="s">
        <v>628</v>
      </c>
      <c r="K2107" s="52" t="str">
        <f t="shared" si="361"/>
        <v/>
      </c>
      <c r="L2107" s="83" t="str">
        <f t="shared" si="362"/>
        <v/>
      </c>
      <c r="M2107" s="53" t="str">
        <f>IF(K2107="","",COUNTIF($K$7:K2107,"ﾘｽﾄ１"))</f>
        <v/>
      </c>
      <c r="N2107" s="53" t="str">
        <f t="shared" si="363"/>
        <v>同一区</v>
      </c>
      <c r="O2107" s="54" t="str">
        <f t="shared" si="364"/>
        <v/>
      </c>
      <c r="P2107" s="53" t="str">
        <f t="shared" si="355"/>
        <v/>
      </c>
      <c r="Q2107" s="52" t="str">
        <f t="shared" si="356"/>
        <v/>
      </c>
      <c r="R2107" s="55" t="str">
        <f t="shared" si="357"/>
        <v/>
      </c>
      <c r="S2107" s="52" t="str">
        <f t="shared" si="365"/>
        <v/>
      </c>
      <c r="T2107" s="83" t="str">
        <f t="shared" si="358"/>
        <v/>
      </c>
      <c r="U2107" s="53" t="str">
        <f>IF(S2107="","",COUNTIF($S$7:S2107,"該当２"))</f>
        <v/>
      </c>
      <c r="V2107" s="56" t="str">
        <f t="shared" si="359"/>
        <v/>
      </c>
      <c r="W2107" s="83" t="str">
        <f t="shared" si="360"/>
        <v/>
      </c>
      <c r="X2107" s="53" t="str">
        <f>IF(V2107="","",COUNTIF($V$7:V2107,"該当３"))</f>
        <v/>
      </c>
    </row>
    <row r="2108" spans="1:24">
      <c r="A2108" s="4">
        <v>1044300024</v>
      </c>
      <c r="B2108" s="4">
        <v>10</v>
      </c>
      <c r="C2108" s="4">
        <v>443</v>
      </c>
      <c r="D2108" s="269">
        <v>0</v>
      </c>
      <c r="E2108" s="270">
        <v>24</v>
      </c>
      <c r="F2108" s="7" t="s">
        <v>495</v>
      </c>
      <c r="G2108" s="7" t="s">
        <v>2150</v>
      </c>
      <c r="H2108" s="285" t="s">
        <v>2395</v>
      </c>
      <c r="I2108" s="7" t="s">
        <v>2165</v>
      </c>
      <c r="K2108" s="52" t="str">
        <f t="shared" si="361"/>
        <v/>
      </c>
      <c r="L2108" s="83" t="str">
        <f t="shared" si="362"/>
        <v/>
      </c>
      <c r="M2108" s="53" t="str">
        <f>IF(K2108="","",COUNTIF($K$7:K2108,"ﾘｽﾄ１"))</f>
        <v/>
      </c>
      <c r="N2108" s="53" t="str">
        <f t="shared" si="363"/>
        <v>同一区</v>
      </c>
      <c r="O2108" s="54" t="str">
        <f t="shared" si="364"/>
        <v/>
      </c>
      <c r="P2108" s="53" t="str">
        <f t="shared" si="355"/>
        <v/>
      </c>
      <c r="Q2108" s="52" t="str">
        <f t="shared" si="356"/>
        <v/>
      </c>
      <c r="R2108" s="55" t="str">
        <f t="shared" si="357"/>
        <v/>
      </c>
      <c r="S2108" s="52" t="str">
        <f t="shared" si="365"/>
        <v/>
      </c>
      <c r="T2108" s="83" t="str">
        <f t="shared" si="358"/>
        <v/>
      </c>
      <c r="U2108" s="53" t="str">
        <f>IF(S2108="","",COUNTIF($S$7:S2108,"該当２"))</f>
        <v/>
      </c>
      <c r="V2108" s="56" t="str">
        <f t="shared" si="359"/>
        <v/>
      </c>
      <c r="W2108" s="83" t="str">
        <f t="shared" si="360"/>
        <v/>
      </c>
      <c r="X2108" s="53" t="str">
        <f>IF(V2108="","",COUNTIF($V$7:V2108,"該当３"))</f>
        <v/>
      </c>
    </row>
    <row r="2109" spans="1:24">
      <c r="A2109" s="4">
        <v>1044300025</v>
      </c>
      <c r="B2109" s="4">
        <v>10</v>
      </c>
      <c r="C2109" s="4">
        <v>443</v>
      </c>
      <c r="D2109" s="269">
        <v>0</v>
      </c>
      <c r="E2109" s="270">
        <v>25</v>
      </c>
      <c r="F2109" s="7" t="s">
        <v>495</v>
      </c>
      <c r="G2109" s="7" t="s">
        <v>2150</v>
      </c>
      <c r="H2109" s="285" t="s">
        <v>2395</v>
      </c>
      <c r="I2109" s="7" t="s">
        <v>2166</v>
      </c>
      <c r="K2109" s="52" t="str">
        <f t="shared" si="361"/>
        <v/>
      </c>
      <c r="L2109" s="83" t="str">
        <f t="shared" si="362"/>
        <v/>
      </c>
      <c r="M2109" s="53" t="str">
        <f>IF(K2109="","",COUNTIF($K$7:K2109,"ﾘｽﾄ１"))</f>
        <v/>
      </c>
      <c r="N2109" s="53" t="str">
        <f t="shared" si="363"/>
        <v>同一区</v>
      </c>
      <c r="O2109" s="54" t="str">
        <f t="shared" si="364"/>
        <v/>
      </c>
      <c r="P2109" s="53" t="str">
        <f t="shared" si="355"/>
        <v/>
      </c>
      <c r="Q2109" s="52" t="str">
        <f t="shared" si="356"/>
        <v/>
      </c>
      <c r="R2109" s="55" t="str">
        <f t="shared" si="357"/>
        <v/>
      </c>
      <c r="S2109" s="52" t="str">
        <f t="shared" si="365"/>
        <v/>
      </c>
      <c r="T2109" s="83" t="str">
        <f t="shared" si="358"/>
        <v/>
      </c>
      <c r="U2109" s="53" t="str">
        <f>IF(S2109="","",COUNTIF($S$7:S2109,"該当２"))</f>
        <v/>
      </c>
      <c r="V2109" s="56" t="str">
        <f t="shared" si="359"/>
        <v/>
      </c>
      <c r="W2109" s="83" t="str">
        <f t="shared" si="360"/>
        <v/>
      </c>
      <c r="X2109" s="53" t="str">
        <f>IF(V2109="","",COUNTIF($V$7:V2109,"該当３"))</f>
        <v/>
      </c>
    </row>
    <row r="2110" spans="1:24">
      <c r="A2110" s="4">
        <v>1044300026</v>
      </c>
      <c r="B2110" s="4">
        <v>10</v>
      </c>
      <c r="C2110" s="4">
        <v>443</v>
      </c>
      <c r="D2110" s="269">
        <v>0</v>
      </c>
      <c r="E2110" s="270">
        <v>26</v>
      </c>
      <c r="F2110" s="7" t="s">
        <v>495</v>
      </c>
      <c r="G2110" s="7" t="s">
        <v>2150</v>
      </c>
      <c r="H2110" s="285" t="s">
        <v>2395</v>
      </c>
      <c r="I2110" s="7" t="s">
        <v>2167</v>
      </c>
      <c r="K2110" s="52" t="str">
        <f t="shared" si="361"/>
        <v/>
      </c>
      <c r="L2110" s="83" t="str">
        <f t="shared" si="362"/>
        <v/>
      </c>
      <c r="M2110" s="53" t="str">
        <f>IF(K2110="","",COUNTIF($K$7:K2110,"ﾘｽﾄ１"))</f>
        <v/>
      </c>
      <c r="N2110" s="53" t="str">
        <f t="shared" si="363"/>
        <v>同一区</v>
      </c>
      <c r="O2110" s="54" t="str">
        <f t="shared" si="364"/>
        <v/>
      </c>
      <c r="P2110" s="53" t="str">
        <f t="shared" si="355"/>
        <v/>
      </c>
      <c r="Q2110" s="52" t="str">
        <f t="shared" si="356"/>
        <v/>
      </c>
      <c r="R2110" s="55" t="str">
        <f t="shared" si="357"/>
        <v/>
      </c>
      <c r="S2110" s="52" t="str">
        <f t="shared" si="365"/>
        <v/>
      </c>
      <c r="T2110" s="83" t="str">
        <f t="shared" si="358"/>
        <v/>
      </c>
      <c r="U2110" s="53" t="str">
        <f>IF(S2110="","",COUNTIF($S$7:S2110,"該当２"))</f>
        <v/>
      </c>
      <c r="V2110" s="56" t="str">
        <f t="shared" si="359"/>
        <v/>
      </c>
      <c r="W2110" s="83" t="str">
        <f t="shared" si="360"/>
        <v/>
      </c>
      <c r="X2110" s="53" t="str">
        <f>IF(V2110="","",COUNTIF($V$7:V2110,"該当３"))</f>
        <v/>
      </c>
    </row>
    <row r="2111" spans="1:24">
      <c r="A2111" s="4">
        <v>1044300027</v>
      </c>
      <c r="B2111" s="4">
        <v>10</v>
      </c>
      <c r="C2111" s="4">
        <v>443</v>
      </c>
      <c r="D2111" s="269">
        <v>0</v>
      </c>
      <c r="E2111" s="270">
        <v>27</v>
      </c>
      <c r="F2111" s="7" t="s">
        <v>495</v>
      </c>
      <c r="G2111" s="7" t="s">
        <v>2150</v>
      </c>
      <c r="H2111" s="285" t="s">
        <v>2395</v>
      </c>
      <c r="I2111" s="7" t="s">
        <v>2168</v>
      </c>
      <c r="K2111" s="52" t="str">
        <f t="shared" si="361"/>
        <v/>
      </c>
      <c r="L2111" s="83" t="str">
        <f t="shared" si="362"/>
        <v/>
      </c>
      <c r="M2111" s="53" t="str">
        <f>IF(K2111="","",COUNTIF($K$7:K2111,"ﾘｽﾄ１"))</f>
        <v/>
      </c>
      <c r="N2111" s="53" t="str">
        <f t="shared" si="363"/>
        <v>同一区</v>
      </c>
      <c r="O2111" s="54" t="str">
        <f t="shared" si="364"/>
        <v/>
      </c>
      <c r="P2111" s="53" t="str">
        <f t="shared" si="355"/>
        <v/>
      </c>
      <c r="Q2111" s="52" t="str">
        <f t="shared" si="356"/>
        <v/>
      </c>
      <c r="R2111" s="55" t="str">
        <f t="shared" si="357"/>
        <v/>
      </c>
      <c r="S2111" s="52" t="str">
        <f t="shared" si="365"/>
        <v/>
      </c>
      <c r="T2111" s="83" t="str">
        <f t="shared" si="358"/>
        <v/>
      </c>
      <c r="U2111" s="53" t="str">
        <f>IF(S2111="","",COUNTIF($S$7:S2111,"該当２"))</f>
        <v/>
      </c>
      <c r="V2111" s="56" t="str">
        <f t="shared" si="359"/>
        <v/>
      </c>
      <c r="W2111" s="83" t="str">
        <f t="shared" si="360"/>
        <v/>
      </c>
      <c r="X2111" s="53" t="str">
        <f>IF(V2111="","",COUNTIF($V$7:V2111,"該当３"))</f>
        <v/>
      </c>
    </row>
    <row r="2112" spans="1:24">
      <c r="A2112" s="4">
        <v>1044300028</v>
      </c>
      <c r="B2112" s="4">
        <v>10</v>
      </c>
      <c r="C2112" s="4">
        <v>443</v>
      </c>
      <c r="D2112" s="269">
        <v>0</v>
      </c>
      <c r="E2112" s="270">
        <v>28</v>
      </c>
      <c r="F2112" s="7" t="s">
        <v>495</v>
      </c>
      <c r="G2112" s="7" t="s">
        <v>2150</v>
      </c>
      <c r="H2112" s="285" t="s">
        <v>2395</v>
      </c>
      <c r="I2112" s="7" t="s">
        <v>2169</v>
      </c>
      <c r="K2112" s="52" t="str">
        <f t="shared" si="361"/>
        <v/>
      </c>
      <c r="L2112" s="83" t="str">
        <f t="shared" si="362"/>
        <v/>
      </c>
      <c r="M2112" s="53" t="str">
        <f>IF(K2112="","",COUNTIF($K$7:K2112,"ﾘｽﾄ１"))</f>
        <v/>
      </c>
      <c r="N2112" s="53" t="str">
        <f t="shared" si="363"/>
        <v>同一区</v>
      </c>
      <c r="O2112" s="54" t="str">
        <f t="shared" si="364"/>
        <v/>
      </c>
      <c r="P2112" s="53" t="str">
        <f t="shared" si="355"/>
        <v/>
      </c>
      <c r="Q2112" s="52" t="str">
        <f t="shared" si="356"/>
        <v/>
      </c>
      <c r="R2112" s="55" t="str">
        <f t="shared" si="357"/>
        <v/>
      </c>
      <c r="S2112" s="52" t="str">
        <f t="shared" si="365"/>
        <v/>
      </c>
      <c r="T2112" s="83" t="str">
        <f t="shared" si="358"/>
        <v/>
      </c>
      <c r="U2112" s="53" t="str">
        <f>IF(S2112="","",COUNTIF($S$7:S2112,"該当２"))</f>
        <v/>
      </c>
      <c r="V2112" s="56" t="str">
        <f t="shared" si="359"/>
        <v/>
      </c>
      <c r="W2112" s="83" t="str">
        <f t="shared" si="360"/>
        <v/>
      </c>
      <c r="X2112" s="53" t="str">
        <f>IF(V2112="","",COUNTIF($V$7:V2112,"該当３"))</f>
        <v/>
      </c>
    </row>
    <row r="2113" spans="1:24">
      <c r="A2113" s="4">
        <v>1044400000</v>
      </c>
      <c r="B2113" s="4">
        <v>10</v>
      </c>
      <c r="C2113" s="4">
        <v>444</v>
      </c>
      <c r="D2113" s="269">
        <v>0</v>
      </c>
      <c r="E2113" s="270">
        <v>0</v>
      </c>
      <c r="F2113" s="7" t="s">
        <v>495</v>
      </c>
      <c r="G2113" s="284" t="s">
        <v>2170</v>
      </c>
      <c r="K2113" s="52" t="str">
        <f t="shared" si="361"/>
        <v>ﾘｽﾄ１</v>
      </c>
      <c r="L2113" s="83" t="str">
        <f t="shared" si="362"/>
        <v>川場村</v>
      </c>
      <c r="M2113" s="53">
        <f>IF(K2113="","",COUNTIF($K$7:K2113,"ﾘｽﾄ１"))</f>
        <v>27</v>
      </c>
      <c r="N2113" s="53" t="str">
        <f t="shared" si="363"/>
        <v/>
      </c>
      <c r="O2113" s="54" t="str">
        <f t="shared" si="364"/>
        <v/>
      </c>
      <c r="P2113" s="53" t="str">
        <f t="shared" si="355"/>
        <v/>
      </c>
      <c r="Q2113" s="52" t="str">
        <f t="shared" si="356"/>
        <v/>
      </c>
      <c r="R2113" s="55" t="str">
        <f t="shared" si="357"/>
        <v/>
      </c>
      <c r="S2113" s="52" t="str">
        <f t="shared" si="365"/>
        <v/>
      </c>
      <c r="T2113" s="83" t="str">
        <f t="shared" si="358"/>
        <v/>
      </c>
      <c r="U2113" s="53" t="str">
        <f>IF(S2113="","",COUNTIF($S$7:S2113,"該当２"))</f>
        <v/>
      </c>
      <c r="V2113" s="56" t="str">
        <f t="shared" si="359"/>
        <v/>
      </c>
      <c r="W2113" s="83" t="str">
        <f t="shared" si="360"/>
        <v/>
      </c>
      <c r="X2113" s="53" t="str">
        <f>IF(V2113="","",COUNTIF($V$7:V2113,"該当３"))</f>
        <v/>
      </c>
    </row>
    <row r="2114" spans="1:24">
      <c r="A2114" s="4">
        <v>1044400001</v>
      </c>
      <c r="B2114" s="4">
        <v>10</v>
      </c>
      <c r="C2114" s="4">
        <v>444</v>
      </c>
      <c r="D2114" s="269">
        <v>0</v>
      </c>
      <c r="E2114" s="270">
        <v>1</v>
      </c>
      <c r="F2114" s="7" t="s">
        <v>495</v>
      </c>
      <c r="G2114" s="7" t="s">
        <v>2170</v>
      </c>
      <c r="H2114" s="7" t="s">
        <v>2397</v>
      </c>
      <c r="I2114" s="7" t="s">
        <v>132</v>
      </c>
      <c r="K2114" s="52" t="str">
        <f t="shared" si="361"/>
        <v/>
      </c>
      <c r="L2114" s="83" t="str">
        <f t="shared" si="362"/>
        <v/>
      </c>
      <c r="M2114" s="53" t="str">
        <f>IF(K2114="","",COUNTIF($K$7:K2114,"ﾘｽﾄ１"))</f>
        <v/>
      </c>
      <c r="N2114" s="53" t="str">
        <f t="shared" si="363"/>
        <v>同一区</v>
      </c>
      <c r="O2114" s="54" t="str">
        <f t="shared" si="364"/>
        <v/>
      </c>
      <c r="P2114" s="53" t="str">
        <f t="shared" si="355"/>
        <v/>
      </c>
      <c r="Q2114" s="52" t="str">
        <f t="shared" si="356"/>
        <v/>
      </c>
      <c r="R2114" s="55" t="str">
        <f t="shared" si="357"/>
        <v/>
      </c>
      <c r="S2114" s="52" t="str">
        <f t="shared" si="365"/>
        <v/>
      </c>
      <c r="T2114" s="83" t="str">
        <f t="shared" si="358"/>
        <v/>
      </c>
      <c r="U2114" s="53" t="str">
        <f>IF(S2114="","",COUNTIF($S$7:S2114,"該当２"))</f>
        <v/>
      </c>
      <c r="V2114" s="56" t="str">
        <f t="shared" si="359"/>
        <v/>
      </c>
      <c r="W2114" s="83" t="str">
        <f t="shared" si="360"/>
        <v/>
      </c>
      <c r="X2114" s="53" t="str">
        <f>IF(V2114="","",COUNTIF($V$7:V2114,"該当３"))</f>
        <v/>
      </c>
    </row>
    <row r="2115" spans="1:24">
      <c r="A2115" s="4">
        <v>1044400002</v>
      </c>
      <c r="B2115" s="4">
        <v>10</v>
      </c>
      <c r="C2115" s="4">
        <v>444</v>
      </c>
      <c r="D2115" s="269">
        <v>0</v>
      </c>
      <c r="E2115" s="270">
        <v>2</v>
      </c>
      <c r="F2115" s="7" t="s">
        <v>495</v>
      </c>
      <c r="G2115" s="7" t="s">
        <v>2170</v>
      </c>
      <c r="H2115" s="7" t="s">
        <v>2397</v>
      </c>
      <c r="I2115" s="7" t="s">
        <v>2171</v>
      </c>
      <c r="K2115" s="52" t="str">
        <f t="shared" si="361"/>
        <v/>
      </c>
      <c r="L2115" s="83" t="str">
        <f t="shared" si="362"/>
        <v/>
      </c>
      <c r="M2115" s="53" t="str">
        <f>IF(K2115="","",COUNTIF($K$7:K2115,"ﾘｽﾄ１"))</f>
        <v/>
      </c>
      <c r="N2115" s="53" t="str">
        <f t="shared" si="363"/>
        <v>同一区</v>
      </c>
      <c r="O2115" s="54" t="str">
        <f t="shared" si="364"/>
        <v/>
      </c>
      <c r="P2115" s="53" t="str">
        <f t="shared" si="355"/>
        <v/>
      </c>
      <c r="Q2115" s="52" t="str">
        <f t="shared" si="356"/>
        <v/>
      </c>
      <c r="R2115" s="55" t="str">
        <f t="shared" si="357"/>
        <v/>
      </c>
      <c r="S2115" s="52" t="str">
        <f t="shared" si="365"/>
        <v/>
      </c>
      <c r="T2115" s="83" t="str">
        <f t="shared" si="358"/>
        <v/>
      </c>
      <c r="U2115" s="53" t="str">
        <f>IF(S2115="","",COUNTIF($S$7:S2115,"該当２"))</f>
        <v/>
      </c>
      <c r="V2115" s="56" t="str">
        <f t="shared" si="359"/>
        <v/>
      </c>
      <c r="W2115" s="83" t="str">
        <f t="shared" si="360"/>
        <v/>
      </c>
      <c r="X2115" s="53" t="str">
        <f>IF(V2115="","",COUNTIF($V$7:V2115,"該当３"))</f>
        <v/>
      </c>
    </row>
    <row r="2116" spans="1:24">
      <c r="A2116" s="4">
        <v>1044400003</v>
      </c>
      <c r="B2116" s="4">
        <v>10</v>
      </c>
      <c r="C2116" s="4">
        <v>444</v>
      </c>
      <c r="D2116" s="269">
        <v>0</v>
      </c>
      <c r="E2116" s="270">
        <v>3</v>
      </c>
      <c r="F2116" s="7" t="s">
        <v>495</v>
      </c>
      <c r="G2116" s="7" t="s">
        <v>2170</v>
      </c>
      <c r="H2116" s="7" t="s">
        <v>2397</v>
      </c>
      <c r="I2116" s="7" t="s">
        <v>2172</v>
      </c>
      <c r="K2116" s="52" t="str">
        <f t="shared" si="361"/>
        <v/>
      </c>
      <c r="L2116" s="83" t="str">
        <f t="shared" si="362"/>
        <v/>
      </c>
      <c r="M2116" s="53" t="str">
        <f>IF(K2116="","",COUNTIF($K$7:K2116,"ﾘｽﾄ１"))</f>
        <v/>
      </c>
      <c r="N2116" s="53" t="str">
        <f t="shared" si="363"/>
        <v>同一区</v>
      </c>
      <c r="O2116" s="54" t="str">
        <f t="shared" si="364"/>
        <v/>
      </c>
      <c r="P2116" s="53" t="str">
        <f t="shared" si="355"/>
        <v/>
      </c>
      <c r="Q2116" s="52" t="str">
        <f t="shared" si="356"/>
        <v/>
      </c>
      <c r="R2116" s="55" t="str">
        <f t="shared" si="357"/>
        <v/>
      </c>
      <c r="S2116" s="52" t="str">
        <f t="shared" si="365"/>
        <v/>
      </c>
      <c r="T2116" s="83" t="str">
        <f t="shared" si="358"/>
        <v/>
      </c>
      <c r="U2116" s="53" t="str">
        <f>IF(S2116="","",COUNTIF($S$7:S2116,"該当２"))</f>
        <v/>
      </c>
      <c r="V2116" s="56" t="str">
        <f t="shared" si="359"/>
        <v/>
      </c>
      <c r="W2116" s="83" t="str">
        <f t="shared" si="360"/>
        <v/>
      </c>
      <c r="X2116" s="53" t="str">
        <f>IF(V2116="","",COUNTIF($V$7:V2116,"該当３"))</f>
        <v/>
      </c>
    </row>
    <row r="2117" spans="1:24">
      <c r="A2117" s="4">
        <v>1044400004</v>
      </c>
      <c r="B2117" s="4">
        <v>10</v>
      </c>
      <c r="C2117" s="4">
        <v>444</v>
      </c>
      <c r="D2117" s="269">
        <v>0</v>
      </c>
      <c r="E2117" s="270">
        <v>4</v>
      </c>
      <c r="F2117" s="7" t="s">
        <v>495</v>
      </c>
      <c r="G2117" s="7" t="s">
        <v>2170</v>
      </c>
      <c r="H2117" s="7" t="s">
        <v>2397</v>
      </c>
      <c r="I2117" s="7" t="s">
        <v>2173</v>
      </c>
      <c r="K2117" s="52" t="str">
        <f t="shared" si="361"/>
        <v/>
      </c>
      <c r="L2117" s="83" t="str">
        <f t="shared" si="362"/>
        <v/>
      </c>
      <c r="M2117" s="53" t="str">
        <f>IF(K2117="","",COUNTIF($K$7:K2117,"ﾘｽﾄ１"))</f>
        <v/>
      </c>
      <c r="N2117" s="53" t="str">
        <f t="shared" si="363"/>
        <v>同一区</v>
      </c>
      <c r="O2117" s="54" t="str">
        <f t="shared" si="364"/>
        <v/>
      </c>
      <c r="P2117" s="53" t="str">
        <f t="shared" si="355"/>
        <v/>
      </c>
      <c r="Q2117" s="52" t="str">
        <f t="shared" si="356"/>
        <v/>
      </c>
      <c r="R2117" s="55" t="str">
        <f t="shared" si="357"/>
        <v/>
      </c>
      <c r="S2117" s="52" t="str">
        <f t="shared" si="365"/>
        <v/>
      </c>
      <c r="T2117" s="83" t="str">
        <f t="shared" si="358"/>
        <v/>
      </c>
      <c r="U2117" s="53" t="str">
        <f>IF(S2117="","",COUNTIF($S$7:S2117,"該当２"))</f>
        <v/>
      </c>
      <c r="V2117" s="56" t="str">
        <f t="shared" si="359"/>
        <v/>
      </c>
      <c r="W2117" s="83" t="str">
        <f t="shared" si="360"/>
        <v/>
      </c>
      <c r="X2117" s="53" t="str">
        <f>IF(V2117="","",COUNTIF($V$7:V2117,"該当３"))</f>
        <v/>
      </c>
    </row>
    <row r="2118" spans="1:24">
      <c r="A2118" s="4">
        <v>1044400005</v>
      </c>
      <c r="B2118" s="4">
        <v>10</v>
      </c>
      <c r="C2118" s="4">
        <v>444</v>
      </c>
      <c r="D2118" s="269">
        <v>0</v>
      </c>
      <c r="E2118" s="270">
        <v>5</v>
      </c>
      <c r="F2118" s="7" t="s">
        <v>495</v>
      </c>
      <c r="G2118" s="7" t="s">
        <v>2170</v>
      </c>
      <c r="H2118" s="7" t="s">
        <v>2397</v>
      </c>
      <c r="I2118" s="7" t="s">
        <v>2174</v>
      </c>
      <c r="K2118" s="52" t="str">
        <f t="shared" si="361"/>
        <v/>
      </c>
      <c r="L2118" s="83" t="str">
        <f t="shared" si="362"/>
        <v/>
      </c>
      <c r="M2118" s="53" t="str">
        <f>IF(K2118="","",COUNTIF($K$7:K2118,"ﾘｽﾄ１"))</f>
        <v/>
      </c>
      <c r="N2118" s="53" t="str">
        <f t="shared" si="363"/>
        <v>同一区</v>
      </c>
      <c r="O2118" s="54" t="str">
        <f t="shared" si="364"/>
        <v/>
      </c>
      <c r="P2118" s="53" t="str">
        <f t="shared" si="355"/>
        <v/>
      </c>
      <c r="Q2118" s="52" t="str">
        <f t="shared" si="356"/>
        <v/>
      </c>
      <c r="R2118" s="55" t="str">
        <f t="shared" si="357"/>
        <v/>
      </c>
      <c r="S2118" s="52" t="str">
        <f t="shared" si="365"/>
        <v/>
      </c>
      <c r="T2118" s="83" t="str">
        <f t="shared" si="358"/>
        <v/>
      </c>
      <c r="U2118" s="53" t="str">
        <f>IF(S2118="","",COUNTIF($S$7:S2118,"該当２"))</f>
        <v/>
      </c>
      <c r="V2118" s="56" t="str">
        <f t="shared" si="359"/>
        <v/>
      </c>
      <c r="W2118" s="83" t="str">
        <f t="shared" si="360"/>
        <v/>
      </c>
      <c r="X2118" s="53" t="str">
        <f>IF(V2118="","",COUNTIF($V$7:V2118,"該当３"))</f>
        <v/>
      </c>
    </row>
    <row r="2119" spans="1:24">
      <c r="A2119" s="4">
        <v>1044400006</v>
      </c>
      <c r="B2119" s="4">
        <v>10</v>
      </c>
      <c r="C2119" s="4">
        <v>444</v>
      </c>
      <c r="D2119" s="269">
        <v>0</v>
      </c>
      <c r="E2119" s="270">
        <v>6</v>
      </c>
      <c r="F2119" s="7" t="s">
        <v>495</v>
      </c>
      <c r="G2119" s="7" t="s">
        <v>2170</v>
      </c>
      <c r="H2119" s="7" t="s">
        <v>2397</v>
      </c>
      <c r="I2119" s="7" t="s">
        <v>129</v>
      </c>
      <c r="K2119" s="52" t="str">
        <f t="shared" si="361"/>
        <v/>
      </c>
      <c r="L2119" s="83" t="str">
        <f t="shared" si="362"/>
        <v/>
      </c>
      <c r="M2119" s="53" t="str">
        <f>IF(K2119="","",COUNTIF($K$7:K2119,"ﾘｽﾄ１"))</f>
        <v/>
      </c>
      <c r="N2119" s="53" t="str">
        <f t="shared" si="363"/>
        <v>同一区</v>
      </c>
      <c r="O2119" s="54" t="str">
        <f t="shared" si="364"/>
        <v/>
      </c>
      <c r="P2119" s="53" t="str">
        <f t="shared" si="355"/>
        <v/>
      </c>
      <c r="Q2119" s="52" t="str">
        <f t="shared" si="356"/>
        <v/>
      </c>
      <c r="R2119" s="55" t="str">
        <f t="shared" si="357"/>
        <v/>
      </c>
      <c r="S2119" s="52" t="str">
        <f t="shared" si="365"/>
        <v/>
      </c>
      <c r="T2119" s="83" t="str">
        <f t="shared" si="358"/>
        <v/>
      </c>
      <c r="U2119" s="53" t="str">
        <f>IF(S2119="","",COUNTIF($S$7:S2119,"該当２"))</f>
        <v/>
      </c>
      <c r="V2119" s="56" t="str">
        <f t="shared" si="359"/>
        <v/>
      </c>
      <c r="W2119" s="83" t="str">
        <f t="shared" si="360"/>
        <v/>
      </c>
      <c r="X2119" s="53" t="str">
        <f>IF(V2119="","",COUNTIF($V$7:V2119,"該当３"))</f>
        <v/>
      </c>
    </row>
    <row r="2120" spans="1:24">
      <c r="A2120" s="4">
        <v>1044400007</v>
      </c>
      <c r="B2120" s="4">
        <v>10</v>
      </c>
      <c r="C2120" s="4">
        <v>444</v>
      </c>
      <c r="D2120" s="269">
        <v>0</v>
      </c>
      <c r="E2120" s="270">
        <v>7</v>
      </c>
      <c r="F2120" s="7" t="s">
        <v>495</v>
      </c>
      <c r="G2120" s="7" t="s">
        <v>2170</v>
      </c>
      <c r="H2120" s="7" t="s">
        <v>2397</v>
      </c>
      <c r="I2120" s="7" t="s">
        <v>2175</v>
      </c>
      <c r="K2120" s="52" t="str">
        <f t="shared" si="361"/>
        <v/>
      </c>
      <c r="L2120" s="83" t="str">
        <f t="shared" si="362"/>
        <v/>
      </c>
      <c r="M2120" s="53" t="str">
        <f>IF(K2120="","",COUNTIF($K$7:K2120,"ﾘｽﾄ１"))</f>
        <v/>
      </c>
      <c r="N2120" s="53" t="str">
        <f t="shared" si="363"/>
        <v>同一区</v>
      </c>
      <c r="O2120" s="54" t="str">
        <f t="shared" si="364"/>
        <v/>
      </c>
      <c r="P2120" s="53" t="str">
        <f t="shared" si="355"/>
        <v/>
      </c>
      <c r="Q2120" s="52" t="str">
        <f t="shared" si="356"/>
        <v/>
      </c>
      <c r="R2120" s="55" t="str">
        <f t="shared" si="357"/>
        <v/>
      </c>
      <c r="S2120" s="52" t="str">
        <f t="shared" si="365"/>
        <v/>
      </c>
      <c r="T2120" s="83" t="str">
        <f t="shared" si="358"/>
        <v/>
      </c>
      <c r="U2120" s="53" t="str">
        <f>IF(S2120="","",COUNTIF($S$7:S2120,"該当２"))</f>
        <v/>
      </c>
      <c r="V2120" s="56" t="str">
        <f t="shared" si="359"/>
        <v/>
      </c>
      <c r="W2120" s="83" t="str">
        <f t="shared" si="360"/>
        <v/>
      </c>
      <c r="X2120" s="53" t="str">
        <f>IF(V2120="","",COUNTIF($V$7:V2120,"該当３"))</f>
        <v/>
      </c>
    </row>
    <row r="2121" spans="1:24">
      <c r="A2121" s="4">
        <v>1044400008</v>
      </c>
      <c r="B2121" s="4">
        <v>10</v>
      </c>
      <c r="C2121" s="4">
        <v>444</v>
      </c>
      <c r="D2121" s="269">
        <v>0</v>
      </c>
      <c r="E2121" s="270">
        <v>8</v>
      </c>
      <c r="F2121" s="7" t="s">
        <v>495</v>
      </c>
      <c r="G2121" s="7" t="s">
        <v>2170</v>
      </c>
      <c r="H2121" s="7" t="s">
        <v>2397</v>
      </c>
      <c r="I2121" s="7" t="s">
        <v>143</v>
      </c>
      <c r="K2121" s="52" t="str">
        <f t="shared" si="361"/>
        <v/>
      </c>
      <c r="L2121" s="83" t="str">
        <f t="shared" si="362"/>
        <v/>
      </c>
      <c r="M2121" s="53" t="str">
        <f>IF(K2121="","",COUNTIF($K$7:K2121,"ﾘｽﾄ１"))</f>
        <v/>
      </c>
      <c r="N2121" s="53" t="str">
        <f t="shared" si="363"/>
        <v>同一区</v>
      </c>
      <c r="O2121" s="54" t="str">
        <f t="shared" si="364"/>
        <v/>
      </c>
      <c r="P2121" s="53" t="str">
        <f t="shared" si="355"/>
        <v/>
      </c>
      <c r="Q2121" s="52" t="str">
        <f t="shared" si="356"/>
        <v/>
      </c>
      <c r="R2121" s="55" t="str">
        <f t="shared" si="357"/>
        <v/>
      </c>
      <c r="S2121" s="52" t="str">
        <f t="shared" si="365"/>
        <v/>
      </c>
      <c r="T2121" s="83" t="str">
        <f t="shared" si="358"/>
        <v/>
      </c>
      <c r="U2121" s="53" t="str">
        <f>IF(S2121="","",COUNTIF($S$7:S2121,"該当２"))</f>
        <v/>
      </c>
      <c r="V2121" s="56" t="str">
        <f t="shared" si="359"/>
        <v/>
      </c>
      <c r="W2121" s="83" t="str">
        <f t="shared" si="360"/>
        <v/>
      </c>
      <c r="X2121" s="53" t="str">
        <f>IF(V2121="","",COUNTIF($V$7:V2121,"該当３"))</f>
        <v/>
      </c>
    </row>
    <row r="2122" spans="1:24">
      <c r="A2122" s="4">
        <v>1044800000</v>
      </c>
      <c r="B2122" s="4">
        <v>10</v>
      </c>
      <c r="C2122" s="4">
        <v>448</v>
      </c>
      <c r="D2122" s="269">
        <v>0</v>
      </c>
      <c r="E2122" s="270">
        <v>0</v>
      </c>
      <c r="F2122" s="7" t="s">
        <v>495</v>
      </c>
      <c r="G2122" s="7" t="s">
        <v>2176</v>
      </c>
      <c r="K2122" s="52" t="str">
        <f t="shared" si="361"/>
        <v>ﾘｽﾄ１</v>
      </c>
      <c r="L2122" s="83" t="str">
        <f t="shared" si="362"/>
        <v>昭和村</v>
      </c>
      <c r="M2122" s="53">
        <f>IF(K2122="","",COUNTIF($K$7:K2122,"ﾘｽﾄ１"))</f>
        <v>28</v>
      </c>
      <c r="N2122" s="53" t="str">
        <f t="shared" si="363"/>
        <v/>
      </c>
      <c r="O2122" s="54" t="str">
        <f t="shared" si="364"/>
        <v/>
      </c>
      <c r="P2122" s="53" t="str">
        <f t="shared" ref="P2122:P2185" si="366">IF(O2122="該当１",G2122,"")</f>
        <v/>
      </c>
      <c r="Q2122" s="52" t="str">
        <f t="shared" ref="Q2122:Q2185" si="367">IF(O2122="該当１","ﾘｽﾄ2","")</f>
        <v/>
      </c>
      <c r="R2122" s="55" t="str">
        <f t="shared" ref="R2122:R2185" si="368">IF(Q2122="ﾘｽﾄ2",H2122,"")</f>
        <v/>
      </c>
      <c r="S2122" s="52" t="str">
        <f t="shared" si="365"/>
        <v/>
      </c>
      <c r="T2122" s="83" t="str">
        <f t="shared" ref="T2122:T2185" si="369">IF(S2122="該当２",H2122,"")</f>
        <v/>
      </c>
      <c r="U2122" s="53" t="str">
        <f>IF(S2122="","",COUNTIF($S$7:S2122,"該当２"))</f>
        <v/>
      </c>
      <c r="V2122" s="56" t="str">
        <f t="shared" ref="V2122:V2185" si="370">IF(AND($S$2=H2122,E2122&gt;0,E2122&lt;998),"該当３","")</f>
        <v/>
      </c>
      <c r="W2122" s="83" t="str">
        <f t="shared" ref="W2122:W2185" si="371">IF(V2122="該当３",I2122,"")</f>
        <v/>
      </c>
      <c r="X2122" s="53" t="str">
        <f>IF(V2122="","",COUNTIF($V$7:V2122,"該当３"))</f>
        <v/>
      </c>
    </row>
    <row r="2123" spans="1:24">
      <c r="A2123" s="4">
        <v>1044801000</v>
      </c>
      <c r="B2123" s="4">
        <v>10</v>
      </c>
      <c r="C2123" s="4">
        <v>448</v>
      </c>
      <c r="D2123" s="269">
        <v>1</v>
      </c>
      <c r="E2123" s="270">
        <v>0</v>
      </c>
      <c r="F2123" s="7" t="s">
        <v>495</v>
      </c>
      <c r="G2123" s="7" t="s">
        <v>2176</v>
      </c>
      <c r="H2123" s="7" t="s">
        <v>2177</v>
      </c>
      <c r="K2123" s="52" t="str">
        <f t="shared" ref="K2123:K2186" si="372">IF(AND($C2123&gt;0,$H2123=""),"ﾘｽﾄ１","")</f>
        <v/>
      </c>
      <c r="L2123" s="83" t="str">
        <f t="shared" ref="L2123:L2186" si="373">IF(K2123="ﾘｽﾄ１",G2123,"")</f>
        <v/>
      </c>
      <c r="M2123" s="53" t="str">
        <f>IF(K2123="","",COUNTIF($K$7:K2123,"ﾘｽﾄ１"))</f>
        <v/>
      </c>
      <c r="N2123" s="53" t="str">
        <f t="shared" ref="N2123:N2186" si="374">IF(AND(D2123=0,E2123&gt;0),"同一区","")</f>
        <v/>
      </c>
      <c r="O2123" s="54" t="str">
        <f t="shared" ref="O2123:O2186" si="375">IF(AND(EXACT($K$2,G2123),H2123&gt;0),"該当１","")</f>
        <v/>
      </c>
      <c r="P2123" s="53" t="str">
        <f t="shared" si="366"/>
        <v/>
      </c>
      <c r="Q2123" s="52" t="str">
        <f t="shared" si="367"/>
        <v/>
      </c>
      <c r="R2123" s="55" t="str">
        <f t="shared" si="368"/>
        <v/>
      </c>
      <c r="S2123" s="52" t="str">
        <f t="shared" ref="S2123:S2186" si="376">IF(AND(Q2123="ﾘｽﾄ2",OR(I2123=0,AND(N2123="同一区",E2123=1))),"該当２","")</f>
        <v/>
      </c>
      <c r="T2123" s="83" t="str">
        <f t="shared" si="369"/>
        <v/>
      </c>
      <c r="U2123" s="53" t="str">
        <f>IF(S2123="","",COUNTIF($S$7:S2123,"該当２"))</f>
        <v/>
      </c>
      <c r="V2123" s="56" t="str">
        <f t="shared" si="370"/>
        <v/>
      </c>
      <c r="W2123" s="83" t="str">
        <f t="shared" si="371"/>
        <v/>
      </c>
      <c r="X2123" s="53" t="str">
        <f>IF(V2123="","",COUNTIF($V$7:V2123,"該当３"))</f>
        <v/>
      </c>
    </row>
    <row r="2124" spans="1:24">
      <c r="A2124" s="4">
        <v>1044801001</v>
      </c>
      <c r="B2124" s="4">
        <v>10</v>
      </c>
      <c r="C2124" s="4">
        <v>448</v>
      </c>
      <c r="D2124" s="269">
        <v>1</v>
      </c>
      <c r="E2124" s="270">
        <v>1</v>
      </c>
      <c r="F2124" s="7" t="s">
        <v>495</v>
      </c>
      <c r="G2124" s="7" t="s">
        <v>2176</v>
      </c>
      <c r="H2124" s="7" t="s">
        <v>2177</v>
      </c>
      <c r="I2124" s="7" t="s">
        <v>2178</v>
      </c>
      <c r="K2124" s="52" t="str">
        <f t="shared" si="372"/>
        <v/>
      </c>
      <c r="L2124" s="83" t="str">
        <f t="shared" si="373"/>
        <v/>
      </c>
      <c r="M2124" s="53" t="str">
        <f>IF(K2124="","",COUNTIF($K$7:K2124,"ﾘｽﾄ１"))</f>
        <v/>
      </c>
      <c r="N2124" s="53" t="str">
        <f t="shared" si="374"/>
        <v/>
      </c>
      <c r="O2124" s="54" t="str">
        <f t="shared" si="375"/>
        <v/>
      </c>
      <c r="P2124" s="53" t="str">
        <f t="shared" si="366"/>
        <v/>
      </c>
      <c r="Q2124" s="52" t="str">
        <f t="shared" si="367"/>
        <v/>
      </c>
      <c r="R2124" s="55" t="str">
        <f t="shared" si="368"/>
        <v/>
      </c>
      <c r="S2124" s="52" t="str">
        <f t="shared" si="376"/>
        <v/>
      </c>
      <c r="T2124" s="83" t="str">
        <f t="shared" si="369"/>
        <v/>
      </c>
      <c r="U2124" s="53" t="str">
        <f>IF(S2124="","",COUNTIF($S$7:S2124,"該当２"))</f>
        <v/>
      </c>
      <c r="V2124" s="56" t="str">
        <f t="shared" si="370"/>
        <v/>
      </c>
      <c r="W2124" s="83" t="str">
        <f t="shared" si="371"/>
        <v/>
      </c>
      <c r="X2124" s="53" t="str">
        <f>IF(V2124="","",COUNTIF($V$7:V2124,"該当３"))</f>
        <v/>
      </c>
    </row>
    <row r="2125" spans="1:24">
      <c r="A2125" s="4">
        <v>1044801002</v>
      </c>
      <c r="B2125" s="4">
        <v>10</v>
      </c>
      <c r="C2125" s="4">
        <v>448</v>
      </c>
      <c r="D2125" s="269">
        <v>1</v>
      </c>
      <c r="E2125" s="270">
        <v>2</v>
      </c>
      <c r="F2125" s="7" t="s">
        <v>495</v>
      </c>
      <c r="G2125" s="7" t="s">
        <v>2176</v>
      </c>
      <c r="H2125" s="7" t="s">
        <v>2177</v>
      </c>
      <c r="I2125" s="7" t="s">
        <v>2179</v>
      </c>
      <c r="K2125" s="52" t="str">
        <f t="shared" si="372"/>
        <v/>
      </c>
      <c r="L2125" s="83" t="str">
        <f t="shared" si="373"/>
        <v/>
      </c>
      <c r="M2125" s="53" t="str">
        <f>IF(K2125="","",COUNTIF($K$7:K2125,"ﾘｽﾄ１"))</f>
        <v/>
      </c>
      <c r="N2125" s="53" t="str">
        <f t="shared" si="374"/>
        <v/>
      </c>
      <c r="O2125" s="54" t="str">
        <f t="shared" si="375"/>
        <v/>
      </c>
      <c r="P2125" s="53" t="str">
        <f t="shared" si="366"/>
        <v/>
      </c>
      <c r="Q2125" s="52" t="str">
        <f t="shared" si="367"/>
        <v/>
      </c>
      <c r="R2125" s="55" t="str">
        <f t="shared" si="368"/>
        <v/>
      </c>
      <c r="S2125" s="52" t="str">
        <f t="shared" si="376"/>
        <v/>
      </c>
      <c r="T2125" s="83" t="str">
        <f t="shared" si="369"/>
        <v/>
      </c>
      <c r="U2125" s="53" t="str">
        <f>IF(S2125="","",COUNTIF($S$7:S2125,"該当２"))</f>
        <v/>
      </c>
      <c r="V2125" s="56" t="str">
        <f t="shared" si="370"/>
        <v/>
      </c>
      <c r="W2125" s="83" t="str">
        <f t="shared" si="371"/>
        <v/>
      </c>
      <c r="X2125" s="53" t="str">
        <f>IF(V2125="","",COUNTIF($V$7:V2125,"該当３"))</f>
        <v/>
      </c>
    </row>
    <row r="2126" spans="1:24">
      <c r="A2126" s="4">
        <v>1044801003</v>
      </c>
      <c r="B2126" s="4">
        <v>10</v>
      </c>
      <c r="C2126" s="4">
        <v>448</v>
      </c>
      <c r="D2126" s="269">
        <v>1</v>
      </c>
      <c r="E2126" s="270">
        <v>3</v>
      </c>
      <c r="F2126" s="7" t="s">
        <v>495</v>
      </c>
      <c r="G2126" s="7" t="s">
        <v>2176</v>
      </c>
      <c r="H2126" s="7" t="s">
        <v>2177</v>
      </c>
      <c r="I2126" s="7" t="s">
        <v>2180</v>
      </c>
      <c r="K2126" s="52" t="str">
        <f t="shared" si="372"/>
        <v/>
      </c>
      <c r="L2126" s="83" t="str">
        <f t="shared" si="373"/>
        <v/>
      </c>
      <c r="M2126" s="53" t="str">
        <f>IF(K2126="","",COUNTIF($K$7:K2126,"ﾘｽﾄ１"))</f>
        <v/>
      </c>
      <c r="N2126" s="53" t="str">
        <f t="shared" si="374"/>
        <v/>
      </c>
      <c r="O2126" s="54" t="str">
        <f t="shared" si="375"/>
        <v/>
      </c>
      <c r="P2126" s="53" t="str">
        <f t="shared" si="366"/>
        <v/>
      </c>
      <c r="Q2126" s="52" t="str">
        <f t="shared" si="367"/>
        <v/>
      </c>
      <c r="R2126" s="55" t="str">
        <f t="shared" si="368"/>
        <v/>
      </c>
      <c r="S2126" s="52" t="str">
        <f t="shared" si="376"/>
        <v/>
      </c>
      <c r="T2126" s="83" t="str">
        <f t="shared" si="369"/>
        <v/>
      </c>
      <c r="U2126" s="53" t="str">
        <f>IF(S2126="","",COUNTIF($S$7:S2126,"該当２"))</f>
        <v/>
      </c>
      <c r="V2126" s="56" t="str">
        <f t="shared" si="370"/>
        <v/>
      </c>
      <c r="W2126" s="83" t="str">
        <f t="shared" si="371"/>
        <v/>
      </c>
      <c r="X2126" s="53" t="str">
        <f>IF(V2126="","",COUNTIF($V$7:V2126,"該当３"))</f>
        <v/>
      </c>
    </row>
    <row r="2127" spans="1:24">
      <c r="A2127" s="4">
        <v>1044801004</v>
      </c>
      <c r="B2127" s="4">
        <v>10</v>
      </c>
      <c r="C2127" s="4">
        <v>448</v>
      </c>
      <c r="D2127" s="269">
        <v>1</v>
      </c>
      <c r="E2127" s="270">
        <v>4</v>
      </c>
      <c r="F2127" s="7" t="s">
        <v>495</v>
      </c>
      <c r="G2127" s="7" t="s">
        <v>2176</v>
      </c>
      <c r="H2127" s="7" t="s">
        <v>2177</v>
      </c>
      <c r="I2127" s="7" t="s">
        <v>2181</v>
      </c>
      <c r="K2127" s="52" t="str">
        <f t="shared" si="372"/>
        <v/>
      </c>
      <c r="L2127" s="83" t="str">
        <f t="shared" si="373"/>
        <v/>
      </c>
      <c r="M2127" s="53" t="str">
        <f>IF(K2127="","",COUNTIF($K$7:K2127,"ﾘｽﾄ１"))</f>
        <v/>
      </c>
      <c r="N2127" s="53" t="str">
        <f t="shared" si="374"/>
        <v/>
      </c>
      <c r="O2127" s="54" t="str">
        <f t="shared" si="375"/>
        <v/>
      </c>
      <c r="P2127" s="53" t="str">
        <f t="shared" si="366"/>
        <v/>
      </c>
      <c r="Q2127" s="52" t="str">
        <f t="shared" si="367"/>
        <v/>
      </c>
      <c r="R2127" s="55" t="str">
        <f t="shared" si="368"/>
        <v/>
      </c>
      <c r="S2127" s="52" t="str">
        <f t="shared" si="376"/>
        <v/>
      </c>
      <c r="T2127" s="83" t="str">
        <f t="shared" si="369"/>
        <v/>
      </c>
      <c r="U2127" s="53" t="str">
        <f>IF(S2127="","",COUNTIF($S$7:S2127,"該当２"))</f>
        <v/>
      </c>
      <c r="V2127" s="56" t="str">
        <f t="shared" si="370"/>
        <v/>
      </c>
      <c r="W2127" s="83" t="str">
        <f t="shared" si="371"/>
        <v/>
      </c>
      <c r="X2127" s="53" t="str">
        <f>IF(V2127="","",COUNTIF($V$7:V2127,"該当３"))</f>
        <v/>
      </c>
    </row>
    <row r="2128" spans="1:24">
      <c r="A2128" s="4">
        <v>1044801005</v>
      </c>
      <c r="B2128" s="4">
        <v>10</v>
      </c>
      <c r="C2128" s="4">
        <v>448</v>
      </c>
      <c r="D2128" s="269">
        <v>1</v>
      </c>
      <c r="E2128" s="270">
        <v>5</v>
      </c>
      <c r="F2128" s="7" t="s">
        <v>495</v>
      </c>
      <c r="G2128" s="7" t="s">
        <v>2176</v>
      </c>
      <c r="H2128" s="7" t="s">
        <v>2177</v>
      </c>
      <c r="I2128" s="7" t="s">
        <v>2182</v>
      </c>
      <c r="K2128" s="52" t="str">
        <f t="shared" si="372"/>
        <v/>
      </c>
      <c r="L2128" s="83" t="str">
        <f t="shared" si="373"/>
        <v/>
      </c>
      <c r="M2128" s="53" t="str">
        <f>IF(K2128="","",COUNTIF($K$7:K2128,"ﾘｽﾄ１"))</f>
        <v/>
      </c>
      <c r="N2128" s="53" t="str">
        <f t="shared" si="374"/>
        <v/>
      </c>
      <c r="O2128" s="54" t="str">
        <f t="shared" si="375"/>
        <v/>
      </c>
      <c r="P2128" s="53" t="str">
        <f t="shared" si="366"/>
        <v/>
      </c>
      <c r="Q2128" s="52" t="str">
        <f t="shared" si="367"/>
        <v/>
      </c>
      <c r="R2128" s="55" t="str">
        <f t="shared" si="368"/>
        <v/>
      </c>
      <c r="S2128" s="52" t="str">
        <f t="shared" si="376"/>
        <v/>
      </c>
      <c r="T2128" s="83" t="str">
        <f t="shared" si="369"/>
        <v/>
      </c>
      <c r="U2128" s="53" t="str">
        <f>IF(S2128="","",COUNTIF($S$7:S2128,"該当２"))</f>
        <v/>
      </c>
      <c r="V2128" s="56" t="str">
        <f t="shared" si="370"/>
        <v/>
      </c>
      <c r="W2128" s="83" t="str">
        <f t="shared" si="371"/>
        <v/>
      </c>
      <c r="X2128" s="53" t="str">
        <f>IF(V2128="","",COUNTIF($V$7:V2128,"該当３"))</f>
        <v/>
      </c>
    </row>
    <row r="2129" spans="1:24">
      <c r="A2129" s="4">
        <v>1044801006</v>
      </c>
      <c r="B2129" s="4">
        <v>10</v>
      </c>
      <c r="C2129" s="4">
        <v>448</v>
      </c>
      <c r="D2129" s="269">
        <v>1</v>
      </c>
      <c r="E2129" s="270">
        <v>6</v>
      </c>
      <c r="F2129" s="7" t="s">
        <v>495</v>
      </c>
      <c r="G2129" s="7" t="s">
        <v>2176</v>
      </c>
      <c r="H2129" s="7" t="s">
        <v>2177</v>
      </c>
      <c r="I2129" s="7" t="s">
        <v>2183</v>
      </c>
      <c r="K2129" s="52" t="str">
        <f t="shared" si="372"/>
        <v/>
      </c>
      <c r="L2129" s="83" t="str">
        <f t="shared" si="373"/>
        <v/>
      </c>
      <c r="M2129" s="53" t="str">
        <f>IF(K2129="","",COUNTIF($K$7:K2129,"ﾘｽﾄ１"))</f>
        <v/>
      </c>
      <c r="N2129" s="53" t="str">
        <f t="shared" si="374"/>
        <v/>
      </c>
      <c r="O2129" s="54" t="str">
        <f t="shared" si="375"/>
        <v/>
      </c>
      <c r="P2129" s="53" t="str">
        <f t="shared" si="366"/>
        <v/>
      </c>
      <c r="Q2129" s="52" t="str">
        <f t="shared" si="367"/>
        <v/>
      </c>
      <c r="R2129" s="55" t="str">
        <f t="shared" si="368"/>
        <v/>
      </c>
      <c r="S2129" s="52" t="str">
        <f t="shared" si="376"/>
        <v/>
      </c>
      <c r="T2129" s="83" t="str">
        <f t="shared" si="369"/>
        <v/>
      </c>
      <c r="U2129" s="53" t="str">
        <f>IF(S2129="","",COUNTIF($S$7:S2129,"該当２"))</f>
        <v/>
      </c>
      <c r="V2129" s="56" t="str">
        <f t="shared" si="370"/>
        <v/>
      </c>
      <c r="W2129" s="83" t="str">
        <f t="shared" si="371"/>
        <v/>
      </c>
      <c r="X2129" s="53" t="str">
        <f>IF(V2129="","",COUNTIF($V$7:V2129,"該当３"))</f>
        <v/>
      </c>
    </row>
    <row r="2130" spans="1:24">
      <c r="A2130" s="4">
        <v>1044801007</v>
      </c>
      <c r="B2130" s="4">
        <v>10</v>
      </c>
      <c r="C2130" s="4">
        <v>448</v>
      </c>
      <c r="D2130" s="269">
        <v>1</v>
      </c>
      <c r="E2130" s="270">
        <v>7</v>
      </c>
      <c r="F2130" s="7" t="s">
        <v>495</v>
      </c>
      <c r="G2130" s="7" t="s">
        <v>2176</v>
      </c>
      <c r="H2130" s="7" t="s">
        <v>2177</v>
      </c>
      <c r="I2130" s="7" t="s">
        <v>2184</v>
      </c>
      <c r="K2130" s="52" t="str">
        <f t="shared" si="372"/>
        <v/>
      </c>
      <c r="L2130" s="83" t="str">
        <f t="shared" si="373"/>
        <v/>
      </c>
      <c r="M2130" s="53" t="str">
        <f>IF(K2130="","",COUNTIF($K$7:K2130,"ﾘｽﾄ１"))</f>
        <v/>
      </c>
      <c r="N2130" s="53" t="str">
        <f t="shared" si="374"/>
        <v/>
      </c>
      <c r="O2130" s="54" t="str">
        <f t="shared" si="375"/>
        <v/>
      </c>
      <c r="P2130" s="53" t="str">
        <f t="shared" si="366"/>
        <v/>
      </c>
      <c r="Q2130" s="52" t="str">
        <f t="shared" si="367"/>
        <v/>
      </c>
      <c r="R2130" s="55" t="str">
        <f t="shared" si="368"/>
        <v/>
      </c>
      <c r="S2130" s="52" t="str">
        <f t="shared" si="376"/>
        <v/>
      </c>
      <c r="T2130" s="83" t="str">
        <f t="shared" si="369"/>
        <v/>
      </c>
      <c r="U2130" s="53" t="str">
        <f>IF(S2130="","",COUNTIF($S$7:S2130,"該当２"))</f>
        <v/>
      </c>
      <c r="V2130" s="56" t="str">
        <f t="shared" si="370"/>
        <v/>
      </c>
      <c r="W2130" s="83" t="str">
        <f t="shared" si="371"/>
        <v/>
      </c>
      <c r="X2130" s="53" t="str">
        <f>IF(V2130="","",COUNTIF($V$7:V2130,"該当３"))</f>
        <v/>
      </c>
    </row>
    <row r="2131" spans="1:24">
      <c r="A2131" s="4">
        <v>1044801008</v>
      </c>
      <c r="B2131" s="4">
        <v>10</v>
      </c>
      <c r="C2131" s="4">
        <v>448</v>
      </c>
      <c r="D2131" s="269">
        <v>1</v>
      </c>
      <c r="E2131" s="270">
        <v>8</v>
      </c>
      <c r="F2131" s="7" t="s">
        <v>495</v>
      </c>
      <c r="G2131" s="7" t="s">
        <v>2176</v>
      </c>
      <c r="H2131" s="7" t="s">
        <v>2177</v>
      </c>
      <c r="I2131" s="7" t="s">
        <v>2185</v>
      </c>
      <c r="K2131" s="52" t="str">
        <f t="shared" si="372"/>
        <v/>
      </c>
      <c r="L2131" s="83" t="str">
        <f t="shared" si="373"/>
        <v/>
      </c>
      <c r="M2131" s="53" t="str">
        <f>IF(K2131="","",COUNTIF($K$7:K2131,"ﾘｽﾄ１"))</f>
        <v/>
      </c>
      <c r="N2131" s="53" t="str">
        <f t="shared" si="374"/>
        <v/>
      </c>
      <c r="O2131" s="54" t="str">
        <f t="shared" si="375"/>
        <v/>
      </c>
      <c r="P2131" s="53" t="str">
        <f t="shared" si="366"/>
        <v/>
      </c>
      <c r="Q2131" s="52" t="str">
        <f t="shared" si="367"/>
        <v/>
      </c>
      <c r="R2131" s="55" t="str">
        <f t="shared" si="368"/>
        <v/>
      </c>
      <c r="S2131" s="52" t="str">
        <f t="shared" si="376"/>
        <v/>
      </c>
      <c r="T2131" s="83" t="str">
        <f t="shared" si="369"/>
        <v/>
      </c>
      <c r="U2131" s="53" t="str">
        <f>IF(S2131="","",COUNTIF($S$7:S2131,"該当２"))</f>
        <v/>
      </c>
      <c r="V2131" s="56" t="str">
        <f t="shared" si="370"/>
        <v/>
      </c>
      <c r="W2131" s="83" t="str">
        <f t="shared" si="371"/>
        <v/>
      </c>
      <c r="X2131" s="53" t="str">
        <f>IF(V2131="","",COUNTIF($V$7:V2131,"該当３"))</f>
        <v/>
      </c>
    </row>
    <row r="2132" spans="1:24">
      <c r="A2132" s="4">
        <v>1044802000</v>
      </c>
      <c r="B2132" s="4">
        <v>10</v>
      </c>
      <c r="C2132" s="4">
        <v>448</v>
      </c>
      <c r="D2132" s="269">
        <v>2</v>
      </c>
      <c r="E2132" s="270">
        <v>0</v>
      </c>
      <c r="F2132" s="7" t="s">
        <v>495</v>
      </c>
      <c r="G2132" s="7" t="s">
        <v>2176</v>
      </c>
      <c r="H2132" s="7" t="s">
        <v>2186</v>
      </c>
      <c r="K2132" s="52" t="str">
        <f t="shared" si="372"/>
        <v/>
      </c>
      <c r="L2132" s="83" t="str">
        <f t="shared" si="373"/>
        <v/>
      </c>
      <c r="M2132" s="53" t="str">
        <f>IF(K2132="","",COUNTIF($K$7:K2132,"ﾘｽﾄ１"))</f>
        <v/>
      </c>
      <c r="N2132" s="53" t="str">
        <f t="shared" si="374"/>
        <v/>
      </c>
      <c r="O2132" s="54" t="str">
        <f t="shared" si="375"/>
        <v/>
      </c>
      <c r="P2132" s="53" t="str">
        <f t="shared" si="366"/>
        <v/>
      </c>
      <c r="Q2132" s="52" t="str">
        <f t="shared" si="367"/>
        <v/>
      </c>
      <c r="R2132" s="55" t="str">
        <f t="shared" si="368"/>
        <v/>
      </c>
      <c r="S2132" s="52" t="str">
        <f t="shared" si="376"/>
        <v/>
      </c>
      <c r="T2132" s="83" t="str">
        <f t="shared" si="369"/>
        <v/>
      </c>
      <c r="U2132" s="53" t="str">
        <f>IF(S2132="","",COUNTIF($S$7:S2132,"該当２"))</f>
        <v/>
      </c>
      <c r="V2132" s="56" t="str">
        <f t="shared" si="370"/>
        <v/>
      </c>
      <c r="W2132" s="83" t="str">
        <f t="shared" si="371"/>
        <v/>
      </c>
      <c r="X2132" s="53" t="str">
        <f>IF(V2132="","",COUNTIF($V$7:V2132,"該当３"))</f>
        <v/>
      </c>
    </row>
    <row r="2133" spans="1:24">
      <c r="A2133" s="4">
        <v>1044802001</v>
      </c>
      <c r="B2133" s="4">
        <v>10</v>
      </c>
      <c r="C2133" s="4">
        <v>448</v>
      </c>
      <c r="D2133" s="269">
        <v>2</v>
      </c>
      <c r="E2133" s="270">
        <v>1</v>
      </c>
      <c r="F2133" s="7" t="s">
        <v>495</v>
      </c>
      <c r="G2133" s="7" t="s">
        <v>2176</v>
      </c>
      <c r="H2133" s="7" t="s">
        <v>2186</v>
      </c>
      <c r="I2133" s="7" t="s">
        <v>2187</v>
      </c>
      <c r="K2133" s="52" t="str">
        <f t="shared" si="372"/>
        <v/>
      </c>
      <c r="L2133" s="83" t="str">
        <f t="shared" si="373"/>
        <v/>
      </c>
      <c r="M2133" s="53" t="str">
        <f>IF(K2133="","",COUNTIF($K$7:K2133,"ﾘｽﾄ１"))</f>
        <v/>
      </c>
      <c r="N2133" s="53" t="str">
        <f t="shared" si="374"/>
        <v/>
      </c>
      <c r="O2133" s="54" t="str">
        <f t="shared" si="375"/>
        <v/>
      </c>
      <c r="P2133" s="53" t="str">
        <f t="shared" si="366"/>
        <v/>
      </c>
      <c r="Q2133" s="52" t="str">
        <f t="shared" si="367"/>
        <v/>
      </c>
      <c r="R2133" s="55" t="str">
        <f t="shared" si="368"/>
        <v/>
      </c>
      <c r="S2133" s="52" t="str">
        <f t="shared" si="376"/>
        <v/>
      </c>
      <c r="T2133" s="83" t="str">
        <f t="shared" si="369"/>
        <v/>
      </c>
      <c r="U2133" s="53" t="str">
        <f>IF(S2133="","",COUNTIF($S$7:S2133,"該当２"))</f>
        <v/>
      </c>
      <c r="V2133" s="56" t="str">
        <f t="shared" si="370"/>
        <v/>
      </c>
      <c r="W2133" s="83" t="str">
        <f t="shared" si="371"/>
        <v/>
      </c>
      <c r="X2133" s="53" t="str">
        <f>IF(V2133="","",COUNTIF($V$7:V2133,"該当３"))</f>
        <v/>
      </c>
    </row>
    <row r="2134" spans="1:24">
      <c r="A2134" s="4">
        <v>1044802002</v>
      </c>
      <c r="B2134" s="4">
        <v>10</v>
      </c>
      <c r="C2134" s="4">
        <v>448</v>
      </c>
      <c r="D2134" s="269">
        <v>2</v>
      </c>
      <c r="E2134" s="270">
        <v>2</v>
      </c>
      <c r="F2134" s="7" t="s">
        <v>495</v>
      </c>
      <c r="G2134" s="7" t="s">
        <v>2176</v>
      </c>
      <c r="H2134" s="7" t="s">
        <v>2186</v>
      </c>
      <c r="I2134" s="7" t="s">
        <v>20</v>
      </c>
      <c r="K2134" s="52" t="str">
        <f t="shared" si="372"/>
        <v/>
      </c>
      <c r="L2134" s="83" t="str">
        <f t="shared" si="373"/>
        <v/>
      </c>
      <c r="M2134" s="53" t="str">
        <f>IF(K2134="","",COUNTIF($K$7:K2134,"ﾘｽﾄ１"))</f>
        <v/>
      </c>
      <c r="N2134" s="53" t="str">
        <f t="shared" si="374"/>
        <v/>
      </c>
      <c r="O2134" s="54" t="str">
        <f t="shared" si="375"/>
        <v/>
      </c>
      <c r="P2134" s="53" t="str">
        <f t="shared" si="366"/>
        <v/>
      </c>
      <c r="Q2134" s="52" t="str">
        <f t="shared" si="367"/>
        <v/>
      </c>
      <c r="R2134" s="55" t="str">
        <f t="shared" si="368"/>
        <v/>
      </c>
      <c r="S2134" s="52" t="str">
        <f t="shared" si="376"/>
        <v/>
      </c>
      <c r="T2134" s="83" t="str">
        <f t="shared" si="369"/>
        <v/>
      </c>
      <c r="U2134" s="53" t="str">
        <f>IF(S2134="","",COUNTIF($S$7:S2134,"該当２"))</f>
        <v/>
      </c>
      <c r="V2134" s="56" t="str">
        <f t="shared" si="370"/>
        <v/>
      </c>
      <c r="W2134" s="83" t="str">
        <f t="shared" si="371"/>
        <v/>
      </c>
      <c r="X2134" s="53" t="str">
        <f>IF(V2134="","",COUNTIF($V$7:V2134,"該当３"))</f>
        <v/>
      </c>
    </row>
    <row r="2135" spans="1:24">
      <c r="A2135" s="4">
        <v>1044802003</v>
      </c>
      <c r="B2135" s="4">
        <v>10</v>
      </c>
      <c r="C2135" s="4">
        <v>448</v>
      </c>
      <c r="D2135" s="269">
        <v>2</v>
      </c>
      <c r="E2135" s="270">
        <v>3</v>
      </c>
      <c r="F2135" s="7" t="s">
        <v>495</v>
      </c>
      <c r="G2135" s="7" t="s">
        <v>2176</v>
      </c>
      <c r="H2135" s="7" t="s">
        <v>2186</v>
      </c>
      <c r="I2135" s="7" t="s">
        <v>2188</v>
      </c>
      <c r="K2135" s="52" t="str">
        <f t="shared" si="372"/>
        <v/>
      </c>
      <c r="L2135" s="83" t="str">
        <f t="shared" si="373"/>
        <v/>
      </c>
      <c r="M2135" s="53" t="str">
        <f>IF(K2135="","",COUNTIF($K$7:K2135,"ﾘｽﾄ１"))</f>
        <v/>
      </c>
      <c r="N2135" s="53" t="str">
        <f t="shared" si="374"/>
        <v/>
      </c>
      <c r="O2135" s="54" t="str">
        <f t="shared" si="375"/>
        <v/>
      </c>
      <c r="P2135" s="53" t="str">
        <f t="shared" si="366"/>
        <v/>
      </c>
      <c r="Q2135" s="52" t="str">
        <f t="shared" si="367"/>
        <v/>
      </c>
      <c r="R2135" s="55" t="str">
        <f t="shared" si="368"/>
        <v/>
      </c>
      <c r="S2135" s="52" t="str">
        <f t="shared" si="376"/>
        <v/>
      </c>
      <c r="T2135" s="83" t="str">
        <f t="shared" si="369"/>
        <v/>
      </c>
      <c r="U2135" s="53" t="str">
        <f>IF(S2135="","",COUNTIF($S$7:S2135,"該当２"))</f>
        <v/>
      </c>
      <c r="V2135" s="56" t="str">
        <f t="shared" si="370"/>
        <v/>
      </c>
      <c r="W2135" s="83" t="str">
        <f t="shared" si="371"/>
        <v/>
      </c>
      <c r="X2135" s="53" t="str">
        <f>IF(V2135="","",COUNTIF($V$7:V2135,"該当３"))</f>
        <v/>
      </c>
    </row>
    <row r="2136" spans="1:24">
      <c r="A2136" s="4">
        <v>1044802004</v>
      </c>
      <c r="B2136" s="4">
        <v>10</v>
      </c>
      <c r="C2136" s="4">
        <v>448</v>
      </c>
      <c r="D2136" s="269">
        <v>2</v>
      </c>
      <c r="E2136" s="270">
        <v>4</v>
      </c>
      <c r="F2136" s="7" t="s">
        <v>495</v>
      </c>
      <c r="G2136" s="7" t="s">
        <v>2176</v>
      </c>
      <c r="H2136" s="7" t="s">
        <v>2186</v>
      </c>
      <c r="I2136" s="7" t="s">
        <v>2189</v>
      </c>
      <c r="K2136" s="52" t="str">
        <f t="shared" si="372"/>
        <v/>
      </c>
      <c r="L2136" s="83" t="str">
        <f t="shared" si="373"/>
        <v/>
      </c>
      <c r="M2136" s="53" t="str">
        <f>IF(K2136="","",COUNTIF($K$7:K2136,"ﾘｽﾄ１"))</f>
        <v/>
      </c>
      <c r="N2136" s="53" t="str">
        <f t="shared" si="374"/>
        <v/>
      </c>
      <c r="O2136" s="54" t="str">
        <f t="shared" si="375"/>
        <v/>
      </c>
      <c r="P2136" s="53" t="str">
        <f t="shared" si="366"/>
        <v/>
      </c>
      <c r="Q2136" s="52" t="str">
        <f t="shared" si="367"/>
        <v/>
      </c>
      <c r="R2136" s="55" t="str">
        <f t="shared" si="368"/>
        <v/>
      </c>
      <c r="S2136" s="52" t="str">
        <f t="shared" si="376"/>
        <v/>
      </c>
      <c r="T2136" s="83" t="str">
        <f t="shared" si="369"/>
        <v/>
      </c>
      <c r="U2136" s="53" t="str">
        <f>IF(S2136="","",COUNTIF($S$7:S2136,"該当２"))</f>
        <v/>
      </c>
      <c r="V2136" s="56" t="str">
        <f t="shared" si="370"/>
        <v/>
      </c>
      <c r="W2136" s="83" t="str">
        <f t="shared" si="371"/>
        <v/>
      </c>
      <c r="X2136" s="53" t="str">
        <f>IF(V2136="","",COUNTIF($V$7:V2136,"該当３"))</f>
        <v/>
      </c>
    </row>
    <row r="2137" spans="1:24">
      <c r="A2137" s="4">
        <v>1044802005</v>
      </c>
      <c r="B2137" s="4">
        <v>10</v>
      </c>
      <c r="C2137" s="4">
        <v>448</v>
      </c>
      <c r="D2137" s="269">
        <v>2</v>
      </c>
      <c r="E2137" s="270">
        <v>5</v>
      </c>
      <c r="F2137" s="7" t="s">
        <v>495</v>
      </c>
      <c r="G2137" s="7" t="s">
        <v>2176</v>
      </c>
      <c r="H2137" s="7" t="s">
        <v>2186</v>
      </c>
      <c r="I2137" s="7" t="s">
        <v>2190</v>
      </c>
      <c r="K2137" s="52" t="str">
        <f t="shared" si="372"/>
        <v/>
      </c>
      <c r="L2137" s="83" t="str">
        <f t="shared" si="373"/>
        <v/>
      </c>
      <c r="M2137" s="53" t="str">
        <f>IF(K2137="","",COUNTIF($K$7:K2137,"ﾘｽﾄ１"))</f>
        <v/>
      </c>
      <c r="N2137" s="53" t="str">
        <f t="shared" si="374"/>
        <v/>
      </c>
      <c r="O2137" s="54" t="str">
        <f t="shared" si="375"/>
        <v/>
      </c>
      <c r="P2137" s="53" t="str">
        <f t="shared" si="366"/>
        <v/>
      </c>
      <c r="Q2137" s="52" t="str">
        <f t="shared" si="367"/>
        <v/>
      </c>
      <c r="R2137" s="55" t="str">
        <f t="shared" si="368"/>
        <v/>
      </c>
      <c r="S2137" s="52" t="str">
        <f t="shared" si="376"/>
        <v/>
      </c>
      <c r="T2137" s="83" t="str">
        <f t="shared" si="369"/>
        <v/>
      </c>
      <c r="U2137" s="53" t="str">
        <f>IF(S2137="","",COUNTIF($S$7:S2137,"該当２"))</f>
        <v/>
      </c>
      <c r="V2137" s="56" t="str">
        <f t="shared" si="370"/>
        <v/>
      </c>
      <c r="W2137" s="83" t="str">
        <f t="shared" si="371"/>
        <v/>
      </c>
      <c r="X2137" s="53" t="str">
        <f>IF(V2137="","",COUNTIF($V$7:V2137,"該当３"))</f>
        <v/>
      </c>
    </row>
    <row r="2138" spans="1:24">
      <c r="A2138" s="4">
        <v>1044802006</v>
      </c>
      <c r="B2138" s="4">
        <v>10</v>
      </c>
      <c r="C2138" s="4">
        <v>448</v>
      </c>
      <c r="D2138" s="269">
        <v>2</v>
      </c>
      <c r="E2138" s="270">
        <v>6</v>
      </c>
      <c r="F2138" s="7" t="s">
        <v>495</v>
      </c>
      <c r="G2138" s="7" t="s">
        <v>2176</v>
      </c>
      <c r="H2138" s="7" t="s">
        <v>2186</v>
      </c>
      <c r="I2138" s="7" t="s">
        <v>1738</v>
      </c>
      <c r="K2138" s="52" t="str">
        <f t="shared" si="372"/>
        <v/>
      </c>
      <c r="L2138" s="83" t="str">
        <f t="shared" si="373"/>
        <v/>
      </c>
      <c r="M2138" s="53" t="str">
        <f>IF(K2138="","",COUNTIF($K$7:K2138,"ﾘｽﾄ１"))</f>
        <v/>
      </c>
      <c r="N2138" s="53" t="str">
        <f t="shared" si="374"/>
        <v/>
      </c>
      <c r="O2138" s="54" t="str">
        <f t="shared" si="375"/>
        <v/>
      </c>
      <c r="P2138" s="53" t="str">
        <f t="shared" si="366"/>
        <v/>
      </c>
      <c r="Q2138" s="52" t="str">
        <f t="shared" si="367"/>
        <v/>
      </c>
      <c r="R2138" s="55" t="str">
        <f t="shared" si="368"/>
        <v/>
      </c>
      <c r="S2138" s="52" t="str">
        <f t="shared" si="376"/>
        <v/>
      </c>
      <c r="T2138" s="83" t="str">
        <f t="shared" si="369"/>
        <v/>
      </c>
      <c r="U2138" s="53" t="str">
        <f>IF(S2138="","",COUNTIF($S$7:S2138,"該当２"))</f>
        <v/>
      </c>
      <c r="V2138" s="56" t="str">
        <f t="shared" si="370"/>
        <v/>
      </c>
      <c r="W2138" s="83" t="str">
        <f t="shared" si="371"/>
        <v/>
      </c>
      <c r="X2138" s="53" t="str">
        <f>IF(V2138="","",COUNTIF($V$7:V2138,"該当３"))</f>
        <v/>
      </c>
    </row>
    <row r="2139" spans="1:24">
      <c r="A2139" s="4">
        <v>1044802007</v>
      </c>
      <c r="B2139" s="4">
        <v>10</v>
      </c>
      <c r="C2139" s="4">
        <v>448</v>
      </c>
      <c r="D2139" s="269">
        <v>2</v>
      </c>
      <c r="E2139" s="270">
        <v>7</v>
      </c>
      <c r="F2139" s="7" t="s">
        <v>495</v>
      </c>
      <c r="G2139" s="7" t="s">
        <v>2176</v>
      </c>
      <c r="H2139" s="7" t="s">
        <v>2186</v>
      </c>
      <c r="I2139" s="7" t="s">
        <v>2191</v>
      </c>
      <c r="K2139" s="52" t="str">
        <f t="shared" si="372"/>
        <v/>
      </c>
      <c r="L2139" s="83" t="str">
        <f t="shared" si="373"/>
        <v/>
      </c>
      <c r="M2139" s="53" t="str">
        <f>IF(K2139="","",COUNTIF($K$7:K2139,"ﾘｽﾄ１"))</f>
        <v/>
      </c>
      <c r="N2139" s="53" t="str">
        <f t="shared" si="374"/>
        <v/>
      </c>
      <c r="O2139" s="54" t="str">
        <f t="shared" si="375"/>
        <v/>
      </c>
      <c r="P2139" s="53" t="str">
        <f t="shared" si="366"/>
        <v/>
      </c>
      <c r="Q2139" s="52" t="str">
        <f t="shared" si="367"/>
        <v/>
      </c>
      <c r="R2139" s="55" t="str">
        <f t="shared" si="368"/>
        <v/>
      </c>
      <c r="S2139" s="52" t="str">
        <f t="shared" si="376"/>
        <v/>
      </c>
      <c r="T2139" s="83" t="str">
        <f t="shared" si="369"/>
        <v/>
      </c>
      <c r="U2139" s="53" t="str">
        <f>IF(S2139="","",COUNTIF($S$7:S2139,"該当２"))</f>
        <v/>
      </c>
      <c r="V2139" s="56" t="str">
        <f t="shared" si="370"/>
        <v/>
      </c>
      <c r="W2139" s="83" t="str">
        <f t="shared" si="371"/>
        <v/>
      </c>
      <c r="X2139" s="53" t="str">
        <f>IF(V2139="","",COUNTIF($V$7:V2139,"該当３"))</f>
        <v/>
      </c>
    </row>
    <row r="2140" spans="1:24">
      <c r="A2140" s="4">
        <v>1044802008</v>
      </c>
      <c r="B2140" s="4">
        <v>10</v>
      </c>
      <c r="C2140" s="4">
        <v>448</v>
      </c>
      <c r="D2140" s="269">
        <v>2</v>
      </c>
      <c r="E2140" s="270">
        <v>8</v>
      </c>
      <c r="F2140" s="7" t="s">
        <v>495</v>
      </c>
      <c r="G2140" s="7" t="s">
        <v>2176</v>
      </c>
      <c r="H2140" s="7" t="s">
        <v>2186</v>
      </c>
      <c r="I2140" s="7" t="s">
        <v>2192</v>
      </c>
      <c r="K2140" s="52" t="str">
        <f t="shared" si="372"/>
        <v/>
      </c>
      <c r="L2140" s="83" t="str">
        <f t="shared" si="373"/>
        <v/>
      </c>
      <c r="M2140" s="53" t="str">
        <f>IF(K2140="","",COUNTIF($K$7:K2140,"ﾘｽﾄ１"))</f>
        <v/>
      </c>
      <c r="N2140" s="53" t="str">
        <f t="shared" si="374"/>
        <v/>
      </c>
      <c r="O2140" s="54" t="str">
        <f t="shared" si="375"/>
        <v/>
      </c>
      <c r="P2140" s="53" t="str">
        <f t="shared" si="366"/>
        <v/>
      </c>
      <c r="Q2140" s="52" t="str">
        <f t="shared" si="367"/>
        <v/>
      </c>
      <c r="R2140" s="55" t="str">
        <f t="shared" si="368"/>
        <v/>
      </c>
      <c r="S2140" s="52" t="str">
        <f t="shared" si="376"/>
        <v/>
      </c>
      <c r="T2140" s="83" t="str">
        <f t="shared" si="369"/>
        <v/>
      </c>
      <c r="U2140" s="53" t="str">
        <f>IF(S2140="","",COUNTIF($S$7:S2140,"該当２"))</f>
        <v/>
      </c>
      <c r="V2140" s="56" t="str">
        <f t="shared" si="370"/>
        <v/>
      </c>
      <c r="W2140" s="83" t="str">
        <f t="shared" si="371"/>
        <v/>
      </c>
      <c r="X2140" s="53" t="str">
        <f>IF(V2140="","",COUNTIF($V$7:V2140,"該当３"))</f>
        <v/>
      </c>
    </row>
    <row r="2141" spans="1:24">
      <c r="A2141" s="4">
        <v>1044802009</v>
      </c>
      <c r="B2141" s="4">
        <v>10</v>
      </c>
      <c r="C2141" s="4">
        <v>448</v>
      </c>
      <c r="D2141" s="269">
        <v>2</v>
      </c>
      <c r="E2141" s="270">
        <v>9</v>
      </c>
      <c r="F2141" s="7" t="s">
        <v>495</v>
      </c>
      <c r="G2141" s="7" t="s">
        <v>2176</v>
      </c>
      <c r="H2141" s="7" t="s">
        <v>2186</v>
      </c>
      <c r="I2141" s="7" t="s">
        <v>2193</v>
      </c>
      <c r="K2141" s="52" t="str">
        <f t="shared" si="372"/>
        <v/>
      </c>
      <c r="L2141" s="83" t="str">
        <f t="shared" si="373"/>
        <v/>
      </c>
      <c r="M2141" s="53" t="str">
        <f>IF(K2141="","",COUNTIF($K$7:K2141,"ﾘｽﾄ１"))</f>
        <v/>
      </c>
      <c r="N2141" s="53" t="str">
        <f t="shared" si="374"/>
        <v/>
      </c>
      <c r="O2141" s="54" t="str">
        <f t="shared" si="375"/>
        <v/>
      </c>
      <c r="P2141" s="53" t="str">
        <f t="shared" si="366"/>
        <v/>
      </c>
      <c r="Q2141" s="52" t="str">
        <f t="shared" si="367"/>
        <v/>
      </c>
      <c r="R2141" s="55" t="str">
        <f t="shared" si="368"/>
        <v/>
      </c>
      <c r="S2141" s="52" t="str">
        <f t="shared" si="376"/>
        <v/>
      </c>
      <c r="T2141" s="83" t="str">
        <f t="shared" si="369"/>
        <v/>
      </c>
      <c r="U2141" s="53" t="str">
        <f>IF(S2141="","",COUNTIF($S$7:S2141,"該当２"))</f>
        <v/>
      </c>
      <c r="V2141" s="56" t="str">
        <f t="shared" si="370"/>
        <v/>
      </c>
      <c r="W2141" s="83" t="str">
        <f t="shared" si="371"/>
        <v/>
      </c>
      <c r="X2141" s="53" t="str">
        <f>IF(V2141="","",COUNTIF($V$7:V2141,"該当３"))</f>
        <v/>
      </c>
    </row>
    <row r="2142" spans="1:24">
      <c r="A2142" s="4">
        <v>1044802010</v>
      </c>
      <c r="B2142" s="4">
        <v>10</v>
      </c>
      <c r="C2142" s="4">
        <v>448</v>
      </c>
      <c r="D2142" s="269">
        <v>2</v>
      </c>
      <c r="E2142" s="270">
        <v>10</v>
      </c>
      <c r="F2142" s="7" t="s">
        <v>495</v>
      </c>
      <c r="G2142" s="7" t="s">
        <v>2176</v>
      </c>
      <c r="H2142" s="7" t="s">
        <v>2186</v>
      </c>
      <c r="I2142" s="7" t="s">
        <v>137</v>
      </c>
      <c r="K2142" s="52" t="str">
        <f t="shared" si="372"/>
        <v/>
      </c>
      <c r="L2142" s="83" t="str">
        <f t="shared" si="373"/>
        <v/>
      </c>
      <c r="M2142" s="53" t="str">
        <f>IF(K2142="","",COUNTIF($K$7:K2142,"ﾘｽﾄ１"))</f>
        <v/>
      </c>
      <c r="N2142" s="53" t="str">
        <f t="shared" si="374"/>
        <v/>
      </c>
      <c r="O2142" s="54" t="str">
        <f t="shared" si="375"/>
        <v/>
      </c>
      <c r="P2142" s="53" t="str">
        <f t="shared" si="366"/>
        <v/>
      </c>
      <c r="Q2142" s="52" t="str">
        <f t="shared" si="367"/>
        <v/>
      </c>
      <c r="R2142" s="55" t="str">
        <f t="shared" si="368"/>
        <v/>
      </c>
      <c r="S2142" s="52" t="str">
        <f t="shared" si="376"/>
        <v/>
      </c>
      <c r="T2142" s="83" t="str">
        <f t="shared" si="369"/>
        <v/>
      </c>
      <c r="U2142" s="53" t="str">
        <f>IF(S2142="","",COUNTIF($S$7:S2142,"該当２"))</f>
        <v/>
      </c>
      <c r="V2142" s="56" t="str">
        <f t="shared" si="370"/>
        <v/>
      </c>
      <c r="W2142" s="83" t="str">
        <f t="shared" si="371"/>
        <v/>
      </c>
      <c r="X2142" s="53" t="str">
        <f>IF(V2142="","",COUNTIF($V$7:V2142,"該当３"))</f>
        <v/>
      </c>
    </row>
    <row r="2143" spans="1:24">
      <c r="A2143" s="4">
        <v>1044802011</v>
      </c>
      <c r="B2143" s="4">
        <v>10</v>
      </c>
      <c r="C2143" s="4">
        <v>448</v>
      </c>
      <c r="D2143" s="269">
        <v>2</v>
      </c>
      <c r="E2143" s="270">
        <v>11</v>
      </c>
      <c r="F2143" s="7" t="s">
        <v>495</v>
      </c>
      <c r="G2143" s="7" t="s">
        <v>2176</v>
      </c>
      <c r="H2143" s="7" t="s">
        <v>2186</v>
      </c>
      <c r="I2143" s="7" t="s">
        <v>135</v>
      </c>
      <c r="K2143" s="52" t="str">
        <f t="shared" si="372"/>
        <v/>
      </c>
      <c r="L2143" s="83" t="str">
        <f t="shared" si="373"/>
        <v/>
      </c>
      <c r="M2143" s="53" t="str">
        <f>IF(K2143="","",COUNTIF($K$7:K2143,"ﾘｽﾄ１"))</f>
        <v/>
      </c>
      <c r="N2143" s="53" t="str">
        <f t="shared" si="374"/>
        <v/>
      </c>
      <c r="O2143" s="54" t="str">
        <f t="shared" si="375"/>
        <v/>
      </c>
      <c r="P2143" s="53" t="str">
        <f t="shared" si="366"/>
        <v/>
      </c>
      <c r="Q2143" s="52" t="str">
        <f t="shared" si="367"/>
        <v/>
      </c>
      <c r="R2143" s="55" t="str">
        <f t="shared" si="368"/>
        <v/>
      </c>
      <c r="S2143" s="52" t="str">
        <f t="shared" si="376"/>
        <v/>
      </c>
      <c r="T2143" s="83" t="str">
        <f t="shared" si="369"/>
        <v/>
      </c>
      <c r="U2143" s="53" t="str">
        <f>IF(S2143="","",COUNTIF($S$7:S2143,"該当２"))</f>
        <v/>
      </c>
      <c r="V2143" s="56" t="str">
        <f t="shared" si="370"/>
        <v/>
      </c>
      <c r="W2143" s="83" t="str">
        <f t="shared" si="371"/>
        <v/>
      </c>
      <c r="X2143" s="53" t="str">
        <f>IF(V2143="","",COUNTIF($V$7:V2143,"該当３"))</f>
        <v/>
      </c>
    </row>
    <row r="2144" spans="1:24">
      <c r="A2144" s="4">
        <v>1044802012</v>
      </c>
      <c r="B2144" s="4">
        <v>10</v>
      </c>
      <c r="C2144" s="4">
        <v>448</v>
      </c>
      <c r="D2144" s="269">
        <v>2</v>
      </c>
      <c r="E2144" s="270">
        <v>12</v>
      </c>
      <c r="F2144" s="7" t="s">
        <v>495</v>
      </c>
      <c r="G2144" s="7" t="s">
        <v>2176</v>
      </c>
      <c r="H2144" s="7" t="s">
        <v>2186</v>
      </c>
      <c r="I2144" s="7" t="s">
        <v>2173</v>
      </c>
      <c r="K2144" s="52" t="str">
        <f t="shared" si="372"/>
        <v/>
      </c>
      <c r="L2144" s="83" t="str">
        <f t="shared" si="373"/>
        <v/>
      </c>
      <c r="M2144" s="53" t="str">
        <f>IF(K2144="","",COUNTIF($K$7:K2144,"ﾘｽﾄ１"))</f>
        <v/>
      </c>
      <c r="N2144" s="53" t="str">
        <f t="shared" si="374"/>
        <v/>
      </c>
      <c r="O2144" s="54" t="str">
        <f t="shared" si="375"/>
        <v/>
      </c>
      <c r="P2144" s="53" t="str">
        <f t="shared" si="366"/>
        <v/>
      </c>
      <c r="Q2144" s="52" t="str">
        <f t="shared" si="367"/>
        <v/>
      </c>
      <c r="R2144" s="55" t="str">
        <f t="shared" si="368"/>
        <v/>
      </c>
      <c r="S2144" s="52" t="str">
        <f t="shared" si="376"/>
        <v/>
      </c>
      <c r="T2144" s="83" t="str">
        <f t="shared" si="369"/>
        <v/>
      </c>
      <c r="U2144" s="53" t="str">
        <f>IF(S2144="","",COUNTIF($S$7:S2144,"該当２"))</f>
        <v/>
      </c>
      <c r="V2144" s="56" t="str">
        <f t="shared" si="370"/>
        <v/>
      </c>
      <c r="W2144" s="83" t="str">
        <f t="shared" si="371"/>
        <v/>
      </c>
      <c r="X2144" s="53" t="str">
        <f>IF(V2144="","",COUNTIF($V$7:V2144,"該当３"))</f>
        <v/>
      </c>
    </row>
    <row r="2145" spans="1:24">
      <c r="A2145" s="4">
        <v>1044802013</v>
      </c>
      <c r="B2145" s="4">
        <v>10</v>
      </c>
      <c r="C2145" s="4">
        <v>448</v>
      </c>
      <c r="D2145" s="269">
        <v>2</v>
      </c>
      <c r="E2145" s="270">
        <v>13</v>
      </c>
      <c r="F2145" s="7" t="s">
        <v>495</v>
      </c>
      <c r="G2145" s="7" t="s">
        <v>2176</v>
      </c>
      <c r="H2145" s="7" t="s">
        <v>2186</v>
      </c>
      <c r="I2145" s="7" t="s">
        <v>2194</v>
      </c>
      <c r="K2145" s="52" t="str">
        <f t="shared" si="372"/>
        <v/>
      </c>
      <c r="L2145" s="83" t="str">
        <f t="shared" si="373"/>
        <v/>
      </c>
      <c r="M2145" s="53" t="str">
        <f>IF(K2145="","",COUNTIF($K$7:K2145,"ﾘｽﾄ１"))</f>
        <v/>
      </c>
      <c r="N2145" s="53" t="str">
        <f t="shared" si="374"/>
        <v/>
      </c>
      <c r="O2145" s="54" t="str">
        <f t="shared" si="375"/>
        <v/>
      </c>
      <c r="P2145" s="53" t="str">
        <f t="shared" si="366"/>
        <v/>
      </c>
      <c r="Q2145" s="52" t="str">
        <f t="shared" si="367"/>
        <v/>
      </c>
      <c r="R2145" s="55" t="str">
        <f t="shared" si="368"/>
        <v/>
      </c>
      <c r="S2145" s="52" t="str">
        <f t="shared" si="376"/>
        <v/>
      </c>
      <c r="T2145" s="83" t="str">
        <f t="shared" si="369"/>
        <v/>
      </c>
      <c r="U2145" s="53" t="str">
        <f>IF(S2145="","",COUNTIF($S$7:S2145,"該当２"))</f>
        <v/>
      </c>
      <c r="V2145" s="56" t="str">
        <f t="shared" si="370"/>
        <v/>
      </c>
      <c r="W2145" s="83" t="str">
        <f t="shared" si="371"/>
        <v/>
      </c>
      <c r="X2145" s="53" t="str">
        <f>IF(V2145="","",COUNTIF($V$7:V2145,"該当３"))</f>
        <v/>
      </c>
    </row>
    <row r="2146" spans="1:24">
      <c r="A2146" s="4">
        <v>1044802014</v>
      </c>
      <c r="B2146" s="4">
        <v>10</v>
      </c>
      <c r="C2146" s="4">
        <v>448</v>
      </c>
      <c r="D2146" s="269">
        <v>2</v>
      </c>
      <c r="E2146" s="270">
        <v>14</v>
      </c>
      <c r="F2146" s="7" t="s">
        <v>495</v>
      </c>
      <c r="G2146" s="7" t="s">
        <v>2176</v>
      </c>
      <c r="H2146" s="7" t="s">
        <v>2186</v>
      </c>
      <c r="I2146" s="7" t="s">
        <v>2195</v>
      </c>
      <c r="K2146" s="52" t="str">
        <f t="shared" si="372"/>
        <v/>
      </c>
      <c r="L2146" s="83" t="str">
        <f t="shared" si="373"/>
        <v/>
      </c>
      <c r="M2146" s="53" t="str">
        <f>IF(K2146="","",COUNTIF($K$7:K2146,"ﾘｽﾄ１"))</f>
        <v/>
      </c>
      <c r="N2146" s="53" t="str">
        <f t="shared" si="374"/>
        <v/>
      </c>
      <c r="O2146" s="54" t="str">
        <f t="shared" si="375"/>
        <v/>
      </c>
      <c r="P2146" s="53" t="str">
        <f t="shared" si="366"/>
        <v/>
      </c>
      <c r="Q2146" s="52" t="str">
        <f t="shared" si="367"/>
        <v/>
      </c>
      <c r="R2146" s="55" t="str">
        <f t="shared" si="368"/>
        <v/>
      </c>
      <c r="S2146" s="52" t="str">
        <f t="shared" si="376"/>
        <v/>
      </c>
      <c r="T2146" s="83" t="str">
        <f t="shared" si="369"/>
        <v/>
      </c>
      <c r="U2146" s="53" t="str">
        <f>IF(S2146="","",COUNTIF($S$7:S2146,"該当２"))</f>
        <v/>
      </c>
      <c r="V2146" s="56" t="str">
        <f t="shared" si="370"/>
        <v/>
      </c>
      <c r="W2146" s="83" t="str">
        <f t="shared" si="371"/>
        <v/>
      </c>
      <c r="X2146" s="53" t="str">
        <f>IF(V2146="","",COUNTIF($V$7:V2146,"該当３"))</f>
        <v/>
      </c>
    </row>
    <row r="2147" spans="1:24">
      <c r="A2147" s="4">
        <v>1044900000</v>
      </c>
      <c r="B2147" s="4">
        <v>10</v>
      </c>
      <c r="C2147" s="4">
        <v>449</v>
      </c>
      <c r="D2147" s="269">
        <v>0</v>
      </c>
      <c r="E2147" s="270">
        <v>0</v>
      </c>
      <c r="F2147" s="7" t="s">
        <v>495</v>
      </c>
      <c r="G2147" s="7" t="s">
        <v>2196</v>
      </c>
      <c r="K2147" s="52" t="str">
        <f t="shared" si="372"/>
        <v>ﾘｽﾄ１</v>
      </c>
      <c r="L2147" s="83" t="str">
        <f t="shared" si="373"/>
        <v>みなかみ町</v>
      </c>
      <c r="M2147" s="53">
        <f>IF(K2147="","",COUNTIF($K$7:K2147,"ﾘｽﾄ１"))</f>
        <v>29</v>
      </c>
      <c r="N2147" s="53" t="str">
        <f t="shared" si="374"/>
        <v/>
      </c>
      <c r="O2147" s="54" t="str">
        <f t="shared" si="375"/>
        <v/>
      </c>
      <c r="P2147" s="53" t="str">
        <f t="shared" si="366"/>
        <v/>
      </c>
      <c r="Q2147" s="52" t="str">
        <f t="shared" si="367"/>
        <v/>
      </c>
      <c r="R2147" s="55" t="str">
        <f t="shared" si="368"/>
        <v/>
      </c>
      <c r="S2147" s="52" t="str">
        <f t="shared" si="376"/>
        <v/>
      </c>
      <c r="T2147" s="83" t="str">
        <f t="shared" si="369"/>
        <v/>
      </c>
      <c r="U2147" s="53" t="str">
        <f>IF(S2147="","",COUNTIF($S$7:S2147,"該当２"))</f>
        <v/>
      </c>
      <c r="V2147" s="56" t="str">
        <f t="shared" si="370"/>
        <v/>
      </c>
      <c r="W2147" s="83" t="str">
        <f t="shared" si="371"/>
        <v/>
      </c>
      <c r="X2147" s="53" t="str">
        <f>IF(V2147="","",COUNTIF($V$7:V2147,"該当３"))</f>
        <v/>
      </c>
    </row>
    <row r="2148" spans="1:24">
      <c r="A2148" s="4">
        <v>1044901000</v>
      </c>
      <c r="B2148" s="4">
        <v>10</v>
      </c>
      <c r="C2148" s="4">
        <v>449</v>
      </c>
      <c r="D2148" s="269">
        <v>1</v>
      </c>
      <c r="E2148" s="270">
        <v>0</v>
      </c>
      <c r="F2148" s="7" t="s">
        <v>495</v>
      </c>
      <c r="G2148" s="7" t="s">
        <v>2196</v>
      </c>
      <c r="H2148" s="7" t="s">
        <v>2197</v>
      </c>
      <c r="K2148" s="52" t="str">
        <f t="shared" si="372"/>
        <v/>
      </c>
      <c r="L2148" s="83" t="str">
        <f t="shared" si="373"/>
        <v/>
      </c>
      <c r="M2148" s="53" t="str">
        <f>IF(K2148="","",COUNTIF($K$7:K2148,"ﾘｽﾄ１"))</f>
        <v/>
      </c>
      <c r="N2148" s="53" t="str">
        <f t="shared" si="374"/>
        <v/>
      </c>
      <c r="O2148" s="54" t="str">
        <f t="shared" si="375"/>
        <v/>
      </c>
      <c r="P2148" s="53" t="str">
        <f t="shared" si="366"/>
        <v/>
      </c>
      <c r="Q2148" s="52" t="str">
        <f t="shared" si="367"/>
        <v/>
      </c>
      <c r="R2148" s="55" t="str">
        <f t="shared" si="368"/>
        <v/>
      </c>
      <c r="S2148" s="52" t="str">
        <f t="shared" si="376"/>
        <v/>
      </c>
      <c r="T2148" s="83" t="str">
        <f t="shared" si="369"/>
        <v/>
      </c>
      <c r="U2148" s="53" t="str">
        <f>IF(S2148="","",COUNTIF($S$7:S2148,"該当２"))</f>
        <v/>
      </c>
      <c r="V2148" s="56" t="str">
        <f t="shared" si="370"/>
        <v/>
      </c>
      <c r="W2148" s="83" t="str">
        <f t="shared" si="371"/>
        <v/>
      </c>
      <c r="X2148" s="53" t="str">
        <f>IF(V2148="","",COUNTIF($V$7:V2148,"該当３"))</f>
        <v/>
      </c>
    </row>
    <row r="2149" spans="1:24">
      <c r="A2149" s="4">
        <v>1044901001</v>
      </c>
      <c r="B2149" s="4">
        <v>10</v>
      </c>
      <c r="C2149" s="4">
        <v>449</v>
      </c>
      <c r="D2149" s="269">
        <v>1</v>
      </c>
      <c r="E2149" s="270">
        <v>1</v>
      </c>
      <c r="F2149" s="7" t="s">
        <v>495</v>
      </c>
      <c r="G2149" s="7" t="s">
        <v>2196</v>
      </c>
      <c r="H2149" s="7" t="s">
        <v>2197</v>
      </c>
      <c r="I2149" s="7" t="s">
        <v>2198</v>
      </c>
      <c r="K2149" s="52" t="str">
        <f t="shared" si="372"/>
        <v/>
      </c>
      <c r="L2149" s="83" t="str">
        <f t="shared" si="373"/>
        <v/>
      </c>
      <c r="M2149" s="53" t="str">
        <f>IF(K2149="","",COUNTIF($K$7:K2149,"ﾘｽﾄ１"))</f>
        <v/>
      </c>
      <c r="N2149" s="53" t="str">
        <f t="shared" si="374"/>
        <v/>
      </c>
      <c r="O2149" s="54" t="str">
        <f t="shared" si="375"/>
        <v/>
      </c>
      <c r="P2149" s="53" t="str">
        <f t="shared" si="366"/>
        <v/>
      </c>
      <c r="Q2149" s="52" t="str">
        <f t="shared" si="367"/>
        <v/>
      </c>
      <c r="R2149" s="55" t="str">
        <f t="shared" si="368"/>
        <v/>
      </c>
      <c r="S2149" s="52" t="str">
        <f t="shared" si="376"/>
        <v/>
      </c>
      <c r="T2149" s="83" t="str">
        <f t="shared" si="369"/>
        <v/>
      </c>
      <c r="U2149" s="53" t="str">
        <f>IF(S2149="","",COUNTIF($S$7:S2149,"該当２"))</f>
        <v/>
      </c>
      <c r="V2149" s="56" t="str">
        <f t="shared" si="370"/>
        <v/>
      </c>
      <c r="W2149" s="83" t="str">
        <f t="shared" si="371"/>
        <v/>
      </c>
      <c r="X2149" s="53" t="str">
        <f>IF(V2149="","",COUNTIF($V$7:V2149,"該当３"))</f>
        <v/>
      </c>
    </row>
    <row r="2150" spans="1:24">
      <c r="A2150" s="4">
        <v>1044901002</v>
      </c>
      <c r="B2150" s="4">
        <v>10</v>
      </c>
      <c r="C2150" s="4">
        <v>449</v>
      </c>
      <c r="D2150" s="269">
        <v>1</v>
      </c>
      <c r="E2150" s="270">
        <v>2</v>
      </c>
      <c r="F2150" s="7" t="s">
        <v>495</v>
      </c>
      <c r="G2150" s="7" t="s">
        <v>2196</v>
      </c>
      <c r="H2150" s="7" t="s">
        <v>2197</v>
      </c>
      <c r="I2150" s="7" t="s">
        <v>2199</v>
      </c>
      <c r="K2150" s="52" t="str">
        <f t="shared" si="372"/>
        <v/>
      </c>
      <c r="L2150" s="83" t="str">
        <f t="shared" si="373"/>
        <v/>
      </c>
      <c r="M2150" s="53" t="str">
        <f>IF(K2150="","",COUNTIF($K$7:K2150,"ﾘｽﾄ１"))</f>
        <v/>
      </c>
      <c r="N2150" s="53" t="str">
        <f t="shared" si="374"/>
        <v/>
      </c>
      <c r="O2150" s="54" t="str">
        <f t="shared" si="375"/>
        <v/>
      </c>
      <c r="P2150" s="53" t="str">
        <f t="shared" si="366"/>
        <v/>
      </c>
      <c r="Q2150" s="52" t="str">
        <f t="shared" si="367"/>
        <v/>
      </c>
      <c r="R2150" s="55" t="str">
        <f t="shared" si="368"/>
        <v/>
      </c>
      <c r="S2150" s="52" t="str">
        <f t="shared" si="376"/>
        <v/>
      </c>
      <c r="T2150" s="83" t="str">
        <f t="shared" si="369"/>
        <v/>
      </c>
      <c r="U2150" s="53" t="str">
        <f>IF(S2150="","",COUNTIF($S$7:S2150,"該当２"))</f>
        <v/>
      </c>
      <c r="V2150" s="56" t="str">
        <f t="shared" si="370"/>
        <v/>
      </c>
      <c r="W2150" s="83" t="str">
        <f t="shared" si="371"/>
        <v/>
      </c>
      <c r="X2150" s="53" t="str">
        <f>IF(V2150="","",COUNTIF($V$7:V2150,"該当３"))</f>
        <v/>
      </c>
    </row>
    <row r="2151" spans="1:24">
      <c r="A2151" s="4">
        <v>1044901003</v>
      </c>
      <c r="B2151" s="4">
        <v>10</v>
      </c>
      <c r="C2151" s="4">
        <v>449</v>
      </c>
      <c r="D2151" s="269">
        <v>1</v>
      </c>
      <c r="E2151" s="270">
        <v>3</v>
      </c>
      <c r="F2151" s="7" t="s">
        <v>495</v>
      </c>
      <c r="G2151" s="7" t="s">
        <v>2196</v>
      </c>
      <c r="H2151" s="7" t="s">
        <v>2197</v>
      </c>
      <c r="I2151" s="7" t="s">
        <v>516</v>
      </c>
      <c r="K2151" s="52" t="str">
        <f t="shared" si="372"/>
        <v/>
      </c>
      <c r="L2151" s="83" t="str">
        <f t="shared" si="373"/>
        <v/>
      </c>
      <c r="M2151" s="53" t="str">
        <f>IF(K2151="","",COUNTIF($K$7:K2151,"ﾘｽﾄ１"))</f>
        <v/>
      </c>
      <c r="N2151" s="53" t="str">
        <f t="shared" si="374"/>
        <v/>
      </c>
      <c r="O2151" s="54" t="str">
        <f t="shared" si="375"/>
        <v/>
      </c>
      <c r="P2151" s="53" t="str">
        <f t="shared" si="366"/>
        <v/>
      </c>
      <c r="Q2151" s="52" t="str">
        <f t="shared" si="367"/>
        <v/>
      </c>
      <c r="R2151" s="55" t="str">
        <f t="shared" si="368"/>
        <v/>
      </c>
      <c r="S2151" s="52" t="str">
        <f t="shared" si="376"/>
        <v/>
      </c>
      <c r="T2151" s="83" t="str">
        <f t="shared" si="369"/>
        <v/>
      </c>
      <c r="U2151" s="53" t="str">
        <f>IF(S2151="","",COUNTIF($S$7:S2151,"該当２"))</f>
        <v/>
      </c>
      <c r="V2151" s="56" t="str">
        <f t="shared" si="370"/>
        <v/>
      </c>
      <c r="W2151" s="83" t="str">
        <f t="shared" si="371"/>
        <v/>
      </c>
      <c r="X2151" s="53" t="str">
        <f>IF(V2151="","",COUNTIF($V$7:V2151,"該当３"))</f>
        <v/>
      </c>
    </row>
    <row r="2152" spans="1:24">
      <c r="A2152" s="4">
        <v>1044901004</v>
      </c>
      <c r="B2152" s="4">
        <v>10</v>
      </c>
      <c r="C2152" s="4">
        <v>449</v>
      </c>
      <c r="D2152" s="269">
        <v>1</v>
      </c>
      <c r="E2152" s="270">
        <v>4</v>
      </c>
      <c r="F2152" s="7" t="s">
        <v>495</v>
      </c>
      <c r="G2152" s="7" t="s">
        <v>2196</v>
      </c>
      <c r="H2152" s="7" t="s">
        <v>2197</v>
      </c>
      <c r="I2152" s="7" t="s">
        <v>76</v>
      </c>
      <c r="K2152" s="52" t="str">
        <f t="shared" si="372"/>
        <v/>
      </c>
      <c r="L2152" s="83" t="str">
        <f t="shared" si="373"/>
        <v/>
      </c>
      <c r="M2152" s="53" t="str">
        <f>IF(K2152="","",COUNTIF($K$7:K2152,"ﾘｽﾄ１"))</f>
        <v/>
      </c>
      <c r="N2152" s="53" t="str">
        <f t="shared" si="374"/>
        <v/>
      </c>
      <c r="O2152" s="54" t="str">
        <f t="shared" si="375"/>
        <v/>
      </c>
      <c r="P2152" s="53" t="str">
        <f t="shared" si="366"/>
        <v/>
      </c>
      <c r="Q2152" s="52" t="str">
        <f t="shared" si="367"/>
        <v/>
      </c>
      <c r="R2152" s="55" t="str">
        <f t="shared" si="368"/>
        <v/>
      </c>
      <c r="S2152" s="52" t="str">
        <f t="shared" si="376"/>
        <v/>
      </c>
      <c r="T2152" s="83" t="str">
        <f t="shared" si="369"/>
        <v/>
      </c>
      <c r="U2152" s="53" t="str">
        <f>IF(S2152="","",COUNTIF($S$7:S2152,"該当２"))</f>
        <v/>
      </c>
      <c r="V2152" s="56" t="str">
        <f t="shared" si="370"/>
        <v/>
      </c>
      <c r="W2152" s="83" t="str">
        <f t="shared" si="371"/>
        <v/>
      </c>
      <c r="X2152" s="53" t="str">
        <f>IF(V2152="","",COUNTIF($V$7:V2152,"該当３"))</f>
        <v/>
      </c>
    </row>
    <row r="2153" spans="1:24">
      <c r="A2153" s="4">
        <v>1044901005</v>
      </c>
      <c r="B2153" s="4">
        <v>10</v>
      </c>
      <c r="C2153" s="4">
        <v>449</v>
      </c>
      <c r="D2153" s="269">
        <v>1</v>
      </c>
      <c r="E2153" s="270">
        <v>5</v>
      </c>
      <c r="F2153" s="7" t="s">
        <v>495</v>
      </c>
      <c r="G2153" s="7" t="s">
        <v>2196</v>
      </c>
      <c r="H2153" s="7" t="s">
        <v>2197</v>
      </c>
      <c r="I2153" s="7" t="s">
        <v>2200</v>
      </c>
      <c r="K2153" s="52" t="str">
        <f t="shared" si="372"/>
        <v/>
      </c>
      <c r="L2153" s="83" t="str">
        <f t="shared" si="373"/>
        <v/>
      </c>
      <c r="M2153" s="53" t="str">
        <f>IF(K2153="","",COUNTIF($K$7:K2153,"ﾘｽﾄ１"))</f>
        <v/>
      </c>
      <c r="N2153" s="53" t="str">
        <f t="shared" si="374"/>
        <v/>
      </c>
      <c r="O2153" s="54" t="str">
        <f t="shared" si="375"/>
        <v/>
      </c>
      <c r="P2153" s="53" t="str">
        <f t="shared" si="366"/>
        <v/>
      </c>
      <c r="Q2153" s="52" t="str">
        <f t="shared" si="367"/>
        <v/>
      </c>
      <c r="R2153" s="55" t="str">
        <f t="shared" si="368"/>
        <v/>
      </c>
      <c r="S2153" s="52" t="str">
        <f t="shared" si="376"/>
        <v/>
      </c>
      <c r="T2153" s="83" t="str">
        <f t="shared" si="369"/>
        <v/>
      </c>
      <c r="U2153" s="53" t="str">
        <f>IF(S2153="","",COUNTIF($S$7:S2153,"該当２"))</f>
        <v/>
      </c>
      <c r="V2153" s="56" t="str">
        <f t="shared" si="370"/>
        <v/>
      </c>
      <c r="W2153" s="83" t="str">
        <f t="shared" si="371"/>
        <v/>
      </c>
      <c r="X2153" s="53" t="str">
        <f>IF(V2153="","",COUNTIF($V$7:V2153,"該当３"))</f>
        <v/>
      </c>
    </row>
    <row r="2154" spans="1:24">
      <c r="A2154" s="4">
        <v>1044901006</v>
      </c>
      <c r="B2154" s="4">
        <v>10</v>
      </c>
      <c r="C2154" s="4">
        <v>449</v>
      </c>
      <c r="D2154" s="269">
        <v>1</v>
      </c>
      <c r="E2154" s="270">
        <v>6</v>
      </c>
      <c r="F2154" s="7" t="s">
        <v>495</v>
      </c>
      <c r="G2154" s="7" t="s">
        <v>2196</v>
      </c>
      <c r="H2154" s="7" t="s">
        <v>2197</v>
      </c>
      <c r="I2154" s="7" t="s">
        <v>175</v>
      </c>
      <c r="K2154" s="52" t="str">
        <f t="shared" si="372"/>
        <v/>
      </c>
      <c r="L2154" s="83" t="str">
        <f t="shared" si="373"/>
        <v/>
      </c>
      <c r="M2154" s="53" t="str">
        <f>IF(K2154="","",COUNTIF($K$7:K2154,"ﾘｽﾄ１"))</f>
        <v/>
      </c>
      <c r="N2154" s="53" t="str">
        <f t="shared" si="374"/>
        <v/>
      </c>
      <c r="O2154" s="54" t="str">
        <f t="shared" si="375"/>
        <v/>
      </c>
      <c r="P2154" s="53" t="str">
        <f t="shared" si="366"/>
        <v/>
      </c>
      <c r="Q2154" s="52" t="str">
        <f t="shared" si="367"/>
        <v/>
      </c>
      <c r="R2154" s="55" t="str">
        <f t="shared" si="368"/>
        <v/>
      </c>
      <c r="S2154" s="52" t="str">
        <f t="shared" si="376"/>
        <v/>
      </c>
      <c r="T2154" s="83" t="str">
        <f t="shared" si="369"/>
        <v/>
      </c>
      <c r="U2154" s="53" t="str">
        <f>IF(S2154="","",COUNTIF($S$7:S2154,"該当２"))</f>
        <v/>
      </c>
      <c r="V2154" s="56" t="str">
        <f t="shared" si="370"/>
        <v/>
      </c>
      <c r="W2154" s="83" t="str">
        <f t="shared" si="371"/>
        <v/>
      </c>
      <c r="X2154" s="53" t="str">
        <f>IF(V2154="","",COUNTIF($V$7:V2154,"該当３"))</f>
        <v/>
      </c>
    </row>
    <row r="2155" spans="1:24">
      <c r="A2155" s="4">
        <v>1044901007</v>
      </c>
      <c r="B2155" s="4">
        <v>10</v>
      </c>
      <c r="C2155" s="4">
        <v>449</v>
      </c>
      <c r="D2155" s="269">
        <v>1</v>
      </c>
      <c r="E2155" s="270">
        <v>7</v>
      </c>
      <c r="F2155" s="7" t="s">
        <v>495</v>
      </c>
      <c r="G2155" s="7" t="s">
        <v>2196</v>
      </c>
      <c r="H2155" s="7" t="s">
        <v>2197</v>
      </c>
      <c r="I2155" s="7" t="s">
        <v>176</v>
      </c>
      <c r="K2155" s="52" t="str">
        <f t="shared" si="372"/>
        <v/>
      </c>
      <c r="L2155" s="83" t="str">
        <f t="shared" si="373"/>
        <v/>
      </c>
      <c r="M2155" s="53" t="str">
        <f>IF(K2155="","",COUNTIF($K$7:K2155,"ﾘｽﾄ１"))</f>
        <v/>
      </c>
      <c r="N2155" s="53" t="str">
        <f t="shared" si="374"/>
        <v/>
      </c>
      <c r="O2155" s="54" t="str">
        <f t="shared" si="375"/>
        <v/>
      </c>
      <c r="P2155" s="53" t="str">
        <f t="shared" si="366"/>
        <v/>
      </c>
      <c r="Q2155" s="52" t="str">
        <f t="shared" si="367"/>
        <v/>
      </c>
      <c r="R2155" s="55" t="str">
        <f t="shared" si="368"/>
        <v/>
      </c>
      <c r="S2155" s="52" t="str">
        <f t="shared" si="376"/>
        <v/>
      </c>
      <c r="T2155" s="83" t="str">
        <f t="shared" si="369"/>
        <v/>
      </c>
      <c r="U2155" s="53" t="str">
        <f>IF(S2155="","",COUNTIF($S$7:S2155,"該当２"))</f>
        <v/>
      </c>
      <c r="V2155" s="56" t="str">
        <f t="shared" si="370"/>
        <v/>
      </c>
      <c r="W2155" s="83" t="str">
        <f t="shared" si="371"/>
        <v/>
      </c>
      <c r="X2155" s="53" t="str">
        <f>IF(V2155="","",COUNTIF($V$7:V2155,"該当３"))</f>
        <v/>
      </c>
    </row>
    <row r="2156" spans="1:24">
      <c r="A2156" s="4">
        <v>1044901008</v>
      </c>
      <c r="B2156" s="4">
        <v>10</v>
      </c>
      <c r="C2156" s="4">
        <v>449</v>
      </c>
      <c r="D2156" s="269">
        <v>1</v>
      </c>
      <c r="E2156" s="270">
        <v>8</v>
      </c>
      <c r="F2156" s="7" t="s">
        <v>495</v>
      </c>
      <c r="G2156" s="7" t="s">
        <v>2196</v>
      </c>
      <c r="H2156" s="7" t="s">
        <v>2197</v>
      </c>
      <c r="I2156" s="7" t="s">
        <v>2201</v>
      </c>
      <c r="K2156" s="52" t="str">
        <f t="shared" si="372"/>
        <v/>
      </c>
      <c r="L2156" s="83" t="str">
        <f t="shared" si="373"/>
        <v/>
      </c>
      <c r="M2156" s="53" t="str">
        <f>IF(K2156="","",COUNTIF($K$7:K2156,"ﾘｽﾄ１"))</f>
        <v/>
      </c>
      <c r="N2156" s="53" t="str">
        <f t="shared" si="374"/>
        <v/>
      </c>
      <c r="O2156" s="54" t="str">
        <f t="shared" si="375"/>
        <v/>
      </c>
      <c r="P2156" s="53" t="str">
        <f t="shared" si="366"/>
        <v/>
      </c>
      <c r="Q2156" s="52" t="str">
        <f t="shared" si="367"/>
        <v/>
      </c>
      <c r="R2156" s="55" t="str">
        <f t="shared" si="368"/>
        <v/>
      </c>
      <c r="S2156" s="52" t="str">
        <f t="shared" si="376"/>
        <v/>
      </c>
      <c r="T2156" s="83" t="str">
        <f t="shared" si="369"/>
        <v/>
      </c>
      <c r="U2156" s="53" t="str">
        <f>IF(S2156="","",COUNTIF($S$7:S2156,"該当２"))</f>
        <v/>
      </c>
      <c r="V2156" s="56" t="str">
        <f t="shared" si="370"/>
        <v/>
      </c>
      <c r="W2156" s="83" t="str">
        <f t="shared" si="371"/>
        <v/>
      </c>
      <c r="X2156" s="53" t="str">
        <f>IF(V2156="","",COUNTIF($V$7:V2156,"該当３"))</f>
        <v/>
      </c>
    </row>
    <row r="2157" spans="1:24">
      <c r="A2157" s="4">
        <v>1044901009</v>
      </c>
      <c r="B2157" s="4">
        <v>10</v>
      </c>
      <c r="C2157" s="4">
        <v>449</v>
      </c>
      <c r="D2157" s="269">
        <v>1</v>
      </c>
      <c r="E2157" s="270">
        <v>9</v>
      </c>
      <c r="F2157" s="7" t="s">
        <v>495</v>
      </c>
      <c r="G2157" s="7" t="s">
        <v>2196</v>
      </c>
      <c r="H2157" s="7" t="s">
        <v>2197</v>
      </c>
      <c r="I2157" s="7" t="s">
        <v>2202</v>
      </c>
      <c r="K2157" s="52" t="str">
        <f t="shared" si="372"/>
        <v/>
      </c>
      <c r="L2157" s="83" t="str">
        <f t="shared" si="373"/>
        <v/>
      </c>
      <c r="M2157" s="53" t="str">
        <f>IF(K2157="","",COUNTIF($K$7:K2157,"ﾘｽﾄ１"))</f>
        <v/>
      </c>
      <c r="N2157" s="53" t="str">
        <f t="shared" si="374"/>
        <v/>
      </c>
      <c r="O2157" s="54" t="str">
        <f t="shared" si="375"/>
        <v/>
      </c>
      <c r="P2157" s="53" t="str">
        <f t="shared" si="366"/>
        <v/>
      </c>
      <c r="Q2157" s="52" t="str">
        <f t="shared" si="367"/>
        <v/>
      </c>
      <c r="R2157" s="55" t="str">
        <f t="shared" si="368"/>
        <v/>
      </c>
      <c r="S2157" s="52" t="str">
        <f t="shared" si="376"/>
        <v/>
      </c>
      <c r="T2157" s="83" t="str">
        <f t="shared" si="369"/>
        <v/>
      </c>
      <c r="U2157" s="53" t="str">
        <f>IF(S2157="","",COUNTIF($S$7:S2157,"該当２"))</f>
        <v/>
      </c>
      <c r="V2157" s="56" t="str">
        <f t="shared" si="370"/>
        <v/>
      </c>
      <c r="W2157" s="83" t="str">
        <f t="shared" si="371"/>
        <v/>
      </c>
      <c r="X2157" s="53" t="str">
        <f>IF(V2157="","",COUNTIF($V$7:V2157,"該当３"))</f>
        <v/>
      </c>
    </row>
    <row r="2158" spans="1:24">
      <c r="A2158" s="4">
        <v>1044901010</v>
      </c>
      <c r="B2158" s="4">
        <v>10</v>
      </c>
      <c r="C2158" s="4">
        <v>449</v>
      </c>
      <c r="D2158" s="269">
        <v>1</v>
      </c>
      <c r="E2158" s="270">
        <v>10</v>
      </c>
      <c r="F2158" s="7" t="s">
        <v>495</v>
      </c>
      <c r="G2158" s="7" t="s">
        <v>2196</v>
      </c>
      <c r="H2158" s="7" t="s">
        <v>2197</v>
      </c>
      <c r="I2158" s="7" t="s">
        <v>2203</v>
      </c>
      <c r="K2158" s="52" t="str">
        <f t="shared" si="372"/>
        <v/>
      </c>
      <c r="L2158" s="83" t="str">
        <f t="shared" si="373"/>
        <v/>
      </c>
      <c r="M2158" s="53" t="str">
        <f>IF(K2158="","",COUNTIF($K$7:K2158,"ﾘｽﾄ１"))</f>
        <v/>
      </c>
      <c r="N2158" s="53" t="str">
        <f t="shared" si="374"/>
        <v/>
      </c>
      <c r="O2158" s="54" t="str">
        <f t="shared" si="375"/>
        <v/>
      </c>
      <c r="P2158" s="53" t="str">
        <f t="shared" si="366"/>
        <v/>
      </c>
      <c r="Q2158" s="52" t="str">
        <f t="shared" si="367"/>
        <v/>
      </c>
      <c r="R2158" s="55" t="str">
        <f t="shared" si="368"/>
        <v/>
      </c>
      <c r="S2158" s="52" t="str">
        <f t="shared" si="376"/>
        <v/>
      </c>
      <c r="T2158" s="83" t="str">
        <f t="shared" si="369"/>
        <v/>
      </c>
      <c r="U2158" s="53" t="str">
        <f>IF(S2158="","",COUNTIF($S$7:S2158,"該当２"))</f>
        <v/>
      </c>
      <c r="V2158" s="56" t="str">
        <f t="shared" si="370"/>
        <v/>
      </c>
      <c r="W2158" s="83" t="str">
        <f t="shared" si="371"/>
        <v/>
      </c>
      <c r="X2158" s="53" t="str">
        <f>IF(V2158="","",COUNTIF($V$7:V2158,"該当３"))</f>
        <v/>
      </c>
    </row>
    <row r="2159" spans="1:24">
      <c r="A2159" s="4">
        <v>1044902000</v>
      </c>
      <c r="B2159" s="4">
        <v>10</v>
      </c>
      <c r="C2159" s="4">
        <v>449</v>
      </c>
      <c r="D2159" s="269">
        <v>2</v>
      </c>
      <c r="E2159" s="270">
        <v>0</v>
      </c>
      <c r="F2159" s="7" t="s">
        <v>495</v>
      </c>
      <c r="G2159" s="7" t="s">
        <v>2196</v>
      </c>
      <c r="H2159" s="7" t="s">
        <v>2204</v>
      </c>
      <c r="K2159" s="52" t="str">
        <f t="shared" si="372"/>
        <v/>
      </c>
      <c r="L2159" s="83" t="str">
        <f t="shared" si="373"/>
        <v/>
      </c>
      <c r="M2159" s="53" t="str">
        <f>IF(K2159="","",COUNTIF($K$7:K2159,"ﾘｽﾄ１"))</f>
        <v/>
      </c>
      <c r="N2159" s="53" t="str">
        <f t="shared" si="374"/>
        <v/>
      </c>
      <c r="O2159" s="54" t="str">
        <f t="shared" si="375"/>
        <v/>
      </c>
      <c r="P2159" s="53" t="str">
        <f t="shared" si="366"/>
        <v/>
      </c>
      <c r="Q2159" s="52" t="str">
        <f t="shared" si="367"/>
        <v/>
      </c>
      <c r="R2159" s="55" t="str">
        <f t="shared" si="368"/>
        <v/>
      </c>
      <c r="S2159" s="52" t="str">
        <f t="shared" si="376"/>
        <v/>
      </c>
      <c r="T2159" s="83" t="str">
        <f t="shared" si="369"/>
        <v/>
      </c>
      <c r="U2159" s="53" t="str">
        <f>IF(S2159="","",COUNTIF($S$7:S2159,"該当２"))</f>
        <v/>
      </c>
      <c r="V2159" s="56" t="str">
        <f t="shared" si="370"/>
        <v/>
      </c>
      <c r="W2159" s="83" t="str">
        <f t="shared" si="371"/>
        <v/>
      </c>
      <c r="X2159" s="53" t="str">
        <f>IF(V2159="","",COUNTIF($V$7:V2159,"該当３"))</f>
        <v/>
      </c>
    </row>
    <row r="2160" spans="1:24">
      <c r="A2160" s="4">
        <v>1044902001</v>
      </c>
      <c r="B2160" s="4">
        <v>10</v>
      </c>
      <c r="C2160" s="4">
        <v>449</v>
      </c>
      <c r="D2160" s="269">
        <v>2</v>
      </c>
      <c r="E2160" s="270">
        <v>1</v>
      </c>
      <c r="F2160" s="7" t="s">
        <v>495</v>
      </c>
      <c r="G2160" s="7" t="s">
        <v>2196</v>
      </c>
      <c r="H2160" s="7" t="s">
        <v>2204</v>
      </c>
      <c r="I2160" s="7" t="s">
        <v>2205</v>
      </c>
      <c r="K2160" s="52" t="str">
        <f t="shared" si="372"/>
        <v/>
      </c>
      <c r="L2160" s="83" t="str">
        <f t="shared" si="373"/>
        <v/>
      </c>
      <c r="M2160" s="53" t="str">
        <f>IF(K2160="","",COUNTIF($K$7:K2160,"ﾘｽﾄ１"))</f>
        <v/>
      </c>
      <c r="N2160" s="53" t="str">
        <f t="shared" si="374"/>
        <v/>
      </c>
      <c r="O2160" s="54" t="str">
        <f t="shared" si="375"/>
        <v/>
      </c>
      <c r="P2160" s="53" t="str">
        <f t="shared" si="366"/>
        <v/>
      </c>
      <c r="Q2160" s="52" t="str">
        <f t="shared" si="367"/>
        <v/>
      </c>
      <c r="R2160" s="55" t="str">
        <f t="shared" si="368"/>
        <v/>
      </c>
      <c r="S2160" s="52" t="str">
        <f t="shared" si="376"/>
        <v/>
      </c>
      <c r="T2160" s="83" t="str">
        <f t="shared" si="369"/>
        <v/>
      </c>
      <c r="U2160" s="53" t="str">
        <f>IF(S2160="","",COUNTIF($S$7:S2160,"該当２"))</f>
        <v/>
      </c>
      <c r="V2160" s="56" t="str">
        <f t="shared" si="370"/>
        <v/>
      </c>
      <c r="W2160" s="83" t="str">
        <f t="shared" si="371"/>
        <v/>
      </c>
      <c r="X2160" s="53" t="str">
        <f>IF(V2160="","",COUNTIF($V$7:V2160,"該当３"))</f>
        <v/>
      </c>
    </row>
    <row r="2161" spans="1:24">
      <c r="A2161" s="4">
        <v>1044902002</v>
      </c>
      <c r="B2161" s="4">
        <v>10</v>
      </c>
      <c r="C2161" s="4">
        <v>449</v>
      </c>
      <c r="D2161" s="269">
        <v>2</v>
      </c>
      <c r="E2161" s="270">
        <v>2</v>
      </c>
      <c r="F2161" s="7" t="s">
        <v>495</v>
      </c>
      <c r="G2161" s="7" t="s">
        <v>2196</v>
      </c>
      <c r="H2161" s="7" t="s">
        <v>2204</v>
      </c>
      <c r="I2161" s="7" t="s">
        <v>2206</v>
      </c>
      <c r="K2161" s="52" t="str">
        <f t="shared" si="372"/>
        <v/>
      </c>
      <c r="L2161" s="83" t="str">
        <f t="shared" si="373"/>
        <v/>
      </c>
      <c r="M2161" s="53" t="str">
        <f>IF(K2161="","",COUNTIF($K$7:K2161,"ﾘｽﾄ１"))</f>
        <v/>
      </c>
      <c r="N2161" s="53" t="str">
        <f t="shared" si="374"/>
        <v/>
      </c>
      <c r="O2161" s="54" t="str">
        <f t="shared" si="375"/>
        <v/>
      </c>
      <c r="P2161" s="53" t="str">
        <f t="shared" si="366"/>
        <v/>
      </c>
      <c r="Q2161" s="52" t="str">
        <f t="shared" si="367"/>
        <v/>
      </c>
      <c r="R2161" s="55" t="str">
        <f t="shared" si="368"/>
        <v/>
      </c>
      <c r="S2161" s="52" t="str">
        <f t="shared" si="376"/>
        <v/>
      </c>
      <c r="T2161" s="83" t="str">
        <f t="shared" si="369"/>
        <v/>
      </c>
      <c r="U2161" s="53" t="str">
        <f>IF(S2161="","",COUNTIF($S$7:S2161,"該当２"))</f>
        <v/>
      </c>
      <c r="V2161" s="56" t="str">
        <f t="shared" si="370"/>
        <v/>
      </c>
      <c r="W2161" s="83" t="str">
        <f t="shared" si="371"/>
        <v/>
      </c>
      <c r="X2161" s="53" t="str">
        <f>IF(V2161="","",COUNTIF($V$7:V2161,"該当３"))</f>
        <v/>
      </c>
    </row>
    <row r="2162" spans="1:24">
      <c r="A2162" s="4">
        <v>1044902003</v>
      </c>
      <c r="B2162" s="4">
        <v>10</v>
      </c>
      <c r="C2162" s="4">
        <v>449</v>
      </c>
      <c r="D2162" s="269">
        <v>2</v>
      </c>
      <c r="E2162" s="270">
        <v>3</v>
      </c>
      <c r="F2162" s="7" t="s">
        <v>495</v>
      </c>
      <c r="G2162" s="7" t="s">
        <v>2196</v>
      </c>
      <c r="H2162" s="7" t="s">
        <v>2204</v>
      </c>
      <c r="I2162" s="7" t="s">
        <v>2207</v>
      </c>
      <c r="K2162" s="52" t="str">
        <f t="shared" si="372"/>
        <v/>
      </c>
      <c r="L2162" s="83" t="str">
        <f t="shared" si="373"/>
        <v/>
      </c>
      <c r="M2162" s="53" t="str">
        <f>IF(K2162="","",COUNTIF($K$7:K2162,"ﾘｽﾄ１"))</f>
        <v/>
      </c>
      <c r="N2162" s="53" t="str">
        <f t="shared" si="374"/>
        <v/>
      </c>
      <c r="O2162" s="54" t="str">
        <f t="shared" si="375"/>
        <v/>
      </c>
      <c r="P2162" s="53" t="str">
        <f t="shared" si="366"/>
        <v/>
      </c>
      <c r="Q2162" s="52" t="str">
        <f t="shared" si="367"/>
        <v/>
      </c>
      <c r="R2162" s="55" t="str">
        <f t="shared" si="368"/>
        <v/>
      </c>
      <c r="S2162" s="52" t="str">
        <f t="shared" si="376"/>
        <v/>
      </c>
      <c r="T2162" s="83" t="str">
        <f t="shared" si="369"/>
        <v/>
      </c>
      <c r="U2162" s="53" t="str">
        <f>IF(S2162="","",COUNTIF($S$7:S2162,"該当２"))</f>
        <v/>
      </c>
      <c r="V2162" s="56" t="str">
        <f t="shared" si="370"/>
        <v/>
      </c>
      <c r="W2162" s="83" t="str">
        <f t="shared" si="371"/>
        <v/>
      </c>
      <c r="X2162" s="53" t="str">
        <f>IF(V2162="","",COUNTIF($V$7:V2162,"該当３"))</f>
        <v/>
      </c>
    </row>
    <row r="2163" spans="1:24">
      <c r="A2163" s="4">
        <v>1044902004</v>
      </c>
      <c r="B2163" s="4">
        <v>10</v>
      </c>
      <c r="C2163" s="4">
        <v>449</v>
      </c>
      <c r="D2163" s="269">
        <v>2</v>
      </c>
      <c r="E2163" s="270">
        <v>4</v>
      </c>
      <c r="F2163" s="7" t="s">
        <v>495</v>
      </c>
      <c r="G2163" s="7" t="s">
        <v>2196</v>
      </c>
      <c r="H2163" s="7" t="s">
        <v>2204</v>
      </c>
      <c r="I2163" s="7" t="s">
        <v>2208</v>
      </c>
      <c r="K2163" s="52" t="str">
        <f t="shared" si="372"/>
        <v/>
      </c>
      <c r="L2163" s="83" t="str">
        <f t="shared" si="373"/>
        <v/>
      </c>
      <c r="M2163" s="53" t="str">
        <f>IF(K2163="","",COUNTIF($K$7:K2163,"ﾘｽﾄ１"))</f>
        <v/>
      </c>
      <c r="N2163" s="53" t="str">
        <f t="shared" si="374"/>
        <v/>
      </c>
      <c r="O2163" s="54" t="str">
        <f t="shared" si="375"/>
        <v/>
      </c>
      <c r="P2163" s="53" t="str">
        <f t="shared" si="366"/>
        <v/>
      </c>
      <c r="Q2163" s="52" t="str">
        <f t="shared" si="367"/>
        <v/>
      </c>
      <c r="R2163" s="55" t="str">
        <f t="shared" si="368"/>
        <v/>
      </c>
      <c r="S2163" s="52" t="str">
        <f t="shared" si="376"/>
        <v/>
      </c>
      <c r="T2163" s="83" t="str">
        <f t="shared" si="369"/>
        <v/>
      </c>
      <c r="U2163" s="53" t="str">
        <f>IF(S2163="","",COUNTIF($S$7:S2163,"該当２"))</f>
        <v/>
      </c>
      <c r="V2163" s="56" t="str">
        <f t="shared" si="370"/>
        <v/>
      </c>
      <c r="W2163" s="83" t="str">
        <f t="shared" si="371"/>
        <v/>
      </c>
      <c r="X2163" s="53" t="str">
        <f>IF(V2163="","",COUNTIF($V$7:V2163,"該当３"))</f>
        <v/>
      </c>
    </row>
    <row r="2164" spans="1:24">
      <c r="A2164" s="4">
        <v>1044902005</v>
      </c>
      <c r="B2164" s="4">
        <v>10</v>
      </c>
      <c r="C2164" s="4">
        <v>449</v>
      </c>
      <c r="D2164" s="269">
        <v>2</v>
      </c>
      <c r="E2164" s="270">
        <v>5</v>
      </c>
      <c r="F2164" s="7" t="s">
        <v>495</v>
      </c>
      <c r="G2164" s="7" t="s">
        <v>2196</v>
      </c>
      <c r="H2164" s="7" t="s">
        <v>2204</v>
      </c>
      <c r="I2164" s="7" t="s">
        <v>2209</v>
      </c>
      <c r="K2164" s="52" t="str">
        <f t="shared" si="372"/>
        <v/>
      </c>
      <c r="L2164" s="83" t="str">
        <f t="shared" si="373"/>
        <v/>
      </c>
      <c r="M2164" s="53" t="str">
        <f>IF(K2164="","",COUNTIF($K$7:K2164,"ﾘｽﾄ１"))</f>
        <v/>
      </c>
      <c r="N2164" s="53" t="str">
        <f t="shared" si="374"/>
        <v/>
      </c>
      <c r="O2164" s="54" t="str">
        <f t="shared" si="375"/>
        <v/>
      </c>
      <c r="P2164" s="53" t="str">
        <f t="shared" si="366"/>
        <v/>
      </c>
      <c r="Q2164" s="52" t="str">
        <f t="shared" si="367"/>
        <v/>
      </c>
      <c r="R2164" s="55" t="str">
        <f t="shared" si="368"/>
        <v/>
      </c>
      <c r="S2164" s="52" t="str">
        <f t="shared" si="376"/>
        <v/>
      </c>
      <c r="T2164" s="83" t="str">
        <f t="shared" si="369"/>
        <v/>
      </c>
      <c r="U2164" s="53" t="str">
        <f>IF(S2164="","",COUNTIF($S$7:S2164,"該当２"))</f>
        <v/>
      </c>
      <c r="V2164" s="56" t="str">
        <f t="shared" si="370"/>
        <v/>
      </c>
      <c r="W2164" s="83" t="str">
        <f t="shared" si="371"/>
        <v/>
      </c>
      <c r="X2164" s="53" t="str">
        <f>IF(V2164="","",COUNTIF($V$7:V2164,"該当３"))</f>
        <v/>
      </c>
    </row>
    <row r="2165" spans="1:24">
      <c r="A2165" s="4">
        <v>1044902006</v>
      </c>
      <c r="B2165" s="4">
        <v>10</v>
      </c>
      <c r="C2165" s="4">
        <v>449</v>
      </c>
      <c r="D2165" s="269">
        <v>2</v>
      </c>
      <c r="E2165" s="270">
        <v>6</v>
      </c>
      <c r="F2165" s="7" t="s">
        <v>495</v>
      </c>
      <c r="G2165" s="7" t="s">
        <v>2196</v>
      </c>
      <c r="H2165" s="7" t="s">
        <v>2204</v>
      </c>
      <c r="I2165" s="7" t="s">
        <v>1985</v>
      </c>
      <c r="K2165" s="52" t="str">
        <f t="shared" si="372"/>
        <v/>
      </c>
      <c r="L2165" s="83" t="str">
        <f t="shared" si="373"/>
        <v/>
      </c>
      <c r="M2165" s="53" t="str">
        <f>IF(K2165="","",COUNTIF($K$7:K2165,"ﾘｽﾄ１"))</f>
        <v/>
      </c>
      <c r="N2165" s="53" t="str">
        <f t="shared" si="374"/>
        <v/>
      </c>
      <c r="O2165" s="54" t="str">
        <f t="shared" si="375"/>
        <v/>
      </c>
      <c r="P2165" s="53" t="str">
        <f t="shared" si="366"/>
        <v/>
      </c>
      <c r="Q2165" s="52" t="str">
        <f t="shared" si="367"/>
        <v/>
      </c>
      <c r="R2165" s="55" t="str">
        <f t="shared" si="368"/>
        <v/>
      </c>
      <c r="S2165" s="52" t="str">
        <f t="shared" si="376"/>
        <v/>
      </c>
      <c r="T2165" s="83" t="str">
        <f t="shared" si="369"/>
        <v/>
      </c>
      <c r="U2165" s="53" t="str">
        <f>IF(S2165="","",COUNTIF($S$7:S2165,"該当２"))</f>
        <v/>
      </c>
      <c r="V2165" s="56" t="str">
        <f t="shared" si="370"/>
        <v/>
      </c>
      <c r="W2165" s="83" t="str">
        <f t="shared" si="371"/>
        <v/>
      </c>
      <c r="X2165" s="53" t="str">
        <f>IF(V2165="","",COUNTIF($V$7:V2165,"該当３"))</f>
        <v/>
      </c>
    </row>
    <row r="2166" spans="1:24">
      <c r="A2166" s="4">
        <v>1044902007</v>
      </c>
      <c r="B2166" s="4">
        <v>10</v>
      </c>
      <c r="C2166" s="4">
        <v>449</v>
      </c>
      <c r="D2166" s="269">
        <v>2</v>
      </c>
      <c r="E2166" s="270">
        <v>7</v>
      </c>
      <c r="F2166" s="7" t="s">
        <v>495</v>
      </c>
      <c r="G2166" s="7" t="s">
        <v>2196</v>
      </c>
      <c r="H2166" s="7" t="s">
        <v>2204</v>
      </c>
      <c r="I2166" s="7" t="s">
        <v>2210</v>
      </c>
      <c r="K2166" s="52" t="str">
        <f t="shared" si="372"/>
        <v/>
      </c>
      <c r="L2166" s="83" t="str">
        <f t="shared" si="373"/>
        <v/>
      </c>
      <c r="M2166" s="53" t="str">
        <f>IF(K2166="","",COUNTIF($K$7:K2166,"ﾘｽﾄ１"))</f>
        <v/>
      </c>
      <c r="N2166" s="53" t="str">
        <f t="shared" si="374"/>
        <v/>
      </c>
      <c r="O2166" s="54" t="str">
        <f t="shared" si="375"/>
        <v/>
      </c>
      <c r="P2166" s="53" t="str">
        <f t="shared" si="366"/>
        <v/>
      </c>
      <c r="Q2166" s="52" t="str">
        <f t="shared" si="367"/>
        <v/>
      </c>
      <c r="R2166" s="55" t="str">
        <f t="shared" si="368"/>
        <v/>
      </c>
      <c r="S2166" s="52" t="str">
        <f t="shared" si="376"/>
        <v/>
      </c>
      <c r="T2166" s="83" t="str">
        <f t="shared" si="369"/>
        <v/>
      </c>
      <c r="U2166" s="53" t="str">
        <f>IF(S2166="","",COUNTIF($S$7:S2166,"該当２"))</f>
        <v/>
      </c>
      <c r="V2166" s="56" t="str">
        <f t="shared" si="370"/>
        <v/>
      </c>
      <c r="W2166" s="83" t="str">
        <f t="shared" si="371"/>
        <v/>
      </c>
      <c r="X2166" s="53" t="str">
        <f>IF(V2166="","",COUNTIF($V$7:V2166,"該当３"))</f>
        <v/>
      </c>
    </row>
    <row r="2167" spans="1:24">
      <c r="A2167" s="4">
        <v>1044902008</v>
      </c>
      <c r="B2167" s="4">
        <v>10</v>
      </c>
      <c r="C2167" s="4">
        <v>449</v>
      </c>
      <c r="D2167" s="269">
        <v>2</v>
      </c>
      <c r="E2167" s="270">
        <v>8</v>
      </c>
      <c r="F2167" s="7" t="s">
        <v>495</v>
      </c>
      <c r="G2167" s="7" t="s">
        <v>2196</v>
      </c>
      <c r="H2167" s="7" t="s">
        <v>2204</v>
      </c>
      <c r="I2167" s="7" t="s">
        <v>135</v>
      </c>
      <c r="K2167" s="52" t="str">
        <f t="shared" si="372"/>
        <v/>
      </c>
      <c r="L2167" s="83" t="str">
        <f t="shared" si="373"/>
        <v/>
      </c>
      <c r="M2167" s="53" t="str">
        <f>IF(K2167="","",COUNTIF($K$7:K2167,"ﾘｽﾄ１"))</f>
        <v/>
      </c>
      <c r="N2167" s="53" t="str">
        <f t="shared" si="374"/>
        <v/>
      </c>
      <c r="O2167" s="54" t="str">
        <f t="shared" si="375"/>
        <v/>
      </c>
      <c r="P2167" s="53" t="str">
        <f t="shared" si="366"/>
        <v/>
      </c>
      <c r="Q2167" s="52" t="str">
        <f t="shared" si="367"/>
        <v/>
      </c>
      <c r="R2167" s="55" t="str">
        <f t="shared" si="368"/>
        <v/>
      </c>
      <c r="S2167" s="52" t="str">
        <f t="shared" si="376"/>
        <v/>
      </c>
      <c r="T2167" s="83" t="str">
        <f t="shared" si="369"/>
        <v/>
      </c>
      <c r="U2167" s="53" t="str">
        <f>IF(S2167="","",COUNTIF($S$7:S2167,"該当２"))</f>
        <v/>
      </c>
      <c r="V2167" s="56" t="str">
        <f t="shared" si="370"/>
        <v/>
      </c>
      <c r="W2167" s="83" t="str">
        <f t="shared" si="371"/>
        <v/>
      </c>
      <c r="X2167" s="53" t="str">
        <f>IF(V2167="","",COUNTIF($V$7:V2167,"該当３"))</f>
        <v/>
      </c>
    </row>
    <row r="2168" spans="1:24">
      <c r="A2168" s="4">
        <v>1044902009</v>
      </c>
      <c r="B2168" s="4">
        <v>10</v>
      </c>
      <c r="C2168" s="4">
        <v>449</v>
      </c>
      <c r="D2168" s="269">
        <v>2</v>
      </c>
      <c r="E2168" s="270">
        <v>9</v>
      </c>
      <c r="F2168" s="7" t="s">
        <v>495</v>
      </c>
      <c r="G2168" s="7" t="s">
        <v>2196</v>
      </c>
      <c r="H2168" s="7" t="s">
        <v>2204</v>
      </c>
      <c r="I2168" s="7" t="s">
        <v>235</v>
      </c>
      <c r="K2168" s="52" t="str">
        <f t="shared" si="372"/>
        <v/>
      </c>
      <c r="L2168" s="83" t="str">
        <f t="shared" si="373"/>
        <v/>
      </c>
      <c r="M2168" s="53" t="str">
        <f>IF(K2168="","",COUNTIF($K$7:K2168,"ﾘｽﾄ１"))</f>
        <v/>
      </c>
      <c r="N2168" s="53" t="str">
        <f t="shared" si="374"/>
        <v/>
      </c>
      <c r="O2168" s="54" t="str">
        <f t="shared" si="375"/>
        <v/>
      </c>
      <c r="P2168" s="53" t="str">
        <f t="shared" si="366"/>
        <v/>
      </c>
      <c r="Q2168" s="52" t="str">
        <f t="shared" si="367"/>
        <v/>
      </c>
      <c r="R2168" s="55" t="str">
        <f t="shared" si="368"/>
        <v/>
      </c>
      <c r="S2168" s="52" t="str">
        <f t="shared" si="376"/>
        <v/>
      </c>
      <c r="T2168" s="83" t="str">
        <f t="shared" si="369"/>
        <v/>
      </c>
      <c r="U2168" s="53" t="str">
        <f>IF(S2168="","",COUNTIF($S$7:S2168,"該当２"))</f>
        <v/>
      </c>
      <c r="V2168" s="56" t="str">
        <f t="shared" si="370"/>
        <v/>
      </c>
      <c r="W2168" s="83" t="str">
        <f t="shared" si="371"/>
        <v/>
      </c>
      <c r="X2168" s="53" t="str">
        <f>IF(V2168="","",COUNTIF($V$7:V2168,"該当３"))</f>
        <v/>
      </c>
    </row>
    <row r="2169" spans="1:24">
      <c r="A2169" s="4">
        <v>1044902010</v>
      </c>
      <c r="B2169" s="4">
        <v>10</v>
      </c>
      <c r="C2169" s="4">
        <v>449</v>
      </c>
      <c r="D2169" s="269">
        <v>2</v>
      </c>
      <c r="E2169" s="270">
        <v>10</v>
      </c>
      <c r="F2169" s="7" t="s">
        <v>495</v>
      </c>
      <c r="G2169" s="7" t="s">
        <v>2196</v>
      </c>
      <c r="H2169" s="7" t="s">
        <v>2204</v>
      </c>
      <c r="I2169" s="7" t="s">
        <v>158</v>
      </c>
      <c r="K2169" s="52" t="str">
        <f t="shared" si="372"/>
        <v/>
      </c>
      <c r="L2169" s="83" t="str">
        <f t="shared" si="373"/>
        <v/>
      </c>
      <c r="M2169" s="53" t="str">
        <f>IF(K2169="","",COUNTIF($K$7:K2169,"ﾘｽﾄ１"))</f>
        <v/>
      </c>
      <c r="N2169" s="53" t="str">
        <f t="shared" si="374"/>
        <v/>
      </c>
      <c r="O2169" s="54" t="str">
        <f t="shared" si="375"/>
        <v/>
      </c>
      <c r="P2169" s="53" t="str">
        <f t="shared" si="366"/>
        <v/>
      </c>
      <c r="Q2169" s="52" t="str">
        <f t="shared" si="367"/>
        <v/>
      </c>
      <c r="R2169" s="55" t="str">
        <f t="shared" si="368"/>
        <v/>
      </c>
      <c r="S2169" s="52" t="str">
        <f t="shared" si="376"/>
        <v/>
      </c>
      <c r="T2169" s="83" t="str">
        <f t="shared" si="369"/>
        <v/>
      </c>
      <c r="U2169" s="53" t="str">
        <f>IF(S2169="","",COUNTIF($S$7:S2169,"該当２"))</f>
        <v/>
      </c>
      <c r="V2169" s="56" t="str">
        <f t="shared" si="370"/>
        <v/>
      </c>
      <c r="W2169" s="83" t="str">
        <f t="shared" si="371"/>
        <v/>
      </c>
      <c r="X2169" s="53" t="str">
        <f>IF(V2169="","",COUNTIF($V$7:V2169,"該当３"))</f>
        <v/>
      </c>
    </row>
    <row r="2170" spans="1:24">
      <c r="A2170" s="4">
        <v>1044902011</v>
      </c>
      <c r="B2170" s="4">
        <v>10</v>
      </c>
      <c r="C2170" s="4">
        <v>449</v>
      </c>
      <c r="D2170" s="269">
        <v>2</v>
      </c>
      <c r="E2170" s="270">
        <v>11</v>
      </c>
      <c r="F2170" s="7" t="s">
        <v>495</v>
      </c>
      <c r="G2170" s="7" t="s">
        <v>2196</v>
      </c>
      <c r="H2170" s="7" t="s">
        <v>2204</v>
      </c>
      <c r="I2170" s="7" t="s">
        <v>1639</v>
      </c>
      <c r="K2170" s="52" t="str">
        <f t="shared" si="372"/>
        <v/>
      </c>
      <c r="L2170" s="83" t="str">
        <f t="shared" si="373"/>
        <v/>
      </c>
      <c r="M2170" s="53" t="str">
        <f>IF(K2170="","",COUNTIF($K$7:K2170,"ﾘｽﾄ１"))</f>
        <v/>
      </c>
      <c r="N2170" s="53" t="str">
        <f t="shared" si="374"/>
        <v/>
      </c>
      <c r="O2170" s="54" t="str">
        <f t="shared" si="375"/>
        <v/>
      </c>
      <c r="P2170" s="53" t="str">
        <f t="shared" si="366"/>
        <v/>
      </c>
      <c r="Q2170" s="52" t="str">
        <f t="shared" si="367"/>
        <v/>
      </c>
      <c r="R2170" s="55" t="str">
        <f t="shared" si="368"/>
        <v/>
      </c>
      <c r="S2170" s="52" t="str">
        <f t="shared" si="376"/>
        <v/>
      </c>
      <c r="T2170" s="83" t="str">
        <f t="shared" si="369"/>
        <v/>
      </c>
      <c r="U2170" s="53" t="str">
        <f>IF(S2170="","",COUNTIF($S$7:S2170,"該当２"))</f>
        <v/>
      </c>
      <c r="V2170" s="56" t="str">
        <f t="shared" si="370"/>
        <v/>
      </c>
      <c r="W2170" s="83" t="str">
        <f t="shared" si="371"/>
        <v/>
      </c>
      <c r="X2170" s="53" t="str">
        <f>IF(V2170="","",COUNTIF($V$7:V2170,"該当３"))</f>
        <v/>
      </c>
    </row>
    <row r="2171" spans="1:24">
      <c r="A2171" s="4">
        <v>1044902012</v>
      </c>
      <c r="B2171" s="4">
        <v>10</v>
      </c>
      <c r="C2171" s="4">
        <v>449</v>
      </c>
      <c r="D2171" s="269">
        <v>2</v>
      </c>
      <c r="E2171" s="270">
        <v>12</v>
      </c>
      <c r="F2171" s="7" t="s">
        <v>495</v>
      </c>
      <c r="G2171" s="7" t="s">
        <v>2196</v>
      </c>
      <c r="H2171" s="7" t="s">
        <v>2204</v>
      </c>
      <c r="I2171" s="7" t="s">
        <v>12</v>
      </c>
      <c r="K2171" s="52" t="str">
        <f t="shared" si="372"/>
        <v/>
      </c>
      <c r="L2171" s="83" t="str">
        <f t="shared" si="373"/>
        <v/>
      </c>
      <c r="M2171" s="53" t="str">
        <f>IF(K2171="","",COUNTIF($K$7:K2171,"ﾘｽﾄ１"))</f>
        <v/>
      </c>
      <c r="N2171" s="53" t="str">
        <f t="shared" si="374"/>
        <v/>
      </c>
      <c r="O2171" s="54" t="str">
        <f t="shared" si="375"/>
        <v/>
      </c>
      <c r="P2171" s="53" t="str">
        <f t="shared" si="366"/>
        <v/>
      </c>
      <c r="Q2171" s="52" t="str">
        <f t="shared" si="367"/>
        <v/>
      </c>
      <c r="R2171" s="55" t="str">
        <f t="shared" si="368"/>
        <v/>
      </c>
      <c r="S2171" s="52" t="str">
        <f t="shared" si="376"/>
        <v/>
      </c>
      <c r="T2171" s="83" t="str">
        <f t="shared" si="369"/>
        <v/>
      </c>
      <c r="U2171" s="53" t="str">
        <f>IF(S2171="","",COUNTIF($S$7:S2171,"該当２"))</f>
        <v/>
      </c>
      <c r="V2171" s="56" t="str">
        <f t="shared" si="370"/>
        <v/>
      </c>
      <c r="W2171" s="83" t="str">
        <f t="shared" si="371"/>
        <v/>
      </c>
      <c r="X2171" s="53" t="str">
        <f>IF(V2171="","",COUNTIF($V$7:V2171,"該当３"))</f>
        <v/>
      </c>
    </row>
    <row r="2172" spans="1:24">
      <c r="A2172" s="4">
        <v>1044902013</v>
      </c>
      <c r="B2172" s="4">
        <v>10</v>
      </c>
      <c r="C2172" s="4">
        <v>449</v>
      </c>
      <c r="D2172" s="269">
        <v>2</v>
      </c>
      <c r="E2172" s="270">
        <v>13</v>
      </c>
      <c r="F2172" s="7" t="s">
        <v>495</v>
      </c>
      <c r="G2172" s="7" t="s">
        <v>2196</v>
      </c>
      <c r="H2172" s="7" t="s">
        <v>2204</v>
      </c>
      <c r="I2172" s="7" t="s">
        <v>2211</v>
      </c>
      <c r="K2172" s="52" t="str">
        <f t="shared" si="372"/>
        <v/>
      </c>
      <c r="L2172" s="83" t="str">
        <f t="shared" si="373"/>
        <v/>
      </c>
      <c r="M2172" s="53" t="str">
        <f>IF(K2172="","",COUNTIF($K$7:K2172,"ﾘｽﾄ１"))</f>
        <v/>
      </c>
      <c r="N2172" s="53" t="str">
        <f t="shared" si="374"/>
        <v/>
      </c>
      <c r="O2172" s="54" t="str">
        <f t="shared" si="375"/>
        <v/>
      </c>
      <c r="P2172" s="53" t="str">
        <f t="shared" si="366"/>
        <v/>
      </c>
      <c r="Q2172" s="52" t="str">
        <f t="shared" si="367"/>
        <v/>
      </c>
      <c r="R2172" s="55" t="str">
        <f t="shared" si="368"/>
        <v/>
      </c>
      <c r="S2172" s="52" t="str">
        <f t="shared" si="376"/>
        <v/>
      </c>
      <c r="T2172" s="83" t="str">
        <f t="shared" si="369"/>
        <v/>
      </c>
      <c r="U2172" s="53" t="str">
        <f>IF(S2172="","",COUNTIF($S$7:S2172,"該当２"))</f>
        <v/>
      </c>
      <c r="V2172" s="56" t="str">
        <f t="shared" si="370"/>
        <v/>
      </c>
      <c r="W2172" s="83" t="str">
        <f t="shared" si="371"/>
        <v/>
      </c>
      <c r="X2172" s="53" t="str">
        <f>IF(V2172="","",COUNTIF($V$7:V2172,"該当３"))</f>
        <v/>
      </c>
    </row>
    <row r="2173" spans="1:24">
      <c r="A2173" s="4">
        <v>1044902014</v>
      </c>
      <c r="B2173" s="4">
        <v>10</v>
      </c>
      <c r="C2173" s="4">
        <v>449</v>
      </c>
      <c r="D2173" s="269">
        <v>2</v>
      </c>
      <c r="E2173" s="270">
        <v>14</v>
      </c>
      <c r="F2173" s="7" t="s">
        <v>495</v>
      </c>
      <c r="G2173" s="7" t="s">
        <v>2196</v>
      </c>
      <c r="H2173" s="7" t="s">
        <v>2204</v>
      </c>
      <c r="I2173" s="7" t="s">
        <v>2212</v>
      </c>
      <c r="K2173" s="52" t="str">
        <f t="shared" si="372"/>
        <v/>
      </c>
      <c r="L2173" s="83" t="str">
        <f t="shared" si="373"/>
        <v/>
      </c>
      <c r="M2173" s="53" t="str">
        <f>IF(K2173="","",COUNTIF($K$7:K2173,"ﾘｽﾄ１"))</f>
        <v/>
      </c>
      <c r="N2173" s="53" t="str">
        <f t="shared" si="374"/>
        <v/>
      </c>
      <c r="O2173" s="54" t="str">
        <f t="shared" si="375"/>
        <v/>
      </c>
      <c r="P2173" s="53" t="str">
        <f t="shared" si="366"/>
        <v/>
      </c>
      <c r="Q2173" s="52" t="str">
        <f t="shared" si="367"/>
        <v/>
      </c>
      <c r="R2173" s="55" t="str">
        <f t="shared" si="368"/>
        <v/>
      </c>
      <c r="S2173" s="52" t="str">
        <f t="shared" si="376"/>
        <v/>
      </c>
      <c r="T2173" s="83" t="str">
        <f t="shared" si="369"/>
        <v/>
      </c>
      <c r="U2173" s="53" t="str">
        <f>IF(S2173="","",COUNTIF($S$7:S2173,"該当２"))</f>
        <v/>
      </c>
      <c r="V2173" s="56" t="str">
        <f t="shared" si="370"/>
        <v/>
      </c>
      <c r="W2173" s="83" t="str">
        <f t="shared" si="371"/>
        <v/>
      </c>
      <c r="X2173" s="53" t="str">
        <f>IF(V2173="","",COUNTIF($V$7:V2173,"該当３"))</f>
        <v/>
      </c>
    </row>
    <row r="2174" spans="1:24">
      <c r="A2174" s="4">
        <v>1044902015</v>
      </c>
      <c r="B2174" s="4">
        <v>10</v>
      </c>
      <c r="C2174" s="4">
        <v>449</v>
      </c>
      <c r="D2174" s="269">
        <v>2</v>
      </c>
      <c r="E2174" s="270">
        <v>15</v>
      </c>
      <c r="F2174" s="7" t="s">
        <v>495</v>
      </c>
      <c r="G2174" s="7" t="s">
        <v>2196</v>
      </c>
      <c r="H2174" s="7" t="s">
        <v>2204</v>
      </c>
      <c r="I2174" s="7" t="s">
        <v>159</v>
      </c>
      <c r="K2174" s="52" t="str">
        <f t="shared" si="372"/>
        <v/>
      </c>
      <c r="L2174" s="83" t="str">
        <f t="shared" si="373"/>
        <v/>
      </c>
      <c r="M2174" s="53" t="str">
        <f>IF(K2174="","",COUNTIF($K$7:K2174,"ﾘｽﾄ１"))</f>
        <v/>
      </c>
      <c r="N2174" s="53" t="str">
        <f t="shared" si="374"/>
        <v/>
      </c>
      <c r="O2174" s="54" t="str">
        <f t="shared" si="375"/>
        <v/>
      </c>
      <c r="P2174" s="53" t="str">
        <f t="shared" si="366"/>
        <v/>
      </c>
      <c r="Q2174" s="52" t="str">
        <f t="shared" si="367"/>
        <v/>
      </c>
      <c r="R2174" s="55" t="str">
        <f t="shared" si="368"/>
        <v/>
      </c>
      <c r="S2174" s="52" t="str">
        <f t="shared" si="376"/>
        <v/>
      </c>
      <c r="T2174" s="83" t="str">
        <f t="shared" si="369"/>
        <v/>
      </c>
      <c r="U2174" s="53" t="str">
        <f>IF(S2174="","",COUNTIF($S$7:S2174,"該当２"))</f>
        <v/>
      </c>
      <c r="V2174" s="56" t="str">
        <f t="shared" si="370"/>
        <v/>
      </c>
      <c r="W2174" s="83" t="str">
        <f t="shared" si="371"/>
        <v/>
      </c>
      <c r="X2174" s="53" t="str">
        <f>IF(V2174="","",COUNTIF($V$7:V2174,"該当３"))</f>
        <v/>
      </c>
    </row>
    <row r="2175" spans="1:24">
      <c r="A2175" s="4">
        <v>1044903000</v>
      </c>
      <c r="B2175" s="4">
        <v>10</v>
      </c>
      <c r="C2175" s="4">
        <v>449</v>
      </c>
      <c r="D2175" s="269">
        <v>3</v>
      </c>
      <c r="E2175" s="270">
        <v>0</v>
      </c>
      <c r="F2175" s="7" t="s">
        <v>495</v>
      </c>
      <c r="G2175" s="7" t="s">
        <v>2196</v>
      </c>
      <c r="H2175" s="7" t="s">
        <v>2213</v>
      </c>
      <c r="K2175" s="52" t="str">
        <f t="shared" si="372"/>
        <v/>
      </c>
      <c r="L2175" s="83" t="str">
        <f t="shared" si="373"/>
        <v/>
      </c>
      <c r="M2175" s="53" t="str">
        <f>IF(K2175="","",COUNTIF($K$7:K2175,"ﾘｽﾄ１"))</f>
        <v/>
      </c>
      <c r="N2175" s="53" t="str">
        <f t="shared" si="374"/>
        <v/>
      </c>
      <c r="O2175" s="54" t="str">
        <f t="shared" si="375"/>
        <v/>
      </c>
      <c r="P2175" s="53" t="str">
        <f t="shared" si="366"/>
        <v/>
      </c>
      <c r="Q2175" s="52" t="str">
        <f t="shared" si="367"/>
        <v/>
      </c>
      <c r="R2175" s="55" t="str">
        <f t="shared" si="368"/>
        <v/>
      </c>
      <c r="S2175" s="52" t="str">
        <f t="shared" si="376"/>
        <v/>
      </c>
      <c r="T2175" s="83" t="str">
        <f t="shared" si="369"/>
        <v/>
      </c>
      <c r="U2175" s="53" t="str">
        <f>IF(S2175="","",COUNTIF($S$7:S2175,"該当２"))</f>
        <v/>
      </c>
      <c r="V2175" s="56" t="str">
        <f t="shared" si="370"/>
        <v/>
      </c>
      <c r="W2175" s="83" t="str">
        <f t="shared" si="371"/>
        <v/>
      </c>
      <c r="X2175" s="53" t="str">
        <f>IF(V2175="","",COUNTIF($V$7:V2175,"該当３"))</f>
        <v/>
      </c>
    </row>
    <row r="2176" spans="1:24">
      <c r="A2176" s="4">
        <v>1044903001</v>
      </c>
      <c r="B2176" s="4">
        <v>10</v>
      </c>
      <c r="C2176" s="4">
        <v>449</v>
      </c>
      <c r="D2176" s="269">
        <v>3</v>
      </c>
      <c r="E2176" s="270">
        <v>1</v>
      </c>
      <c r="F2176" s="7" t="s">
        <v>495</v>
      </c>
      <c r="G2176" s="7" t="s">
        <v>2196</v>
      </c>
      <c r="H2176" s="7" t="s">
        <v>2213</v>
      </c>
      <c r="I2176" s="7" t="s">
        <v>2214</v>
      </c>
      <c r="K2176" s="52" t="str">
        <f t="shared" si="372"/>
        <v/>
      </c>
      <c r="L2176" s="83" t="str">
        <f t="shared" si="373"/>
        <v/>
      </c>
      <c r="M2176" s="53" t="str">
        <f>IF(K2176="","",COUNTIF($K$7:K2176,"ﾘｽﾄ１"))</f>
        <v/>
      </c>
      <c r="N2176" s="53" t="str">
        <f t="shared" si="374"/>
        <v/>
      </c>
      <c r="O2176" s="54" t="str">
        <f t="shared" si="375"/>
        <v/>
      </c>
      <c r="P2176" s="53" t="str">
        <f t="shared" si="366"/>
        <v/>
      </c>
      <c r="Q2176" s="52" t="str">
        <f t="shared" si="367"/>
        <v/>
      </c>
      <c r="R2176" s="55" t="str">
        <f t="shared" si="368"/>
        <v/>
      </c>
      <c r="S2176" s="52" t="str">
        <f t="shared" si="376"/>
        <v/>
      </c>
      <c r="T2176" s="83" t="str">
        <f t="shared" si="369"/>
        <v/>
      </c>
      <c r="U2176" s="53" t="str">
        <f>IF(S2176="","",COUNTIF($S$7:S2176,"該当２"))</f>
        <v/>
      </c>
      <c r="V2176" s="56" t="str">
        <f t="shared" si="370"/>
        <v/>
      </c>
      <c r="W2176" s="83" t="str">
        <f t="shared" si="371"/>
        <v/>
      </c>
      <c r="X2176" s="53" t="str">
        <f>IF(V2176="","",COUNTIF($V$7:V2176,"該当３"))</f>
        <v/>
      </c>
    </row>
    <row r="2177" spans="1:24">
      <c r="A2177" s="4">
        <v>1044903002</v>
      </c>
      <c r="B2177" s="4">
        <v>10</v>
      </c>
      <c r="C2177" s="4">
        <v>449</v>
      </c>
      <c r="D2177" s="269">
        <v>3</v>
      </c>
      <c r="E2177" s="270">
        <v>2</v>
      </c>
      <c r="F2177" s="7" t="s">
        <v>495</v>
      </c>
      <c r="G2177" s="7" t="s">
        <v>2196</v>
      </c>
      <c r="H2177" s="7" t="s">
        <v>2213</v>
      </c>
      <c r="I2177" s="7" t="s">
        <v>2215</v>
      </c>
      <c r="K2177" s="52" t="str">
        <f t="shared" si="372"/>
        <v/>
      </c>
      <c r="L2177" s="83" t="str">
        <f t="shared" si="373"/>
        <v/>
      </c>
      <c r="M2177" s="53" t="str">
        <f>IF(K2177="","",COUNTIF($K$7:K2177,"ﾘｽﾄ１"))</f>
        <v/>
      </c>
      <c r="N2177" s="53" t="str">
        <f t="shared" si="374"/>
        <v/>
      </c>
      <c r="O2177" s="54" t="str">
        <f t="shared" si="375"/>
        <v/>
      </c>
      <c r="P2177" s="53" t="str">
        <f t="shared" si="366"/>
        <v/>
      </c>
      <c r="Q2177" s="52" t="str">
        <f t="shared" si="367"/>
        <v/>
      </c>
      <c r="R2177" s="55" t="str">
        <f t="shared" si="368"/>
        <v/>
      </c>
      <c r="S2177" s="52" t="str">
        <f t="shared" si="376"/>
        <v/>
      </c>
      <c r="T2177" s="83" t="str">
        <f t="shared" si="369"/>
        <v/>
      </c>
      <c r="U2177" s="53" t="str">
        <f>IF(S2177="","",COUNTIF($S$7:S2177,"該当２"))</f>
        <v/>
      </c>
      <c r="V2177" s="56" t="str">
        <f t="shared" si="370"/>
        <v/>
      </c>
      <c r="W2177" s="83" t="str">
        <f t="shared" si="371"/>
        <v/>
      </c>
      <c r="X2177" s="53" t="str">
        <f>IF(V2177="","",COUNTIF($V$7:V2177,"該当３"))</f>
        <v/>
      </c>
    </row>
    <row r="2178" spans="1:24">
      <c r="A2178" s="4">
        <v>1044903003</v>
      </c>
      <c r="B2178" s="4">
        <v>10</v>
      </c>
      <c r="C2178" s="4">
        <v>449</v>
      </c>
      <c r="D2178" s="269">
        <v>3</v>
      </c>
      <c r="E2178" s="270">
        <v>3</v>
      </c>
      <c r="F2178" s="7" t="s">
        <v>495</v>
      </c>
      <c r="G2178" s="7" t="s">
        <v>2196</v>
      </c>
      <c r="H2178" s="7" t="s">
        <v>2213</v>
      </c>
      <c r="I2178" s="7" t="s">
        <v>2216</v>
      </c>
      <c r="K2178" s="52" t="str">
        <f t="shared" si="372"/>
        <v/>
      </c>
      <c r="L2178" s="83" t="str">
        <f t="shared" si="373"/>
        <v/>
      </c>
      <c r="M2178" s="53" t="str">
        <f>IF(K2178="","",COUNTIF($K$7:K2178,"ﾘｽﾄ１"))</f>
        <v/>
      </c>
      <c r="N2178" s="53" t="str">
        <f t="shared" si="374"/>
        <v/>
      </c>
      <c r="O2178" s="54" t="str">
        <f t="shared" si="375"/>
        <v/>
      </c>
      <c r="P2178" s="53" t="str">
        <f t="shared" si="366"/>
        <v/>
      </c>
      <c r="Q2178" s="52" t="str">
        <f t="shared" si="367"/>
        <v/>
      </c>
      <c r="R2178" s="55" t="str">
        <f t="shared" si="368"/>
        <v/>
      </c>
      <c r="S2178" s="52" t="str">
        <f t="shared" si="376"/>
        <v/>
      </c>
      <c r="T2178" s="83" t="str">
        <f t="shared" si="369"/>
        <v/>
      </c>
      <c r="U2178" s="53" t="str">
        <f>IF(S2178="","",COUNTIF($S$7:S2178,"該当２"))</f>
        <v/>
      </c>
      <c r="V2178" s="56" t="str">
        <f t="shared" si="370"/>
        <v/>
      </c>
      <c r="W2178" s="83" t="str">
        <f t="shared" si="371"/>
        <v/>
      </c>
      <c r="X2178" s="53" t="str">
        <f>IF(V2178="","",COUNTIF($V$7:V2178,"該当３"))</f>
        <v/>
      </c>
    </row>
    <row r="2179" spans="1:24">
      <c r="A2179" s="4">
        <v>1044903004</v>
      </c>
      <c r="B2179" s="4">
        <v>10</v>
      </c>
      <c r="C2179" s="4">
        <v>449</v>
      </c>
      <c r="D2179" s="269">
        <v>3</v>
      </c>
      <c r="E2179" s="270">
        <v>4</v>
      </c>
      <c r="F2179" s="7" t="s">
        <v>495</v>
      </c>
      <c r="G2179" s="7" t="s">
        <v>2196</v>
      </c>
      <c r="H2179" s="7" t="s">
        <v>2213</v>
      </c>
      <c r="I2179" s="7" t="s">
        <v>2217</v>
      </c>
      <c r="K2179" s="52" t="str">
        <f t="shared" si="372"/>
        <v/>
      </c>
      <c r="L2179" s="83" t="str">
        <f t="shared" si="373"/>
        <v/>
      </c>
      <c r="M2179" s="53" t="str">
        <f>IF(K2179="","",COUNTIF($K$7:K2179,"ﾘｽﾄ１"))</f>
        <v/>
      </c>
      <c r="N2179" s="53" t="str">
        <f t="shared" si="374"/>
        <v/>
      </c>
      <c r="O2179" s="54" t="str">
        <f t="shared" si="375"/>
        <v/>
      </c>
      <c r="P2179" s="53" t="str">
        <f t="shared" si="366"/>
        <v/>
      </c>
      <c r="Q2179" s="52" t="str">
        <f t="shared" si="367"/>
        <v/>
      </c>
      <c r="R2179" s="55" t="str">
        <f t="shared" si="368"/>
        <v/>
      </c>
      <c r="S2179" s="52" t="str">
        <f t="shared" si="376"/>
        <v/>
      </c>
      <c r="T2179" s="83" t="str">
        <f t="shared" si="369"/>
        <v/>
      </c>
      <c r="U2179" s="53" t="str">
        <f>IF(S2179="","",COUNTIF($S$7:S2179,"該当２"))</f>
        <v/>
      </c>
      <c r="V2179" s="56" t="str">
        <f t="shared" si="370"/>
        <v/>
      </c>
      <c r="W2179" s="83" t="str">
        <f t="shared" si="371"/>
        <v/>
      </c>
      <c r="X2179" s="53" t="str">
        <f>IF(V2179="","",COUNTIF($V$7:V2179,"該当３"))</f>
        <v/>
      </c>
    </row>
    <row r="2180" spans="1:24">
      <c r="A2180" s="4">
        <v>1044903005</v>
      </c>
      <c r="B2180" s="4">
        <v>10</v>
      </c>
      <c r="C2180" s="4">
        <v>449</v>
      </c>
      <c r="D2180" s="269">
        <v>3</v>
      </c>
      <c r="E2180" s="270">
        <v>5</v>
      </c>
      <c r="F2180" s="7" t="s">
        <v>495</v>
      </c>
      <c r="G2180" s="7" t="s">
        <v>2196</v>
      </c>
      <c r="H2180" s="7" t="s">
        <v>2213</v>
      </c>
      <c r="I2180" s="7" t="s">
        <v>2218</v>
      </c>
      <c r="K2180" s="52" t="str">
        <f t="shared" si="372"/>
        <v/>
      </c>
      <c r="L2180" s="83" t="str">
        <f t="shared" si="373"/>
        <v/>
      </c>
      <c r="M2180" s="53" t="str">
        <f>IF(K2180="","",COUNTIF($K$7:K2180,"ﾘｽﾄ１"))</f>
        <v/>
      </c>
      <c r="N2180" s="53" t="str">
        <f t="shared" si="374"/>
        <v/>
      </c>
      <c r="O2180" s="54" t="str">
        <f t="shared" si="375"/>
        <v/>
      </c>
      <c r="P2180" s="53" t="str">
        <f t="shared" si="366"/>
        <v/>
      </c>
      <c r="Q2180" s="52" t="str">
        <f t="shared" si="367"/>
        <v/>
      </c>
      <c r="R2180" s="55" t="str">
        <f t="shared" si="368"/>
        <v/>
      </c>
      <c r="S2180" s="52" t="str">
        <f t="shared" si="376"/>
        <v/>
      </c>
      <c r="T2180" s="83" t="str">
        <f t="shared" si="369"/>
        <v/>
      </c>
      <c r="U2180" s="53" t="str">
        <f>IF(S2180="","",COUNTIF($S$7:S2180,"該当２"))</f>
        <v/>
      </c>
      <c r="V2180" s="56" t="str">
        <f t="shared" si="370"/>
        <v/>
      </c>
      <c r="W2180" s="83" t="str">
        <f t="shared" si="371"/>
        <v/>
      </c>
      <c r="X2180" s="53" t="str">
        <f>IF(V2180="","",COUNTIF($V$7:V2180,"該当３"))</f>
        <v/>
      </c>
    </row>
    <row r="2181" spans="1:24">
      <c r="A2181" s="4">
        <v>1044903006</v>
      </c>
      <c r="B2181" s="4">
        <v>10</v>
      </c>
      <c r="C2181" s="4">
        <v>449</v>
      </c>
      <c r="D2181" s="269">
        <v>3</v>
      </c>
      <c r="E2181" s="270">
        <v>6</v>
      </c>
      <c r="F2181" s="7" t="s">
        <v>495</v>
      </c>
      <c r="G2181" s="7" t="s">
        <v>2196</v>
      </c>
      <c r="H2181" s="7" t="s">
        <v>2213</v>
      </c>
      <c r="I2181" s="7" t="s">
        <v>2219</v>
      </c>
      <c r="K2181" s="52" t="str">
        <f t="shared" si="372"/>
        <v/>
      </c>
      <c r="L2181" s="83" t="str">
        <f t="shared" si="373"/>
        <v/>
      </c>
      <c r="M2181" s="53" t="str">
        <f>IF(K2181="","",COUNTIF($K$7:K2181,"ﾘｽﾄ１"))</f>
        <v/>
      </c>
      <c r="N2181" s="53" t="str">
        <f t="shared" si="374"/>
        <v/>
      </c>
      <c r="O2181" s="54" t="str">
        <f t="shared" si="375"/>
        <v/>
      </c>
      <c r="P2181" s="53" t="str">
        <f t="shared" si="366"/>
        <v/>
      </c>
      <c r="Q2181" s="52" t="str">
        <f t="shared" si="367"/>
        <v/>
      </c>
      <c r="R2181" s="55" t="str">
        <f t="shared" si="368"/>
        <v/>
      </c>
      <c r="S2181" s="52" t="str">
        <f t="shared" si="376"/>
        <v/>
      </c>
      <c r="T2181" s="83" t="str">
        <f t="shared" si="369"/>
        <v/>
      </c>
      <c r="U2181" s="53" t="str">
        <f>IF(S2181="","",COUNTIF($S$7:S2181,"該当２"))</f>
        <v/>
      </c>
      <c r="V2181" s="56" t="str">
        <f t="shared" si="370"/>
        <v/>
      </c>
      <c r="W2181" s="83" t="str">
        <f t="shared" si="371"/>
        <v/>
      </c>
      <c r="X2181" s="53" t="str">
        <f>IF(V2181="","",COUNTIF($V$7:V2181,"該当３"))</f>
        <v/>
      </c>
    </row>
    <row r="2182" spans="1:24">
      <c r="A2182" s="4">
        <v>1044903007</v>
      </c>
      <c r="B2182" s="4">
        <v>10</v>
      </c>
      <c r="C2182" s="4">
        <v>449</v>
      </c>
      <c r="D2182" s="269">
        <v>3</v>
      </c>
      <c r="E2182" s="270">
        <v>7</v>
      </c>
      <c r="F2182" s="7" t="s">
        <v>495</v>
      </c>
      <c r="G2182" s="7" t="s">
        <v>2196</v>
      </c>
      <c r="H2182" s="7" t="s">
        <v>2213</v>
      </c>
      <c r="I2182" s="7" t="s">
        <v>50</v>
      </c>
      <c r="K2182" s="52" t="str">
        <f t="shared" si="372"/>
        <v/>
      </c>
      <c r="L2182" s="83" t="str">
        <f t="shared" si="373"/>
        <v/>
      </c>
      <c r="M2182" s="53" t="str">
        <f>IF(K2182="","",COUNTIF($K$7:K2182,"ﾘｽﾄ１"))</f>
        <v/>
      </c>
      <c r="N2182" s="53" t="str">
        <f t="shared" si="374"/>
        <v/>
      </c>
      <c r="O2182" s="54" t="str">
        <f t="shared" si="375"/>
        <v/>
      </c>
      <c r="P2182" s="53" t="str">
        <f t="shared" si="366"/>
        <v/>
      </c>
      <c r="Q2182" s="52" t="str">
        <f t="shared" si="367"/>
        <v/>
      </c>
      <c r="R2182" s="55" t="str">
        <f t="shared" si="368"/>
        <v/>
      </c>
      <c r="S2182" s="52" t="str">
        <f t="shared" si="376"/>
        <v/>
      </c>
      <c r="T2182" s="83" t="str">
        <f t="shared" si="369"/>
        <v/>
      </c>
      <c r="U2182" s="53" t="str">
        <f>IF(S2182="","",COUNTIF($S$7:S2182,"該当２"))</f>
        <v/>
      </c>
      <c r="V2182" s="56" t="str">
        <f t="shared" si="370"/>
        <v/>
      </c>
      <c r="W2182" s="83" t="str">
        <f t="shared" si="371"/>
        <v/>
      </c>
      <c r="X2182" s="53" t="str">
        <f>IF(V2182="","",COUNTIF($V$7:V2182,"該当３"))</f>
        <v/>
      </c>
    </row>
    <row r="2183" spans="1:24">
      <c r="A2183" s="4">
        <v>1044903008</v>
      </c>
      <c r="B2183" s="4">
        <v>10</v>
      </c>
      <c r="C2183" s="4">
        <v>449</v>
      </c>
      <c r="D2183" s="269">
        <v>3</v>
      </c>
      <c r="E2183" s="270">
        <v>8</v>
      </c>
      <c r="F2183" s="7" t="s">
        <v>495</v>
      </c>
      <c r="G2183" s="7" t="s">
        <v>2196</v>
      </c>
      <c r="H2183" s="7" t="s">
        <v>2213</v>
      </c>
      <c r="I2183" s="7" t="s">
        <v>2220</v>
      </c>
      <c r="K2183" s="52" t="str">
        <f t="shared" si="372"/>
        <v/>
      </c>
      <c r="L2183" s="83" t="str">
        <f t="shared" si="373"/>
        <v/>
      </c>
      <c r="M2183" s="53" t="str">
        <f>IF(K2183="","",COUNTIF($K$7:K2183,"ﾘｽﾄ１"))</f>
        <v/>
      </c>
      <c r="N2183" s="53" t="str">
        <f t="shared" si="374"/>
        <v/>
      </c>
      <c r="O2183" s="54" t="str">
        <f t="shared" si="375"/>
        <v/>
      </c>
      <c r="P2183" s="53" t="str">
        <f t="shared" si="366"/>
        <v/>
      </c>
      <c r="Q2183" s="52" t="str">
        <f t="shared" si="367"/>
        <v/>
      </c>
      <c r="R2183" s="55" t="str">
        <f t="shared" si="368"/>
        <v/>
      </c>
      <c r="S2183" s="52" t="str">
        <f t="shared" si="376"/>
        <v/>
      </c>
      <c r="T2183" s="83" t="str">
        <f t="shared" si="369"/>
        <v/>
      </c>
      <c r="U2183" s="53" t="str">
        <f>IF(S2183="","",COUNTIF($S$7:S2183,"該当２"))</f>
        <v/>
      </c>
      <c r="V2183" s="56" t="str">
        <f t="shared" si="370"/>
        <v/>
      </c>
      <c r="W2183" s="83" t="str">
        <f t="shared" si="371"/>
        <v/>
      </c>
      <c r="X2183" s="53" t="str">
        <f>IF(V2183="","",COUNTIF($V$7:V2183,"該当３"))</f>
        <v/>
      </c>
    </row>
    <row r="2184" spans="1:24">
      <c r="A2184" s="4">
        <v>1044903009</v>
      </c>
      <c r="B2184" s="4">
        <v>10</v>
      </c>
      <c r="C2184" s="4">
        <v>449</v>
      </c>
      <c r="D2184" s="269">
        <v>3</v>
      </c>
      <c r="E2184" s="270">
        <v>9</v>
      </c>
      <c r="F2184" s="7" t="s">
        <v>495</v>
      </c>
      <c r="G2184" s="7" t="s">
        <v>2196</v>
      </c>
      <c r="H2184" s="7" t="s">
        <v>2213</v>
      </c>
      <c r="I2184" s="7" t="s">
        <v>2221</v>
      </c>
      <c r="K2184" s="52" t="str">
        <f t="shared" si="372"/>
        <v/>
      </c>
      <c r="L2184" s="83" t="str">
        <f t="shared" si="373"/>
        <v/>
      </c>
      <c r="M2184" s="53" t="str">
        <f>IF(K2184="","",COUNTIF($K$7:K2184,"ﾘｽﾄ１"))</f>
        <v/>
      </c>
      <c r="N2184" s="53" t="str">
        <f t="shared" si="374"/>
        <v/>
      </c>
      <c r="O2184" s="54" t="str">
        <f t="shared" si="375"/>
        <v/>
      </c>
      <c r="P2184" s="53" t="str">
        <f t="shared" si="366"/>
        <v/>
      </c>
      <c r="Q2184" s="52" t="str">
        <f t="shared" si="367"/>
        <v/>
      </c>
      <c r="R2184" s="55" t="str">
        <f t="shared" si="368"/>
        <v/>
      </c>
      <c r="S2184" s="52" t="str">
        <f t="shared" si="376"/>
        <v/>
      </c>
      <c r="T2184" s="83" t="str">
        <f t="shared" si="369"/>
        <v/>
      </c>
      <c r="U2184" s="53" t="str">
        <f>IF(S2184="","",COUNTIF($S$7:S2184,"該当２"))</f>
        <v/>
      </c>
      <c r="V2184" s="56" t="str">
        <f t="shared" si="370"/>
        <v/>
      </c>
      <c r="W2184" s="83" t="str">
        <f t="shared" si="371"/>
        <v/>
      </c>
      <c r="X2184" s="53" t="str">
        <f>IF(V2184="","",COUNTIF($V$7:V2184,"該当３"))</f>
        <v/>
      </c>
    </row>
    <row r="2185" spans="1:24">
      <c r="A2185" s="4">
        <v>1044903010</v>
      </c>
      <c r="B2185" s="4">
        <v>10</v>
      </c>
      <c r="C2185" s="4">
        <v>449</v>
      </c>
      <c r="D2185" s="269">
        <v>3</v>
      </c>
      <c r="E2185" s="270">
        <v>10</v>
      </c>
      <c r="F2185" s="7" t="s">
        <v>495</v>
      </c>
      <c r="G2185" s="7" t="s">
        <v>2196</v>
      </c>
      <c r="H2185" s="7" t="s">
        <v>2213</v>
      </c>
      <c r="I2185" s="7" t="s">
        <v>2222</v>
      </c>
      <c r="K2185" s="52" t="str">
        <f t="shared" si="372"/>
        <v/>
      </c>
      <c r="L2185" s="83" t="str">
        <f t="shared" si="373"/>
        <v/>
      </c>
      <c r="M2185" s="53" t="str">
        <f>IF(K2185="","",COUNTIF($K$7:K2185,"ﾘｽﾄ１"))</f>
        <v/>
      </c>
      <c r="N2185" s="53" t="str">
        <f t="shared" si="374"/>
        <v/>
      </c>
      <c r="O2185" s="54" t="str">
        <f t="shared" si="375"/>
        <v/>
      </c>
      <c r="P2185" s="53" t="str">
        <f t="shared" si="366"/>
        <v/>
      </c>
      <c r="Q2185" s="52" t="str">
        <f t="shared" si="367"/>
        <v/>
      </c>
      <c r="R2185" s="55" t="str">
        <f t="shared" si="368"/>
        <v/>
      </c>
      <c r="S2185" s="52" t="str">
        <f t="shared" si="376"/>
        <v/>
      </c>
      <c r="T2185" s="83" t="str">
        <f t="shared" si="369"/>
        <v/>
      </c>
      <c r="U2185" s="53" t="str">
        <f>IF(S2185="","",COUNTIF($S$7:S2185,"該当２"))</f>
        <v/>
      </c>
      <c r="V2185" s="56" t="str">
        <f t="shared" si="370"/>
        <v/>
      </c>
      <c r="W2185" s="83" t="str">
        <f t="shared" si="371"/>
        <v/>
      </c>
      <c r="X2185" s="53" t="str">
        <f>IF(V2185="","",COUNTIF($V$7:V2185,"該当３"))</f>
        <v/>
      </c>
    </row>
    <row r="2186" spans="1:24">
      <c r="A2186" s="4">
        <v>1044903011</v>
      </c>
      <c r="B2186" s="4">
        <v>10</v>
      </c>
      <c r="C2186" s="4">
        <v>449</v>
      </c>
      <c r="D2186" s="269">
        <v>3</v>
      </c>
      <c r="E2186" s="270">
        <v>11</v>
      </c>
      <c r="F2186" s="7" t="s">
        <v>495</v>
      </c>
      <c r="G2186" s="7" t="s">
        <v>2196</v>
      </c>
      <c r="H2186" s="7" t="s">
        <v>2213</v>
      </c>
      <c r="I2186" s="7" t="s">
        <v>2223</v>
      </c>
      <c r="K2186" s="52" t="str">
        <f t="shared" si="372"/>
        <v/>
      </c>
      <c r="L2186" s="83" t="str">
        <f t="shared" si="373"/>
        <v/>
      </c>
      <c r="M2186" s="53" t="str">
        <f>IF(K2186="","",COUNTIF($K$7:K2186,"ﾘｽﾄ１"))</f>
        <v/>
      </c>
      <c r="N2186" s="53" t="str">
        <f t="shared" si="374"/>
        <v/>
      </c>
      <c r="O2186" s="54" t="str">
        <f t="shared" si="375"/>
        <v/>
      </c>
      <c r="P2186" s="53" t="str">
        <f t="shared" ref="P2186:P2249" si="377">IF(O2186="該当１",G2186,"")</f>
        <v/>
      </c>
      <c r="Q2186" s="52" t="str">
        <f t="shared" ref="Q2186:Q2249" si="378">IF(O2186="該当１","ﾘｽﾄ2","")</f>
        <v/>
      </c>
      <c r="R2186" s="55" t="str">
        <f t="shared" ref="R2186:R2249" si="379">IF(Q2186="ﾘｽﾄ2",H2186,"")</f>
        <v/>
      </c>
      <c r="S2186" s="52" t="str">
        <f t="shared" si="376"/>
        <v/>
      </c>
      <c r="T2186" s="83" t="str">
        <f t="shared" ref="T2186:T2249" si="380">IF(S2186="該当２",H2186,"")</f>
        <v/>
      </c>
      <c r="U2186" s="53" t="str">
        <f>IF(S2186="","",COUNTIF($S$7:S2186,"該当２"))</f>
        <v/>
      </c>
      <c r="V2186" s="56" t="str">
        <f t="shared" ref="V2186:V2249" si="381">IF(AND($S$2=H2186,E2186&gt;0,E2186&lt;998),"該当３","")</f>
        <v/>
      </c>
      <c r="W2186" s="83" t="str">
        <f t="shared" ref="W2186:W2249" si="382">IF(V2186="該当３",I2186,"")</f>
        <v/>
      </c>
      <c r="X2186" s="53" t="str">
        <f>IF(V2186="","",COUNTIF($V$7:V2186,"該当３"))</f>
        <v/>
      </c>
    </row>
    <row r="2187" spans="1:24">
      <c r="A2187" s="4">
        <v>1044903012</v>
      </c>
      <c r="B2187" s="4">
        <v>10</v>
      </c>
      <c r="C2187" s="4">
        <v>449</v>
      </c>
      <c r="D2187" s="269">
        <v>3</v>
      </c>
      <c r="E2187" s="270">
        <v>12</v>
      </c>
      <c r="F2187" s="7" t="s">
        <v>495</v>
      </c>
      <c r="G2187" s="7" t="s">
        <v>2196</v>
      </c>
      <c r="H2187" s="7" t="s">
        <v>2213</v>
      </c>
      <c r="I2187" s="7" t="s">
        <v>1763</v>
      </c>
      <c r="K2187" s="52" t="str">
        <f t="shared" ref="K2187:K2250" si="383">IF(AND($C2187&gt;0,$H2187=""),"ﾘｽﾄ１","")</f>
        <v/>
      </c>
      <c r="L2187" s="83" t="str">
        <f t="shared" ref="L2187:L2250" si="384">IF(K2187="ﾘｽﾄ１",G2187,"")</f>
        <v/>
      </c>
      <c r="M2187" s="53" t="str">
        <f>IF(K2187="","",COUNTIF($K$7:K2187,"ﾘｽﾄ１"))</f>
        <v/>
      </c>
      <c r="N2187" s="53" t="str">
        <f t="shared" ref="N2187:N2250" si="385">IF(AND(D2187=0,E2187&gt;0),"同一区","")</f>
        <v/>
      </c>
      <c r="O2187" s="54" t="str">
        <f t="shared" ref="O2187:O2250" si="386">IF(AND(EXACT($K$2,G2187),H2187&gt;0),"該当１","")</f>
        <v/>
      </c>
      <c r="P2187" s="53" t="str">
        <f t="shared" si="377"/>
        <v/>
      </c>
      <c r="Q2187" s="52" t="str">
        <f t="shared" si="378"/>
        <v/>
      </c>
      <c r="R2187" s="55" t="str">
        <f t="shared" si="379"/>
        <v/>
      </c>
      <c r="S2187" s="52" t="str">
        <f t="shared" ref="S2187:S2250" si="387">IF(AND(Q2187="ﾘｽﾄ2",OR(I2187=0,AND(N2187="同一区",E2187=1))),"該当２","")</f>
        <v/>
      </c>
      <c r="T2187" s="83" t="str">
        <f t="shared" si="380"/>
        <v/>
      </c>
      <c r="U2187" s="53" t="str">
        <f>IF(S2187="","",COUNTIF($S$7:S2187,"該当２"))</f>
        <v/>
      </c>
      <c r="V2187" s="56" t="str">
        <f t="shared" si="381"/>
        <v/>
      </c>
      <c r="W2187" s="83" t="str">
        <f t="shared" si="382"/>
        <v/>
      </c>
      <c r="X2187" s="53" t="str">
        <f>IF(V2187="","",COUNTIF($V$7:V2187,"該当３"))</f>
        <v/>
      </c>
    </row>
    <row r="2188" spans="1:24">
      <c r="A2188" s="4">
        <v>1044903013</v>
      </c>
      <c r="B2188" s="4">
        <v>10</v>
      </c>
      <c r="C2188" s="4">
        <v>449</v>
      </c>
      <c r="D2188" s="269">
        <v>3</v>
      </c>
      <c r="E2188" s="270">
        <v>13</v>
      </c>
      <c r="F2188" s="7" t="s">
        <v>495</v>
      </c>
      <c r="G2188" s="7" t="s">
        <v>2196</v>
      </c>
      <c r="H2188" s="7" t="s">
        <v>2213</v>
      </c>
      <c r="I2188" s="7" t="s">
        <v>2224</v>
      </c>
      <c r="K2188" s="52" t="str">
        <f t="shared" si="383"/>
        <v/>
      </c>
      <c r="L2188" s="83" t="str">
        <f t="shared" si="384"/>
        <v/>
      </c>
      <c r="M2188" s="53" t="str">
        <f>IF(K2188="","",COUNTIF($K$7:K2188,"ﾘｽﾄ１"))</f>
        <v/>
      </c>
      <c r="N2188" s="53" t="str">
        <f t="shared" si="385"/>
        <v/>
      </c>
      <c r="O2188" s="54" t="str">
        <f t="shared" si="386"/>
        <v/>
      </c>
      <c r="P2188" s="53" t="str">
        <f t="shared" si="377"/>
        <v/>
      </c>
      <c r="Q2188" s="52" t="str">
        <f t="shared" si="378"/>
        <v/>
      </c>
      <c r="R2188" s="55" t="str">
        <f t="shared" si="379"/>
        <v/>
      </c>
      <c r="S2188" s="52" t="str">
        <f t="shared" si="387"/>
        <v/>
      </c>
      <c r="T2188" s="83" t="str">
        <f t="shared" si="380"/>
        <v/>
      </c>
      <c r="U2188" s="53" t="str">
        <f>IF(S2188="","",COUNTIF($S$7:S2188,"該当２"))</f>
        <v/>
      </c>
      <c r="V2188" s="56" t="str">
        <f t="shared" si="381"/>
        <v/>
      </c>
      <c r="W2188" s="83" t="str">
        <f t="shared" si="382"/>
        <v/>
      </c>
      <c r="X2188" s="53" t="str">
        <f>IF(V2188="","",COUNTIF($V$7:V2188,"該当３"))</f>
        <v/>
      </c>
    </row>
    <row r="2189" spans="1:24">
      <c r="A2189" s="4">
        <v>1044903014</v>
      </c>
      <c r="B2189" s="4">
        <v>10</v>
      </c>
      <c r="C2189" s="4">
        <v>449</v>
      </c>
      <c r="D2189" s="269">
        <v>3</v>
      </c>
      <c r="E2189" s="270">
        <v>14</v>
      </c>
      <c r="F2189" s="7" t="s">
        <v>495</v>
      </c>
      <c r="G2189" s="7" t="s">
        <v>2196</v>
      </c>
      <c r="H2189" s="7" t="s">
        <v>2213</v>
      </c>
      <c r="I2189" s="7" t="s">
        <v>2225</v>
      </c>
      <c r="K2189" s="52" t="str">
        <f t="shared" si="383"/>
        <v/>
      </c>
      <c r="L2189" s="83" t="str">
        <f t="shared" si="384"/>
        <v/>
      </c>
      <c r="M2189" s="53" t="str">
        <f>IF(K2189="","",COUNTIF($K$7:K2189,"ﾘｽﾄ１"))</f>
        <v/>
      </c>
      <c r="N2189" s="53" t="str">
        <f t="shared" si="385"/>
        <v/>
      </c>
      <c r="O2189" s="54" t="str">
        <f t="shared" si="386"/>
        <v/>
      </c>
      <c r="P2189" s="53" t="str">
        <f t="shared" si="377"/>
        <v/>
      </c>
      <c r="Q2189" s="52" t="str">
        <f t="shared" si="378"/>
        <v/>
      </c>
      <c r="R2189" s="55" t="str">
        <f t="shared" si="379"/>
        <v/>
      </c>
      <c r="S2189" s="52" t="str">
        <f t="shared" si="387"/>
        <v/>
      </c>
      <c r="T2189" s="83" t="str">
        <f t="shared" si="380"/>
        <v/>
      </c>
      <c r="U2189" s="53" t="str">
        <f>IF(S2189="","",COUNTIF($S$7:S2189,"該当２"))</f>
        <v/>
      </c>
      <c r="V2189" s="56" t="str">
        <f t="shared" si="381"/>
        <v/>
      </c>
      <c r="W2189" s="83" t="str">
        <f t="shared" si="382"/>
        <v/>
      </c>
      <c r="X2189" s="53" t="str">
        <f>IF(V2189="","",COUNTIF($V$7:V2189,"該当３"))</f>
        <v/>
      </c>
    </row>
    <row r="2190" spans="1:24">
      <c r="A2190" s="4">
        <v>1044903015</v>
      </c>
      <c r="B2190" s="4">
        <v>10</v>
      </c>
      <c r="C2190" s="4">
        <v>449</v>
      </c>
      <c r="D2190" s="269">
        <v>3</v>
      </c>
      <c r="E2190" s="270">
        <v>15</v>
      </c>
      <c r="F2190" s="7" t="s">
        <v>495</v>
      </c>
      <c r="G2190" s="7" t="s">
        <v>2196</v>
      </c>
      <c r="H2190" s="7" t="s">
        <v>2213</v>
      </c>
      <c r="I2190" s="7" t="s">
        <v>2226</v>
      </c>
      <c r="K2190" s="52" t="str">
        <f t="shared" si="383"/>
        <v/>
      </c>
      <c r="L2190" s="83" t="str">
        <f t="shared" si="384"/>
        <v/>
      </c>
      <c r="M2190" s="53" t="str">
        <f>IF(K2190="","",COUNTIF($K$7:K2190,"ﾘｽﾄ１"))</f>
        <v/>
      </c>
      <c r="N2190" s="53" t="str">
        <f t="shared" si="385"/>
        <v/>
      </c>
      <c r="O2190" s="54" t="str">
        <f t="shared" si="386"/>
        <v/>
      </c>
      <c r="P2190" s="53" t="str">
        <f t="shared" si="377"/>
        <v/>
      </c>
      <c r="Q2190" s="52" t="str">
        <f t="shared" si="378"/>
        <v/>
      </c>
      <c r="R2190" s="55" t="str">
        <f t="shared" si="379"/>
        <v/>
      </c>
      <c r="S2190" s="52" t="str">
        <f t="shared" si="387"/>
        <v/>
      </c>
      <c r="T2190" s="83" t="str">
        <f t="shared" si="380"/>
        <v/>
      </c>
      <c r="U2190" s="53" t="str">
        <f>IF(S2190="","",COUNTIF($S$7:S2190,"該当２"))</f>
        <v/>
      </c>
      <c r="V2190" s="56" t="str">
        <f t="shared" si="381"/>
        <v/>
      </c>
      <c r="W2190" s="83" t="str">
        <f t="shared" si="382"/>
        <v/>
      </c>
      <c r="X2190" s="53" t="str">
        <f>IF(V2190="","",COUNTIF($V$7:V2190,"該当３"))</f>
        <v/>
      </c>
    </row>
    <row r="2191" spans="1:24">
      <c r="A2191" s="4">
        <v>1044903016</v>
      </c>
      <c r="B2191" s="4">
        <v>10</v>
      </c>
      <c r="C2191" s="4">
        <v>449</v>
      </c>
      <c r="D2191" s="269">
        <v>3</v>
      </c>
      <c r="E2191" s="270">
        <v>16</v>
      </c>
      <c r="F2191" s="7" t="s">
        <v>495</v>
      </c>
      <c r="G2191" s="7" t="s">
        <v>2196</v>
      </c>
      <c r="H2191" s="7" t="s">
        <v>2213</v>
      </c>
      <c r="I2191" s="7" t="s">
        <v>11</v>
      </c>
      <c r="K2191" s="52" t="str">
        <f t="shared" si="383"/>
        <v/>
      </c>
      <c r="L2191" s="83" t="str">
        <f t="shared" si="384"/>
        <v/>
      </c>
      <c r="M2191" s="53" t="str">
        <f>IF(K2191="","",COUNTIF($K$7:K2191,"ﾘｽﾄ１"))</f>
        <v/>
      </c>
      <c r="N2191" s="53" t="str">
        <f t="shared" si="385"/>
        <v/>
      </c>
      <c r="O2191" s="54" t="str">
        <f t="shared" si="386"/>
        <v/>
      </c>
      <c r="P2191" s="53" t="str">
        <f t="shared" si="377"/>
        <v/>
      </c>
      <c r="Q2191" s="52" t="str">
        <f t="shared" si="378"/>
        <v/>
      </c>
      <c r="R2191" s="55" t="str">
        <f t="shared" si="379"/>
        <v/>
      </c>
      <c r="S2191" s="52" t="str">
        <f t="shared" si="387"/>
        <v/>
      </c>
      <c r="T2191" s="83" t="str">
        <f t="shared" si="380"/>
        <v/>
      </c>
      <c r="U2191" s="53" t="str">
        <f>IF(S2191="","",COUNTIF($S$7:S2191,"該当２"))</f>
        <v/>
      </c>
      <c r="V2191" s="56" t="str">
        <f t="shared" si="381"/>
        <v/>
      </c>
      <c r="W2191" s="83" t="str">
        <f t="shared" si="382"/>
        <v/>
      </c>
      <c r="X2191" s="53" t="str">
        <f>IF(V2191="","",COUNTIF($V$7:V2191,"該当３"))</f>
        <v/>
      </c>
    </row>
    <row r="2192" spans="1:24">
      <c r="A2192" s="4">
        <v>1044903017</v>
      </c>
      <c r="B2192" s="4">
        <v>10</v>
      </c>
      <c r="C2192" s="4">
        <v>449</v>
      </c>
      <c r="D2192" s="269">
        <v>3</v>
      </c>
      <c r="E2192" s="270">
        <v>17</v>
      </c>
      <c r="F2192" s="7" t="s">
        <v>495</v>
      </c>
      <c r="G2192" s="7" t="s">
        <v>2196</v>
      </c>
      <c r="H2192" s="7" t="s">
        <v>2213</v>
      </c>
      <c r="I2192" s="7" t="s">
        <v>2014</v>
      </c>
      <c r="K2192" s="52" t="str">
        <f t="shared" si="383"/>
        <v/>
      </c>
      <c r="L2192" s="83" t="str">
        <f t="shared" si="384"/>
        <v/>
      </c>
      <c r="M2192" s="53" t="str">
        <f>IF(K2192="","",COUNTIF($K$7:K2192,"ﾘｽﾄ１"))</f>
        <v/>
      </c>
      <c r="N2192" s="53" t="str">
        <f t="shared" si="385"/>
        <v/>
      </c>
      <c r="O2192" s="54" t="str">
        <f t="shared" si="386"/>
        <v/>
      </c>
      <c r="P2192" s="53" t="str">
        <f t="shared" si="377"/>
        <v/>
      </c>
      <c r="Q2192" s="52" t="str">
        <f t="shared" si="378"/>
        <v/>
      </c>
      <c r="R2192" s="55" t="str">
        <f t="shared" si="379"/>
        <v/>
      </c>
      <c r="S2192" s="52" t="str">
        <f t="shared" si="387"/>
        <v/>
      </c>
      <c r="T2192" s="83" t="str">
        <f t="shared" si="380"/>
        <v/>
      </c>
      <c r="U2192" s="53" t="str">
        <f>IF(S2192="","",COUNTIF($S$7:S2192,"該当２"))</f>
        <v/>
      </c>
      <c r="V2192" s="56" t="str">
        <f t="shared" si="381"/>
        <v/>
      </c>
      <c r="W2192" s="83" t="str">
        <f t="shared" si="382"/>
        <v/>
      </c>
      <c r="X2192" s="53" t="str">
        <f>IF(V2192="","",COUNTIF($V$7:V2192,"該当３"))</f>
        <v/>
      </c>
    </row>
    <row r="2193" spans="1:24">
      <c r="A2193" s="4">
        <v>1044903018</v>
      </c>
      <c r="B2193" s="4">
        <v>10</v>
      </c>
      <c r="C2193" s="4">
        <v>449</v>
      </c>
      <c r="D2193" s="269">
        <v>3</v>
      </c>
      <c r="E2193" s="270">
        <v>18</v>
      </c>
      <c r="F2193" s="7" t="s">
        <v>495</v>
      </c>
      <c r="G2193" s="7" t="s">
        <v>2196</v>
      </c>
      <c r="H2193" s="7" t="s">
        <v>2213</v>
      </c>
      <c r="I2193" s="7" t="s">
        <v>2227</v>
      </c>
      <c r="K2193" s="52" t="str">
        <f t="shared" si="383"/>
        <v/>
      </c>
      <c r="L2193" s="83" t="str">
        <f t="shared" si="384"/>
        <v/>
      </c>
      <c r="M2193" s="53" t="str">
        <f>IF(K2193="","",COUNTIF($K$7:K2193,"ﾘｽﾄ１"))</f>
        <v/>
      </c>
      <c r="N2193" s="53" t="str">
        <f t="shared" si="385"/>
        <v/>
      </c>
      <c r="O2193" s="54" t="str">
        <f t="shared" si="386"/>
        <v/>
      </c>
      <c r="P2193" s="53" t="str">
        <f t="shared" si="377"/>
        <v/>
      </c>
      <c r="Q2193" s="52" t="str">
        <f t="shared" si="378"/>
        <v/>
      </c>
      <c r="R2193" s="55" t="str">
        <f t="shared" si="379"/>
        <v/>
      </c>
      <c r="S2193" s="52" t="str">
        <f t="shared" si="387"/>
        <v/>
      </c>
      <c r="T2193" s="83" t="str">
        <f t="shared" si="380"/>
        <v/>
      </c>
      <c r="U2193" s="53" t="str">
        <f>IF(S2193="","",COUNTIF($S$7:S2193,"該当２"))</f>
        <v/>
      </c>
      <c r="V2193" s="56" t="str">
        <f t="shared" si="381"/>
        <v/>
      </c>
      <c r="W2193" s="83" t="str">
        <f t="shared" si="382"/>
        <v/>
      </c>
      <c r="X2193" s="53" t="str">
        <f>IF(V2193="","",COUNTIF($V$7:V2193,"該当３"))</f>
        <v/>
      </c>
    </row>
    <row r="2194" spans="1:24">
      <c r="A2194" s="4">
        <v>1044903019</v>
      </c>
      <c r="B2194" s="4">
        <v>10</v>
      </c>
      <c r="C2194" s="4">
        <v>449</v>
      </c>
      <c r="D2194" s="269">
        <v>3</v>
      </c>
      <c r="E2194" s="270">
        <v>19</v>
      </c>
      <c r="F2194" s="7" t="s">
        <v>495</v>
      </c>
      <c r="G2194" s="7" t="s">
        <v>2196</v>
      </c>
      <c r="H2194" s="7" t="s">
        <v>2213</v>
      </c>
      <c r="I2194" s="7" t="s">
        <v>127</v>
      </c>
      <c r="K2194" s="52" t="str">
        <f t="shared" si="383"/>
        <v/>
      </c>
      <c r="L2194" s="83" t="str">
        <f t="shared" si="384"/>
        <v/>
      </c>
      <c r="M2194" s="53" t="str">
        <f>IF(K2194="","",COUNTIF($K$7:K2194,"ﾘｽﾄ１"))</f>
        <v/>
      </c>
      <c r="N2194" s="53" t="str">
        <f t="shared" si="385"/>
        <v/>
      </c>
      <c r="O2194" s="54" t="str">
        <f t="shared" si="386"/>
        <v/>
      </c>
      <c r="P2194" s="53" t="str">
        <f t="shared" si="377"/>
        <v/>
      </c>
      <c r="Q2194" s="52" t="str">
        <f t="shared" si="378"/>
        <v/>
      </c>
      <c r="R2194" s="55" t="str">
        <f t="shared" si="379"/>
        <v/>
      </c>
      <c r="S2194" s="52" t="str">
        <f t="shared" si="387"/>
        <v/>
      </c>
      <c r="T2194" s="83" t="str">
        <f t="shared" si="380"/>
        <v/>
      </c>
      <c r="U2194" s="53" t="str">
        <f>IF(S2194="","",COUNTIF($S$7:S2194,"該当２"))</f>
        <v/>
      </c>
      <c r="V2194" s="56" t="str">
        <f t="shared" si="381"/>
        <v/>
      </c>
      <c r="W2194" s="83" t="str">
        <f t="shared" si="382"/>
        <v/>
      </c>
      <c r="X2194" s="53" t="str">
        <f>IF(V2194="","",COUNTIF($V$7:V2194,"該当３"))</f>
        <v/>
      </c>
    </row>
    <row r="2195" spans="1:24">
      <c r="A2195" s="4">
        <v>1044903020</v>
      </c>
      <c r="B2195" s="4">
        <v>10</v>
      </c>
      <c r="C2195" s="4">
        <v>449</v>
      </c>
      <c r="D2195" s="269">
        <v>3</v>
      </c>
      <c r="E2195" s="270">
        <v>20</v>
      </c>
      <c r="F2195" s="7" t="s">
        <v>495</v>
      </c>
      <c r="G2195" s="7" t="s">
        <v>2196</v>
      </c>
      <c r="H2195" s="7" t="s">
        <v>2213</v>
      </c>
      <c r="I2195" s="7" t="s">
        <v>2228</v>
      </c>
      <c r="K2195" s="52" t="str">
        <f t="shared" si="383"/>
        <v/>
      </c>
      <c r="L2195" s="83" t="str">
        <f t="shared" si="384"/>
        <v/>
      </c>
      <c r="M2195" s="53" t="str">
        <f>IF(K2195="","",COUNTIF($K$7:K2195,"ﾘｽﾄ１"))</f>
        <v/>
      </c>
      <c r="N2195" s="53" t="str">
        <f t="shared" si="385"/>
        <v/>
      </c>
      <c r="O2195" s="54" t="str">
        <f t="shared" si="386"/>
        <v/>
      </c>
      <c r="P2195" s="53" t="str">
        <f t="shared" si="377"/>
        <v/>
      </c>
      <c r="Q2195" s="52" t="str">
        <f t="shared" si="378"/>
        <v/>
      </c>
      <c r="R2195" s="55" t="str">
        <f t="shared" si="379"/>
        <v/>
      </c>
      <c r="S2195" s="52" t="str">
        <f t="shared" si="387"/>
        <v/>
      </c>
      <c r="T2195" s="83" t="str">
        <f t="shared" si="380"/>
        <v/>
      </c>
      <c r="U2195" s="53" t="str">
        <f>IF(S2195="","",COUNTIF($S$7:S2195,"該当２"))</f>
        <v/>
      </c>
      <c r="V2195" s="56" t="str">
        <f t="shared" si="381"/>
        <v/>
      </c>
      <c r="W2195" s="83" t="str">
        <f t="shared" si="382"/>
        <v/>
      </c>
      <c r="X2195" s="53" t="str">
        <f>IF(V2195="","",COUNTIF($V$7:V2195,"該当３"))</f>
        <v/>
      </c>
    </row>
    <row r="2196" spans="1:24">
      <c r="A2196" s="4">
        <v>1044904000</v>
      </c>
      <c r="B2196" s="4">
        <v>10</v>
      </c>
      <c r="C2196" s="4">
        <v>449</v>
      </c>
      <c r="D2196" s="269">
        <v>4</v>
      </c>
      <c r="E2196" s="270">
        <v>0</v>
      </c>
      <c r="F2196" s="7" t="s">
        <v>495</v>
      </c>
      <c r="G2196" s="7" t="s">
        <v>2196</v>
      </c>
      <c r="H2196" s="7" t="s">
        <v>2229</v>
      </c>
      <c r="K2196" s="52" t="str">
        <f t="shared" si="383"/>
        <v/>
      </c>
      <c r="L2196" s="83" t="str">
        <f t="shared" si="384"/>
        <v/>
      </c>
      <c r="M2196" s="53" t="str">
        <f>IF(K2196="","",COUNTIF($K$7:K2196,"ﾘｽﾄ１"))</f>
        <v/>
      </c>
      <c r="N2196" s="53" t="str">
        <f t="shared" si="385"/>
        <v/>
      </c>
      <c r="O2196" s="54" t="str">
        <f t="shared" si="386"/>
        <v/>
      </c>
      <c r="P2196" s="53" t="str">
        <f t="shared" si="377"/>
        <v/>
      </c>
      <c r="Q2196" s="52" t="str">
        <f t="shared" si="378"/>
        <v/>
      </c>
      <c r="R2196" s="55" t="str">
        <f t="shared" si="379"/>
        <v/>
      </c>
      <c r="S2196" s="52" t="str">
        <f t="shared" si="387"/>
        <v/>
      </c>
      <c r="T2196" s="83" t="str">
        <f t="shared" si="380"/>
        <v/>
      </c>
      <c r="U2196" s="53" t="str">
        <f>IF(S2196="","",COUNTIF($S$7:S2196,"該当２"))</f>
        <v/>
      </c>
      <c r="V2196" s="56" t="str">
        <f t="shared" si="381"/>
        <v/>
      </c>
      <c r="W2196" s="83" t="str">
        <f t="shared" si="382"/>
        <v/>
      </c>
      <c r="X2196" s="53" t="str">
        <f>IF(V2196="","",COUNTIF($V$7:V2196,"該当３"))</f>
        <v/>
      </c>
    </row>
    <row r="2197" spans="1:24">
      <c r="A2197" s="4">
        <v>1044904001</v>
      </c>
      <c r="B2197" s="4">
        <v>10</v>
      </c>
      <c r="C2197" s="4">
        <v>449</v>
      </c>
      <c r="D2197" s="269">
        <v>4</v>
      </c>
      <c r="E2197" s="270">
        <v>1</v>
      </c>
      <c r="F2197" s="7" t="s">
        <v>495</v>
      </c>
      <c r="G2197" s="7" t="s">
        <v>2196</v>
      </c>
      <c r="H2197" s="7" t="s">
        <v>2229</v>
      </c>
      <c r="I2197" s="7" t="s">
        <v>2182</v>
      </c>
      <c r="K2197" s="52" t="str">
        <f t="shared" si="383"/>
        <v/>
      </c>
      <c r="L2197" s="83" t="str">
        <f t="shared" si="384"/>
        <v/>
      </c>
      <c r="M2197" s="53" t="str">
        <f>IF(K2197="","",COUNTIF($K$7:K2197,"ﾘｽﾄ１"))</f>
        <v/>
      </c>
      <c r="N2197" s="53" t="str">
        <f t="shared" si="385"/>
        <v/>
      </c>
      <c r="O2197" s="54" t="str">
        <f t="shared" si="386"/>
        <v/>
      </c>
      <c r="P2197" s="53" t="str">
        <f t="shared" si="377"/>
        <v/>
      </c>
      <c r="Q2197" s="52" t="str">
        <f t="shared" si="378"/>
        <v/>
      </c>
      <c r="R2197" s="55" t="str">
        <f t="shared" si="379"/>
        <v/>
      </c>
      <c r="S2197" s="52" t="str">
        <f t="shared" si="387"/>
        <v/>
      </c>
      <c r="T2197" s="83" t="str">
        <f t="shared" si="380"/>
        <v/>
      </c>
      <c r="U2197" s="53" t="str">
        <f>IF(S2197="","",COUNTIF($S$7:S2197,"該当２"))</f>
        <v/>
      </c>
      <c r="V2197" s="56" t="str">
        <f t="shared" si="381"/>
        <v/>
      </c>
      <c r="W2197" s="83" t="str">
        <f t="shared" si="382"/>
        <v/>
      </c>
      <c r="X2197" s="53" t="str">
        <f>IF(V2197="","",COUNTIF($V$7:V2197,"該当３"))</f>
        <v/>
      </c>
    </row>
    <row r="2198" spans="1:24">
      <c r="A2198" s="4">
        <v>1044904002</v>
      </c>
      <c r="B2198" s="4">
        <v>10</v>
      </c>
      <c r="C2198" s="4">
        <v>449</v>
      </c>
      <c r="D2198" s="269">
        <v>4</v>
      </c>
      <c r="E2198" s="270">
        <v>2</v>
      </c>
      <c r="F2198" s="7" t="s">
        <v>495</v>
      </c>
      <c r="G2198" s="7" t="s">
        <v>2196</v>
      </c>
      <c r="H2198" s="7" t="s">
        <v>2229</v>
      </c>
      <c r="I2198" s="7" t="s">
        <v>2230</v>
      </c>
      <c r="K2198" s="52" t="str">
        <f t="shared" si="383"/>
        <v/>
      </c>
      <c r="L2198" s="83" t="str">
        <f t="shared" si="384"/>
        <v/>
      </c>
      <c r="M2198" s="53" t="str">
        <f>IF(K2198="","",COUNTIF($K$7:K2198,"ﾘｽﾄ１"))</f>
        <v/>
      </c>
      <c r="N2198" s="53" t="str">
        <f t="shared" si="385"/>
        <v/>
      </c>
      <c r="O2198" s="54" t="str">
        <f t="shared" si="386"/>
        <v/>
      </c>
      <c r="P2198" s="53" t="str">
        <f t="shared" si="377"/>
        <v/>
      </c>
      <c r="Q2198" s="52" t="str">
        <f t="shared" si="378"/>
        <v/>
      </c>
      <c r="R2198" s="55" t="str">
        <f t="shared" si="379"/>
        <v/>
      </c>
      <c r="S2198" s="52" t="str">
        <f t="shared" si="387"/>
        <v/>
      </c>
      <c r="T2198" s="83" t="str">
        <f t="shared" si="380"/>
        <v/>
      </c>
      <c r="U2198" s="53" t="str">
        <f>IF(S2198="","",COUNTIF($S$7:S2198,"該当２"))</f>
        <v/>
      </c>
      <c r="V2198" s="56" t="str">
        <f t="shared" si="381"/>
        <v/>
      </c>
      <c r="W2198" s="83" t="str">
        <f t="shared" si="382"/>
        <v/>
      </c>
      <c r="X2198" s="53" t="str">
        <f>IF(V2198="","",COUNTIF($V$7:V2198,"該当３"))</f>
        <v/>
      </c>
    </row>
    <row r="2199" spans="1:24">
      <c r="A2199" s="4">
        <v>1044904003</v>
      </c>
      <c r="B2199" s="4">
        <v>10</v>
      </c>
      <c r="C2199" s="4">
        <v>449</v>
      </c>
      <c r="D2199" s="269">
        <v>4</v>
      </c>
      <c r="E2199" s="270">
        <v>3</v>
      </c>
      <c r="F2199" s="7" t="s">
        <v>495</v>
      </c>
      <c r="G2199" s="7" t="s">
        <v>2196</v>
      </c>
      <c r="H2199" s="7" t="s">
        <v>2229</v>
      </c>
      <c r="I2199" s="7" t="s">
        <v>2231</v>
      </c>
      <c r="K2199" s="52" t="str">
        <f t="shared" si="383"/>
        <v/>
      </c>
      <c r="L2199" s="83" t="str">
        <f t="shared" si="384"/>
        <v/>
      </c>
      <c r="M2199" s="53" t="str">
        <f>IF(K2199="","",COUNTIF($K$7:K2199,"ﾘｽﾄ１"))</f>
        <v/>
      </c>
      <c r="N2199" s="53" t="str">
        <f t="shared" si="385"/>
        <v/>
      </c>
      <c r="O2199" s="54" t="str">
        <f t="shared" si="386"/>
        <v/>
      </c>
      <c r="P2199" s="53" t="str">
        <f t="shared" si="377"/>
        <v/>
      </c>
      <c r="Q2199" s="52" t="str">
        <f t="shared" si="378"/>
        <v/>
      </c>
      <c r="R2199" s="55" t="str">
        <f t="shared" si="379"/>
        <v/>
      </c>
      <c r="S2199" s="52" t="str">
        <f t="shared" si="387"/>
        <v/>
      </c>
      <c r="T2199" s="83" t="str">
        <f t="shared" si="380"/>
        <v/>
      </c>
      <c r="U2199" s="53" t="str">
        <f>IF(S2199="","",COUNTIF($S$7:S2199,"該当２"))</f>
        <v/>
      </c>
      <c r="V2199" s="56" t="str">
        <f t="shared" si="381"/>
        <v/>
      </c>
      <c r="W2199" s="83" t="str">
        <f t="shared" si="382"/>
        <v/>
      </c>
      <c r="X2199" s="53" t="str">
        <f>IF(V2199="","",COUNTIF($V$7:V2199,"該当３"))</f>
        <v/>
      </c>
    </row>
    <row r="2200" spans="1:24">
      <c r="A2200" s="4">
        <v>1044904004</v>
      </c>
      <c r="B2200" s="4">
        <v>10</v>
      </c>
      <c r="C2200" s="4">
        <v>449</v>
      </c>
      <c r="D2200" s="269">
        <v>4</v>
      </c>
      <c r="E2200" s="270">
        <v>4</v>
      </c>
      <c r="F2200" s="7" t="s">
        <v>495</v>
      </c>
      <c r="G2200" s="7" t="s">
        <v>2196</v>
      </c>
      <c r="H2200" s="7" t="s">
        <v>2229</v>
      </c>
      <c r="I2200" s="7" t="s">
        <v>2193</v>
      </c>
      <c r="K2200" s="52" t="str">
        <f t="shared" si="383"/>
        <v/>
      </c>
      <c r="L2200" s="83" t="str">
        <f t="shared" si="384"/>
        <v/>
      </c>
      <c r="M2200" s="53" t="str">
        <f>IF(K2200="","",COUNTIF($K$7:K2200,"ﾘｽﾄ１"))</f>
        <v/>
      </c>
      <c r="N2200" s="53" t="str">
        <f t="shared" si="385"/>
        <v/>
      </c>
      <c r="O2200" s="54" t="str">
        <f t="shared" si="386"/>
        <v/>
      </c>
      <c r="P2200" s="53" t="str">
        <f t="shared" si="377"/>
        <v/>
      </c>
      <c r="Q2200" s="52" t="str">
        <f t="shared" si="378"/>
        <v/>
      </c>
      <c r="R2200" s="55" t="str">
        <f t="shared" si="379"/>
        <v/>
      </c>
      <c r="S2200" s="52" t="str">
        <f t="shared" si="387"/>
        <v/>
      </c>
      <c r="T2200" s="83" t="str">
        <f t="shared" si="380"/>
        <v/>
      </c>
      <c r="U2200" s="53" t="str">
        <f>IF(S2200="","",COUNTIF($S$7:S2200,"該当２"))</f>
        <v/>
      </c>
      <c r="V2200" s="56" t="str">
        <f t="shared" si="381"/>
        <v/>
      </c>
      <c r="W2200" s="83" t="str">
        <f t="shared" si="382"/>
        <v/>
      </c>
      <c r="X2200" s="53" t="str">
        <f>IF(V2200="","",COUNTIF($V$7:V2200,"該当３"))</f>
        <v/>
      </c>
    </row>
    <row r="2201" spans="1:24">
      <c r="A2201" s="4">
        <v>1044904005</v>
      </c>
      <c r="B2201" s="4">
        <v>10</v>
      </c>
      <c r="C2201" s="4">
        <v>449</v>
      </c>
      <c r="D2201" s="269">
        <v>4</v>
      </c>
      <c r="E2201" s="270">
        <v>5</v>
      </c>
      <c r="F2201" s="7" t="s">
        <v>495</v>
      </c>
      <c r="G2201" s="7" t="s">
        <v>2196</v>
      </c>
      <c r="H2201" s="7" t="s">
        <v>2229</v>
      </c>
      <c r="I2201" s="7" t="s">
        <v>2232</v>
      </c>
      <c r="K2201" s="52" t="str">
        <f t="shared" si="383"/>
        <v/>
      </c>
      <c r="L2201" s="83" t="str">
        <f t="shared" si="384"/>
        <v/>
      </c>
      <c r="M2201" s="53" t="str">
        <f>IF(K2201="","",COUNTIF($K$7:K2201,"ﾘｽﾄ１"))</f>
        <v/>
      </c>
      <c r="N2201" s="53" t="str">
        <f t="shared" si="385"/>
        <v/>
      </c>
      <c r="O2201" s="54" t="str">
        <f t="shared" si="386"/>
        <v/>
      </c>
      <c r="P2201" s="53" t="str">
        <f t="shared" si="377"/>
        <v/>
      </c>
      <c r="Q2201" s="52" t="str">
        <f t="shared" si="378"/>
        <v/>
      </c>
      <c r="R2201" s="55" t="str">
        <f t="shared" si="379"/>
        <v/>
      </c>
      <c r="S2201" s="52" t="str">
        <f t="shared" si="387"/>
        <v/>
      </c>
      <c r="T2201" s="83" t="str">
        <f t="shared" si="380"/>
        <v/>
      </c>
      <c r="U2201" s="53" t="str">
        <f>IF(S2201="","",COUNTIF($S$7:S2201,"該当２"))</f>
        <v/>
      </c>
      <c r="V2201" s="56" t="str">
        <f t="shared" si="381"/>
        <v/>
      </c>
      <c r="W2201" s="83" t="str">
        <f t="shared" si="382"/>
        <v/>
      </c>
      <c r="X2201" s="53" t="str">
        <f>IF(V2201="","",COUNTIF($V$7:V2201,"該当３"))</f>
        <v/>
      </c>
    </row>
    <row r="2202" spans="1:24">
      <c r="A2202" s="4">
        <v>1044904006</v>
      </c>
      <c r="B2202" s="4">
        <v>10</v>
      </c>
      <c r="C2202" s="4">
        <v>449</v>
      </c>
      <c r="D2202" s="269">
        <v>4</v>
      </c>
      <c r="E2202" s="270">
        <v>6</v>
      </c>
      <c r="F2202" s="7" t="s">
        <v>495</v>
      </c>
      <c r="G2202" s="7" t="s">
        <v>2196</v>
      </c>
      <c r="H2202" s="7" t="s">
        <v>2229</v>
      </c>
      <c r="I2202" s="7" t="s">
        <v>1567</v>
      </c>
      <c r="K2202" s="52" t="str">
        <f t="shared" si="383"/>
        <v/>
      </c>
      <c r="L2202" s="83" t="str">
        <f t="shared" si="384"/>
        <v/>
      </c>
      <c r="M2202" s="53" t="str">
        <f>IF(K2202="","",COUNTIF($K$7:K2202,"ﾘｽﾄ１"))</f>
        <v/>
      </c>
      <c r="N2202" s="53" t="str">
        <f t="shared" si="385"/>
        <v/>
      </c>
      <c r="O2202" s="54" t="str">
        <f t="shared" si="386"/>
        <v/>
      </c>
      <c r="P2202" s="53" t="str">
        <f t="shared" si="377"/>
        <v/>
      </c>
      <c r="Q2202" s="52" t="str">
        <f t="shared" si="378"/>
        <v/>
      </c>
      <c r="R2202" s="55" t="str">
        <f t="shared" si="379"/>
        <v/>
      </c>
      <c r="S2202" s="52" t="str">
        <f t="shared" si="387"/>
        <v/>
      </c>
      <c r="T2202" s="83" t="str">
        <f t="shared" si="380"/>
        <v/>
      </c>
      <c r="U2202" s="53" t="str">
        <f>IF(S2202="","",COUNTIF($S$7:S2202,"該当２"))</f>
        <v/>
      </c>
      <c r="V2202" s="56" t="str">
        <f t="shared" si="381"/>
        <v/>
      </c>
      <c r="W2202" s="83" t="str">
        <f t="shared" si="382"/>
        <v/>
      </c>
      <c r="X2202" s="53" t="str">
        <f>IF(V2202="","",COUNTIF($V$7:V2202,"該当３"))</f>
        <v/>
      </c>
    </row>
    <row r="2203" spans="1:24">
      <c r="A2203" s="4">
        <v>1044904007</v>
      </c>
      <c r="B2203" s="4">
        <v>10</v>
      </c>
      <c r="C2203" s="4">
        <v>449</v>
      </c>
      <c r="D2203" s="269">
        <v>4</v>
      </c>
      <c r="E2203" s="270">
        <v>7</v>
      </c>
      <c r="F2203" s="7" t="s">
        <v>495</v>
      </c>
      <c r="G2203" s="7" t="s">
        <v>2196</v>
      </c>
      <c r="H2203" s="7" t="s">
        <v>2229</v>
      </c>
      <c r="I2203" s="7" t="s">
        <v>2233</v>
      </c>
      <c r="K2203" s="52" t="str">
        <f t="shared" si="383"/>
        <v/>
      </c>
      <c r="L2203" s="83" t="str">
        <f t="shared" si="384"/>
        <v/>
      </c>
      <c r="M2203" s="53" t="str">
        <f>IF(K2203="","",COUNTIF($K$7:K2203,"ﾘｽﾄ１"))</f>
        <v/>
      </c>
      <c r="N2203" s="53" t="str">
        <f t="shared" si="385"/>
        <v/>
      </c>
      <c r="O2203" s="54" t="str">
        <f t="shared" si="386"/>
        <v/>
      </c>
      <c r="P2203" s="53" t="str">
        <f t="shared" si="377"/>
        <v/>
      </c>
      <c r="Q2203" s="52" t="str">
        <f t="shared" si="378"/>
        <v/>
      </c>
      <c r="R2203" s="55" t="str">
        <f t="shared" si="379"/>
        <v/>
      </c>
      <c r="S2203" s="52" t="str">
        <f t="shared" si="387"/>
        <v/>
      </c>
      <c r="T2203" s="83" t="str">
        <f t="shared" si="380"/>
        <v/>
      </c>
      <c r="U2203" s="53" t="str">
        <f>IF(S2203="","",COUNTIF($S$7:S2203,"該当２"))</f>
        <v/>
      </c>
      <c r="V2203" s="56" t="str">
        <f t="shared" si="381"/>
        <v/>
      </c>
      <c r="W2203" s="83" t="str">
        <f t="shared" si="382"/>
        <v/>
      </c>
      <c r="X2203" s="53" t="str">
        <f>IF(V2203="","",COUNTIF($V$7:V2203,"該当３"))</f>
        <v/>
      </c>
    </row>
    <row r="2204" spans="1:24">
      <c r="A2204" s="4">
        <v>1044904008</v>
      </c>
      <c r="B2204" s="4">
        <v>10</v>
      </c>
      <c r="C2204" s="4">
        <v>449</v>
      </c>
      <c r="D2204" s="269">
        <v>4</v>
      </c>
      <c r="E2204" s="270">
        <v>8</v>
      </c>
      <c r="F2204" s="7" t="s">
        <v>495</v>
      </c>
      <c r="G2204" s="7" t="s">
        <v>2196</v>
      </c>
      <c r="H2204" s="7" t="s">
        <v>2229</v>
      </c>
      <c r="I2204" s="7" t="s">
        <v>2234</v>
      </c>
      <c r="K2204" s="52" t="str">
        <f t="shared" si="383"/>
        <v/>
      </c>
      <c r="L2204" s="83" t="str">
        <f t="shared" si="384"/>
        <v/>
      </c>
      <c r="M2204" s="53" t="str">
        <f>IF(K2204="","",COUNTIF($K$7:K2204,"ﾘｽﾄ１"))</f>
        <v/>
      </c>
      <c r="N2204" s="53" t="str">
        <f t="shared" si="385"/>
        <v/>
      </c>
      <c r="O2204" s="54" t="str">
        <f t="shared" si="386"/>
        <v/>
      </c>
      <c r="P2204" s="53" t="str">
        <f t="shared" si="377"/>
        <v/>
      </c>
      <c r="Q2204" s="52" t="str">
        <f t="shared" si="378"/>
        <v/>
      </c>
      <c r="R2204" s="55" t="str">
        <f t="shared" si="379"/>
        <v/>
      </c>
      <c r="S2204" s="52" t="str">
        <f t="shared" si="387"/>
        <v/>
      </c>
      <c r="T2204" s="83" t="str">
        <f t="shared" si="380"/>
        <v/>
      </c>
      <c r="U2204" s="53" t="str">
        <f>IF(S2204="","",COUNTIF($S$7:S2204,"該当２"))</f>
        <v/>
      </c>
      <c r="V2204" s="56" t="str">
        <f t="shared" si="381"/>
        <v/>
      </c>
      <c r="W2204" s="83" t="str">
        <f t="shared" si="382"/>
        <v/>
      </c>
      <c r="X2204" s="53" t="str">
        <f>IF(V2204="","",COUNTIF($V$7:V2204,"該当３"))</f>
        <v/>
      </c>
    </row>
    <row r="2205" spans="1:24">
      <c r="A2205" s="4">
        <v>1044904009</v>
      </c>
      <c r="B2205" s="4">
        <v>10</v>
      </c>
      <c r="C2205" s="4">
        <v>449</v>
      </c>
      <c r="D2205" s="269">
        <v>4</v>
      </c>
      <c r="E2205" s="270">
        <v>9</v>
      </c>
      <c r="F2205" s="7" t="s">
        <v>495</v>
      </c>
      <c r="G2205" s="7" t="s">
        <v>2196</v>
      </c>
      <c r="H2205" s="7" t="s">
        <v>2229</v>
      </c>
      <c r="I2205" s="7" t="s">
        <v>2235</v>
      </c>
      <c r="K2205" s="52" t="str">
        <f t="shared" si="383"/>
        <v/>
      </c>
      <c r="L2205" s="83" t="str">
        <f t="shared" si="384"/>
        <v/>
      </c>
      <c r="M2205" s="53" t="str">
        <f>IF(K2205="","",COUNTIF($K$7:K2205,"ﾘｽﾄ１"))</f>
        <v/>
      </c>
      <c r="N2205" s="53" t="str">
        <f t="shared" si="385"/>
        <v/>
      </c>
      <c r="O2205" s="54" t="str">
        <f t="shared" si="386"/>
        <v/>
      </c>
      <c r="P2205" s="53" t="str">
        <f t="shared" si="377"/>
        <v/>
      </c>
      <c r="Q2205" s="52" t="str">
        <f t="shared" si="378"/>
        <v/>
      </c>
      <c r="R2205" s="55" t="str">
        <f t="shared" si="379"/>
        <v/>
      </c>
      <c r="S2205" s="52" t="str">
        <f t="shared" si="387"/>
        <v/>
      </c>
      <c r="T2205" s="83" t="str">
        <f t="shared" si="380"/>
        <v/>
      </c>
      <c r="U2205" s="53" t="str">
        <f>IF(S2205="","",COUNTIF($S$7:S2205,"該当２"))</f>
        <v/>
      </c>
      <c r="V2205" s="56" t="str">
        <f t="shared" si="381"/>
        <v/>
      </c>
      <c r="W2205" s="83" t="str">
        <f t="shared" si="382"/>
        <v/>
      </c>
      <c r="X2205" s="53" t="str">
        <f>IF(V2205="","",COUNTIF($V$7:V2205,"該当３"))</f>
        <v/>
      </c>
    </row>
    <row r="2206" spans="1:24">
      <c r="A2206" s="4">
        <v>1044904010</v>
      </c>
      <c r="B2206" s="4">
        <v>10</v>
      </c>
      <c r="C2206" s="4">
        <v>449</v>
      </c>
      <c r="D2206" s="269">
        <v>4</v>
      </c>
      <c r="E2206" s="270">
        <v>10</v>
      </c>
      <c r="F2206" s="7" t="s">
        <v>495</v>
      </c>
      <c r="G2206" s="7" t="s">
        <v>2196</v>
      </c>
      <c r="H2206" s="7" t="s">
        <v>2229</v>
      </c>
      <c r="I2206" s="7" t="s">
        <v>2236</v>
      </c>
      <c r="K2206" s="52" t="str">
        <f t="shared" si="383"/>
        <v/>
      </c>
      <c r="L2206" s="83" t="str">
        <f t="shared" si="384"/>
        <v/>
      </c>
      <c r="M2206" s="53" t="str">
        <f>IF(K2206="","",COUNTIF($K$7:K2206,"ﾘｽﾄ１"))</f>
        <v/>
      </c>
      <c r="N2206" s="53" t="str">
        <f t="shared" si="385"/>
        <v/>
      </c>
      <c r="O2206" s="54" t="str">
        <f t="shared" si="386"/>
        <v/>
      </c>
      <c r="P2206" s="53" t="str">
        <f t="shared" si="377"/>
        <v/>
      </c>
      <c r="Q2206" s="52" t="str">
        <f t="shared" si="378"/>
        <v/>
      </c>
      <c r="R2206" s="55" t="str">
        <f t="shared" si="379"/>
        <v/>
      </c>
      <c r="S2206" s="52" t="str">
        <f t="shared" si="387"/>
        <v/>
      </c>
      <c r="T2206" s="83" t="str">
        <f t="shared" si="380"/>
        <v/>
      </c>
      <c r="U2206" s="53" t="str">
        <f>IF(S2206="","",COUNTIF($S$7:S2206,"該当２"))</f>
        <v/>
      </c>
      <c r="V2206" s="56" t="str">
        <f t="shared" si="381"/>
        <v/>
      </c>
      <c r="W2206" s="83" t="str">
        <f t="shared" si="382"/>
        <v/>
      </c>
      <c r="X2206" s="53" t="str">
        <f>IF(V2206="","",COUNTIF($V$7:V2206,"該当３"))</f>
        <v/>
      </c>
    </row>
    <row r="2207" spans="1:24">
      <c r="A2207" s="4">
        <v>1044904011</v>
      </c>
      <c r="B2207" s="4">
        <v>10</v>
      </c>
      <c r="C2207" s="4">
        <v>449</v>
      </c>
      <c r="D2207" s="269">
        <v>4</v>
      </c>
      <c r="E2207" s="270">
        <v>11</v>
      </c>
      <c r="F2207" s="7" t="s">
        <v>495</v>
      </c>
      <c r="G2207" s="7" t="s">
        <v>2196</v>
      </c>
      <c r="H2207" s="7" t="s">
        <v>2229</v>
      </c>
      <c r="I2207" s="7" t="s">
        <v>2237</v>
      </c>
      <c r="K2207" s="52" t="str">
        <f t="shared" si="383"/>
        <v/>
      </c>
      <c r="L2207" s="83" t="str">
        <f t="shared" si="384"/>
        <v/>
      </c>
      <c r="M2207" s="53" t="str">
        <f>IF(K2207="","",COUNTIF($K$7:K2207,"ﾘｽﾄ１"))</f>
        <v/>
      </c>
      <c r="N2207" s="53" t="str">
        <f t="shared" si="385"/>
        <v/>
      </c>
      <c r="O2207" s="54" t="str">
        <f t="shared" si="386"/>
        <v/>
      </c>
      <c r="P2207" s="53" t="str">
        <f t="shared" si="377"/>
        <v/>
      </c>
      <c r="Q2207" s="52" t="str">
        <f t="shared" si="378"/>
        <v/>
      </c>
      <c r="R2207" s="55" t="str">
        <f t="shared" si="379"/>
        <v/>
      </c>
      <c r="S2207" s="52" t="str">
        <f t="shared" si="387"/>
        <v/>
      </c>
      <c r="T2207" s="83" t="str">
        <f t="shared" si="380"/>
        <v/>
      </c>
      <c r="U2207" s="53" t="str">
        <f>IF(S2207="","",COUNTIF($S$7:S2207,"該当２"))</f>
        <v/>
      </c>
      <c r="V2207" s="56" t="str">
        <f t="shared" si="381"/>
        <v/>
      </c>
      <c r="W2207" s="83" t="str">
        <f t="shared" si="382"/>
        <v/>
      </c>
      <c r="X2207" s="53" t="str">
        <f>IF(V2207="","",COUNTIF($V$7:V2207,"該当３"))</f>
        <v/>
      </c>
    </row>
    <row r="2208" spans="1:24">
      <c r="A2208" s="4">
        <v>1044904012</v>
      </c>
      <c r="B2208" s="4">
        <v>10</v>
      </c>
      <c r="C2208" s="4">
        <v>449</v>
      </c>
      <c r="D2208" s="269">
        <v>4</v>
      </c>
      <c r="E2208" s="270">
        <v>12</v>
      </c>
      <c r="F2208" s="7" t="s">
        <v>495</v>
      </c>
      <c r="G2208" s="7" t="s">
        <v>2196</v>
      </c>
      <c r="H2208" s="7" t="s">
        <v>2229</v>
      </c>
      <c r="I2208" s="7" t="s">
        <v>2238</v>
      </c>
      <c r="K2208" s="52" t="str">
        <f t="shared" si="383"/>
        <v/>
      </c>
      <c r="L2208" s="83" t="str">
        <f t="shared" si="384"/>
        <v/>
      </c>
      <c r="M2208" s="53" t="str">
        <f>IF(K2208="","",COUNTIF($K$7:K2208,"ﾘｽﾄ１"))</f>
        <v/>
      </c>
      <c r="N2208" s="53" t="str">
        <f t="shared" si="385"/>
        <v/>
      </c>
      <c r="O2208" s="54" t="str">
        <f t="shared" si="386"/>
        <v/>
      </c>
      <c r="P2208" s="53" t="str">
        <f t="shared" si="377"/>
        <v/>
      </c>
      <c r="Q2208" s="52" t="str">
        <f t="shared" si="378"/>
        <v/>
      </c>
      <c r="R2208" s="55" t="str">
        <f t="shared" si="379"/>
        <v/>
      </c>
      <c r="S2208" s="52" t="str">
        <f t="shared" si="387"/>
        <v/>
      </c>
      <c r="T2208" s="83" t="str">
        <f t="shared" si="380"/>
        <v/>
      </c>
      <c r="U2208" s="53" t="str">
        <f>IF(S2208="","",COUNTIF($S$7:S2208,"該当２"))</f>
        <v/>
      </c>
      <c r="V2208" s="56" t="str">
        <f t="shared" si="381"/>
        <v/>
      </c>
      <c r="W2208" s="83" t="str">
        <f t="shared" si="382"/>
        <v/>
      </c>
      <c r="X2208" s="53" t="str">
        <f>IF(V2208="","",COUNTIF($V$7:V2208,"該当３"))</f>
        <v/>
      </c>
    </row>
    <row r="2209" spans="1:24">
      <c r="A2209" s="4">
        <v>1044904013</v>
      </c>
      <c r="B2209" s="4">
        <v>10</v>
      </c>
      <c r="C2209" s="4">
        <v>449</v>
      </c>
      <c r="D2209" s="269">
        <v>4</v>
      </c>
      <c r="E2209" s="270">
        <v>13</v>
      </c>
      <c r="F2209" s="7" t="s">
        <v>495</v>
      </c>
      <c r="G2209" s="7" t="s">
        <v>2196</v>
      </c>
      <c r="H2209" s="7" t="s">
        <v>2229</v>
      </c>
      <c r="I2209" s="7" t="s">
        <v>2171</v>
      </c>
      <c r="K2209" s="52" t="str">
        <f t="shared" si="383"/>
        <v/>
      </c>
      <c r="L2209" s="83" t="str">
        <f t="shared" si="384"/>
        <v/>
      </c>
      <c r="M2209" s="53" t="str">
        <f>IF(K2209="","",COUNTIF($K$7:K2209,"ﾘｽﾄ１"))</f>
        <v/>
      </c>
      <c r="N2209" s="53" t="str">
        <f t="shared" si="385"/>
        <v/>
      </c>
      <c r="O2209" s="54" t="str">
        <f t="shared" si="386"/>
        <v/>
      </c>
      <c r="P2209" s="53" t="str">
        <f t="shared" si="377"/>
        <v/>
      </c>
      <c r="Q2209" s="52" t="str">
        <f t="shared" si="378"/>
        <v/>
      </c>
      <c r="R2209" s="55" t="str">
        <f t="shared" si="379"/>
        <v/>
      </c>
      <c r="S2209" s="52" t="str">
        <f t="shared" si="387"/>
        <v/>
      </c>
      <c r="T2209" s="83" t="str">
        <f t="shared" si="380"/>
        <v/>
      </c>
      <c r="U2209" s="53" t="str">
        <f>IF(S2209="","",COUNTIF($S$7:S2209,"該当２"))</f>
        <v/>
      </c>
      <c r="V2209" s="56" t="str">
        <f t="shared" si="381"/>
        <v/>
      </c>
      <c r="W2209" s="83" t="str">
        <f t="shared" si="382"/>
        <v/>
      </c>
      <c r="X2209" s="53" t="str">
        <f>IF(V2209="","",COUNTIF($V$7:V2209,"該当３"))</f>
        <v/>
      </c>
    </row>
    <row r="2210" spans="1:24">
      <c r="A2210" s="4">
        <v>1044904014</v>
      </c>
      <c r="B2210" s="4">
        <v>10</v>
      </c>
      <c r="C2210" s="4">
        <v>449</v>
      </c>
      <c r="D2210" s="269">
        <v>4</v>
      </c>
      <c r="E2210" s="270">
        <v>14</v>
      </c>
      <c r="F2210" s="7" t="s">
        <v>495</v>
      </c>
      <c r="G2210" s="7" t="s">
        <v>2196</v>
      </c>
      <c r="H2210" s="7" t="s">
        <v>2229</v>
      </c>
      <c r="I2210" s="7" t="s">
        <v>2239</v>
      </c>
      <c r="K2210" s="52" t="str">
        <f t="shared" si="383"/>
        <v/>
      </c>
      <c r="L2210" s="83" t="str">
        <f t="shared" si="384"/>
        <v/>
      </c>
      <c r="M2210" s="53" t="str">
        <f>IF(K2210="","",COUNTIF($K$7:K2210,"ﾘｽﾄ１"))</f>
        <v/>
      </c>
      <c r="N2210" s="53" t="str">
        <f t="shared" si="385"/>
        <v/>
      </c>
      <c r="O2210" s="54" t="str">
        <f t="shared" si="386"/>
        <v/>
      </c>
      <c r="P2210" s="53" t="str">
        <f t="shared" si="377"/>
        <v/>
      </c>
      <c r="Q2210" s="52" t="str">
        <f t="shared" si="378"/>
        <v/>
      </c>
      <c r="R2210" s="55" t="str">
        <f t="shared" si="379"/>
        <v/>
      </c>
      <c r="S2210" s="52" t="str">
        <f t="shared" si="387"/>
        <v/>
      </c>
      <c r="T2210" s="83" t="str">
        <f t="shared" si="380"/>
        <v/>
      </c>
      <c r="U2210" s="53" t="str">
        <f>IF(S2210="","",COUNTIF($S$7:S2210,"該当２"))</f>
        <v/>
      </c>
      <c r="V2210" s="56" t="str">
        <f t="shared" si="381"/>
        <v/>
      </c>
      <c r="W2210" s="83" t="str">
        <f t="shared" si="382"/>
        <v/>
      </c>
      <c r="X2210" s="53" t="str">
        <f>IF(V2210="","",COUNTIF($V$7:V2210,"該当３"))</f>
        <v/>
      </c>
    </row>
    <row r="2211" spans="1:24">
      <c r="A2211" s="4">
        <v>1044904015</v>
      </c>
      <c r="B2211" s="4">
        <v>10</v>
      </c>
      <c r="C2211" s="4">
        <v>449</v>
      </c>
      <c r="D2211" s="269">
        <v>4</v>
      </c>
      <c r="E2211" s="270">
        <v>15</v>
      </c>
      <c r="F2211" s="7" t="s">
        <v>495</v>
      </c>
      <c r="G2211" s="7" t="s">
        <v>2196</v>
      </c>
      <c r="H2211" s="7" t="s">
        <v>2229</v>
      </c>
      <c r="I2211" s="7" t="s">
        <v>2240</v>
      </c>
      <c r="K2211" s="52" t="str">
        <f t="shared" si="383"/>
        <v/>
      </c>
      <c r="L2211" s="83" t="str">
        <f t="shared" si="384"/>
        <v/>
      </c>
      <c r="M2211" s="53" t="str">
        <f>IF(K2211="","",COUNTIF($K$7:K2211,"ﾘｽﾄ１"))</f>
        <v/>
      </c>
      <c r="N2211" s="53" t="str">
        <f t="shared" si="385"/>
        <v/>
      </c>
      <c r="O2211" s="54" t="str">
        <f t="shared" si="386"/>
        <v/>
      </c>
      <c r="P2211" s="53" t="str">
        <f t="shared" si="377"/>
        <v/>
      </c>
      <c r="Q2211" s="52" t="str">
        <f t="shared" si="378"/>
        <v/>
      </c>
      <c r="R2211" s="55" t="str">
        <f t="shared" si="379"/>
        <v/>
      </c>
      <c r="S2211" s="52" t="str">
        <f t="shared" si="387"/>
        <v/>
      </c>
      <c r="T2211" s="83" t="str">
        <f t="shared" si="380"/>
        <v/>
      </c>
      <c r="U2211" s="53" t="str">
        <f>IF(S2211="","",COUNTIF($S$7:S2211,"該当２"))</f>
        <v/>
      </c>
      <c r="V2211" s="56" t="str">
        <f t="shared" si="381"/>
        <v/>
      </c>
      <c r="W2211" s="83" t="str">
        <f t="shared" si="382"/>
        <v/>
      </c>
      <c r="X2211" s="53" t="str">
        <f>IF(V2211="","",COUNTIF($V$7:V2211,"該当３"))</f>
        <v/>
      </c>
    </row>
    <row r="2212" spans="1:24">
      <c r="A2212" s="4">
        <v>1044904016</v>
      </c>
      <c r="B2212" s="4">
        <v>10</v>
      </c>
      <c r="C2212" s="4">
        <v>449</v>
      </c>
      <c r="D2212" s="269">
        <v>4</v>
      </c>
      <c r="E2212" s="270">
        <v>16</v>
      </c>
      <c r="F2212" s="7" t="s">
        <v>495</v>
      </c>
      <c r="G2212" s="7" t="s">
        <v>2196</v>
      </c>
      <c r="H2212" s="7" t="s">
        <v>2229</v>
      </c>
      <c r="I2212" s="7" t="s">
        <v>2241</v>
      </c>
      <c r="K2212" s="52" t="str">
        <f t="shared" si="383"/>
        <v/>
      </c>
      <c r="L2212" s="83" t="str">
        <f t="shared" si="384"/>
        <v/>
      </c>
      <c r="M2212" s="53" t="str">
        <f>IF(K2212="","",COUNTIF($K$7:K2212,"ﾘｽﾄ１"))</f>
        <v/>
      </c>
      <c r="N2212" s="53" t="str">
        <f t="shared" si="385"/>
        <v/>
      </c>
      <c r="O2212" s="54" t="str">
        <f t="shared" si="386"/>
        <v/>
      </c>
      <c r="P2212" s="53" t="str">
        <f t="shared" si="377"/>
        <v/>
      </c>
      <c r="Q2212" s="52" t="str">
        <f t="shared" si="378"/>
        <v/>
      </c>
      <c r="R2212" s="55" t="str">
        <f t="shared" si="379"/>
        <v/>
      </c>
      <c r="S2212" s="52" t="str">
        <f t="shared" si="387"/>
        <v/>
      </c>
      <c r="T2212" s="83" t="str">
        <f t="shared" si="380"/>
        <v/>
      </c>
      <c r="U2212" s="53" t="str">
        <f>IF(S2212="","",COUNTIF($S$7:S2212,"該当２"))</f>
        <v/>
      </c>
      <c r="V2212" s="56" t="str">
        <f t="shared" si="381"/>
        <v/>
      </c>
      <c r="W2212" s="83" t="str">
        <f t="shared" si="382"/>
        <v/>
      </c>
      <c r="X2212" s="53" t="str">
        <f>IF(V2212="","",COUNTIF($V$7:V2212,"該当３"))</f>
        <v/>
      </c>
    </row>
    <row r="2213" spans="1:24">
      <c r="A2213" s="4">
        <v>1044904017</v>
      </c>
      <c r="B2213" s="4">
        <v>10</v>
      </c>
      <c r="C2213" s="4">
        <v>449</v>
      </c>
      <c r="D2213" s="269">
        <v>4</v>
      </c>
      <c r="E2213" s="270">
        <v>17</v>
      </c>
      <c r="F2213" s="7" t="s">
        <v>495</v>
      </c>
      <c r="G2213" s="7" t="s">
        <v>2196</v>
      </c>
      <c r="H2213" s="7" t="s">
        <v>2229</v>
      </c>
      <c r="I2213" s="7" t="s">
        <v>2242</v>
      </c>
      <c r="K2213" s="52" t="str">
        <f t="shared" si="383"/>
        <v/>
      </c>
      <c r="L2213" s="83" t="str">
        <f t="shared" si="384"/>
        <v/>
      </c>
      <c r="M2213" s="53" t="str">
        <f>IF(K2213="","",COUNTIF($K$7:K2213,"ﾘｽﾄ１"))</f>
        <v/>
      </c>
      <c r="N2213" s="53" t="str">
        <f t="shared" si="385"/>
        <v/>
      </c>
      <c r="O2213" s="54" t="str">
        <f t="shared" si="386"/>
        <v/>
      </c>
      <c r="P2213" s="53" t="str">
        <f t="shared" si="377"/>
        <v/>
      </c>
      <c r="Q2213" s="52" t="str">
        <f t="shared" si="378"/>
        <v/>
      </c>
      <c r="R2213" s="55" t="str">
        <f t="shared" si="379"/>
        <v/>
      </c>
      <c r="S2213" s="52" t="str">
        <f t="shared" si="387"/>
        <v/>
      </c>
      <c r="T2213" s="83" t="str">
        <f t="shared" si="380"/>
        <v/>
      </c>
      <c r="U2213" s="53" t="str">
        <f>IF(S2213="","",COUNTIF($S$7:S2213,"該当２"))</f>
        <v/>
      </c>
      <c r="V2213" s="56" t="str">
        <f t="shared" si="381"/>
        <v/>
      </c>
      <c r="W2213" s="83" t="str">
        <f t="shared" si="382"/>
        <v/>
      </c>
      <c r="X2213" s="53" t="str">
        <f>IF(V2213="","",COUNTIF($V$7:V2213,"該当３"))</f>
        <v/>
      </c>
    </row>
    <row r="2214" spans="1:24">
      <c r="A2214" s="4">
        <v>1044904018</v>
      </c>
      <c r="B2214" s="4">
        <v>10</v>
      </c>
      <c r="C2214" s="4">
        <v>449</v>
      </c>
      <c r="D2214" s="269">
        <v>4</v>
      </c>
      <c r="E2214" s="270">
        <v>18</v>
      </c>
      <c r="F2214" s="7" t="s">
        <v>495</v>
      </c>
      <c r="G2214" s="7" t="s">
        <v>2196</v>
      </c>
      <c r="H2214" s="7" t="s">
        <v>2229</v>
      </c>
      <c r="I2214" s="7" t="s">
        <v>2243</v>
      </c>
      <c r="K2214" s="52" t="str">
        <f t="shared" si="383"/>
        <v/>
      </c>
      <c r="L2214" s="83" t="str">
        <f t="shared" si="384"/>
        <v/>
      </c>
      <c r="M2214" s="53" t="str">
        <f>IF(K2214="","",COUNTIF($K$7:K2214,"ﾘｽﾄ１"))</f>
        <v/>
      </c>
      <c r="N2214" s="53" t="str">
        <f t="shared" si="385"/>
        <v/>
      </c>
      <c r="O2214" s="54" t="str">
        <f t="shared" si="386"/>
        <v/>
      </c>
      <c r="P2214" s="53" t="str">
        <f t="shared" si="377"/>
        <v/>
      </c>
      <c r="Q2214" s="52" t="str">
        <f t="shared" si="378"/>
        <v/>
      </c>
      <c r="R2214" s="55" t="str">
        <f t="shared" si="379"/>
        <v/>
      </c>
      <c r="S2214" s="52" t="str">
        <f t="shared" si="387"/>
        <v/>
      </c>
      <c r="T2214" s="83" t="str">
        <f t="shared" si="380"/>
        <v/>
      </c>
      <c r="U2214" s="53" t="str">
        <f>IF(S2214="","",COUNTIF($S$7:S2214,"該当２"))</f>
        <v/>
      </c>
      <c r="V2214" s="56" t="str">
        <f t="shared" si="381"/>
        <v/>
      </c>
      <c r="W2214" s="83" t="str">
        <f t="shared" si="382"/>
        <v/>
      </c>
      <c r="X2214" s="53" t="str">
        <f>IF(V2214="","",COUNTIF($V$7:V2214,"該当３"))</f>
        <v/>
      </c>
    </row>
    <row r="2215" spans="1:24">
      <c r="A2215" s="4">
        <v>1044904019</v>
      </c>
      <c r="B2215" s="4">
        <v>10</v>
      </c>
      <c r="C2215" s="4">
        <v>449</v>
      </c>
      <c r="D2215" s="269">
        <v>4</v>
      </c>
      <c r="E2215" s="270">
        <v>19</v>
      </c>
      <c r="F2215" s="7" t="s">
        <v>495</v>
      </c>
      <c r="G2215" s="7" t="s">
        <v>2196</v>
      </c>
      <c r="H2215" s="7" t="s">
        <v>2229</v>
      </c>
      <c r="I2215" s="7" t="s">
        <v>2137</v>
      </c>
      <c r="K2215" s="52" t="str">
        <f t="shared" si="383"/>
        <v/>
      </c>
      <c r="L2215" s="83" t="str">
        <f t="shared" si="384"/>
        <v/>
      </c>
      <c r="M2215" s="53" t="str">
        <f>IF(K2215="","",COUNTIF($K$7:K2215,"ﾘｽﾄ１"))</f>
        <v/>
      </c>
      <c r="N2215" s="53" t="str">
        <f t="shared" si="385"/>
        <v/>
      </c>
      <c r="O2215" s="54" t="str">
        <f t="shared" si="386"/>
        <v/>
      </c>
      <c r="P2215" s="53" t="str">
        <f t="shared" si="377"/>
        <v/>
      </c>
      <c r="Q2215" s="52" t="str">
        <f t="shared" si="378"/>
        <v/>
      </c>
      <c r="R2215" s="55" t="str">
        <f t="shared" si="379"/>
        <v/>
      </c>
      <c r="S2215" s="52" t="str">
        <f t="shared" si="387"/>
        <v/>
      </c>
      <c r="T2215" s="83" t="str">
        <f t="shared" si="380"/>
        <v/>
      </c>
      <c r="U2215" s="53" t="str">
        <f>IF(S2215="","",COUNTIF($S$7:S2215,"該当２"))</f>
        <v/>
      </c>
      <c r="V2215" s="56" t="str">
        <f t="shared" si="381"/>
        <v/>
      </c>
      <c r="W2215" s="83" t="str">
        <f t="shared" si="382"/>
        <v/>
      </c>
      <c r="X2215" s="53" t="str">
        <f>IF(V2215="","",COUNTIF($V$7:V2215,"該当３"))</f>
        <v/>
      </c>
    </row>
    <row r="2216" spans="1:24">
      <c r="A2216" s="4">
        <v>1044904020</v>
      </c>
      <c r="B2216" s="4">
        <v>10</v>
      </c>
      <c r="C2216" s="4">
        <v>449</v>
      </c>
      <c r="D2216" s="269">
        <v>4</v>
      </c>
      <c r="E2216" s="270">
        <v>20</v>
      </c>
      <c r="F2216" s="7" t="s">
        <v>495</v>
      </c>
      <c r="G2216" s="7" t="s">
        <v>2196</v>
      </c>
      <c r="H2216" s="7" t="s">
        <v>2229</v>
      </c>
      <c r="I2216" s="7" t="s">
        <v>2244</v>
      </c>
      <c r="K2216" s="52" t="str">
        <f t="shared" si="383"/>
        <v/>
      </c>
      <c r="L2216" s="83" t="str">
        <f t="shared" si="384"/>
        <v/>
      </c>
      <c r="M2216" s="53" t="str">
        <f>IF(K2216="","",COUNTIF($K$7:K2216,"ﾘｽﾄ１"))</f>
        <v/>
      </c>
      <c r="N2216" s="53" t="str">
        <f t="shared" si="385"/>
        <v/>
      </c>
      <c r="O2216" s="54" t="str">
        <f t="shared" si="386"/>
        <v/>
      </c>
      <c r="P2216" s="53" t="str">
        <f t="shared" si="377"/>
        <v/>
      </c>
      <c r="Q2216" s="52" t="str">
        <f t="shared" si="378"/>
        <v/>
      </c>
      <c r="R2216" s="55" t="str">
        <f t="shared" si="379"/>
        <v/>
      </c>
      <c r="S2216" s="52" t="str">
        <f t="shared" si="387"/>
        <v/>
      </c>
      <c r="T2216" s="83" t="str">
        <f t="shared" si="380"/>
        <v/>
      </c>
      <c r="U2216" s="53" t="str">
        <f>IF(S2216="","",COUNTIF($S$7:S2216,"該当２"))</f>
        <v/>
      </c>
      <c r="V2216" s="56" t="str">
        <f t="shared" si="381"/>
        <v/>
      </c>
      <c r="W2216" s="83" t="str">
        <f t="shared" si="382"/>
        <v/>
      </c>
      <c r="X2216" s="53" t="str">
        <f>IF(V2216="","",COUNTIF($V$7:V2216,"該当３"))</f>
        <v/>
      </c>
    </row>
    <row r="2217" spans="1:24">
      <c r="A2217" s="4">
        <v>1044904021</v>
      </c>
      <c r="B2217" s="4">
        <v>10</v>
      </c>
      <c r="C2217" s="4">
        <v>449</v>
      </c>
      <c r="D2217" s="269">
        <v>4</v>
      </c>
      <c r="E2217" s="270">
        <v>21</v>
      </c>
      <c r="F2217" s="7" t="s">
        <v>495</v>
      </c>
      <c r="G2217" s="7" t="s">
        <v>2196</v>
      </c>
      <c r="H2217" s="7" t="s">
        <v>2229</v>
      </c>
      <c r="I2217" s="7" t="s">
        <v>68</v>
      </c>
      <c r="K2217" s="52" t="str">
        <f t="shared" si="383"/>
        <v/>
      </c>
      <c r="L2217" s="83" t="str">
        <f t="shared" si="384"/>
        <v/>
      </c>
      <c r="M2217" s="53" t="str">
        <f>IF(K2217="","",COUNTIF($K$7:K2217,"ﾘｽﾄ１"))</f>
        <v/>
      </c>
      <c r="N2217" s="53" t="str">
        <f t="shared" si="385"/>
        <v/>
      </c>
      <c r="O2217" s="54" t="str">
        <f t="shared" si="386"/>
        <v/>
      </c>
      <c r="P2217" s="53" t="str">
        <f t="shared" si="377"/>
        <v/>
      </c>
      <c r="Q2217" s="52" t="str">
        <f t="shared" si="378"/>
        <v/>
      </c>
      <c r="R2217" s="55" t="str">
        <f t="shared" si="379"/>
        <v/>
      </c>
      <c r="S2217" s="52" t="str">
        <f t="shared" si="387"/>
        <v/>
      </c>
      <c r="T2217" s="83" t="str">
        <f t="shared" si="380"/>
        <v/>
      </c>
      <c r="U2217" s="53" t="str">
        <f>IF(S2217="","",COUNTIF($S$7:S2217,"該当２"))</f>
        <v/>
      </c>
      <c r="V2217" s="56" t="str">
        <f t="shared" si="381"/>
        <v/>
      </c>
      <c r="W2217" s="83" t="str">
        <f t="shared" si="382"/>
        <v/>
      </c>
      <c r="X2217" s="53" t="str">
        <f>IF(V2217="","",COUNTIF($V$7:V2217,"該当３"))</f>
        <v/>
      </c>
    </row>
    <row r="2218" spans="1:24">
      <c r="A2218" s="4">
        <v>1044904022</v>
      </c>
      <c r="B2218" s="4">
        <v>10</v>
      </c>
      <c r="C2218" s="4">
        <v>449</v>
      </c>
      <c r="D2218" s="269">
        <v>4</v>
      </c>
      <c r="E2218" s="270">
        <v>22</v>
      </c>
      <c r="F2218" s="7" t="s">
        <v>495</v>
      </c>
      <c r="G2218" s="7" t="s">
        <v>2196</v>
      </c>
      <c r="H2218" s="7" t="s">
        <v>2229</v>
      </c>
      <c r="I2218" s="7" t="s">
        <v>2245</v>
      </c>
      <c r="K2218" s="52" t="str">
        <f t="shared" si="383"/>
        <v/>
      </c>
      <c r="L2218" s="83" t="str">
        <f t="shared" si="384"/>
        <v/>
      </c>
      <c r="M2218" s="53" t="str">
        <f>IF(K2218="","",COUNTIF($K$7:K2218,"ﾘｽﾄ１"))</f>
        <v/>
      </c>
      <c r="N2218" s="53" t="str">
        <f t="shared" si="385"/>
        <v/>
      </c>
      <c r="O2218" s="54" t="str">
        <f t="shared" si="386"/>
        <v/>
      </c>
      <c r="P2218" s="53" t="str">
        <f t="shared" si="377"/>
        <v/>
      </c>
      <c r="Q2218" s="52" t="str">
        <f t="shared" si="378"/>
        <v/>
      </c>
      <c r="R2218" s="55" t="str">
        <f t="shared" si="379"/>
        <v/>
      </c>
      <c r="S2218" s="52" t="str">
        <f t="shared" si="387"/>
        <v/>
      </c>
      <c r="T2218" s="83" t="str">
        <f t="shared" si="380"/>
        <v/>
      </c>
      <c r="U2218" s="53" t="str">
        <f>IF(S2218="","",COUNTIF($S$7:S2218,"該当２"))</f>
        <v/>
      </c>
      <c r="V2218" s="56" t="str">
        <f t="shared" si="381"/>
        <v/>
      </c>
      <c r="W2218" s="83" t="str">
        <f t="shared" si="382"/>
        <v/>
      </c>
      <c r="X2218" s="53" t="str">
        <f>IF(V2218="","",COUNTIF($V$7:V2218,"該当３"))</f>
        <v/>
      </c>
    </row>
    <row r="2219" spans="1:24">
      <c r="A2219" s="4">
        <v>1044904023</v>
      </c>
      <c r="B2219" s="4">
        <v>10</v>
      </c>
      <c r="C2219" s="4">
        <v>449</v>
      </c>
      <c r="D2219" s="269">
        <v>4</v>
      </c>
      <c r="E2219" s="270">
        <v>23</v>
      </c>
      <c r="F2219" s="7" t="s">
        <v>495</v>
      </c>
      <c r="G2219" s="7" t="s">
        <v>2196</v>
      </c>
      <c r="H2219" s="7" t="s">
        <v>2229</v>
      </c>
      <c r="I2219" s="7" t="s">
        <v>2246</v>
      </c>
      <c r="K2219" s="52" t="str">
        <f t="shared" si="383"/>
        <v/>
      </c>
      <c r="L2219" s="83" t="str">
        <f t="shared" si="384"/>
        <v/>
      </c>
      <c r="M2219" s="53" t="str">
        <f>IF(K2219="","",COUNTIF($K$7:K2219,"ﾘｽﾄ１"))</f>
        <v/>
      </c>
      <c r="N2219" s="53" t="str">
        <f t="shared" si="385"/>
        <v/>
      </c>
      <c r="O2219" s="54" t="str">
        <f t="shared" si="386"/>
        <v/>
      </c>
      <c r="P2219" s="53" t="str">
        <f t="shared" si="377"/>
        <v/>
      </c>
      <c r="Q2219" s="52" t="str">
        <f t="shared" si="378"/>
        <v/>
      </c>
      <c r="R2219" s="55" t="str">
        <f t="shared" si="379"/>
        <v/>
      </c>
      <c r="S2219" s="52" t="str">
        <f t="shared" si="387"/>
        <v/>
      </c>
      <c r="T2219" s="83" t="str">
        <f t="shared" si="380"/>
        <v/>
      </c>
      <c r="U2219" s="53" t="str">
        <f>IF(S2219="","",COUNTIF($S$7:S2219,"該当２"))</f>
        <v/>
      </c>
      <c r="V2219" s="56" t="str">
        <f t="shared" si="381"/>
        <v/>
      </c>
      <c r="W2219" s="83" t="str">
        <f t="shared" si="382"/>
        <v/>
      </c>
      <c r="X2219" s="53" t="str">
        <f>IF(V2219="","",COUNTIF($V$7:V2219,"該当３"))</f>
        <v/>
      </c>
    </row>
    <row r="2220" spans="1:24">
      <c r="A2220" s="4">
        <v>1044904024</v>
      </c>
      <c r="B2220" s="4">
        <v>10</v>
      </c>
      <c r="C2220" s="4">
        <v>449</v>
      </c>
      <c r="D2220" s="269">
        <v>4</v>
      </c>
      <c r="E2220" s="270">
        <v>24</v>
      </c>
      <c r="F2220" s="7" t="s">
        <v>495</v>
      </c>
      <c r="G2220" s="7" t="s">
        <v>2196</v>
      </c>
      <c r="H2220" s="7" t="s">
        <v>2229</v>
      </c>
      <c r="I2220" s="7" t="s">
        <v>2247</v>
      </c>
      <c r="K2220" s="52" t="str">
        <f t="shared" si="383"/>
        <v/>
      </c>
      <c r="L2220" s="83" t="str">
        <f t="shared" si="384"/>
        <v/>
      </c>
      <c r="M2220" s="53" t="str">
        <f>IF(K2220="","",COUNTIF($K$7:K2220,"ﾘｽﾄ１"))</f>
        <v/>
      </c>
      <c r="N2220" s="53" t="str">
        <f t="shared" si="385"/>
        <v/>
      </c>
      <c r="O2220" s="54" t="str">
        <f t="shared" si="386"/>
        <v/>
      </c>
      <c r="P2220" s="53" t="str">
        <f t="shared" si="377"/>
        <v/>
      </c>
      <c r="Q2220" s="52" t="str">
        <f t="shared" si="378"/>
        <v/>
      </c>
      <c r="R2220" s="55" t="str">
        <f t="shared" si="379"/>
        <v/>
      </c>
      <c r="S2220" s="52" t="str">
        <f t="shared" si="387"/>
        <v/>
      </c>
      <c r="T2220" s="83" t="str">
        <f t="shared" si="380"/>
        <v/>
      </c>
      <c r="U2220" s="53" t="str">
        <f>IF(S2220="","",COUNTIF($S$7:S2220,"該当２"))</f>
        <v/>
      </c>
      <c r="V2220" s="56" t="str">
        <f t="shared" si="381"/>
        <v/>
      </c>
      <c r="W2220" s="83" t="str">
        <f t="shared" si="382"/>
        <v/>
      </c>
      <c r="X2220" s="53" t="str">
        <f>IF(V2220="","",COUNTIF($V$7:V2220,"該当３"))</f>
        <v/>
      </c>
    </row>
    <row r="2221" spans="1:24">
      <c r="A2221" s="4">
        <v>1044904025</v>
      </c>
      <c r="B2221" s="4">
        <v>10</v>
      </c>
      <c r="C2221" s="4">
        <v>449</v>
      </c>
      <c r="D2221" s="269">
        <v>4</v>
      </c>
      <c r="E2221" s="270">
        <v>25</v>
      </c>
      <c r="F2221" s="7" t="s">
        <v>495</v>
      </c>
      <c r="G2221" s="7" t="s">
        <v>2196</v>
      </c>
      <c r="H2221" s="7" t="s">
        <v>2229</v>
      </c>
      <c r="I2221" s="7" t="s">
        <v>2210</v>
      </c>
      <c r="K2221" s="52" t="str">
        <f t="shared" si="383"/>
        <v/>
      </c>
      <c r="L2221" s="83" t="str">
        <f t="shared" si="384"/>
        <v/>
      </c>
      <c r="M2221" s="53" t="str">
        <f>IF(K2221="","",COUNTIF($K$7:K2221,"ﾘｽﾄ１"))</f>
        <v/>
      </c>
      <c r="N2221" s="53" t="str">
        <f t="shared" si="385"/>
        <v/>
      </c>
      <c r="O2221" s="54" t="str">
        <f t="shared" si="386"/>
        <v/>
      </c>
      <c r="P2221" s="53" t="str">
        <f t="shared" si="377"/>
        <v/>
      </c>
      <c r="Q2221" s="52" t="str">
        <f t="shared" si="378"/>
        <v/>
      </c>
      <c r="R2221" s="55" t="str">
        <f t="shared" si="379"/>
        <v/>
      </c>
      <c r="S2221" s="52" t="str">
        <f t="shared" si="387"/>
        <v/>
      </c>
      <c r="T2221" s="83" t="str">
        <f t="shared" si="380"/>
        <v/>
      </c>
      <c r="U2221" s="53" t="str">
        <f>IF(S2221="","",COUNTIF($S$7:S2221,"該当２"))</f>
        <v/>
      </c>
      <c r="V2221" s="56" t="str">
        <f t="shared" si="381"/>
        <v/>
      </c>
      <c r="W2221" s="83" t="str">
        <f t="shared" si="382"/>
        <v/>
      </c>
      <c r="X2221" s="53" t="str">
        <f>IF(V2221="","",COUNTIF($V$7:V2221,"該当３"))</f>
        <v/>
      </c>
    </row>
    <row r="2222" spans="1:24">
      <c r="A2222" s="4">
        <v>1046400000</v>
      </c>
      <c r="B2222" s="4">
        <v>10</v>
      </c>
      <c r="C2222" s="4">
        <v>464</v>
      </c>
      <c r="D2222" s="269">
        <v>0</v>
      </c>
      <c r="E2222" s="270">
        <v>0</v>
      </c>
      <c r="F2222" s="7" t="s">
        <v>495</v>
      </c>
      <c r="G2222" s="7" t="s">
        <v>2248</v>
      </c>
      <c r="K2222" s="52" t="str">
        <f t="shared" si="383"/>
        <v>ﾘｽﾄ１</v>
      </c>
      <c r="L2222" s="83" t="str">
        <f t="shared" si="384"/>
        <v>玉村町</v>
      </c>
      <c r="M2222" s="53">
        <f>IF(K2222="","",COUNTIF($K$7:K2222,"ﾘｽﾄ１"))</f>
        <v>30</v>
      </c>
      <c r="N2222" s="53" t="str">
        <f t="shared" si="385"/>
        <v/>
      </c>
      <c r="O2222" s="54" t="str">
        <f t="shared" si="386"/>
        <v/>
      </c>
      <c r="P2222" s="53" t="str">
        <f t="shared" si="377"/>
        <v/>
      </c>
      <c r="Q2222" s="52" t="str">
        <f t="shared" si="378"/>
        <v/>
      </c>
      <c r="R2222" s="55" t="str">
        <f t="shared" si="379"/>
        <v/>
      </c>
      <c r="S2222" s="52" t="str">
        <f t="shared" si="387"/>
        <v/>
      </c>
      <c r="T2222" s="83" t="str">
        <f t="shared" si="380"/>
        <v/>
      </c>
      <c r="U2222" s="53" t="str">
        <f>IF(S2222="","",COUNTIF($S$7:S2222,"該当２"))</f>
        <v/>
      </c>
      <c r="V2222" s="56" t="str">
        <f t="shared" si="381"/>
        <v/>
      </c>
      <c r="W2222" s="83" t="str">
        <f t="shared" si="382"/>
        <v/>
      </c>
      <c r="X2222" s="53" t="str">
        <f>IF(V2222="","",COUNTIF($V$7:V2222,"該当３"))</f>
        <v/>
      </c>
    </row>
    <row r="2223" spans="1:24">
      <c r="A2223" s="4">
        <v>1046401000</v>
      </c>
      <c r="B2223" s="4">
        <v>10</v>
      </c>
      <c r="C2223" s="4">
        <v>464</v>
      </c>
      <c r="D2223" s="269">
        <v>1</v>
      </c>
      <c r="E2223" s="270">
        <v>0</v>
      </c>
      <c r="F2223" s="7" t="s">
        <v>495</v>
      </c>
      <c r="G2223" s="7" t="s">
        <v>2248</v>
      </c>
      <c r="H2223" s="7" t="s">
        <v>2249</v>
      </c>
      <c r="K2223" s="52" t="str">
        <f t="shared" si="383"/>
        <v/>
      </c>
      <c r="L2223" s="83" t="str">
        <f t="shared" si="384"/>
        <v/>
      </c>
      <c r="M2223" s="53" t="str">
        <f>IF(K2223="","",COUNTIF($K$7:K2223,"ﾘｽﾄ１"))</f>
        <v/>
      </c>
      <c r="N2223" s="53" t="str">
        <f t="shared" si="385"/>
        <v/>
      </c>
      <c r="O2223" s="54" t="str">
        <f t="shared" si="386"/>
        <v/>
      </c>
      <c r="P2223" s="53" t="str">
        <f t="shared" si="377"/>
        <v/>
      </c>
      <c r="Q2223" s="52" t="str">
        <f t="shared" si="378"/>
        <v/>
      </c>
      <c r="R2223" s="55" t="str">
        <f t="shared" si="379"/>
        <v/>
      </c>
      <c r="S2223" s="52" t="str">
        <f t="shared" si="387"/>
        <v/>
      </c>
      <c r="T2223" s="83" t="str">
        <f t="shared" si="380"/>
        <v/>
      </c>
      <c r="U2223" s="53" t="str">
        <f>IF(S2223="","",COUNTIF($S$7:S2223,"該当２"))</f>
        <v/>
      </c>
      <c r="V2223" s="56" t="str">
        <f t="shared" si="381"/>
        <v/>
      </c>
      <c r="W2223" s="83" t="str">
        <f t="shared" si="382"/>
        <v/>
      </c>
      <c r="X2223" s="53" t="str">
        <f>IF(V2223="","",COUNTIF($V$7:V2223,"該当３"))</f>
        <v/>
      </c>
    </row>
    <row r="2224" spans="1:24">
      <c r="A2224" s="4">
        <v>1046401001</v>
      </c>
      <c r="B2224" s="4">
        <v>10</v>
      </c>
      <c r="C2224" s="4">
        <v>464</v>
      </c>
      <c r="D2224" s="269">
        <v>1</v>
      </c>
      <c r="E2224" s="270">
        <v>1</v>
      </c>
      <c r="F2224" s="7" t="s">
        <v>495</v>
      </c>
      <c r="G2224" s="7" t="s">
        <v>2248</v>
      </c>
      <c r="H2224" s="7" t="s">
        <v>2248</v>
      </c>
      <c r="I2224" s="7" t="s">
        <v>2250</v>
      </c>
      <c r="K2224" s="52" t="str">
        <f t="shared" si="383"/>
        <v/>
      </c>
      <c r="L2224" s="83" t="str">
        <f t="shared" si="384"/>
        <v/>
      </c>
      <c r="M2224" s="53" t="str">
        <f>IF(K2224="","",COUNTIF($K$7:K2224,"ﾘｽﾄ１"))</f>
        <v/>
      </c>
      <c r="N2224" s="53" t="str">
        <f t="shared" si="385"/>
        <v/>
      </c>
      <c r="O2224" s="54" t="str">
        <f t="shared" si="386"/>
        <v/>
      </c>
      <c r="P2224" s="53" t="str">
        <f t="shared" si="377"/>
        <v/>
      </c>
      <c r="Q2224" s="52" t="str">
        <f t="shared" si="378"/>
        <v/>
      </c>
      <c r="R2224" s="55" t="str">
        <f t="shared" si="379"/>
        <v/>
      </c>
      <c r="S2224" s="52" t="str">
        <f t="shared" si="387"/>
        <v/>
      </c>
      <c r="T2224" s="83" t="str">
        <f t="shared" si="380"/>
        <v/>
      </c>
      <c r="U2224" s="53" t="str">
        <f>IF(S2224="","",COUNTIF($S$7:S2224,"該当２"))</f>
        <v/>
      </c>
      <c r="V2224" s="56" t="str">
        <f t="shared" si="381"/>
        <v/>
      </c>
      <c r="W2224" s="83" t="str">
        <f t="shared" si="382"/>
        <v/>
      </c>
      <c r="X2224" s="53" t="str">
        <f>IF(V2224="","",COUNTIF($V$7:V2224,"該当３"))</f>
        <v/>
      </c>
    </row>
    <row r="2225" spans="1:24">
      <c r="A2225" s="4">
        <v>1046401002</v>
      </c>
      <c r="B2225" s="4">
        <v>10</v>
      </c>
      <c r="C2225" s="4">
        <v>464</v>
      </c>
      <c r="D2225" s="269">
        <v>1</v>
      </c>
      <c r="E2225" s="270">
        <v>2</v>
      </c>
      <c r="F2225" s="7" t="s">
        <v>495</v>
      </c>
      <c r="G2225" s="7" t="s">
        <v>2248</v>
      </c>
      <c r="H2225" s="7" t="s">
        <v>2248</v>
      </c>
      <c r="I2225" s="7" t="s">
        <v>2251</v>
      </c>
      <c r="K2225" s="52" t="str">
        <f t="shared" si="383"/>
        <v/>
      </c>
      <c r="L2225" s="83" t="str">
        <f t="shared" si="384"/>
        <v/>
      </c>
      <c r="M2225" s="53" t="str">
        <f>IF(K2225="","",COUNTIF($K$7:K2225,"ﾘｽﾄ１"))</f>
        <v/>
      </c>
      <c r="N2225" s="53" t="str">
        <f t="shared" si="385"/>
        <v/>
      </c>
      <c r="O2225" s="54" t="str">
        <f t="shared" si="386"/>
        <v/>
      </c>
      <c r="P2225" s="53" t="str">
        <f t="shared" si="377"/>
        <v/>
      </c>
      <c r="Q2225" s="52" t="str">
        <f t="shared" si="378"/>
        <v/>
      </c>
      <c r="R2225" s="55" t="str">
        <f t="shared" si="379"/>
        <v/>
      </c>
      <c r="S2225" s="52" t="str">
        <f t="shared" si="387"/>
        <v/>
      </c>
      <c r="T2225" s="83" t="str">
        <f t="shared" si="380"/>
        <v/>
      </c>
      <c r="U2225" s="53" t="str">
        <f>IF(S2225="","",COUNTIF($S$7:S2225,"該当２"))</f>
        <v/>
      </c>
      <c r="V2225" s="56" t="str">
        <f t="shared" si="381"/>
        <v/>
      </c>
      <c r="W2225" s="83" t="str">
        <f t="shared" si="382"/>
        <v/>
      </c>
      <c r="X2225" s="53" t="str">
        <f>IF(V2225="","",COUNTIF($V$7:V2225,"該当３"))</f>
        <v/>
      </c>
    </row>
    <row r="2226" spans="1:24">
      <c r="A2226" s="4">
        <v>1046401003</v>
      </c>
      <c r="B2226" s="4">
        <v>10</v>
      </c>
      <c r="C2226" s="4">
        <v>464</v>
      </c>
      <c r="D2226" s="269">
        <v>1</v>
      </c>
      <c r="E2226" s="270">
        <v>3</v>
      </c>
      <c r="F2226" s="7" t="s">
        <v>495</v>
      </c>
      <c r="G2226" s="7" t="s">
        <v>2248</v>
      </c>
      <c r="H2226" s="7" t="s">
        <v>2248</v>
      </c>
      <c r="I2226" s="7" t="s">
        <v>147</v>
      </c>
      <c r="K2226" s="52" t="str">
        <f t="shared" si="383"/>
        <v/>
      </c>
      <c r="L2226" s="83" t="str">
        <f t="shared" si="384"/>
        <v/>
      </c>
      <c r="M2226" s="53" t="str">
        <f>IF(K2226="","",COUNTIF($K$7:K2226,"ﾘｽﾄ１"))</f>
        <v/>
      </c>
      <c r="N2226" s="53" t="str">
        <f t="shared" si="385"/>
        <v/>
      </c>
      <c r="O2226" s="54" t="str">
        <f t="shared" si="386"/>
        <v/>
      </c>
      <c r="P2226" s="53" t="str">
        <f t="shared" si="377"/>
        <v/>
      </c>
      <c r="Q2226" s="52" t="str">
        <f t="shared" si="378"/>
        <v/>
      </c>
      <c r="R2226" s="55" t="str">
        <f t="shared" si="379"/>
        <v/>
      </c>
      <c r="S2226" s="52" t="str">
        <f t="shared" si="387"/>
        <v/>
      </c>
      <c r="T2226" s="83" t="str">
        <f t="shared" si="380"/>
        <v/>
      </c>
      <c r="U2226" s="53" t="str">
        <f>IF(S2226="","",COUNTIF($S$7:S2226,"該当２"))</f>
        <v/>
      </c>
      <c r="V2226" s="56" t="str">
        <f t="shared" si="381"/>
        <v/>
      </c>
      <c r="W2226" s="83" t="str">
        <f t="shared" si="382"/>
        <v/>
      </c>
      <c r="X2226" s="53" t="str">
        <f>IF(V2226="","",COUNTIF($V$7:V2226,"該当３"))</f>
        <v/>
      </c>
    </row>
    <row r="2227" spans="1:24">
      <c r="A2227" s="4">
        <v>1046401004</v>
      </c>
      <c r="B2227" s="4">
        <v>10</v>
      </c>
      <c r="C2227" s="4">
        <v>464</v>
      </c>
      <c r="D2227" s="269">
        <v>1</v>
      </c>
      <c r="E2227" s="270">
        <v>4</v>
      </c>
      <c r="F2227" s="7" t="s">
        <v>495</v>
      </c>
      <c r="G2227" s="7" t="s">
        <v>2248</v>
      </c>
      <c r="H2227" s="7" t="s">
        <v>2248</v>
      </c>
      <c r="I2227" s="7" t="s">
        <v>68</v>
      </c>
      <c r="K2227" s="52" t="str">
        <f t="shared" si="383"/>
        <v/>
      </c>
      <c r="L2227" s="83" t="str">
        <f t="shared" si="384"/>
        <v/>
      </c>
      <c r="M2227" s="53" t="str">
        <f>IF(K2227="","",COUNTIF($K$7:K2227,"ﾘｽﾄ１"))</f>
        <v/>
      </c>
      <c r="N2227" s="53" t="str">
        <f t="shared" si="385"/>
        <v/>
      </c>
      <c r="O2227" s="54" t="str">
        <f t="shared" si="386"/>
        <v/>
      </c>
      <c r="P2227" s="53" t="str">
        <f t="shared" si="377"/>
        <v/>
      </c>
      <c r="Q2227" s="52" t="str">
        <f t="shared" si="378"/>
        <v/>
      </c>
      <c r="R2227" s="55" t="str">
        <f t="shared" si="379"/>
        <v/>
      </c>
      <c r="S2227" s="52" t="str">
        <f t="shared" si="387"/>
        <v/>
      </c>
      <c r="T2227" s="83" t="str">
        <f t="shared" si="380"/>
        <v/>
      </c>
      <c r="U2227" s="53" t="str">
        <f>IF(S2227="","",COUNTIF($S$7:S2227,"該当２"))</f>
        <v/>
      </c>
      <c r="V2227" s="56" t="str">
        <f t="shared" si="381"/>
        <v/>
      </c>
      <c r="W2227" s="83" t="str">
        <f t="shared" si="382"/>
        <v/>
      </c>
      <c r="X2227" s="53" t="str">
        <f>IF(V2227="","",COUNTIF($V$7:V2227,"該当３"))</f>
        <v/>
      </c>
    </row>
    <row r="2228" spans="1:24">
      <c r="A2228" s="4">
        <v>1046401005</v>
      </c>
      <c r="B2228" s="4">
        <v>10</v>
      </c>
      <c r="C2228" s="4">
        <v>464</v>
      </c>
      <c r="D2228" s="269">
        <v>1</v>
      </c>
      <c r="E2228" s="270">
        <v>5</v>
      </c>
      <c r="F2228" s="7" t="s">
        <v>495</v>
      </c>
      <c r="G2228" s="7" t="s">
        <v>2248</v>
      </c>
      <c r="H2228" s="7" t="s">
        <v>2248</v>
      </c>
      <c r="I2228" s="7" t="s">
        <v>2252</v>
      </c>
      <c r="K2228" s="52" t="str">
        <f t="shared" si="383"/>
        <v/>
      </c>
      <c r="L2228" s="83" t="str">
        <f t="shared" si="384"/>
        <v/>
      </c>
      <c r="M2228" s="53" t="str">
        <f>IF(K2228="","",COUNTIF($K$7:K2228,"ﾘｽﾄ１"))</f>
        <v/>
      </c>
      <c r="N2228" s="53" t="str">
        <f t="shared" si="385"/>
        <v/>
      </c>
      <c r="O2228" s="54" t="str">
        <f t="shared" si="386"/>
        <v/>
      </c>
      <c r="P2228" s="53" t="str">
        <f t="shared" si="377"/>
        <v/>
      </c>
      <c r="Q2228" s="52" t="str">
        <f t="shared" si="378"/>
        <v/>
      </c>
      <c r="R2228" s="55" t="str">
        <f t="shared" si="379"/>
        <v/>
      </c>
      <c r="S2228" s="52" t="str">
        <f t="shared" si="387"/>
        <v/>
      </c>
      <c r="T2228" s="83" t="str">
        <f t="shared" si="380"/>
        <v/>
      </c>
      <c r="U2228" s="53" t="str">
        <f>IF(S2228="","",COUNTIF($S$7:S2228,"該当２"))</f>
        <v/>
      </c>
      <c r="V2228" s="56" t="str">
        <f t="shared" si="381"/>
        <v/>
      </c>
      <c r="W2228" s="83" t="str">
        <f t="shared" si="382"/>
        <v/>
      </c>
      <c r="X2228" s="53" t="str">
        <f>IF(V2228="","",COUNTIF($V$7:V2228,"該当３"))</f>
        <v/>
      </c>
    </row>
    <row r="2229" spans="1:24">
      <c r="A2229" s="4">
        <v>1046401006</v>
      </c>
      <c r="B2229" s="4">
        <v>10</v>
      </c>
      <c r="C2229" s="4">
        <v>464</v>
      </c>
      <c r="D2229" s="269">
        <v>1</v>
      </c>
      <c r="E2229" s="270">
        <v>6</v>
      </c>
      <c r="F2229" s="7" t="s">
        <v>495</v>
      </c>
      <c r="G2229" s="7" t="s">
        <v>2248</v>
      </c>
      <c r="H2229" s="7" t="s">
        <v>2248</v>
      </c>
      <c r="I2229" s="7" t="s">
        <v>2253</v>
      </c>
      <c r="K2229" s="52" t="str">
        <f t="shared" si="383"/>
        <v/>
      </c>
      <c r="L2229" s="83" t="str">
        <f t="shared" si="384"/>
        <v/>
      </c>
      <c r="M2229" s="53" t="str">
        <f>IF(K2229="","",COUNTIF($K$7:K2229,"ﾘｽﾄ１"))</f>
        <v/>
      </c>
      <c r="N2229" s="53" t="str">
        <f t="shared" si="385"/>
        <v/>
      </c>
      <c r="O2229" s="54" t="str">
        <f t="shared" si="386"/>
        <v/>
      </c>
      <c r="P2229" s="53" t="str">
        <f t="shared" si="377"/>
        <v/>
      </c>
      <c r="Q2229" s="52" t="str">
        <f t="shared" si="378"/>
        <v/>
      </c>
      <c r="R2229" s="55" t="str">
        <f t="shared" si="379"/>
        <v/>
      </c>
      <c r="S2229" s="52" t="str">
        <f t="shared" si="387"/>
        <v/>
      </c>
      <c r="T2229" s="83" t="str">
        <f t="shared" si="380"/>
        <v/>
      </c>
      <c r="U2229" s="53" t="str">
        <f>IF(S2229="","",COUNTIF($S$7:S2229,"該当２"))</f>
        <v/>
      </c>
      <c r="V2229" s="56" t="str">
        <f t="shared" si="381"/>
        <v/>
      </c>
      <c r="W2229" s="83" t="str">
        <f t="shared" si="382"/>
        <v/>
      </c>
      <c r="X2229" s="53" t="str">
        <f>IF(V2229="","",COUNTIF($V$7:V2229,"該当３"))</f>
        <v/>
      </c>
    </row>
    <row r="2230" spans="1:24">
      <c r="A2230" s="4">
        <v>1046401007</v>
      </c>
      <c r="B2230" s="4">
        <v>10</v>
      </c>
      <c r="C2230" s="4">
        <v>464</v>
      </c>
      <c r="D2230" s="269">
        <v>1</v>
      </c>
      <c r="E2230" s="270">
        <v>7</v>
      </c>
      <c r="F2230" s="7" t="s">
        <v>495</v>
      </c>
      <c r="G2230" s="7" t="s">
        <v>2248</v>
      </c>
      <c r="H2230" s="7" t="s">
        <v>2248</v>
      </c>
      <c r="I2230" s="7" t="s">
        <v>2254</v>
      </c>
      <c r="K2230" s="52" t="str">
        <f t="shared" si="383"/>
        <v/>
      </c>
      <c r="L2230" s="83" t="str">
        <f t="shared" si="384"/>
        <v/>
      </c>
      <c r="M2230" s="53" t="str">
        <f>IF(K2230="","",COUNTIF($K$7:K2230,"ﾘｽﾄ１"))</f>
        <v/>
      </c>
      <c r="N2230" s="53" t="str">
        <f t="shared" si="385"/>
        <v/>
      </c>
      <c r="O2230" s="54" t="str">
        <f t="shared" si="386"/>
        <v/>
      </c>
      <c r="P2230" s="53" t="str">
        <f t="shared" si="377"/>
        <v/>
      </c>
      <c r="Q2230" s="52" t="str">
        <f t="shared" si="378"/>
        <v/>
      </c>
      <c r="R2230" s="55" t="str">
        <f t="shared" si="379"/>
        <v/>
      </c>
      <c r="S2230" s="52" t="str">
        <f t="shared" si="387"/>
        <v/>
      </c>
      <c r="T2230" s="83" t="str">
        <f t="shared" si="380"/>
        <v/>
      </c>
      <c r="U2230" s="53" t="str">
        <f>IF(S2230="","",COUNTIF($S$7:S2230,"該当２"))</f>
        <v/>
      </c>
      <c r="V2230" s="56" t="str">
        <f t="shared" si="381"/>
        <v/>
      </c>
      <c r="W2230" s="83" t="str">
        <f t="shared" si="382"/>
        <v/>
      </c>
      <c r="X2230" s="53" t="str">
        <f>IF(V2230="","",COUNTIF($V$7:V2230,"該当３"))</f>
        <v/>
      </c>
    </row>
    <row r="2231" spans="1:24">
      <c r="A2231" s="4">
        <v>1046401008</v>
      </c>
      <c r="B2231" s="4">
        <v>10</v>
      </c>
      <c r="C2231" s="4">
        <v>464</v>
      </c>
      <c r="D2231" s="269">
        <v>1</v>
      </c>
      <c r="E2231" s="270">
        <v>8</v>
      </c>
      <c r="F2231" s="7" t="s">
        <v>495</v>
      </c>
      <c r="G2231" s="7" t="s">
        <v>2248</v>
      </c>
      <c r="H2231" s="7" t="s">
        <v>2248</v>
      </c>
      <c r="I2231" s="7" t="s">
        <v>125</v>
      </c>
      <c r="K2231" s="52" t="str">
        <f t="shared" si="383"/>
        <v/>
      </c>
      <c r="L2231" s="83" t="str">
        <f t="shared" si="384"/>
        <v/>
      </c>
      <c r="M2231" s="53" t="str">
        <f>IF(K2231="","",COUNTIF($K$7:K2231,"ﾘｽﾄ１"))</f>
        <v/>
      </c>
      <c r="N2231" s="53" t="str">
        <f t="shared" si="385"/>
        <v/>
      </c>
      <c r="O2231" s="54" t="str">
        <f t="shared" si="386"/>
        <v/>
      </c>
      <c r="P2231" s="53" t="str">
        <f t="shared" si="377"/>
        <v/>
      </c>
      <c r="Q2231" s="52" t="str">
        <f t="shared" si="378"/>
        <v/>
      </c>
      <c r="R2231" s="55" t="str">
        <f t="shared" si="379"/>
        <v/>
      </c>
      <c r="S2231" s="52" t="str">
        <f t="shared" si="387"/>
        <v/>
      </c>
      <c r="T2231" s="83" t="str">
        <f t="shared" si="380"/>
        <v/>
      </c>
      <c r="U2231" s="53" t="str">
        <f>IF(S2231="","",COUNTIF($S$7:S2231,"該当２"))</f>
        <v/>
      </c>
      <c r="V2231" s="56" t="str">
        <f t="shared" si="381"/>
        <v/>
      </c>
      <c r="W2231" s="83" t="str">
        <f t="shared" si="382"/>
        <v/>
      </c>
      <c r="X2231" s="53" t="str">
        <f>IF(V2231="","",COUNTIF($V$7:V2231,"該当３"))</f>
        <v/>
      </c>
    </row>
    <row r="2232" spans="1:24">
      <c r="A2232" s="4">
        <v>1046402000</v>
      </c>
      <c r="B2232" s="4">
        <v>10</v>
      </c>
      <c r="C2232" s="4">
        <v>464</v>
      </c>
      <c r="D2232" s="269">
        <v>2</v>
      </c>
      <c r="E2232" s="270">
        <v>0</v>
      </c>
      <c r="F2232" s="7" t="s">
        <v>495</v>
      </c>
      <c r="G2232" s="7" t="s">
        <v>2248</v>
      </c>
      <c r="H2232" s="7" t="s">
        <v>2255</v>
      </c>
      <c r="K2232" s="52" t="str">
        <f t="shared" si="383"/>
        <v/>
      </c>
      <c r="L2232" s="83" t="str">
        <f t="shared" si="384"/>
        <v/>
      </c>
      <c r="M2232" s="53" t="str">
        <f>IF(K2232="","",COUNTIF($K$7:K2232,"ﾘｽﾄ１"))</f>
        <v/>
      </c>
      <c r="N2232" s="53" t="str">
        <f t="shared" si="385"/>
        <v/>
      </c>
      <c r="O2232" s="54" t="str">
        <f t="shared" si="386"/>
        <v/>
      </c>
      <c r="P2232" s="53" t="str">
        <f t="shared" si="377"/>
        <v/>
      </c>
      <c r="Q2232" s="52" t="str">
        <f t="shared" si="378"/>
        <v/>
      </c>
      <c r="R2232" s="55" t="str">
        <f t="shared" si="379"/>
        <v/>
      </c>
      <c r="S2232" s="52" t="str">
        <f t="shared" si="387"/>
        <v/>
      </c>
      <c r="T2232" s="83" t="str">
        <f t="shared" si="380"/>
        <v/>
      </c>
      <c r="U2232" s="53" t="str">
        <f>IF(S2232="","",COUNTIF($S$7:S2232,"該当２"))</f>
        <v/>
      </c>
      <c r="V2232" s="56" t="str">
        <f t="shared" si="381"/>
        <v/>
      </c>
      <c r="W2232" s="83" t="str">
        <f t="shared" si="382"/>
        <v/>
      </c>
      <c r="X2232" s="53" t="str">
        <f>IF(V2232="","",COUNTIF($V$7:V2232,"該当３"))</f>
        <v/>
      </c>
    </row>
    <row r="2233" spans="1:24">
      <c r="A2233" s="4">
        <v>1046402001</v>
      </c>
      <c r="B2233" s="4">
        <v>10</v>
      </c>
      <c r="C2233" s="4">
        <v>464</v>
      </c>
      <c r="D2233" s="269">
        <v>2</v>
      </c>
      <c r="E2233" s="270">
        <v>1</v>
      </c>
      <c r="F2233" s="7" t="s">
        <v>495</v>
      </c>
      <c r="G2233" s="7" t="s">
        <v>2248</v>
      </c>
      <c r="H2233" s="7" t="s">
        <v>2255</v>
      </c>
      <c r="I2233" s="7" t="s">
        <v>2256</v>
      </c>
      <c r="K2233" s="52" t="str">
        <f t="shared" si="383"/>
        <v/>
      </c>
      <c r="L2233" s="83" t="str">
        <f t="shared" si="384"/>
        <v/>
      </c>
      <c r="M2233" s="53" t="str">
        <f>IF(K2233="","",COUNTIF($K$7:K2233,"ﾘｽﾄ１"))</f>
        <v/>
      </c>
      <c r="N2233" s="53" t="str">
        <f t="shared" si="385"/>
        <v/>
      </c>
      <c r="O2233" s="54" t="str">
        <f t="shared" si="386"/>
        <v/>
      </c>
      <c r="P2233" s="53" t="str">
        <f t="shared" si="377"/>
        <v/>
      </c>
      <c r="Q2233" s="52" t="str">
        <f t="shared" si="378"/>
        <v/>
      </c>
      <c r="R2233" s="55" t="str">
        <f t="shared" si="379"/>
        <v/>
      </c>
      <c r="S2233" s="52" t="str">
        <f t="shared" si="387"/>
        <v/>
      </c>
      <c r="T2233" s="83" t="str">
        <f t="shared" si="380"/>
        <v/>
      </c>
      <c r="U2233" s="53" t="str">
        <f>IF(S2233="","",COUNTIF($S$7:S2233,"該当２"))</f>
        <v/>
      </c>
      <c r="V2233" s="56" t="str">
        <f t="shared" si="381"/>
        <v/>
      </c>
      <c r="W2233" s="83" t="str">
        <f t="shared" si="382"/>
        <v/>
      </c>
      <c r="X2233" s="53" t="str">
        <f>IF(V2233="","",COUNTIF($V$7:V2233,"該当３"))</f>
        <v/>
      </c>
    </row>
    <row r="2234" spans="1:24">
      <c r="A2234" s="4">
        <v>1046402002</v>
      </c>
      <c r="B2234" s="4">
        <v>10</v>
      </c>
      <c r="C2234" s="4">
        <v>464</v>
      </c>
      <c r="D2234" s="269">
        <v>2</v>
      </c>
      <c r="E2234" s="270">
        <v>2</v>
      </c>
      <c r="F2234" s="7" t="s">
        <v>495</v>
      </c>
      <c r="G2234" s="7" t="s">
        <v>2248</v>
      </c>
      <c r="H2234" s="7" t="s">
        <v>2255</v>
      </c>
      <c r="I2234" s="7" t="s">
        <v>2257</v>
      </c>
      <c r="K2234" s="52" t="str">
        <f t="shared" si="383"/>
        <v/>
      </c>
      <c r="L2234" s="83" t="str">
        <f t="shared" si="384"/>
        <v/>
      </c>
      <c r="M2234" s="53" t="str">
        <f>IF(K2234="","",COUNTIF($K$7:K2234,"ﾘｽﾄ１"))</f>
        <v/>
      </c>
      <c r="N2234" s="53" t="str">
        <f t="shared" si="385"/>
        <v/>
      </c>
      <c r="O2234" s="54" t="str">
        <f t="shared" si="386"/>
        <v/>
      </c>
      <c r="P2234" s="53" t="str">
        <f t="shared" si="377"/>
        <v/>
      </c>
      <c r="Q2234" s="52" t="str">
        <f t="shared" si="378"/>
        <v/>
      </c>
      <c r="R2234" s="55" t="str">
        <f t="shared" si="379"/>
        <v/>
      </c>
      <c r="S2234" s="52" t="str">
        <f t="shared" si="387"/>
        <v/>
      </c>
      <c r="T2234" s="83" t="str">
        <f t="shared" si="380"/>
        <v/>
      </c>
      <c r="U2234" s="53" t="str">
        <f>IF(S2234="","",COUNTIF($S$7:S2234,"該当２"))</f>
        <v/>
      </c>
      <c r="V2234" s="56" t="str">
        <f t="shared" si="381"/>
        <v/>
      </c>
      <c r="W2234" s="83" t="str">
        <f t="shared" si="382"/>
        <v/>
      </c>
      <c r="X2234" s="53" t="str">
        <f>IF(V2234="","",COUNTIF($V$7:V2234,"該当３"))</f>
        <v/>
      </c>
    </row>
    <row r="2235" spans="1:24">
      <c r="A2235" s="4">
        <v>1046402003</v>
      </c>
      <c r="B2235" s="4">
        <v>10</v>
      </c>
      <c r="C2235" s="4">
        <v>464</v>
      </c>
      <c r="D2235" s="269">
        <v>2</v>
      </c>
      <c r="E2235" s="270">
        <v>3</v>
      </c>
      <c r="F2235" s="7" t="s">
        <v>495</v>
      </c>
      <c r="G2235" s="7" t="s">
        <v>2248</v>
      </c>
      <c r="H2235" s="7" t="s">
        <v>2255</v>
      </c>
      <c r="I2235" s="7" t="s">
        <v>1888</v>
      </c>
      <c r="K2235" s="52" t="str">
        <f t="shared" si="383"/>
        <v/>
      </c>
      <c r="L2235" s="83" t="str">
        <f t="shared" si="384"/>
        <v/>
      </c>
      <c r="M2235" s="53" t="str">
        <f>IF(K2235="","",COUNTIF($K$7:K2235,"ﾘｽﾄ１"))</f>
        <v/>
      </c>
      <c r="N2235" s="53" t="str">
        <f t="shared" si="385"/>
        <v/>
      </c>
      <c r="O2235" s="54" t="str">
        <f t="shared" si="386"/>
        <v/>
      </c>
      <c r="P2235" s="53" t="str">
        <f t="shared" si="377"/>
        <v/>
      </c>
      <c r="Q2235" s="52" t="str">
        <f t="shared" si="378"/>
        <v/>
      </c>
      <c r="R2235" s="55" t="str">
        <f t="shared" si="379"/>
        <v/>
      </c>
      <c r="S2235" s="52" t="str">
        <f t="shared" si="387"/>
        <v/>
      </c>
      <c r="T2235" s="83" t="str">
        <f t="shared" si="380"/>
        <v/>
      </c>
      <c r="U2235" s="53" t="str">
        <f>IF(S2235="","",COUNTIF($S$7:S2235,"該当２"))</f>
        <v/>
      </c>
      <c r="V2235" s="56" t="str">
        <f t="shared" si="381"/>
        <v/>
      </c>
      <c r="W2235" s="83" t="str">
        <f t="shared" si="382"/>
        <v/>
      </c>
      <c r="X2235" s="53" t="str">
        <f>IF(V2235="","",COUNTIF($V$7:V2235,"該当３"))</f>
        <v/>
      </c>
    </row>
    <row r="2236" spans="1:24">
      <c r="A2236" s="4">
        <v>1046402004</v>
      </c>
      <c r="B2236" s="4">
        <v>10</v>
      </c>
      <c r="C2236" s="4">
        <v>464</v>
      </c>
      <c r="D2236" s="269">
        <v>2</v>
      </c>
      <c r="E2236" s="270">
        <v>4</v>
      </c>
      <c r="F2236" s="7" t="s">
        <v>495</v>
      </c>
      <c r="G2236" s="7" t="s">
        <v>2248</v>
      </c>
      <c r="H2236" s="7" t="s">
        <v>2255</v>
      </c>
      <c r="I2236" s="7" t="s">
        <v>2258</v>
      </c>
      <c r="K2236" s="52" t="str">
        <f t="shared" si="383"/>
        <v/>
      </c>
      <c r="L2236" s="83" t="str">
        <f t="shared" si="384"/>
        <v/>
      </c>
      <c r="M2236" s="53" t="str">
        <f>IF(K2236="","",COUNTIF($K$7:K2236,"ﾘｽﾄ１"))</f>
        <v/>
      </c>
      <c r="N2236" s="53" t="str">
        <f t="shared" si="385"/>
        <v/>
      </c>
      <c r="O2236" s="54" t="str">
        <f t="shared" si="386"/>
        <v/>
      </c>
      <c r="P2236" s="53" t="str">
        <f t="shared" si="377"/>
        <v/>
      </c>
      <c r="Q2236" s="52" t="str">
        <f t="shared" si="378"/>
        <v/>
      </c>
      <c r="R2236" s="55" t="str">
        <f t="shared" si="379"/>
        <v/>
      </c>
      <c r="S2236" s="52" t="str">
        <f t="shared" si="387"/>
        <v/>
      </c>
      <c r="T2236" s="83" t="str">
        <f t="shared" si="380"/>
        <v/>
      </c>
      <c r="U2236" s="53" t="str">
        <f>IF(S2236="","",COUNTIF($S$7:S2236,"該当２"))</f>
        <v/>
      </c>
      <c r="V2236" s="56" t="str">
        <f t="shared" si="381"/>
        <v/>
      </c>
      <c r="W2236" s="83" t="str">
        <f t="shared" si="382"/>
        <v/>
      </c>
      <c r="X2236" s="53" t="str">
        <f>IF(V2236="","",COUNTIF($V$7:V2236,"該当３"))</f>
        <v/>
      </c>
    </row>
    <row r="2237" spans="1:24">
      <c r="A2237" s="4">
        <v>1046402005</v>
      </c>
      <c r="B2237" s="4">
        <v>10</v>
      </c>
      <c r="C2237" s="4">
        <v>464</v>
      </c>
      <c r="D2237" s="269">
        <v>2</v>
      </c>
      <c r="E2237" s="270">
        <v>5</v>
      </c>
      <c r="F2237" s="7" t="s">
        <v>495</v>
      </c>
      <c r="G2237" s="7" t="s">
        <v>2248</v>
      </c>
      <c r="H2237" s="7" t="s">
        <v>2255</v>
      </c>
      <c r="I2237" s="7" t="s">
        <v>2259</v>
      </c>
      <c r="K2237" s="52" t="str">
        <f t="shared" si="383"/>
        <v/>
      </c>
      <c r="L2237" s="83" t="str">
        <f t="shared" si="384"/>
        <v/>
      </c>
      <c r="M2237" s="53" t="str">
        <f>IF(K2237="","",COUNTIF($K$7:K2237,"ﾘｽﾄ１"))</f>
        <v/>
      </c>
      <c r="N2237" s="53" t="str">
        <f t="shared" si="385"/>
        <v/>
      </c>
      <c r="O2237" s="54" t="str">
        <f t="shared" si="386"/>
        <v/>
      </c>
      <c r="P2237" s="53" t="str">
        <f t="shared" si="377"/>
        <v/>
      </c>
      <c r="Q2237" s="52" t="str">
        <f t="shared" si="378"/>
        <v/>
      </c>
      <c r="R2237" s="55" t="str">
        <f t="shared" si="379"/>
        <v/>
      </c>
      <c r="S2237" s="52" t="str">
        <f t="shared" si="387"/>
        <v/>
      </c>
      <c r="T2237" s="83" t="str">
        <f t="shared" si="380"/>
        <v/>
      </c>
      <c r="U2237" s="53" t="str">
        <f>IF(S2237="","",COUNTIF($S$7:S2237,"該当２"))</f>
        <v/>
      </c>
      <c r="V2237" s="56" t="str">
        <f t="shared" si="381"/>
        <v/>
      </c>
      <c r="W2237" s="83" t="str">
        <f t="shared" si="382"/>
        <v/>
      </c>
      <c r="X2237" s="53" t="str">
        <f>IF(V2237="","",COUNTIF($V$7:V2237,"該当３"))</f>
        <v/>
      </c>
    </row>
    <row r="2238" spans="1:24">
      <c r="A2238" s="4">
        <v>1046402006</v>
      </c>
      <c r="B2238" s="4">
        <v>10</v>
      </c>
      <c r="C2238" s="4">
        <v>464</v>
      </c>
      <c r="D2238" s="269">
        <v>2</v>
      </c>
      <c r="E2238" s="270">
        <v>6</v>
      </c>
      <c r="F2238" s="7" t="s">
        <v>495</v>
      </c>
      <c r="G2238" s="7" t="s">
        <v>2248</v>
      </c>
      <c r="H2238" s="7" t="s">
        <v>2255</v>
      </c>
      <c r="I2238" s="7" t="s">
        <v>2260</v>
      </c>
      <c r="K2238" s="52" t="str">
        <f t="shared" si="383"/>
        <v/>
      </c>
      <c r="L2238" s="83" t="str">
        <f t="shared" si="384"/>
        <v/>
      </c>
      <c r="M2238" s="53" t="str">
        <f>IF(K2238="","",COUNTIF($K$7:K2238,"ﾘｽﾄ１"))</f>
        <v/>
      </c>
      <c r="N2238" s="53" t="str">
        <f t="shared" si="385"/>
        <v/>
      </c>
      <c r="O2238" s="54" t="str">
        <f t="shared" si="386"/>
        <v/>
      </c>
      <c r="P2238" s="53" t="str">
        <f t="shared" si="377"/>
        <v/>
      </c>
      <c r="Q2238" s="52" t="str">
        <f t="shared" si="378"/>
        <v/>
      </c>
      <c r="R2238" s="55" t="str">
        <f t="shared" si="379"/>
        <v/>
      </c>
      <c r="S2238" s="52" t="str">
        <f t="shared" si="387"/>
        <v/>
      </c>
      <c r="T2238" s="83" t="str">
        <f t="shared" si="380"/>
        <v/>
      </c>
      <c r="U2238" s="53" t="str">
        <f>IF(S2238="","",COUNTIF($S$7:S2238,"該当２"))</f>
        <v/>
      </c>
      <c r="V2238" s="56" t="str">
        <f t="shared" si="381"/>
        <v/>
      </c>
      <c r="W2238" s="83" t="str">
        <f t="shared" si="382"/>
        <v/>
      </c>
      <c r="X2238" s="53" t="str">
        <f>IF(V2238="","",COUNTIF($V$7:V2238,"該当３"))</f>
        <v/>
      </c>
    </row>
    <row r="2239" spans="1:24">
      <c r="A2239" s="4">
        <v>1046402007</v>
      </c>
      <c r="B2239" s="4">
        <v>10</v>
      </c>
      <c r="C2239" s="4">
        <v>464</v>
      </c>
      <c r="D2239" s="269">
        <v>2</v>
      </c>
      <c r="E2239" s="270">
        <v>7</v>
      </c>
      <c r="F2239" s="7" t="s">
        <v>495</v>
      </c>
      <c r="G2239" s="7" t="s">
        <v>2248</v>
      </c>
      <c r="H2239" s="7" t="s">
        <v>2255</v>
      </c>
      <c r="I2239" s="7" t="s">
        <v>2261</v>
      </c>
      <c r="K2239" s="52" t="str">
        <f t="shared" si="383"/>
        <v/>
      </c>
      <c r="L2239" s="83" t="str">
        <f t="shared" si="384"/>
        <v/>
      </c>
      <c r="M2239" s="53" t="str">
        <f>IF(K2239="","",COUNTIF($K$7:K2239,"ﾘｽﾄ１"))</f>
        <v/>
      </c>
      <c r="N2239" s="53" t="str">
        <f t="shared" si="385"/>
        <v/>
      </c>
      <c r="O2239" s="54" t="str">
        <f t="shared" si="386"/>
        <v/>
      </c>
      <c r="P2239" s="53" t="str">
        <f t="shared" si="377"/>
        <v/>
      </c>
      <c r="Q2239" s="52" t="str">
        <f t="shared" si="378"/>
        <v/>
      </c>
      <c r="R2239" s="55" t="str">
        <f t="shared" si="379"/>
        <v/>
      </c>
      <c r="S2239" s="52" t="str">
        <f t="shared" si="387"/>
        <v/>
      </c>
      <c r="T2239" s="83" t="str">
        <f t="shared" si="380"/>
        <v/>
      </c>
      <c r="U2239" s="53" t="str">
        <f>IF(S2239="","",COUNTIF($S$7:S2239,"該当２"))</f>
        <v/>
      </c>
      <c r="V2239" s="56" t="str">
        <f t="shared" si="381"/>
        <v/>
      </c>
      <c r="W2239" s="83" t="str">
        <f t="shared" si="382"/>
        <v/>
      </c>
      <c r="X2239" s="53" t="str">
        <f>IF(V2239="","",COUNTIF($V$7:V2239,"該当３"))</f>
        <v/>
      </c>
    </row>
    <row r="2240" spans="1:24">
      <c r="A2240" s="4">
        <v>1046402008</v>
      </c>
      <c r="B2240" s="4">
        <v>10</v>
      </c>
      <c r="C2240" s="4">
        <v>464</v>
      </c>
      <c r="D2240" s="269">
        <v>2</v>
      </c>
      <c r="E2240" s="270">
        <v>8</v>
      </c>
      <c r="F2240" s="7" t="s">
        <v>495</v>
      </c>
      <c r="G2240" s="7" t="s">
        <v>2248</v>
      </c>
      <c r="H2240" s="7" t="s">
        <v>2255</v>
      </c>
      <c r="I2240" s="7" t="s">
        <v>2262</v>
      </c>
      <c r="K2240" s="52" t="str">
        <f t="shared" si="383"/>
        <v/>
      </c>
      <c r="L2240" s="83" t="str">
        <f t="shared" si="384"/>
        <v/>
      </c>
      <c r="M2240" s="53" t="str">
        <f>IF(K2240="","",COUNTIF($K$7:K2240,"ﾘｽﾄ１"))</f>
        <v/>
      </c>
      <c r="N2240" s="53" t="str">
        <f t="shared" si="385"/>
        <v/>
      </c>
      <c r="O2240" s="54" t="str">
        <f t="shared" si="386"/>
        <v/>
      </c>
      <c r="P2240" s="53" t="str">
        <f t="shared" si="377"/>
        <v/>
      </c>
      <c r="Q2240" s="52" t="str">
        <f t="shared" si="378"/>
        <v/>
      </c>
      <c r="R2240" s="55" t="str">
        <f t="shared" si="379"/>
        <v/>
      </c>
      <c r="S2240" s="52" t="str">
        <f t="shared" si="387"/>
        <v/>
      </c>
      <c r="T2240" s="83" t="str">
        <f t="shared" si="380"/>
        <v/>
      </c>
      <c r="U2240" s="53" t="str">
        <f>IF(S2240="","",COUNTIF($S$7:S2240,"該当２"))</f>
        <v/>
      </c>
      <c r="V2240" s="56" t="str">
        <f t="shared" si="381"/>
        <v/>
      </c>
      <c r="W2240" s="83" t="str">
        <f t="shared" si="382"/>
        <v/>
      </c>
      <c r="X2240" s="53" t="str">
        <f>IF(V2240="","",COUNTIF($V$7:V2240,"該当３"))</f>
        <v/>
      </c>
    </row>
    <row r="2241" spans="1:24">
      <c r="A2241" s="4">
        <v>1046402009</v>
      </c>
      <c r="B2241" s="4">
        <v>10</v>
      </c>
      <c r="C2241" s="4">
        <v>464</v>
      </c>
      <c r="D2241" s="269">
        <v>2</v>
      </c>
      <c r="E2241" s="270">
        <v>9</v>
      </c>
      <c r="F2241" s="7" t="s">
        <v>495</v>
      </c>
      <c r="G2241" s="7" t="s">
        <v>2248</v>
      </c>
      <c r="H2241" s="7" t="s">
        <v>2255</v>
      </c>
      <c r="I2241" s="7" t="s">
        <v>215</v>
      </c>
      <c r="K2241" s="52" t="str">
        <f t="shared" si="383"/>
        <v/>
      </c>
      <c r="L2241" s="83" t="str">
        <f t="shared" si="384"/>
        <v/>
      </c>
      <c r="M2241" s="53" t="str">
        <f>IF(K2241="","",COUNTIF($K$7:K2241,"ﾘｽﾄ１"))</f>
        <v/>
      </c>
      <c r="N2241" s="53" t="str">
        <f t="shared" si="385"/>
        <v/>
      </c>
      <c r="O2241" s="54" t="str">
        <f t="shared" si="386"/>
        <v/>
      </c>
      <c r="P2241" s="53" t="str">
        <f t="shared" si="377"/>
        <v/>
      </c>
      <c r="Q2241" s="52" t="str">
        <f t="shared" si="378"/>
        <v/>
      </c>
      <c r="R2241" s="55" t="str">
        <f t="shared" si="379"/>
        <v/>
      </c>
      <c r="S2241" s="52" t="str">
        <f t="shared" si="387"/>
        <v/>
      </c>
      <c r="T2241" s="83" t="str">
        <f t="shared" si="380"/>
        <v/>
      </c>
      <c r="U2241" s="53" t="str">
        <f>IF(S2241="","",COUNTIF($S$7:S2241,"該当２"))</f>
        <v/>
      </c>
      <c r="V2241" s="56" t="str">
        <f t="shared" si="381"/>
        <v/>
      </c>
      <c r="W2241" s="83" t="str">
        <f t="shared" si="382"/>
        <v/>
      </c>
      <c r="X2241" s="53" t="str">
        <f>IF(V2241="","",COUNTIF($V$7:V2241,"該当３"))</f>
        <v/>
      </c>
    </row>
    <row r="2242" spans="1:24">
      <c r="A2242" s="4">
        <v>1046403000</v>
      </c>
      <c r="B2242" s="4">
        <v>10</v>
      </c>
      <c r="C2242" s="4">
        <v>464</v>
      </c>
      <c r="D2242" s="269">
        <v>3</v>
      </c>
      <c r="E2242" s="270">
        <v>0</v>
      </c>
      <c r="F2242" s="7" t="s">
        <v>495</v>
      </c>
      <c r="G2242" s="7" t="s">
        <v>2248</v>
      </c>
      <c r="H2242" s="7" t="s">
        <v>2263</v>
      </c>
      <c r="K2242" s="52" t="str">
        <f t="shared" si="383"/>
        <v/>
      </c>
      <c r="L2242" s="83" t="str">
        <f t="shared" si="384"/>
        <v/>
      </c>
      <c r="M2242" s="53" t="str">
        <f>IF(K2242="","",COUNTIF($K$7:K2242,"ﾘｽﾄ１"))</f>
        <v/>
      </c>
      <c r="N2242" s="53" t="str">
        <f t="shared" si="385"/>
        <v/>
      </c>
      <c r="O2242" s="54" t="str">
        <f t="shared" si="386"/>
        <v/>
      </c>
      <c r="P2242" s="53" t="str">
        <f t="shared" si="377"/>
        <v/>
      </c>
      <c r="Q2242" s="52" t="str">
        <f t="shared" si="378"/>
        <v/>
      </c>
      <c r="R2242" s="55" t="str">
        <f t="shared" si="379"/>
        <v/>
      </c>
      <c r="S2242" s="52" t="str">
        <f t="shared" si="387"/>
        <v/>
      </c>
      <c r="T2242" s="83" t="str">
        <f t="shared" si="380"/>
        <v/>
      </c>
      <c r="U2242" s="53" t="str">
        <f>IF(S2242="","",COUNTIF($S$7:S2242,"該当２"))</f>
        <v/>
      </c>
      <c r="V2242" s="56" t="str">
        <f t="shared" si="381"/>
        <v/>
      </c>
      <c r="W2242" s="83" t="str">
        <f t="shared" si="382"/>
        <v/>
      </c>
      <c r="X2242" s="53" t="str">
        <f>IF(V2242="","",COUNTIF($V$7:V2242,"該当３"))</f>
        <v/>
      </c>
    </row>
    <row r="2243" spans="1:24">
      <c r="A2243" s="4">
        <v>1046403001</v>
      </c>
      <c r="B2243" s="4">
        <v>10</v>
      </c>
      <c r="C2243" s="4">
        <v>464</v>
      </c>
      <c r="D2243" s="269">
        <v>3</v>
      </c>
      <c r="E2243" s="270">
        <v>1</v>
      </c>
      <c r="F2243" s="7" t="s">
        <v>495</v>
      </c>
      <c r="G2243" s="7" t="s">
        <v>2248</v>
      </c>
      <c r="H2243" s="7" t="s">
        <v>2263</v>
      </c>
      <c r="I2243" s="7" t="s">
        <v>2264</v>
      </c>
      <c r="K2243" s="52" t="str">
        <f t="shared" si="383"/>
        <v/>
      </c>
      <c r="L2243" s="83" t="str">
        <f t="shared" si="384"/>
        <v/>
      </c>
      <c r="M2243" s="53" t="str">
        <f>IF(K2243="","",COUNTIF($K$7:K2243,"ﾘｽﾄ１"))</f>
        <v/>
      </c>
      <c r="N2243" s="53" t="str">
        <f t="shared" si="385"/>
        <v/>
      </c>
      <c r="O2243" s="54" t="str">
        <f t="shared" si="386"/>
        <v/>
      </c>
      <c r="P2243" s="53" t="str">
        <f t="shared" si="377"/>
        <v/>
      </c>
      <c r="Q2243" s="52" t="str">
        <f t="shared" si="378"/>
        <v/>
      </c>
      <c r="R2243" s="55" t="str">
        <f t="shared" si="379"/>
        <v/>
      </c>
      <c r="S2243" s="52" t="str">
        <f t="shared" si="387"/>
        <v/>
      </c>
      <c r="T2243" s="83" t="str">
        <f t="shared" si="380"/>
        <v/>
      </c>
      <c r="U2243" s="53" t="str">
        <f>IF(S2243="","",COUNTIF($S$7:S2243,"該当２"))</f>
        <v/>
      </c>
      <c r="V2243" s="56" t="str">
        <f t="shared" si="381"/>
        <v/>
      </c>
      <c r="W2243" s="83" t="str">
        <f t="shared" si="382"/>
        <v/>
      </c>
      <c r="X2243" s="53" t="str">
        <f>IF(V2243="","",COUNTIF($V$7:V2243,"該当３"))</f>
        <v/>
      </c>
    </row>
    <row r="2244" spans="1:24">
      <c r="A2244" s="4">
        <v>1046403002</v>
      </c>
      <c r="B2244" s="4">
        <v>10</v>
      </c>
      <c r="C2244" s="4">
        <v>464</v>
      </c>
      <c r="D2244" s="269">
        <v>3</v>
      </c>
      <c r="E2244" s="270">
        <v>2</v>
      </c>
      <c r="F2244" s="7" t="s">
        <v>495</v>
      </c>
      <c r="G2244" s="7" t="s">
        <v>2248</v>
      </c>
      <c r="H2244" s="7" t="s">
        <v>2263</v>
      </c>
      <c r="I2244" s="7" t="s">
        <v>683</v>
      </c>
      <c r="K2244" s="52" t="str">
        <f t="shared" si="383"/>
        <v/>
      </c>
      <c r="L2244" s="83" t="str">
        <f t="shared" si="384"/>
        <v/>
      </c>
      <c r="M2244" s="53" t="str">
        <f>IF(K2244="","",COUNTIF($K$7:K2244,"ﾘｽﾄ１"))</f>
        <v/>
      </c>
      <c r="N2244" s="53" t="str">
        <f t="shared" si="385"/>
        <v/>
      </c>
      <c r="O2244" s="54" t="str">
        <f t="shared" si="386"/>
        <v/>
      </c>
      <c r="P2244" s="53" t="str">
        <f t="shared" si="377"/>
        <v/>
      </c>
      <c r="Q2244" s="52" t="str">
        <f t="shared" si="378"/>
        <v/>
      </c>
      <c r="R2244" s="55" t="str">
        <f t="shared" si="379"/>
        <v/>
      </c>
      <c r="S2244" s="52" t="str">
        <f t="shared" si="387"/>
        <v/>
      </c>
      <c r="T2244" s="83" t="str">
        <f t="shared" si="380"/>
        <v/>
      </c>
      <c r="U2244" s="53" t="str">
        <f>IF(S2244="","",COUNTIF($S$7:S2244,"該当２"))</f>
        <v/>
      </c>
      <c r="V2244" s="56" t="str">
        <f t="shared" si="381"/>
        <v/>
      </c>
      <c r="W2244" s="83" t="str">
        <f t="shared" si="382"/>
        <v/>
      </c>
      <c r="X2244" s="53" t="str">
        <f>IF(V2244="","",COUNTIF($V$7:V2244,"該当３"))</f>
        <v/>
      </c>
    </row>
    <row r="2245" spans="1:24">
      <c r="A2245" s="4">
        <v>1046403003</v>
      </c>
      <c r="B2245" s="4">
        <v>10</v>
      </c>
      <c r="C2245" s="4">
        <v>464</v>
      </c>
      <c r="D2245" s="269">
        <v>3</v>
      </c>
      <c r="E2245" s="270">
        <v>3</v>
      </c>
      <c r="F2245" s="7" t="s">
        <v>495</v>
      </c>
      <c r="G2245" s="7" t="s">
        <v>2248</v>
      </c>
      <c r="H2245" s="7" t="s">
        <v>2263</v>
      </c>
      <c r="I2245" s="7" t="s">
        <v>2265</v>
      </c>
      <c r="K2245" s="52" t="str">
        <f t="shared" si="383"/>
        <v/>
      </c>
      <c r="L2245" s="83" t="str">
        <f t="shared" si="384"/>
        <v/>
      </c>
      <c r="M2245" s="53" t="str">
        <f>IF(K2245="","",COUNTIF($K$7:K2245,"ﾘｽﾄ１"))</f>
        <v/>
      </c>
      <c r="N2245" s="53" t="str">
        <f t="shared" si="385"/>
        <v/>
      </c>
      <c r="O2245" s="54" t="str">
        <f t="shared" si="386"/>
        <v/>
      </c>
      <c r="P2245" s="53" t="str">
        <f t="shared" si="377"/>
        <v/>
      </c>
      <c r="Q2245" s="52" t="str">
        <f t="shared" si="378"/>
        <v/>
      </c>
      <c r="R2245" s="55" t="str">
        <f t="shared" si="379"/>
        <v/>
      </c>
      <c r="S2245" s="52" t="str">
        <f t="shared" si="387"/>
        <v/>
      </c>
      <c r="T2245" s="83" t="str">
        <f t="shared" si="380"/>
        <v/>
      </c>
      <c r="U2245" s="53" t="str">
        <f>IF(S2245="","",COUNTIF($S$7:S2245,"該当２"))</f>
        <v/>
      </c>
      <c r="V2245" s="56" t="str">
        <f t="shared" si="381"/>
        <v/>
      </c>
      <c r="W2245" s="83" t="str">
        <f t="shared" si="382"/>
        <v/>
      </c>
      <c r="X2245" s="53" t="str">
        <f>IF(V2245="","",COUNTIF($V$7:V2245,"該当３"))</f>
        <v/>
      </c>
    </row>
    <row r="2246" spans="1:24">
      <c r="A2246" s="4">
        <v>1046403004</v>
      </c>
      <c r="B2246" s="4">
        <v>10</v>
      </c>
      <c r="C2246" s="4">
        <v>464</v>
      </c>
      <c r="D2246" s="269">
        <v>3</v>
      </c>
      <c r="E2246" s="270">
        <v>4</v>
      </c>
      <c r="F2246" s="7" t="s">
        <v>495</v>
      </c>
      <c r="G2246" s="7" t="s">
        <v>2248</v>
      </c>
      <c r="H2246" s="7" t="s">
        <v>2263</v>
      </c>
      <c r="I2246" s="7" t="s">
        <v>2266</v>
      </c>
      <c r="K2246" s="52" t="str">
        <f t="shared" si="383"/>
        <v/>
      </c>
      <c r="L2246" s="83" t="str">
        <f t="shared" si="384"/>
        <v/>
      </c>
      <c r="M2246" s="53" t="str">
        <f>IF(K2246="","",COUNTIF($K$7:K2246,"ﾘｽﾄ１"))</f>
        <v/>
      </c>
      <c r="N2246" s="53" t="str">
        <f t="shared" si="385"/>
        <v/>
      </c>
      <c r="O2246" s="54" t="str">
        <f t="shared" si="386"/>
        <v/>
      </c>
      <c r="P2246" s="53" t="str">
        <f t="shared" si="377"/>
        <v/>
      </c>
      <c r="Q2246" s="52" t="str">
        <f t="shared" si="378"/>
        <v/>
      </c>
      <c r="R2246" s="55" t="str">
        <f t="shared" si="379"/>
        <v/>
      </c>
      <c r="S2246" s="52" t="str">
        <f t="shared" si="387"/>
        <v/>
      </c>
      <c r="T2246" s="83" t="str">
        <f t="shared" si="380"/>
        <v/>
      </c>
      <c r="U2246" s="53" t="str">
        <f>IF(S2246="","",COUNTIF($S$7:S2246,"該当２"))</f>
        <v/>
      </c>
      <c r="V2246" s="56" t="str">
        <f t="shared" si="381"/>
        <v/>
      </c>
      <c r="W2246" s="83" t="str">
        <f t="shared" si="382"/>
        <v/>
      </c>
      <c r="X2246" s="53" t="str">
        <f>IF(V2246="","",COUNTIF($V$7:V2246,"該当３"))</f>
        <v/>
      </c>
    </row>
    <row r="2247" spans="1:24">
      <c r="A2247" s="4">
        <v>1046403005</v>
      </c>
      <c r="B2247" s="4">
        <v>10</v>
      </c>
      <c r="C2247" s="4">
        <v>464</v>
      </c>
      <c r="D2247" s="269">
        <v>3</v>
      </c>
      <c r="E2247" s="270">
        <v>5</v>
      </c>
      <c r="F2247" s="7" t="s">
        <v>495</v>
      </c>
      <c r="G2247" s="7" t="s">
        <v>2248</v>
      </c>
      <c r="H2247" s="7" t="s">
        <v>2263</v>
      </c>
      <c r="I2247" s="7" t="s">
        <v>2267</v>
      </c>
      <c r="K2247" s="52" t="str">
        <f t="shared" si="383"/>
        <v/>
      </c>
      <c r="L2247" s="83" t="str">
        <f t="shared" si="384"/>
        <v/>
      </c>
      <c r="M2247" s="53" t="str">
        <f>IF(K2247="","",COUNTIF($K$7:K2247,"ﾘｽﾄ１"))</f>
        <v/>
      </c>
      <c r="N2247" s="53" t="str">
        <f t="shared" si="385"/>
        <v/>
      </c>
      <c r="O2247" s="54" t="str">
        <f t="shared" si="386"/>
        <v/>
      </c>
      <c r="P2247" s="53" t="str">
        <f t="shared" si="377"/>
        <v/>
      </c>
      <c r="Q2247" s="52" t="str">
        <f t="shared" si="378"/>
        <v/>
      </c>
      <c r="R2247" s="55" t="str">
        <f t="shared" si="379"/>
        <v/>
      </c>
      <c r="S2247" s="52" t="str">
        <f t="shared" si="387"/>
        <v/>
      </c>
      <c r="T2247" s="83" t="str">
        <f t="shared" si="380"/>
        <v/>
      </c>
      <c r="U2247" s="53" t="str">
        <f>IF(S2247="","",COUNTIF($S$7:S2247,"該当２"))</f>
        <v/>
      </c>
      <c r="V2247" s="56" t="str">
        <f t="shared" si="381"/>
        <v/>
      </c>
      <c r="W2247" s="83" t="str">
        <f t="shared" si="382"/>
        <v/>
      </c>
      <c r="X2247" s="53" t="str">
        <f>IF(V2247="","",COUNTIF($V$7:V2247,"該当３"))</f>
        <v/>
      </c>
    </row>
    <row r="2248" spans="1:24">
      <c r="A2248" s="4">
        <v>1046403006</v>
      </c>
      <c r="B2248" s="4">
        <v>10</v>
      </c>
      <c r="C2248" s="4">
        <v>464</v>
      </c>
      <c r="D2248" s="269">
        <v>3</v>
      </c>
      <c r="E2248" s="270">
        <v>6</v>
      </c>
      <c r="F2248" s="7" t="s">
        <v>495</v>
      </c>
      <c r="G2248" s="7" t="s">
        <v>2248</v>
      </c>
      <c r="H2248" s="7" t="s">
        <v>2263</v>
      </c>
      <c r="I2248" s="7" t="s">
        <v>2268</v>
      </c>
      <c r="K2248" s="52" t="str">
        <f t="shared" si="383"/>
        <v/>
      </c>
      <c r="L2248" s="83" t="str">
        <f t="shared" si="384"/>
        <v/>
      </c>
      <c r="M2248" s="53" t="str">
        <f>IF(K2248="","",COUNTIF($K$7:K2248,"ﾘｽﾄ１"))</f>
        <v/>
      </c>
      <c r="N2248" s="53" t="str">
        <f t="shared" si="385"/>
        <v/>
      </c>
      <c r="O2248" s="54" t="str">
        <f t="shared" si="386"/>
        <v/>
      </c>
      <c r="P2248" s="53" t="str">
        <f t="shared" si="377"/>
        <v/>
      </c>
      <c r="Q2248" s="52" t="str">
        <f t="shared" si="378"/>
        <v/>
      </c>
      <c r="R2248" s="55" t="str">
        <f t="shared" si="379"/>
        <v/>
      </c>
      <c r="S2248" s="52" t="str">
        <f t="shared" si="387"/>
        <v/>
      </c>
      <c r="T2248" s="83" t="str">
        <f t="shared" si="380"/>
        <v/>
      </c>
      <c r="U2248" s="53" t="str">
        <f>IF(S2248="","",COUNTIF($S$7:S2248,"該当２"))</f>
        <v/>
      </c>
      <c r="V2248" s="56" t="str">
        <f t="shared" si="381"/>
        <v/>
      </c>
      <c r="W2248" s="83" t="str">
        <f t="shared" si="382"/>
        <v/>
      </c>
      <c r="X2248" s="53" t="str">
        <f>IF(V2248="","",COUNTIF($V$7:V2248,"該当３"))</f>
        <v/>
      </c>
    </row>
    <row r="2249" spans="1:24">
      <c r="A2249" s="4">
        <v>1046404000</v>
      </c>
      <c r="B2249" s="4">
        <v>10</v>
      </c>
      <c r="C2249" s="4">
        <v>464</v>
      </c>
      <c r="D2249" s="269">
        <v>4</v>
      </c>
      <c r="E2249" s="270">
        <v>0</v>
      </c>
      <c r="F2249" s="7" t="s">
        <v>495</v>
      </c>
      <c r="G2249" s="7" t="s">
        <v>2248</v>
      </c>
      <c r="H2249" s="7" t="s">
        <v>2269</v>
      </c>
      <c r="K2249" s="52" t="str">
        <f t="shared" si="383"/>
        <v/>
      </c>
      <c r="L2249" s="83" t="str">
        <f t="shared" si="384"/>
        <v/>
      </c>
      <c r="M2249" s="53" t="str">
        <f>IF(K2249="","",COUNTIF($K$7:K2249,"ﾘｽﾄ１"))</f>
        <v/>
      </c>
      <c r="N2249" s="53" t="str">
        <f t="shared" si="385"/>
        <v/>
      </c>
      <c r="O2249" s="54" t="str">
        <f t="shared" si="386"/>
        <v/>
      </c>
      <c r="P2249" s="53" t="str">
        <f t="shared" si="377"/>
        <v/>
      </c>
      <c r="Q2249" s="52" t="str">
        <f t="shared" si="378"/>
        <v/>
      </c>
      <c r="R2249" s="55" t="str">
        <f t="shared" si="379"/>
        <v/>
      </c>
      <c r="S2249" s="52" t="str">
        <f t="shared" si="387"/>
        <v/>
      </c>
      <c r="T2249" s="83" t="str">
        <f t="shared" si="380"/>
        <v/>
      </c>
      <c r="U2249" s="53" t="str">
        <f>IF(S2249="","",COUNTIF($S$7:S2249,"該当２"))</f>
        <v/>
      </c>
      <c r="V2249" s="56" t="str">
        <f t="shared" si="381"/>
        <v/>
      </c>
      <c r="W2249" s="83" t="str">
        <f t="shared" si="382"/>
        <v/>
      </c>
      <c r="X2249" s="53" t="str">
        <f>IF(V2249="","",COUNTIF($V$7:V2249,"該当３"))</f>
        <v/>
      </c>
    </row>
    <row r="2250" spans="1:24">
      <c r="A2250" s="4">
        <v>1046404001</v>
      </c>
      <c r="B2250" s="4">
        <v>10</v>
      </c>
      <c r="C2250" s="4">
        <v>464</v>
      </c>
      <c r="D2250" s="269">
        <v>4</v>
      </c>
      <c r="E2250" s="270">
        <v>1</v>
      </c>
      <c r="F2250" s="7" t="s">
        <v>495</v>
      </c>
      <c r="G2250" s="7" t="s">
        <v>2248</v>
      </c>
      <c r="H2250" s="7" t="s">
        <v>2269</v>
      </c>
      <c r="I2250" s="7" t="s">
        <v>2270</v>
      </c>
      <c r="K2250" s="52" t="str">
        <f t="shared" si="383"/>
        <v/>
      </c>
      <c r="L2250" s="83" t="str">
        <f t="shared" si="384"/>
        <v/>
      </c>
      <c r="M2250" s="53" t="str">
        <f>IF(K2250="","",COUNTIF($K$7:K2250,"ﾘｽﾄ１"))</f>
        <v/>
      </c>
      <c r="N2250" s="53" t="str">
        <f t="shared" si="385"/>
        <v/>
      </c>
      <c r="O2250" s="54" t="str">
        <f t="shared" si="386"/>
        <v/>
      </c>
      <c r="P2250" s="53" t="str">
        <f t="shared" ref="P2250:P2313" si="388">IF(O2250="該当１",G2250,"")</f>
        <v/>
      </c>
      <c r="Q2250" s="52" t="str">
        <f t="shared" ref="Q2250:Q2313" si="389">IF(O2250="該当１","ﾘｽﾄ2","")</f>
        <v/>
      </c>
      <c r="R2250" s="55" t="str">
        <f t="shared" ref="R2250:R2313" si="390">IF(Q2250="ﾘｽﾄ2",H2250,"")</f>
        <v/>
      </c>
      <c r="S2250" s="52" t="str">
        <f t="shared" si="387"/>
        <v/>
      </c>
      <c r="T2250" s="83" t="str">
        <f t="shared" ref="T2250:T2313" si="391">IF(S2250="該当２",H2250,"")</f>
        <v/>
      </c>
      <c r="U2250" s="53" t="str">
        <f>IF(S2250="","",COUNTIF($S$7:S2250,"該当２"))</f>
        <v/>
      </c>
      <c r="V2250" s="56" t="str">
        <f t="shared" ref="V2250:V2313" si="392">IF(AND($S$2=H2250,E2250&gt;0,E2250&lt;998),"該当３","")</f>
        <v/>
      </c>
      <c r="W2250" s="83" t="str">
        <f t="shared" ref="W2250:W2313" si="393">IF(V2250="該当３",I2250,"")</f>
        <v/>
      </c>
      <c r="X2250" s="53" t="str">
        <f>IF(V2250="","",COUNTIF($V$7:V2250,"該当３"))</f>
        <v/>
      </c>
    </row>
    <row r="2251" spans="1:24">
      <c r="A2251" s="4">
        <v>1046404002</v>
      </c>
      <c r="B2251" s="4">
        <v>10</v>
      </c>
      <c r="C2251" s="4">
        <v>464</v>
      </c>
      <c r="D2251" s="269">
        <v>4</v>
      </c>
      <c r="E2251" s="270">
        <v>2</v>
      </c>
      <c r="F2251" s="7" t="s">
        <v>495</v>
      </c>
      <c r="G2251" s="7" t="s">
        <v>2248</v>
      </c>
      <c r="H2251" s="7" t="s">
        <v>2269</v>
      </c>
      <c r="I2251" s="7" t="s">
        <v>772</v>
      </c>
      <c r="K2251" s="52" t="str">
        <f t="shared" ref="K2251:K2314" si="394">IF(AND($C2251&gt;0,$H2251=""),"ﾘｽﾄ１","")</f>
        <v/>
      </c>
      <c r="L2251" s="83" t="str">
        <f t="shared" ref="L2251:L2314" si="395">IF(K2251="ﾘｽﾄ１",G2251,"")</f>
        <v/>
      </c>
      <c r="M2251" s="53" t="str">
        <f>IF(K2251="","",COUNTIF($K$7:K2251,"ﾘｽﾄ１"))</f>
        <v/>
      </c>
      <c r="N2251" s="53" t="str">
        <f t="shared" ref="N2251:N2314" si="396">IF(AND(D2251=0,E2251&gt;0),"同一区","")</f>
        <v/>
      </c>
      <c r="O2251" s="54" t="str">
        <f t="shared" ref="O2251:O2314" si="397">IF(AND(EXACT($K$2,G2251),H2251&gt;0),"該当１","")</f>
        <v/>
      </c>
      <c r="P2251" s="53" t="str">
        <f t="shared" si="388"/>
        <v/>
      </c>
      <c r="Q2251" s="52" t="str">
        <f t="shared" si="389"/>
        <v/>
      </c>
      <c r="R2251" s="55" t="str">
        <f t="shared" si="390"/>
        <v/>
      </c>
      <c r="S2251" s="52" t="str">
        <f t="shared" ref="S2251:S2314" si="398">IF(AND(Q2251="ﾘｽﾄ2",OR(I2251=0,AND(N2251="同一区",E2251=1))),"該当２","")</f>
        <v/>
      </c>
      <c r="T2251" s="83" t="str">
        <f t="shared" si="391"/>
        <v/>
      </c>
      <c r="U2251" s="53" t="str">
        <f>IF(S2251="","",COUNTIF($S$7:S2251,"該当２"))</f>
        <v/>
      </c>
      <c r="V2251" s="56" t="str">
        <f t="shared" si="392"/>
        <v/>
      </c>
      <c r="W2251" s="83" t="str">
        <f t="shared" si="393"/>
        <v/>
      </c>
      <c r="X2251" s="53" t="str">
        <f>IF(V2251="","",COUNTIF($V$7:V2251,"該当３"))</f>
        <v/>
      </c>
    </row>
    <row r="2252" spans="1:24">
      <c r="A2252" s="4">
        <v>1046404003</v>
      </c>
      <c r="B2252" s="4">
        <v>10</v>
      </c>
      <c r="C2252" s="4">
        <v>464</v>
      </c>
      <c r="D2252" s="269">
        <v>4</v>
      </c>
      <c r="E2252" s="270">
        <v>3</v>
      </c>
      <c r="F2252" s="7" t="s">
        <v>495</v>
      </c>
      <c r="G2252" s="7" t="s">
        <v>2248</v>
      </c>
      <c r="H2252" s="7" t="s">
        <v>2269</v>
      </c>
      <c r="I2252" s="7" t="s">
        <v>2271</v>
      </c>
      <c r="K2252" s="52" t="str">
        <f t="shared" si="394"/>
        <v/>
      </c>
      <c r="L2252" s="83" t="str">
        <f t="shared" si="395"/>
        <v/>
      </c>
      <c r="M2252" s="53" t="str">
        <f>IF(K2252="","",COUNTIF($K$7:K2252,"ﾘｽﾄ１"))</f>
        <v/>
      </c>
      <c r="N2252" s="53" t="str">
        <f t="shared" si="396"/>
        <v/>
      </c>
      <c r="O2252" s="54" t="str">
        <f t="shared" si="397"/>
        <v/>
      </c>
      <c r="P2252" s="53" t="str">
        <f t="shared" si="388"/>
        <v/>
      </c>
      <c r="Q2252" s="52" t="str">
        <f t="shared" si="389"/>
        <v/>
      </c>
      <c r="R2252" s="55" t="str">
        <f t="shared" si="390"/>
        <v/>
      </c>
      <c r="S2252" s="52" t="str">
        <f t="shared" si="398"/>
        <v/>
      </c>
      <c r="T2252" s="83" t="str">
        <f t="shared" si="391"/>
        <v/>
      </c>
      <c r="U2252" s="53" t="str">
        <f>IF(S2252="","",COUNTIF($S$7:S2252,"該当２"))</f>
        <v/>
      </c>
      <c r="V2252" s="56" t="str">
        <f t="shared" si="392"/>
        <v/>
      </c>
      <c r="W2252" s="83" t="str">
        <f t="shared" si="393"/>
        <v/>
      </c>
      <c r="X2252" s="53" t="str">
        <f>IF(V2252="","",COUNTIF($V$7:V2252,"該当３"))</f>
        <v/>
      </c>
    </row>
    <row r="2253" spans="1:24">
      <c r="A2253" s="4">
        <v>1052100000</v>
      </c>
      <c r="B2253" s="4">
        <v>10</v>
      </c>
      <c r="C2253" s="4">
        <v>521</v>
      </c>
      <c r="D2253" s="269">
        <v>0</v>
      </c>
      <c r="E2253" s="270">
        <v>0</v>
      </c>
      <c r="F2253" s="7" t="s">
        <v>495</v>
      </c>
      <c r="G2253" s="7" t="s">
        <v>2272</v>
      </c>
      <c r="K2253" s="52" t="str">
        <f t="shared" si="394"/>
        <v>ﾘｽﾄ１</v>
      </c>
      <c r="L2253" s="83" t="str">
        <f t="shared" si="395"/>
        <v>板倉町</v>
      </c>
      <c r="M2253" s="53">
        <f>IF(K2253="","",COUNTIF($K$7:K2253,"ﾘｽﾄ１"))</f>
        <v>31</v>
      </c>
      <c r="N2253" s="53" t="str">
        <f t="shared" si="396"/>
        <v/>
      </c>
      <c r="O2253" s="54" t="str">
        <f t="shared" si="397"/>
        <v/>
      </c>
      <c r="P2253" s="53" t="str">
        <f t="shared" si="388"/>
        <v/>
      </c>
      <c r="Q2253" s="52" t="str">
        <f t="shared" si="389"/>
        <v/>
      </c>
      <c r="R2253" s="55" t="str">
        <f t="shared" si="390"/>
        <v/>
      </c>
      <c r="S2253" s="52" t="str">
        <f t="shared" si="398"/>
        <v/>
      </c>
      <c r="T2253" s="83" t="str">
        <f t="shared" si="391"/>
        <v/>
      </c>
      <c r="U2253" s="53" t="str">
        <f>IF(S2253="","",COUNTIF($S$7:S2253,"該当２"))</f>
        <v/>
      </c>
      <c r="V2253" s="56" t="str">
        <f t="shared" si="392"/>
        <v/>
      </c>
      <c r="W2253" s="83" t="str">
        <f t="shared" si="393"/>
        <v/>
      </c>
      <c r="X2253" s="53" t="str">
        <f>IF(V2253="","",COUNTIF($V$7:V2253,"該当３"))</f>
        <v/>
      </c>
    </row>
    <row r="2254" spans="1:24">
      <c r="A2254" s="4">
        <v>1052101000</v>
      </c>
      <c r="B2254" s="4">
        <v>10</v>
      </c>
      <c r="C2254" s="4">
        <v>521</v>
      </c>
      <c r="D2254" s="269">
        <v>1</v>
      </c>
      <c r="E2254" s="270">
        <v>0</v>
      </c>
      <c r="F2254" s="7" t="s">
        <v>495</v>
      </c>
      <c r="G2254" s="7" t="s">
        <v>2272</v>
      </c>
      <c r="H2254" s="7" t="s">
        <v>2273</v>
      </c>
      <c r="K2254" s="52" t="str">
        <f t="shared" si="394"/>
        <v/>
      </c>
      <c r="L2254" s="83" t="str">
        <f t="shared" si="395"/>
        <v/>
      </c>
      <c r="M2254" s="53" t="str">
        <f>IF(K2254="","",COUNTIF($K$7:K2254,"ﾘｽﾄ１"))</f>
        <v/>
      </c>
      <c r="N2254" s="53" t="str">
        <f t="shared" si="396"/>
        <v/>
      </c>
      <c r="O2254" s="54" t="str">
        <f t="shared" si="397"/>
        <v/>
      </c>
      <c r="P2254" s="53" t="str">
        <f t="shared" si="388"/>
        <v/>
      </c>
      <c r="Q2254" s="52" t="str">
        <f t="shared" si="389"/>
        <v/>
      </c>
      <c r="R2254" s="55" t="str">
        <f t="shared" si="390"/>
        <v/>
      </c>
      <c r="S2254" s="52" t="str">
        <f t="shared" si="398"/>
        <v/>
      </c>
      <c r="T2254" s="83" t="str">
        <f t="shared" si="391"/>
        <v/>
      </c>
      <c r="U2254" s="53" t="str">
        <f>IF(S2254="","",COUNTIF($S$7:S2254,"該当２"))</f>
        <v/>
      </c>
      <c r="V2254" s="56" t="str">
        <f t="shared" si="392"/>
        <v/>
      </c>
      <c r="W2254" s="83" t="str">
        <f t="shared" si="393"/>
        <v/>
      </c>
      <c r="X2254" s="53" t="str">
        <f>IF(V2254="","",COUNTIF($V$7:V2254,"該当３"))</f>
        <v/>
      </c>
    </row>
    <row r="2255" spans="1:24">
      <c r="A2255" s="4">
        <v>1052101001</v>
      </c>
      <c r="B2255" s="4">
        <v>10</v>
      </c>
      <c r="C2255" s="4">
        <v>521</v>
      </c>
      <c r="D2255" s="269">
        <v>1</v>
      </c>
      <c r="E2255" s="270">
        <v>1</v>
      </c>
      <c r="F2255" s="7" t="s">
        <v>495</v>
      </c>
      <c r="G2255" s="7" t="s">
        <v>2272</v>
      </c>
      <c r="H2255" s="7" t="s">
        <v>2273</v>
      </c>
      <c r="I2255" s="7" t="s">
        <v>2274</v>
      </c>
      <c r="K2255" s="52" t="str">
        <f t="shared" si="394"/>
        <v/>
      </c>
      <c r="L2255" s="83" t="str">
        <f t="shared" si="395"/>
        <v/>
      </c>
      <c r="M2255" s="53" t="str">
        <f>IF(K2255="","",COUNTIF($K$7:K2255,"ﾘｽﾄ１"))</f>
        <v/>
      </c>
      <c r="N2255" s="53" t="str">
        <f t="shared" si="396"/>
        <v/>
      </c>
      <c r="O2255" s="54" t="str">
        <f t="shared" si="397"/>
        <v/>
      </c>
      <c r="P2255" s="53" t="str">
        <f t="shared" si="388"/>
        <v/>
      </c>
      <c r="Q2255" s="52" t="str">
        <f t="shared" si="389"/>
        <v/>
      </c>
      <c r="R2255" s="55" t="str">
        <f t="shared" si="390"/>
        <v/>
      </c>
      <c r="S2255" s="52" t="str">
        <f t="shared" si="398"/>
        <v/>
      </c>
      <c r="T2255" s="83" t="str">
        <f t="shared" si="391"/>
        <v/>
      </c>
      <c r="U2255" s="53" t="str">
        <f>IF(S2255="","",COUNTIF($S$7:S2255,"該当２"))</f>
        <v/>
      </c>
      <c r="V2255" s="56" t="str">
        <f t="shared" si="392"/>
        <v/>
      </c>
      <c r="W2255" s="83" t="str">
        <f t="shared" si="393"/>
        <v/>
      </c>
      <c r="X2255" s="53" t="str">
        <f>IF(V2255="","",COUNTIF($V$7:V2255,"該当３"))</f>
        <v/>
      </c>
    </row>
    <row r="2256" spans="1:24">
      <c r="A2256" s="4">
        <v>1052101002</v>
      </c>
      <c r="B2256" s="4">
        <v>10</v>
      </c>
      <c r="C2256" s="4">
        <v>521</v>
      </c>
      <c r="D2256" s="269">
        <v>1</v>
      </c>
      <c r="E2256" s="270">
        <v>2</v>
      </c>
      <c r="F2256" s="7" t="s">
        <v>495</v>
      </c>
      <c r="G2256" s="7" t="s">
        <v>2272</v>
      </c>
      <c r="H2256" s="7" t="s">
        <v>2273</v>
      </c>
      <c r="I2256" s="7" t="s">
        <v>2275</v>
      </c>
      <c r="K2256" s="52" t="str">
        <f t="shared" si="394"/>
        <v/>
      </c>
      <c r="L2256" s="83" t="str">
        <f t="shared" si="395"/>
        <v/>
      </c>
      <c r="M2256" s="53" t="str">
        <f>IF(K2256="","",COUNTIF($K$7:K2256,"ﾘｽﾄ１"))</f>
        <v/>
      </c>
      <c r="N2256" s="53" t="str">
        <f t="shared" si="396"/>
        <v/>
      </c>
      <c r="O2256" s="54" t="str">
        <f t="shared" si="397"/>
        <v/>
      </c>
      <c r="P2256" s="53" t="str">
        <f t="shared" si="388"/>
        <v/>
      </c>
      <c r="Q2256" s="52" t="str">
        <f t="shared" si="389"/>
        <v/>
      </c>
      <c r="R2256" s="55" t="str">
        <f t="shared" si="390"/>
        <v/>
      </c>
      <c r="S2256" s="52" t="str">
        <f t="shared" si="398"/>
        <v/>
      </c>
      <c r="T2256" s="83" t="str">
        <f t="shared" si="391"/>
        <v/>
      </c>
      <c r="U2256" s="53" t="str">
        <f>IF(S2256="","",COUNTIF($S$7:S2256,"該当２"))</f>
        <v/>
      </c>
      <c r="V2256" s="56" t="str">
        <f t="shared" si="392"/>
        <v/>
      </c>
      <c r="W2256" s="83" t="str">
        <f t="shared" si="393"/>
        <v/>
      </c>
      <c r="X2256" s="53" t="str">
        <f>IF(V2256="","",COUNTIF($V$7:V2256,"該当３"))</f>
        <v/>
      </c>
    </row>
    <row r="2257" spans="1:24">
      <c r="A2257" s="4">
        <v>1052101003</v>
      </c>
      <c r="B2257" s="4">
        <v>10</v>
      </c>
      <c r="C2257" s="4">
        <v>521</v>
      </c>
      <c r="D2257" s="269">
        <v>1</v>
      </c>
      <c r="E2257" s="270">
        <v>3</v>
      </c>
      <c r="F2257" s="7" t="s">
        <v>495</v>
      </c>
      <c r="G2257" s="7" t="s">
        <v>2272</v>
      </c>
      <c r="H2257" s="7" t="s">
        <v>2273</v>
      </c>
      <c r="I2257" s="7" t="s">
        <v>2276</v>
      </c>
      <c r="K2257" s="52" t="str">
        <f t="shared" si="394"/>
        <v/>
      </c>
      <c r="L2257" s="83" t="str">
        <f t="shared" si="395"/>
        <v/>
      </c>
      <c r="M2257" s="53" t="str">
        <f>IF(K2257="","",COUNTIF($K$7:K2257,"ﾘｽﾄ１"))</f>
        <v/>
      </c>
      <c r="N2257" s="53" t="str">
        <f t="shared" si="396"/>
        <v/>
      </c>
      <c r="O2257" s="54" t="str">
        <f t="shared" si="397"/>
        <v/>
      </c>
      <c r="P2257" s="53" t="str">
        <f t="shared" si="388"/>
        <v/>
      </c>
      <c r="Q2257" s="52" t="str">
        <f t="shared" si="389"/>
        <v/>
      </c>
      <c r="R2257" s="55" t="str">
        <f t="shared" si="390"/>
        <v/>
      </c>
      <c r="S2257" s="52" t="str">
        <f t="shared" si="398"/>
        <v/>
      </c>
      <c r="T2257" s="83" t="str">
        <f t="shared" si="391"/>
        <v/>
      </c>
      <c r="U2257" s="53" t="str">
        <f>IF(S2257="","",COUNTIF($S$7:S2257,"該当２"))</f>
        <v/>
      </c>
      <c r="V2257" s="56" t="str">
        <f t="shared" si="392"/>
        <v/>
      </c>
      <c r="W2257" s="83" t="str">
        <f t="shared" si="393"/>
        <v/>
      </c>
      <c r="X2257" s="53" t="str">
        <f>IF(V2257="","",COUNTIF($V$7:V2257,"該当３"))</f>
        <v/>
      </c>
    </row>
    <row r="2258" spans="1:24">
      <c r="A2258" s="4">
        <v>1052101004</v>
      </c>
      <c r="B2258" s="4">
        <v>10</v>
      </c>
      <c r="C2258" s="4">
        <v>521</v>
      </c>
      <c r="D2258" s="269">
        <v>1</v>
      </c>
      <c r="E2258" s="270">
        <v>4</v>
      </c>
      <c r="F2258" s="7" t="s">
        <v>495</v>
      </c>
      <c r="G2258" s="7" t="s">
        <v>2272</v>
      </c>
      <c r="H2258" s="7" t="s">
        <v>2273</v>
      </c>
      <c r="I2258" s="7" t="s">
        <v>2277</v>
      </c>
      <c r="K2258" s="52" t="str">
        <f t="shared" si="394"/>
        <v/>
      </c>
      <c r="L2258" s="83" t="str">
        <f t="shared" si="395"/>
        <v/>
      </c>
      <c r="M2258" s="53" t="str">
        <f>IF(K2258="","",COUNTIF($K$7:K2258,"ﾘｽﾄ１"))</f>
        <v/>
      </c>
      <c r="N2258" s="53" t="str">
        <f t="shared" si="396"/>
        <v/>
      </c>
      <c r="O2258" s="54" t="str">
        <f t="shared" si="397"/>
        <v/>
      </c>
      <c r="P2258" s="53" t="str">
        <f t="shared" si="388"/>
        <v/>
      </c>
      <c r="Q2258" s="52" t="str">
        <f t="shared" si="389"/>
        <v/>
      </c>
      <c r="R2258" s="55" t="str">
        <f t="shared" si="390"/>
        <v/>
      </c>
      <c r="S2258" s="52" t="str">
        <f t="shared" si="398"/>
        <v/>
      </c>
      <c r="T2258" s="83" t="str">
        <f t="shared" si="391"/>
        <v/>
      </c>
      <c r="U2258" s="53" t="str">
        <f>IF(S2258="","",COUNTIF($S$7:S2258,"該当２"))</f>
        <v/>
      </c>
      <c r="V2258" s="56" t="str">
        <f t="shared" si="392"/>
        <v/>
      </c>
      <c r="W2258" s="83" t="str">
        <f t="shared" si="393"/>
        <v/>
      </c>
      <c r="X2258" s="53" t="str">
        <f>IF(V2258="","",COUNTIF($V$7:V2258,"該当３"))</f>
        <v/>
      </c>
    </row>
    <row r="2259" spans="1:24">
      <c r="A2259" s="4">
        <v>1052101005</v>
      </c>
      <c r="B2259" s="4">
        <v>10</v>
      </c>
      <c r="C2259" s="4">
        <v>521</v>
      </c>
      <c r="D2259" s="269">
        <v>1</v>
      </c>
      <c r="E2259" s="270">
        <v>5</v>
      </c>
      <c r="F2259" s="7" t="s">
        <v>495</v>
      </c>
      <c r="G2259" s="7" t="s">
        <v>2272</v>
      </c>
      <c r="H2259" s="7" t="s">
        <v>2273</v>
      </c>
      <c r="I2259" s="7" t="s">
        <v>2278</v>
      </c>
      <c r="K2259" s="52" t="str">
        <f t="shared" si="394"/>
        <v/>
      </c>
      <c r="L2259" s="83" t="str">
        <f t="shared" si="395"/>
        <v/>
      </c>
      <c r="M2259" s="53" t="str">
        <f>IF(K2259="","",COUNTIF($K$7:K2259,"ﾘｽﾄ１"))</f>
        <v/>
      </c>
      <c r="N2259" s="53" t="str">
        <f t="shared" si="396"/>
        <v/>
      </c>
      <c r="O2259" s="54" t="str">
        <f t="shared" si="397"/>
        <v/>
      </c>
      <c r="P2259" s="53" t="str">
        <f t="shared" si="388"/>
        <v/>
      </c>
      <c r="Q2259" s="52" t="str">
        <f t="shared" si="389"/>
        <v/>
      </c>
      <c r="R2259" s="55" t="str">
        <f t="shared" si="390"/>
        <v/>
      </c>
      <c r="S2259" s="52" t="str">
        <f t="shared" si="398"/>
        <v/>
      </c>
      <c r="T2259" s="83" t="str">
        <f t="shared" si="391"/>
        <v/>
      </c>
      <c r="U2259" s="53" t="str">
        <f>IF(S2259="","",COUNTIF($S$7:S2259,"該当２"))</f>
        <v/>
      </c>
      <c r="V2259" s="56" t="str">
        <f t="shared" si="392"/>
        <v/>
      </c>
      <c r="W2259" s="83" t="str">
        <f t="shared" si="393"/>
        <v/>
      </c>
      <c r="X2259" s="53" t="str">
        <f>IF(V2259="","",COUNTIF($V$7:V2259,"該当３"))</f>
        <v/>
      </c>
    </row>
    <row r="2260" spans="1:24">
      <c r="A2260" s="4">
        <v>1052101006</v>
      </c>
      <c r="B2260" s="4">
        <v>10</v>
      </c>
      <c r="C2260" s="4">
        <v>521</v>
      </c>
      <c r="D2260" s="269">
        <v>1</v>
      </c>
      <c r="E2260" s="270">
        <v>6</v>
      </c>
      <c r="F2260" s="7" t="s">
        <v>495</v>
      </c>
      <c r="G2260" s="7" t="s">
        <v>2272</v>
      </c>
      <c r="H2260" s="7" t="s">
        <v>2273</v>
      </c>
      <c r="I2260" s="7" t="s">
        <v>2279</v>
      </c>
      <c r="K2260" s="52" t="str">
        <f t="shared" si="394"/>
        <v/>
      </c>
      <c r="L2260" s="83" t="str">
        <f t="shared" si="395"/>
        <v/>
      </c>
      <c r="M2260" s="53" t="str">
        <f>IF(K2260="","",COUNTIF($K$7:K2260,"ﾘｽﾄ１"))</f>
        <v/>
      </c>
      <c r="N2260" s="53" t="str">
        <f t="shared" si="396"/>
        <v/>
      </c>
      <c r="O2260" s="54" t="str">
        <f t="shared" si="397"/>
        <v/>
      </c>
      <c r="P2260" s="53" t="str">
        <f t="shared" si="388"/>
        <v/>
      </c>
      <c r="Q2260" s="52" t="str">
        <f t="shared" si="389"/>
        <v/>
      </c>
      <c r="R2260" s="55" t="str">
        <f t="shared" si="390"/>
        <v/>
      </c>
      <c r="S2260" s="52" t="str">
        <f t="shared" si="398"/>
        <v/>
      </c>
      <c r="T2260" s="83" t="str">
        <f t="shared" si="391"/>
        <v/>
      </c>
      <c r="U2260" s="53" t="str">
        <f>IF(S2260="","",COUNTIF($S$7:S2260,"該当２"))</f>
        <v/>
      </c>
      <c r="V2260" s="56" t="str">
        <f t="shared" si="392"/>
        <v/>
      </c>
      <c r="W2260" s="83" t="str">
        <f t="shared" si="393"/>
        <v/>
      </c>
      <c r="X2260" s="53" t="str">
        <f>IF(V2260="","",COUNTIF($V$7:V2260,"該当３"))</f>
        <v/>
      </c>
    </row>
    <row r="2261" spans="1:24">
      <c r="A2261" s="4">
        <v>1052101007</v>
      </c>
      <c r="B2261" s="4">
        <v>10</v>
      </c>
      <c r="C2261" s="4">
        <v>521</v>
      </c>
      <c r="D2261" s="269">
        <v>1</v>
      </c>
      <c r="E2261" s="270">
        <v>7</v>
      </c>
      <c r="F2261" s="7" t="s">
        <v>495</v>
      </c>
      <c r="G2261" s="7" t="s">
        <v>2272</v>
      </c>
      <c r="H2261" s="7" t="s">
        <v>2273</v>
      </c>
      <c r="I2261" s="7" t="s">
        <v>2280</v>
      </c>
      <c r="K2261" s="52" t="str">
        <f t="shared" si="394"/>
        <v/>
      </c>
      <c r="L2261" s="83" t="str">
        <f t="shared" si="395"/>
        <v/>
      </c>
      <c r="M2261" s="53" t="str">
        <f>IF(K2261="","",COUNTIF($K$7:K2261,"ﾘｽﾄ１"))</f>
        <v/>
      </c>
      <c r="N2261" s="53" t="str">
        <f t="shared" si="396"/>
        <v/>
      </c>
      <c r="O2261" s="54" t="str">
        <f t="shared" si="397"/>
        <v/>
      </c>
      <c r="P2261" s="53" t="str">
        <f t="shared" si="388"/>
        <v/>
      </c>
      <c r="Q2261" s="52" t="str">
        <f t="shared" si="389"/>
        <v/>
      </c>
      <c r="R2261" s="55" t="str">
        <f t="shared" si="390"/>
        <v/>
      </c>
      <c r="S2261" s="52" t="str">
        <f t="shared" si="398"/>
        <v/>
      </c>
      <c r="T2261" s="83" t="str">
        <f t="shared" si="391"/>
        <v/>
      </c>
      <c r="U2261" s="53" t="str">
        <f>IF(S2261="","",COUNTIF($S$7:S2261,"該当２"))</f>
        <v/>
      </c>
      <c r="V2261" s="56" t="str">
        <f t="shared" si="392"/>
        <v/>
      </c>
      <c r="W2261" s="83" t="str">
        <f t="shared" si="393"/>
        <v/>
      </c>
      <c r="X2261" s="53" t="str">
        <f>IF(V2261="","",COUNTIF($V$7:V2261,"該当３"))</f>
        <v/>
      </c>
    </row>
    <row r="2262" spans="1:24">
      <c r="A2262" s="4">
        <v>1052101008</v>
      </c>
      <c r="B2262" s="4">
        <v>10</v>
      </c>
      <c r="C2262" s="4">
        <v>521</v>
      </c>
      <c r="D2262" s="269">
        <v>1</v>
      </c>
      <c r="E2262" s="270">
        <v>8</v>
      </c>
      <c r="F2262" s="7" t="s">
        <v>495</v>
      </c>
      <c r="G2262" s="7" t="s">
        <v>2272</v>
      </c>
      <c r="H2262" s="7" t="s">
        <v>2273</v>
      </c>
      <c r="I2262" s="7" t="s">
        <v>265</v>
      </c>
      <c r="K2262" s="52" t="str">
        <f t="shared" si="394"/>
        <v/>
      </c>
      <c r="L2262" s="83" t="str">
        <f t="shared" si="395"/>
        <v/>
      </c>
      <c r="M2262" s="53" t="str">
        <f>IF(K2262="","",COUNTIF($K$7:K2262,"ﾘｽﾄ１"))</f>
        <v/>
      </c>
      <c r="N2262" s="53" t="str">
        <f t="shared" si="396"/>
        <v/>
      </c>
      <c r="O2262" s="54" t="str">
        <f t="shared" si="397"/>
        <v/>
      </c>
      <c r="P2262" s="53" t="str">
        <f t="shared" si="388"/>
        <v/>
      </c>
      <c r="Q2262" s="52" t="str">
        <f t="shared" si="389"/>
        <v/>
      </c>
      <c r="R2262" s="55" t="str">
        <f t="shared" si="390"/>
        <v/>
      </c>
      <c r="S2262" s="52" t="str">
        <f t="shared" si="398"/>
        <v/>
      </c>
      <c r="T2262" s="83" t="str">
        <f t="shared" si="391"/>
        <v/>
      </c>
      <c r="U2262" s="53" t="str">
        <f>IF(S2262="","",COUNTIF($S$7:S2262,"該当２"))</f>
        <v/>
      </c>
      <c r="V2262" s="56" t="str">
        <f t="shared" si="392"/>
        <v/>
      </c>
      <c r="W2262" s="83" t="str">
        <f t="shared" si="393"/>
        <v/>
      </c>
      <c r="X2262" s="53" t="str">
        <f>IF(V2262="","",COUNTIF($V$7:V2262,"該当３"))</f>
        <v/>
      </c>
    </row>
    <row r="2263" spans="1:24">
      <c r="A2263" s="4">
        <v>1052101009</v>
      </c>
      <c r="B2263" s="4">
        <v>10</v>
      </c>
      <c r="C2263" s="4">
        <v>521</v>
      </c>
      <c r="D2263" s="269">
        <v>1</v>
      </c>
      <c r="E2263" s="270">
        <v>9</v>
      </c>
      <c r="F2263" s="7" t="s">
        <v>495</v>
      </c>
      <c r="G2263" s="7" t="s">
        <v>2272</v>
      </c>
      <c r="H2263" s="7" t="s">
        <v>2273</v>
      </c>
      <c r="I2263" s="7" t="s">
        <v>843</v>
      </c>
      <c r="K2263" s="52" t="str">
        <f t="shared" si="394"/>
        <v/>
      </c>
      <c r="L2263" s="83" t="str">
        <f t="shared" si="395"/>
        <v/>
      </c>
      <c r="M2263" s="53" t="str">
        <f>IF(K2263="","",COUNTIF($K$7:K2263,"ﾘｽﾄ１"))</f>
        <v/>
      </c>
      <c r="N2263" s="53" t="str">
        <f t="shared" si="396"/>
        <v/>
      </c>
      <c r="O2263" s="54" t="str">
        <f t="shared" si="397"/>
        <v/>
      </c>
      <c r="P2263" s="53" t="str">
        <f t="shared" si="388"/>
        <v/>
      </c>
      <c r="Q2263" s="52" t="str">
        <f t="shared" si="389"/>
        <v/>
      </c>
      <c r="R2263" s="55" t="str">
        <f t="shared" si="390"/>
        <v/>
      </c>
      <c r="S2263" s="52" t="str">
        <f t="shared" si="398"/>
        <v/>
      </c>
      <c r="T2263" s="83" t="str">
        <f t="shared" si="391"/>
        <v/>
      </c>
      <c r="U2263" s="53" t="str">
        <f>IF(S2263="","",COUNTIF($S$7:S2263,"該当２"))</f>
        <v/>
      </c>
      <c r="V2263" s="56" t="str">
        <f t="shared" si="392"/>
        <v/>
      </c>
      <c r="W2263" s="83" t="str">
        <f t="shared" si="393"/>
        <v/>
      </c>
      <c r="X2263" s="53" t="str">
        <f>IF(V2263="","",COUNTIF($V$7:V2263,"該当３"))</f>
        <v/>
      </c>
    </row>
    <row r="2264" spans="1:24">
      <c r="A2264" s="4">
        <v>1052101010</v>
      </c>
      <c r="B2264" s="4">
        <v>10</v>
      </c>
      <c r="C2264" s="4">
        <v>521</v>
      </c>
      <c r="D2264" s="269">
        <v>1</v>
      </c>
      <c r="E2264" s="270">
        <v>10</v>
      </c>
      <c r="F2264" s="7" t="s">
        <v>495</v>
      </c>
      <c r="G2264" s="7" t="s">
        <v>2272</v>
      </c>
      <c r="H2264" s="7" t="s">
        <v>2273</v>
      </c>
      <c r="I2264" s="7" t="s">
        <v>2281</v>
      </c>
      <c r="K2264" s="52" t="str">
        <f t="shared" si="394"/>
        <v/>
      </c>
      <c r="L2264" s="83" t="str">
        <f t="shared" si="395"/>
        <v/>
      </c>
      <c r="M2264" s="53" t="str">
        <f>IF(K2264="","",COUNTIF($K$7:K2264,"ﾘｽﾄ１"))</f>
        <v/>
      </c>
      <c r="N2264" s="53" t="str">
        <f t="shared" si="396"/>
        <v/>
      </c>
      <c r="O2264" s="54" t="str">
        <f t="shared" si="397"/>
        <v/>
      </c>
      <c r="P2264" s="53" t="str">
        <f t="shared" si="388"/>
        <v/>
      </c>
      <c r="Q2264" s="52" t="str">
        <f t="shared" si="389"/>
        <v/>
      </c>
      <c r="R2264" s="55" t="str">
        <f t="shared" si="390"/>
        <v/>
      </c>
      <c r="S2264" s="52" t="str">
        <f t="shared" si="398"/>
        <v/>
      </c>
      <c r="T2264" s="83" t="str">
        <f t="shared" si="391"/>
        <v/>
      </c>
      <c r="U2264" s="53" t="str">
        <f>IF(S2264="","",COUNTIF($S$7:S2264,"該当２"))</f>
        <v/>
      </c>
      <c r="V2264" s="56" t="str">
        <f t="shared" si="392"/>
        <v/>
      </c>
      <c r="W2264" s="83" t="str">
        <f t="shared" si="393"/>
        <v/>
      </c>
      <c r="X2264" s="53" t="str">
        <f>IF(V2264="","",COUNTIF($V$7:V2264,"該当３"))</f>
        <v/>
      </c>
    </row>
    <row r="2265" spans="1:24">
      <c r="A2265" s="4">
        <v>1052101011</v>
      </c>
      <c r="B2265" s="4">
        <v>10</v>
      </c>
      <c r="C2265" s="4">
        <v>521</v>
      </c>
      <c r="D2265" s="269">
        <v>1</v>
      </c>
      <c r="E2265" s="270">
        <v>11</v>
      </c>
      <c r="F2265" s="7" t="s">
        <v>495</v>
      </c>
      <c r="G2265" s="7" t="s">
        <v>2272</v>
      </c>
      <c r="H2265" s="7" t="s">
        <v>2273</v>
      </c>
      <c r="I2265" s="7" t="s">
        <v>2282</v>
      </c>
      <c r="K2265" s="52" t="str">
        <f t="shared" si="394"/>
        <v/>
      </c>
      <c r="L2265" s="83" t="str">
        <f t="shared" si="395"/>
        <v/>
      </c>
      <c r="M2265" s="53" t="str">
        <f>IF(K2265="","",COUNTIF($K$7:K2265,"ﾘｽﾄ１"))</f>
        <v/>
      </c>
      <c r="N2265" s="53" t="str">
        <f t="shared" si="396"/>
        <v/>
      </c>
      <c r="O2265" s="54" t="str">
        <f t="shared" si="397"/>
        <v/>
      </c>
      <c r="P2265" s="53" t="str">
        <f t="shared" si="388"/>
        <v/>
      </c>
      <c r="Q2265" s="52" t="str">
        <f t="shared" si="389"/>
        <v/>
      </c>
      <c r="R2265" s="55" t="str">
        <f t="shared" si="390"/>
        <v/>
      </c>
      <c r="S2265" s="52" t="str">
        <f t="shared" si="398"/>
        <v/>
      </c>
      <c r="T2265" s="83" t="str">
        <f t="shared" si="391"/>
        <v/>
      </c>
      <c r="U2265" s="53" t="str">
        <f>IF(S2265="","",COUNTIF($S$7:S2265,"該当２"))</f>
        <v/>
      </c>
      <c r="V2265" s="56" t="str">
        <f t="shared" si="392"/>
        <v/>
      </c>
      <c r="W2265" s="83" t="str">
        <f t="shared" si="393"/>
        <v/>
      </c>
      <c r="X2265" s="53" t="str">
        <f>IF(V2265="","",COUNTIF($V$7:V2265,"該当３"))</f>
        <v/>
      </c>
    </row>
    <row r="2266" spans="1:24">
      <c r="A2266" s="4">
        <v>1052101012</v>
      </c>
      <c r="B2266" s="4">
        <v>10</v>
      </c>
      <c r="C2266" s="4">
        <v>521</v>
      </c>
      <c r="D2266" s="269">
        <v>1</v>
      </c>
      <c r="E2266" s="270">
        <v>12</v>
      </c>
      <c r="F2266" s="7" t="s">
        <v>495</v>
      </c>
      <c r="G2266" s="7" t="s">
        <v>2272</v>
      </c>
      <c r="H2266" s="7" t="s">
        <v>2273</v>
      </c>
      <c r="I2266" s="7" t="s">
        <v>2283</v>
      </c>
      <c r="K2266" s="52" t="str">
        <f t="shared" si="394"/>
        <v/>
      </c>
      <c r="L2266" s="83" t="str">
        <f t="shared" si="395"/>
        <v/>
      </c>
      <c r="M2266" s="53" t="str">
        <f>IF(K2266="","",COUNTIF($K$7:K2266,"ﾘｽﾄ１"))</f>
        <v/>
      </c>
      <c r="N2266" s="53" t="str">
        <f t="shared" si="396"/>
        <v/>
      </c>
      <c r="O2266" s="54" t="str">
        <f t="shared" si="397"/>
        <v/>
      </c>
      <c r="P2266" s="53" t="str">
        <f t="shared" si="388"/>
        <v/>
      </c>
      <c r="Q2266" s="52" t="str">
        <f t="shared" si="389"/>
        <v/>
      </c>
      <c r="R2266" s="55" t="str">
        <f t="shared" si="390"/>
        <v/>
      </c>
      <c r="S2266" s="52" t="str">
        <f t="shared" si="398"/>
        <v/>
      </c>
      <c r="T2266" s="83" t="str">
        <f t="shared" si="391"/>
        <v/>
      </c>
      <c r="U2266" s="53" t="str">
        <f>IF(S2266="","",COUNTIF($S$7:S2266,"該当２"))</f>
        <v/>
      </c>
      <c r="V2266" s="56" t="str">
        <f t="shared" si="392"/>
        <v/>
      </c>
      <c r="W2266" s="83" t="str">
        <f t="shared" si="393"/>
        <v/>
      </c>
      <c r="X2266" s="53" t="str">
        <f>IF(V2266="","",COUNTIF($V$7:V2266,"該当３"))</f>
        <v/>
      </c>
    </row>
    <row r="2267" spans="1:24">
      <c r="A2267" s="4">
        <v>1052102000</v>
      </c>
      <c r="B2267" s="4">
        <v>10</v>
      </c>
      <c r="C2267" s="4">
        <v>521</v>
      </c>
      <c r="D2267" s="269">
        <v>2</v>
      </c>
      <c r="E2267" s="270">
        <v>0</v>
      </c>
      <c r="F2267" s="7" t="s">
        <v>495</v>
      </c>
      <c r="G2267" s="7" t="s">
        <v>2272</v>
      </c>
      <c r="H2267" s="7" t="s">
        <v>2284</v>
      </c>
      <c r="K2267" s="52" t="str">
        <f t="shared" si="394"/>
        <v/>
      </c>
      <c r="L2267" s="83" t="str">
        <f t="shared" si="395"/>
        <v/>
      </c>
      <c r="M2267" s="53" t="str">
        <f>IF(K2267="","",COUNTIF($K$7:K2267,"ﾘｽﾄ１"))</f>
        <v/>
      </c>
      <c r="N2267" s="53" t="str">
        <f t="shared" si="396"/>
        <v/>
      </c>
      <c r="O2267" s="54" t="str">
        <f t="shared" si="397"/>
        <v/>
      </c>
      <c r="P2267" s="53" t="str">
        <f t="shared" si="388"/>
        <v/>
      </c>
      <c r="Q2267" s="52" t="str">
        <f t="shared" si="389"/>
        <v/>
      </c>
      <c r="R2267" s="55" t="str">
        <f t="shared" si="390"/>
        <v/>
      </c>
      <c r="S2267" s="52" t="str">
        <f t="shared" si="398"/>
        <v/>
      </c>
      <c r="T2267" s="83" t="str">
        <f t="shared" si="391"/>
        <v/>
      </c>
      <c r="U2267" s="53" t="str">
        <f>IF(S2267="","",COUNTIF($S$7:S2267,"該当２"))</f>
        <v/>
      </c>
      <c r="V2267" s="56" t="str">
        <f t="shared" si="392"/>
        <v/>
      </c>
      <c r="W2267" s="83" t="str">
        <f t="shared" si="393"/>
        <v/>
      </c>
      <c r="X2267" s="53" t="str">
        <f>IF(V2267="","",COUNTIF($V$7:V2267,"該当３"))</f>
        <v/>
      </c>
    </row>
    <row r="2268" spans="1:24">
      <c r="A2268" s="4">
        <v>1052102001</v>
      </c>
      <c r="B2268" s="4">
        <v>10</v>
      </c>
      <c r="C2268" s="4">
        <v>521</v>
      </c>
      <c r="D2268" s="269">
        <v>2</v>
      </c>
      <c r="E2268" s="270">
        <v>1</v>
      </c>
      <c r="F2268" s="7" t="s">
        <v>495</v>
      </c>
      <c r="G2268" s="7" t="s">
        <v>2272</v>
      </c>
      <c r="H2268" s="7" t="s">
        <v>2284</v>
      </c>
      <c r="I2268" s="7" t="s">
        <v>2285</v>
      </c>
      <c r="K2268" s="52" t="str">
        <f t="shared" si="394"/>
        <v/>
      </c>
      <c r="L2268" s="83" t="str">
        <f t="shared" si="395"/>
        <v/>
      </c>
      <c r="M2268" s="53" t="str">
        <f>IF(K2268="","",COUNTIF($K$7:K2268,"ﾘｽﾄ１"))</f>
        <v/>
      </c>
      <c r="N2268" s="53" t="str">
        <f t="shared" si="396"/>
        <v/>
      </c>
      <c r="O2268" s="54" t="str">
        <f t="shared" si="397"/>
        <v/>
      </c>
      <c r="P2268" s="53" t="str">
        <f t="shared" si="388"/>
        <v/>
      </c>
      <c r="Q2268" s="52" t="str">
        <f t="shared" si="389"/>
        <v/>
      </c>
      <c r="R2268" s="55" t="str">
        <f t="shared" si="390"/>
        <v/>
      </c>
      <c r="S2268" s="52" t="str">
        <f t="shared" si="398"/>
        <v/>
      </c>
      <c r="T2268" s="83" t="str">
        <f t="shared" si="391"/>
        <v/>
      </c>
      <c r="U2268" s="53" t="str">
        <f>IF(S2268="","",COUNTIF($S$7:S2268,"該当２"))</f>
        <v/>
      </c>
      <c r="V2268" s="56" t="str">
        <f t="shared" si="392"/>
        <v/>
      </c>
      <c r="W2268" s="83" t="str">
        <f t="shared" si="393"/>
        <v/>
      </c>
      <c r="X2268" s="53" t="str">
        <f>IF(V2268="","",COUNTIF($V$7:V2268,"該当３"))</f>
        <v/>
      </c>
    </row>
    <row r="2269" spans="1:24">
      <c r="A2269" s="4">
        <v>1052102002</v>
      </c>
      <c r="B2269" s="4">
        <v>10</v>
      </c>
      <c r="C2269" s="4">
        <v>521</v>
      </c>
      <c r="D2269" s="269">
        <v>2</v>
      </c>
      <c r="E2269" s="270">
        <v>2</v>
      </c>
      <c r="F2269" s="7" t="s">
        <v>495</v>
      </c>
      <c r="G2269" s="7" t="s">
        <v>2272</v>
      </c>
      <c r="H2269" s="7" t="s">
        <v>2284</v>
      </c>
      <c r="I2269" s="7" t="s">
        <v>2286</v>
      </c>
      <c r="K2269" s="52" t="str">
        <f t="shared" si="394"/>
        <v/>
      </c>
      <c r="L2269" s="83" t="str">
        <f t="shared" si="395"/>
        <v/>
      </c>
      <c r="M2269" s="53" t="str">
        <f>IF(K2269="","",COUNTIF($K$7:K2269,"ﾘｽﾄ１"))</f>
        <v/>
      </c>
      <c r="N2269" s="53" t="str">
        <f t="shared" si="396"/>
        <v/>
      </c>
      <c r="O2269" s="54" t="str">
        <f t="shared" si="397"/>
        <v/>
      </c>
      <c r="P2269" s="53" t="str">
        <f t="shared" si="388"/>
        <v/>
      </c>
      <c r="Q2269" s="52" t="str">
        <f t="shared" si="389"/>
        <v/>
      </c>
      <c r="R2269" s="55" t="str">
        <f t="shared" si="390"/>
        <v/>
      </c>
      <c r="S2269" s="52" t="str">
        <f t="shared" si="398"/>
        <v/>
      </c>
      <c r="T2269" s="83" t="str">
        <f t="shared" si="391"/>
        <v/>
      </c>
      <c r="U2269" s="53" t="str">
        <f>IF(S2269="","",COUNTIF($S$7:S2269,"該当２"))</f>
        <v/>
      </c>
      <c r="V2269" s="56" t="str">
        <f t="shared" si="392"/>
        <v/>
      </c>
      <c r="W2269" s="83" t="str">
        <f t="shared" si="393"/>
        <v/>
      </c>
      <c r="X2269" s="53" t="str">
        <f>IF(V2269="","",COUNTIF($V$7:V2269,"該当３"))</f>
        <v/>
      </c>
    </row>
    <row r="2270" spans="1:24">
      <c r="A2270" s="4">
        <v>1052102003</v>
      </c>
      <c r="B2270" s="4">
        <v>10</v>
      </c>
      <c r="C2270" s="4">
        <v>521</v>
      </c>
      <c r="D2270" s="269">
        <v>2</v>
      </c>
      <c r="E2270" s="270">
        <v>3</v>
      </c>
      <c r="F2270" s="7" t="s">
        <v>495</v>
      </c>
      <c r="G2270" s="7" t="s">
        <v>2272</v>
      </c>
      <c r="H2270" s="7" t="s">
        <v>2284</v>
      </c>
      <c r="I2270" s="7" t="s">
        <v>2287</v>
      </c>
      <c r="K2270" s="52" t="str">
        <f t="shared" si="394"/>
        <v/>
      </c>
      <c r="L2270" s="83" t="str">
        <f t="shared" si="395"/>
        <v/>
      </c>
      <c r="M2270" s="53" t="str">
        <f>IF(K2270="","",COUNTIF($K$7:K2270,"ﾘｽﾄ１"))</f>
        <v/>
      </c>
      <c r="N2270" s="53" t="str">
        <f t="shared" si="396"/>
        <v/>
      </c>
      <c r="O2270" s="54" t="str">
        <f t="shared" si="397"/>
        <v/>
      </c>
      <c r="P2270" s="53" t="str">
        <f t="shared" si="388"/>
        <v/>
      </c>
      <c r="Q2270" s="52" t="str">
        <f t="shared" si="389"/>
        <v/>
      </c>
      <c r="R2270" s="55" t="str">
        <f t="shared" si="390"/>
        <v/>
      </c>
      <c r="S2270" s="52" t="str">
        <f t="shared" si="398"/>
        <v/>
      </c>
      <c r="T2270" s="83" t="str">
        <f t="shared" si="391"/>
        <v/>
      </c>
      <c r="U2270" s="53" t="str">
        <f>IF(S2270="","",COUNTIF($S$7:S2270,"該当２"))</f>
        <v/>
      </c>
      <c r="V2270" s="56" t="str">
        <f t="shared" si="392"/>
        <v/>
      </c>
      <c r="W2270" s="83" t="str">
        <f t="shared" si="393"/>
        <v/>
      </c>
      <c r="X2270" s="53" t="str">
        <f>IF(V2270="","",COUNTIF($V$7:V2270,"該当３"))</f>
        <v/>
      </c>
    </row>
    <row r="2271" spans="1:24">
      <c r="A2271" s="4">
        <v>1052102004</v>
      </c>
      <c r="B2271" s="4">
        <v>10</v>
      </c>
      <c r="C2271" s="4">
        <v>521</v>
      </c>
      <c r="D2271" s="269">
        <v>2</v>
      </c>
      <c r="E2271" s="270">
        <v>4</v>
      </c>
      <c r="F2271" s="7" t="s">
        <v>495</v>
      </c>
      <c r="G2271" s="7" t="s">
        <v>2272</v>
      </c>
      <c r="H2271" s="7" t="s">
        <v>2284</v>
      </c>
      <c r="I2271" s="7" t="s">
        <v>2288</v>
      </c>
      <c r="K2271" s="52" t="str">
        <f t="shared" si="394"/>
        <v/>
      </c>
      <c r="L2271" s="83" t="str">
        <f t="shared" si="395"/>
        <v/>
      </c>
      <c r="M2271" s="53" t="str">
        <f>IF(K2271="","",COUNTIF($K$7:K2271,"ﾘｽﾄ１"))</f>
        <v/>
      </c>
      <c r="N2271" s="53" t="str">
        <f t="shared" si="396"/>
        <v/>
      </c>
      <c r="O2271" s="54" t="str">
        <f t="shared" si="397"/>
        <v/>
      </c>
      <c r="P2271" s="53" t="str">
        <f t="shared" si="388"/>
        <v/>
      </c>
      <c r="Q2271" s="52" t="str">
        <f t="shared" si="389"/>
        <v/>
      </c>
      <c r="R2271" s="55" t="str">
        <f t="shared" si="390"/>
        <v/>
      </c>
      <c r="S2271" s="52" t="str">
        <f t="shared" si="398"/>
        <v/>
      </c>
      <c r="T2271" s="83" t="str">
        <f t="shared" si="391"/>
        <v/>
      </c>
      <c r="U2271" s="53" t="str">
        <f>IF(S2271="","",COUNTIF($S$7:S2271,"該当２"))</f>
        <v/>
      </c>
      <c r="V2271" s="56" t="str">
        <f t="shared" si="392"/>
        <v/>
      </c>
      <c r="W2271" s="83" t="str">
        <f t="shared" si="393"/>
        <v/>
      </c>
      <c r="X2271" s="53" t="str">
        <f>IF(V2271="","",COUNTIF($V$7:V2271,"該当３"))</f>
        <v/>
      </c>
    </row>
    <row r="2272" spans="1:24">
      <c r="A2272" s="4">
        <v>1052102005</v>
      </c>
      <c r="B2272" s="4">
        <v>10</v>
      </c>
      <c r="C2272" s="4">
        <v>521</v>
      </c>
      <c r="D2272" s="269">
        <v>2</v>
      </c>
      <c r="E2272" s="270">
        <v>5</v>
      </c>
      <c r="F2272" s="7" t="s">
        <v>495</v>
      </c>
      <c r="G2272" s="7" t="s">
        <v>2272</v>
      </c>
      <c r="H2272" s="7" t="s">
        <v>2284</v>
      </c>
      <c r="I2272" s="7" t="s">
        <v>2289</v>
      </c>
      <c r="K2272" s="52" t="str">
        <f t="shared" si="394"/>
        <v/>
      </c>
      <c r="L2272" s="83" t="str">
        <f t="shared" si="395"/>
        <v/>
      </c>
      <c r="M2272" s="53" t="str">
        <f>IF(K2272="","",COUNTIF($K$7:K2272,"ﾘｽﾄ１"))</f>
        <v/>
      </c>
      <c r="N2272" s="53" t="str">
        <f t="shared" si="396"/>
        <v/>
      </c>
      <c r="O2272" s="54" t="str">
        <f t="shared" si="397"/>
        <v/>
      </c>
      <c r="P2272" s="53" t="str">
        <f t="shared" si="388"/>
        <v/>
      </c>
      <c r="Q2272" s="52" t="str">
        <f t="shared" si="389"/>
        <v/>
      </c>
      <c r="R2272" s="55" t="str">
        <f t="shared" si="390"/>
        <v/>
      </c>
      <c r="S2272" s="52" t="str">
        <f t="shared" si="398"/>
        <v/>
      </c>
      <c r="T2272" s="83" t="str">
        <f t="shared" si="391"/>
        <v/>
      </c>
      <c r="U2272" s="53" t="str">
        <f>IF(S2272="","",COUNTIF($S$7:S2272,"該当２"))</f>
        <v/>
      </c>
      <c r="V2272" s="56" t="str">
        <f t="shared" si="392"/>
        <v/>
      </c>
      <c r="W2272" s="83" t="str">
        <f t="shared" si="393"/>
        <v/>
      </c>
      <c r="X2272" s="53" t="str">
        <f>IF(V2272="","",COUNTIF($V$7:V2272,"該当３"))</f>
        <v/>
      </c>
    </row>
    <row r="2273" spans="1:24">
      <c r="A2273" s="4">
        <v>1052102006</v>
      </c>
      <c r="B2273" s="4">
        <v>10</v>
      </c>
      <c r="C2273" s="4">
        <v>521</v>
      </c>
      <c r="D2273" s="269">
        <v>2</v>
      </c>
      <c r="E2273" s="270">
        <v>6</v>
      </c>
      <c r="F2273" s="7" t="s">
        <v>495</v>
      </c>
      <c r="G2273" s="7" t="s">
        <v>2272</v>
      </c>
      <c r="H2273" s="7" t="s">
        <v>2284</v>
      </c>
      <c r="I2273" s="7" t="s">
        <v>131</v>
      </c>
      <c r="K2273" s="52" t="str">
        <f t="shared" si="394"/>
        <v/>
      </c>
      <c r="L2273" s="83" t="str">
        <f t="shared" si="395"/>
        <v/>
      </c>
      <c r="M2273" s="53" t="str">
        <f>IF(K2273="","",COUNTIF($K$7:K2273,"ﾘｽﾄ１"))</f>
        <v/>
      </c>
      <c r="N2273" s="53" t="str">
        <f t="shared" si="396"/>
        <v/>
      </c>
      <c r="O2273" s="54" t="str">
        <f t="shared" si="397"/>
        <v/>
      </c>
      <c r="P2273" s="53" t="str">
        <f t="shared" si="388"/>
        <v/>
      </c>
      <c r="Q2273" s="52" t="str">
        <f t="shared" si="389"/>
        <v/>
      </c>
      <c r="R2273" s="55" t="str">
        <f t="shared" si="390"/>
        <v/>
      </c>
      <c r="S2273" s="52" t="str">
        <f t="shared" si="398"/>
        <v/>
      </c>
      <c r="T2273" s="83" t="str">
        <f t="shared" si="391"/>
        <v/>
      </c>
      <c r="U2273" s="53" t="str">
        <f>IF(S2273="","",COUNTIF($S$7:S2273,"該当２"))</f>
        <v/>
      </c>
      <c r="V2273" s="56" t="str">
        <f t="shared" si="392"/>
        <v/>
      </c>
      <c r="W2273" s="83" t="str">
        <f t="shared" si="393"/>
        <v/>
      </c>
      <c r="X2273" s="53" t="str">
        <f>IF(V2273="","",COUNTIF($V$7:V2273,"該当３"))</f>
        <v/>
      </c>
    </row>
    <row r="2274" spans="1:24">
      <c r="A2274" s="4">
        <v>1052102007</v>
      </c>
      <c r="B2274" s="4">
        <v>10</v>
      </c>
      <c r="C2274" s="4">
        <v>521</v>
      </c>
      <c r="D2274" s="269">
        <v>2</v>
      </c>
      <c r="E2274" s="270">
        <v>7</v>
      </c>
      <c r="F2274" s="7" t="s">
        <v>495</v>
      </c>
      <c r="G2274" s="7" t="s">
        <v>2272</v>
      </c>
      <c r="H2274" s="7" t="s">
        <v>2284</v>
      </c>
      <c r="I2274" s="7" t="s">
        <v>2290</v>
      </c>
      <c r="K2274" s="52" t="str">
        <f t="shared" si="394"/>
        <v/>
      </c>
      <c r="L2274" s="83" t="str">
        <f t="shared" si="395"/>
        <v/>
      </c>
      <c r="M2274" s="53" t="str">
        <f>IF(K2274="","",COUNTIF($K$7:K2274,"ﾘｽﾄ１"))</f>
        <v/>
      </c>
      <c r="N2274" s="53" t="str">
        <f t="shared" si="396"/>
        <v/>
      </c>
      <c r="O2274" s="54" t="str">
        <f t="shared" si="397"/>
        <v/>
      </c>
      <c r="P2274" s="53" t="str">
        <f t="shared" si="388"/>
        <v/>
      </c>
      <c r="Q2274" s="52" t="str">
        <f t="shared" si="389"/>
        <v/>
      </c>
      <c r="R2274" s="55" t="str">
        <f t="shared" si="390"/>
        <v/>
      </c>
      <c r="S2274" s="52" t="str">
        <f t="shared" si="398"/>
        <v/>
      </c>
      <c r="T2274" s="83" t="str">
        <f t="shared" si="391"/>
        <v/>
      </c>
      <c r="U2274" s="53" t="str">
        <f>IF(S2274="","",COUNTIF($S$7:S2274,"該当２"))</f>
        <v/>
      </c>
      <c r="V2274" s="56" t="str">
        <f t="shared" si="392"/>
        <v/>
      </c>
      <c r="W2274" s="83" t="str">
        <f t="shared" si="393"/>
        <v/>
      </c>
      <c r="X2274" s="53" t="str">
        <f>IF(V2274="","",COUNTIF($V$7:V2274,"該当３"))</f>
        <v/>
      </c>
    </row>
    <row r="2275" spans="1:24">
      <c r="A2275" s="4">
        <v>1052103000</v>
      </c>
      <c r="B2275" s="4">
        <v>10</v>
      </c>
      <c r="C2275" s="4">
        <v>521</v>
      </c>
      <c r="D2275" s="269">
        <v>3</v>
      </c>
      <c r="E2275" s="270">
        <v>0</v>
      </c>
      <c r="F2275" s="7" t="s">
        <v>495</v>
      </c>
      <c r="G2275" s="7" t="s">
        <v>2272</v>
      </c>
      <c r="H2275" s="7" t="s">
        <v>2291</v>
      </c>
      <c r="K2275" s="52" t="str">
        <f t="shared" si="394"/>
        <v/>
      </c>
      <c r="L2275" s="83" t="str">
        <f t="shared" si="395"/>
        <v/>
      </c>
      <c r="M2275" s="53" t="str">
        <f>IF(K2275="","",COUNTIF($K$7:K2275,"ﾘｽﾄ１"))</f>
        <v/>
      </c>
      <c r="N2275" s="53" t="str">
        <f t="shared" si="396"/>
        <v/>
      </c>
      <c r="O2275" s="54" t="str">
        <f t="shared" si="397"/>
        <v/>
      </c>
      <c r="P2275" s="53" t="str">
        <f t="shared" si="388"/>
        <v/>
      </c>
      <c r="Q2275" s="52" t="str">
        <f t="shared" si="389"/>
        <v/>
      </c>
      <c r="R2275" s="55" t="str">
        <f t="shared" si="390"/>
        <v/>
      </c>
      <c r="S2275" s="52" t="str">
        <f t="shared" si="398"/>
        <v/>
      </c>
      <c r="T2275" s="83" t="str">
        <f t="shared" si="391"/>
        <v/>
      </c>
      <c r="U2275" s="53" t="str">
        <f>IF(S2275="","",COUNTIF($S$7:S2275,"該当２"))</f>
        <v/>
      </c>
      <c r="V2275" s="56" t="str">
        <f t="shared" si="392"/>
        <v/>
      </c>
      <c r="W2275" s="83" t="str">
        <f t="shared" si="393"/>
        <v/>
      </c>
      <c r="X2275" s="53" t="str">
        <f>IF(V2275="","",COUNTIF($V$7:V2275,"該当３"))</f>
        <v/>
      </c>
    </row>
    <row r="2276" spans="1:24">
      <c r="A2276" s="4">
        <v>1052103001</v>
      </c>
      <c r="B2276" s="4">
        <v>10</v>
      </c>
      <c r="C2276" s="4">
        <v>521</v>
      </c>
      <c r="D2276" s="269">
        <v>3</v>
      </c>
      <c r="E2276" s="270">
        <v>1</v>
      </c>
      <c r="F2276" s="7" t="s">
        <v>495</v>
      </c>
      <c r="G2276" s="7" t="s">
        <v>2272</v>
      </c>
      <c r="H2276" s="7" t="s">
        <v>2291</v>
      </c>
      <c r="I2276" s="7" t="s">
        <v>2292</v>
      </c>
      <c r="K2276" s="52" t="str">
        <f t="shared" si="394"/>
        <v/>
      </c>
      <c r="L2276" s="83" t="str">
        <f t="shared" si="395"/>
        <v/>
      </c>
      <c r="M2276" s="53" t="str">
        <f>IF(K2276="","",COUNTIF($K$7:K2276,"ﾘｽﾄ１"))</f>
        <v/>
      </c>
      <c r="N2276" s="53" t="str">
        <f t="shared" si="396"/>
        <v/>
      </c>
      <c r="O2276" s="54" t="str">
        <f t="shared" si="397"/>
        <v/>
      </c>
      <c r="P2276" s="53" t="str">
        <f t="shared" si="388"/>
        <v/>
      </c>
      <c r="Q2276" s="52" t="str">
        <f t="shared" si="389"/>
        <v/>
      </c>
      <c r="R2276" s="55" t="str">
        <f t="shared" si="390"/>
        <v/>
      </c>
      <c r="S2276" s="52" t="str">
        <f t="shared" si="398"/>
        <v/>
      </c>
      <c r="T2276" s="83" t="str">
        <f t="shared" si="391"/>
        <v/>
      </c>
      <c r="U2276" s="53" t="str">
        <f>IF(S2276="","",COUNTIF($S$7:S2276,"該当２"))</f>
        <v/>
      </c>
      <c r="V2276" s="56" t="str">
        <f t="shared" si="392"/>
        <v/>
      </c>
      <c r="W2276" s="83" t="str">
        <f t="shared" si="393"/>
        <v/>
      </c>
      <c r="X2276" s="53" t="str">
        <f>IF(V2276="","",COUNTIF($V$7:V2276,"該当３"))</f>
        <v/>
      </c>
    </row>
    <row r="2277" spans="1:24">
      <c r="A2277" s="4">
        <v>1052103002</v>
      </c>
      <c r="B2277" s="4">
        <v>10</v>
      </c>
      <c r="C2277" s="4">
        <v>521</v>
      </c>
      <c r="D2277" s="269">
        <v>3</v>
      </c>
      <c r="E2277" s="270">
        <v>2</v>
      </c>
      <c r="F2277" s="7" t="s">
        <v>495</v>
      </c>
      <c r="G2277" s="7" t="s">
        <v>2272</v>
      </c>
      <c r="H2277" s="7" t="s">
        <v>2291</v>
      </c>
      <c r="I2277" s="7" t="s">
        <v>34</v>
      </c>
      <c r="K2277" s="52" t="str">
        <f t="shared" si="394"/>
        <v/>
      </c>
      <c r="L2277" s="83" t="str">
        <f t="shared" si="395"/>
        <v/>
      </c>
      <c r="M2277" s="53" t="str">
        <f>IF(K2277="","",COUNTIF($K$7:K2277,"ﾘｽﾄ１"))</f>
        <v/>
      </c>
      <c r="N2277" s="53" t="str">
        <f t="shared" si="396"/>
        <v/>
      </c>
      <c r="O2277" s="54" t="str">
        <f t="shared" si="397"/>
        <v/>
      </c>
      <c r="P2277" s="53" t="str">
        <f t="shared" si="388"/>
        <v/>
      </c>
      <c r="Q2277" s="52" t="str">
        <f t="shared" si="389"/>
        <v/>
      </c>
      <c r="R2277" s="55" t="str">
        <f t="shared" si="390"/>
        <v/>
      </c>
      <c r="S2277" s="52" t="str">
        <f t="shared" si="398"/>
        <v/>
      </c>
      <c r="T2277" s="83" t="str">
        <f t="shared" si="391"/>
        <v/>
      </c>
      <c r="U2277" s="53" t="str">
        <f>IF(S2277="","",COUNTIF($S$7:S2277,"該当２"))</f>
        <v/>
      </c>
      <c r="V2277" s="56" t="str">
        <f t="shared" si="392"/>
        <v/>
      </c>
      <c r="W2277" s="83" t="str">
        <f t="shared" si="393"/>
        <v/>
      </c>
      <c r="X2277" s="53" t="str">
        <f>IF(V2277="","",COUNTIF($V$7:V2277,"該当３"))</f>
        <v/>
      </c>
    </row>
    <row r="2278" spans="1:24">
      <c r="A2278" s="4">
        <v>1052103003</v>
      </c>
      <c r="B2278" s="4">
        <v>10</v>
      </c>
      <c r="C2278" s="4">
        <v>521</v>
      </c>
      <c r="D2278" s="269">
        <v>3</v>
      </c>
      <c r="E2278" s="270">
        <v>3</v>
      </c>
      <c r="F2278" s="7" t="s">
        <v>495</v>
      </c>
      <c r="G2278" s="7" t="s">
        <v>2272</v>
      </c>
      <c r="H2278" s="7" t="s">
        <v>2291</v>
      </c>
      <c r="I2278" s="7" t="s">
        <v>2293</v>
      </c>
      <c r="K2278" s="52" t="str">
        <f t="shared" si="394"/>
        <v/>
      </c>
      <c r="L2278" s="83" t="str">
        <f t="shared" si="395"/>
        <v/>
      </c>
      <c r="M2278" s="53" t="str">
        <f>IF(K2278="","",COUNTIF($K$7:K2278,"ﾘｽﾄ１"))</f>
        <v/>
      </c>
      <c r="N2278" s="53" t="str">
        <f t="shared" si="396"/>
        <v/>
      </c>
      <c r="O2278" s="54" t="str">
        <f t="shared" si="397"/>
        <v/>
      </c>
      <c r="P2278" s="53" t="str">
        <f t="shared" si="388"/>
        <v/>
      </c>
      <c r="Q2278" s="52" t="str">
        <f t="shared" si="389"/>
        <v/>
      </c>
      <c r="R2278" s="55" t="str">
        <f t="shared" si="390"/>
        <v/>
      </c>
      <c r="S2278" s="52" t="str">
        <f t="shared" si="398"/>
        <v/>
      </c>
      <c r="T2278" s="83" t="str">
        <f t="shared" si="391"/>
        <v/>
      </c>
      <c r="U2278" s="53" t="str">
        <f>IF(S2278="","",COUNTIF($S$7:S2278,"該当２"))</f>
        <v/>
      </c>
      <c r="V2278" s="56" t="str">
        <f t="shared" si="392"/>
        <v/>
      </c>
      <c r="W2278" s="83" t="str">
        <f t="shared" si="393"/>
        <v/>
      </c>
      <c r="X2278" s="53" t="str">
        <f>IF(V2278="","",COUNTIF($V$7:V2278,"該当３"))</f>
        <v/>
      </c>
    </row>
    <row r="2279" spans="1:24">
      <c r="A2279" s="4">
        <v>1052103004</v>
      </c>
      <c r="B2279" s="4">
        <v>10</v>
      </c>
      <c r="C2279" s="4">
        <v>521</v>
      </c>
      <c r="D2279" s="269">
        <v>3</v>
      </c>
      <c r="E2279" s="270">
        <v>4</v>
      </c>
      <c r="F2279" s="7" t="s">
        <v>495</v>
      </c>
      <c r="G2279" s="7" t="s">
        <v>2272</v>
      </c>
      <c r="H2279" s="7" t="s">
        <v>2291</v>
      </c>
      <c r="I2279" s="7" t="s">
        <v>22</v>
      </c>
      <c r="K2279" s="52" t="str">
        <f t="shared" si="394"/>
        <v/>
      </c>
      <c r="L2279" s="83" t="str">
        <f t="shared" si="395"/>
        <v/>
      </c>
      <c r="M2279" s="53" t="str">
        <f>IF(K2279="","",COUNTIF($K$7:K2279,"ﾘｽﾄ１"))</f>
        <v/>
      </c>
      <c r="N2279" s="53" t="str">
        <f t="shared" si="396"/>
        <v/>
      </c>
      <c r="O2279" s="54" t="str">
        <f t="shared" si="397"/>
        <v/>
      </c>
      <c r="P2279" s="53" t="str">
        <f t="shared" si="388"/>
        <v/>
      </c>
      <c r="Q2279" s="52" t="str">
        <f t="shared" si="389"/>
        <v/>
      </c>
      <c r="R2279" s="55" t="str">
        <f t="shared" si="390"/>
        <v/>
      </c>
      <c r="S2279" s="52" t="str">
        <f t="shared" si="398"/>
        <v/>
      </c>
      <c r="T2279" s="83" t="str">
        <f t="shared" si="391"/>
        <v/>
      </c>
      <c r="U2279" s="53" t="str">
        <f>IF(S2279="","",COUNTIF($S$7:S2279,"該当２"))</f>
        <v/>
      </c>
      <c r="V2279" s="56" t="str">
        <f t="shared" si="392"/>
        <v/>
      </c>
      <c r="W2279" s="83" t="str">
        <f t="shared" si="393"/>
        <v/>
      </c>
      <c r="X2279" s="53" t="str">
        <f>IF(V2279="","",COUNTIF($V$7:V2279,"該当３"))</f>
        <v/>
      </c>
    </row>
    <row r="2280" spans="1:24">
      <c r="A2280" s="4">
        <v>1052103005</v>
      </c>
      <c r="B2280" s="4">
        <v>10</v>
      </c>
      <c r="C2280" s="4">
        <v>521</v>
      </c>
      <c r="D2280" s="269">
        <v>3</v>
      </c>
      <c r="E2280" s="270">
        <v>5</v>
      </c>
      <c r="F2280" s="7" t="s">
        <v>495</v>
      </c>
      <c r="G2280" s="7" t="s">
        <v>2272</v>
      </c>
      <c r="H2280" s="7" t="s">
        <v>2291</v>
      </c>
      <c r="I2280" s="7" t="s">
        <v>2294</v>
      </c>
      <c r="K2280" s="52" t="str">
        <f t="shared" si="394"/>
        <v/>
      </c>
      <c r="L2280" s="83" t="str">
        <f t="shared" si="395"/>
        <v/>
      </c>
      <c r="M2280" s="53" t="str">
        <f>IF(K2280="","",COUNTIF($K$7:K2280,"ﾘｽﾄ１"))</f>
        <v/>
      </c>
      <c r="N2280" s="53" t="str">
        <f t="shared" si="396"/>
        <v/>
      </c>
      <c r="O2280" s="54" t="str">
        <f t="shared" si="397"/>
        <v/>
      </c>
      <c r="P2280" s="53" t="str">
        <f t="shared" si="388"/>
        <v/>
      </c>
      <c r="Q2280" s="52" t="str">
        <f t="shared" si="389"/>
        <v/>
      </c>
      <c r="R2280" s="55" t="str">
        <f t="shared" si="390"/>
        <v/>
      </c>
      <c r="S2280" s="52" t="str">
        <f t="shared" si="398"/>
        <v/>
      </c>
      <c r="T2280" s="83" t="str">
        <f t="shared" si="391"/>
        <v/>
      </c>
      <c r="U2280" s="53" t="str">
        <f>IF(S2280="","",COUNTIF($S$7:S2280,"該当２"))</f>
        <v/>
      </c>
      <c r="V2280" s="56" t="str">
        <f t="shared" si="392"/>
        <v/>
      </c>
      <c r="W2280" s="83" t="str">
        <f t="shared" si="393"/>
        <v/>
      </c>
      <c r="X2280" s="53" t="str">
        <f>IF(V2280="","",COUNTIF($V$7:V2280,"該当３"))</f>
        <v/>
      </c>
    </row>
    <row r="2281" spans="1:24">
      <c r="A2281" s="4">
        <v>1052103006</v>
      </c>
      <c r="B2281" s="4">
        <v>10</v>
      </c>
      <c r="C2281" s="4">
        <v>521</v>
      </c>
      <c r="D2281" s="269">
        <v>3</v>
      </c>
      <c r="E2281" s="270">
        <v>6</v>
      </c>
      <c r="F2281" s="7" t="s">
        <v>495</v>
      </c>
      <c r="G2281" s="7" t="s">
        <v>2272</v>
      </c>
      <c r="H2281" s="7" t="s">
        <v>2291</v>
      </c>
      <c r="I2281" s="7" t="s">
        <v>2295</v>
      </c>
      <c r="K2281" s="52" t="str">
        <f t="shared" si="394"/>
        <v/>
      </c>
      <c r="L2281" s="83" t="str">
        <f t="shared" si="395"/>
        <v/>
      </c>
      <c r="M2281" s="53" t="str">
        <f>IF(K2281="","",COUNTIF($K$7:K2281,"ﾘｽﾄ１"))</f>
        <v/>
      </c>
      <c r="N2281" s="53" t="str">
        <f t="shared" si="396"/>
        <v/>
      </c>
      <c r="O2281" s="54" t="str">
        <f t="shared" si="397"/>
        <v/>
      </c>
      <c r="P2281" s="53" t="str">
        <f t="shared" si="388"/>
        <v/>
      </c>
      <c r="Q2281" s="52" t="str">
        <f t="shared" si="389"/>
        <v/>
      </c>
      <c r="R2281" s="55" t="str">
        <f t="shared" si="390"/>
        <v/>
      </c>
      <c r="S2281" s="52" t="str">
        <f t="shared" si="398"/>
        <v/>
      </c>
      <c r="T2281" s="83" t="str">
        <f t="shared" si="391"/>
        <v/>
      </c>
      <c r="U2281" s="53" t="str">
        <f>IF(S2281="","",COUNTIF($S$7:S2281,"該当２"))</f>
        <v/>
      </c>
      <c r="V2281" s="56" t="str">
        <f t="shared" si="392"/>
        <v/>
      </c>
      <c r="W2281" s="83" t="str">
        <f t="shared" si="393"/>
        <v/>
      </c>
      <c r="X2281" s="53" t="str">
        <f>IF(V2281="","",COUNTIF($V$7:V2281,"該当３"))</f>
        <v/>
      </c>
    </row>
    <row r="2282" spans="1:24">
      <c r="A2282" s="4">
        <v>1052103007</v>
      </c>
      <c r="B2282" s="4">
        <v>10</v>
      </c>
      <c r="C2282" s="4">
        <v>521</v>
      </c>
      <c r="D2282" s="269">
        <v>3</v>
      </c>
      <c r="E2282" s="270">
        <v>7</v>
      </c>
      <c r="F2282" s="7" t="s">
        <v>495</v>
      </c>
      <c r="G2282" s="7" t="s">
        <v>2272</v>
      </c>
      <c r="H2282" s="7" t="s">
        <v>2291</v>
      </c>
      <c r="I2282" s="7" t="s">
        <v>68</v>
      </c>
      <c r="K2282" s="52" t="str">
        <f t="shared" si="394"/>
        <v/>
      </c>
      <c r="L2282" s="83" t="str">
        <f t="shared" si="395"/>
        <v/>
      </c>
      <c r="M2282" s="53" t="str">
        <f>IF(K2282="","",COUNTIF($K$7:K2282,"ﾘｽﾄ１"))</f>
        <v/>
      </c>
      <c r="N2282" s="53" t="str">
        <f t="shared" si="396"/>
        <v/>
      </c>
      <c r="O2282" s="54" t="str">
        <f t="shared" si="397"/>
        <v/>
      </c>
      <c r="P2282" s="53" t="str">
        <f t="shared" si="388"/>
        <v/>
      </c>
      <c r="Q2282" s="52" t="str">
        <f t="shared" si="389"/>
        <v/>
      </c>
      <c r="R2282" s="55" t="str">
        <f t="shared" si="390"/>
        <v/>
      </c>
      <c r="S2282" s="52" t="str">
        <f t="shared" si="398"/>
        <v/>
      </c>
      <c r="T2282" s="83" t="str">
        <f t="shared" si="391"/>
        <v/>
      </c>
      <c r="U2282" s="53" t="str">
        <f>IF(S2282="","",COUNTIF($S$7:S2282,"該当２"))</f>
        <v/>
      </c>
      <c r="V2282" s="56" t="str">
        <f t="shared" si="392"/>
        <v/>
      </c>
      <c r="W2282" s="83" t="str">
        <f t="shared" si="393"/>
        <v/>
      </c>
      <c r="X2282" s="53" t="str">
        <f>IF(V2282="","",COUNTIF($V$7:V2282,"該当３"))</f>
        <v/>
      </c>
    </row>
    <row r="2283" spans="1:24">
      <c r="A2283" s="4">
        <v>1052103008</v>
      </c>
      <c r="B2283" s="4">
        <v>10</v>
      </c>
      <c r="C2283" s="4">
        <v>521</v>
      </c>
      <c r="D2283" s="269">
        <v>3</v>
      </c>
      <c r="E2283" s="270">
        <v>8</v>
      </c>
      <c r="F2283" s="7" t="s">
        <v>495</v>
      </c>
      <c r="G2283" s="7" t="s">
        <v>2272</v>
      </c>
      <c r="H2283" s="7" t="s">
        <v>2291</v>
      </c>
      <c r="I2283" s="7" t="s">
        <v>1010</v>
      </c>
      <c r="K2283" s="52" t="str">
        <f t="shared" si="394"/>
        <v/>
      </c>
      <c r="L2283" s="83" t="str">
        <f t="shared" si="395"/>
        <v/>
      </c>
      <c r="M2283" s="53" t="str">
        <f>IF(K2283="","",COUNTIF($K$7:K2283,"ﾘｽﾄ１"))</f>
        <v/>
      </c>
      <c r="N2283" s="53" t="str">
        <f t="shared" si="396"/>
        <v/>
      </c>
      <c r="O2283" s="54" t="str">
        <f t="shared" si="397"/>
        <v/>
      </c>
      <c r="P2283" s="53" t="str">
        <f t="shared" si="388"/>
        <v/>
      </c>
      <c r="Q2283" s="52" t="str">
        <f t="shared" si="389"/>
        <v/>
      </c>
      <c r="R2283" s="55" t="str">
        <f t="shared" si="390"/>
        <v/>
      </c>
      <c r="S2283" s="52" t="str">
        <f t="shared" si="398"/>
        <v/>
      </c>
      <c r="T2283" s="83" t="str">
        <f t="shared" si="391"/>
        <v/>
      </c>
      <c r="U2283" s="53" t="str">
        <f>IF(S2283="","",COUNTIF($S$7:S2283,"該当２"))</f>
        <v/>
      </c>
      <c r="V2283" s="56" t="str">
        <f t="shared" si="392"/>
        <v/>
      </c>
      <c r="W2283" s="83" t="str">
        <f t="shared" si="393"/>
        <v/>
      </c>
      <c r="X2283" s="53" t="str">
        <f>IF(V2283="","",COUNTIF($V$7:V2283,"該当３"))</f>
        <v/>
      </c>
    </row>
    <row r="2284" spans="1:24">
      <c r="A2284" s="4">
        <v>1052103009</v>
      </c>
      <c r="B2284" s="4">
        <v>10</v>
      </c>
      <c r="C2284" s="4">
        <v>521</v>
      </c>
      <c r="D2284" s="269">
        <v>3</v>
      </c>
      <c r="E2284" s="270">
        <v>9</v>
      </c>
      <c r="F2284" s="7" t="s">
        <v>495</v>
      </c>
      <c r="G2284" s="7" t="s">
        <v>2272</v>
      </c>
      <c r="H2284" s="7" t="s">
        <v>2291</v>
      </c>
      <c r="I2284" s="7" t="s">
        <v>2296</v>
      </c>
      <c r="K2284" s="52" t="str">
        <f t="shared" si="394"/>
        <v/>
      </c>
      <c r="L2284" s="83" t="str">
        <f t="shared" si="395"/>
        <v/>
      </c>
      <c r="M2284" s="53" t="str">
        <f>IF(K2284="","",COUNTIF($K$7:K2284,"ﾘｽﾄ１"))</f>
        <v/>
      </c>
      <c r="N2284" s="53" t="str">
        <f t="shared" si="396"/>
        <v/>
      </c>
      <c r="O2284" s="54" t="str">
        <f t="shared" si="397"/>
        <v/>
      </c>
      <c r="P2284" s="53" t="str">
        <f t="shared" si="388"/>
        <v/>
      </c>
      <c r="Q2284" s="52" t="str">
        <f t="shared" si="389"/>
        <v/>
      </c>
      <c r="R2284" s="55" t="str">
        <f t="shared" si="390"/>
        <v/>
      </c>
      <c r="S2284" s="52" t="str">
        <f t="shared" si="398"/>
        <v/>
      </c>
      <c r="T2284" s="83" t="str">
        <f t="shared" si="391"/>
        <v/>
      </c>
      <c r="U2284" s="53" t="str">
        <f>IF(S2284="","",COUNTIF($S$7:S2284,"該当２"))</f>
        <v/>
      </c>
      <c r="V2284" s="56" t="str">
        <f t="shared" si="392"/>
        <v/>
      </c>
      <c r="W2284" s="83" t="str">
        <f t="shared" si="393"/>
        <v/>
      </c>
      <c r="X2284" s="53" t="str">
        <f>IF(V2284="","",COUNTIF($V$7:V2284,"該当３"))</f>
        <v/>
      </c>
    </row>
    <row r="2285" spans="1:24">
      <c r="A2285" s="4">
        <v>1052103010</v>
      </c>
      <c r="B2285" s="4">
        <v>10</v>
      </c>
      <c r="C2285" s="4">
        <v>521</v>
      </c>
      <c r="D2285" s="269">
        <v>3</v>
      </c>
      <c r="E2285" s="270">
        <v>10</v>
      </c>
      <c r="F2285" s="7" t="s">
        <v>495</v>
      </c>
      <c r="G2285" s="7" t="s">
        <v>2272</v>
      </c>
      <c r="H2285" s="7" t="s">
        <v>2291</v>
      </c>
      <c r="I2285" s="7" t="s">
        <v>2297</v>
      </c>
      <c r="K2285" s="52" t="str">
        <f t="shared" si="394"/>
        <v/>
      </c>
      <c r="L2285" s="83" t="str">
        <f t="shared" si="395"/>
        <v/>
      </c>
      <c r="M2285" s="53" t="str">
        <f>IF(K2285="","",COUNTIF($K$7:K2285,"ﾘｽﾄ１"))</f>
        <v/>
      </c>
      <c r="N2285" s="53" t="str">
        <f t="shared" si="396"/>
        <v/>
      </c>
      <c r="O2285" s="54" t="str">
        <f t="shared" si="397"/>
        <v/>
      </c>
      <c r="P2285" s="53" t="str">
        <f t="shared" si="388"/>
        <v/>
      </c>
      <c r="Q2285" s="52" t="str">
        <f t="shared" si="389"/>
        <v/>
      </c>
      <c r="R2285" s="55" t="str">
        <f t="shared" si="390"/>
        <v/>
      </c>
      <c r="S2285" s="52" t="str">
        <f t="shared" si="398"/>
        <v/>
      </c>
      <c r="T2285" s="83" t="str">
        <f t="shared" si="391"/>
        <v/>
      </c>
      <c r="U2285" s="53" t="str">
        <f>IF(S2285="","",COUNTIF($S$7:S2285,"該当２"))</f>
        <v/>
      </c>
      <c r="V2285" s="56" t="str">
        <f t="shared" si="392"/>
        <v/>
      </c>
      <c r="W2285" s="83" t="str">
        <f t="shared" si="393"/>
        <v/>
      </c>
      <c r="X2285" s="53" t="str">
        <f>IF(V2285="","",COUNTIF($V$7:V2285,"該当３"))</f>
        <v/>
      </c>
    </row>
    <row r="2286" spans="1:24">
      <c r="A2286" s="4">
        <v>1052104000</v>
      </c>
      <c r="B2286" s="4">
        <v>10</v>
      </c>
      <c r="C2286" s="4">
        <v>521</v>
      </c>
      <c r="D2286" s="269">
        <v>4</v>
      </c>
      <c r="E2286" s="270">
        <v>0</v>
      </c>
      <c r="F2286" s="7" t="s">
        <v>495</v>
      </c>
      <c r="G2286" s="7" t="s">
        <v>2272</v>
      </c>
      <c r="H2286" s="7" t="s">
        <v>2298</v>
      </c>
      <c r="K2286" s="52" t="str">
        <f t="shared" si="394"/>
        <v/>
      </c>
      <c r="L2286" s="83" t="str">
        <f t="shared" si="395"/>
        <v/>
      </c>
      <c r="M2286" s="53" t="str">
        <f>IF(K2286="","",COUNTIF($K$7:K2286,"ﾘｽﾄ１"))</f>
        <v/>
      </c>
      <c r="N2286" s="53" t="str">
        <f t="shared" si="396"/>
        <v/>
      </c>
      <c r="O2286" s="54" t="str">
        <f t="shared" si="397"/>
        <v/>
      </c>
      <c r="P2286" s="53" t="str">
        <f t="shared" si="388"/>
        <v/>
      </c>
      <c r="Q2286" s="52" t="str">
        <f t="shared" si="389"/>
        <v/>
      </c>
      <c r="R2286" s="55" t="str">
        <f t="shared" si="390"/>
        <v/>
      </c>
      <c r="S2286" s="52" t="str">
        <f t="shared" si="398"/>
        <v/>
      </c>
      <c r="T2286" s="83" t="str">
        <f t="shared" si="391"/>
        <v/>
      </c>
      <c r="U2286" s="53" t="str">
        <f>IF(S2286="","",COUNTIF($S$7:S2286,"該当２"))</f>
        <v/>
      </c>
      <c r="V2286" s="56" t="str">
        <f t="shared" si="392"/>
        <v/>
      </c>
      <c r="W2286" s="83" t="str">
        <f t="shared" si="393"/>
        <v/>
      </c>
      <c r="X2286" s="53" t="str">
        <f>IF(V2286="","",COUNTIF($V$7:V2286,"該当３"))</f>
        <v/>
      </c>
    </row>
    <row r="2287" spans="1:24">
      <c r="A2287" s="4">
        <v>1052104001</v>
      </c>
      <c r="B2287" s="4">
        <v>10</v>
      </c>
      <c r="C2287" s="4">
        <v>521</v>
      </c>
      <c r="D2287" s="269">
        <v>4</v>
      </c>
      <c r="E2287" s="270">
        <v>1</v>
      </c>
      <c r="F2287" s="7" t="s">
        <v>495</v>
      </c>
      <c r="G2287" s="7" t="s">
        <v>2272</v>
      </c>
      <c r="H2287" s="7" t="s">
        <v>2298</v>
      </c>
      <c r="I2287" s="7" t="s">
        <v>2299</v>
      </c>
      <c r="K2287" s="52" t="str">
        <f t="shared" si="394"/>
        <v/>
      </c>
      <c r="L2287" s="83" t="str">
        <f t="shared" si="395"/>
        <v/>
      </c>
      <c r="M2287" s="53" t="str">
        <f>IF(K2287="","",COUNTIF($K$7:K2287,"ﾘｽﾄ１"))</f>
        <v/>
      </c>
      <c r="N2287" s="53" t="str">
        <f t="shared" si="396"/>
        <v/>
      </c>
      <c r="O2287" s="54" t="str">
        <f t="shared" si="397"/>
        <v/>
      </c>
      <c r="P2287" s="53" t="str">
        <f t="shared" si="388"/>
        <v/>
      </c>
      <c r="Q2287" s="52" t="str">
        <f t="shared" si="389"/>
        <v/>
      </c>
      <c r="R2287" s="55" t="str">
        <f t="shared" si="390"/>
        <v/>
      </c>
      <c r="S2287" s="52" t="str">
        <f t="shared" si="398"/>
        <v/>
      </c>
      <c r="T2287" s="83" t="str">
        <f t="shared" si="391"/>
        <v/>
      </c>
      <c r="U2287" s="53" t="str">
        <f>IF(S2287="","",COUNTIF($S$7:S2287,"該当２"))</f>
        <v/>
      </c>
      <c r="V2287" s="56" t="str">
        <f t="shared" si="392"/>
        <v/>
      </c>
      <c r="W2287" s="83" t="str">
        <f t="shared" si="393"/>
        <v/>
      </c>
      <c r="X2287" s="53" t="str">
        <f>IF(V2287="","",COUNTIF($V$7:V2287,"該当３"))</f>
        <v/>
      </c>
    </row>
    <row r="2288" spans="1:24">
      <c r="A2288" s="4">
        <v>1052104002</v>
      </c>
      <c r="B2288" s="4">
        <v>10</v>
      </c>
      <c r="C2288" s="4">
        <v>521</v>
      </c>
      <c r="D2288" s="269">
        <v>4</v>
      </c>
      <c r="E2288" s="270">
        <v>2</v>
      </c>
      <c r="F2288" s="7" t="s">
        <v>495</v>
      </c>
      <c r="G2288" s="7" t="s">
        <v>2272</v>
      </c>
      <c r="H2288" s="7" t="s">
        <v>2298</v>
      </c>
      <c r="I2288" s="7" t="s">
        <v>2300</v>
      </c>
      <c r="K2288" s="52" t="str">
        <f t="shared" si="394"/>
        <v/>
      </c>
      <c r="L2288" s="83" t="str">
        <f t="shared" si="395"/>
        <v/>
      </c>
      <c r="M2288" s="53" t="str">
        <f>IF(K2288="","",COUNTIF($K$7:K2288,"ﾘｽﾄ１"))</f>
        <v/>
      </c>
      <c r="N2288" s="53" t="str">
        <f t="shared" si="396"/>
        <v/>
      </c>
      <c r="O2288" s="54" t="str">
        <f t="shared" si="397"/>
        <v/>
      </c>
      <c r="P2288" s="53" t="str">
        <f t="shared" si="388"/>
        <v/>
      </c>
      <c r="Q2288" s="52" t="str">
        <f t="shared" si="389"/>
        <v/>
      </c>
      <c r="R2288" s="55" t="str">
        <f t="shared" si="390"/>
        <v/>
      </c>
      <c r="S2288" s="52" t="str">
        <f t="shared" si="398"/>
        <v/>
      </c>
      <c r="T2288" s="83" t="str">
        <f t="shared" si="391"/>
        <v/>
      </c>
      <c r="U2288" s="53" t="str">
        <f>IF(S2288="","",COUNTIF($S$7:S2288,"該当２"))</f>
        <v/>
      </c>
      <c r="V2288" s="56" t="str">
        <f t="shared" si="392"/>
        <v/>
      </c>
      <c r="W2288" s="83" t="str">
        <f t="shared" si="393"/>
        <v/>
      </c>
      <c r="X2288" s="53" t="str">
        <f>IF(V2288="","",COUNTIF($V$7:V2288,"該当３"))</f>
        <v/>
      </c>
    </row>
    <row r="2289" spans="1:24">
      <c r="A2289" s="4">
        <v>1052104003</v>
      </c>
      <c r="B2289" s="4">
        <v>10</v>
      </c>
      <c r="C2289" s="4">
        <v>521</v>
      </c>
      <c r="D2289" s="269">
        <v>4</v>
      </c>
      <c r="E2289" s="270">
        <v>3</v>
      </c>
      <c r="F2289" s="7" t="s">
        <v>495</v>
      </c>
      <c r="G2289" s="7" t="s">
        <v>2272</v>
      </c>
      <c r="H2289" s="7" t="s">
        <v>2298</v>
      </c>
      <c r="I2289" s="7" t="s">
        <v>2301</v>
      </c>
      <c r="K2289" s="52" t="str">
        <f t="shared" si="394"/>
        <v/>
      </c>
      <c r="L2289" s="83" t="str">
        <f t="shared" si="395"/>
        <v/>
      </c>
      <c r="M2289" s="53" t="str">
        <f>IF(K2289="","",COUNTIF($K$7:K2289,"ﾘｽﾄ１"))</f>
        <v/>
      </c>
      <c r="N2289" s="53" t="str">
        <f t="shared" si="396"/>
        <v/>
      </c>
      <c r="O2289" s="54" t="str">
        <f t="shared" si="397"/>
        <v/>
      </c>
      <c r="P2289" s="53" t="str">
        <f t="shared" si="388"/>
        <v/>
      </c>
      <c r="Q2289" s="52" t="str">
        <f t="shared" si="389"/>
        <v/>
      </c>
      <c r="R2289" s="55" t="str">
        <f t="shared" si="390"/>
        <v/>
      </c>
      <c r="S2289" s="52" t="str">
        <f t="shared" si="398"/>
        <v/>
      </c>
      <c r="T2289" s="83" t="str">
        <f t="shared" si="391"/>
        <v/>
      </c>
      <c r="U2289" s="53" t="str">
        <f>IF(S2289="","",COUNTIF($S$7:S2289,"該当２"))</f>
        <v/>
      </c>
      <c r="V2289" s="56" t="str">
        <f t="shared" si="392"/>
        <v/>
      </c>
      <c r="W2289" s="83" t="str">
        <f t="shared" si="393"/>
        <v/>
      </c>
      <c r="X2289" s="53" t="str">
        <f>IF(V2289="","",COUNTIF($V$7:V2289,"該当３"))</f>
        <v/>
      </c>
    </row>
    <row r="2290" spans="1:24">
      <c r="A2290" s="4">
        <v>1052104004</v>
      </c>
      <c r="B2290" s="4">
        <v>10</v>
      </c>
      <c r="C2290" s="4">
        <v>521</v>
      </c>
      <c r="D2290" s="269">
        <v>4</v>
      </c>
      <c r="E2290" s="270">
        <v>4</v>
      </c>
      <c r="F2290" s="7" t="s">
        <v>495</v>
      </c>
      <c r="G2290" s="7" t="s">
        <v>2272</v>
      </c>
      <c r="H2290" s="7" t="s">
        <v>2298</v>
      </c>
      <c r="I2290" s="7" t="s">
        <v>16</v>
      </c>
      <c r="K2290" s="52" t="str">
        <f t="shared" si="394"/>
        <v/>
      </c>
      <c r="L2290" s="83" t="str">
        <f t="shared" si="395"/>
        <v/>
      </c>
      <c r="M2290" s="53" t="str">
        <f>IF(K2290="","",COUNTIF($K$7:K2290,"ﾘｽﾄ１"))</f>
        <v/>
      </c>
      <c r="N2290" s="53" t="str">
        <f t="shared" si="396"/>
        <v/>
      </c>
      <c r="O2290" s="54" t="str">
        <f t="shared" si="397"/>
        <v/>
      </c>
      <c r="P2290" s="53" t="str">
        <f t="shared" si="388"/>
        <v/>
      </c>
      <c r="Q2290" s="52" t="str">
        <f t="shared" si="389"/>
        <v/>
      </c>
      <c r="R2290" s="55" t="str">
        <f t="shared" si="390"/>
        <v/>
      </c>
      <c r="S2290" s="52" t="str">
        <f t="shared" si="398"/>
        <v/>
      </c>
      <c r="T2290" s="83" t="str">
        <f t="shared" si="391"/>
        <v/>
      </c>
      <c r="U2290" s="53" t="str">
        <f>IF(S2290="","",COUNTIF($S$7:S2290,"該当２"))</f>
        <v/>
      </c>
      <c r="V2290" s="56" t="str">
        <f t="shared" si="392"/>
        <v/>
      </c>
      <c r="W2290" s="83" t="str">
        <f t="shared" si="393"/>
        <v/>
      </c>
      <c r="X2290" s="53" t="str">
        <f>IF(V2290="","",COUNTIF($V$7:V2290,"該当３"))</f>
        <v/>
      </c>
    </row>
    <row r="2291" spans="1:24">
      <c r="A2291" s="4">
        <v>1052104005</v>
      </c>
      <c r="B2291" s="4">
        <v>10</v>
      </c>
      <c r="C2291" s="4">
        <v>521</v>
      </c>
      <c r="D2291" s="269">
        <v>4</v>
      </c>
      <c r="E2291" s="270">
        <v>5</v>
      </c>
      <c r="F2291" s="7" t="s">
        <v>495</v>
      </c>
      <c r="G2291" s="7" t="s">
        <v>2272</v>
      </c>
      <c r="H2291" s="7" t="s">
        <v>2298</v>
      </c>
      <c r="I2291" s="7" t="s">
        <v>2302</v>
      </c>
      <c r="K2291" s="52" t="str">
        <f t="shared" si="394"/>
        <v/>
      </c>
      <c r="L2291" s="83" t="str">
        <f t="shared" si="395"/>
        <v/>
      </c>
      <c r="M2291" s="53" t="str">
        <f>IF(K2291="","",COUNTIF($K$7:K2291,"ﾘｽﾄ１"))</f>
        <v/>
      </c>
      <c r="N2291" s="53" t="str">
        <f t="shared" si="396"/>
        <v/>
      </c>
      <c r="O2291" s="54" t="str">
        <f t="shared" si="397"/>
        <v/>
      </c>
      <c r="P2291" s="53" t="str">
        <f t="shared" si="388"/>
        <v/>
      </c>
      <c r="Q2291" s="52" t="str">
        <f t="shared" si="389"/>
        <v/>
      </c>
      <c r="R2291" s="55" t="str">
        <f t="shared" si="390"/>
        <v/>
      </c>
      <c r="S2291" s="52" t="str">
        <f t="shared" si="398"/>
        <v/>
      </c>
      <c r="T2291" s="83" t="str">
        <f t="shared" si="391"/>
        <v/>
      </c>
      <c r="U2291" s="53" t="str">
        <f>IF(S2291="","",COUNTIF($S$7:S2291,"該当２"))</f>
        <v/>
      </c>
      <c r="V2291" s="56" t="str">
        <f t="shared" si="392"/>
        <v/>
      </c>
      <c r="W2291" s="83" t="str">
        <f t="shared" si="393"/>
        <v/>
      </c>
      <c r="X2291" s="53" t="str">
        <f>IF(V2291="","",COUNTIF($V$7:V2291,"該当３"))</f>
        <v/>
      </c>
    </row>
    <row r="2292" spans="1:24">
      <c r="A2292" s="4">
        <v>1052104006</v>
      </c>
      <c r="B2292" s="4">
        <v>10</v>
      </c>
      <c r="C2292" s="4">
        <v>521</v>
      </c>
      <c r="D2292" s="269">
        <v>4</v>
      </c>
      <c r="E2292" s="270">
        <v>6</v>
      </c>
      <c r="F2292" s="7" t="s">
        <v>495</v>
      </c>
      <c r="G2292" s="7" t="s">
        <v>2272</v>
      </c>
      <c r="H2292" s="7" t="s">
        <v>2298</v>
      </c>
      <c r="I2292" s="7" t="s">
        <v>2303</v>
      </c>
      <c r="K2292" s="52" t="str">
        <f t="shared" si="394"/>
        <v/>
      </c>
      <c r="L2292" s="83" t="str">
        <f t="shared" si="395"/>
        <v/>
      </c>
      <c r="M2292" s="53" t="str">
        <f>IF(K2292="","",COUNTIF($K$7:K2292,"ﾘｽﾄ１"))</f>
        <v/>
      </c>
      <c r="N2292" s="53" t="str">
        <f t="shared" si="396"/>
        <v/>
      </c>
      <c r="O2292" s="54" t="str">
        <f t="shared" si="397"/>
        <v/>
      </c>
      <c r="P2292" s="53" t="str">
        <f t="shared" si="388"/>
        <v/>
      </c>
      <c r="Q2292" s="52" t="str">
        <f t="shared" si="389"/>
        <v/>
      </c>
      <c r="R2292" s="55" t="str">
        <f t="shared" si="390"/>
        <v/>
      </c>
      <c r="S2292" s="52" t="str">
        <f t="shared" si="398"/>
        <v/>
      </c>
      <c r="T2292" s="83" t="str">
        <f t="shared" si="391"/>
        <v/>
      </c>
      <c r="U2292" s="53" t="str">
        <f>IF(S2292="","",COUNTIF($S$7:S2292,"該当２"))</f>
        <v/>
      </c>
      <c r="V2292" s="56" t="str">
        <f t="shared" si="392"/>
        <v/>
      </c>
      <c r="W2292" s="83" t="str">
        <f t="shared" si="393"/>
        <v/>
      </c>
      <c r="X2292" s="53" t="str">
        <f>IF(V2292="","",COUNTIF($V$7:V2292,"該当３"))</f>
        <v/>
      </c>
    </row>
    <row r="2293" spans="1:24">
      <c r="A2293" s="4">
        <v>1052104007</v>
      </c>
      <c r="B2293" s="4">
        <v>10</v>
      </c>
      <c r="C2293" s="4">
        <v>521</v>
      </c>
      <c r="D2293" s="269">
        <v>4</v>
      </c>
      <c r="E2293" s="270">
        <v>7</v>
      </c>
      <c r="F2293" s="7" t="s">
        <v>495</v>
      </c>
      <c r="G2293" s="7" t="s">
        <v>2272</v>
      </c>
      <c r="H2293" s="7" t="s">
        <v>2298</v>
      </c>
      <c r="I2293" s="7" t="s">
        <v>2304</v>
      </c>
      <c r="K2293" s="52" t="str">
        <f t="shared" si="394"/>
        <v/>
      </c>
      <c r="L2293" s="83" t="str">
        <f t="shared" si="395"/>
        <v/>
      </c>
      <c r="M2293" s="53" t="str">
        <f>IF(K2293="","",COUNTIF($K$7:K2293,"ﾘｽﾄ１"))</f>
        <v/>
      </c>
      <c r="N2293" s="53" t="str">
        <f t="shared" si="396"/>
        <v/>
      </c>
      <c r="O2293" s="54" t="str">
        <f t="shared" si="397"/>
        <v/>
      </c>
      <c r="P2293" s="53" t="str">
        <f t="shared" si="388"/>
        <v/>
      </c>
      <c r="Q2293" s="52" t="str">
        <f t="shared" si="389"/>
        <v/>
      </c>
      <c r="R2293" s="55" t="str">
        <f t="shared" si="390"/>
        <v/>
      </c>
      <c r="S2293" s="52" t="str">
        <f t="shared" si="398"/>
        <v/>
      </c>
      <c r="T2293" s="83" t="str">
        <f t="shared" si="391"/>
        <v/>
      </c>
      <c r="U2293" s="53" t="str">
        <f>IF(S2293="","",COUNTIF($S$7:S2293,"該当２"))</f>
        <v/>
      </c>
      <c r="V2293" s="56" t="str">
        <f t="shared" si="392"/>
        <v/>
      </c>
      <c r="W2293" s="83" t="str">
        <f t="shared" si="393"/>
        <v/>
      </c>
      <c r="X2293" s="53" t="str">
        <f>IF(V2293="","",COUNTIF($V$7:V2293,"該当３"))</f>
        <v/>
      </c>
    </row>
    <row r="2294" spans="1:24">
      <c r="A2294" s="4">
        <v>1052104008</v>
      </c>
      <c r="B2294" s="4">
        <v>10</v>
      </c>
      <c r="C2294" s="4">
        <v>521</v>
      </c>
      <c r="D2294" s="269">
        <v>4</v>
      </c>
      <c r="E2294" s="270">
        <v>8</v>
      </c>
      <c r="F2294" s="7" t="s">
        <v>495</v>
      </c>
      <c r="G2294" s="7" t="s">
        <v>2272</v>
      </c>
      <c r="H2294" s="7" t="s">
        <v>2298</v>
      </c>
      <c r="I2294" s="7" t="s">
        <v>2305</v>
      </c>
      <c r="K2294" s="52" t="str">
        <f t="shared" si="394"/>
        <v/>
      </c>
      <c r="L2294" s="83" t="str">
        <f t="shared" si="395"/>
        <v/>
      </c>
      <c r="M2294" s="53" t="str">
        <f>IF(K2294="","",COUNTIF($K$7:K2294,"ﾘｽﾄ１"))</f>
        <v/>
      </c>
      <c r="N2294" s="53" t="str">
        <f t="shared" si="396"/>
        <v/>
      </c>
      <c r="O2294" s="54" t="str">
        <f t="shared" si="397"/>
        <v/>
      </c>
      <c r="P2294" s="53" t="str">
        <f t="shared" si="388"/>
        <v/>
      </c>
      <c r="Q2294" s="52" t="str">
        <f t="shared" si="389"/>
        <v/>
      </c>
      <c r="R2294" s="55" t="str">
        <f t="shared" si="390"/>
        <v/>
      </c>
      <c r="S2294" s="52" t="str">
        <f t="shared" si="398"/>
        <v/>
      </c>
      <c r="T2294" s="83" t="str">
        <f t="shared" si="391"/>
        <v/>
      </c>
      <c r="U2294" s="53" t="str">
        <f>IF(S2294="","",COUNTIF($S$7:S2294,"該当２"))</f>
        <v/>
      </c>
      <c r="V2294" s="56" t="str">
        <f t="shared" si="392"/>
        <v/>
      </c>
      <c r="W2294" s="83" t="str">
        <f t="shared" si="393"/>
        <v/>
      </c>
      <c r="X2294" s="53" t="str">
        <f>IF(V2294="","",COUNTIF($V$7:V2294,"該当３"))</f>
        <v/>
      </c>
    </row>
    <row r="2295" spans="1:24">
      <c r="A2295" s="4">
        <v>1052104009</v>
      </c>
      <c r="B2295" s="4">
        <v>10</v>
      </c>
      <c r="C2295" s="4">
        <v>521</v>
      </c>
      <c r="D2295" s="269">
        <v>4</v>
      </c>
      <c r="E2295" s="270">
        <v>9</v>
      </c>
      <c r="F2295" s="7" t="s">
        <v>495</v>
      </c>
      <c r="G2295" s="7" t="s">
        <v>2272</v>
      </c>
      <c r="H2295" s="7" t="s">
        <v>2298</v>
      </c>
      <c r="I2295" s="7" t="s">
        <v>2306</v>
      </c>
      <c r="K2295" s="52" t="str">
        <f t="shared" si="394"/>
        <v/>
      </c>
      <c r="L2295" s="83" t="str">
        <f t="shared" si="395"/>
        <v/>
      </c>
      <c r="M2295" s="53" t="str">
        <f>IF(K2295="","",COUNTIF($K$7:K2295,"ﾘｽﾄ１"))</f>
        <v/>
      </c>
      <c r="N2295" s="53" t="str">
        <f t="shared" si="396"/>
        <v/>
      </c>
      <c r="O2295" s="54" t="str">
        <f t="shared" si="397"/>
        <v/>
      </c>
      <c r="P2295" s="53" t="str">
        <f t="shared" si="388"/>
        <v/>
      </c>
      <c r="Q2295" s="52" t="str">
        <f t="shared" si="389"/>
        <v/>
      </c>
      <c r="R2295" s="55" t="str">
        <f t="shared" si="390"/>
        <v/>
      </c>
      <c r="S2295" s="52" t="str">
        <f t="shared" si="398"/>
        <v/>
      </c>
      <c r="T2295" s="83" t="str">
        <f t="shared" si="391"/>
        <v/>
      </c>
      <c r="U2295" s="53" t="str">
        <f>IF(S2295="","",COUNTIF($S$7:S2295,"該当２"))</f>
        <v/>
      </c>
      <c r="V2295" s="56" t="str">
        <f t="shared" si="392"/>
        <v/>
      </c>
      <c r="W2295" s="83" t="str">
        <f t="shared" si="393"/>
        <v/>
      </c>
      <c r="X2295" s="53" t="str">
        <f>IF(V2295="","",COUNTIF($V$7:V2295,"該当３"))</f>
        <v/>
      </c>
    </row>
    <row r="2296" spans="1:24">
      <c r="A2296" s="4">
        <v>1052200000</v>
      </c>
      <c r="B2296" s="4">
        <v>10</v>
      </c>
      <c r="C2296" s="4">
        <v>522</v>
      </c>
      <c r="D2296" s="269">
        <v>0</v>
      </c>
      <c r="E2296" s="270">
        <v>0</v>
      </c>
      <c r="F2296" s="7" t="s">
        <v>495</v>
      </c>
      <c r="G2296" s="7" t="s">
        <v>2307</v>
      </c>
      <c r="K2296" s="52" t="str">
        <f t="shared" si="394"/>
        <v>ﾘｽﾄ１</v>
      </c>
      <c r="L2296" s="83" t="str">
        <f t="shared" si="395"/>
        <v>明和町</v>
      </c>
      <c r="M2296" s="53">
        <f>IF(K2296="","",COUNTIF($K$7:K2296,"ﾘｽﾄ１"))</f>
        <v>32</v>
      </c>
      <c r="N2296" s="53" t="str">
        <f t="shared" si="396"/>
        <v/>
      </c>
      <c r="O2296" s="54" t="str">
        <f t="shared" si="397"/>
        <v/>
      </c>
      <c r="P2296" s="53" t="str">
        <f t="shared" si="388"/>
        <v/>
      </c>
      <c r="Q2296" s="52" t="str">
        <f t="shared" si="389"/>
        <v/>
      </c>
      <c r="R2296" s="55" t="str">
        <f t="shared" si="390"/>
        <v/>
      </c>
      <c r="S2296" s="52" t="str">
        <f t="shared" si="398"/>
        <v/>
      </c>
      <c r="T2296" s="83" t="str">
        <f t="shared" si="391"/>
        <v/>
      </c>
      <c r="U2296" s="53" t="str">
        <f>IF(S2296="","",COUNTIF($S$7:S2296,"該当２"))</f>
        <v/>
      </c>
      <c r="V2296" s="56" t="str">
        <f t="shared" si="392"/>
        <v/>
      </c>
      <c r="W2296" s="83" t="str">
        <f t="shared" si="393"/>
        <v/>
      </c>
      <c r="X2296" s="53" t="str">
        <f>IF(V2296="","",COUNTIF($V$7:V2296,"該当３"))</f>
        <v/>
      </c>
    </row>
    <row r="2297" spans="1:24">
      <c r="A2297" s="4">
        <v>1052201000</v>
      </c>
      <c r="B2297" s="4">
        <v>10</v>
      </c>
      <c r="C2297" s="4">
        <v>522</v>
      </c>
      <c r="D2297" s="269">
        <v>1</v>
      </c>
      <c r="E2297" s="270">
        <v>0</v>
      </c>
      <c r="F2297" s="7" t="s">
        <v>495</v>
      </c>
      <c r="G2297" s="7" t="s">
        <v>2307</v>
      </c>
      <c r="H2297" s="7" t="s">
        <v>2308</v>
      </c>
      <c r="K2297" s="52" t="str">
        <f t="shared" si="394"/>
        <v/>
      </c>
      <c r="L2297" s="83" t="str">
        <f t="shared" si="395"/>
        <v/>
      </c>
      <c r="M2297" s="53" t="str">
        <f>IF(K2297="","",COUNTIF($K$7:K2297,"ﾘｽﾄ１"))</f>
        <v/>
      </c>
      <c r="N2297" s="53" t="str">
        <f t="shared" si="396"/>
        <v/>
      </c>
      <c r="O2297" s="54" t="str">
        <f t="shared" si="397"/>
        <v/>
      </c>
      <c r="P2297" s="53" t="str">
        <f t="shared" si="388"/>
        <v/>
      </c>
      <c r="Q2297" s="52" t="str">
        <f t="shared" si="389"/>
        <v/>
      </c>
      <c r="R2297" s="55" t="str">
        <f t="shared" si="390"/>
        <v/>
      </c>
      <c r="S2297" s="52" t="str">
        <f t="shared" si="398"/>
        <v/>
      </c>
      <c r="T2297" s="83" t="str">
        <f t="shared" si="391"/>
        <v/>
      </c>
      <c r="U2297" s="53" t="str">
        <f>IF(S2297="","",COUNTIF($S$7:S2297,"該当２"))</f>
        <v/>
      </c>
      <c r="V2297" s="56" t="str">
        <f t="shared" si="392"/>
        <v/>
      </c>
      <c r="W2297" s="83" t="str">
        <f t="shared" si="393"/>
        <v/>
      </c>
      <c r="X2297" s="53" t="str">
        <f>IF(V2297="","",COUNTIF($V$7:V2297,"該当３"))</f>
        <v/>
      </c>
    </row>
    <row r="2298" spans="1:24">
      <c r="A2298" s="4">
        <v>1052201001</v>
      </c>
      <c r="B2298" s="4">
        <v>10</v>
      </c>
      <c r="C2298" s="4">
        <v>522</v>
      </c>
      <c r="D2298" s="269">
        <v>1</v>
      </c>
      <c r="E2298" s="270">
        <v>1</v>
      </c>
      <c r="F2298" s="7" t="s">
        <v>495</v>
      </c>
      <c r="G2298" s="7" t="s">
        <v>2307</v>
      </c>
      <c r="H2298" s="7" t="s">
        <v>2308</v>
      </c>
      <c r="I2298" s="7" t="s">
        <v>2309</v>
      </c>
      <c r="K2298" s="52" t="str">
        <f t="shared" si="394"/>
        <v/>
      </c>
      <c r="L2298" s="83" t="str">
        <f t="shared" si="395"/>
        <v/>
      </c>
      <c r="M2298" s="53" t="str">
        <f>IF(K2298="","",COUNTIF($K$7:K2298,"ﾘｽﾄ１"))</f>
        <v/>
      </c>
      <c r="N2298" s="53" t="str">
        <f t="shared" si="396"/>
        <v/>
      </c>
      <c r="O2298" s="54" t="str">
        <f t="shared" si="397"/>
        <v/>
      </c>
      <c r="P2298" s="53" t="str">
        <f t="shared" si="388"/>
        <v/>
      </c>
      <c r="Q2298" s="52" t="str">
        <f t="shared" si="389"/>
        <v/>
      </c>
      <c r="R2298" s="55" t="str">
        <f t="shared" si="390"/>
        <v/>
      </c>
      <c r="S2298" s="52" t="str">
        <f t="shared" si="398"/>
        <v/>
      </c>
      <c r="T2298" s="83" t="str">
        <f t="shared" si="391"/>
        <v/>
      </c>
      <c r="U2298" s="53" t="str">
        <f>IF(S2298="","",COUNTIF($S$7:S2298,"該当２"))</f>
        <v/>
      </c>
      <c r="V2298" s="56" t="str">
        <f t="shared" si="392"/>
        <v/>
      </c>
      <c r="W2298" s="83" t="str">
        <f t="shared" si="393"/>
        <v/>
      </c>
      <c r="X2298" s="53" t="str">
        <f>IF(V2298="","",COUNTIF($V$7:V2298,"該当３"))</f>
        <v/>
      </c>
    </row>
    <row r="2299" spans="1:24">
      <c r="A2299" s="4">
        <v>1052201002</v>
      </c>
      <c r="B2299" s="4">
        <v>10</v>
      </c>
      <c r="C2299" s="4">
        <v>522</v>
      </c>
      <c r="D2299" s="269">
        <v>1</v>
      </c>
      <c r="E2299" s="270">
        <v>2</v>
      </c>
      <c r="F2299" s="7" t="s">
        <v>495</v>
      </c>
      <c r="G2299" s="7" t="s">
        <v>2307</v>
      </c>
      <c r="H2299" s="7" t="s">
        <v>2308</v>
      </c>
      <c r="I2299" s="7" t="s">
        <v>166</v>
      </c>
      <c r="K2299" s="52" t="str">
        <f t="shared" si="394"/>
        <v/>
      </c>
      <c r="L2299" s="83" t="str">
        <f t="shared" si="395"/>
        <v/>
      </c>
      <c r="M2299" s="53" t="str">
        <f>IF(K2299="","",COUNTIF($K$7:K2299,"ﾘｽﾄ１"))</f>
        <v/>
      </c>
      <c r="N2299" s="53" t="str">
        <f t="shared" si="396"/>
        <v/>
      </c>
      <c r="O2299" s="54" t="str">
        <f t="shared" si="397"/>
        <v/>
      </c>
      <c r="P2299" s="53" t="str">
        <f t="shared" si="388"/>
        <v/>
      </c>
      <c r="Q2299" s="52" t="str">
        <f t="shared" si="389"/>
        <v/>
      </c>
      <c r="R2299" s="55" t="str">
        <f t="shared" si="390"/>
        <v/>
      </c>
      <c r="S2299" s="52" t="str">
        <f t="shared" si="398"/>
        <v/>
      </c>
      <c r="T2299" s="83" t="str">
        <f t="shared" si="391"/>
        <v/>
      </c>
      <c r="U2299" s="53" t="str">
        <f>IF(S2299="","",COUNTIF($S$7:S2299,"該当２"))</f>
        <v/>
      </c>
      <c r="V2299" s="56" t="str">
        <f t="shared" si="392"/>
        <v/>
      </c>
      <c r="W2299" s="83" t="str">
        <f t="shared" si="393"/>
        <v/>
      </c>
      <c r="X2299" s="53" t="str">
        <f>IF(V2299="","",COUNTIF($V$7:V2299,"該当３"))</f>
        <v/>
      </c>
    </row>
    <row r="2300" spans="1:24">
      <c r="A2300" s="4">
        <v>1052201003</v>
      </c>
      <c r="B2300" s="4">
        <v>10</v>
      </c>
      <c r="C2300" s="4">
        <v>522</v>
      </c>
      <c r="D2300" s="269">
        <v>1</v>
      </c>
      <c r="E2300" s="270">
        <v>3</v>
      </c>
      <c r="F2300" s="7" t="s">
        <v>495</v>
      </c>
      <c r="G2300" s="7" t="s">
        <v>2307</v>
      </c>
      <c r="H2300" s="7" t="s">
        <v>2308</v>
      </c>
      <c r="I2300" s="7" t="s">
        <v>2310</v>
      </c>
      <c r="K2300" s="52" t="str">
        <f t="shared" si="394"/>
        <v/>
      </c>
      <c r="L2300" s="83" t="str">
        <f t="shared" si="395"/>
        <v/>
      </c>
      <c r="M2300" s="53" t="str">
        <f>IF(K2300="","",COUNTIF($K$7:K2300,"ﾘｽﾄ１"))</f>
        <v/>
      </c>
      <c r="N2300" s="53" t="str">
        <f t="shared" si="396"/>
        <v/>
      </c>
      <c r="O2300" s="54" t="str">
        <f t="shared" si="397"/>
        <v/>
      </c>
      <c r="P2300" s="53" t="str">
        <f t="shared" si="388"/>
        <v/>
      </c>
      <c r="Q2300" s="52" t="str">
        <f t="shared" si="389"/>
        <v/>
      </c>
      <c r="R2300" s="55" t="str">
        <f t="shared" si="390"/>
        <v/>
      </c>
      <c r="S2300" s="52" t="str">
        <f t="shared" si="398"/>
        <v/>
      </c>
      <c r="T2300" s="83" t="str">
        <f t="shared" si="391"/>
        <v/>
      </c>
      <c r="U2300" s="53" t="str">
        <f>IF(S2300="","",COUNTIF($S$7:S2300,"該当２"))</f>
        <v/>
      </c>
      <c r="V2300" s="56" t="str">
        <f t="shared" si="392"/>
        <v/>
      </c>
      <c r="W2300" s="83" t="str">
        <f t="shared" si="393"/>
        <v/>
      </c>
      <c r="X2300" s="53" t="str">
        <f>IF(V2300="","",COUNTIF($V$7:V2300,"該当３"))</f>
        <v/>
      </c>
    </row>
    <row r="2301" spans="1:24">
      <c r="A2301" s="4">
        <v>1052201004</v>
      </c>
      <c r="B2301" s="4">
        <v>10</v>
      </c>
      <c r="C2301" s="4">
        <v>522</v>
      </c>
      <c r="D2301" s="269">
        <v>1</v>
      </c>
      <c r="E2301" s="270">
        <v>4</v>
      </c>
      <c r="F2301" s="7" t="s">
        <v>495</v>
      </c>
      <c r="G2301" s="7" t="s">
        <v>2307</v>
      </c>
      <c r="H2301" s="7" t="s">
        <v>2308</v>
      </c>
      <c r="I2301" s="7" t="s">
        <v>2311</v>
      </c>
      <c r="K2301" s="52" t="str">
        <f t="shared" si="394"/>
        <v/>
      </c>
      <c r="L2301" s="83" t="str">
        <f t="shared" si="395"/>
        <v/>
      </c>
      <c r="M2301" s="53" t="str">
        <f>IF(K2301="","",COUNTIF($K$7:K2301,"ﾘｽﾄ１"))</f>
        <v/>
      </c>
      <c r="N2301" s="53" t="str">
        <f t="shared" si="396"/>
        <v/>
      </c>
      <c r="O2301" s="54" t="str">
        <f t="shared" si="397"/>
        <v/>
      </c>
      <c r="P2301" s="53" t="str">
        <f t="shared" si="388"/>
        <v/>
      </c>
      <c r="Q2301" s="52" t="str">
        <f t="shared" si="389"/>
        <v/>
      </c>
      <c r="R2301" s="55" t="str">
        <f t="shared" si="390"/>
        <v/>
      </c>
      <c r="S2301" s="52" t="str">
        <f t="shared" si="398"/>
        <v/>
      </c>
      <c r="T2301" s="83" t="str">
        <f t="shared" si="391"/>
        <v/>
      </c>
      <c r="U2301" s="53" t="str">
        <f>IF(S2301="","",COUNTIF($S$7:S2301,"該当２"))</f>
        <v/>
      </c>
      <c r="V2301" s="56" t="str">
        <f t="shared" si="392"/>
        <v/>
      </c>
      <c r="W2301" s="83" t="str">
        <f t="shared" si="393"/>
        <v/>
      </c>
      <c r="X2301" s="53" t="str">
        <f>IF(V2301="","",COUNTIF($V$7:V2301,"該当３"))</f>
        <v/>
      </c>
    </row>
    <row r="2302" spans="1:24">
      <c r="A2302" s="4">
        <v>1052202000</v>
      </c>
      <c r="B2302" s="4">
        <v>10</v>
      </c>
      <c r="C2302" s="4">
        <v>522</v>
      </c>
      <c r="D2302" s="269">
        <v>2</v>
      </c>
      <c r="E2302" s="270">
        <v>0</v>
      </c>
      <c r="F2302" s="7" t="s">
        <v>495</v>
      </c>
      <c r="G2302" s="7" t="s">
        <v>2307</v>
      </c>
      <c r="H2302" s="7" t="s">
        <v>2312</v>
      </c>
      <c r="K2302" s="52" t="str">
        <f t="shared" si="394"/>
        <v/>
      </c>
      <c r="L2302" s="83" t="str">
        <f t="shared" si="395"/>
        <v/>
      </c>
      <c r="M2302" s="53" t="str">
        <f>IF(K2302="","",COUNTIF($K$7:K2302,"ﾘｽﾄ１"))</f>
        <v/>
      </c>
      <c r="N2302" s="53" t="str">
        <f t="shared" si="396"/>
        <v/>
      </c>
      <c r="O2302" s="54" t="str">
        <f t="shared" si="397"/>
        <v/>
      </c>
      <c r="P2302" s="53" t="str">
        <f t="shared" si="388"/>
        <v/>
      </c>
      <c r="Q2302" s="52" t="str">
        <f t="shared" si="389"/>
        <v/>
      </c>
      <c r="R2302" s="55" t="str">
        <f t="shared" si="390"/>
        <v/>
      </c>
      <c r="S2302" s="52" t="str">
        <f t="shared" si="398"/>
        <v/>
      </c>
      <c r="T2302" s="83" t="str">
        <f t="shared" si="391"/>
        <v/>
      </c>
      <c r="U2302" s="53" t="str">
        <f>IF(S2302="","",COUNTIF($S$7:S2302,"該当２"))</f>
        <v/>
      </c>
      <c r="V2302" s="56" t="str">
        <f t="shared" si="392"/>
        <v/>
      </c>
      <c r="W2302" s="83" t="str">
        <f t="shared" si="393"/>
        <v/>
      </c>
      <c r="X2302" s="53" t="str">
        <f>IF(V2302="","",COUNTIF($V$7:V2302,"該当３"))</f>
        <v/>
      </c>
    </row>
    <row r="2303" spans="1:24">
      <c r="A2303" s="4">
        <v>1052202001</v>
      </c>
      <c r="B2303" s="4">
        <v>10</v>
      </c>
      <c r="C2303" s="4">
        <v>522</v>
      </c>
      <c r="D2303" s="269">
        <v>2</v>
      </c>
      <c r="E2303" s="270">
        <v>1</v>
      </c>
      <c r="F2303" s="7" t="s">
        <v>495</v>
      </c>
      <c r="G2303" s="7" t="s">
        <v>2307</v>
      </c>
      <c r="H2303" s="7" t="s">
        <v>2312</v>
      </c>
      <c r="I2303" s="7" t="s">
        <v>2313</v>
      </c>
      <c r="K2303" s="52" t="str">
        <f t="shared" si="394"/>
        <v/>
      </c>
      <c r="L2303" s="83" t="str">
        <f t="shared" si="395"/>
        <v/>
      </c>
      <c r="M2303" s="53" t="str">
        <f>IF(K2303="","",COUNTIF($K$7:K2303,"ﾘｽﾄ１"))</f>
        <v/>
      </c>
      <c r="N2303" s="53" t="str">
        <f t="shared" si="396"/>
        <v/>
      </c>
      <c r="O2303" s="54" t="str">
        <f t="shared" si="397"/>
        <v/>
      </c>
      <c r="P2303" s="53" t="str">
        <f t="shared" si="388"/>
        <v/>
      </c>
      <c r="Q2303" s="52" t="str">
        <f t="shared" si="389"/>
        <v/>
      </c>
      <c r="R2303" s="55" t="str">
        <f t="shared" si="390"/>
        <v/>
      </c>
      <c r="S2303" s="52" t="str">
        <f t="shared" si="398"/>
        <v/>
      </c>
      <c r="T2303" s="83" t="str">
        <f t="shared" si="391"/>
        <v/>
      </c>
      <c r="U2303" s="53" t="str">
        <f>IF(S2303="","",COUNTIF($S$7:S2303,"該当２"))</f>
        <v/>
      </c>
      <c r="V2303" s="56" t="str">
        <f t="shared" si="392"/>
        <v/>
      </c>
      <c r="W2303" s="83" t="str">
        <f t="shared" si="393"/>
        <v/>
      </c>
      <c r="X2303" s="53" t="str">
        <f>IF(V2303="","",COUNTIF($V$7:V2303,"該当３"))</f>
        <v/>
      </c>
    </row>
    <row r="2304" spans="1:24">
      <c r="A2304" s="4">
        <v>1052202002</v>
      </c>
      <c r="B2304" s="4">
        <v>10</v>
      </c>
      <c r="C2304" s="4">
        <v>522</v>
      </c>
      <c r="D2304" s="269">
        <v>2</v>
      </c>
      <c r="E2304" s="270">
        <v>2</v>
      </c>
      <c r="F2304" s="7" t="s">
        <v>495</v>
      </c>
      <c r="G2304" s="7" t="s">
        <v>2307</v>
      </c>
      <c r="H2304" s="7" t="s">
        <v>2312</v>
      </c>
      <c r="I2304" s="7" t="s">
        <v>2314</v>
      </c>
      <c r="K2304" s="52" t="str">
        <f t="shared" si="394"/>
        <v/>
      </c>
      <c r="L2304" s="83" t="str">
        <f t="shared" si="395"/>
        <v/>
      </c>
      <c r="M2304" s="53" t="str">
        <f>IF(K2304="","",COUNTIF($K$7:K2304,"ﾘｽﾄ１"))</f>
        <v/>
      </c>
      <c r="N2304" s="53" t="str">
        <f t="shared" si="396"/>
        <v/>
      </c>
      <c r="O2304" s="54" t="str">
        <f t="shared" si="397"/>
        <v/>
      </c>
      <c r="P2304" s="53" t="str">
        <f t="shared" si="388"/>
        <v/>
      </c>
      <c r="Q2304" s="52" t="str">
        <f t="shared" si="389"/>
        <v/>
      </c>
      <c r="R2304" s="55" t="str">
        <f t="shared" si="390"/>
        <v/>
      </c>
      <c r="S2304" s="52" t="str">
        <f t="shared" si="398"/>
        <v/>
      </c>
      <c r="T2304" s="83" t="str">
        <f t="shared" si="391"/>
        <v/>
      </c>
      <c r="U2304" s="53" t="str">
        <f>IF(S2304="","",COUNTIF($S$7:S2304,"該当２"))</f>
        <v/>
      </c>
      <c r="V2304" s="56" t="str">
        <f t="shared" si="392"/>
        <v/>
      </c>
      <c r="W2304" s="83" t="str">
        <f t="shared" si="393"/>
        <v/>
      </c>
      <c r="X2304" s="53" t="str">
        <f>IF(V2304="","",COUNTIF($V$7:V2304,"該当３"))</f>
        <v/>
      </c>
    </row>
    <row r="2305" spans="1:24">
      <c r="A2305" s="4">
        <v>1052202003</v>
      </c>
      <c r="B2305" s="4">
        <v>10</v>
      </c>
      <c r="C2305" s="4">
        <v>522</v>
      </c>
      <c r="D2305" s="269">
        <v>2</v>
      </c>
      <c r="E2305" s="270">
        <v>3</v>
      </c>
      <c r="F2305" s="7" t="s">
        <v>495</v>
      </c>
      <c r="G2305" s="7" t="s">
        <v>2307</v>
      </c>
      <c r="H2305" s="7" t="s">
        <v>2312</v>
      </c>
      <c r="I2305" s="7" t="s">
        <v>2315</v>
      </c>
      <c r="K2305" s="52" t="str">
        <f t="shared" si="394"/>
        <v/>
      </c>
      <c r="L2305" s="83" t="str">
        <f t="shared" si="395"/>
        <v/>
      </c>
      <c r="M2305" s="53" t="str">
        <f>IF(K2305="","",COUNTIF($K$7:K2305,"ﾘｽﾄ１"))</f>
        <v/>
      </c>
      <c r="N2305" s="53" t="str">
        <f t="shared" si="396"/>
        <v/>
      </c>
      <c r="O2305" s="54" t="str">
        <f t="shared" si="397"/>
        <v/>
      </c>
      <c r="P2305" s="53" t="str">
        <f t="shared" si="388"/>
        <v/>
      </c>
      <c r="Q2305" s="52" t="str">
        <f t="shared" si="389"/>
        <v/>
      </c>
      <c r="R2305" s="55" t="str">
        <f t="shared" si="390"/>
        <v/>
      </c>
      <c r="S2305" s="52" t="str">
        <f t="shared" si="398"/>
        <v/>
      </c>
      <c r="T2305" s="83" t="str">
        <f t="shared" si="391"/>
        <v/>
      </c>
      <c r="U2305" s="53" t="str">
        <f>IF(S2305="","",COUNTIF($S$7:S2305,"該当２"))</f>
        <v/>
      </c>
      <c r="V2305" s="56" t="str">
        <f t="shared" si="392"/>
        <v/>
      </c>
      <c r="W2305" s="83" t="str">
        <f t="shared" si="393"/>
        <v/>
      </c>
      <c r="X2305" s="53" t="str">
        <f>IF(V2305="","",COUNTIF($V$7:V2305,"該当３"))</f>
        <v/>
      </c>
    </row>
    <row r="2306" spans="1:24">
      <c r="A2306" s="4">
        <v>1052202004</v>
      </c>
      <c r="B2306" s="4">
        <v>10</v>
      </c>
      <c r="C2306" s="4">
        <v>522</v>
      </c>
      <c r="D2306" s="269">
        <v>2</v>
      </c>
      <c r="E2306" s="270">
        <v>4</v>
      </c>
      <c r="F2306" s="7" t="s">
        <v>495</v>
      </c>
      <c r="G2306" s="7" t="s">
        <v>2307</v>
      </c>
      <c r="H2306" s="7" t="s">
        <v>2312</v>
      </c>
      <c r="I2306" s="7" t="s">
        <v>2316</v>
      </c>
      <c r="K2306" s="52" t="str">
        <f t="shared" si="394"/>
        <v/>
      </c>
      <c r="L2306" s="83" t="str">
        <f t="shared" si="395"/>
        <v/>
      </c>
      <c r="M2306" s="53" t="str">
        <f>IF(K2306="","",COUNTIF($K$7:K2306,"ﾘｽﾄ１"))</f>
        <v/>
      </c>
      <c r="N2306" s="53" t="str">
        <f t="shared" si="396"/>
        <v/>
      </c>
      <c r="O2306" s="54" t="str">
        <f t="shared" si="397"/>
        <v/>
      </c>
      <c r="P2306" s="53" t="str">
        <f t="shared" si="388"/>
        <v/>
      </c>
      <c r="Q2306" s="52" t="str">
        <f t="shared" si="389"/>
        <v/>
      </c>
      <c r="R2306" s="55" t="str">
        <f t="shared" si="390"/>
        <v/>
      </c>
      <c r="S2306" s="52" t="str">
        <f t="shared" si="398"/>
        <v/>
      </c>
      <c r="T2306" s="83" t="str">
        <f t="shared" si="391"/>
        <v/>
      </c>
      <c r="U2306" s="53" t="str">
        <f>IF(S2306="","",COUNTIF($S$7:S2306,"該当２"))</f>
        <v/>
      </c>
      <c r="V2306" s="56" t="str">
        <f t="shared" si="392"/>
        <v/>
      </c>
      <c r="W2306" s="83" t="str">
        <f t="shared" si="393"/>
        <v/>
      </c>
      <c r="X2306" s="53" t="str">
        <f>IF(V2306="","",COUNTIF($V$7:V2306,"該当３"))</f>
        <v/>
      </c>
    </row>
    <row r="2307" spans="1:24">
      <c r="A2307" s="4">
        <v>1052202005</v>
      </c>
      <c r="B2307" s="4">
        <v>10</v>
      </c>
      <c r="C2307" s="4">
        <v>522</v>
      </c>
      <c r="D2307" s="269">
        <v>2</v>
      </c>
      <c r="E2307" s="270">
        <v>5</v>
      </c>
      <c r="F2307" s="7" t="s">
        <v>495</v>
      </c>
      <c r="G2307" s="7" t="s">
        <v>2307</v>
      </c>
      <c r="H2307" s="7" t="s">
        <v>2312</v>
      </c>
      <c r="I2307" s="7" t="s">
        <v>2317</v>
      </c>
      <c r="K2307" s="52" t="str">
        <f t="shared" si="394"/>
        <v/>
      </c>
      <c r="L2307" s="83" t="str">
        <f t="shared" si="395"/>
        <v/>
      </c>
      <c r="M2307" s="53" t="str">
        <f>IF(K2307="","",COUNTIF($K$7:K2307,"ﾘｽﾄ１"))</f>
        <v/>
      </c>
      <c r="N2307" s="53" t="str">
        <f t="shared" si="396"/>
        <v/>
      </c>
      <c r="O2307" s="54" t="str">
        <f t="shared" si="397"/>
        <v/>
      </c>
      <c r="P2307" s="53" t="str">
        <f t="shared" si="388"/>
        <v/>
      </c>
      <c r="Q2307" s="52" t="str">
        <f t="shared" si="389"/>
        <v/>
      </c>
      <c r="R2307" s="55" t="str">
        <f t="shared" si="390"/>
        <v/>
      </c>
      <c r="S2307" s="52" t="str">
        <f t="shared" si="398"/>
        <v/>
      </c>
      <c r="T2307" s="83" t="str">
        <f t="shared" si="391"/>
        <v/>
      </c>
      <c r="U2307" s="53" t="str">
        <f>IF(S2307="","",COUNTIF($S$7:S2307,"該当２"))</f>
        <v/>
      </c>
      <c r="V2307" s="56" t="str">
        <f t="shared" si="392"/>
        <v/>
      </c>
      <c r="W2307" s="83" t="str">
        <f t="shared" si="393"/>
        <v/>
      </c>
      <c r="X2307" s="53" t="str">
        <f>IF(V2307="","",COUNTIF($V$7:V2307,"該当３"))</f>
        <v/>
      </c>
    </row>
    <row r="2308" spans="1:24">
      <c r="A2308" s="4">
        <v>1052202006</v>
      </c>
      <c r="B2308" s="4">
        <v>10</v>
      </c>
      <c r="C2308" s="4">
        <v>522</v>
      </c>
      <c r="D2308" s="269">
        <v>2</v>
      </c>
      <c r="E2308" s="270">
        <v>6</v>
      </c>
      <c r="F2308" s="7" t="s">
        <v>495</v>
      </c>
      <c r="G2308" s="7" t="s">
        <v>2307</v>
      </c>
      <c r="H2308" s="7" t="s">
        <v>2312</v>
      </c>
      <c r="I2308" s="7" t="s">
        <v>216</v>
      </c>
      <c r="K2308" s="52" t="str">
        <f t="shared" si="394"/>
        <v/>
      </c>
      <c r="L2308" s="83" t="str">
        <f t="shared" si="395"/>
        <v/>
      </c>
      <c r="M2308" s="53" t="str">
        <f>IF(K2308="","",COUNTIF($K$7:K2308,"ﾘｽﾄ１"))</f>
        <v/>
      </c>
      <c r="N2308" s="53" t="str">
        <f t="shared" si="396"/>
        <v/>
      </c>
      <c r="O2308" s="54" t="str">
        <f t="shared" si="397"/>
        <v/>
      </c>
      <c r="P2308" s="53" t="str">
        <f t="shared" si="388"/>
        <v/>
      </c>
      <c r="Q2308" s="52" t="str">
        <f t="shared" si="389"/>
        <v/>
      </c>
      <c r="R2308" s="55" t="str">
        <f t="shared" si="390"/>
        <v/>
      </c>
      <c r="S2308" s="52" t="str">
        <f t="shared" si="398"/>
        <v/>
      </c>
      <c r="T2308" s="83" t="str">
        <f t="shared" si="391"/>
        <v/>
      </c>
      <c r="U2308" s="53" t="str">
        <f>IF(S2308="","",COUNTIF($S$7:S2308,"該当２"))</f>
        <v/>
      </c>
      <c r="V2308" s="56" t="str">
        <f t="shared" si="392"/>
        <v/>
      </c>
      <c r="W2308" s="83" t="str">
        <f t="shared" si="393"/>
        <v/>
      </c>
      <c r="X2308" s="53" t="str">
        <f>IF(V2308="","",COUNTIF($V$7:V2308,"該当３"))</f>
        <v/>
      </c>
    </row>
    <row r="2309" spans="1:24">
      <c r="A2309" s="4">
        <v>1052203000</v>
      </c>
      <c r="B2309" s="4">
        <v>10</v>
      </c>
      <c r="C2309" s="4">
        <v>522</v>
      </c>
      <c r="D2309" s="269">
        <v>3</v>
      </c>
      <c r="E2309" s="270">
        <v>0</v>
      </c>
      <c r="F2309" s="7" t="s">
        <v>495</v>
      </c>
      <c r="G2309" s="7" t="s">
        <v>2307</v>
      </c>
      <c r="H2309" s="7" t="s">
        <v>2318</v>
      </c>
      <c r="K2309" s="52" t="str">
        <f t="shared" si="394"/>
        <v/>
      </c>
      <c r="L2309" s="83" t="str">
        <f t="shared" si="395"/>
        <v/>
      </c>
      <c r="M2309" s="53" t="str">
        <f>IF(K2309="","",COUNTIF($K$7:K2309,"ﾘｽﾄ１"))</f>
        <v/>
      </c>
      <c r="N2309" s="53" t="str">
        <f t="shared" si="396"/>
        <v/>
      </c>
      <c r="O2309" s="54" t="str">
        <f t="shared" si="397"/>
        <v/>
      </c>
      <c r="P2309" s="53" t="str">
        <f t="shared" si="388"/>
        <v/>
      </c>
      <c r="Q2309" s="52" t="str">
        <f t="shared" si="389"/>
        <v/>
      </c>
      <c r="R2309" s="55" t="str">
        <f t="shared" si="390"/>
        <v/>
      </c>
      <c r="S2309" s="52" t="str">
        <f t="shared" si="398"/>
        <v/>
      </c>
      <c r="T2309" s="83" t="str">
        <f t="shared" si="391"/>
        <v/>
      </c>
      <c r="U2309" s="53" t="str">
        <f>IF(S2309="","",COUNTIF($S$7:S2309,"該当２"))</f>
        <v/>
      </c>
      <c r="V2309" s="56" t="str">
        <f t="shared" si="392"/>
        <v/>
      </c>
      <c r="W2309" s="83" t="str">
        <f t="shared" si="393"/>
        <v/>
      </c>
      <c r="X2309" s="53" t="str">
        <f>IF(V2309="","",COUNTIF($V$7:V2309,"該当３"))</f>
        <v/>
      </c>
    </row>
    <row r="2310" spans="1:24">
      <c r="A2310" s="4">
        <v>1052203001</v>
      </c>
      <c r="B2310" s="4">
        <v>10</v>
      </c>
      <c r="C2310" s="4">
        <v>522</v>
      </c>
      <c r="D2310" s="269">
        <v>3</v>
      </c>
      <c r="E2310" s="270">
        <v>1</v>
      </c>
      <c r="F2310" s="7" t="s">
        <v>495</v>
      </c>
      <c r="G2310" s="7" t="s">
        <v>2307</v>
      </c>
      <c r="H2310" s="7" t="s">
        <v>2318</v>
      </c>
      <c r="I2310" s="7" t="s">
        <v>222</v>
      </c>
      <c r="K2310" s="52" t="str">
        <f t="shared" si="394"/>
        <v/>
      </c>
      <c r="L2310" s="83" t="str">
        <f t="shared" si="395"/>
        <v/>
      </c>
      <c r="M2310" s="53" t="str">
        <f>IF(K2310="","",COUNTIF($K$7:K2310,"ﾘｽﾄ１"))</f>
        <v/>
      </c>
      <c r="N2310" s="53" t="str">
        <f t="shared" si="396"/>
        <v/>
      </c>
      <c r="O2310" s="54" t="str">
        <f t="shared" si="397"/>
        <v/>
      </c>
      <c r="P2310" s="53" t="str">
        <f t="shared" si="388"/>
        <v/>
      </c>
      <c r="Q2310" s="52" t="str">
        <f t="shared" si="389"/>
        <v/>
      </c>
      <c r="R2310" s="55" t="str">
        <f t="shared" si="390"/>
        <v/>
      </c>
      <c r="S2310" s="52" t="str">
        <f t="shared" si="398"/>
        <v/>
      </c>
      <c r="T2310" s="83" t="str">
        <f t="shared" si="391"/>
        <v/>
      </c>
      <c r="U2310" s="53" t="str">
        <f>IF(S2310="","",COUNTIF($S$7:S2310,"該当２"))</f>
        <v/>
      </c>
      <c r="V2310" s="56" t="str">
        <f t="shared" si="392"/>
        <v/>
      </c>
      <c r="W2310" s="83" t="str">
        <f t="shared" si="393"/>
        <v/>
      </c>
      <c r="X2310" s="53" t="str">
        <f>IF(V2310="","",COUNTIF($V$7:V2310,"該当３"))</f>
        <v/>
      </c>
    </row>
    <row r="2311" spans="1:24">
      <c r="A2311" s="4">
        <v>1052203002</v>
      </c>
      <c r="B2311" s="4">
        <v>10</v>
      </c>
      <c r="C2311" s="4">
        <v>522</v>
      </c>
      <c r="D2311" s="269">
        <v>3</v>
      </c>
      <c r="E2311" s="270">
        <v>2</v>
      </c>
      <c r="F2311" s="7" t="s">
        <v>495</v>
      </c>
      <c r="G2311" s="7" t="s">
        <v>2307</v>
      </c>
      <c r="H2311" s="7" t="s">
        <v>2318</v>
      </c>
      <c r="I2311" s="7" t="s">
        <v>221</v>
      </c>
      <c r="K2311" s="52" t="str">
        <f t="shared" si="394"/>
        <v/>
      </c>
      <c r="L2311" s="83" t="str">
        <f t="shared" si="395"/>
        <v/>
      </c>
      <c r="M2311" s="53" t="str">
        <f>IF(K2311="","",COUNTIF($K$7:K2311,"ﾘｽﾄ１"))</f>
        <v/>
      </c>
      <c r="N2311" s="53" t="str">
        <f t="shared" si="396"/>
        <v/>
      </c>
      <c r="O2311" s="54" t="str">
        <f t="shared" si="397"/>
        <v/>
      </c>
      <c r="P2311" s="53" t="str">
        <f t="shared" si="388"/>
        <v/>
      </c>
      <c r="Q2311" s="52" t="str">
        <f t="shared" si="389"/>
        <v/>
      </c>
      <c r="R2311" s="55" t="str">
        <f t="shared" si="390"/>
        <v/>
      </c>
      <c r="S2311" s="52" t="str">
        <f t="shared" si="398"/>
        <v/>
      </c>
      <c r="T2311" s="83" t="str">
        <f t="shared" si="391"/>
        <v/>
      </c>
      <c r="U2311" s="53" t="str">
        <f>IF(S2311="","",COUNTIF($S$7:S2311,"該当２"))</f>
        <v/>
      </c>
      <c r="V2311" s="56" t="str">
        <f t="shared" si="392"/>
        <v/>
      </c>
      <c r="W2311" s="83" t="str">
        <f t="shared" si="393"/>
        <v/>
      </c>
      <c r="X2311" s="53" t="str">
        <f>IF(V2311="","",COUNTIF($V$7:V2311,"該当３"))</f>
        <v/>
      </c>
    </row>
    <row r="2312" spans="1:24">
      <c r="A2312" s="4">
        <v>1052203003</v>
      </c>
      <c r="B2312" s="4">
        <v>10</v>
      </c>
      <c r="C2312" s="4">
        <v>522</v>
      </c>
      <c r="D2312" s="269">
        <v>3</v>
      </c>
      <c r="E2312" s="270">
        <v>3</v>
      </c>
      <c r="F2312" s="7" t="s">
        <v>495</v>
      </c>
      <c r="G2312" s="7" t="s">
        <v>2307</v>
      </c>
      <c r="H2312" s="7" t="s">
        <v>2318</v>
      </c>
      <c r="I2312" s="7" t="s">
        <v>2319</v>
      </c>
      <c r="K2312" s="52" t="str">
        <f t="shared" si="394"/>
        <v/>
      </c>
      <c r="L2312" s="83" t="str">
        <f t="shared" si="395"/>
        <v/>
      </c>
      <c r="M2312" s="53" t="str">
        <f>IF(K2312="","",COUNTIF($K$7:K2312,"ﾘｽﾄ１"))</f>
        <v/>
      </c>
      <c r="N2312" s="53" t="str">
        <f t="shared" si="396"/>
        <v/>
      </c>
      <c r="O2312" s="54" t="str">
        <f t="shared" si="397"/>
        <v/>
      </c>
      <c r="P2312" s="53" t="str">
        <f t="shared" si="388"/>
        <v/>
      </c>
      <c r="Q2312" s="52" t="str">
        <f t="shared" si="389"/>
        <v/>
      </c>
      <c r="R2312" s="55" t="str">
        <f t="shared" si="390"/>
        <v/>
      </c>
      <c r="S2312" s="52" t="str">
        <f t="shared" si="398"/>
        <v/>
      </c>
      <c r="T2312" s="83" t="str">
        <f t="shared" si="391"/>
        <v/>
      </c>
      <c r="U2312" s="53" t="str">
        <f>IF(S2312="","",COUNTIF($S$7:S2312,"該当２"))</f>
        <v/>
      </c>
      <c r="V2312" s="56" t="str">
        <f t="shared" si="392"/>
        <v/>
      </c>
      <c r="W2312" s="83" t="str">
        <f t="shared" si="393"/>
        <v/>
      </c>
      <c r="X2312" s="53" t="str">
        <f>IF(V2312="","",COUNTIF($V$7:V2312,"該当３"))</f>
        <v/>
      </c>
    </row>
    <row r="2313" spans="1:24">
      <c r="A2313" s="4">
        <v>1052203004</v>
      </c>
      <c r="B2313" s="4">
        <v>10</v>
      </c>
      <c r="C2313" s="4">
        <v>522</v>
      </c>
      <c r="D2313" s="269">
        <v>3</v>
      </c>
      <c r="E2313" s="270">
        <v>4</v>
      </c>
      <c r="F2313" s="7" t="s">
        <v>495</v>
      </c>
      <c r="G2313" s="7" t="s">
        <v>2307</v>
      </c>
      <c r="H2313" s="7" t="s">
        <v>2318</v>
      </c>
      <c r="I2313" s="7" t="s">
        <v>133</v>
      </c>
      <c r="K2313" s="52" t="str">
        <f t="shared" si="394"/>
        <v/>
      </c>
      <c r="L2313" s="83" t="str">
        <f t="shared" si="395"/>
        <v/>
      </c>
      <c r="M2313" s="53" t="str">
        <f>IF(K2313="","",COUNTIF($K$7:K2313,"ﾘｽﾄ１"))</f>
        <v/>
      </c>
      <c r="N2313" s="53" t="str">
        <f t="shared" si="396"/>
        <v/>
      </c>
      <c r="O2313" s="54" t="str">
        <f t="shared" si="397"/>
        <v/>
      </c>
      <c r="P2313" s="53" t="str">
        <f t="shared" si="388"/>
        <v/>
      </c>
      <c r="Q2313" s="52" t="str">
        <f t="shared" si="389"/>
        <v/>
      </c>
      <c r="R2313" s="55" t="str">
        <f t="shared" si="390"/>
        <v/>
      </c>
      <c r="S2313" s="52" t="str">
        <f t="shared" si="398"/>
        <v/>
      </c>
      <c r="T2313" s="83" t="str">
        <f t="shared" si="391"/>
        <v/>
      </c>
      <c r="U2313" s="53" t="str">
        <f>IF(S2313="","",COUNTIF($S$7:S2313,"該当２"))</f>
        <v/>
      </c>
      <c r="V2313" s="56" t="str">
        <f t="shared" si="392"/>
        <v/>
      </c>
      <c r="W2313" s="83" t="str">
        <f t="shared" si="393"/>
        <v/>
      </c>
      <c r="X2313" s="53" t="str">
        <f>IF(V2313="","",COUNTIF($V$7:V2313,"該当３"))</f>
        <v/>
      </c>
    </row>
    <row r="2314" spans="1:24">
      <c r="A2314" s="4">
        <v>1052203005</v>
      </c>
      <c r="B2314" s="4">
        <v>10</v>
      </c>
      <c r="C2314" s="4">
        <v>522</v>
      </c>
      <c r="D2314" s="269">
        <v>3</v>
      </c>
      <c r="E2314" s="270">
        <v>5</v>
      </c>
      <c r="F2314" s="7" t="s">
        <v>495</v>
      </c>
      <c r="G2314" s="7" t="s">
        <v>2307</v>
      </c>
      <c r="H2314" s="7" t="s">
        <v>2318</v>
      </c>
      <c r="I2314" s="7" t="s">
        <v>2320</v>
      </c>
      <c r="K2314" s="52" t="str">
        <f t="shared" si="394"/>
        <v/>
      </c>
      <c r="L2314" s="83" t="str">
        <f t="shared" si="395"/>
        <v/>
      </c>
      <c r="M2314" s="53" t="str">
        <f>IF(K2314="","",COUNTIF($K$7:K2314,"ﾘｽﾄ１"))</f>
        <v/>
      </c>
      <c r="N2314" s="53" t="str">
        <f t="shared" si="396"/>
        <v/>
      </c>
      <c r="O2314" s="54" t="str">
        <f t="shared" si="397"/>
        <v/>
      </c>
      <c r="P2314" s="53" t="str">
        <f t="shared" ref="P2314:P2377" si="399">IF(O2314="該当１",G2314,"")</f>
        <v/>
      </c>
      <c r="Q2314" s="52" t="str">
        <f t="shared" ref="Q2314:Q2377" si="400">IF(O2314="該当１","ﾘｽﾄ2","")</f>
        <v/>
      </c>
      <c r="R2314" s="55" t="str">
        <f t="shared" ref="R2314:R2377" si="401">IF(Q2314="ﾘｽﾄ2",H2314,"")</f>
        <v/>
      </c>
      <c r="S2314" s="52" t="str">
        <f t="shared" si="398"/>
        <v/>
      </c>
      <c r="T2314" s="83" t="str">
        <f t="shared" ref="T2314:T2377" si="402">IF(S2314="該当２",H2314,"")</f>
        <v/>
      </c>
      <c r="U2314" s="53" t="str">
        <f>IF(S2314="","",COUNTIF($S$7:S2314,"該当２"))</f>
        <v/>
      </c>
      <c r="V2314" s="56" t="str">
        <f t="shared" ref="V2314:V2377" si="403">IF(AND($S$2=H2314,E2314&gt;0,E2314&lt;998),"該当３","")</f>
        <v/>
      </c>
      <c r="W2314" s="83" t="str">
        <f t="shared" ref="W2314:W2377" si="404">IF(V2314="該当３",I2314,"")</f>
        <v/>
      </c>
      <c r="X2314" s="53" t="str">
        <f>IF(V2314="","",COUNTIF($V$7:V2314,"該当３"))</f>
        <v/>
      </c>
    </row>
    <row r="2315" spans="1:24">
      <c r="A2315" s="4">
        <v>1052203006</v>
      </c>
      <c r="B2315" s="4">
        <v>10</v>
      </c>
      <c r="C2315" s="4">
        <v>522</v>
      </c>
      <c r="D2315" s="269">
        <v>3</v>
      </c>
      <c r="E2315" s="270">
        <v>6</v>
      </c>
      <c r="F2315" s="7" t="s">
        <v>495</v>
      </c>
      <c r="G2315" s="7" t="s">
        <v>2307</v>
      </c>
      <c r="H2315" s="7" t="s">
        <v>2318</v>
      </c>
      <c r="I2315" s="7" t="s">
        <v>525</v>
      </c>
      <c r="K2315" s="52" t="str">
        <f t="shared" ref="K2315:K2378" si="405">IF(AND($C2315&gt;0,$H2315=""),"ﾘｽﾄ１","")</f>
        <v/>
      </c>
      <c r="L2315" s="83" t="str">
        <f t="shared" ref="L2315:L2378" si="406">IF(K2315="ﾘｽﾄ１",G2315,"")</f>
        <v/>
      </c>
      <c r="M2315" s="53" t="str">
        <f>IF(K2315="","",COUNTIF($K$7:K2315,"ﾘｽﾄ１"))</f>
        <v/>
      </c>
      <c r="N2315" s="53" t="str">
        <f t="shared" ref="N2315:N2378" si="407">IF(AND(D2315=0,E2315&gt;0),"同一区","")</f>
        <v/>
      </c>
      <c r="O2315" s="54" t="str">
        <f t="shared" ref="O2315:O2378" si="408">IF(AND(EXACT($K$2,G2315),H2315&gt;0),"該当１","")</f>
        <v/>
      </c>
      <c r="P2315" s="53" t="str">
        <f t="shared" si="399"/>
        <v/>
      </c>
      <c r="Q2315" s="52" t="str">
        <f t="shared" si="400"/>
        <v/>
      </c>
      <c r="R2315" s="55" t="str">
        <f t="shared" si="401"/>
        <v/>
      </c>
      <c r="S2315" s="52" t="str">
        <f t="shared" ref="S2315:S2378" si="409">IF(AND(Q2315="ﾘｽﾄ2",OR(I2315=0,AND(N2315="同一区",E2315=1))),"該当２","")</f>
        <v/>
      </c>
      <c r="T2315" s="83" t="str">
        <f t="shared" si="402"/>
        <v/>
      </c>
      <c r="U2315" s="53" t="str">
        <f>IF(S2315="","",COUNTIF($S$7:S2315,"該当２"))</f>
        <v/>
      </c>
      <c r="V2315" s="56" t="str">
        <f t="shared" si="403"/>
        <v/>
      </c>
      <c r="W2315" s="83" t="str">
        <f t="shared" si="404"/>
        <v/>
      </c>
      <c r="X2315" s="53" t="str">
        <f>IF(V2315="","",COUNTIF($V$7:V2315,"該当３"))</f>
        <v/>
      </c>
    </row>
    <row r="2316" spans="1:24">
      <c r="A2316" s="4">
        <v>1052203007</v>
      </c>
      <c r="B2316" s="4">
        <v>10</v>
      </c>
      <c r="C2316" s="4">
        <v>522</v>
      </c>
      <c r="D2316" s="269">
        <v>3</v>
      </c>
      <c r="E2316" s="270">
        <v>7</v>
      </c>
      <c r="F2316" s="7" t="s">
        <v>495</v>
      </c>
      <c r="G2316" s="7" t="s">
        <v>2307</v>
      </c>
      <c r="H2316" s="7" t="s">
        <v>2318</v>
      </c>
      <c r="I2316" s="7" t="s">
        <v>1433</v>
      </c>
      <c r="K2316" s="52" t="str">
        <f t="shared" si="405"/>
        <v/>
      </c>
      <c r="L2316" s="83" t="str">
        <f t="shared" si="406"/>
        <v/>
      </c>
      <c r="M2316" s="53" t="str">
        <f>IF(K2316="","",COUNTIF($K$7:K2316,"ﾘｽﾄ１"))</f>
        <v/>
      </c>
      <c r="N2316" s="53" t="str">
        <f t="shared" si="407"/>
        <v/>
      </c>
      <c r="O2316" s="54" t="str">
        <f t="shared" si="408"/>
        <v/>
      </c>
      <c r="P2316" s="53" t="str">
        <f t="shared" si="399"/>
        <v/>
      </c>
      <c r="Q2316" s="52" t="str">
        <f t="shared" si="400"/>
        <v/>
      </c>
      <c r="R2316" s="55" t="str">
        <f t="shared" si="401"/>
        <v/>
      </c>
      <c r="S2316" s="52" t="str">
        <f t="shared" si="409"/>
        <v/>
      </c>
      <c r="T2316" s="83" t="str">
        <f t="shared" si="402"/>
        <v/>
      </c>
      <c r="U2316" s="53" t="str">
        <f>IF(S2316="","",COUNTIF($S$7:S2316,"該当２"))</f>
        <v/>
      </c>
      <c r="V2316" s="56" t="str">
        <f t="shared" si="403"/>
        <v/>
      </c>
      <c r="W2316" s="83" t="str">
        <f t="shared" si="404"/>
        <v/>
      </c>
      <c r="X2316" s="53" t="str">
        <f>IF(V2316="","",COUNTIF($V$7:V2316,"該当３"))</f>
        <v/>
      </c>
    </row>
    <row r="2317" spans="1:24">
      <c r="A2317" s="4">
        <v>1052300000</v>
      </c>
      <c r="B2317" s="4">
        <v>10</v>
      </c>
      <c r="C2317" s="4">
        <v>523</v>
      </c>
      <c r="D2317" s="269">
        <v>0</v>
      </c>
      <c r="E2317" s="270">
        <v>0</v>
      </c>
      <c r="F2317" s="7" t="s">
        <v>495</v>
      </c>
      <c r="G2317" s="7" t="s">
        <v>2321</v>
      </c>
      <c r="K2317" s="52" t="str">
        <f t="shared" si="405"/>
        <v>ﾘｽﾄ１</v>
      </c>
      <c r="L2317" s="83" t="str">
        <f t="shared" si="406"/>
        <v>千代田町</v>
      </c>
      <c r="M2317" s="53">
        <f>IF(K2317="","",COUNTIF($K$7:K2317,"ﾘｽﾄ１"))</f>
        <v>33</v>
      </c>
      <c r="N2317" s="53" t="str">
        <f t="shared" si="407"/>
        <v/>
      </c>
      <c r="O2317" s="54" t="str">
        <f t="shared" si="408"/>
        <v/>
      </c>
      <c r="P2317" s="53" t="str">
        <f t="shared" si="399"/>
        <v/>
      </c>
      <c r="Q2317" s="52" t="str">
        <f t="shared" si="400"/>
        <v/>
      </c>
      <c r="R2317" s="55" t="str">
        <f t="shared" si="401"/>
        <v/>
      </c>
      <c r="S2317" s="52" t="str">
        <f t="shared" si="409"/>
        <v/>
      </c>
      <c r="T2317" s="83" t="str">
        <f t="shared" si="402"/>
        <v/>
      </c>
      <c r="U2317" s="53" t="str">
        <f>IF(S2317="","",COUNTIF($S$7:S2317,"該当２"))</f>
        <v/>
      </c>
      <c r="V2317" s="56" t="str">
        <f t="shared" si="403"/>
        <v/>
      </c>
      <c r="W2317" s="83" t="str">
        <f t="shared" si="404"/>
        <v/>
      </c>
      <c r="X2317" s="53" t="str">
        <f>IF(V2317="","",COUNTIF($V$7:V2317,"該当３"))</f>
        <v/>
      </c>
    </row>
    <row r="2318" spans="1:24">
      <c r="A2318" s="4">
        <v>1052301000</v>
      </c>
      <c r="B2318" s="4">
        <v>10</v>
      </c>
      <c r="C2318" s="4">
        <v>523</v>
      </c>
      <c r="D2318" s="269">
        <v>1</v>
      </c>
      <c r="E2318" s="270">
        <v>0</v>
      </c>
      <c r="F2318" s="7" t="s">
        <v>495</v>
      </c>
      <c r="G2318" s="7" t="s">
        <v>2321</v>
      </c>
      <c r="H2318" s="7" t="s">
        <v>2322</v>
      </c>
      <c r="K2318" s="52" t="str">
        <f t="shared" si="405"/>
        <v/>
      </c>
      <c r="L2318" s="83" t="str">
        <f t="shared" si="406"/>
        <v/>
      </c>
      <c r="M2318" s="53" t="str">
        <f>IF(K2318="","",COUNTIF($K$7:K2318,"ﾘｽﾄ１"))</f>
        <v/>
      </c>
      <c r="N2318" s="53" t="str">
        <f t="shared" si="407"/>
        <v/>
      </c>
      <c r="O2318" s="54" t="str">
        <f t="shared" si="408"/>
        <v/>
      </c>
      <c r="P2318" s="53" t="str">
        <f t="shared" si="399"/>
        <v/>
      </c>
      <c r="Q2318" s="52" t="str">
        <f t="shared" si="400"/>
        <v/>
      </c>
      <c r="R2318" s="55" t="str">
        <f t="shared" si="401"/>
        <v/>
      </c>
      <c r="S2318" s="52" t="str">
        <f t="shared" si="409"/>
        <v/>
      </c>
      <c r="T2318" s="83" t="str">
        <f t="shared" si="402"/>
        <v/>
      </c>
      <c r="U2318" s="53" t="str">
        <f>IF(S2318="","",COUNTIF($S$7:S2318,"該当２"))</f>
        <v/>
      </c>
      <c r="V2318" s="56" t="str">
        <f t="shared" si="403"/>
        <v/>
      </c>
      <c r="W2318" s="83" t="str">
        <f t="shared" si="404"/>
        <v/>
      </c>
      <c r="X2318" s="53" t="str">
        <f>IF(V2318="","",COUNTIF($V$7:V2318,"該当３"))</f>
        <v/>
      </c>
    </row>
    <row r="2319" spans="1:24">
      <c r="A2319" s="4">
        <v>1052301001</v>
      </c>
      <c r="B2319" s="4">
        <v>10</v>
      </c>
      <c r="C2319" s="4">
        <v>523</v>
      </c>
      <c r="D2319" s="269">
        <v>1</v>
      </c>
      <c r="E2319" s="270">
        <v>1</v>
      </c>
      <c r="F2319" s="7" t="s">
        <v>495</v>
      </c>
      <c r="G2319" s="7" t="s">
        <v>2321</v>
      </c>
      <c r="H2319" s="7" t="s">
        <v>2322</v>
      </c>
      <c r="I2319" s="7" t="s">
        <v>2323</v>
      </c>
      <c r="K2319" s="52" t="str">
        <f t="shared" si="405"/>
        <v/>
      </c>
      <c r="L2319" s="83" t="str">
        <f t="shared" si="406"/>
        <v/>
      </c>
      <c r="M2319" s="53" t="str">
        <f>IF(K2319="","",COUNTIF($K$7:K2319,"ﾘｽﾄ１"))</f>
        <v/>
      </c>
      <c r="N2319" s="53" t="str">
        <f t="shared" si="407"/>
        <v/>
      </c>
      <c r="O2319" s="54" t="str">
        <f t="shared" si="408"/>
        <v/>
      </c>
      <c r="P2319" s="53" t="str">
        <f t="shared" si="399"/>
        <v/>
      </c>
      <c r="Q2319" s="52" t="str">
        <f t="shared" si="400"/>
        <v/>
      </c>
      <c r="R2319" s="55" t="str">
        <f t="shared" si="401"/>
        <v/>
      </c>
      <c r="S2319" s="52" t="str">
        <f t="shared" si="409"/>
        <v/>
      </c>
      <c r="T2319" s="83" t="str">
        <f t="shared" si="402"/>
        <v/>
      </c>
      <c r="U2319" s="53" t="str">
        <f>IF(S2319="","",COUNTIF($S$7:S2319,"該当２"))</f>
        <v/>
      </c>
      <c r="V2319" s="56" t="str">
        <f t="shared" si="403"/>
        <v/>
      </c>
      <c r="W2319" s="83" t="str">
        <f t="shared" si="404"/>
        <v/>
      </c>
      <c r="X2319" s="53" t="str">
        <f>IF(V2319="","",COUNTIF($V$7:V2319,"該当３"))</f>
        <v/>
      </c>
    </row>
    <row r="2320" spans="1:24">
      <c r="A2320" s="4">
        <v>1052301002</v>
      </c>
      <c r="B2320" s="4">
        <v>10</v>
      </c>
      <c r="C2320" s="4">
        <v>523</v>
      </c>
      <c r="D2320" s="269">
        <v>1</v>
      </c>
      <c r="E2320" s="270">
        <v>2</v>
      </c>
      <c r="F2320" s="7" t="s">
        <v>495</v>
      </c>
      <c r="G2320" s="7" t="s">
        <v>2321</v>
      </c>
      <c r="H2320" s="7" t="s">
        <v>2322</v>
      </c>
      <c r="I2320" s="7" t="s">
        <v>2324</v>
      </c>
      <c r="K2320" s="52" t="str">
        <f t="shared" si="405"/>
        <v/>
      </c>
      <c r="L2320" s="83" t="str">
        <f t="shared" si="406"/>
        <v/>
      </c>
      <c r="M2320" s="53" t="str">
        <f>IF(K2320="","",COUNTIF($K$7:K2320,"ﾘｽﾄ１"))</f>
        <v/>
      </c>
      <c r="N2320" s="53" t="str">
        <f t="shared" si="407"/>
        <v/>
      </c>
      <c r="O2320" s="54" t="str">
        <f t="shared" si="408"/>
        <v/>
      </c>
      <c r="P2320" s="53" t="str">
        <f t="shared" si="399"/>
        <v/>
      </c>
      <c r="Q2320" s="52" t="str">
        <f t="shared" si="400"/>
        <v/>
      </c>
      <c r="R2320" s="55" t="str">
        <f t="shared" si="401"/>
        <v/>
      </c>
      <c r="S2320" s="52" t="str">
        <f t="shared" si="409"/>
        <v/>
      </c>
      <c r="T2320" s="83" t="str">
        <f t="shared" si="402"/>
        <v/>
      </c>
      <c r="U2320" s="53" t="str">
        <f>IF(S2320="","",COUNTIF($S$7:S2320,"該当２"))</f>
        <v/>
      </c>
      <c r="V2320" s="56" t="str">
        <f t="shared" si="403"/>
        <v/>
      </c>
      <c r="W2320" s="83" t="str">
        <f t="shared" si="404"/>
        <v/>
      </c>
      <c r="X2320" s="53" t="str">
        <f>IF(V2320="","",COUNTIF($V$7:V2320,"該当３"))</f>
        <v/>
      </c>
    </row>
    <row r="2321" spans="1:24">
      <c r="A2321" s="4">
        <v>1052301003</v>
      </c>
      <c r="B2321" s="4">
        <v>10</v>
      </c>
      <c r="C2321" s="4">
        <v>523</v>
      </c>
      <c r="D2321" s="269">
        <v>1</v>
      </c>
      <c r="E2321" s="270">
        <v>3</v>
      </c>
      <c r="F2321" s="7" t="s">
        <v>495</v>
      </c>
      <c r="G2321" s="7" t="s">
        <v>2321</v>
      </c>
      <c r="H2321" s="7" t="s">
        <v>2322</v>
      </c>
      <c r="I2321" s="7" t="s">
        <v>2325</v>
      </c>
      <c r="K2321" s="52" t="str">
        <f t="shared" si="405"/>
        <v/>
      </c>
      <c r="L2321" s="83" t="str">
        <f t="shared" si="406"/>
        <v/>
      </c>
      <c r="M2321" s="53" t="str">
        <f>IF(K2321="","",COUNTIF($K$7:K2321,"ﾘｽﾄ１"))</f>
        <v/>
      </c>
      <c r="N2321" s="53" t="str">
        <f t="shared" si="407"/>
        <v/>
      </c>
      <c r="O2321" s="54" t="str">
        <f t="shared" si="408"/>
        <v/>
      </c>
      <c r="P2321" s="53" t="str">
        <f t="shared" si="399"/>
        <v/>
      </c>
      <c r="Q2321" s="52" t="str">
        <f t="shared" si="400"/>
        <v/>
      </c>
      <c r="R2321" s="55" t="str">
        <f t="shared" si="401"/>
        <v/>
      </c>
      <c r="S2321" s="52" t="str">
        <f t="shared" si="409"/>
        <v/>
      </c>
      <c r="T2321" s="83" t="str">
        <f t="shared" si="402"/>
        <v/>
      </c>
      <c r="U2321" s="53" t="str">
        <f>IF(S2321="","",COUNTIF($S$7:S2321,"該当２"))</f>
        <v/>
      </c>
      <c r="V2321" s="56" t="str">
        <f t="shared" si="403"/>
        <v/>
      </c>
      <c r="W2321" s="83" t="str">
        <f t="shared" si="404"/>
        <v/>
      </c>
      <c r="X2321" s="53" t="str">
        <f>IF(V2321="","",COUNTIF($V$7:V2321,"該当３"))</f>
        <v/>
      </c>
    </row>
    <row r="2322" spans="1:24">
      <c r="A2322" s="4">
        <v>1052301004</v>
      </c>
      <c r="B2322" s="4">
        <v>10</v>
      </c>
      <c r="C2322" s="4">
        <v>523</v>
      </c>
      <c r="D2322" s="269">
        <v>1</v>
      </c>
      <c r="E2322" s="270">
        <v>4</v>
      </c>
      <c r="F2322" s="7" t="s">
        <v>495</v>
      </c>
      <c r="G2322" s="7" t="s">
        <v>2321</v>
      </c>
      <c r="H2322" s="7" t="s">
        <v>2322</v>
      </c>
      <c r="I2322" s="7" t="s">
        <v>2326</v>
      </c>
      <c r="K2322" s="52" t="str">
        <f t="shared" si="405"/>
        <v/>
      </c>
      <c r="L2322" s="83" t="str">
        <f t="shared" si="406"/>
        <v/>
      </c>
      <c r="M2322" s="53" t="str">
        <f>IF(K2322="","",COUNTIF($K$7:K2322,"ﾘｽﾄ１"))</f>
        <v/>
      </c>
      <c r="N2322" s="53" t="str">
        <f t="shared" si="407"/>
        <v/>
      </c>
      <c r="O2322" s="54" t="str">
        <f t="shared" si="408"/>
        <v/>
      </c>
      <c r="P2322" s="53" t="str">
        <f t="shared" si="399"/>
        <v/>
      </c>
      <c r="Q2322" s="52" t="str">
        <f t="shared" si="400"/>
        <v/>
      </c>
      <c r="R2322" s="55" t="str">
        <f t="shared" si="401"/>
        <v/>
      </c>
      <c r="S2322" s="52" t="str">
        <f t="shared" si="409"/>
        <v/>
      </c>
      <c r="T2322" s="83" t="str">
        <f t="shared" si="402"/>
        <v/>
      </c>
      <c r="U2322" s="53" t="str">
        <f>IF(S2322="","",COUNTIF($S$7:S2322,"該当２"))</f>
        <v/>
      </c>
      <c r="V2322" s="56" t="str">
        <f t="shared" si="403"/>
        <v/>
      </c>
      <c r="W2322" s="83" t="str">
        <f t="shared" si="404"/>
        <v/>
      </c>
      <c r="X2322" s="53" t="str">
        <f>IF(V2322="","",COUNTIF($V$7:V2322,"該当３"))</f>
        <v/>
      </c>
    </row>
    <row r="2323" spans="1:24">
      <c r="A2323" s="4">
        <v>1052301005</v>
      </c>
      <c r="B2323" s="4">
        <v>10</v>
      </c>
      <c r="C2323" s="4">
        <v>523</v>
      </c>
      <c r="D2323" s="269">
        <v>1</v>
      </c>
      <c r="E2323" s="270">
        <v>5</v>
      </c>
      <c r="F2323" s="7" t="s">
        <v>495</v>
      </c>
      <c r="G2323" s="7" t="s">
        <v>2321</v>
      </c>
      <c r="H2323" s="7" t="s">
        <v>2322</v>
      </c>
      <c r="I2323" s="7" t="s">
        <v>2327</v>
      </c>
      <c r="K2323" s="52" t="str">
        <f t="shared" si="405"/>
        <v/>
      </c>
      <c r="L2323" s="83" t="str">
        <f t="shared" si="406"/>
        <v/>
      </c>
      <c r="M2323" s="53" t="str">
        <f>IF(K2323="","",COUNTIF($K$7:K2323,"ﾘｽﾄ１"))</f>
        <v/>
      </c>
      <c r="N2323" s="53" t="str">
        <f t="shared" si="407"/>
        <v/>
      </c>
      <c r="O2323" s="54" t="str">
        <f t="shared" si="408"/>
        <v/>
      </c>
      <c r="P2323" s="53" t="str">
        <f t="shared" si="399"/>
        <v/>
      </c>
      <c r="Q2323" s="52" t="str">
        <f t="shared" si="400"/>
        <v/>
      </c>
      <c r="R2323" s="55" t="str">
        <f t="shared" si="401"/>
        <v/>
      </c>
      <c r="S2323" s="52" t="str">
        <f t="shared" si="409"/>
        <v/>
      </c>
      <c r="T2323" s="83" t="str">
        <f t="shared" si="402"/>
        <v/>
      </c>
      <c r="U2323" s="53" t="str">
        <f>IF(S2323="","",COUNTIF($S$7:S2323,"該当２"))</f>
        <v/>
      </c>
      <c r="V2323" s="56" t="str">
        <f t="shared" si="403"/>
        <v/>
      </c>
      <c r="W2323" s="83" t="str">
        <f t="shared" si="404"/>
        <v/>
      </c>
      <c r="X2323" s="53" t="str">
        <f>IF(V2323="","",COUNTIF($V$7:V2323,"該当３"))</f>
        <v/>
      </c>
    </row>
    <row r="2324" spans="1:24">
      <c r="A2324" s="4">
        <v>1052301006</v>
      </c>
      <c r="B2324" s="4">
        <v>10</v>
      </c>
      <c r="C2324" s="4">
        <v>523</v>
      </c>
      <c r="D2324" s="269">
        <v>1</v>
      </c>
      <c r="E2324" s="270">
        <v>6</v>
      </c>
      <c r="F2324" s="7" t="s">
        <v>495</v>
      </c>
      <c r="G2324" s="7" t="s">
        <v>2321</v>
      </c>
      <c r="H2324" s="7" t="s">
        <v>2322</v>
      </c>
      <c r="I2324" s="7" t="s">
        <v>2328</v>
      </c>
      <c r="K2324" s="52" t="str">
        <f t="shared" si="405"/>
        <v/>
      </c>
      <c r="L2324" s="83" t="str">
        <f t="shared" si="406"/>
        <v/>
      </c>
      <c r="M2324" s="53" t="str">
        <f>IF(K2324="","",COUNTIF($K$7:K2324,"ﾘｽﾄ１"))</f>
        <v/>
      </c>
      <c r="N2324" s="53" t="str">
        <f t="shared" si="407"/>
        <v/>
      </c>
      <c r="O2324" s="54" t="str">
        <f t="shared" si="408"/>
        <v/>
      </c>
      <c r="P2324" s="53" t="str">
        <f t="shared" si="399"/>
        <v/>
      </c>
      <c r="Q2324" s="52" t="str">
        <f t="shared" si="400"/>
        <v/>
      </c>
      <c r="R2324" s="55" t="str">
        <f t="shared" si="401"/>
        <v/>
      </c>
      <c r="S2324" s="52" t="str">
        <f t="shared" si="409"/>
        <v/>
      </c>
      <c r="T2324" s="83" t="str">
        <f t="shared" si="402"/>
        <v/>
      </c>
      <c r="U2324" s="53" t="str">
        <f>IF(S2324="","",COUNTIF($S$7:S2324,"該当２"))</f>
        <v/>
      </c>
      <c r="V2324" s="56" t="str">
        <f t="shared" si="403"/>
        <v/>
      </c>
      <c r="W2324" s="83" t="str">
        <f t="shared" si="404"/>
        <v/>
      </c>
      <c r="X2324" s="53" t="str">
        <f>IF(V2324="","",COUNTIF($V$7:V2324,"該当３"))</f>
        <v/>
      </c>
    </row>
    <row r="2325" spans="1:24">
      <c r="A2325" s="4">
        <v>1052302000</v>
      </c>
      <c r="B2325" s="4">
        <v>10</v>
      </c>
      <c r="C2325" s="4">
        <v>523</v>
      </c>
      <c r="D2325" s="269">
        <v>2</v>
      </c>
      <c r="E2325" s="270">
        <v>0</v>
      </c>
      <c r="F2325" s="7" t="s">
        <v>495</v>
      </c>
      <c r="G2325" s="7" t="s">
        <v>2321</v>
      </c>
      <c r="H2325" s="7" t="s">
        <v>2329</v>
      </c>
      <c r="K2325" s="52" t="str">
        <f t="shared" si="405"/>
        <v/>
      </c>
      <c r="L2325" s="83" t="str">
        <f t="shared" si="406"/>
        <v/>
      </c>
      <c r="M2325" s="53" t="str">
        <f>IF(K2325="","",COUNTIF($K$7:K2325,"ﾘｽﾄ１"))</f>
        <v/>
      </c>
      <c r="N2325" s="53" t="str">
        <f t="shared" si="407"/>
        <v/>
      </c>
      <c r="O2325" s="54" t="str">
        <f t="shared" si="408"/>
        <v/>
      </c>
      <c r="P2325" s="53" t="str">
        <f t="shared" si="399"/>
        <v/>
      </c>
      <c r="Q2325" s="52" t="str">
        <f t="shared" si="400"/>
        <v/>
      </c>
      <c r="R2325" s="55" t="str">
        <f t="shared" si="401"/>
        <v/>
      </c>
      <c r="S2325" s="52" t="str">
        <f t="shared" si="409"/>
        <v/>
      </c>
      <c r="T2325" s="83" t="str">
        <f t="shared" si="402"/>
        <v/>
      </c>
      <c r="U2325" s="53" t="str">
        <f>IF(S2325="","",COUNTIF($S$7:S2325,"該当２"))</f>
        <v/>
      </c>
      <c r="V2325" s="56" t="str">
        <f t="shared" si="403"/>
        <v/>
      </c>
      <c r="W2325" s="83" t="str">
        <f t="shared" si="404"/>
        <v/>
      </c>
      <c r="X2325" s="53" t="str">
        <f>IF(V2325="","",COUNTIF($V$7:V2325,"該当３"))</f>
        <v/>
      </c>
    </row>
    <row r="2326" spans="1:24">
      <c r="A2326" s="4">
        <v>1052302001</v>
      </c>
      <c r="B2326" s="4">
        <v>10</v>
      </c>
      <c r="C2326" s="4">
        <v>523</v>
      </c>
      <c r="D2326" s="269">
        <v>2</v>
      </c>
      <c r="E2326" s="270">
        <v>1</v>
      </c>
      <c r="F2326" s="7" t="s">
        <v>495</v>
      </c>
      <c r="G2326" s="7" t="s">
        <v>2321</v>
      </c>
      <c r="H2326" s="7" t="s">
        <v>2329</v>
      </c>
      <c r="I2326" s="7" t="s">
        <v>2330</v>
      </c>
      <c r="K2326" s="52" t="str">
        <f t="shared" si="405"/>
        <v/>
      </c>
      <c r="L2326" s="83" t="str">
        <f t="shared" si="406"/>
        <v/>
      </c>
      <c r="M2326" s="53" t="str">
        <f>IF(K2326="","",COUNTIF($K$7:K2326,"ﾘｽﾄ１"))</f>
        <v/>
      </c>
      <c r="N2326" s="53" t="str">
        <f t="shared" si="407"/>
        <v/>
      </c>
      <c r="O2326" s="54" t="str">
        <f t="shared" si="408"/>
        <v/>
      </c>
      <c r="P2326" s="53" t="str">
        <f t="shared" si="399"/>
        <v/>
      </c>
      <c r="Q2326" s="52" t="str">
        <f t="shared" si="400"/>
        <v/>
      </c>
      <c r="R2326" s="55" t="str">
        <f t="shared" si="401"/>
        <v/>
      </c>
      <c r="S2326" s="52" t="str">
        <f t="shared" si="409"/>
        <v/>
      </c>
      <c r="T2326" s="83" t="str">
        <f t="shared" si="402"/>
        <v/>
      </c>
      <c r="U2326" s="53" t="str">
        <f>IF(S2326="","",COUNTIF($S$7:S2326,"該当２"))</f>
        <v/>
      </c>
      <c r="V2326" s="56" t="str">
        <f t="shared" si="403"/>
        <v/>
      </c>
      <c r="W2326" s="83" t="str">
        <f t="shared" si="404"/>
        <v/>
      </c>
      <c r="X2326" s="53" t="str">
        <f>IF(V2326="","",COUNTIF($V$7:V2326,"該当３"))</f>
        <v/>
      </c>
    </row>
    <row r="2327" spans="1:24">
      <c r="A2327" s="4">
        <v>1052302002</v>
      </c>
      <c r="B2327" s="4">
        <v>10</v>
      </c>
      <c r="C2327" s="4">
        <v>523</v>
      </c>
      <c r="D2327" s="269">
        <v>2</v>
      </c>
      <c r="E2327" s="270">
        <v>2</v>
      </c>
      <c r="F2327" s="7" t="s">
        <v>495</v>
      </c>
      <c r="G2327" s="7" t="s">
        <v>2321</v>
      </c>
      <c r="H2327" s="7" t="s">
        <v>2329</v>
      </c>
      <c r="I2327" s="7" t="s">
        <v>2331</v>
      </c>
      <c r="K2327" s="52" t="str">
        <f t="shared" si="405"/>
        <v/>
      </c>
      <c r="L2327" s="83" t="str">
        <f t="shared" si="406"/>
        <v/>
      </c>
      <c r="M2327" s="53" t="str">
        <f>IF(K2327="","",COUNTIF($K$7:K2327,"ﾘｽﾄ１"))</f>
        <v/>
      </c>
      <c r="N2327" s="53" t="str">
        <f t="shared" si="407"/>
        <v/>
      </c>
      <c r="O2327" s="54" t="str">
        <f t="shared" si="408"/>
        <v/>
      </c>
      <c r="P2327" s="53" t="str">
        <f t="shared" si="399"/>
        <v/>
      </c>
      <c r="Q2327" s="52" t="str">
        <f t="shared" si="400"/>
        <v/>
      </c>
      <c r="R2327" s="55" t="str">
        <f t="shared" si="401"/>
        <v/>
      </c>
      <c r="S2327" s="52" t="str">
        <f t="shared" si="409"/>
        <v/>
      </c>
      <c r="T2327" s="83" t="str">
        <f t="shared" si="402"/>
        <v/>
      </c>
      <c r="U2327" s="53" t="str">
        <f>IF(S2327="","",COUNTIF($S$7:S2327,"該当２"))</f>
        <v/>
      </c>
      <c r="V2327" s="56" t="str">
        <f t="shared" si="403"/>
        <v/>
      </c>
      <c r="W2327" s="83" t="str">
        <f t="shared" si="404"/>
        <v/>
      </c>
      <c r="X2327" s="53" t="str">
        <f>IF(V2327="","",COUNTIF($V$7:V2327,"該当３"))</f>
        <v/>
      </c>
    </row>
    <row r="2328" spans="1:24">
      <c r="A2328" s="4">
        <v>1052302003</v>
      </c>
      <c r="B2328" s="4">
        <v>10</v>
      </c>
      <c r="C2328" s="4">
        <v>523</v>
      </c>
      <c r="D2328" s="269">
        <v>2</v>
      </c>
      <c r="E2328" s="270">
        <v>3</v>
      </c>
      <c r="F2328" s="7" t="s">
        <v>495</v>
      </c>
      <c r="G2328" s="7" t="s">
        <v>2321</v>
      </c>
      <c r="H2328" s="7" t="s">
        <v>2329</v>
      </c>
      <c r="I2328" s="7" t="s">
        <v>2332</v>
      </c>
      <c r="K2328" s="52" t="str">
        <f t="shared" si="405"/>
        <v/>
      </c>
      <c r="L2328" s="83" t="str">
        <f t="shared" si="406"/>
        <v/>
      </c>
      <c r="M2328" s="53" t="str">
        <f>IF(K2328="","",COUNTIF($K$7:K2328,"ﾘｽﾄ１"))</f>
        <v/>
      </c>
      <c r="N2328" s="53" t="str">
        <f t="shared" si="407"/>
        <v/>
      </c>
      <c r="O2328" s="54" t="str">
        <f t="shared" si="408"/>
        <v/>
      </c>
      <c r="P2328" s="53" t="str">
        <f t="shared" si="399"/>
        <v/>
      </c>
      <c r="Q2328" s="52" t="str">
        <f t="shared" si="400"/>
        <v/>
      </c>
      <c r="R2328" s="55" t="str">
        <f t="shared" si="401"/>
        <v/>
      </c>
      <c r="S2328" s="52" t="str">
        <f t="shared" si="409"/>
        <v/>
      </c>
      <c r="T2328" s="83" t="str">
        <f t="shared" si="402"/>
        <v/>
      </c>
      <c r="U2328" s="53" t="str">
        <f>IF(S2328="","",COUNTIF($S$7:S2328,"該当２"))</f>
        <v/>
      </c>
      <c r="V2328" s="56" t="str">
        <f t="shared" si="403"/>
        <v/>
      </c>
      <c r="W2328" s="83" t="str">
        <f t="shared" si="404"/>
        <v/>
      </c>
      <c r="X2328" s="53" t="str">
        <f>IF(V2328="","",COUNTIF($V$7:V2328,"該当３"))</f>
        <v/>
      </c>
    </row>
    <row r="2329" spans="1:24">
      <c r="A2329" s="4">
        <v>1052302004</v>
      </c>
      <c r="B2329" s="4">
        <v>10</v>
      </c>
      <c r="C2329" s="4">
        <v>523</v>
      </c>
      <c r="D2329" s="269">
        <v>2</v>
      </c>
      <c r="E2329" s="270">
        <v>4</v>
      </c>
      <c r="F2329" s="7" t="s">
        <v>495</v>
      </c>
      <c r="G2329" s="7" t="s">
        <v>2321</v>
      </c>
      <c r="H2329" s="7" t="s">
        <v>2329</v>
      </c>
      <c r="I2329" s="7" t="s">
        <v>2333</v>
      </c>
      <c r="K2329" s="52" t="str">
        <f t="shared" si="405"/>
        <v/>
      </c>
      <c r="L2329" s="83" t="str">
        <f t="shared" si="406"/>
        <v/>
      </c>
      <c r="M2329" s="53" t="str">
        <f>IF(K2329="","",COUNTIF($K$7:K2329,"ﾘｽﾄ１"))</f>
        <v/>
      </c>
      <c r="N2329" s="53" t="str">
        <f t="shared" si="407"/>
        <v/>
      </c>
      <c r="O2329" s="54" t="str">
        <f t="shared" si="408"/>
        <v/>
      </c>
      <c r="P2329" s="53" t="str">
        <f t="shared" si="399"/>
        <v/>
      </c>
      <c r="Q2329" s="52" t="str">
        <f t="shared" si="400"/>
        <v/>
      </c>
      <c r="R2329" s="55" t="str">
        <f t="shared" si="401"/>
        <v/>
      </c>
      <c r="S2329" s="52" t="str">
        <f t="shared" si="409"/>
        <v/>
      </c>
      <c r="T2329" s="83" t="str">
        <f t="shared" si="402"/>
        <v/>
      </c>
      <c r="U2329" s="53" t="str">
        <f>IF(S2329="","",COUNTIF($S$7:S2329,"該当２"))</f>
        <v/>
      </c>
      <c r="V2329" s="56" t="str">
        <f t="shared" si="403"/>
        <v/>
      </c>
      <c r="W2329" s="83" t="str">
        <f t="shared" si="404"/>
        <v/>
      </c>
      <c r="X2329" s="53" t="str">
        <f>IF(V2329="","",COUNTIF($V$7:V2329,"該当３"))</f>
        <v/>
      </c>
    </row>
    <row r="2330" spans="1:24">
      <c r="A2330" s="4">
        <v>1052302005</v>
      </c>
      <c r="B2330" s="4">
        <v>10</v>
      </c>
      <c r="C2330" s="4">
        <v>523</v>
      </c>
      <c r="D2330" s="269">
        <v>2</v>
      </c>
      <c r="E2330" s="270">
        <v>5</v>
      </c>
      <c r="F2330" s="7" t="s">
        <v>495</v>
      </c>
      <c r="G2330" s="7" t="s">
        <v>2321</v>
      </c>
      <c r="H2330" s="7" t="s">
        <v>2329</v>
      </c>
      <c r="I2330" s="7" t="s">
        <v>125</v>
      </c>
      <c r="K2330" s="52" t="str">
        <f t="shared" si="405"/>
        <v/>
      </c>
      <c r="L2330" s="83" t="str">
        <f t="shared" si="406"/>
        <v/>
      </c>
      <c r="M2330" s="53" t="str">
        <f>IF(K2330="","",COUNTIF($K$7:K2330,"ﾘｽﾄ１"))</f>
        <v/>
      </c>
      <c r="N2330" s="53" t="str">
        <f t="shared" si="407"/>
        <v/>
      </c>
      <c r="O2330" s="54" t="str">
        <f t="shared" si="408"/>
        <v/>
      </c>
      <c r="P2330" s="53" t="str">
        <f t="shared" si="399"/>
        <v/>
      </c>
      <c r="Q2330" s="52" t="str">
        <f t="shared" si="400"/>
        <v/>
      </c>
      <c r="R2330" s="55" t="str">
        <f t="shared" si="401"/>
        <v/>
      </c>
      <c r="S2330" s="52" t="str">
        <f t="shared" si="409"/>
        <v/>
      </c>
      <c r="T2330" s="83" t="str">
        <f t="shared" si="402"/>
        <v/>
      </c>
      <c r="U2330" s="53" t="str">
        <f>IF(S2330="","",COUNTIF($S$7:S2330,"該当２"))</f>
        <v/>
      </c>
      <c r="V2330" s="56" t="str">
        <f t="shared" si="403"/>
        <v/>
      </c>
      <c r="W2330" s="83" t="str">
        <f t="shared" si="404"/>
        <v/>
      </c>
      <c r="X2330" s="53" t="str">
        <f>IF(V2330="","",COUNTIF($V$7:V2330,"該当３"))</f>
        <v/>
      </c>
    </row>
    <row r="2331" spans="1:24">
      <c r="A2331" s="4">
        <v>1052302006</v>
      </c>
      <c r="B2331" s="4">
        <v>10</v>
      </c>
      <c r="C2331" s="4">
        <v>523</v>
      </c>
      <c r="D2331" s="269">
        <v>2</v>
      </c>
      <c r="E2331" s="270">
        <v>6</v>
      </c>
      <c r="F2331" s="7" t="s">
        <v>495</v>
      </c>
      <c r="G2331" s="7" t="s">
        <v>2321</v>
      </c>
      <c r="H2331" s="7" t="s">
        <v>2329</v>
      </c>
      <c r="I2331" s="7" t="s">
        <v>252</v>
      </c>
      <c r="K2331" s="52" t="str">
        <f t="shared" si="405"/>
        <v/>
      </c>
      <c r="L2331" s="83" t="str">
        <f t="shared" si="406"/>
        <v/>
      </c>
      <c r="M2331" s="53" t="str">
        <f>IF(K2331="","",COUNTIF($K$7:K2331,"ﾘｽﾄ１"))</f>
        <v/>
      </c>
      <c r="N2331" s="53" t="str">
        <f t="shared" si="407"/>
        <v/>
      </c>
      <c r="O2331" s="54" t="str">
        <f t="shared" si="408"/>
        <v/>
      </c>
      <c r="P2331" s="53" t="str">
        <f t="shared" si="399"/>
        <v/>
      </c>
      <c r="Q2331" s="52" t="str">
        <f t="shared" si="400"/>
        <v/>
      </c>
      <c r="R2331" s="55" t="str">
        <f t="shared" si="401"/>
        <v/>
      </c>
      <c r="S2331" s="52" t="str">
        <f t="shared" si="409"/>
        <v/>
      </c>
      <c r="T2331" s="83" t="str">
        <f t="shared" si="402"/>
        <v/>
      </c>
      <c r="U2331" s="53" t="str">
        <f>IF(S2331="","",COUNTIF($S$7:S2331,"該当２"))</f>
        <v/>
      </c>
      <c r="V2331" s="56" t="str">
        <f t="shared" si="403"/>
        <v/>
      </c>
      <c r="W2331" s="83" t="str">
        <f t="shared" si="404"/>
        <v/>
      </c>
      <c r="X2331" s="53" t="str">
        <f>IF(V2331="","",COUNTIF($V$7:V2331,"該当３"))</f>
        <v/>
      </c>
    </row>
    <row r="2332" spans="1:24">
      <c r="A2332" s="4">
        <v>1052302007</v>
      </c>
      <c r="B2332" s="4">
        <v>10</v>
      </c>
      <c r="C2332" s="4">
        <v>523</v>
      </c>
      <c r="D2332" s="269">
        <v>2</v>
      </c>
      <c r="E2332" s="270">
        <v>7</v>
      </c>
      <c r="F2332" s="7" t="s">
        <v>495</v>
      </c>
      <c r="G2332" s="7" t="s">
        <v>2321</v>
      </c>
      <c r="H2332" s="7" t="s">
        <v>2329</v>
      </c>
      <c r="I2332" s="7" t="s">
        <v>24</v>
      </c>
      <c r="K2332" s="52" t="str">
        <f t="shared" si="405"/>
        <v/>
      </c>
      <c r="L2332" s="83" t="str">
        <f t="shared" si="406"/>
        <v/>
      </c>
      <c r="M2332" s="53" t="str">
        <f>IF(K2332="","",COUNTIF($K$7:K2332,"ﾘｽﾄ１"))</f>
        <v/>
      </c>
      <c r="N2332" s="53" t="str">
        <f t="shared" si="407"/>
        <v/>
      </c>
      <c r="O2332" s="54" t="str">
        <f t="shared" si="408"/>
        <v/>
      </c>
      <c r="P2332" s="53" t="str">
        <f t="shared" si="399"/>
        <v/>
      </c>
      <c r="Q2332" s="52" t="str">
        <f t="shared" si="400"/>
        <v/>
      </c>
      <c r="R2332" s="55" t="str">
        <f t="shared" si="401"/>
        <v/>
      </c>
      <c r="S2332" s="52" t="str">
        <f t="shared" si="409"/>
        <v/>
      </c>
      <c r="T2332" s="83" t="str">
        <f t="shared" si="402"/>
        <v/>
      </c>
      <c r="U2332" s="53" t="str">
        <f>IF(S2332="","",COUNTIF($S$7:S2332,"該当２"))</f>
        <v/>
      </c>
      <c r="V2332" s="56" t="str">
        <f t="shared" si="403"/>
        <v/>
      </c>
      <c r="W2332" s="83" t="str">
        <f t="shared" si="404"/>
        <v/>
      </c>
      <c r="X2332" s="53" t="str">
        <f>IF(V2332="","",COUNTIF($V$7:V2332,"該当３"))</f>
        <v/>
      </c>
    </row>
    <row r="2333" spans="1:24">
      <c r="A2333" s="4">
        <v>1052302008</v>
      </c>
      <c r="B2333" s="4">
        <v>10</v>
      </c>
      <c r="C2333" s="4">
        <v>523</v>
      </c>
      <c r="D2333" s="269">
        <v>2</v>
      </c>
      <c r="E2333" s="270">
        <v>8</v>
      </c>
      <c r="F2333" s="7" t="s">
        <v>495</v>
      </c>
      <c r="G2333" s="7" t="s">
        <v>2321</v>
      </c>
      <c r="H2333" s="7" t="s">
        <v>2329</v>
      </c>
      <c r="I2333" s="7" t="s">
        <v>2334</v>
      </c>
      <c r="K2333" s="52" t="str">
        <f t="shared" si="405"/>
        <v/>
      </c>
      <c r="L2333" s="83" t="str">
        <f t="shared" si="406"/>
        <v/>
      </c>
      <c r="M2333" s="53" t="str">
        <f>IF(K2333="","",COUNTIF($K$7:K2333,"ﾘｽﾄ１"))</f>
        <v/>
      </c>
      <c r="N2333" s="53" t="str">
        <f t="shared" si="407"/>
        <v/>
      </c>
      <c r="O2333" s="54" t="str">
        <f t="shared" si="408"/>
        <v/>
      </c>
      <c r="P2333" s="53" t="str">
        <f t="shared" si="399"/>
        <v/>
      </c>
      <c r="Q2333" s="52" t="str">
        <f t="shared" si="400"/>
        <v/>
      </c>
      <c r="R2333" s="55" t="str">
        <f t="shared" si="401"/>
        <v/>
      </c>
      <c r="S2333" s="52" t="str">
        <f t="shared" si="409"/>
        <v/>
      </c>
      <c r="T2333" s="83" t="str">
        <f t="shared" si="402"/>
        <v/>
      </c>
      <c r="U2333" s="53" t="str">
        <f>IF(S2333="","",COUNTIF($S$7:S2333,"該当２"))</f>
        <v/>
      </c>
      <c r="V2333" s="56" t="str">
        <f t="shared" si="403"/>
        <v/>
      </c>
      <c r="W2333" s="83" t="str">
        <f t="shared" si="404"/>
        <v/>
      </c>
      <c r="X2333" s="53" t="str">
        <f>IF(V2333="","",COUNTIF($V$7:V2333,"該当３"))</f>
        <v/>
      </c>
    </row>
    <row r="2334" spans="1:24">
      <c r="A2334" s="4">
        <v>1052400000</v>
      </c>
      <c r="B2334" s="4">
        <v>10</v>
      </c>
      <c r="C2334" s="4">
        <v>524</v>
      </c>
      <c r="D2334" s="269">
        <v>0</v>
      </c>
      <c r="E2334" s="270">
        <v>0</v>
      </c>
      <c r="F2334" s="7" t="s">
        <v>495</v>
      </c>
      <c r="G2334" s="7" t="s">
        <v>2335</v>
      </c>
      <c r="K2334" s="52" t="str">
        <f t="shared" si="405"/>
        <v>ﾘｽﾄ１</v>
      </c>
      <c r="L2334" s="83" t="str">
        <f t="shared" si="406"/>
        <v>大泉町</v>
      </c>
      <c r="M2334" s="53">
        <f>IF(K2334="","",COUNTIF($K$7:K2334,"ﾘｽﾄ１"))</f>
        <v>34</v>
      </c>
      <c r="N2334" s="53" t="str">
        <f t="shared" si="407"/>
        <v/>
      </c>
      <c r="O2334" s="54" t="str">
        <f t="shared" si="408"/>
        <v/>
      </c>
      <c r="P2334" s="53" t="str">
        <f t="shared" si="399"/>
        <v/>
      </c>
      <c r="Q2334" s="52" t="str">
        <f t="shared" si="400"/>
        <v/>
      </c>
      <c r="R2334" s="55" t="str">
        <f t="shared" si="401"/>
        <v/>
      </c>
      <c r="S2334" s="52" t="str">
        <f t="shared" si="409"/>
        <v/>
      </c>
      <c r="T2334" s="83" t="str">
        <f t="shared" si="402"/>
        <v/>
      </c>
      <c r="U2334" s="53" t="str">
        <f>IF(S2334="","",COUNTIF($S$7:S2334,"該当２"))</f>
        <v/>
      </c>
      <c r="V2334" s="56" t="str">
        <f t="shared" si="403"/>
        <v/>
      </c>
      <c r="W2334" s="83" t="str">
        <f t="shared" si="404"/>
        <v/>
      </c>
      <c r="X2334" s="53" t="str">
        <f>IF(V2334="","",COUNTIF($V$7:V2334,"該当３"))</f>
        <v/>
      </c>
    </row>
    <row r="2335" spans="1:24">
      <c r="A2335" s="4">
        <v>1052401000</v>
      </c>
      <c r="B2335" s="4">
        <v>10</v>
      </c>
      <c r="C2335" s="4">
        <v>524</v>
      </c>
      <c r="D2335" s="269">
        <v>1</v>
      </c>
      <c r="E2335" s="270">
        <v>0</v>
      </c>
      <c r="F2335" s="7" t="s">
        <v>495</v>
      </c>
      <c r="G2335" s="7" t="s">
        <v>2335</v>
      </c>
      <c r="H2335" s="7" t="s">
        <v>2336</v>
      </c>
      <c r="K2335" s="52" t="str">
        <f t="shared" si="405"/>
        <v/>
      </c>
      <c r="L2335" s="83" t="str">
        <f t="shared" si="406"/>
        <v/>
      </c>
      <c r="M2335" s="53" t="str">
        <f>IF(K2335="","",COUNTIF($K$7:K2335,"ﾘｽﾄ１"))</f>
        <v/>
      </c>
      <c r="N2335" s="53" t="str">
        <f t="shared" si="407"/>
        <v/>
      </c>
      <c r="O2335" s="54" t="str">
        <f t="shared" si="408"/>
        <v/>
      </c>
      <c r="P2335" s="53" t="str">
        <f t="shared" si="399"/>
        <v/>
      </c>
      <c r="Q2335" s="52" t="str">
        <f t="shared" si="400"/>
        <v/>
      </c>
      <c r="R2335" s="55" t="str">
        <f t="shared" si="401"/>
        <v/>
      </c>
      <c r="S2335" s="52" t="str">
        <f t="shared" si="409"/>
        <v/>
      </c>
      <c r="T2335" s="83" t="str">
        <f t="shared" si="402"/>
        <v/>
      </c>
      <c r="U2335" s="53" t="str">
        <f>IF(S2335="","",COUNTIF($S$7:S2335,"該当２"))</f>
        <v/>
      </c>
      <c r="V2335" s="56" t="str">
        <f t="shared" si="403"/>
        <v/>
      </c>
      <c r="W2335" s="83" t="str">
        <f t="shared" si="404"/>
        <v/>
      </c>
      <c r="X2335" s="53" t="str">
        <f>IF(V2335="","",COUNTIF($V$7:V2335,"該当３"))</f>
        <v/>
      </c>
    </row>
    <row r="2336" spans="1:24">
      <c r="A2336" s="4">
        <v>1052401001</v>
      </c>
      <c r="B2336" s="4">
        <v>10</v>
      </c>
      <c r="C2336" s="4">
        <v>524</v>
      </c>
      <c r="D2336" s="269">
        <v>1</v>
      </c>
      <c r="E2336" s="270">
        <v>1</v>
      </c>
      <c r="F2336" s="7" t="s">
        <v>495</v>
      </c>
      <c r="G2336" s="7" t="s">
        <v>2335</v>
      </c>
      <c r="H2336" s="7" t="s">
        <v>2336</v>
      </c>
      <c r="I2336" s="7" t="s">
        <v>74</v>
      </c>
      <c r="K2336" s="52" t="str">
        <f t="shared" si="405"/>
        <v/>
      </c>
      <c r="L2336" s="83" t="str">
        <f t="shared" si="406"/>
        <v/>
      </c>
      <c r="M2336" s="53" t="str">
        <f>IF(K2336="","",COUNTIF($K$7:K2336,"ﾘｽﾄ１"))</f>
        <v/>
      </c>
      <c r="N2336" s="53" t="str">
        <f t="shared" si="407"/>
        <v/>
      </c>
      <c r="O2336" s="54" t="str">
        <f t="shared" si="408"/>
        <v/>
      </c>
      <c r="P2336" s="53" t="str">
        <f t="shared" si="399"/>
        <v/>
      </c>
      <c r="Q2336" s="52" t="str">
        <f t="shared" si="400"/>
        <v/>
      </c>
      <c r="R2336" s="55" t="str">
        <f t="shared" si="401"/>
        <v/>
      </c>
      <c r="S2336" s="52" t="str">
        <f t="shared" si="409"/>
        <v/>
      </c>
      <c r="T2336" s="83" t="str">
        <f t="shared" si="402"/>
        <v/>
      </c>
      <c r="U2336" s="53" t="str">
        <f>IF(S2336="","",COUNTIF($S$7:S2336,"該当２"))</f>
        <v/>
      </c>
      <c r="V2336" s="56" t="str">
        <f t="shared" si="403"/>
        <v/>
      </c>
      <c r="W2336" s="83" t="str">
        <f t="shared" si="404"/>
        <v/>
      </c>
      <c r="X2336" s="53" t="str">
        <f>IF(V2336="","",COUNTIF($V$7:V2336,"該当３"))</f>
        <v/>
      </c>
    </row>
    <row r="2337" spans="1:24">
      <c r="A2337" s="4">
        <v>1052401002</v>
      </c>
      <c r="B2337" s="4">
        <v>10</v>
      </c>
      <c r="C2337" s="4">
        <v>524</v>
      </c>
      <c r="D2337" s="269">
        <v>1</v>
      </c>
      <c r="E2337" s="270">
        <v>2</v>
      </c>
      <c r="F2337" s="7" t="s">
        <v>495</v>
      </c>
      <c r="G2337" s="7" t="s">
        <v>2335</v>
      </c>
      <c r="H2337" s="7" t="s">
        <v>2336</v>
      </c>
      <c r="I2337" s="7" t="s">
        <v>2337</v>
      </c>
      <c r="K2337" s="52" t="str">
        <f t="shared" si="405"/>
        <v/>
      </c>
      <c r="L2337" s="83" t="str">
        <f t="shared" si="406"/>
        <v/>
      </c>
      <c r="M2337" s="53" t="str">
        <f>IF(K2337="","",COUNTIF($K$7:K2337,"ﾘｽﾄ１"))</f>
        <v/>
      </c>
      <c r="N2337" s="53" t="str">
        <f t="shared" si="407"/>
        <v/>
      </c>
      <c r="O2337" s="54" t="str">
        <f t="shared" si="408"/>
        <v/>
      </c>
      <c r="P2337" s="53" t="str">
        <f t="shared" si="399"/>
        <v/>
      </c>
      <c r="Q2337" s="52" t="str">
        <f t="shared" si="400"/>
        <v/>
      </c>
      <c r="R2337" s="55" t="str">
        <f t="shared" si="401"/>
        <v/>
      </c>
      <c r="S2337" s="52" t="str">
        <f t="shared" si="409"/>
        <v/>
      </c>
      <c r="T2337" s="83" t="str">
        <f t="shared" si="402"/>
        <v/>
      </c>
      <c r="U2337" s="53" t="str">
        <f>IF(S2337="","",COUNTIF($S$7:S2337,"該当２"))</f>
        <v/>
      </c>
      <c r="V2337" s="56" t="str">
        <f t="shared" si="403"/>
        <v/>
      </c>
      <c r="W2337" s="83" t="str">
        <f t="shared" si="404"/>
        <v/>
      </c>
      <c r="X2337" s="53" t="str">
        <f>IF(V2337="","",COUNTIF($V$7:V2337,"該当３"))</f>
        <v/>
      </c>
    </row>
    <row r="2338" spans="1:24">
      <c r="A2338" s="4">
        <v>1052401003</v>
      </c>
      <c r="B2338" s="4">
        <v>10</v>
      </c>
      <c r="C2338" s="4">
        <v>524</v>
      </c>
      <c r="D2338" s="269">
        <v>1</v>
      </c>
      <c r="E2338" s="270">
        <v>3</v>
      </c>
      <c r="F2338" s="7" t="s">
        <v>495</v>
      </c>
      <c r="G2338" s="7" t="s">
        <v>2335</v>
      </c>
      <c r="H2338" s="7" t="s">
        <v>2336</v>
      </c>
      <c r="I2338" s="7" t="s">
        <v>2338</v>
      </c>
      <c r="K2338" s="52" t="str">
        <f t="shared" si="405"/>
        <v/>
      </c>
      <c r="L2338" s="83" t="str">
        <f t="shared" si="406"/>
        <v/>
      </c>
      <c r="M2338" s="53" t="str">
        <f>IF(K2338="","",COUNTIF($K$7:K2338,"ﾘｽﾄ１"))</f>
        <v/>
      </c>
      <c r="N2338" s="53" t="str">
        <f t="shared" si="407"/>
        <v/>
      </c>
      <c r="O2338" s="54" t="str">
        <f t="shared" si="408"/>
        <v/>
      </c>
      <c r="P2338" s="53" t="str">
        <f t="shared" si="399"/>
        <v/>
      </c>
      <c r="Q2338" s="52" t="str">
        <f t="shared" si="400"/>
        <v/>
      </c>
      <c r="R2338" s="55" t="str">
        <f t="shared" si="401"/>
        <v/>
      </c>
      <c r="S2338" s="52" t="str">
        <f t="shared" si="409"/>
        <v/>
      </c>
      <c r="T2338" s="83" t="str">
        <f t="shared" si="402"/>
        <v/>
      </c>
      <c r="U2338" s="53" t="str">
        <f>IF(S2338="","",COUNTIF($S$7:S2338,"該当２"))</f>
        <v/>
      </c>
      <c r="V2338" s="56" t="str">
        <f t="shared" si="403"/>
        <v/>
      </c>
      <c r="W2338" s="83" t="str">
        <f t="shared" si="404"/>
        <v/>
      </c>
      <c r="X2338" s="53" t="str">
        <f>IF(V2338="","",COUNTIF($V$7:V2338,"該当３"))</f>
        <v/>
      </c>
    </row>
    <row r="2339" spans="1:24">
      <c r="A2339" s="4">
        <v>1052401004</v>
      </c>
      <c r="B2339" s="4">
        <v>10</v>
      </c>
      <c r="C2339" s="4">
        <v>524</v>
      </c>
      <c r="D2339" s="269">
        <v>1</v>
      </c>
      <c r="E2339" s="270">
        <v>4</v>
      </c>
      <c r="F2339" s="7" t="s">
        <v>495</v>
      </c>
      <c r="G2339" s="7" t="s">
        <v>2335</v>
      </c>
      <c r="H2339" s="7" t="s">
        <v>2336</v>
      </c>
      <c r="I2339" s="7" t="s">
        <v>929</v>
      </c>
      <c r="K2339" s="52" t="str">
        <f t="shared" si="405"/>
        <v/>
      </c>
      <c r="L2339" s="83" t="str">
        <f t="shared" si="406"/>
        <v/>
      </c>
      <c r="M2339" s="53" t="str">
        <f>IF(K2339="","",COUNTIF($K$7:K2339,"ﾘｽﾄ１"))</f>
        <v/>
      </c>
      <c r="N2339" s="53" t="str">
        <f t="shared" si="407"/>
        <v/>
      </c>
      <c r="O2339" s="54" t="str">
        <f t="shared" si="408"/>
        <v/>
      </c>
      <c r="P2339" s="53" t="str">
        <f t="shared" si="399"/>
        <v/>
      </c>
      <c r="Q2339" s="52" t="str">
        <f t="shared" si="400"/>
        <v/>
      </c>
      <c r="R2339" s="55" t="str">
        <f t="shared" si="401"/>
        <v/>
      </c>
      <c r="S2339" s="52" t="str">
        <f t="shared" si="409"/>
        <v/>
      </c>
      <c r="T2339" s="83" t="str">
        <f t="shared" si="402"/>
        <v/>
      </c>
      <c r="U2339" s="53" t="str">
        <f>IF(S2339="","",COUNTIF($S$7:S2339,"該当２"))</f>
        <v/>
      </c>
      <c r="V2339" s="56" t="str">
        <f t="shared" si="403"/>
        <v/>
      </c>
      <c r="W2339" s="83" t="str">
        <f t="shared" si="404"/>
        <v/>
      </c>
      <c r="X2339" s="53" t="str">
        <f>IF(V2339="","",COUNTIF($V$7:V2339,"該当３"))</f>
        <v/>
      </c>
    </row>
    <row r="2340" spans="1:24">
      <c r="A2340" s="4">
        <v>1052401005</v>
      </c>
      <c r="B2340" s="4">
        <v>10</v>
      </c>
      <c r="C2340" s="4">
        <v>524</v>
      </c>
      <c r="D2340" s="269">
        <v>1</v>
      </c>
      <c r="E2340" s="270">
        <v>5</v>
      </c>
      <c r="F2340" s="7" t="s">
        <v>495</v>
      </c>
      <c r="G2340" s="7" t="s">
        <v>2335</v>
      </c>
      <c r="H2340" s="7" t="s">
        <v>2336</v>
      </c>
      <c r="I2340" s="7" t="s">
        <v>179</v>
      </c>
      <c r="K2340" s="52" t="str">
        <f t="shared" si="405"/>
        <v/>
      </c>
      <c r="L2340" s="83" t="str">
        <f t="shared" si="406"/>
        <v/>
      </c>
      <c r="M2340" s="53" t="str">
        <f>IF(K2340="","",COUNTIF($K$7:K2340,"ﾘｽﾄ１"))</f>
        <v/>
      </c>
      <c r="N2340" s="53" t="str">
        <f t="shared" si="407"/>
        <v/>
      </c>
      <c r="O2340" s="54" t="str">
        <f t="shared" si="408"/>
        <v/>
      </c>
      <c r="P2340" s="53" t="str">
        <f t="shared" si="399"/>
        <v/>
      </c>
      <c r="Q2340" s="52" t="str">
        <f t="shared" si="400"/>
        <v/>
      </c>
      <c r="R2340" s="55" t="str">
        <f t="shared" si="401"/>
        <v/>
      </c>
      <c r="S2340" s="52" t="str">
        <f t="shared" si="409"/>
        <v/>
      </c>
      <c r="T2340" s="83" t="str">
        <f t="shared" si="402"/>
        <v/>
      </c>
      <c r="U2340" s="53" t="str">
        <f>IF(S2340="","",COUNTIF($S$7:S2340,"該当２"))</f>
        <v/>
      </c>
      <c r="V2340" s="56" t="str">
        <f t="shared" si="403"/>
        <v/>
      </c>
      <c r="W2340" s="83" t="str">
        <f t="shared" si="404"/>
        <v/>
      </c>
      <c r="X2340" s="53" t="str">
        <f>IF(V2340="","",COUNTIF($V$7:V2340,"該当３"))</f>
        <v/>
      </c>
    </row>
    <row r="2341" spans="1:24">
      <c r="A2341" s="4">
        <v>1052402000</v>
      </c>
      <c r="B2341" s="4">
        <v>10</v>
      </c>
      <c r="C2341" s="4">
        <v>524</v>
      </c>
      <c r="D2341" s="269">
        <v>2</v>
      </c>
      <c r="E2341" s="270">
        <v>0</v>
      </c>
      <c r="F2341" s="7" t="s">
        <v>495</v>
      </c>
      <c r="G2341" s="7" t="s">
        <v>2335</v>
      </c>
      <c r="H2341" s="7" t="s">
        <v>2339</v>
      </c>
      <c r="K2341" s="52" t="str">
        <f t="shared" si="405"/>
        <v/>
      </c>
      <c r="L2341" s="83" t="str">
        <f t="shared" si="406"/>
        <v/>
      </c>
      <c r="M2341" s="53" t="str">
        <f>IF(K2341="","",COUNTIF($K$7:K2341,"ﾘｽﾄ１"))</f>
        <v/>
      </c>
      <c r="N2341" s="53" t="str">
        <f t="shared" si="407"/>
        <v/>
      </c>
      <c r="O2341" s="54" t="str">
        <f t="shared" si="408"/>
        <v/>
      </c>
      <c r="P2341" s="53" t="str">
        <f t="shared" si="399"/>
        <v/>
      </c>
      <c r="Q2341" s="52" t="str">
        <f t="shared" si="400"/>
        <v/>
      </c>
      <c r="R2341" s="55" t="str">
        <f t="shared" si="401"/>
        <v/>
      </c>
      <c r="S2341" s="52" t="str">
        <f t="shared" si="409"/>
        <v/>
      </c>
      <c r="T2341" s="83" t="str">
        <f t="shared" si="402"/>
        <v/>
      </c>
      <c r="U2341" s="53" t="str">
        <f>IF(S2341="","",COUNTIF($S$7:S2341,"該当２"))</f>
        <v/>
      </c>
      <c r="V2341" s="56" t="str">
        <f t="shared" si="403"/>
        <v/>
      </c>
      <c r="W2341" s="83" t="str">
        <f t="shared" si="404"/>
        <v/>
      </c>
      <c r="X2341" s="53" t="str">
        <f>IF(V2341="","",COUNTIF($V$7:V2341,"該当３"))</f>
        <v/>
      </c>
    </row>
    <row r="2342" spans="1:24">
      <c r="A2342" s="4">
        <v>1052402001</v>
      </c>
      <c r="B2342" s="4">
        <v>10</v>
      </c>
      <c r="C2342" s="4">
        <v>524</v>
      </c>
      <c r="D2342" s="269">
        <v>2</v>
      </c>
      <c r="E2342" s="270">
        <v>1</v>
      </c>
      <c r="F2342" s="7" t="s">
        <v>495</v>
      </c>
      <c r="G2342" s="7" t="s">
        <v>2335</v>
      </c>
      <c r="H2342" s="7" t="s">
        <v>2339</v>
      </c>
      <c r="I2342" s="7" t="s">
        <v>1498</v>
      </c>
      <c r="K2342" s="52" t="str">
        <f t="shared" si="405"/>
        <v/>
      </c>
      <c r="L2342" s="83" t="str">
        <f t="shared" si="406"/>
        <v/>
      </c>
      <c r="M2342" s="53" t="str">
        <f>IF(K2342="","",COUNTIF($K$7:K2342,"ﾘｽﾄ１"))</f>
        <v/>
      </c>
      <c r="N2342" s="53" t="str">
        <f t="shared" si="407"/>
        <v/>
      </c>
      <c r="O2342" s="54" t="str">
        <f t="shared" si="408"/>
        <v/>
      </c>
      <c r="P2342" s="53" t="str">
        <f t="shared" si="399"/>
        <v/>
      </c>
      <c r="Q2342" s="52" t="str">
        <f t="shared" si="400"/>
        <v/>
      </c>
      <c r="R2342" s="55" t="str">
        <f t="shared" si="401"/>
        <v/>
      </c>
      <c r="S2342" s="52" t="str">
        <f t="shared" si="409"/>
        <v/>
      </c>
      <c r="T2342" s="83" t="str">
        <f t="shared" si="402"/>
        <v/>
      </c>
      <c r="U2342" s="53" t="str">
        <f>IF(S2342="","",COUNTIF($S$7:S2342,"該当２"))</f>
        <v/>
      </c>
      <c r="V2342" s="56" t="str">
        <f t="shared" si="403"/>
        <v/>
      </c>
      <c r="W2342" s="83" t="str">
        <f t="shared" si="404"/>
        <v/>
      </c>
      <c r="X2342" s="53" t="str">
        <f>IF(V2342="","",COUNTIF($V$7:V2342,"該当３"))</f>
        <v/>
      </c>
    </row>
    <row r="2343" spans="1:24">
      <c r="A2343" s="4">
        <v>1052402002</v>
      </c>
      <c r="B2343" s="4">
        <v>10</v>
      </c>
      <c r="C2343" s="4">
        <v>524</v>
      </c>
      <c r="D2343" s="269">
        <v>2</v>
      </c>
      <c r="E2343" s="270">
        <v>2</v>
      </c>
      <c r="F2343" s="7" t="s">
        <v>495</v>
      </c>
      <c r="G2343" s="7" t="s">
        <v>2335</v>
      </c>
      <c r="H2343" s="7" t="s">
        <v>2339</v>
      </c>
      <c r="I2343" s="7" t="s">
        <v>2340</v>
      </c>
      <c r="K2343" s="52" t="str">
        <f t="shared" si="405"/>
        <v/>
      </c>
      <c r="L2343" s="83" t="str">
        <f t="shared" si="406"/>
        <v/>
      </c>
      <c r="M2343" s="53" t="str">
        <f>IF(K2343="","",COUNTIF($K$7:K2343,"ﾘｽﾄ１"))</f>
        <v/>
      </c>
      <c r="N2343" s="53" t="str">
        <f t="shared" si="407"/>
        <v/>
      </c>
      <c r="O2343" s="54" t="str">
        <f t="shared" si="408"/>
        <v/>
      </c>
      <c r="P2343" s="53" t="str">
        <f t="shared" si="399"/>
        <v/>
      </c>
      <c r="Q2343" s="52" t="str">
        <f t="shared" si="400"/>
        <v/>
      </c>
      <c r="R2343" s="55" t="str">
        <f t="shared" si="401"/>
        <v/>
      </c>
      <c r="S2343" s="52" t="str">
        <f t="shared" si="409"/>
        <v/>
      </c>
      <c r="T2343" s="83" t="str">
        <f t="shared" si="402"/>
        <v/>
      </c>
      <c r="U2343" s="53" t="str">
        <f>IF(S2343="","",COUNTIF($S$7:S2343,"該当２"))</f>
        <v/>
      </c>
      <c r="V2343" s="56" t="str">
        <f t="shared" si="403"/>
        <v/>
      </c>
      <c r="W2343" s="83" t="str">
        <f t="shared" si="404"/>
        <v/>
      </c>
      <c r="X2343" s="53" t="str">
        <f>IF(V2343="","",COUNTIF($V$7:V2343,"該当３"))</f>
        <v/>
      </c>
    </row>
    <row r="2344" spans="1:24">
      <c r="A2344" s="4">
        <v>1052402003</v>
      </c>
      <c r="B2344" s="4">
        <v>10</v>
      </c>
      <c r="C2344" s="4">
        <v>524</v>
      </c>
      <c r="D2344" s="269">
        <v>2</v>
      </c>
      <c r="E2344" s="270">
        <v>3</v>
      </c>
      <c r="F2344" s="7" t="s">
        <v>495</v>
      </c>
      <c r="G2344" s="7" t="s">
        <v>2335</v>
      </c>
      <c r="H2344" s="7" t="s">
        <v>2339</v>
      </c>
      <c r="I2344" s="7" t="s">
        <v>2341</v>
      </c>
      <c r="K2344" s="52" t="str">
        <f t="shared" si="405"/>
        <v/>
      </c>
      <c r="L2344" s="83" t="str">
        <f t="shared" si="406"/>
        <v/>
      </c>
      <c r="M2344" s="53" t="str">
        <f>IF(K2344="","",COUNTIF($K$7:K2344,"ﾘｽﾄ１"))</f>
        <v/>
      </c>
      <c r="N2344" s="53" t="str">
        <f t="shared" si="407"/>
        <v/>
      </c>
      <c r="O2344" s="54" t="str">
        <f t="shared" si="408"/>
        <v/>
      </c>
      <c r="P2344" s="53" t="str">
        <f t="shared" si="399"/>
        <v/>
      </c>
      <c r="Q2344" s="52" t="str">
        <f t="shared" si="400"/>
        <v/>
      </c>
      <c r="R2344" s="55" t="str">
        <f t="shared" si="401"/>
        <v/>
      </c>
      <c r="S2344" s="52" t="str">
        <f t="shared" si="409"/>
        <v/>
      </c>
      <c r="T2344" s="83" t="str">
        <f t="shared" si="402"/>
        <v/>
      </c>
      <c r="U2344" s="53" t="str">
        <f>IF(S2344="","",COUNTIF($S$7:S2344,"該当２"))</f>
        <v/>
      </c>
      <c r="V2344" s="56" t="str">
        <f t="shared" si="403"/>
        <v/>
      </c>
      <c r="W2344" s="83" t="str">
        <f t="shared" si="404"/>
        <v/>
      </c>
      <c r="X2344" s="53" t="str">
        <f>IF(V2344="","",COUNTIF($V$7:V2344,"該当３"))</f>
        <v/>
      </c>
    </row>
    <row r="2345" spans="1:24">
      <c r="A2345" s="4">
        <v>1052402004</v>
      </c>
      <c r="B2345" s="4">
        <v>10</v>
      </c>
      <c r="C2345" s="4">
        <v>524</v>
      </c>
      <c r="D2345" s="269">
        <v>2</v>
      </c>
      <c r="E2345" s="270">
        <v>4</v>
      </c>
      <c r="F2345" s="7" t="s">
        <v>495</v>
      </c>
      <c r="G2345" s="7" t="s">
        <v>2335</v>
      </c>
      <c r="H2345" s="7" t="s">
        <v>2339</v>
      </c>
      <c r="I2345" s="7" t="s">
        <v>2342</v>
      </c>
      <c r="K2345" s="52" t="str">
        <f t="shared" si="405"/>
        <v/>
      </c>
      <c r="L2345" s="83" t="str">
        <f t="shared" si="406"/>
        <v/>
      </c>
      <c r="M2345" s="53" t="str">
        <f>IF(K2345="","",COUNTIF($K$7:K2345,"ﾘｽﾄ１"))</f>
        <v/>
      </c>
      <c r="N2345" s="53" t="str">
        <f t="shared" si="407"/>
        <v/>
      </c>
      <c r="O2345" s="54" t="str">
        <f t="shared" si="408"/>
        <v/>
      </c>
      <c r="P2345" s="53" t="str">
        <f t="shared" si="399"/>
        <v/>
      </c>
      <c r="Q2345" s="52" t="str">
        <f t="shared" si="400"/>
        <v/>
      </c>
      <c r="R2345" s="55" t="str">
        <f t="shared" si="401"/>
        <v/>
      </c>
      <c r="S2345" s="52" t="str">
        <f t="shared" si="409"/>
        <v/>
      </c>
      <c r="T2345" s="83" t="str">
        <f t="shared" si="402"/>
        <v/>
      </c>
      <c r="U2345" s="53" t="str">
        <f>IF(S2345="","",COUNTIF($S$7:S2345,"該当２"))</f>
        <v/>
      </c>
      <c r="V2345" s="56" t="str">
        <f t="shared" si="403"/>
        <v/>
      </c>
      <c r="W2345" s="83" t="str">
        <f t="shared" si="404"/>
        <v/>
      </c>
      <c r="X2345" s="53" t="str">
        <f>IF(V2345="","",COUNTIF($V$7:V2345,"該当３"))</f>
        <v/>
      </c>
    </row>
    <row r="2346" spans="1:24">
      <c r="A2346" s="4">
        <v>1052402005</v>
      </c>
      <c r="B2346" s="4">
        <v>10</v>
      </c>
      <c r="C2346" s="4">
        <v>524</v>
      </c>
      <c r="D2346" s="269">
        <v>2</v>
      </c>
      <c r="E2346" s="270">
        <v>5</v>
      </c>
      <c r="F2346" s="7" t="s">
        <v>495</v>
      </c>
      <c r="G2346" s="7" t="s">
        <v>2335</v>
      </c>
      <c r="H2346" s="7" t="s">
        <v>2339</v>
      </c>
      <c r="I2346" s="7" t="s">
        <v>2343</v>
      </c>
      <c r="K2346" s="52" t="str">
        <f t="shared" si="405"/>
        <v/>
      </c>
      <c r="L2346" s="83" t="str">
        <f t="shared" si="406"/>
        <v/>
      </c>
      <c r="M2346" s="53" t="str">
        <f>IF(K2346="","",COUNTIF($K$7:K2346,"ﾘｽﾄ１"))</f>
        <v/>
      </c>
      <c r="N2346" s="53" t="str">
        <f t="shared" si="407"/>
        <v/>
      </c>
      <c r="O2346" s="54" t="str">
        <f t="shared" si="408"/>
        <v/>
      </c>
      <c r="P2346" s="53" t="str">
        <f t="shared" si="399"/>
        <v/>
      </c>
      <c r="Q2346" s="52" t="str">
        <f t="shared" si="400"/>
        <v/>
      </c>
      <c r="R2346" s="55" t="str">
        <f t="shared" si="401"/>
        <v/>
      </c>
      <c r="S2346" s="52" t="str">
        <f t="shared" si="409"/>
        <v/>
      </c>
      <c r="T2346" s="83" t="str">
        <f t="shared" si="402"/>
        <v/>
      </c>
      <c r="U2346" s="53" t="str">
        <f>IF(S2346="","",COUNTIF($S$7:S2346,"該当２"))</f>
        <v/>
      </c>
      <c r="V2346" s="56" t="str">
        <f t="shared" si="403"/>
        <v/>
      </c>
      <c r="W2346" s="83" t="str">
        <f t="shared" si="404"/>
        <v/>
      </c>
      <c r="X2346" s="53" t="str">
        <f>IF(V2346="","",COUNTIF($V$7:V2346,"該当３"))</f>
        <v/>
      </c>
    </row>
    <row r="2347" spans="1:24">
      <c r="A2347" s="4">
        <v>1052402006</v>
      </c>
      <c r="B2347" s="4">
        <v>10</v>
      </c>
      <c r="C2347" s="4">
        <v>524</v>
      </c>
      <c r="D2347" s="269">
        <v>2</v>
      </c>
      <c r="E2347" s="270">
        <v>6</v>
      </c>
      <c r="F2347" s="7" t="s">
        <v>495</v>
      </c>
      <c r="G2347" s="7" t="s">
        <v>2335</v>
      </c>
      <c r="H2347" s="7" t="s">
        <v>2339</v>
      </c>
      <c r="I2347" s="7" t="s">
        <v>2344</v>
      </c>
      <c r="K2347" s="52" t="str">
        <f t="shared" si="405"/>
        <v/>
      </c>
      <c r="L2347" s="83" t="str">
        <f t="shared" si="406"/>
        <v/>
      </c>
      <c r="M2347" s="53" t="str">
        <f>IF(K2347="","",COUNTIF($K$7:K2347,"ﾘｽﾄ１"))</f>
        <v/>
      </c>
      <c r="N2347" s="53" t="str">
        <f t="shared" si="407"/>
        <v/>
      </c>
      <c r="O2347" s="54" t="str">
        <f t="shared" si="408"/>
        <v/>
      </c>
      <c r="P2347" s="53" t="str">
        <f t="shared" si="399"/>
        <v/>
      </c>
      <c r="Q2347" s="52" t="str">
        <f t="shared" si="400"/>
        <v/>
      </c>
      <c r="R2347" s="55" t="str">
        <f t="shared" si="401"/>
        <v/>
      </c>
      <c r="S2347" s="52" t="str">
        <f t="shared" si="409"/>
        <v/>
      </c>
      <c r="T2347" s="83" t="str">
        <f t="shared" si="402"/>
        <v/>
      </c>
      <c r="U2347" s="53" t="str">
        <f>IF(S2347="","",COUNTIF($S$7:S2347,"該当２"))</f>
        <v/>
      </c>
      <c r="V2347" s="56" t="str">
        <f t="shared" si="403"/>
        <v/>
      </c>
      <c r="W2347" s="83" t="str">
        <f t="shared" si="404"/>
        <v/>
      </c>
      <c r="X2347" s="53" t="str">
        <f>IF(V2347="","",COUNTIF($V$7:V2347,"該当３"))</f>
        <v/>
      </c>
    </row>
    <row r="2348" spans="1:24">
      <c r="A2348" s="4">
        <v>1052402007</v>
      </c>
      <c r="B2348" s="4">
        <v>10</v>
      </c>
      <c r="C2348" s="4">
        <v>524</v>
      </c>
      <c r="D2348" s="269">
        <v>2</v>
      </c>
      <c r="E2348" s="270">
        <v>7</v>
      </c>
      <c r="F2348" s="7" t="s">
        <v>495</v>
      </c>
      <c r="G2348" s="7" t="s">
        <v>2335</v>
      </c>
      <c r="H2348" s="7" t="s">
        <v>2339</v>
      </c>
      <c r="I2348" s="7" t="s">
        <v>2345</v>
      </c>
      <c r="K2348" s="52" t="str">
        <f t="shared" si="405"/>
        <v/>
      </c>
      <c r="L2348" s="83" t="str">
        <f t="shared" si="406"/>
        <v/>
      </c>
      <c r="M2348" s="53" t="str">
        <f>IF(K2348="","",COUNTIF($K$7:K2348,"ﾘｽﾄ１"))</f>
        <v/>
      </c>
      <c r="N2348" s="53" t="str">
        <f t="shared" si="407"/>
        <v/>
      </c>
      <c r="O2348" s="54" t="str">
        <f t="shared" si="408"/>
        <v/>
      </c>
      <c r="P2348" s="53" t="str">
        <f t="shared" si="399"/>
        <v/>
      </c>
      <c r="Q2348" s="52" t="str">
        <f t="shared" si="400"/>
        <v/>
      </c>
      <c r="R2348" s="55" t="str">
        <f t="shared" si="401"/>
        <v/>
      </c>
      <c r="S2348" s="52" t="str">
        <f t="shared" si="409"/>
        <v/>
      </c>
      <c r="T2348" s="83" t="str">
        <f t="shared" si="402"/>
        <v/>
      </c>
      <c r="U2348" s="53" t="str">
        <f>IF(S2348="","",COUNTIF($S$7:S2348,"該当２"))</f>
        <v/>
      </c>
      <c r="V2348" s="56" t="str">
        <f t="shared" si="403"/>
        <v/>
      </c>
      <c r="W2348" s="83" t="str">
        <f t="shared" si="404"/>
        <v/>
      </c>
      <c r="X2348" s="53" t="str">
        <f>IF(V2348="","",COUNTIF($V$7:V2348,"該当３"))</f>
        <v/>
      </c>
    </row>
    <row r="2349" spans="1:24">
      <c r="A2349" s="4">
        <v>1052402008</v>
      </c>
      <c r="B2349" s="4">
        <v>10</v>
      </c>
      <c r="C2349" s="4">
        <v>524</v>
      </c>
      <c r="D2349" s="269">
        <v>2</v>
      </c>
      <c r="E2349" s="270">
        <v>8</v>
      </c>
      <c r="F2349" s="7" t="s">
        <v>495</v>
      </c>
      <c r="G2349" s="7" t="s">
        <v>2335</v>
      </c>
      <c r="H2349" s="7" t="s">
        <v>2339</v>
      </c>
      <c r="I2349" s="7" t="s">
        <v>2346</v>
      </c>
      <c r="K2349" s="52" t="str">
        <f t="shared" si="405"/>
        <v/>
      </c>
      <c r="L2349" s="83" t="str">
        <f t="shared" si="406"/>
        <v/>
      </c>
      <c r="M2349" s="53" t="str">
        <f>IF(K2349="","",COUNTIF($K$7:K2349,"ﾘｽﾄ１"))</f>
        <v/>
      </c>
      <c r="N2349" s="53" t="str">
        <f t="shared" si="407"/>
        <v/>
      </c>
      <c r="O2349" s="54" t="str">
        <f t="shared" si="408"/>
        <v/>
      </c>
      <c r="P2349" s="53" t="str">
        <f t="shared" si="399"/>
        <v/>
      </c>
      <c r="Q2349" s="52" t="str">
        <f t="shared" si="400"/>
        <v/>
      </c>
      <c r="R2349" s="55" t="str">
        <f t="shared" si="401"/>
        <v/>
      </c>
      <c r="S2349" s="52" t="str">
        <f t="shared" si="409"/>
        <v/>
      </c>
      <c r="T2349" s="83" t="str">
        <f t="shared" si="402"/>
        <v/>
      </c>
      <c r="U2349" s="53" t="str">
        <f>IF(S2349="","",COUNTIF($S$7:S2349,"該当２"))</f>
        <v/>
      </c>
      <c r="V2349" s="56" t="str">
        <f t="shared" si="403"/>
        <v/>
      </c>
      <c r="W2349" s="83" t="str">
        <f t="shared" si="404"/>
        <v/>
      </c>
      <c r="X2349" s="53" t="str">
        <f>IF(V2349="","",COUNTIF($V$7:V2349,"該当３"))</f>
        <v/>
      </c>
    </row>
    <row r="2350" spans="1:24">
      <c r="A2350" s="4">
        <v>1052402009</v>
      </c>
      <c r="B2350" s="4">
        <v>10</v>
      </c>
      <c r="C2350" s="4">
        <v>524</v>
      </c>
      <c r="D2350" s="269">
        <v>2</v>
      </c>
      <c r="E2350" s="270">
        <v>9</v>
      </c>
      <c r="F2350" s="7" t="s">
        <v>495</v>
      </c>
      <c r="G2350" s="7" t="s">
        <v>2335</v>
      </c>
      <c r="H2350" s="7" t="s">
        <v>2339</v>
      </c>
      <c r="I2350" s="7" t="s">
        <v>2347</v>
      </c>
      <c r="K2350" s="52" t="str">
        <f t="shared" si="405"/>
        <v/>
      </c>
      <c r="L2350" s="83" t="str">
        <f t="shared" si="406"/>
        <v/>
      </c>
      <c r="M2350" s="53" t="str">
        <f>IF(K2350="","",COUNTIF($K$7:K2350,"ﾘｽﾄ１"))</f>
        <v/>
      </c>
      <c r="N2350" s="53" t="str">
        <f t="shared" si="407"/>
        <v/>
      </c>
      <c r="O2350" s="54" t="str">
        <f t="shared" si="408"/>
        <v/>
      </c>
      <c r="P2350" s="53" t="str">
        <f t="shared" si="399"/>
        <v/>
      </c>
      <c r="Q2350" s="52" t="str">
        <f t="shared" si="400"/>
        <v/>
      </c>
      <c r="R2350" s="55" t="str">
        <f t="shared" si="401"/>
        <v/>
      </c>
      <c r="S2350" s="52" t="str">
        <f t="shared" si="409"/>
        <v/>
      </c>
      <c r="T2350" s="83" t="str">
        <f t="shared" si="402"/>
        <v/>
      </c>
      <c r="U2350" s="53" t="str">
        <f>IF(S2350="","",COUNTIF($S$7:S2350,"該当２"))</f>
        <v/>
      </c>
      <c r="V2350" s="56" t="str">
        <f t="shared" si="403"/>
        <v/>
      </c>
      <c r="W2350" s="83" t="str">
        <f t="shared" si="404"/>
        <v/>
      </c>
      <c r="X2350" s="53" t="str">
        <f>IF(V2350="","",COUNTIF($V$7:V2350,"該当３"))</f>
        <v/>
      </c>
    </row>
    <row r="2351" spans="1:24">
      <c r="A2351" s="4">
        <v>1052402010</v>
      </c>
      <c r="B2351" s="4">
        <v>10</v>
      </c>
      <c r="C2351" s="4">
        <v>524</v>
      </c>
      <c r="D2351" s="269">
        <v>2</v>
      </c>
      <c r="E2351" s="270">
        <v>10</v>
      </c>
      <c r="F2351" s="7" t="s">
        <v>495</v>
      </c>
      <c r="G2351" s="7" t="s">
        <v>2335</v>
      </c>
      <c r="H2351" s="7" t="s">
        <v>2339</v>
      </c>
      <c r="I2351" s="7" t="s">
        <v>2348</v>
      </c>
      <c r="K2351" s="52" t="str">
        <f t="shared" si="405"/>
        <v/>
      </c>
      <c r="L2351" s="83" t="str">
        <f t="shared" si="406"/>
        <v/>
      </c>
      <c r="M2351" s="53" t="str">
        <f>IF(K2351="","",COUNTIF($K$7:K2351,"ﾘｽﾄ１"))</f>
        <v/>
      </c>
      <c r="N2351" s="53" t="str">
        <f t="shared" si="407"/>
        <v/>
      </c>
      <c r="O2351" s="54" t="str">
        <f t="shared" si="408"/>
        <v/>
      </c>
      <c r="P2351" s="53" t="str">
        <f t="shared" si="399"/>
        <v/>
      </c>
      <c r="Q2351" s="52" t="str">
        <f t="shared" si="400"/>
        <v/>
      </c>
      <c r="R2351" s="55" t="str">
        <f t="shared" si="401"/>
        <v/>
      </c>
      <c r="S2351" s="52" t="str">
        <f t="shared" si="409"/>
        <v/>
      </c>
      <c r="T2351" s="83" t="str">
        <f t="shared" si="402"/>
        <v/>
      </c>
      <c r="U2351" s="53" t="str">
        <f>IF(S2351="","",COUNTIF($S$7:S2351,"該当２"))</f>
        <v/>
      </c>
      <c r="V2351" s="56" t="str">
        <f t="shared" si="403"/>
        <v/>
      </c>
      <c r="W2351" s="83" t="str">
        <f t="shared" si="404"/>
        <v/>
      </c>
      <c r="X2351" s="53" t="str">
        <f>IF(V2351="","",COUNTIF($V$7:V2351,"該当３"))</f>
        <v/>
      </c>
    </row>
    <row r="2352" spans="1:24">
      <c r="A2352" s="4">
        <v>1052500000</v>
      </c>
      <c r="B2352" s="4">
        <v>10</v>
      </c>
      <c r="C2352" s="4">
        <v>525</v>
      </c>
      <c r="D2352" s="269">
        <v>0</v>
      </c>
      <c r="E2352" s="270">
        <v>0</v>
      </c>
      <c r="F2352" s="7" t="s">
        <v>495</v>
      </c>
      <c r="G2352" s="7" t="s">
        <v>2349</v>
      </c>
      <c r="K2352" s="52" t="str">
        <f t="shared" si="405"/>
        <v>ﾘｽﾄ１</v>
      </c>
      <c r="L2352" s="83" t="str">
        <f t="shared" si="406"/>
        <v>邑楽町</v>
      </c>
      <c r="M2352" s="53">
        <f>IF(K2352="","",COUNTIF($K$7:K2352,"ﾘｽﾄ１"))</f>
        <v>35</v>
      </c>
      <c r="N2352" s="53" t="str">
        <f t="shared" si="407"/>
        <v/>
      </c>
      <c r="O2352" s="54" t="str">
        <f t="shared" si="408"/>
        <v/>
      </c>
      <c r="P2352" s="53" t="str">
        <f t="shared" si="399"/>
        <v/>
      </c>
      <c r="Q2352" s="52" t="str">
        <f t="shared" si="400"/>
        <v/>
      </c>
      <c r="R2352" s="55" t="str">
        <f t="shared" si="401"/>
        <v/>
      </c>
      <c r="S2352" s="52" t="str">
        <f t="shared" si="409"/>
        <v/>
      </c>
      <c r="T2352" s="83" t="str">
        <f t="shared" si="402"/>
        <v/>
      </c>
      <c r="U2352" s="53" t="str">
        <f>IF(S2352="","",COUNTIF($S$7:S2352,"該当２"))</f>
        <v/>
      </c>
      <c r="V2352" s="56" t="str">
        <f t="shared" si="403"/>
        <v/>
      </c>
      <c r="W2352" s="83" t="str">
        <f t="shared" si="404"/>
        <v/>
      </c>
      <c r="X2352" s="53" t="str">
        <f>IF(V2352="","",COUNTIF($V$7:V2352,"該当３"))</f>
        <v/>
      </c>
    </row>
    <row r="2353" spans="1:24">
      <c r="A2353" s="4">
        <v>1052501000</v>
      </c>
      <c r="B2353" s="4">
        <v>10</v>
      </c>
      <c r="C2353" s="4">
        <v>525</v>
      </c>
      <c r="D2353" s="269">
        <v>1</v>
      </c>
      <c r="E2353" s="270">
        <v>0</v>
      </c>
      <c r="F2353" s="7" t="s">
        <v>495</v>
      </c>
      <c r="G2353" s="7" t="s">
        <v>2349</v>
      </c>
      <c r="H2353" s="7" t="s">
        <v>2350</v>
      </c>
      <c r="K2353" s="52" t="str">
        <f t="shared" si="405"/>
        <v/>
      </c>
      <c r="L2353" s="83" t="str">
        <f t="shared" si="406"/>
        <v/>
      </c>
      <c r="M2353" s="53" t="str">
        <f>IF(K2353="","",COUNTIF($K$7:K2353,"ﾘｽﾄ１"))</f>
        <v/>
      </c>
      <c r="N2353" s="53" t="str">
        <f t="shared" si="407"/>
        <v/>
      </c>
      <c r="O2353" s="54" t="str">
        <f t="shared" si="408"/>
        <v/>
      </c>
      <c r="P2353" s="53" t="str">
        <f t="shared" si="399"/>
        <v/>
      </c>
      <c r="Q2353" s="52" t="str">
        <f t="shared" si="400"/>
        <v/>
      </c>
      <c r="R2353" s="55" t="str">
        <f t="shared" si="401"/>
        <v/>
      </c>
      <c r="S2353" s="52" t="str">
        <f t="shared" si="409"/>
        <v/>
      </c>
      <c r="T2353" s="83" t="str">
        <f t="shared" si="402"/>
        <v/>
      </c>
      <c r="U2353" s="53" t="str">
        <f>IF(S2353="","",COUNTIF($S$7:S2353,"該当２"))</f>
        <v/>
      </c>
      <c r="V2353" s="56" t="str">
        <f t="shared" si="403"/>
        <v/>
      </c>
      <c r="W2353" s="83" t="str">
        <f t="shared" si="404"/>
        <v/>
      </c>
      <c r="X2353" s="53" t="str">
        <f>IF(V2353="","",COUNTIF($V$7:V2353,"該当３"))</f>
        <v/>
      </c>
    </row>
    <row r="2354" spans="1:24">
      <c r="A2354" s="4">
        <v>1052501001</v>
      </c>
      <c r="B2354" s="4">
        <v>10</v>
      </c>
      <c r="C2354" s="4">
        <v>525</v>
      </c>
      <c r="D2354" s="269">
        <v>1</v>
      </c>
      <c r="E2354" s="270">
        <v>1</v>
      </c>
      <c r="F2354" s="7" t="s">
        <v>495</v>
      </c>
      <c r="G2354" s="7" t="s">
        <v>2349</v>
      </c>
      <c r="H2354" s="7" t="s">
        <v>2350</v>
      </c>
      <c r="I2354" s="7" t="s">
        <v>227</v>
      </c>
      <c r="K2354" s="52" t="str">
        <f t="shared" si="405"/>
        <v/>
      </c>
      <c r="L2354" s="83" t="str">
        <f t="shared" si="406"/>
        <v/>
      </c>
      <c r="M2354" s="53" t="str">
        <f>IF(K2354="","",COUNTIF($K$7:K2354,"ﾘｽﾄ１"))</f>
        <v/>
      </c>
      <c r="N2354" s="53" t="str">
        <f t="shared" si="407"/>
        <v/>
      </c>
      <c r="O2354" s="54" t="str">
        <f t="shared" si="408"/>
        <v/>
      </c>
      <c r="P2354" s="53" t="str">
        <f t="shared" si="399"/>
        <v/>
      </c>
      <c r="Q2354" s="52" t="str">
        <f t="shared" si="400"/>
        <v/>
      </c>
      <c r="R2354" s="55" t="str">
        <f t="shared" si="401"/>
        <v/>
      </c>
      <c r="S2354" s="52" t="str">
        <f t="shared" si="409"/>
        <v/>
      </c>
      <c r="T2354" s="83" t="str">
        <f t="shared" si="402"/>
        <v/>
      </c>
      <c r="U2354" s="53" t="str">
        <f>IF(S2354="","",COUNTIF($S$7:S2354,"該当２"))</f>
        <v/>
      </c>
      <c r="V2354" s="56" t="str">
        <f t="shared" si="403"/>
        <v/>
      </c>
      <c r="W2354" s="83" t="str">
        <f t="shared" si="404"/>
        <v/>
      </c>
      <c r="X2354" s="53" t="str">
        <f>IF(V2354="","",COUNTIF($V$7:V2354,"該当３"))</f>
        <v/>
      </c>
    </row>
    <row r="2355" spans="1:24">
      <c r="A2355" s="4">
        <v>1052501002</v>
      </c>
      <c r="B2355" s="4">
        <v>10</v>
      </c>
      <c r="C2355" s="4">
        <v>525</v>
      </c>
      <c r="D2355" s="269">
        <v>1</v>
      </c>
      <c r="E2355" s="270">
        <v>2</v>
      </c>
      <c r="F2355" s="7" t="s">
        <v>495</v>
      </c>
      <c r="G2355" s="7" t="s">
        <v>2349</v>
      </c>
      <c r="H2355" s="7" t="s">
        <v>2350</v>
      </c>
      <c r="I2355" s="7" t="s">
        <v>2351</v>
      </c>
      <c r="K2355" s="52" t="str">
        <f t="shared" si="405"/>
        <v/>
      </c>
      <c r="L2355" s="83" t="str">
        <f t="shared" si="406"/>
        <v/>
      </c>
      <c r="M2355" s="53" t="str">
        <f>IF(K2355="","",COUNTIF($K$7:K2355,"ﾘｽﾄ１"))</f>
        <v/>
      </c>
      <c r="N2355" s="53" t="str">
        <f t="shared" si="407"/>
        <v/>
      </c>
      <c r="O2355" s="54" t="str">
        <f t="shared" si="408"/>
        <v/>
      </c>
      <c r="P2355" s="53" t="str">
        <f t="shared" si="399"/>
        <v/>
      </c>
      <c r="Q2355" s="52" t="str">
        <f t="shared" si="400"/>
        <v/>
      </c>
      <c r="R2355" s="55" t="str">
        <f t="shared" si="401"/>
        <v/>
      </c>
      <c r="S2355" s="52" t="str">
        <f t="shared" si="409"/>
        <v/>
      </c>
      <c r="T2355" s="83" t="str">
        <f t="shared" si="402"/>
        <v/>
      </c>
      <c r="U2355" s="53" t="str">
        <f>IF(S2355="","",COUNTIF($S$7:S2355,"該当２"))</f>
        <v/>
      </c>
      <c r="V2355" s="56" t="str">
        <f t="shared" si="403"/>
        <v/>
      </c>
      <c r="W2355" s="83" t="str">
        <f t="shared" si="404"/>
        <v/>
      </c>
      <c r="X2355" s="53" t="str">
        <f>IF(V2355="","",COUNTIF($V$7:V2355,"該当３"))</f>
        <v/>
      </c>
    </row>
    <row r="2356" spans="1:24">
      <c r="A2356" s="4">
        <v>1052501003</v>
      </c>
      <c r="B2356" s="4">
        <v>10</v>
      </c>
      <c r="C2356" s="4">
        <v>525</v>
      </c>
      <c r="D2356" s="269">
        <v>1</v>
      </c>
      <c r="E2356" s="270">
        <v>3</v>
      </c>
      <c r="F2356" s="7" t="s">
        <v>495</v>
      </c>
      <c r="G2356" s="7" t="s">
        <v>2349</v>
      </c>
      <c r="H2356" s="7" t="s">
        <v>2350</v>
      </c>
      <c r="I2356" s="7" t="s">
        <v>2352</v>
      </c>
      <c r="K2356" s="52" t="str">
        <f t="shared" si="405"/>
        <v/>
      </c>
      <c r="L2356" s="83" t="str">
        <f t="shared" si="406"/>
        <v/>
      </c>
      <c r="M2356" s="53" t="str">
        <f>IF(K2356="","",COUNTIF($K$7:K2356,"ﾘｽﾄ１"))</f>
        <v/>
      </c>
      <c r="N2356" s="53" t="str">
        <f t="shared" si="407"/>
        <v/>
      </c>
      <c r="O2356" s="54" t="str">
        <f t="shared" si="408"/>
        <v/>
      </c>
      <c r="P2356" s="53" t="str">
        <f t="shared" si="399"/>
        <v/>
      </c>
      <c r="Q2356" s="52" t="str">
        <f t="shared" si="400"/>
        <v/>
      </c>
      <c r="R2356" s="55" t="str">
        <f t="shared" si="401"/>
        <v/>
      </c>
      <c r="S2356" s="52" t="str">
        <f t="shared" si="409"/>
        <v/>
      </c>
      <c r="T2356" s="83" t="str">
        <f t="shared" si="402"/>
        <v/>
      </c>
      <c r="U2356" s="53" t="str">
        <f>IF(S2356="","",COUNTIF($S$7:S2356,"該当２"))</f>
        <v/>
      </c>
      <c r="V2356" s="56" t="str">
        <f t="shared" si="403"/>
        <v/>
      </c>
      <c r="W2356" s="83" t="str">
        <f t="shared" si="404"/>
        <v/>
      </c>
      <c r="X2356" s="53" t="str">
        <f>IF(V2356="","",COUNTIF($V$7:V2356,"該当３"))</f>
        <v/>
      </c>
    </row>
    <row r="2357" spans="1:24">
      <c r="A2357" s="4">
        <v>1052501004</v>
      </c>
      <c r="B2357" s="4">
        <v>10</v>
      </c>
      <c r="C2357" s="4">
        <v>525</v>
      </c>
      <c r="D2357" s="269">
        <v>1</v>
      </c>
      <c r="E2357" s="270">
        <v>4</v>
      </c>
      <c r="F2357" s="7" t="s">
        <v>495</v>
      </c>
      <c r="G2357" s="7" t="s">
        <v>2349</v>
      </c>
      <c r="H2357" s="7" t="s">
        <v>2350</v>
      </c>
      <c r="I2357" s="7" t="s">
        <v>264</v>
      </c>
      <c r="K2357" s="52" t="str">
        <f t="shared" si="405"/>
        <v/>
      </c>
      <c r="L2357" s="83" t="str">
        <f t="shared" si="406"/>
        <v/>
      </c>
      <c r="M2357" s="53" t="str">
        <f>IF(K2357="","",COUNTIF($K$7:K2357,"ﾘｽﾄ１"))</f>
        <v/>
      </c>
      <c r="N2357" s="53" t="str">
        <f t="shared" si="407"/>
        <v/>
      </c>
      <c r="O2357" s="54" t="str">
        <f t="shared" si="408"/>
        <v/>
      </c>
      <c r="P2357" s="53" t="str">
        <f t="shared" si="399"/>
        <v/>
      </c>
      <c r="Q2357" s="52" t="str">
        <f t="shared" si="400"/>
        <v/>
      </c>
      <c r="R2357" s="55" t="str">
        <f t="shared" si="401"/>
        <v/>
      </c>
      <c r="S2357" s="52" t="str">
        <f t="shared" si="409"/>
        <v/>
      </c>
      <c r="T2357" s="83" t="str">
        <f t="shared" si="402"/>
        <v/>
      </c>
      <c r="U2357" s="53" t="str">
        <f>IF(S2357="","",COUNTIF($S$7:S2357,"該当２"))</f>
        <v/>
      </c>
      <c r="V2357" s="56" t="str">
        <f t="shared" si="403"/>
        <v/>
      </c>
      <c r="W2357" s="83" t="str">
        <f t="shared" si="404"/>
        <v/>
      </c>
      <c r="X2357" s="53" t="str">
        <f>IF(V2357="","",COUNTIF($V$7:V2357,"該当３"))</f>
        <v/>
      </c>
    </row>
    <row r="2358" spans="1:24">
      <c r="A2358" s="4">
        <v>1052501005</v>
      </c>
      <c r="B2358" s="4">
        <v>10</v>
      </c>
      <c r="C2358" s="4">
        <v>525</v>
      </c>
      <c r="D2358" s="269">
        <v>1</v>
      </c>
      <c r="E2358" s="270">
        <v>5</v>
      </c>
      <c r="F2358" s="7" t="s">
        <v>495</v>
      </c>
      <c r="G2358" s="7" t="s">
        <v>2349</v>
      </c>
      <c r="H2358" s="7" t="s">
        <v>2350</v>
      </c>
      <c r="I2358" s="7" t="s">
        <v>2353</v>
      </c>
      <c r="K2358" s="52" t="str">
        <f t="shared" si="405"/>
        <v/>
      </c>
      <c r="L2358" s="83" t="str">
        <f t="shared" si="406"/>
        <v/>
      </c>
      <c r="M2358" s="53" t="str">
        <f>IF(K2358="","",COUNTIF($K$7:K2358,"ﾘｽﾄ１"))</f>
        <v/>
      </c>
      <c r="N2358" s="53" t="str">
        <f t="shared" si="407"/>
        <v/>
      </c>
      <c r="O2358" s="54" t="str">
        <f t="shared" si="408"/>
        <v/>
      </c>
      <c r="P2358" s="53" t="str">
        <f t="shared" si="399"/>
        <v/>
      </c>
      <c r="Q2358" s="52" t="str">
        <f t="shared" si="400"/>
        <v/>
      </c>
      <c r="R2358" s="55" t="str">
        <f t="shared" si="401"/>
        <v/>
      </c>
      <c r="S2358" s="52" t="str">
        <f t="shared" si="409"/>
        <v/>
      </c>
      <c r="T2358" s="83" t="str">
        <f t="shared" si="402"/>
        <v/>
      </c>
      <c r="U2358" s="53" t="str">
        <f>IF(S2358="","",COUNTIF($S$7:S2358,"該当２"))</f>
        <v/>
      </c>
      <c r="V2358" s="56" t="str">
        <f t="shared" si="403"/>
        <v/>
      </c>
      <c r="W2358" s="83" t="str">
        <f t="shared" si="404"/>
        <v/>
      </c>
      <c r="X2358" s="53" t="str">
        <f>IF(V2358="","",COUNTIF($V$7:V2358,"該当３"))</f>
        <v/>
      </c>
    </row>
    <row r="2359" spans="1:24">
      <c r="A2359" s="4">
        <v>1052501006</v>
      </c>
      <c r="B2359" s="4">
        <v>10</v>
      </c>
      <c r="C2359" s="4">
        <v>525</v>
      </c>
      <c r="D2359" s="269">
        <v>1</v>
      </c>
      <c r="E2359" s="270">
        <v>6</v>
      </c>
      <c r="F2359" s="7" t="s">
        <v>495</v>
      </c>
      <c r="G2359" s="7" t="s">
        <v>2349</v>
      </c>
      <c r="H2359" s="7" t="s">
        <v>2350</v>
      </c>
      <c r="I2359" s="7" t="s">
        <v>2354</v>
      </c>
      <c r="K2359" s="52" t="str">
        <f t="shared" si="405"/>
        <v/>
      </c>
      <c r="L2359" s="83" t="str">
        <f t="shared" si="406"/>
        <v/>
      </c>
      <c r="M2359" s="53" t="str">
        <f>IF(K2359="","",COUNTIF($K$7:K2359,"ﾘｽﾄ１"))</f>
        <v/>
      </c>
      <c r="N2359" s="53" t="str">
        <f t="shared" si="407"/>
        <v/>
      </c>
      <c r="O2359" s="54" t="str">
        <f t="shared" si="408"/>
        <v/>
      </c>
      <c r="P2359" s="53" t="str">
        <f t="shared" si="399"/>
        <v/>
      </c>
      <c r="Q2359" s="52" t="str">
        <f t="shared" si="400"/>
        <v/>
      </c>
      <c r="R2359" s="55" t="str">
        <f t="shared" si="401"/>
        <v/>
      </c>
      <c r="S2359" s="52" t="str">
        <f t="shared" si="409"/>
        <v/>
      </c>
      <c r="T2359" s="83" t="str">
        <f t="shared" si="402"/>
        <v/>
      </c>
      <c r="U2359" s="53" t="str">
        <f>IF(S2359="","",COUNTIF($S$7:S2359,"該当２"))</f>
        <v/>
      </c>
      <c r="V2359" s="56" t="str">
        <f t="shared" si="403"/>
        <v/>
      </c>
      <c r="W2359" s="83" t="str">
        <f t="shared" si="404"/>
        <v/>
      </c>
      <c r="X2359" s="53" t="str">
        <f>IF(V2359="","",COUNTIF($V$7:V2359,"該当３"))</f>
        <v/>
      </c>
    </row>
    <row r="2360" spans="1:24">
      <c r="A2360" s="4">
        <v>1052501007</v>
      </c>
      <c r="B2360" s="4">
        <v>10</v>
      </c>
      <c r="C2360" s="4">
        <v>525</v>
      </c>
      <c r="D2360" s="269">
        <v>1</v>
      </c>
      <c r="E2360" s="270">
        <v>7</v>
      </c>
      <c r="F2360" s="7" t="s">
        <v>495</v>
      </c>
      <c r="G2360" s="7" t="s">
        <v>2349</v>
      </c>
      <c r="H2360" s="7" t="s">
        <v>2350</v>
      </c>
      <c r="I2360" s="7" t="s">
        <v>2355</v>
      </c>
      <c r="K2360" s="52" t="str">
        <f t="shared" si="405"/>
        <v/>
      </c>
      <c r="L2360" s="83" t="str">
        <f t="shared" si="406"/>
        <v/>
      </c>
      <c r="M2360" s="53" t="str">
        <f>IF(K2360="","",COUNTIF($K$7:K2360,"ﾘｽﾄ１"))</f>
        <v/>
      </c>
      <c r="N2360" s="53" t="str">
        <f t="shared" si="407"/>
        <v/>
      </c>
      <c r="O2360" s="54" t="str">
        <f t="shared" si="408"/>
        <v/>
      </c>
      <c r="P2360" s="53" t="str">
        <f t="shared" si="399"/>
        <v/>
      </c>
      <c r="Q2360" s="52" t="str">
        <f t="shared" si="400"/>
        <v/>
      </c>
      <c r="R2360" s="55" t="str">
        <f t="shared" si="401"/>
        <v/>
      </c>
      <c r="S2360" s="52" t="str">
        <f t="shared" si="409"/>
        <v/>
      </c>
      <c r="T2360" s="83" t="str">
        <f t="shared" si="402"/>
        <v/>
      </c>
      <c r="U2360" s="53" t="str">
        <f>IF(S2360="","",COUNTIF($S$7:S2360,"該当２"))</f>
        <v/>
      </c>
      <c r="V2360" s="56" t="str">
        <f t="shared" si="403"/>
        <v/>
      </c>
      <c r="W2360" s="83" t="str">
        <f t="shared" si="404"/>
        <v/>
      </c>
      <c r="X2360" s="53" t="str">
        <f>IF(V2360="","",COUNTIF($V$7:V2360,"該当３"))</f>
        <v/>
      </c>
    </row>
    <row r="2361" spans="1:24">
      <c r="A2361" s="4">
        <v>1052501008</v>
      </c>
      <c r="B2361" s="4">
        <v>10</v>
      </c>
      <c r="C2361" s="4">
        <v>525</v>
      </c>
      <c r="D2361" s="269">
        <v>1</v>
      </c>
      <c r="E2361" s="270">
        <v>8</v>
      </c>
      <c r="F2361" s="7" t="s">
        <v>495</v>
      </c>
      <c r="G2361" s="7" t="s">
        <v>2349</v>
      </c>
      <c r="H2361" s="7" t="s">
        <v>2350</v>
      </c>
      <c r="I2361" s="7" t="s">
        <v>2356</v>
      </c>
      <c r="K2361" s="52" t="str">
        <f t="shared" si="405"/>
        <v/>
      </c>
      <c r="L2361" s="83" t="str">
        <f t="shared" si="406"/>
        <v/>
      </c>
      <c r="M2361" s="53" t="str">
        <f>IF(K2361="","",COUNTIF($K$7:K2361,"ﾘｽﾄ１"))</f>
        <v/>
      </c>
      <c r="N2361" s="53" t="str">
        <f t="shared" si="407"/>
        <v/>
      </c>
      <c r="O2361" s="54" t="str">
        <f t="shared" si="408"/>
        <v/>
      </c>
      <c r="P2361" s="53" t="str">
        <f t="shared" si="399"/>
        <v/>
      </c>
      <c r="Q2361" s="52" t="str">
        <f t="shared" si="400"/>
        <v/>
      </c>
      <c r="R2361" s="55" t="str">
        <f t="shared" si="401"/>
        <v/>
      </c>
      <c r="S2361" s="52" t="str">
        <f t="shared" si="409"/>
        <v/>
      </c>
      <c r="T2361" s="83" t="str">
        <f t="shared" si="402"/>
        <v/>
      </c>
      <c r="U2361" s="53" t="str">
        <f>IF(S2361="","",COUNTIF($S$7:S2361,"該当２"))</f>
        <v/>
      </c>
      <c r="V2361" s="56" t="str">
        <f t="shared" si="403"/>
        <v/>
      </c>
      <c r="W2361" s="83" t="str">
        <f t="shared" si="404"/>
        <v/>
      </c>
      <c r="X2361" s="53" t="str">
        <f>IF(V2361="","",COUNTIF($V$7:V2361,"該当３"))</f>
        <v/>
      </c>
    </row>
    <row r="2362" spans="1:24">
      <c r="A2362" s="4">
        <v>1052501009</v>
      </c>
      <c r="B2362" s="4">
        <v>10</v>
      </c>
      <c r="C2362" s="4">
        <v>525</v>
      </c>
      <c r="D2362" s="269">
        <v>1</v>
      </c>
      <c r="E2362" s="270">
        <v>9</v>
      </c>
      <c r="F2362" s="7" t="s">
        <v>495</v>
      </c>
      <c r="G2362" s="7" t="s">
        <v>2349</v>
      </c>
      <c r="H2362" s="7" t="s">
        <v>2350</v>
      </c>
      <c r="I2362" s="7" t="s">
        <v>2357</v>
      </c>
      <c r="K2362" s="52" t="str">
        <f t="shared" si="405"/>
        <v/>
      </c>
      <c r="L2362" s="83" t="str">
        <f t="shared" si="406"/>
        <v/>
      </c>
      <c r="M2362" s="53" t="str">
        <f>IF(K2362="","",COUNTIF($K$7:K2362,"ﾘｽﾄ１"))</f>
        <v/>
      </c>
      <c r="N2362" s="53" t="str">
        <f t="shared" si="407"/>
        <v/>
      </c>
      <c r="O2362" s="54" t="str">
        <f t="shared" si="408"/>
        <v/>
      </c>
      <c r="P2362" s="53" t="str">
        <f t="shared" si="399"/>
        <v/>
      </c>
      <c r="Q2362" s="52" t="str">
        <f t="shared" si="400"/>
        <v/>
      </c>
      <c r="R2362" s="55" t="str">
        <f t="shared" si="401"/>
        <v/>
      </c>
      <c r="S2362" s="52" t="str">
        <f t="shared" si="409"/>
        <v/>
      </c>
      <c r="T2362" s="83" t="str">
        <f t="shared" si="402"/>
        <v/>
      </c>
      <c r="U2362" s="53" t="str">
        <f>IF(S2362="","",COUNTIF($S$7:S2362,"該当２"))</f>
        <v/>
      </c>
      <c r="V2362" s="56" t="str">
        <f t="shared" si="403"/>
        <v/>
      </c>
      <c r="W2362" s="83" t="str">
        <f t="shared" si="404"/>
        <v/>
      </c>
      <c r="X2362" s="53" t="str">
        <f>IF(V2362="","",COUNTIF($V$7:V2362,"該当３"))</f>
        <v/>
      </c>
    </row>
    <row r="2363" spans="1:24">
      <c r="A2363" s="4">
        <v>1052501010</v>
      </c>
      <c r="B2363" s="4">
        <v>10</v>
      </c>
      <c r="C2363" s="4">
        <v>525</v>
      </c>
      <c r="D2363" s="269">
        <v>1</v>
      </c>
      <c r="E2363" s="270">
        <v>10</v>
      </c>
      <c r="F2363" s="7" t="s">
        <v>495</v>
      </c>
      <c r="G2363" s="7" t="s">
        <v>2349</v>
      </c>
      <c r="H2363" s="7" t="s">
        <v>2350</v>
      </c>
      <c r="I2363" s="7" t="s">
        <v>2358</v>
      </c>
      <c r="K2363" s="52" t="str">
        <f t="shared" si="405"/>
        <v/>
      </c>
      <c r="L2363" s="83" t="str">
        <f t="shared" si="406"/>
        <v/>
      </c>
      <c r="M2363" s="53" t="str">
        <f>IF(K2363="","",COUNTIF($K$7:K2363,"ﾘｽﾄ１"))</f>
        <v/>
      </c>
      <c r="N2363" s="53" t="str">
        <f t="shared" si="407"/>
        <v/>
      </c>
      <c r="O2363" s="54" t="str">
        <f t="shared" si="408"/>
        <v/>
      </c>
      <c r="P2363" s="53" t="str">
        <f t="shared" si="399"/>
        <v/>
      </c>
      <c r="Q2363" s="52" t="str">
        <f t="shared" si="400"/>
        <v/>
      </c>
      <c r="R2363" s="55" t="str">
        <f t="shared" si="401"/>
        <v/>
      </c>
      <c r="S2363" s="52" t="str">
        <f t="shared" si="409"/>
        <v/>
      </c>
      <c r="T2363" s="83" t="str">
        <f t="shared" si="402"/>
        <v/>
      </c>
      <c r="U2363" s="53" t="str">
        <f>IF(S2363="","",COUNTIF($S$7:S2363,"該当２"))</f>
        <v/>
      </c>
      <c r="V2363" s="56" t="str">
        <f t="shared" si="403"/>
        <v/>
      </c>
      <c r="W2363" s="83" t="str">
        <f t="shared" si="404"/>
        <v/>
      </c>
      <c r="X2363" s="53" t="str">
        <f>IF(V2363="","",COUNTIF($V$7:V2363,"該当３"))</f>
        <v/>
      </c>
    </row>
    <row r="2364" spans="1:24">
      <c r="A2364" s="4">
        <v>1052501011</v>
      </c>
      <c r="B2364" s="4">
        <v>10</v>
      </c>
      <c r="C2364" s="4">
        <v>525</v>
      </c>
      <c r="D2364" s="269">
        <v>1</v>
      </c>
      <c r="E2364" s="270">
        <v>11</v>
      </c>
      <c r="F2364" s="7" t="s">
        <v>495</v>
      </c>
      <c r="G2364" s="7" t="s">
        <v>2349</v>
      </c>
      <c r="H2364" s="7" t="s">
        <v>2350</v>
      </c>
      <c r="I2364" s="7" t="s">
        <v>2359</v>
      </c>
      <c r="K2364" s="52" t="str">
        <f t="shared" si="405"/>
        <v/>
      </c>
      <c r="L2364" s="83" t="str">
        <f t="shared" si="406"/>
        <v/>
      </c>
      <c r="M2364" s="53" t="str">
        <f>IF(K2364="","",COUNTIF($K$7:K2364,"ﾘｽﾄ１"))</f>
        <v/>
      </c>
      <c r="N2364" s="53" t="str">
        <f t="shared" si="407"/>
        <v/>
      </c>
      <c r="O2364" s="54" t="str">
        <f t="shared" si="408"/>
        <v/>
      </c>
      <c r="P2364" s="53" t="str">
        <f t="shared" si="399"/>
        <v/>
      </c>
      <c r="Q2364" s="52" t="str">
        <f t="shared" si="400"/>
        <v/>
      </c>
      <c r="R2364" s="55" t="str">
        <f t="shared" si="401"/>
        <v/>
      </c>
      <c r="S2364" s="52" t="str">
        <f t="shared" si="409"/>
        <v/>
      </c>
      <c r="T2364" s="83" t="str">
        <f t="shared" si="402"/>
        <v/>
      </c>
      <c r="U2364" s="53" t="str">
        <f>IF(S2364="","",COUNTIF($S$7:S2364,"該当２"))</f>
        <v/>
      </c>
      <c r="V2364" s="56" t="str">
        <f t="shared" si="403"/>
        <v/>
      </c>
      <c r="W2364" s="83" t="str">
        <f t="shared" si="404"/>
        <v/>
      </c>
      <c r="X2364" s="53" t="str">
        <f>IF(V2364="","",COUNTIF($V$7:V2364,"該当３"))</f>
        <v/>
      </c>
    </row>
    <row r="2365" spans="1:24">
      <c r="A2365" s="4">
        <v>1052501012</v>
      </c>
      <c r="B2365" s="4">
        <v>10</v>
      </c>
      <c r="C2365" s="4">
        <v>525</v>
      </c>
      <c r="D2365" s="269">
        <v>1</v>
      </c>
      <c r="E2365" s="270">
        <v>12</v>
      </c>
      <c r="F2365" s="7" t="s">
        <v>495</v>
      </c>
      <c r="G2365" s="7" t="s">
        <v>2349</v>
      </c>
      <c r="H2365" s="7" t="s">
        <v>2350</v>
      </c>
      <c r="I2365" s="7" t="s">
        <v>2360</v>
      </c>
      <c r="K2365" s="52" t="str">
        <f t="shared" si="405"/>
        <v/>
      </c>
      <c r="L2365" s="83" t="str">
        <f t="shared" si="406"/>
        <v/>
      </c>
      <c r="M2365" s="53" t="str">
        <f>IF(K2365="","",COUNTIF($K$7:K2365,"ﾘｽﾄ１"))</f>
        <v/>
      </c>
      <c r="N2365" s="53" t="str">
        <f t="shared" si="407"/>
        <v/>
      </c>
      <c r="O2365" s="54" t="str">
        <f t="shared" si="408"/>
        <v/>
      </c>
      <c r="P2365" s="53" t="str">
        <f t="shared" si="399"/>
        <v/>
      </c>
      <c r="Q2365" s="52" t="str">
        <f t="shared" si="400"/>
        <v/>
      </c>
      <c r="R2365" s="55" t="str">
        <f t="shared" si="401"/>
        <v/>
      </c>
      <c r="S2365" s="52" t="str">
        <f t="shared" si="409"/>
        <v/>
      </c>
      <c r="T2365" s="83" t="str">
        <f t="shared" si="402"/>
        <v/>
      </c>
      <c r="U2365" s="53" t="str">
        <f>IF(S2365="","",COUNTIF($S$7:S2365,"該当２"))</f>
        <v/>
      </c>
      <c r="V2365" s="56" t="str">
        <f t="shared" si="403"/>
        <v/>
      </c>
      <c r="W2365" s="83" t="str">
        <f t="shared" si="404"/>
        <v/>
      </c>
      <c r="X2365" s="53" t="str">
        <f>IF(V2365="","",COUNTIF($V$7:V2365,"該当３"))</f>
        <v/>
      </c>
    </row>
    <row r="2366" spans="1:24">
      <c r="A2366" s="4">
        <v>1052501013</v>
      </c>
      <c r="B2366" s="4">
        <v>10</v>
      </c>
      <c r="C2366" s="4">
        <v>525</v>
      </c>
      <c r="D2366" s="269">
        <v>1</v>
      </c>
      <c r="E2366" s="270">
        <v>13</v>
      </c>
      <c r="F2366" s="7" t="s">
        <v>495</v>
      </c>
      <c r="G2366" s="7" t="s">
        <v>2349</v>
      </c>
      <c r="H2366" s="7" t="s">
        <v>2350</v>
      </c>
      <c r="I2366" s="7" t="s">
        <v>2361</v>
      </c>
      <c r="K2366" s="52" t="str">
        <f t="shared" si="405"/>
        <v/>
      </c>
      <c r="L2366" s="83" t="str">
        <f t="shared" si="406"/>
        <v/>
      </c>
      <c r="M2366" s="53" t="str">
        <f>IF(K2366="","",COUNTIF($K$7:K2366,"ﾘｽﾄ１"))</f>
        <v/>
      </c>
      <c r="N2366" s="53" t="str">
        <f t="shared" si="407"/>
        <v/>
      </c>
      <c r="O2366" s="54" t="str">
        <f t="shared" si="408"/>
        <v/>
      </c>
      <c r="P2366" s="53" t="str">
        <f t="shared" si="399"/>
        <v/>
      </c>
      <c r="Q2366" s="52" t="str">
        <f t="shared" si="400"/>
        <v/>
      </c>
      <c r="R2366" s="55" t="str">
        <f t="shared" si="401"/>
        <v/>
      </c>
      <c r="S2366" s="52" t="str">
        <f t="shared" si="409"/>
        <v/>
      </c>
      <c r="T2366" s="83" t="str">
        <f t="shared" si="402"/>
        <v/>
      </c>
      <c r="U2366" s="53" t="str">
        <f>IF(S2366="","",COUNTIF($S$7:S2366,"該当２"))</f>
        <v/>
      </c>
      <c r="V2366" s="56" t="str">
        <f t="shared" si="403"/>
        <v/>
      </c>
      <c r="W2366" s="83" t="str">
        <f t="shared" si="404"/>
        <v/>
      </c>
      <c r="X2366" s="53" t="str">
        <f>IF(V2366="","",COUNTIF($V$7:V2366,"該当３"))</f>
        <v/>
      </c>
    </row>
    <row r="2367" spans="1:24">
      <c r="A2367" s="4">
        <v>1052501014</v>
      </c>
      <c r="B2367" s="4">
        <v>10</v>
      </c>
      <c r="C2367" s="4">
        <v>525</v>
      </c>
      <c r="D2367" s="269">
        <v>1</v>
      </c>
      <c r="E2367" s="270">
        <v>14</v>
      </c>
      <c r="F2367" s="7" t="s">
        <v>495</v>
      </c>
      <c r="G2367" s="7" t="s">
        <v>2349</v>
      </c>
      <c r="H2367" s="7" t="s">
        <v>2350</v>
      </c>
      <c r="I2367" s="7" t="s">
        <v>2362</v>
      </c>
      <c r="K2367" s="52" t="str">
        <f t="shared" si="405"/>
        <v/>
      </c>
      <c r="L2367" s="83" t="str">
        <f t="shared" si="406"/>
        <v/>
      </c>
      <c r="M2367" s="53" t="str">
        <f>IF(K2367="","",COUNTIF($K$7:K2367,"ﾘｽﾄ１"))</f>
        <v/>
      </c>
      <c r="N2367" s="53" t="str">
        <f t="shared" si="407"/>
        <v/>
      </c>
      <c r="O2367" s="54" t="str">
        <f t="shared" si="408"/>
        <v/>
      </c>
      <c r="P2367" s="53" t="str">
        <f t="shared" si="399"/>
        <v/>
      </c>
      <c r="Q2367" s="52" t="str">
        <f t="shared" si="400"/>
        <v/>
      </c>
      <c r="R2367" s="55" t="str">
        <f t="shared" si="401"/>
        <v/>
      </c>
      <c r="S2367" s="52" t="str">
        <f t="shared" si="409"/>
        <v/>
      </c>
      <c r="T2367" s="83" t="str">
        <f t="shared" si="402"/>
        <v/>
      </c>
      <c r="U2367" s="53" t="str">
        <f>IF(S2367="","",COUNTIF($S$7:S2367,"該当２"))</f>
        <v/>
      </c>
      <c r="V2367" s="56" t="str">
        <f t="shared" si="403"/>
        <v/>
      </c>
      <c r="W2367" s="83" t="str">
        <f t="shared" si="404"/>
        <v/>
      </c>
      <c r="X2367" s="53" t="str">
        <f>IF(V2367="","",COUNTIF($V$7:V2367,"該当３"))</f>
        <v/>
      </c>
    </row>
    <row r="2368" spans="1:24">
      <c r="A2368" s="4">
        <v>1052501015</v>
      </c>
      <c r="B2368" s="4">
        <v>10</v>
      </c>
      <c r="C2368" s="4">
        <v>525</v>
      </c>
      <c r="D2368" s="269">
        <v>1</v>
      </c>
      <c r="E2368" s="270">
        <v>15</v>
      </c>
      <c r="F2368" s="7" t="s">
        <v>495</v>
      </c>
      <c r="G2368" s="7" t="s">
        <v>2349</v>
      </c>
      <c r="H2368" s="7" t="s">
        <v>2350</v>
      </c>
      <c r="I2368" s="7" t="s">
        <v>2363</v>
      </c>
      <c r="K2368" s="52" t="str">
        <f t="shared" si="405"/>
        <v/>
      </c>
      <c r="L2368" s="83" t="str">
        <f t="shared" si="406"/>
        <v/>
      </c>
      <c r="M2368" s="53" t="str">
        <f>IF(K2368="","",COUNTIF($K$7:K2368,"ﾘｽﾄ１"))</f>
        <v/>
      </c>
      <c r="N2368" s="53" t="str">
        <f t="shared" si="407"/>
        <v/>
      </c>
      <c r="O2368" s="54" t="str">
        <f t="shared" si="408"/>
        <v/>
      </c>
      <c r="P2368" s="53" t="str">
        <f t="shared" si="399"/>
        <v/>
      </c>
      <c r="Q2368" s="52" t="str">
        <f t="shared" si="400"/>
        <v/>
      </c>
      <c r="R2368" s="55" t="str">
        <f t="shared" si="401"/>
        <v/>
      </c>
      <c r="S2368" s="52" t="str">
        <f t="shared" si="409"/>
        <v/>
      </c>
      <c r="T2368" s="83" t="str">
        <f t="shared" si="402"/>
        <v/>
      </c>
      <c r="U2368" s="53" t="str">
        <f>IF(S2368="","",COUNTIF($S$7:S2368,"該当２"))</f>
        <v/>
      </c>
      <c r="V2368" s="56" t="str">
        <f t="shared" si="403"/>
        <v/>
      </c>
      <c r="W2368" s="83" t="str">
        <f t="shared" si="404"/>
        <v/>
      </c>
      <c r="X2368" s="53" t="str">
        <f>IF(V2368="","",COUNTIF($V$7:V2368,"該当３"))</f>
        <v/>
      </c>
    </row>
    <row r="2369" spans="1:24">
      <c r="A2369" s="4">
        <v>1052502000</v>
      </c>
      <c r="B2369" s="4">
        <v>10</v>
      </c>
      <c r="C2369" s="4">
        <v>525</v>
      </c>
      <c r="D2369" s="269">
        <v>2</v>
      </c>
      <c r="E2369" s="270">
        <v>0</v>
      </c>
      <c r="F2369" s="7" t="s">
        <v>495</v>
      </c>
      <c r="G2369" s="7" t="s">
        <v>2349</v>
      </c>
      <c r="H2369" s="7" t="s">
        <v>2364</v>
      </c>
      <c r="K2369" s="52" t="str">
        <f t="shared" si="405"/>
        <v/>
      </c>
      <c r="L2369" s="83" t="str">
        <f t="shared" si="406"/>
        <v/>
      </c>
      <c r="M2369" s="53" t="str">
        <f>IF(K2369="","",COUNTIF($K$7:K2369,"ﾘｽﾄ１"))</f>
        <v/>
      </c>
      <c r="N2369" s="53" t="str">
        <f t="shared" si="407"/>
        <v/>
      </c>
      <c r="O2369" s="54" t="str">
        <f t="shared" si="408"/>
        <v/>
      </c>
      <c r="P2369" s="53" t="str">
        <f t="shared" si="399"/>
        <v/>
      </c>
      <c r="Q2369" s="52" t="str">
        <f t="shared" si="400"/>
        <v/>
      </c>
      <c r="R2369" s="55" t="str">
        <f t="shared" si="401"/>
        <v/>
      </c>
      <c r="S2369" s="52" t="str">
        <f t="shared" si="409"/>
        <v/>
      </c>
      <c r="T2369" s="83" t="str">
        <f t="shared" si="402"/>
        <v/>
      </c>
      <c r="U2369" s="53" t="str">
        <f>IF(S2369="","",COUNTIF($S$7:S2369,"該当２"))</f>
        <v/>
      </c>
      <c r="V2369" s="56" t="str">
        <f t="shared" si="403"/>
        <v/>
      </c>
      <c r="W2369" s="83" t="str">
        <f t="shared" si="404"/>
        <v/>
      </c>
      <c r="X2369" s="53" t="str">
        <f>IF(V2369="","",COUNTIF($V$7:V2369,"該当３"))</f>
        <v/>
      </c>
    </row>
    <row r="2370" spans="1:24">
      <c r="A2370" s="4">
        <v>1052502001</v>
      </c>
      <c r="B2370" s="4">
        <v>10</v>
      </c>
      <c r="C2370" s="4">
        <v>525</v>
      </c>
      <c r="D2370" s="269">
        <v>2</v>
      </c>
      <c r="E2370" s="270">
        <v>1</v>
      </c>
      <c r="F2370" s="7" t="s">
        <v>495</v>
      </c>
      <c r="G2370" s="7" t="s">
        <v>2349</v>
      </c>
      <c r="H2370" s="7" t="s">
        <v>2364</v>
      </c>
      <c r="I2370" s="7" t="s">
        <v>2264</v>
      </c>
      <c r="K2370" s="52" t="str">
        <f t="shared" si="405"/>
        <v/>
      </c>
      <c r="L2370" s="83" t="str">
        <f t="shared" si="406"/>
        <v/>
      </c>
      <c r="M2370" s="53" t="str">
        <f>IF(K2370="","",COUNTIF($K$7:K2370,"ﾘｽﾄ１"))</f>
        <v/>
      </c>
      <c r="N2370" s="53" t="str">
        <f t="shared" si="407"/>
        <v/>
      </c>
      <c r="O2370" s="54" t="str">
        <f t="shared" si="408"/>
        <v/>
      </c>
      <c r="P2370" s="53" t="str">
        <f t="shared" si="399"/>
        <v/>
      </c>
      <c r="Q2370" s="52" t="str">
        <f t="shared" si="400"/>
        <v/>
      </c>
      <c r="R2370" s="55" t="str">
        <f t="shared" si="401"/>
        <v/>
      </c>
      <c r="S2370" s="52" t="str">
        <f t="shared" si="409"/>
        <v/>
      </c>
      <c r="T2370" s="83" t="str">
        <f t="shared" si="402"/>
        <v/>
      </c>
      <c r="U2370" s="53" t="str">
        <f>IF(S2370="","",COUNTIF($S$7:S2370,"該当２"))</f>
        <v/>
      </c>
      <c r="V2370" s="56" t="str">
        <f t="shared" si="403"/>
        <v/>
      </c>
      <c r="W2370" s="83" t="str">
        <f t="shared" si="404"/>
        <v/>
      </c>
      <c r="X2370" s="53" t="str">
        <f>IF(V2370="","",COUNTIF($V$7:V2370,"該当３"))</f>
        <v/>
      </c>
    </row>
    <row r="2371" spans="1:24">
      <c r="A2371" s="4">
        <v>1052502002</v>
      </c>
      <c r="B2371" s="4">
        <v>10</v>
      </c>
      <c r="C2371" s="4">
        <v>525</v>
      </c>
      <c r="D2371" s="269">
        <v>2</v>
      </c>
      <c r="E2371" s="270">
        <v>2</v>
      </c>
      <c r="F2371" s="7" t="s">
        <v>495</v>
      </c>
      <c r="G2371" s="7" t="s">
        <v>2349</v>
      </c>
      <c r="H2371" s="7" t="s">
        <v>2364</v>
      </c>
      <c r="I2371" s="7" t="s">
        <v>2365</v>
      </c>
      <c r="K2371" s="52" t="str">
        <f t="shared" si="405"/>
        <v/>
      </c>
      <c r="L2371" s="83" t="str">
        <f t="shared" si="406"/>
        <v/>
      </c>
      <c r="M2371" s="53" t="str">
        <f>IF(K2371="","",COUNTIF($K$7:K2371,"ﾘｽﾄ１"))</f>
        <v/>
      </c>
      <c r="N2371" s="53" t="str">
        <f t="shared" si="407"/>
        <v/>
      </c>
      <c r="O2371" s="54" t="str">
        <f t="shared" si="408"/>
        <v/>
      </c>
      <c r="P2371" s="53" t="str">
        <f t="shared" si="399"/>
        <v/>
      </c>
      <c r="Q2371" s="52" t="str">
        <f t="shared" si="400"/>
        <v/>
      </c>
      <c r="R2371" s="55" t="str">
        <f t="shared" si="401"/>
        <v/>
      </c>
      <c r="S2371" s="52" t="str">
        <f t="shared" si="409"/>
        <v/>
      </c>
      <c r="T2371" s="83" t="str">
        <f t="shared" si="402"/>
        <v/>
      </c>
      <c r="U2371" s="53" t="str">
        <f>IF(S2371="","",COUNTIF($S$7:S2371,"該当２"))</f>
        <v/>
      </c>
      <c r="V2371" s="56" t="str">
        <f t="shared" si="403"/>
        <v/>
      </c>
      <c r="W2371" s="83" t="str">
        <f t="shared" si="404"/>
        <v/>
      </c>
      <c r="X2371" s="53" t="str">
        <f>IF(V2371="","",COUNTIF($V$7:V2371,"該当３"))</f>
        <v/>
      </c>
    </row>
    <row r="2372" spans="1:24">
      <c r="A2372" s="4">
        <v>1052502003</v>
      </c>
      <c r="B2372" s="4">
        <v>10</v>
      </c>
      <c r="C2372" s="4">
        <v>525</v>
      </c>
      <c r="D2372" s="269">
        <v>2</v>
      </c>
      <c r="E2372" s="270">
        <v>3</v>
      </c>
      <c r="F2372" s="7" t="s">
        <v>495</v>
      </c>
      <c r="G2372" s="7" t="s">
        <v>2349</v>
      </c>
      <c r="H2372" s="7" t="s">
        <v>2364</v>
      </c>
      <c r="I2372" s="7" t="s">
        <v>238</v>
      </c>
      <c r="K2372" s="52" t="str">
        <f t="shared" si="405"/>
        <v/>
      </c>
      <c r="L2372" s="83" t="str">
        <f t="shared" si="406"/>
        <v/>
      </c>
      <c r="M2372" s="53" t="str">
        <f>IF(K2372="","",COUNTIF($K$7:K2372,"ﾘｽﾄ１"))</f>
        <v/>
      </c>
      <c r="N2372" s="53" t="str">
        <f t="shared" si="407"/>
        <v/>
      </c>
      <c r="O2372" s="54" t="str">
        <f t="shared" si="408"/>
        <v/>
      </c>
      <c r="P2372" s="53" t="str">
        <f t="shared" si="399"/>
        <v/>
      </c>
      <c r="Q2372" s="52" t="str">
        <f t="shared" si="400"/>
        <v/>
      </c>
      <c r="R2372" s="55" t="str">
        <f t="shared" si="401"/>
        <v/>
      </c>
      <c r="S2372" s="52" t="str">
        <f t="shared" si="409"/>
        <v/>
      </c>
      <c r="T2372" s="83" t="str">
        <f t="shared" si="402"/>
        <v/>
      </c>
      <c r="U2372" s="53" t="str">
        <f>IF(S2372="","",COUNTIF($S$7:S2372,"該当２"))</f>
        <v/>
      </c>
      <c r="V2372" s="56" t="str">
        <f t="shared" si="403"/>
        <v/>
      </c>
      <c r="W2372" s="83" t="str">
        <f t="shared" si="404"/>
        <v/>
      </c>
      <c r="X2372" s="53" t="str">
        <f>IF(V2372="","",COUNTIF($V$7:V2372,"該当３"))</f>
        <v/>
      </c>
    </row>
    <row r="2373" spans="1:24">
      <c r="A2373" s="4">
        <v>1052502004</v>
      </c>
      <c r="B2373" s="4">
        <v>10</v>
      </c>
      <c r="C2373" s="4">
        <v>525</v>
      </c>
      <c r="D2373" s="269">
        <v>2</v>
      </c>
      <c r="E2373" s="270">
        <v>4</v>
      </c>
      <c r="F2373" s="7" t="s">
        <v>495</v>
      </c>
      <c r="G2373" s="7" t="s">
        <v>2349</v>
      </c>
      <c r="H2373" s="7" t="s">
        <v>2364</v>
      </c>
      <c r="I2373" s="7" t="s">
        <v>2366</v>
      </c>
      <c r="K2373" s="52" t="str">
        <f t="shared" si="405"/>
        <v/>
      </c>
      <c r="L2373" s="83" t="str">
        <f t="shared" si="406"/>
        <v/>
      </c>
      <c r="M2373" s="53" t="str">
        <f>IF(K2373="","",COUNTIF($K$7:K2373,"ﾘｽﾄ１"))</f>
        <v/>
      </c>
      <c r="N2373" s="53" t="str">
        <f t="shared" si="407"/>
        <v/>
      </c>
      <c r="O2373" s="54" t="str">
        <f t="shared" si="408"/>
        <v/>
      </c>
      <c r="P2373" s="53" t="str">
        <f t="shared" si="399"/>
        <v/>
      </c>
      <c r="Q2373" s="52" t="str">
        <f t="shared" si="400"/>
        <v/>
      </c>
      <c r="R2373" s="55" t="str">
        <f t="shared" si="401"/>
        <v/>
      </c>
      <c r="S2373" s="52" t="str">
        <f t="shared" si="409"/>
        <v/>
      </c>
      <c r="T2373" s="83" t="str">
        <f t="shared" si="402"/>
        <v/>
      </c>
      <c r="U2373" s="53" t="str">
        <f>IF(S2373="","",COUNTIF($S$7:S2373,"該当２"))</f>
        <v/>
      </c>
      <c r="V2373" s="56" t="str">
        <f t="shared" si="403"/>
        <v/>
      </c>
      <c r="W2373" s="83" t="str">
        <f t="shared" si="404"/>
        <v/>
      </c>
      <c r="X2373" s="53" t="str">
        <f>IF(V2373="","",COUNTIF($V$7:V2373,"該当３"))</f>
        <v/>
      </c>
    </row>
    <row r="2374" spans="1:24">
      <c r="A2374" s="4">
        <v>1052502005</v>
      </c>
      <c r="B2374" s="4">
        <v>10</v>
      </c>
      <c r="C2374" s="4">
        <v>525</v>
      </c>
      <c r="D2374" s="269">
        <v>2</v>
      </c>
      <c r="E2374" s="270">
        <v>5</v>
      </c>
      <c r="F2374" s="7" t="s">
        <v>495</v>
      </c>
      <c r="G2374" s="7" t="s">
        <v>2349</v>
      </c>
      <c r="H2374" s="7" t="s">
        <v>2364</v>
      </c>
      <c r="I2374" s="7" t="s">
        <v>2367</v>
      </c>
      <c r="K2374" s="52" t="str">
        <f t="shared" si="405"/>
        <v/>
      </c>
      <c r="L2374" s="83" t="str">
        <f t="shared" si="406"/>
        <v/>
      </c>
      <c r="M2374" s="53" t="str">
        <f>IF(K2374="","",COUNTIF($K$7:K2374,"ﾘｽﾄ１"))</f>
        <v/>
      </c>
      <c r="N2374" s="53" t="str">
        <f t="shared" si="407"/>
        <v/>
      </c>
      <c r="O2374" s="54" t="str">
        <f t="shared" si="408"/>
        <v/>
      </c>
      <c r="P2374" s="53" t="str">
        <f t="shared" si="399"/>
        <v/>
      </c>
      <c r="Q2374" s="52" t="str">
        <f t="shared" si="400"/>
        <v/>
      </c>
      <c r="R2374" s="55" t="str">
        <f t="shared" si="401"/>
        <v/>
      </c>
      <c r="S2374" s="52" t="str">
        <f t="shared" si="409"/>
        <v/>
      </c>
      <c r="T2374" s="83" t="str">
        <f t="shared" si="402"/>
        <v/>
      </c>
      <c r="U2374" s="53" t="str">
        <f>IF(S2374="","",COUNTIF($S$7:S2374,"該当２"))</f>
        <v/>
      </c>
      <c r="V2374" s="56" t="str">
        <f t="shared" si="403"/>
        <v/>
      </c>
      <c r="W2374" s="83" t="str">
        <f t="shared" si="404"/>
        <v/>
      </c>
      <c r="X2374" s="53" t="str">
        <f>IF(V2374="","",COUNTIF($V$7:V2374,"該当３"))</f>
        <v/>
      </c>
    </row>
    <row r="2375" spans="1:24">
      <c r="A2375" s="4">
        <v>1052502006</v>
      </c>
      <c r="B2375" s="4">
        <v>10</v>
      </c>
      <c r="C2375" s="4">
        <v>525</v>
      </c>
      <c r="D2375" s="269">
        <v>2</v>
      </c>
      <c r="E2375" s="270">
        <v>6</v>
      </c>
      <c r="F2375" s="7" t="s">
        <v>495</v>
      </c>
      <c r="G2375" s="7" t="s">
        <v>2349</v>
      </c>
      <c r="H2375" s="7" t="s">
        <v>2364</v>
      </c>
      <c r="I2375" s="7" t="s">
        <v>2368</v>
      </c>
      <c r="K2375" s="52" t="str">
        <f t="shared" si="405"/>
        <v/>
      </c>
      <c r="L2375" s="83" t="str">
        <f t="shared" si="406"/>
        <v/>
      </c>
      <c r="M2375" s="53" t="str">
        <f>IF(K2375="","",COUNTIF($K$7:K2375,"ﾘｽﾄ１"))</f>
        <v/>
      </c>
      <c r="N2375" s="53" t="str">
        <f t="shared" si="407"/>
        <v/>
      </c>
      <c r="O2375" s="54" t="str">
        <f t="shared" si="408"/>
        <v/>
      </c>
      <c r="P2375" s="53" t="str">
        <f t="shared" si="399"/>
        <v/>
      </c>
      <c r="Q2375" s="52" t="str">
        <f t="shared" si="400"/>
        <v/>
      </c>
      <c r="R2375" s="55" t="str">
        <f t="shared" si="401"/>
        <v/>
      </c>
      <c r="S2375" s="52" t="str">
        <f t="shared" si="409"/>
        <v/>
      </c>
      <c r="T2375" s="83" t="str">
        <f t="shared" si="402"/>
        <v/>
      </c>
      <c r="U2375" s="53" t="str">
        <f>IF(S2375="","",COUNTIF($S$7:S2375,"該当２"))</f>
        <v/>
      </c>
      <c r="V2375" s="56" t="str">
        <f t="shared" si="403"/>
        <v/>
      </c>
      <c r="W2375" s="83" t="str">
        <f t="shared" si="404"/>
        <v/>
      </c>
      <c r="X2375" s="53" t="str">
        <f>IF(V2375="","",COUNTIF($V$7:V2375,"該当３"))</f>
        <v/>
      </c>
    </row>
    <row r="2376" spans="1:24">
      <c r="A2376" s="4">
        <v>1052503000</v>
      </c>
      <c r="B2376" s="4">
        <v>10</v>
      </c>
      <c r="C2376" s="4">
        <v>525</v>
      </c>
      <c r="D2376" s="269">
        <v>3</v>
      </c>
      <c r="E2376" s="270">
        <v>0</v>
      </c>
      <c r="F2376" s="7" t="s">
        <v>495</v>
      </c>
      <c r="G2376" s="7" t="s">
        <v>2349</v>
      </c>
      <c r="H2376" s="7" t="s">
        <v>2369</v>
      </c>
      <c r="K2376" s="52" t="str">
        <f t="shared" si="405"/>
        <v/>
      </c>
      <c r="L2376" s="83" t="str">
        <f t="shared" si="406"/>
        <v/>
      </c>
      <c r="M2376" s="53" t="str">
        <f>IF(K2376="","",COUNTIF($K$7:K2376,"ﾘｽﾄ１"))</f>
        <v/>
      </c>
      <c r="N2376" s="53" t="str">
        <f t="shared" si="407"/>
        <v/>
      </c>
      <c r="O2376" s="54" t="str">
        <f t="shared" si="408"/>
        <v/>
      </c>
      <c r="P2376" s="53" t="str">
        <f t="shared" si="399"/>
        <v/>
      </c>
      <c r="Q2376" s="52" t="str">
        <f t="shared" si="400"/>
        <v/>
      </c>
      <c r="R2376" s="55" t="str">
        <f t="shared" si="401"/>
        <v/>
      </c>
      <c r="S2376" s="52" t="str">
        <f t="shared" si="409"/>
        <v/>
      </c>
      <c r="T2376" s="83" t="str">
        <f t="shared" si="402"/>
        <v/>
      </c>
      <c r="U2376" s="53" t="str">
        <f>IF(S2376="","",COUNTIF($S$7:S2376,"該当２"))</f>
        <v/>
      </c>
      <c r="V2376" s="56" t="str">
        <f t="shared" si="403"/>
        <v/>
      </c>
      <c r="W2376" s="83" t="str">
        <f t="shared" si="404"/>
        <v/>
      </c>
      <c r="X2376" s="53" t="str">
        <f>IF(V2376="","",COUNTIF($V$7:V2376,"該当３"))</f>
        <v/>
      </c>
    </row>
    <row r="2377" spans="1:24">
      <c r="A2377" s="4">
        <v>1052503001</v>
      </c>
      <c r="B2377" s="4">
        <v>10</v>
      </c>
      <c r="C2377" s="4">
        <v>525</v>
      </c>
      <c r="D2377" s="269">
        <v>3</v>
      </c>
      <c r="E2377" s="270">
        <v>1</v>
      </c>
      <c r="F2377" s="7" t="s">
        <v>495</v>
      </c>
      <c r="G2377" s="7" t="s">
        <v>2349</v>
      </c>
      <c r="H2377" s="7" t="s">
        <v>2369</v>
      </c>
      <c r="I2377" s="7" t="s">
        <v>2370</v>
      </c>
      <c r="K2377" s="52" t="str">
        <f t="shared" si="405"/>
        <v/>
      </c>
      <c r="L2377" s="83" t="str">
        <f t="shared" si="406"/>
        <v/>
      </c>
      <c r="M2377" s="53" t="str">
        <f>IF(K2377="","",COUNTIF($K$7:K2377,"ﾘｽﾄ１"))</f>
        <v/>
      </c>
      <c r="N2377" s="53" t="str">
        <f t="shared" si="407"/>
        <v/>
      </c>
      <c r="O2377" s="54" t="str">
        <f t="shared" si="408"/>
        <v/>
      </c>
      <c r="P2377" s="53" t="str">
        <f t="shared" si="399"/>
        <v/>
      </c>
      <c r="Q2377" s="52" t="str">
        <f t="shared" si="400"/>
        <v/>
      </c>
      <c r="R2377" s="55" t="str">
        <f t="shared" si="401"/>
        <v/>
      </c>
      <c r="S2377" s="52" t="str">
        <f t="shared" si="409"/>
        <v/>
      </c>
      <c r="T2377" s="83" t="str">
        <f t="shared" si="402"/>
        <v/>
      </c>
      <c r="U2377" s="53" t="str">
        <f>IF(S2377="","",COUNTIF($S$7:S2377,"該当２"))</f>
        <v/>
      </c>
      <c r="V2377" s="56" t="str">
        <f t="shared" si="403"/>
        <v/>
      </c>
      <c r="W2377" s="83" t="str">
        <f t="shared" si="404"/>
        <v/>
      </c>
      <c r="X2377" s="53" t="str">
        <f>IF(V2377="","",COUNTIF($V$7:V2377,"該当３"))</f>
        <v/>
      </c>
    </row>
    <row r="2378" spans="1:24">
      <c r="A2378" s="4">
        <v>1052503002</v>
      </c>
      <c r="B2378" s="4">
        <v>10</v>
      </c>
      <c r="C2378" s="4">
        <v>525</v>
      </c>
      <c r="D2378" s="269">
        <v>3</v>
      </c>
      <c r="E2378" s="270">
        <v>2</v>
      </c>
      <c r="F2378" s="7" t="s">
        <v>495</v>
      </c>
      <c r="G2378" s="7" t="s">
        <v>2349</v>
      </c>
      <c r="H2378" s="7" t="s">
        <v>2369</v>
      </c>
      <c r="I2378" s="7" t="s">
        <v>2371</v>
      </c>
      <c r="K2378" s="52" t="str">
        <f t="shared" si="405"/>
        <v/>
      </c>
      <c r="L2378" s="83" t="str">
        <f t="shared" si="406"/>
        <v/>
      </c>
      <c r="M2378" s="53" t="str">
        <f>IF(K2378="","",COUNTIF($K$7:K2378,"ﾘｽﾄ１"))</f>
        <v/>
      </c>
      <c r="N2378" s="53" t="str">
        <f t="shared" si="407"/>
        <v/>
      </c>
      <c r="O2378" s="54" t="str">
        <f t="shared" si="408"/>
        <v/>
      </c>
      <c r="P2378" s="53" t="str">
        <f t="shared" ref="P2378:P2441" si="410">IF(O2378="該当１",G2378,"")</f>
        <v/>
      </c>
      <c r="Q2378" s="52" t="str">
        <f t="shared" ref="Q2378:Q2441" si="411">IF(O2378="該当１","ﾘｽﾄ2","")</f>
        <v/>
      </c>
      <c r="R2378" s="55" t="str">
        <f t="shared" ref="R2378:R2441" si="412">IF(Q2378="ﾘｽﾄ2",H2378,"")</f>
        <v/>
      </c>
      <c r="S2378" s="52" t="str">
        <f t="shared" si="409"/>
        <v/>
      </c>
      <c r="T2378" s="83" t="str">
        <f t="shared" ref="T2378:T2441" si="413">IF(S2378="該当２",H2378,"")</f>
        <v/>
      </c>
      <c r="U2378" s="53" t="str">
        <f>IF(S2378="","",COUNTIF($S$7:S2378,"該当２"))</f>
        <v/>
      </c>
      <c r="V2378" s="56" t="str">
        <f t="shared" ref="V2378:V2441" si="414">IF(AND($S$2=H2378,E2378&gt;0,E2378&lt;998),"該当３","")</f>
        <v/>
      </c>
      <c r="W2378" s="83" t="str">
        <f t="shared" ref="W2378:W2441" si="415">IF(V2378="該当３",I2378,"")</f>
        <v/>
      </c>
      <c r="X2378" s="53" t="str">
        <f>IF(V2378="","",COUNTIF($V$7:V2378,"該当３"))</f>
        <v/>
      </c>
    </row>
    <row r="2379" spans="1:24">
      <c r="A2379" s="4">
        <v>1052503003</v>
      </c>
      <c r="B2379" s="4">
        <v>10</v>
      </c>
      <c r="C2379" s="4">
        <v>525</v>
      </c>
      <c r="D2379" s="269">
        <v>3</v>
      </c>
      <c r="E2379" s="270">
        <v>3</v>
      </c>
      <c r="F2379" s="7" t="s">
        <v>495</v>
      </c>
      <c r="G2379" s="7" t="s">
        <v>2349</v>
      </c>
      <c r="H2379" s="7" t="s">
        <v>2369</v>
      </c>
      <c r="I2379" s="7" t="s">
        <v>2372</v>
      </c>
      <c r="K2379" s="52" t="str">
        <f t="shared" ref="K2379:K2442" si="416">IF(AND($C2379&gt;0,$H2379=""),"ﾘｽﾄ１","")</f>
        <v/>
      </c>
      <c r="L2379" s="83" t="str">
        <f t="shared" ref="L2379:L2442" si="417">IF(K2379="ﾘｽﾄ１",G2379,"")</f>
        <v/>
      </c>
      <c r="M2379" s="53" t="str">
        <f>IF(K2379="","",COUNTIF($K$7:K2379,"ﾘｽﾄ１"))</f>
        <v/>
      </c>
      <c r="N2379" s="53" t="str">
        <f t="shared" ref="N2379:N2442" si="418">IF(AND(D2379=0,E2379&gt;0),"同一区","")</f>
        <v/>
      </c>
      <c r="O2379" s="54" t="str">
        <f t="shared" ref="O2379:O2442" si="419">IF(AND(EXACT($K$2,G2379),H2379&gt;0),"該当１","")</f>
        <v/>
      </c>
      <c r="P2379" s="53" t="str">
        <f t="shared" si="410"/>
        <v/>
      </c>
      <c r="Q2379" s="52" t="str">
        <f t="shared" si="411"/>
        <v/>
      </c>
      <c r="R2379" s="55" t="str">
        <f t="shared" si="412"/>
        <v/>
      </c>
      <c r="S2379" s="52" t="str">
        <f t="shared" ref="S2379:S2442" si="420">IF(AND(Q2379="ﾘｽﾄ2",OR(I2379=0,AND(N2379="同一区",E2379=1))),"該当２","")</f>
        <v/>
      </c>
      <c r="T2379" s="83" t="str">
        <f t="shared" si="413"/>
        <v/>
      </c>
      <c r="U2379" s="53" t="str">
        <f>IF(S2379="","",COUNTIF($S$7:S2379,"該当２"))</f>
        <v/>
      </c>
      <c r="V2379" s="56" t="str">
        <f t="shared" si="414"/>
        <v/>
      </c>
      <c r="W2379" s="83" t="str">
        <f t="shared" si="415"/>
        <v/>
      </c>
      <c r="X2379" s="53" t="str">
        <f>IF(V2379="","",COUNTIF($V$7:V2379,"該当３"))</f>
        <v/>
      </c>
    </row>
    <row r="2380" spans="1:24">
      <c r="A2380" s="4">
        <v>1052503004</v>
      </c>
      <c r="B2380" s="4">
        <v>10</v>
      </c>
      <c r="C2380" s="4">
        <v>525</v>
      </c>
      <c r="D2380" s="269">
        <v>3</v>
      </c>
      <c r="E2380" s="270">
        <v>4</v>
      </c>
      <c r="F2380" s="7" t="s">
        <v>495</v>
      </c>
      <c r="G2380" s="7" t="s">
        <v>2349</v>
      </c>
      <c r="H2380" s="7" t="s">
        <v>2369</v>
      </c>
      <c r="I2380" s="7" t="s">
        <v>2373</v>
      </c>
      <c r="K2380" s="52" t="str">
        <f t="shared" si="416"/>
        <v/>
      </c>
      <c r="L2380" s="83" t="str">
        <f t="shared" si="417"/>
        <v/>
      </c>
      <c r="M2380" s="53" t="str">
        <f>IF(K2380="","",COUNTIF($K$7:K2380,"ﾘｽﾄ１"))</f>
        <v/>
      </c>
      <c r="N2380" s="53" t="str">
        <f t="shared" si="418"/>
        <v/>
      </c>
      <c r="O2380" s="54" t="str">
        <f t="shared" si="419"/>
        <v/>
      </c>
      <c r="P2380" s="53" t="str">
        <f t="shared" si="410"/>
        <v/>
      </c>
      <c r="Q2380" s="52" t="str">
        <f t="shared" si="411"/>
        <v/>
      </c>
      <c r="R2380" s="55" t="str">
        <f t="shared" si="412"/>
        <v/>
      </c>
      <c r="S2380" s="52" t="str">
        <f t="shared" si="420"/>
        <v/>
      </c>
      <c r="T2380" s="83" t="str">
        <f t="shared" si="413"/>
        <v/>
      </c>
      <c r="U2380" s="53" t="str">
        <f>IF(S2380="","",COUNTIF($S$7:S2380,"該当２"))</f>
        <v/>
      </c>
      <c r="V2380" s="56" t="str">
        <f t="shared" si="414"/>
        <v/>
      </c>
      <c r="W2380" s="83" t="str">
        <f t="shared" si="415"/>
        <v/>
      </c>
      <c r="X2380" s="53" t="str">
        <f>IF(V2380="","",COUNTIF($V$7:V2380,"該当３"))</f>
        <v/>
      </c>
    </row>
    <row r="2381" spans="1:24">
      <c r="A2381" s="4">
        <v>1052503005</v>
      </c>
      <c r="B2381" s="4">
        <v>10</v>
      </c>
      <c r="C2381" s="4">
        <v>525</v>
      </c>
      <c r="D2381" s="269">
        <v>3</v>
      </c>
      <c r="E2381" s="270">
        <v>5</v>
      </c>
      <c r="F2381" s="7" t="s">
        <v>495</v>
      </c>
      <c r="G2381" s="7" t="s">
        <v>2349</v>
      </c>
      <c r="H2381" s="7" t="s">
        <v>2369</v>
      </c>
      <c r="I2381" s="7" t="s">
        <v>2374</v>
      </c>
      <c r="K2381" s="52" t="str">
        <f t="shared" si="416"/>
        <v/>
      </c>
      <c r="L2381" s="83" t="str">
        <f t="shared" si="417"/>
        <v/>
      </c>
      <c r="M2381" s="53" t="str">
        <f>IF(K2381="","",COUNTIF($K$7:K2381,"ﾘｽﾄ１"))</f>
        <v/>
      </c>
      <c r="N2381" s="53" t="str">
        <f t="shared" si="418"/>
        <v/>
      </c>
      <c r="O2381" s="54" t="str">
        <f t="shared" si="419"/>
        <v/>
      </c>
      <c r="P2381" s="53" t="str">
        <f t="shared" si="410"/>
        <v/>
      </c>
      <c r="Q2381" s="52" t="str">
        <f t="shared" si="411"/>
        <v/>
      </c>
      <c r="R2381" s="55" t="str">
        <f t="shared" si="412"/>
        <v/>
      </c>
      <c r="S2381" s="52" t="str">
        <f t="shared" si="420"/>
        <v/>
      </c>
      <c r="T2381" s="83" t="str">
        <f t="shared" si="413"/>
        <v/>
      </c>
      <c r="U2381" s="53" t="str">
        <f>IF(S2381="","",COUNTIF($S$7:S2381,"該当２"))</f>
        <v/>
      </c>
      <c r="V2381" s="56" t="str">
        <f t="shared" si="414"/>
        <v/>
      </c>
      <c r="W2381" s="83" t="str">
        <f t="shared" si="415"/>
        <v/>
      </c>
      <c r="X2381" s="53" t="str">
        <f>IF(V2381="","",COUNTIF($V$7:V2381,"該当３"))</f>
        <v/>
      </c>
    </row>
    <row r="2382" spans="1:24">
      <c r="A2382" s="4">
        <v>1052503006</v>
      </c>
      <c r="B2382" s="4">
        <v>10</v>
      </c>
      <c r="C2382" s="4">
        <v>525</v>
      </c>
      <c r="D2382" s="269">
        <v>3</v>
      </c>
      <c r="E2382" s="270">
        <v>6</v>
      </c>
      <c r="F2382" s="7" t="s">
        <v>495</v>
      </c>
      <c r="G2382" s="7" t="s">
        <v>2349</v>
      </c>
      <c r="H2382" s="7" t="s">
        <v>2369</v>
      </c>
      <c r="I2382" s="7" t="s">
        <v>2375</v>
      </c>
      <c r="K2382" s="52" t="str">
        <f t="shared" si="416"/>
        <v/>
      </c>
      <c r="L2382" s="83" t="str">
        <f t="shared" si="417"/>
        <v/>
      </c>
      <c r="M2382" s="53" t="str">
        <f>IF(K2382="","",COUNTIF($K$7:K2382,"ﾘｽﾄ１"))</f>
        <v/>
      </c>
      <c r="N2382" s="53" t="str">
        <f t="shared" si="418"/>
        <v/>
      </c>
      <c r="O2382" s="54" t="str">
        <f t="shared" si="419"/>
        <v/>
      </c>
      <c r="P2382" s="53" t="str">
        <f t="shared" si="410"/>
        <v/>
      </c>
      <c r="Q2382" s="52" t="str">
        <f t="shared" si="411"/>
        <v/>
      </c>
      <c r="R2382" s="55" t="str">
        <f t="shared" si="412"/>
        <v/>
      </c>
      <c r="S2382" s="52" t="str">
        <f t="shared" si="420"/>
        <v/>
      </c>
      <c r="T2382" s="83" t="str">
        <f t="shared" si="413"/>
        <v/>
      </c>
      <c r="U2382" s="53" t="str">
        <f>IF(S2382="","",COUNTIF($S$7:S2382,"該当２"))</f>
        <v/>
      </c>
      <c r="V2382" s="56" t="str">
        <f t="shared" si="414"/>
        <v/>
      </c>
      <c r="W2382" s="83" t="str">
        <f t="shared" si="415"/>
        <v/>
      </c>
      <c r="X2382" s="53" t="str">
        <f>IF(V2382="","",COUNTIF($V$7:V2382,"該当３"))</f>
        <v/>
      </c>
    </row>
    <row r="2383" spans="1:24">
      <c r="A2383" s="4">
        <v>1052503007</v>
      </c>
      <c r="B2383" s="4">
        <v>10</v>
      </c>
      <c r="C2383" s="4">
        <v>525</v>
      </c>
      <c r="D2383" s="269">
        <v>3</v>
      </c>
      <c r="E2383" s="270">
        <v>7</v>
      </c>
      <c r="F2383" s="7" t="s">
        <v>495</v>
      </c>
      <c r="G2383" s="7" t="s">
        <v>2349</v>
      </c>
      <c r="H2383" s="7" t="s">
        <v>2369</v>
      </c>
      <c r="I2383" s="7" t="s">
        <v>2376</v>
      </c>
      <c r="K2383" s="52" t="str">
        <f t="shared" si="416"/>
        <v/>
      </c>
      <c r="L2383" s="83" t="str">
        <f t="shared" si="417"/>
        <v/>
      </c>
      <c r="M2383" s="53" t="str">
        <f>IF(K2383="","",COUNTIF($K$7:K2383,"ﾘｽﾄ１"))</f>
        <v/>
      </c>
      <c r="N2383" s="53" t="str">
        <f t="shared" si="418"/>
        <v/>
      </c>
      <c r="O2383" s="54" t="str">
        <f t="shared" si="419"/>
        <v/>
      </c>
      <c r="P2383" s="53" t="str">
        <f t="shared" si="410"/>
        <v/>
      </c>
      <c r="Q2383" s="52" t="str">
        <f t="shared" si="411"/>
        <v/>
      </c>
      <c r="R2383" s="55" t="str">
        <f t="shared" si="412"/>
        <v/>
      </c>
      <c r="S2383" s="52" t="str">
        <f t="shared" si="420"/>
        <v/>
      </c>
      <c r="T2383" s="83" t="str">
        <f t="shared" si="413"/>
        <v/>
      </c>
      <c r="U2383" s="53" t="str">
        <f>IF(S2383="","",COUNTIF($S$7:S2383,"該当２"))</f>
        <v/>
      </c>
      <c r="V2383" s="56" t="str">
        <f t="shared" si="414"/>
        <v/>
      </c>
      <c r="W2383" s="83" t="str">
        <f t="shared" si="415"/>
        <v/>
      </c>
      <c r="X2383" s="53" t="str">
        <f>IF(V2383="","",COUNTIF($V$7:V2383,"該当３"))</f>
        <v/>
      </c>
    </row>
    <row r="2384" spans="1:24">
      <c r="A2384" s="4">
        <v>1052503008</v>
      </c>
      <c r="B2384" s="4">
        <v>10</v>
      </c>
      <c r="C2384" s="4">
        <v>525</v>
      </c>
      <c r="D2384" s="269">
        <v>3</v>
      </c>
      <c r="E2384" s="270">
        <v>8</v>
      </c>
      <c r="F2384" s="7" t="s">
        <v>495</v>
      </c>
      <c r="G2384" s="7" t="s">
        <v>2349</v>
      </c>
      <c r="H2384" s="7" t="s">
        <v>2369</v>
      </c>
      <c r="I2384" s="7" t="s">
        <v>2377</v>
      </c>
      <c r="K2384" s="52" t="str">
        <f t="shared" si="416"/>
        <v/>
      </c>
      <c r="L2384" s="83" t="str">
        <f t="shared" si="417"/>
        <v/>
      </c>
      <c r="M2384" s="53" t="str">
        <f>IF(K2384="","",COUNTIF($K$7:K2384,"ﾘｽﾄ１"))</f>
        <v/>
      </c>
      <c r="N2384" s="53" t="str">
        <f t="shared" si="418"/>
        <v/>
      </c>
      <c r="O2384" s="54" t="str">
        <f t="shared" si="419"/>
        <v/>
      </c>
      <c r="P2384" s="53" t="str">
        <f t="shared" si="410"/>
        <v/>
      </c>
      <c r="Q2384" s="52" t="str">
        <f t="shared" si="411"/>
        <v/>
      </c>
      <c r="R2384" s="55" t="str">
        <f t="shared" si="412"/>
        <v/>
      </c>
      <c r="S2384" s="52" t="str">
        <f t="shared" si="420"/>
        <v/>
      </c>
      <c r="T2384" s="83" t="str">
        <f t="shared" si="413"/>
        <v/>
      </c>
      <c r="U2384" s="53" t="str">
        <f>IF(S2384="","",COUNTIF($S$7:S2384,"該当２"))</f>
        <v/>
      </c>
      <c r="V2384" s="56" t="str">
        <f t="shared" si="414"/>
        <v/>
      </c>
      <c r="W2384" s="83" t="str">
        <f t="shared" si="415"/>
        <v/>
      </c>
      <c r="X2384" s="53" t="str">
        <f>IF(V2384="","",COUNTIF($V$7:V2384,"該当３"))</f>
        <v/>
      </c>
    </row>
    <row r="2385" spans="1:24">
      <c r="A2385" s="4">
        <v>1052503009</v>
      </c>
      <c r="B2385" s="4">
        <v>10</v>
      </c>
      <c r="C2385" s="4">
        <v>525</v>
      </c>
      <c r="D2385" s="269">
        <v>3</v>
      </c>
      <c r="E2385" s="270">
        <v>9</v>
      </c>
      <c r="F2385" s="7" t="s">
        <v>495</v>
      </c>
      <c r="G2385" s="7" t="s">
        <v>2349</v>
      </c>
      <c r="H2385" s="7" t="s">
        <v>2369</v>
      </c>
      <c r="I2385" s="7" t="s">
        <v>2378</v>
      </c>
      <c r="K2385" s="52" t="str">
        <f t="shared" si="416"/>
        <v/>
      </c>
      <c r="L2385" s="83" t="str">
        <f t="shared" si="417"/>
        <v/>
      </c>
      <c r="M2385" s="53" t="str">
        <f>IF(K2385="","",COUNTIF($K$7:K2385,"ﾘｽﾄ１"))</f>
        <v/>
      </c>
      <c r="N2385" s="53" t="str">
        <f t="shared" si="418"/>
        <v/>
      </c>
      <c r="O2385" s="54" t="str">
        <f t="shared" si="419"/>
        <v/>
      </c>
      <c r="P2385" s="53" t="str">
        <f t="shared" si="410"/>
        <v/>
      </c>
      <c r="Q2385" s="52" t="str">
        <f t="shared" si="411"/>
        <v/>
      </c>
      <c r="R2385" s="55" t="str">
        <f t="shared" si="412"/>
        <v/>
      </c>
      <c r="S2385" s="52" t="str">
        <f t="shared" si="420"/>
        <v/>
      </c>
      <c r="T2385" s="83" t="str">
        <f t="shared" si="413"/>
        <v/>
      </c>
      <c r="U2385" s="53" t="str">
        <f>IF(S2385="","",COUNTIF($S$7:S2385,"該当２"))</f>
        <v/>
      </c>
      <c r="V2385" s="56" t="str">
        <f t="shared" si="414"/>
        <v/>
      </c>
      <c r="W2385" s="83" t="str">
        <f t="shared" si="415"/>
        <v/>
      </c>
      <c r="X2385" s="53" t="str">
        <f>IF(V2385="","",COUNTIF($V$7:V2385,"該当３"))</f>
        <v/>
      </c>
    </row>
    <row r="2386" spans="1:24">
      <c r="A2386" s="4">
        <v>1052503010</v>
      </c>
      <c r="B2386" s="4">
        <v>10</v>
      </c>
      <c r="C2386" s="4">
        <v>525</v>
      </c>
      <c r="D2386" s="269">
        <v>3</v>
      </c>
      <c r="E2386" s="270">
        <v>10</v>
      </c>
      <c r="F2386" s="7" t="s">
        <v>495</v>
      </c>
      <c r="G2386" s="7" t="s">
        <v>2349</v>
      </c>
      <c r="H2386" s="7" t="s">
        <v>2369</v>
      </c>
      <c r="I2386" s="7" t="s">
        <v>2379</v>
      </c>
      <c r="K2386" s="52" t="str">
        <f t="shared" si="416"/>
        <v/>
      </c>
      <c r="L2386" s="83" t="str">
        <f t="shared" si="417"/>
        <v/>
      </c>
      <c r="M2386" s="53" t="str">
        <f>IF(K2386="","",COUNTIF($K$7:K2386,"ﾘｽﾄ１"))</f>
        <v/>
      </c>
      <c r="N2386" s="53" t="str">
        <f t="shared" si="418"/>
        <v/>
      </c>
      <c r="O2386" s="54" t="str">
        <f t="shared" si="419"/>
        <v/>
      </c>
      <c r="P2386" s="53" t="str">
        <f t="shared" si="410"/>
        <v/>
      </c>
      <c r="Q2386" s="52" t="str">
        <f t="shared" si="411"/>
        <v/>
      </c>
      <c r="R2386" s="55" t="str">
        <f t="shared" si="412"/>
        <v/>
      </c>
      <c r="S2386" s="52" t="str">
        <f t="shared" si="420"/>
        <v/>
      </c>
      <c r="T2386" s="83" t="str">
        <f t="shared" si="413"/>
        <v/>
      </c>
      <c r="U2386" s="53" t="str">
        <f>IF(S2386="","",COUNTIF($S$7:S2386,"該当２"))</f>
        <v/>
      </c>
      <c r="V2386" s="56" t="str">
        <f t="shared" si="414"/>
        <v/>
      </c>
      <c r="W2386" s="83" t="str">
        <f t="shared" si="415"/>
        <v/>
      </c>
      <c r="X2386" s="53" t="str">
        <f>IF(V2386="","",COUNTIF($V$7:V2386,"該当３"))</f>
        <v/>
      </c>
    </row>
    <row r="2387" spans="1:24">
      <c r="A2387" s="4">
        <v>1052503011</v>
      </c>
      <c r="B2387" s="4">
        <v>10</v>
      </c>
      <c r="C2387" s="4">
        <v>525</v>
      </c>
      <c r="D2387" s="269">
        <v>3</v>
      </c>
      <c r="E2387" s="270">
        <v>11</v>
      </c>
      <c r="F2387" s="7" t="s">
        <v>495</v>
      </c>
      <c r="G2387" s="7" t="s">
        <v>2349</v>
      </c>
      <c r="H2387" s="7" t="s">
        <v>2369</v>
      </c>
      <c r="I2387" s="7" t="s">
        <v>1428</v>
      </c>
      <c r="K2387" s="52" t="str">
        <f t="shared" si="416"/>
        <v/>
      </c>
      <c r="L2387" s="83" t="str">
        <f t="shared" si="417"/>
        <v/>
      </c>
      <c r="M2387" s="53" t="str">
        <f>IF(K2387="","",COUNTIF($K$7:K2387,"ﾘｽﾄ１"))</f>
        <v/>
      </c>
      <c r="N2387" s="53" t="str">
        <f t="shared" si="418"/>
        <v/>
      </c>
      <c r="O2387" s="54" t="str">
        <f t="shared" si="419"/>
        <v/>
      </c>
      <c r="P2387" s="53" t="str">
        <f t="shared" si="410"/>
        <v/>
      </c>
      <c r="Q2387" s="52" t="str">
        <f t="shared" si="411"/>
        <v/>
      </c>
      <c r="R2387" s="55" t="str">
        <f t="shared" si="412"/>
        <v/>
      </c>
      <c r="S2387" s="52" t="str">
        <f t="shared" si="420"/>
        <v/>
      </c>
      <c r="T2387" s="83" t="str">
        <f t="shared" si="413"/>
        <v/>
      </c>
      <c r="U2387" s="53" t="str">
        <f>IF(S2387="","",COUNTIF($S$7:S2387,"該当２"))</f>
        <v/>
      </c>
      <c r="V2387" s="56" t="str">
        <f t="shared" si="414"/>
        <v/>
      </c>
      <c r="W2387" s="83" t="str">
        <f t="shared" si="415"/>
        <v/>
      </c>
      <c r="X2387" s="53" t="str">
        <f>IF(V2387="","",COUNTIF($V$7:V2387,"該当３"))</f>
        <v/>
      </c>
    </row>
    <row r="2388" spans="1:24">
      <c r="B2388" s="78"/>
      <c r="C2388" s="77"/>
      <c r="D2388" s="78"/>
      <c r="E2388" s="77"/>
      <c r="K2388" s="52" t="str">
        <f t="shared" si="416"/>
        <v/>
      </c>
      <c r="L2388" s="83" t="str">
        <f t="shared" si="417"/>
        <v/>
      </c>
      <c r="M2388" s="53" t="str">
        <f>IF(K2388="","",COUNTIF($K$7:K2388,"ﾘｽﾄ１"))</f>
        <v/>
      </c>
      <c r="N2388" s="53" t="str">
        <f t="shared" si="418"/>
        <v/>
      </c>
      <c r="O2388" s="54" t="str">
        <f t="shared" si="419"/>
        <v/>
      </c>
      <c r="P2388" s="53" t="str">
        <f t="shared" si="410"/>
        <v/>
      </c>
      <c r="Q2388" s="52" t="str">
        <f t="shared" si="411"/>
        <v/>
      </c>
      <c r="R2388" s="55" t="str">
        <f t="shared" si="412"/>
        <v/>
      </c>
      <c r="S2388" s="52" t="str">
        <f t="shared" si="420"/>
        <v/>
      </c>
      <c r="T2388" s="83" t="str">
        <f t="shared" si="413"/>
        <v/>
      </c>
      <c r="U2388" s="53" t="str">
        <f>IF(S2388="","",COUNTIF($S$7:S2388,"該当２"))</f>
        <v/>
      </c>
      <c r="V2388" s="56" t="str">
        <f t="shared" si="414"/>
        <v/>
      </c>
      <c r="W2388" s="83" t="str">
        <f t="shared" si="415"/>
        <v/>
      </c>
      <c r="X2388" s="53" t="str">
        <f>IF(V2388="","",COUNTIF($V$7:V2388,"該当３"))</f>
        <v/>
      </c>
    </row>
    <row r="2389" spans="1:24">
      <c r="B2389" s="78"/>
      <c r="C2389" s="77"/>
      <c r="D2389" s="78"/>
      <c r="E2389" s="77"/>
      <c r="K2389" s="52" t="str">
        <f t="shared" si="416"/>
        <v/>
      </c>
      <c r="L2389" s="83" t="str">
        <f t="shared" si="417"/>
        <v/>
      </c>
      <c r="M2389" s="53" t="str">
        <f>IF(K2389="","",COUNTIF($K$7:K2389,"ﾘｽﾄ１"))</f>
        <v/>
      </c>
      <c r="N2389" s="53" t="str">
        <f t="shared" si="418"/>
        <v/>
      </c>
      <c r="O2389" s="54" t="str">
        <f t="shared" si="419"/>
        <v/>
      </c>
      <c r="P2389" s="53" t="str">
        <f t="shared" si="410"/>
        <v/>
      </c>
      <c r="Q2389" s="52" t="str">
        <f t="shared" si="411"/>
        <v/>
      </c>
      <c r="R2389" s="55" t="str">
        <f t="shared" si="412"/>
        <v/>
      </c>
      <c r="S2389" s="52" t="str">
        <f t="shared" si="420"/>
        <v/>
      </c>
      <c r="T2389" s="83" t="str">
        <f t="shared" si="413"/>
        <v/>
      </c>
      <c r="U2389" s="53" t="str">
        <f>IF(S2389="","",COUNTIF($S$7:S2389,"該当２"))</f>
        <v/>
      </c>
      <c r="V2389" s="56" t="str">
        <f t="shared" si="414"/>
        <v/>
      </c>
      <c r="W2389" s="83" t="str">
        <f t="shared" si="415"/>
        <v/>
      </c>
      <c r="X2389" s="53" t="str">
        <f>IF(V2389="","",COUNTIF($V$7:V2389,"該当３"))</f>
        <v/>
      </c>
    </row>
    <row r="2390" spans="1:24">
      <c r="B2390" s="78"/>
      <c r="C2390" s="77"/>
      <c r="D2390" s="78"/>
      <c r="E2390" s="77"/>
      <c r="K2390" s="52" t="str">
        <f t="shared" si="416"/>
        <v/>
      </c>
      <c r="L2390" s="83" t="str">
        <f t="shared" si="417"/>
        <v/>
      </c>
      <c r="M2390" s="53" t="str">
        <f>IF(K2390="","",COUNTIF($K$7:K2390,"ﾘｽﾄ１"))</f>
        <v/>
      </c>
      <c r="N2390" s="53" t="str">
        <f t="shared" si="418"/>
        <v/>
      </c>
      <c r="O2390" s="54" t="str">
        <f t="shared" si="419"/>
        <v/>
      </c>
      <c r="P2390" s="53" t="str">
        <f t="shared" si="410"/>
        <v/>
      </c>
      <c r="Q2390" s="52" t="str">
        <f t="shared" si="411"/>
        <v/>
      </c>
      <c r="R2390" s="55" t="str">
        <f t="shared" si="412"/>
        <v/>
      </c>
      <c r="S2390" s="52" t="str">
        <f t="shared" si="420"/>
        <v/>
      </c>
      <c r="T2390" s="83" t="str">
        <f t="shared" si="413"/>
        <v/>
      </c>
      <c r="U2390" s="53" t="str">
        <f>IF(S2390="","",COUNTIF($S$7:S2390,"該当２"))</f>
        <v/>
      </c>
      <c r="V2390" s="56" t="str">
        <f t="shared" si="414"/>
        <v/>
      </c>
      <c r="W2390" s="83" t="str">
        <f t="shared" si="415"/>
        <v/>
      </c>
      <c r="X2390" s="53" t="str">
        <f>IF(V2390="","",COUNTIF($V$7:V2390,"該当３"))</f>
        <v/>
      </c>
    </row>
    <row r="2391" spans="1:24">
      <c r="B2391" s="78"/>
      <c r="C2391" s="77"/>
      <c r="D2391" s="78"/>
      <c r="E2391" s="77"/>
      <c r="K2391" s="52" t="str">
        <f t="shared" si="416"/>
        <v/>
      </c>
      <c r="L2391" s="83" t="str">
        <f t="shared" si="417"/>
        <v/>
      </c>
      <c r="M2391" s="53" t="str">
        <f>IF(K2391="","",COUNTIF($K$7:K2391,"ﾘｽﾄ１"))</f>
        <v/>
      </c>
      <c r="N2391" s="53" t="str">
        <f t="shared" si="418"/>
        <v/>
      </c>
      <c r="O2391" s="54" t="str">
        <f t="shared" si="419"/>
        <v/>
      </c>
      <c r="P2391" s="53" t="str">
        <f t="shared" si="410"/>
        <v/>
      </c>
      <c r="Q2391" s="52" t="str">
        <f t="shared" si="411"/>
        <v/>
      </c>
      <c r="R2391" s="55" t="str">
        <f t="shared" si="412"/>
        <v/>
      </c>
      <c r="S2391" s="52" t="str">
        <f t="shared" si="420"/>
        <v/>
      </c>
      <c r="T2391" s="83" t="str">
        <f t="shared" si="413"/>
        <v/>
      </c>
      <c r="U2391" s="53" t="str">
        <f>IF(S2391="","",COUNTIF($S$7:S2391,"該当２"))</f>
        <v/>
      </c>
      <c r="V2391" s="56" t="str">
        <f t="shared" si="414"/>
        <v/>
      </c>
      <c r="W2391" s="83" t="str">
        <f t="shared" si="415"/>
        <v/>
      </c>
      <c r="X2391" s="53" t="str">
        <f>IF(V2391="","",COUNTIF($V$7:V2391,"該当３"))</f>
        <v/>
      </c>
    </row>
    <row r="2392" spans="1:24">
      <c r="B2392" s="78"/>
      <c r="C2392" s="77"/>
      <c r="D2392" s="78"/>
      <c r="E2392" s="77"/>
      <c r="K2392" s="52" t="str">
        <f t="shared" si="416"/>
        <v/>
      </c>
      <c r="L2392" s="83" t="str">
        <f t="shared" si="417"/>
        <v/>
      </c>
      <c r="M2392" s="53" t="str">
        <f>IF(K2392="","",COUNTIF($K$7:K2392,"ﾘｽﾄ１"))</f>
        <v/>
      </c>
      <c r="N2392" s="53" t="str">
        <f t="shared" si="418"/>
        <v/>
      </c>
      <c r="O2392" s="54" t="str">
        <f t="shared" si="419"/>
        <v/>
      </c>
      <c r="P2392" s="53" t="str">
        <f t="shared" si="410"/>
        <v/>
      </c>
      <c r="Q2392" s="52" t="str">
        <f t="shared" si="411"/>
        <v/>
      </c>
      <c r="R2392" s="55" t="str">
        <f t="shared" si="412"/>
        <v/>
      </c>
      <c r="S2392" s="52" t="str">
        <f t="shared" si="420"/>
        <v/>
      </c>
      <c r="T2392" s="83" t="str">
        <f t="shared" si="413"/>
        <v/>
      </c>
      <c r="U2392" s="53" t="str">
        <f>IF(S2392="","",COUNTIF($S$7:S2392,"該当２"))</f>
        <v/>
      </c>
      <c r="V2392" s="56" t="str">
        <f t="shared" si="414"/>
        <v/>
      </c>
      <c r="W2392" s="83" t="str">
        <f t="shared" si="415"/>
        <v/>
      </c>
      <c r="X2392" s="53" t="str">
        <f>IF(V2392="","",COUNTIF($V$7:V2392,"該当３"))</f>
        <v/>
      </c>
    </row>
    <row r="2393" spans="1:24">
      <c r="B2393" s="78"/>
      <c r="C2393" s="77"/>
      <c r="D2393" s="78"/>
      <c r="E2393" s="77"/>
      <c r="K2393" s="52" t="str">
        <f t="shared" si="416"/>
        <v/>
      </c>
      <c r="L2393" s="83" t="str">
        <f t="shared" si="417"/>
        <v/>
      </c>
      <c r="M2393" s="53" t="str">
        <f>IF(K2393="","",COUNTIF($K$7:K2393,"ﾘｽﾄ１"))</f>
        <v/>
      </c>
      <c r="N2393" s="53" t="str">
        <f t="shared" si="418"/>
        <v/>
      </c>
      <c r="O2393" s="54" t="str">
        <f t="shared" si="419"/>
        <v/>
      </c>
      <c r="P2393" s="53" t="str">
        <f t="shared" si="410"/>
        <v/>
      </c>
      <c r="Q2393" s="52" t="str">
        <f t="shared" si="411"/>
        <v/>
      </c>
      <c r="R2393" s="55" t="str">
        <f t="shared" si="412"/>
        <v/>
      </c>
      <c r="S2393" s="52" t="str">
        <f t="shared" si="420"/>
        <v/>
      </c>
      <c r="T2393" s="83" t="str">
        <f t="shared" si="413"/>
        <v/>
      </c>
      <c r="U2393" s="53" t="str">
        <f>IF(S2393="","",COUNTIF($S$7:S2393,"該当２"))</f>
        <v/>
      </c>
      <c r="V2393" s="56" t="str">
        <f t="shared" si="414"/>
        <v/>
      </c>
      <c r="W2393" s="83" t="str">
        <f t="shared" si="415"/>
        <v/>
      </c>
      <c r="X2393" s="53" t="str">
        <f>IF(V2393="","",COUNTIF($V$7:V2393,"該当３"))</f>
        <v/>
      </c>
    </row>
    <row r="2394" spans="1:24">
      <c r="B2394" s="78"/>
      <c r="C2394" s="77"/>
      <c r="D2394" s="78"/>
      <c r="E2394" s="77"/>
      <c r="K2394" s="52" t="str">
        <f t="shared" si="416"/>
        <v/>
      </c>
      <c r="L2394" s="83" t="str">
        <f t="shared" si="417"/>
        <v/>
      </c>
      <c r="M2394" s="53" t="str">
        <f>IF(K2394="","",COUNTIF($K$7:K2394,"ﾘｽﾄ１"))</f>
        <v/>
      </c>
      <c r="N2394" s="53" t="str">
        <f t="shared" si="418"/>
        <v/>
      </c>
      <c r="O2394" s="54" t="str">
        <f t="shared" si="419"/>
        <v/>
      </c>
      <c r="P2394" s="53" t="str">
        <f t="shared" si="410"/>
        <v/>
      </c>
      <c r="Q2394" s="52" t="str">
        <f t="shared" si="411"/>
        <v/>
      </c>
      <c r="R2394" s="55" t="str">
        <f t="shared" si="412"/>
        <v/>
      </c>
      <c r="S2394" s="52" t="str">
        <f t="shared" si="420"/>
        <v/>
      </c>
      <c r="T2394" s="83" t="str">
        <f t="shared" si="413"/>
        <v/>
      </c>
      <c r="U2394" s="53" t="str">
        <f>IF(S2394="","",COUNTIF($S$7:S2394,"該当２"))</f>
        <v/>
      </c>
      <c r="V2394" s="56" t="str">
        <f t="shared" si="414"/>
        <v/>
      </c>
      <c r="W2394" s="83" t="str">
        <f t="shared" si="415"/>
        <v/>
      </c>
      <c r="X2394" s="53" t="str">
        <f>IF(V2394="","",COUNTIF($V$7:V2394,"該当３"))</f>
        <v/>
      </c>
    </row>
    <row r="2395" spans="1:24">
      <c r="B2395" s="78"/>
      <c r="C2395" s="77"/>
      <c r="D2395" s="78"/>
      <c r="E2395" s="77"/>
      <c r="K2395" s="52" t="str">
        <f t="shared" si="416"/>
        <v/>
      </c>
      <c r="L2395" s="83" t="str">
        <f t="shared" si="417"/>
        <v/>
      </c>
      <c r="M2395" s="53" t="str">
        <f>IF(K2395="","",COUNTIF($K$7:K2395,"ﾘｽﾄ１"))</f>
        <v/>
      </c>
      <c r="N2395" s="53" t="str">
        <f t="shared" si="418"/>
        <v/>
      </c>
      <c r="O2395" s="54" t="str">
        <f t="shared" si="419"/>
        <v/>
      </c>
      <c r="P2395" s="53" t="str">
        <f t="shared" si="410"/>
        <v/>
      </c>
      <c r="Q2395" s="52" t="str">
        <f t="shared" si="411"/>
        <v/>
      </c>
      <c r="R2395" s="55" t="str">
        <f t="shared" si="412"/>
        <v/>
      </c>
      <c r="S2395" s="52" t="str">
        <f t="shared" si="420"/>
        <v/>
      </c>
      <c r="T2395" s="83" t="str">
        <f t="shared" si="413"/>
        <v/>
      </c>
      <c r="U2395" s="53" t="str">
        <f>IF(S2395="","",COUNTIF($S$7:S2395,"該当２"))</f>
        <v/>
      </c>
      <c r="V2395" s="56" t="str">
        <f t="shared" si="414"/>
        <v/>
      </c>
      <c r="W2395" s="83" t="str">
        <f t="shared" si="415"/>
        <v/>
      </c>
      <c r="X2395" s="53" t="str">
        <f>IF(V2395="","",COUNTIF($V$7:V2395,"該当３"))</f>
        <v/>
      </c>
    </row>
    <row r="2396" spans="1:24">
      <c r="B2396" s="78"/>
      <c r="C2396" s="77"/>
      <c r="D2396" s="78"/>
      <c r="E2396" s="77"/>
      <c r="K2396" s="52" t="str">
        <f t="shared" si="416"/>
        <v/>
      </c>
      <c r="L2396" s="83" t="str">
        <f t="shared" si="417"/>
        <v/>
      </c>
      <c r="M2396" s="53" t="str">
        <f>IF(K2396="","",COUNTIF($K$7:K2396,"ﾘｽﾄ１"))</f>
        <v/>
      </c>
      <c r="N2396" s="53" t="str">
        <f t="shared" si="418"/>
        <v/>
      </c>
      <c r="O2396" s="54" t="str">
        <f t="shared" si="419"/>
        <v/>
      </c>
      <c r="P2396" s="53" t="str">
        <f t="shared" si="410"/>
        <v/>
      </c>
      <c r="Q2396" s="52" t="str">
        <f t="shared" si="411"/>
        <v/>
      </c>
      <c r="R2396" s="55" t="str">
        <f t="shared" si="412"/>
        <v/>
      </c>
      <c r="S2396" s="52" t="str">
        <f t="shared" si="420"/>
        <v/>
      </c>
      <c r="T2396" s="83" t="str">
        <f t="shared" si="413"/>
        <v/>
      </c>
      <c r="U2396" s="53" t="str">
        <f>IF(S2396="","",COUNTIF($S$7:S2396,"該当２"))</f>
        <v/>
      </c>
      <c r="V2396" s="56" t="str">
        <f t="shared" si="414"/>
        <v/>
      </c>
      <c r="W2396" s="83" t="str">
        <f t="shared" si="415"/>
        <v/>
      </c>
      <c r="X2396" s="53" t="str">
        <f>IF(V2396="","",COUNTIF($V$7:V2396,"該当３"))</f>
        <v/>
      </c>
    </row>
    <row r="2397" spans="1:24">
      <c r="B2397" s="78"/>
      <c r="C2397" s="77"/>
      <c r="D2397" s="78"/>
      <c r="E2397" s="77"/>
      <c r="K2397" s="52" t="str">
        <f t="shared" si="416"/>
        <v/>
      </c>
      <c r="L2397" s="83" t="str">
        <f t="shared" si="417"/>
        <v/>
      </c>
      <c r="M2397" s="53" t="str">
        <f>IF(K2397="","",COUNTIF($K$7:K2397,"ﾘｽﾄ１"))</f>
        <v/>
      </c>
      <c r="N2397" s="53" t="str">
        <f t="shared" si="418"/>
        <v/>
      </c>
      <c r="O2397" s="54" t="str">
        <f t="shared" si="419"/>
        <v/>
      </c>
      <c r="P2397" s="53" t="str">
        <f t="shared" si="410"/>
        <v/>
      </c>
      <c r="Q2397" s="52" t="str">
        <f t="shared" si="411"/>
        <v/>
      </c>
      <c r="R2397" s="55" t="str">
        <f t="shared" si="412"/>
        <v/>
      </c>
      <c r="S2397" s="52" t="str">
        <f t="shared" si="420"/>
        <v/>
      </c>
      <c r="T2397" s="83" t="str">
        <f t="shared" si="413"/>
        <v/>
      </c>
      <c r="U2397" s="53" t="str">
        <f>IF(S2397="","",COUNTIF($S$7:S2397,"該当２"))</f>
        <v/>
      </c>
      <c r="V2397" s="56" t="str">
        <f t="shared" si="414"/>
        <v/>
      </c>
      <c r="W2397" s="83" t="str">
        <f t="shared" si="415"/>
        <v/>
      </c>
      <c r="X2397" s="53" t="str">
        <f>IF(V2397="","",COUNTIF($V$7:V2397,"該当３"))</f>
        <v/>
      </c>
    </row>
    <row r="2398" spans="1:24">
      <c r="B2398" s="78"/>
      <c r="C2398" s="77"/>
      <c r="D2398" s="78"/>
      <c r="E2398" s="77"/>
      <c r="K2398" s="52" t="str">
        <f t="shared" si="416"/>
        <v/>
      </c>
      <c r="L2398" s="83" t="str">
        <f t="shared" si="417"/>
        <v/>
      </c>
      <c r="M2398" s="53" t="str">
        <f>IF(K2398="","",COUNTIF($K$7:K2398,"ﾘｽﾄ１"))</f>
        <v/>
      </c>
      <c r="N2398" s="53" t="str">
        <f t="shared" si="418"/>
        <v/>
      </c>
      <c r="O2398" s="54" t="str">
        <f t="shared" si="419"/>
        <v/>
      </c>
      <c r="P2398" s="53" t="str">
        <f t="shared" si="410"/>
        <v/>
      </c>
      <c r="Q2398" s="52" t="str">
        <f t="shared" si="411"/>
        <v/>
      </c>
      <c r="R2398" s="55" t="str">
        <f t="shared" si="412"/>
        <v/>
      </c>
      <c r="S2398" s="52" t="str">
        <f t="shared" si="420"/>
        <v/>
      </c>
      <c r="T2398" s="83" t="str">
        <f t="shared" si="413"/>
        <v/>
      </c>
      <c r="U2398" s="53" t="str">
        <f>IF(S2398="","",COUNTIF($S$7:S2398,"該当２"))</f>
        <v/>
      </c>
      <c r="V2398" s="56" t="str">
        <f t="shared" si="414"/>
        <v/>
      </c>
      <c r="W2398" s="83" t="str">
        <f t="shared" si="415"/>
        <v/>
      </c>
      <c r="X2398" s="53" t="str">
        <f>IF(V2398="","",COUNTIF($V$7:V2398,"該当３"))</f>
        <v/>
      </c>
    </row>
    <row r="2399" spans="1:24">
      <c r="B2399" s="78"/>
      <c r="C2399" s="77"/>
      <c r="D2399" s="78"/>
      <c r="E2399" s="77"/>
      <c r="K2399" s="52" t="str">
        <f t="shared" si="416"/>
        <v/>
      </c>
      <c r="L2399" s="83" t="str">
        <f t="shared" si="417"/>
        <v/>
      </c>
      <c r="M2399" s="53" t="str">
        <f>IF(K2399="","",COUNTIF($K$7:K2399,"ﾘｽﾄ１"))</f>
        <v/>
      </c>
      <c r="N2399" s="53" t="str">
        <f t="shared" si="418"/>
        <v/>
      </c>
      <c r="O2399" s="54" t="str">
        <f t="shared" si="419"/>
        <v/>
      </c>
      <c r="P2399" s="53" t="str">
        <f t="shared" si="410"/>
        <v/>
      </c>
      <c r="Q2399" s="52" t="str">
        <f t="shared" si="411"/>
        <v/>
      </c>
      <c r="R2399" s="55" t="str">
        <f t="shared" si="412"/>
        <v/>
      </c>
      <c r="S2399" s="52" t="str">
        <f t="shared" si="420"/>
        <v/>
      </c>
      <c r="T2399" s="83" t="str">
        <f t="shared" si="413"/>
        <v/>
      </c>
      <c r="U2399" s="53" t="str">
        <f>IF(S2399="","",COUNTIF($S$7:S2399,"該当２"))</f>
        <v/>
      </c>
      <c r="V2399" s="56" t="str">
        <f t="shared" si="414"/>
        <v/>
      </c>
      <c r="W2399" s="83" t="str">
        <f t="shared" si="415"/>
        <v/>
      </c>
      <c r="X2399" s="53" t="str">
        <f>IF(V2399="","",COUNTIF($V$7:V2399,"該当３"))</f>
        <v/>
      </c>
    </row>
    <row r="2400" spans="1:24">
      <c r="B2400" s="78"/>
      <c r="C2400" s="77"/>
      <c r="D2400" s="78"/>
      <c r="E2400" s="77"/>
      <c r="K2400" s="52" t="str">
        <f t="shared" si="416"/>
        <v/>
      </c>
      <c r="L2400" s="83" t="str">
        <f t="shared" si="417"/>
        <v/>
      </c>
      <c r="M2400" s="53" t="str">
        <f>IF(K2400="","",COUNTIF($K$7:K2400,"ﾘｽﾄ１"))</f>
        <v/>
      </c>
      <c r="N2400" s="53" t="str">
        <f t="shared" si="418"/>
        <v/>
      </c>
      <c r="O2400" s="54" t="str">
        <f t="shared" si="419"/>
        <v/>
      </c>
      <c r="P2400" s="53" t="str">
        <f t="shared" si="410"/>
        <v/>
      </c>
      <c r="Q2400" s="52" t="str">
        <f t="shared" si="411"/>
        <v/>
      </c>
      <c r="R2400" s="55" t="str">
        <f t="shared" si="412"/>
        <v/>
      </c>
      <c r="S2400" s="52" t="str">
        <f t="shared" si="420"/>
        <v/>
      </c>
      <c r="T2400" s="83" t="str">
        <f t="shared" si="413"/>
        <v/>
      </c>
      <c r="U2400" s="53" t="str">
        <f>IF(S2400="","",COUNTIF($S$7:S2400,"該当２"))</f>
        <v/>
      </c>
      <c r="V2400" s="56" t="str">
        <f t="shared" si="414"/>
        <v/>
      </c>
      <c r="W2400" s="83" t="str">
        <f t="shared" si="415"/>
        <v/>
      </c>
      <c r="X2400" s="53" t="str">
        <f>IF(V2400="","",COUNTIF($V$7:V2400,"該当３"))</f>
        <v/>
      </c>
    </row>
    <row r="2401" spans="2:24">
      <c r="B2401" s="78"/>
      <c r="C2401" s="77"/>
      <c r="D2401" s="78"/>
      <c r="E2401" s="77"/>
      <c r="K2401" s="52" t="str">
        <f t="shared" si="416"/>
        <v/>
      </c>
      <c r="L2401" s="83" t="str">
        <f t="shared" si="417"/>
        <v/>
      </c>
      <c r="M2401" s="53" t="str">
        <f>IF(K2401="","",COUNTIF($K$7:K2401,"ﾘｽﾄ１"))</f>
        <v/>
      </c>
      <c r="N2401" s="53" t="str">
        <f t="shared" si="418"/>
        <v/>
      </c>
      <c r="O2401" s="54" t="str">
        <f t="shared" si="419"/>
        <v/>
      </c>
      <c r="P2401" s="53" t="str">
        <f t="shared" si="410"/>
        <v/>
      </c>
      <c r="Q2401" s="52" t="str">
        <f t="shared" si="411"/>
        <v/>
      </c>
      <c r="R2401" s="55" t="str">
        <f t="shared" si="412"/>
        <v/>
      </c>
      <c r="S2401" s="52" t="str">
        <f t="shared" si="420"/>
        <v/>
      </c>
      <c r="T2401" s="83" t="str">
        <f t="shared" si="413"/>
        <v/>
      </c>
      <c r="U2401" s="53" t="str">
        <f>IF(S2401="","",COUNTIF($S$7:S2401,"該当２"))</f>
        <v/>
      </c>
      <c r="V2401" s="56" t="str">
        <f t="shared" si="414"/>
        <v/>
      </c>
      <c r="W2401" s="83" t="str">
        <f t="shared" si="415"/>
        <v/>
      </c>
      <c r="X2401" s="53" t="str">
        <f>IF(V2401="","",COUNTIF($V$7:V2401,"該当３"))</f>
        <v/>
      </c>
    </row>
    <row r="2402" spans="2:24">
      <c r="B2402" s="78"/>
      <c r="C2402" s="77"/>
      <c r="D2402" s="78"/>
      <c r="E2402" s="77"/>
      <c r="K2402" s="52" t="str">
        <f t="shared" si="416"/>
        <v/>
      </c>
      <c r="L2402" s="83" t="str">
        <f t="shared" si="417"/>
        <v/>
      </c>
      <c r="M2402" s="53" t="str">
        <f>IF(K2402="","",COUNTIF($K$7:K2402,"ﾘｽﾄ１"))</f>
        <v/>
      </c>
      <c r="N2402" s="53" t="str">
        <f t="shared" si="418"/>
        <v/>
      </c>
      <c r="O2402" s="54" t="str">
        <f t="shared" si="419"/>
        <v/>
      </c>
      <c r="P2402" s="53" t="str">
        <f t="shared" si="410"/>
        <v/>
      </c>
      <c r="Q2402" s="52" t="str">
        <f t="shared" si="411"/>
        <v/>
      </c>
      <c r="R2402" s="55" t="str">
        <f t="shared" si="412"/>
        <v/>
      </c>
      <c r="S2402" s="52" t="str">
        <f t="shared" si="420"/>
        <v/>
      </c>
      <c r="T2402" s="83" t="str">
        <f t="shared" si="413"/>
        <v/>
      </c>
      <c r="U2402" s="53" t="str">
        <f>IF(S2402="","",COUNTIF($S$7:S2402,"該当２"))</f>
        <v/>
      </c>
      <c r="V2402" s="56" t="str">
        <f t="shared" si="414"/>
        <v/>
      </c>
      <c r="W2402" s="83" t="str">
        <f t="shared" si="415"/>
        <v/>
      </c>
      <c r="X2402" s="53" t="str">
        <f>IF(V2402="","",COUNTIF($V$7:V2402,"該当３"))</f>
        <v/>
      </c>
    </row>
    <row r="2403" spans="2:24">
      <c r="B2403" s="78"/>
      <c r="C2403" s="77"/>
      <c r="D2403" s="78"/>
      <c r="E2403" s="77"/>
      <c r="K2403" s="52" t="str">
        <f t="shared" si="416"/>
        <v/>
      </c>
      <c r="L2403" s="83" t="str">
        <f t="shared" si="417"/>
        <v/>
      </c>
      <c r="M2403" s="53" t="str">
        <f>IF(K2403="","",COUNTIF($K$7:K2403,"ﾘｽﾄ１"))</f>
        <v/>
      </c>
      <c r="N2403" s="53" t="str">
        <f t="shared" si="418"/>
        <v/>
      </c>
      <c r="O2403" s="54" t="str">
        <f t="shared" si="419"/>
        <v/>
      </c>
      <c r="P2403" s="53" t="str">
        <f t="shared" si="410"/>
        <v/>
      </c>
      <c r="Q2403" s="52" t="str">
        <f t="shared" si="411"/>
        <v/>
      </c>
      <c r="R2403" s="55" t="str">
        <f t="shared" si="412"/>
        <v/>
      </c>
      <c r="S2403" s="52" t="str">
        <f t="shared" si="420"/>
        <v/>
      </c>
      <c r="T2403" s="83" t="str">
        <f t="shared" si="413"/>
        <v/>
      </c>
      <c r="U2403" s="53" t="str">
        <f>IF(S2403="","",COUNTIF($S$7:S2403,"該当２"))</f>
        <v/>
      </c>
      <c r="V2403" s="56" t="str">
        <f t="shared" si="414"/>
        <v/>
      </c>
      <c r="W2403" s="83" t="str">
        <f t="shared" si="415"/>
        <v/>
      </c>
      <c r="X2403" s="53" t="str">
        <f>IF(V2403="","",COUNTIF($V$7:V2403,"該当３"))</f>
        <v/>
      </c>
    </row>
    <row r="2404" spans="2:24">
      <c r="B2404" s="78"/>
      <c r="C2404" s="77"/>
      <c r="D2404" s="78"/>
      <c r="E2404" s="77"/>
      <c r="K2404" s="52" t="str">
        <f t="shared" si="416"/>
        <v/>
      </c>
      <c r="L2404" s="83" t="str">
        <f t="shared" si="417"/>
        <v/>
      </c>
      <c r="M2404" s="53" t="str">
        <f>IF(K2404="","",COUNTIF($K$7:K2404,"ﾘｽﾄ１"))</f>
        <v/>
      </c>
      <c r="N2404" s="53" t="str">
        <f t="shared" si="418"/>
        <v/>
      </c>
      <c r="O2404" s="54" t="str">
        <f t="shared" si="419"/>
        <v/>
      </c>
      <c r="P2404" s="53" t="str">
        <f t="shared" si="410"/>
        <v/>
      </c>
      <c r="Q2404" s="52" t="str">
        <f t="shared" si="411"/>
        <v/>
      </c>
      <c r="R2404" s="55" t="str">
        <f t="shared" si="412"/>
        <v/>
      </c>
      <c r="S2404" s="52" t="str">
        <f t="shared" si="420"/>
        <v/>
      </c>
      <c r="T2404" s="83" t="str">
        <f t="shared" si="413"/>
        <v/>
      </c>
      <c r="U2404" s="53" t="str">
        <f>IF(S2404="","",COUNTIF($S$7:S2404,"該当２"))</f>
        <v/>
      </c>
      <c r="V2404" s="56" t="str">
        <f t="shared" si="414"/>
        <v/>
      </c>
      <c r="W2404" s="83" t="str">
        <f t="shared" si="415"/>
        <v/>
      </c>
      <c r="X2404" s="53" t="str">
        <f>IF(V2404="","",COUNTIF($V$7:V2404,"該当３"))</f>
        <v/>
      </c>
    </row>
    <row r="2405" spans="2:24">
      <c r="B2405" s="78"/>
      <c r="C2405" s="77"/>
      <c r="D2405" s="78"/>
      <c r="E2405" s="77"/>
      <c r="K2405" s="52" t="str">
        <f t="shared" si="416"/>
        <v/>
      </c>
      <c r="L2405" s="83" t="str">
        <f t="shared" si="417"/>
        <v/>
      </c>
      <c r="M2405" s="53" t="str">
        <f>IF(K2405="","",COUNTIF($K$7:K2405,"ﾘｽﾄ１"))</f>
        <v/>
      </c>
      <c r="N2405" s="53" t="str">
        <f t="shared" si="418"/>
        <v/>
      </c>
      <c r="O2405" s="54" t="str">
        <f t="shared" si="419"/>
        <v/>
      </c>
      <c r="P2405" s="53" t="str">
        <f t="shared" si="410"/>
        <v/>
      </c>
      <c r="Q2405" s="52" t="str">
        <f t="shared" si="411"/>
        <v/>
      </c>
      <c r="R2405" s="55" t="str">
        <f t="shared" si="412"/>
        <v/>
      </c>
      <c r="S2405" s="52" t="str">
        <f t="shared" si="420"/>
        <v/>
      </c>
      <c r="T2405" s="83" t="str">
        <f t="shared" si="413"/>
        <v/>
      </c>
      <c r="U2405" s="53" t="str">
        <f>IF(S2405="","",COUNTIF($S$7:S2405,"該当２"))</f>
        <v/>
      </c>
      <c r="V2405" s="56" t="str">
        <f t="shared" si="414"/>
        <v/>
      </c>
      <c r="W2405" s="83" t="str">
        <f t="shared" si="415"/>
        <v/>
      </c>
      <c r="X2405" s="53" t="str">
        <f>IF(V2405="","",COUNTIF($V$7:V2405,"該当３"))</f>
        <v/>
      </c>
    </row>
    <row r="2406" spans="2:24">
      <c r="B2406" s="78"/>
      <c r="C2406" s="77"/>
      <c r="D2406" s="78"/>
      <c r="E2406" s="77"/>
      <c r="K2406" s="52" t="str">
        <f t="shared" si="416"/>
        <v/>
      </c>
      <c r="L2406" s="83" t="str">
        <f t="shared" si="417"/>
        <v/>
      </c>
      <c r="M2406" s="53" t="str">
        <f>IF(K2406="","",COUNTIF($K$7:K2406,"ﾘｽﾄ１"))</f>
        <v/>
      </c>
      <c r="N2406" s="53" t="str">
        <f t="shared" si="418"/>
        <v/>
      </c>
      <c r="O2406" s="54" t="str">
        <f t="shared" si="419"/>
        <v/>
      </c>
      <c r="P2406" s="53" t="str">
        <f t="shared" si="410"/>
        <v/>
      </c>
      <c r="Q2406" s="52" t="str">
        <f t="shared" si="411"/>
        <v/>
      </c>
      <c r="R2406" s="55" t="str">
        <f t="shared" si="412"/>
        <v/>
      </c>
      <c r="S2406" s="52" t="str">
        <f t="shared" si="420"/>
        <v/>
      </c>
      <c r="T2406" s="83" t="str">
        <f t="shared" si="413"/>
        <v/>
      </c>
      <c r="U2406" s="53" t="str">
        <f>IF(S2406="","",COUNTIF($S$7:S2406,"該当２"))</f>
        <v/>
      </c>
      <c r="V2406" s="56" t="str">
        <f t="shared" si="414"/>
        <v/>
      </c>
      <c r="W2406" s="83" t="str">
        <f t="shared" si="415"/>
        <v/>
      </c>
      <c r="X2406" s="53" t="str">
        <f>IF(V2406="","",COUNTIF($V$7:V2406,"該当３"))</f>
        <v/>
      </c>
    </row>
    <row r="2407" spans="2:24">
      <c r="B2407" s="78"/>
      <c r="C2407" s="77"/>
      <c r="D2407" s="78"/>
      <c r="E2407" s="77"/>
      <c r="K2407" s="52" t="str">
        <f t="shared" si="416"/>
        <v/>
      </c>
      <c r="L2407" s="83" t="str">
        <f t="shared" si="417"/>
        <v/>
      </c>
      <c r="M2407" s="53" t="str">
        <f>IF(K2407="","",COUNTIF($K$7:K2407,"ﾘｽﾄ１"))</f>
        <v/>
      </c>
      <c r="N2407" s="53" t="str">
        <f t="shared" si="418"/>
        <v/>
      </c>
      <c r="O2407" s="54" t="str">
        <f t="shared" si="419"/>
        <v/>
      </c>
      <c r="P2407" s="53" t="str">
        <f t="shared" si="410"/>
        <v/>
      </c>
      <c r="Q2407" s="52" t="str">
        <f t="shared" si="411"/>
        <v/>
      </c>
      <c r="R2407" s="55" t="str">
        <f t="shared" si="412"/>
        <v/>
      </c>
      <c r="S2407" s="52" t="str">
        <f t="shared" si="420"/>
        <v/>
      </c>
      <c r="T2407" s="83" t="str">
        <f t="shared" si="413"/>
        <v/>
      </c>
      <c r="U2407" s="53" t="str">
        <f>IF(S2407="","",COUNTIF($S$7:S2407,"該当２"))</f>
        <v/>
      </c>
      <c r="V2407" s="56" t="str">
        <f t="shared" si="414"/>
        <v/>
      </c>
      <c r="W2407" s="83" t="str">
        <f t="shared" si="415"/>
        <v/>
      </c>
      <c r="X2407" s="53" t="str">
        <f>IF(V2407="","",COUNTIF($V$7:V2407,"該当３"))</f>
        <v/>
      </c>
    </row>
    <row r="2408" spans="2:24">
      <c r="B2408" s="78"/>
      <c r="C2408" s="77"/>
      <c r="D2408" s="78"/>
      <c r="E2408" s="77"/>
      <c r="K2408" s="52" t="str">
        <f t="shared" si="416"/>
        <v/>
      </c>
      <c r="L2408" s="83" t="str">
        <f t="shared" si="417"/>
        <v/>
      </c>
      <c r="M2408" s="53" t="str">
        <f>IF(K2408="","",COUNTIF($K$7:K2408,"ﾘｽﾄ１"))</f>
        <v/>
      </c>
      <c r="N2408" s="53" t="str">
        <f t="shared" si="418"/>
        <v/>
      </c>
      <c r="O2408" s="54" t="str">
        <f t="shared" si="419"/>
        <v/>
      </c>
      <c r="P2408" s="53" t="str">
        <f t="shared" si="410"/>
        <v/>
      </c>
      <c r="Q2408" s="52" t="str">
        <f t="shared" si="411"/>
        <v/>
      </c>
      <c r="R2408" s="55" t="str">
        <f t="shared" si="412"/>
        <v/>
      </c>
      <c r="S2408" s="52" t="str">
        <f t="shared" si="420"/>
        <v/>
      </c>
      <c r="T2408" s="83" t="str">
        <f t="shared" si="413"/>
        <v/>
      </c>
      <c r="U2408" s="53" t="str">
        <f>IF(S2408="","",COUNTIF($S$7:S2408,"該当２"))</f>
        <v/>
      </c>
      <c r="V2408" s="56" t="str">
        <f t="shared" si="414"/>
        <v/>
      </c>
      <c r="W2408" s="83" t="str">
        <f t="shared" si="415"/>
        <v/>
      </c>
      <c r="X2408" s="53" t="str">
        <f>IF(V2408="","",COUNTIF($V$7:V2408,"該当３"))</f>
        <v/>
      </c>
    </row>
    <row r="2409" spans="2:24">
      <c r="B2409" s="78"/>
      <c r="C2409" s="77"/>
      <c r="D2409" s="78"/>
      <c r="E2409" s="77"/>
      <c r="K2409" s="52" t="str">
        <f t="shared" si="416"/>
        <v/>
      </c>
      <c r="L2409" s="83" t="str">
        <f t="shared" si="417"/>
        <v/>
      </c>
      <c r="M2409" s="53" t="str">
        <f>IF(K2409="","",COUNTIF($K$7:K2409,"ﾘｽﾄ１"))</f>
        <v/>
      </c>
      <c r="N2409" s="53" t="str">
        <f t="shared" si="418"/>
        <v/>
      </c>
      <c r="O2409" s="54" t="str">
        <f t="shared" si="419"/>
        <v/>
      </c>
      <c r="P2409" s="53" t="str">
        <f t="shared" si="410"/>
        <v/>
      </c>
      <c r="Q2409" s="52" t="str">
        <f t="shared" si="411"/>
        <v/>
      </c>
      <c r="R2409" s="55" t="str">
        <f t="shared" si="412"/>
        <v/>
      </c>
      <c r="S2409" s="52" t="str">
        <f t="shared" si="420"/>
        <v/>
      </c>
      <c r="T2409" s="83" t="str">
        <f t="shared" si="413"/>
        <v/>
      </c>
      <c r="U2409" s="53" t="str">
        <f>IF(S2409="","",COUNTIF($S$7:S2409,"該当２"))</f>
        <v/>
      </c>
      <c r="V2409" s="56" t="str">
        <f t="shared" si="414"/>
        <v/>
      </c>
      <c r="W2409" s="83" t="str">
        <f t="shared" si="415"/>
        <v/>
      </c>
      <c r="X2409" s="53" t="str">
        <f>IF(V2409="","",COUNTIF($V$7:V2409,"該当３"))</f>
        <v/>
      </c>
    </row>
    <row r="2410" spans="2:24">
      <c r="B2410" s="78"/>
      <c r="C2410" s="77"/>
      <c r="D2410" s="78"/>
      <c r="E2410" s="77"/>
      <c r="K2410" s="52" t="str">
        <f t="shared" si="416"/>
        <v/>
      </c>
      <c r="L2410" s="83" t="str">
        <f t="shared" si="417"/>
        <v/>
      </c>
      <c r="M2410" s="53" t="str">
        <f>IF(K2410="","",COUNTIF($K$7:K2410,"ﾘｽﾄ１"))</f>
        <v/>
      </c>
      <c r="N2410" s="53" t="str">
        <f t="shared" si="418"/>
        <v/>
      </c>
      <c r="O2410" s="54" t="str">
        <f t="shared" si="419"/>
        <v/>
      </c>
      <c r="P2410" s="53" t="str">
        <f t="shared" si="410"/>
        <v/>
      </c>
      <c r="Q2410" s="52" t="str">
        <f t="shared" si="411"/>
        <v/>
      </c>
      <c r="R2410" s="55" t="str">
        <f t="shared" si="412"/>
        <v/>
      </c>
      <c r="S2410" s="52" t="str">
        <f t="shared" si="420"/>
        <v/>
      </c>
      <c r="T2410" s="83" t="str">
        <f t="shared" si="413"/>
        <v/>
      </c>
      <c r="U2410" s="53" t="str">
        <f>IF(S2410="","",COUNTIF($S$7:S2410,"該当２"))</f>
        <v/>
      </c>
      <c r="V2410" s="56" t="str">
        <f t="shared" si="414"/>
        <v/>
      </c>
      <c r="W2410" s="83" t="str">
        <f t="shared" si="415"/>
        <v/>
      </c>
      <c r="X2410" s="53" t="str">
        <f>IF(V2410="","",COUNTIF($V$7:V2410,"該当３"))</f>
        <v/>
      </c>
    </row>
    <row r="2411" spans="2:24">
      <c r="B2411" s="78"/>
      <c r="C2411" s="77"/>
      <c r="D2411" s="78"/>
      <c r="E2411" s="77"/>
      <c r="K2411" s="52" t="str">
        <f t="shared" si="416"/>
        <v/>
      </c>
      <c r="L2411" s="83" t="str">
        <f t="shared" si="417"/>
        <v/>
      </c>
      <c r="M2411" s="53" t="str">
        <f>IF(K2411="","",COUNTIF($K$7:K2411,"ﾘｽﾄ１"))</f>
        <v/>
      </c>
      <c r="N2411" s="53" t="str">
        <f t="shared" si="418"/>
        <v/>
      </c>
      <c r="O2411" s="54" t="str">
        <f t="shared" si="419"/>
        <v/>
      </c>
      <c r="P2411" s="53" t="str">
        <f t="shared" si="410"/>
        <v/>
      </c>
      <c r="Q2411" s="52" t="str">
        <f t="shared" si="411"/>
        <v/>
      </c>
      <c r="R2411" s="55" t="str">
        <f t="shared" si="412"/>
        <v/>
      </c>
      <c r="S2411" s="52" t="str">
        <f t="shared" si="420"/>
        <v/>
      </c>
      <c r="T2411" s="83" t="str">
        <f t="shared" si="413"/>
        <v/>
      </c>
      <c r="U2411" s="53" t="str">
        <f>IF(S2411="","",COUNTIF($S$7:S2411,"該当２"))</f>
        <v/>
      </c>
      <c r="V2411" s="56" t="str">
        <f t="shared" si="414"/>
        <v/>
      </c>
      <c r="W2411" s="83" t="str">
        <f t="shared" si="415"/>
        <v/>
      </c>
      <c r="X2411" s="53" t="str">
        <f>IF(V2411="","",COUNTIF($V$7:V2411,"該当３"))</f>
        <v/>
      </c>
    </row>
    <row r="2412" spans="2:24">
      <c r="B2412" s="78"/>
      <c r="C2412" s="77"/>
      <c r="D2412" s="78"/>
      <c r="E2412" s="77"/>
      <c r="K2412" s="52" t="str">
        <f t="shared" si="416"/>
        <v/>
      </c>
      <c r="L2412" s="83" t="str">
        <f t="shared" si="417"/>
        <v/>
      </c>
      <c r="M2412" s="53" t="str">
        <f>IF(K2412="","",COUNTIF($K$7:K2412,"ﾘｽﾄ１"))</f>
        <v/>
      </c>
      <c r="N2412" s="53" t="str">
        <f t="shared" si="418"/>
        <v/>
      </c>
      <c r="O2412" s="54" t="str">
        <f t="shared" si="419"/>
        <v/>
      </c>
      <c r="P2412" s="53" t="str">
        <f t="shared" si="410"/>
        <v/>
      </c>
      <c r="Q2412" s="52" t="str">
        <f t="shared" si="411"/>
        <v/>
      </c>
      <c r="R2412" s="55" t="str">
        <f t="shared" si="412"/>
        <v/>
      </c>
      <c r="S2412" s="52" t="str">
        <f t="shared" si="420"/>
        <v/>
      </c>
      <c r="T2412" s="83" t="str">
        <f t="shared" si="413"/>
        <v/>
      </c>
      <c r="U2412" s="53" t="str">
        <f>IF(S2412="","",COUNTIF($S$7:S2412,"該当２"))</f>
        <v/>
      </c>
      <c r="V2412" s="56" t="str">
        <f t="shared" si="414"/>
        <v/>
      </c>
      <c r="W2412" s="83" t="str">
        <f t="shared" si="415"/>
        <v/>
      </c>
      <c r="X2412" s="53" t="str">
        <f>IF(V2412="","",COUNTIF($V$7:V2412,"該当３"))</f>
        <v/>
      </c>
    </row>
    <row r="2413" spans="2:24">
      <c r="B2413" s="78"/>
      <c r="C2413" s="77"/>
      <c r="D2413" s="78"/>
      <c r="E2413" s="77"/>
      <c r="K2413" s="52" t="str">
        <f t="shared" si="416"/>
        <v/>
      </c>
      <c r="L2413" s="83" t="str">
        <f t="shared" si="417"/>
        <v/>
      </c>
      <c r="M2413" s="53" t="str">
        <f>IF(K2413="","",COUNTIF($K$7:K2413,"ﾘｽﾄ１"))</f>
        <v/>
      </c>
      <c r="N2413" s="53" t="str">
        <f t="shared" si="418"/>
        <v/>
      </c>
      <c r="O2413" s="54" t="str">
        <f t="shared" si="419"/>
        <v/>
      </c>
      <c r="P2413" s="53" t="str">
        <f t="shared" si="410"/>
        <v/>
      </c>
      <c r="Q2413" s="52" t="str">
        <f t="shared" si="411"/>
        <v/>
      </c>
      <c r="R2413" s="55" t="str">
        <f t="shared" si="412"/>
        <v/>
      </c>
      <c r="S2413" s="52" t="str">
        <f t="shared" si="420"/>
        <v/>
      </c>
      <c r="T2413" s="83" t="str">
        <f t="shared" si="413"/>
        <v/>
      </c>
      <c r="U2413" s="53" t="str">
        <f>IF(S2413="","",COUNTIF($S$7:S2413,"該当２"))</f>
        <v/>
      </c>
      <c r="V2413" s="56" t="str">
        <f t="shared" si="414"/>
        <v/>
      </c>
      <c r="W2413" s="83" t="str">
        <f t="shared" si="415"/>
        <v/>
      </c>
      <c r="X2413" s="53" t="str">
        <f>IF(V2413="","",COUNTIF($V$7:V2413,"該当３"))</f>
        <v/>
      </c>
    </row>
    <row r="2414" spans="2:24">
      <c r="B2414" s="78"/>
      <c r="C2414" s="77"/>
      <c r="D2414" s="78"/>
      <c r="E2414" s="77"/>
      <c r="K2414" s="52" t="str">
        <f t="shared" si="416"/>
        <v/>
      </c>
      <c r="L2414" s="83" t="str">
        <f t="shared" si="417"/>
        <v/>
      </c>
      <c r="M2414" s="53" t="str">
        <f>IF(K2414="","",COUNTIF($K$7:K2414,"ﾘｽﾄ１"))</f>
        <v/>
      </c>
      <c r="N2414" s="53" t="str">
        <f t="shared" si="418"/>
        <v/>
      </c>
      <c r="O2414" s="54" t="str">
        <f t="shared" si="419"/>
        <v/>
      </c>
      <c r="P2414" s="53" t="str">
        <f t="shared" si="410"/>
        <v/>
      </c>
      <c r="Q2414" s="52" t="str">
        <f t="shared" si="411"/>
        <v/>
      </c>
      <c r="R2414" s="55" t="str">
        <f t="shared" si="412"/>
        <v/>
      </c>
      <c r="S2414" s="52" t="str">
        <f t="shared" si="420"/>
        <v/>
      </c>
      <c r="T2414" s="83" t="str">
        <f t="shared" si="413"/>
        <v/>
      </c>
      <c r="U2414" s="53" t="str">
        <f>IF(S2414="","",COUNTIF($S$7:S2414,"該当２"))</f>
        <v/>
      </c>
      <c r="V2414" s="56" t="str">
        <f t="shared" si="414"/>
        <v/>
      </c>
      <c r="W2414" s="83" t="str">
        <f t="shared" si="415"/>
        <v/>
      </c>
      <c r="X2414" s="53" t="str">
        <f>IF(V2414="","",COUNTIF($V$7:V2414,"該当３"))</f>
        <v/>
      </c>
    </row>
    <row r="2415" spans="2:24">
      <c r="B2415" s="78"/>
      <c r="C2415" s="77"/>
      <c r="D2415" s="78"/>
      <c r="E2415" s="77"/>
      <c r="K2415" s="52" t="str">
        <f t="shared" si="416"/>
        <v/>
      </c>
      <c r="L2415" s="83" t="str">
        <f t="shared" si="417"/>
        <v/>
      </c>
      <c r="M2415" s="53" t="str">
        <f>IF(K2415="","",COUNTIF($K$7:K2415,"ﾘｽﾄ１"))</f>
        <v/>
      </c>
      <c r="N2415" s="53" t="str">
        <f t="shared" si="418"/>
        <v/>
      </c>
      <c r="O2415" s="54" t="str">
        <f t="shared" si="419"/>
        <v/>
      </c>
      <c r="P2415" s="53" t="str">
        <f t="shared" si="410"/>
        <v/>
      </c>
      <c r="Q2415" s="52" t="str">
        <f t="shared" si="411"/>
        <v/>
      </c>
      <c r="R2415" s="55" t="str">
        <f t="shared" si="412"/>
        <v/>
      </c>
      <c r="S2415" s="52" t="str">
        <f t="shared" si="420"/>
        <v/>
      </c>
      <c r="T2415" s="83" t="str">
        <f t="shared" si="413"/>
        <v/>
      </c>
      <c r="U2415" s="53" t="str">
        <f>IF(S2415="","",COUNTIF($S$7:S2415,"該当２"))</f>
        <v/>
      </c>
      <c r="V2415" s="56" t="str">
        <f t="shared" si="414"/>
        <v/>
      </c>
      <c r="W2415" s="83" t="str">
        <f t="shared" si="415"/>
        <v/>
      </c>
      <c r="X2415" s="53" t="str">
        <f>IF(V2415="","",COUNTIF($V$7:V2415,"該当３"))</f>
        <v/>
      </c>
    </row>
    <row r="2416" spans="2:24">
      <c r="B2416" s="78"/>
      <c r="C2416" s="77"/>
      <c r="D2416" s="78"/>
      <c r="E2416" s="77"/>
      <c r="K2416" s="52" t="str">
        <f t="shared" si="416"/>
        <v/>
      </c>
      <c r="L2416" s="83" t="str">
        <f t="shared" si="417"/>
        <v/>
      </c>
      <c r="M2416" s="53" t="str">
        <f>IF(K2416="","",COUNTIF($K$7:K2416,"ﾘｽﾄ１"))</f>
        <v/>
      </c>
      <c r="N2416" s="53" t="str">
        <f t="shared" si="418"/>
        <v/>
      </c>
      <c r="O2416" s="54" t="str">
        <f t="shared" si="419"/>
        <v/>
      </c>
      <c r="P2416" s="53" t="str">
        <f t="shared" si="410"/>
        <v/>
      </c>
      <c r="Q2416" s="52" t="str">
        <f t="shared" si="411"/>
        <v/>
      </c>
      <c r="R2416" s="55" t="str">
        <f t="shared" si="412"/>
        <v/>
      </c>
      <c r="S2416" s="52" t="str">
        <f t="shared" si="420"/>
        <v/>
      </c>
      <c r="T2416" s="83" t="str">
        <f t="shared" si="413"/>
        <v/>
      </c>
      <c r="U2416" s="53" t="str">
        <f>IF(S2416="","",COUNTIF($S$7:S2416,"該当２"))</f>
        <v/>
      </c>
      <c r="V2416" s="56" t="str">
        <f t="shared" si="414"/>
        <v/>
      </c>
      <c r="W2416" s="83" t="str">
        <f t="shared" si="415"/>
        <v/>
      </c>
      <c r="X2416" s="53" t="str">
        <f>IF(V2416="","",COUNTIF($V$7:V2416,"該当３"))</f>
        <v/>
      </c>
    </row>
    <row r="2417" spans="2:24">
      <c r="B2417" s="78"/>
      <c r="C2417" s="77"/>
      <c r="D2417" s="78"/>
      <c r="E2417" s="77"/>
      <c r="K2417" s="52" t="str">
        <f t="shared" si="416"/>
        <v/>
      </c>
      <c r="L2417" s="83" t="str">
        <f t="shared" si="417"/>
        <v/>
      </c>
      <c r="M2417" s="53" t="str">
        <f>IF(K2417="","",COUNTIF($K$7:K2417,"ﾘｽﾄ１"))</f>
        <v/>
      </c>
      <c r="N2417" s="53" t="str">
        <f t="shared" si="418"/>
        <v/>
      </c>
      <c r="O2417" s="54" t="str">
        <f t="shared" si="419"/>
        <v/>
      </c>
      <c r="P2417" s="53" t="str">
        <f t="shared" si="410"/>
        <v/>
      </c>
      <c r="Q2417" s="52" t="str">
        <f t="shared" si="411"/>
        <v/>
      </c>
      <c r="R2417" s="55" t="str">
        <f t="shared" si="412"/>
        <v/>
      </c>
      <c r="S2417" s="52" t="str">
        <f t="shared" si="420"/>
        <v/>
      </c>
      <c r="T2417" s="83" t="str">
        <f t="shared" si="413"/>
        <v/>
      </c>
      <c r="U2417" s="53" t="str">
        <f>IF(S2417="","",COUNTIF($S$7:S2417,"該当２"))</f>
        <v/>
      </c>
      <c r="V2417" s="56" t="str">
        <f t="shared" si="414"/>
        <v/>
      </c>
      <c r="W2417" s="83" t="str">
        <f t="shared" si="415"/>
        <v/>
      </c>
      <c r="X2417" s="53" t="str">
        <f>IF(V2417="","",COUNTIF($V$7:V2417,"該当３"))</f>
        <v/>
      </c>
    </row>
    <row r="2418" spans="2:24">
      <c r="B2418" s="78"/>
      <c r="C2418" s="77"/>
      <c r="D2418" s="78"/>
      <c r="E2418" s="77"/>
      <c r="K2418" s="52" t="str">
        <f t="shared" si="416"/>
        <v/>
      </c>
      <c r="L2418" s="83" t="str">
        <f t="shared" si="417"/>
        <v/>
      </c>
      <c r="M2418" s="53" t="str">
        <f>IF(K2418="","",COUNTIF($K$7:K2418,"ﾘｽﾄ１"))</f>
        <v/>
      </c>
      <c r="N2418" s="53" t="str">
        <f t="shared" si="418"/>
        <v/>
      </c>
      <c r="O2418" s="54" t="str">
        <f t="shared" si="419"/>
        <v/>
      </c>
      <c r="P2418" s="53" t="str">
        <f t="shared" si="410"/>
        <v/>
      </c>
      <c r="Q2418" s="52" t="str">
        <f t="shared" si="411"/>
        <v/>
      </c>
      <c r="R2418" s="55" t="str">
        <f t="shared" si="412"/>
        <v/>
      </c>
      <c r="S2418" s="52" t="str">
        <f t="shared" si="420"/>
        <v/>
      </c>
      <c r="T2418" s="83" t="str">
        <f t="shared" si="413"/>
        <v/>
      </c>
      <c r="U2418" s="53" t="str">
        <f>IF(S2418="","",COUNTIF($S$7:S2418,"該当２"))</f>
        <v/>
      </c>
      <c r="V2418" s="56" t="str">
        <f t="shared" si="414"/>
        <v/>
      </c>
      <c r="W2418" s="83" t="str">
        <f t="shared" si="415"/>
        <v/>
      </c>
      <c r="X2418" s="53" t="str">
        <f>IF(V2418="","",COUNTIF($V$7:V2418,"該当３"))</f>
        <v/>
      </c>
    </row>
    <row r="2419" spans="2:24">
      <c r="B2419" s="78"/>
      <c r="C2419" s="77"/>
      <c r="D2419" s="78"/>
      <c r="E2419" s="77"/>
      <c r="K2419" s="52" t="str">
        <f t="shared" si="416"/>
        <v/>
      </c>
      <c r="L2419" s="83" t="str">
        <f t="shared" si="417"/>
        <v/>
      </c>
      <c r="M2419" s="53" t="str">
        <f>IF(K2419="","",COUNTIF($K$7:K2419,"ﾘｽﾄ１"))</f>
        <v/>
      </c>
      <c r="N2419" s="53" t="str">
        <f t="shared" si="418"/>
        <v/>
      </c>
      <c r="O2419" s="54" t="str">
        <f t="shared" si="419"/>
        <v/>
      </c>
      <c r="P2419" s="53" t="str">
        <f t="shared" si="410"/>
        <v/>
      </c>
      <c r="Q2419" s="52" t="str">
        <f t="shared" si="411"/>
        <v/>
      </c>
      <c r="R2419" s="55" t="str">
        <f t="shared" si="412"/>
        <v/>
      </c>
      <c r="S2419" s="52" t="str">
        <f t="shared" si="420"/>
        <v/>
      </c>
      <c r="T2419" s="83" t="str">
        <f t="shared" si="413"/>
        <v/>
      </c>
      <c r="U2419" s="53" t="str">
        <f>IF(S2419="","",COUNTIF($S$7:S2419,"該当２"))</f>
        <v/>
      </c>
      <c r="V2419" s="56" t="str">
        <f t="shared" si="414"/>
        <v/>
      </c>
      <c r="W2419" s="83" t="str">
        <f t="shared" si="415"/>
        <v/>
      </c>
      <c r="X2419" s="53" t="str">
        <f>IF(V2419="","",COUNTIF($V$7:V2419,"該当３"))</f>
        <v/>
      </c>
    </row>
    <row r="2420" spans="2:24">
      <c r="B2420" s="78"/>
      <c r="C2420" s="77"/>
      <c r="D2420" s="78"/>
      <c r="E2420" s="77"/>
      <c r="K2420" s="52" t="str">
        <f t="shared" si="416"/>
        <v/>
      </c>
      <c r="L2420" s="83" t="str">
        <f t="shared" si="417"/>
        <v/>
      </c>
      <c r="M2420" s="53" t="str">
        <f>IF(K2420="","",COUNTIF($K$7:K2420,"ﾘｽﾄ１"))</f>
        <v/>
      </c>
      <c r="N2420" s="53" t="str">
        <f t="shared" si="418"/>
        <v/>
      </c>
      <c r="O2420" s="54" t="str">
        <f t="shared" si="419"/>
        <v/>
      </c>
      <c r="P2420" s="53" t="str">
        <f t="shared" si="410"/>
        <v/>
      </c>
      <c r="Q2420" s="52" t="str">
        <f t="shared" si="411"/>
        <v/>
      </c>
      <c r="R2420" s="55" t="str">
        <f t="shared" si="412"/>
        <v/>
      </c>
      <c r="S2420" s="52" t="str">
        <f t="shared" si="420"/>
        <v/>
      </c>
      <c r="T2420" s="83" t="str">
        <f t="shared" si="413"/>
        <v/>
      </c>
      <c r="U2420" s="53" t="str">
        <f>IF(S2420="","",COUNTIF($S$7:S2420,"該当２"))</f>
        <v/>
      </c>
      <c r="V2420" s="56" t="str">
        <f t="shared" si="414"/>
        <v/>
      </c>
      <c r="W2420" s="83" t="str">
        <f t="shared" si="415"/>
        <v/>
      </c>
      <c r="X2420" s="53" t="str">
        <f>IF(V2420="","",COUNTIF($V$7:V2420,"該当３"))</f>
        <v/>
      </c>
    </row>
    <row r="2421" spans="2:24">
      <c r="B2421" s="78"/>
      <c r="C2421" s="77"/>
      <c r="D2421" s="78"/>
      <c r="E2421" s="77"/>
      <c r="K2421" s="52" t="str">
        <f t="shared" si="416"/>
        <v/>
      </c>
      <c r="L2421" s="83" t="str">
        <f t="shared" si="417"/>
        <v/>
      </c>
      <c r="M2421" s="53" t="str">
        <f>IF(K2421="","",COUNTIF($K$7:K2421,"ﾘｽﾄ１"))</f>
        <v/>
      </c>
      <c r="N2421" s="53" t="str">
        <f t="shared" si="418"/>
        <v/>
      </c>
      <c r="O2421" s="54" t="str">
        <f t="shared" si="419"/>
        <v/>
      </c>
      <c r="P2421" s="53" t="str">
        <f t="shared" si="410"/>
        <v/>
      </c>
      <c r="Q2421" s="52" t="str">
        <f t="shared" si="411"/>
        <v/>
      </c>
      <c r="R2421" s="55" t="str">
        <f t="shared" si="412"/>
        <v/>
      </c>
      <c r="S2421" s="52" t="str">
        <f t="shared" si="420"/>
        <v/>
      </c>
      <c r="T2421" s="83" t="str">
        <f t="shared" si="413"/>
        <v/>
      </c>
      <c r="U2421" s="53" t="str">
        <f>IF(S2421="","",COUNTIF($S$7:S2421,"該当２"))</f>
        <v/>
      </c>
      <c r="V2421" s="56" t="str">
        <f t="shared" si="414"/>
        <v/>
      </c>
      <c r="W2421" s="83" t="str">
        <f t="shared" si="415"/>
        <v/>
      </c>
      <c r="X2421" s="53" t="str">
        <f>IF(V2421="","",COUNTIF($V$7:V2421,"該当３"))</f>
        <v/>
      </c>
    </row>
    <row r="2422" spans="2:24">
      <c r="B2422" s="78"/>
      <c r="C2422" s="77"/>
      <c r="D2422" s="78"/>
      <c r="E2422" s="77"/>
      <c r="K2422" s="52" t="str">
        <f t="shared" si="416"/>
        <v/>
      </c>
      <c r="L2422" s="83" t="str">
        <f t="shared" si="417"/>
        <v/>
      </c>
      <c r="M2422" s="53" t="str">
        <f>IF(K2422="","",COUNTIF($K$7:K2422,"ﾘｽﾄ１"))</f>
        <v/>
      </c>
      <c r="N2422" s="53" t="str">
        <f t="shared" si="418"/>
        <v/>
      </c>
      <c r="O2422" s="54" t="str">
        <f t="shared" si="419"/>
        <v/>
      </c>
      <c r="P2422" s="53" t="str">
        <f t="shared" si="410"/>
        <v/>
      </c>
      <c r="Q2422" s="52" t="str">
        <f t="shared" si="411"/>
        <v/>
      </c>
      <c r="R2422" s="55" t="str">
        <f t="shared" si="412"/>
        <v/>
      </c>
      <c r="S2422" s="52" t="str">
        <f t="shared" si="420"/>
        <v/>
      </c>
      <c r="T2422" s="83" t="str">
        <f t="shared" si="413"/>
        <v/>
      </c>
      <c r="U2422" s="53" t="str">
        <f>IF(S2422="","",COUNTIF($S$7:S2422,"該当２"))</f>
        <v/>
      </c>
      <c r="V2422" s="56" t="str">
        <f t="shared" si="414"/>
        <v/>
      </c>
      <c r="W2422" s="83" t="str">
        <f t="shared" si="415"/>
        <v/>
      </c>
      <c r="X2422" s="53" t="str">
        <f>IF(V2422="","",COUNTIF($V$7:V2422,"該当３"))</f>
        <v/>
      </c>
    </row>
    <row r="2423" spans="2:24">
      <c r="B2423" s="78"/>
      <c r="C2423" s="77"/>
      <c r="D2423" s="78"/>
      <c r="E2423" s="77"/>
      <c r="K2423" s="52" t="str">
        <f t="shared" si="416"/>
        <v/>
      </c>
      <c r="L2423" s="83" t="str">
        <f t="shared" si="417"/>
        <v/>
      </c>
      <c r="M2423" s="53" t="str">
        <f>IF(K2423="","",COUNTIF($K$7:K2423,"ﾘｽﾄ１"))</f>
        <v/>
      </c>
      <c r="N2423" s="53" t="str">
        <f t="shared" si="418"/>
        <v/>
      </c>
      <c r="O2423" s="54" t="str">
        <f t="shared" si="419"/>
        <v/>
      </c>
      <c r="P2423" s="53" t="str">
        <f t="shared" si="410"/>
        <v/>
      </c>
      <c r="Q2423" s="52" t="str">
        <f t="shared" si="411"/>
        <v/>
      </c>
      <c r="R2423" s="55" t="str">
        <f t="shared" si="412"/>
        <v/>
      </c>
      <c r="S2423" s="52" t="str">
        <f t="shared" si="420"/>
        <v/>
      </c>
      <c r="T2423" s="83" t="str">
        <f t="shared" si="413"/>
        <v/>
      </c>
      <c r="U2423" s="53" t="str">
        <f>IF(S2423="","",COUNTIF($S$7:S2423,"該当２"))</f>
        <v/>
      </c>
      <c r="V2423" s="56" t="str">
        <f t="shared" si="414"/>
        <v/>
      </c>
      <c r="W2423" s="83" t="str">
        <f t="shared" si="415"/>
        <v/>
      </c>
      <c r="X2423" s="53" t="str">
        <f>IF(V2423="","",COUNTIF($V$7:V2423,"該当３"))</f>
        <v/>
      </c>
    </row>
    <row r="2424" spans="2:24">
      <c r="B2424" s="78"/>
      <c r="C2424" s="77"/>
      <c r="D2424" s="78"/>
      <c r="E2424" s="77"/>
      <c r="K2424" s="52" t="str">
        <f t="shared" si="416"/>
        <v/>
      </c>
      <c r="L2424" s="83" t="str">
        <f t="shared" si="417"/>
        <v/>
      </c>
      <c r="M2424" s="53" t="str">
        <f>IF(K2424="","",COUNTIF($K$7:K2424,"ﾘｽﾄ１"))</f>
        <v/>
      </c>
      <c r="N2424" s="53" t="str">
        <f t="shared" si="418"/>
        <v/>
      </c>
      <c r="O2424" s="54" t="str">
        <f t="shared" si="419"/>
        <v/>
      </c>
      <c r="P2424" s="53" t="str">
        <f t="shared" si="410"/>
        <v/>
      </c>
      <c r="Q2424" s="52" t="str">
        <f t="shared" si="411"/>
        <v/>
      </c>
      <c r="R2424" s="55" t="str">
        <f t="shared" si="412"/>
        <v/>
      </c>
      <c r="S2424" s="52" t="str">
        <f t="shared" si="420"/>
        <v/>
      </c>
      <c r="T2424" s="83" t="str">
        <f t="shared" si="413"/>
        <v/>
      </c>
      <c r="U2424" s="53" t="str">
        <f>IF(S2424="","",COUNTIF($S$7:S2424,"該当２"))</f>
        <v/>
      </c>
      <c r="V2424" s="56" t="str">
        <f t="shared" si="414"/>
        <v/>
      </c>
      <c r="W2424" s="83" t="str">
        <f t="shared" si="415"/>
        <v/>
      </c>
      <c r="X2424" s="53" t="str">
        <f>IF(V2424="","",COUNTIF($V$7:V2424,"該当３"))</f>
        <v/>
      </c>
    </row>
    <row r="2425" spans="2:24">
      <c r="B2425" s="78"/>
      <c r="C2425" s="77"/>
      <c r="D2425" s="78"/>
      <c r="E2425" s="77"/>
      <c r="K2425" s="52" t="str">
        <f t="shared" si="416"/>
        <v/>
      </c>
      <c r="L2425" s="83" t="str">
        <f t="shared" si="417"/>
        <v/>
      </c>
      <c r="M2425" s="53" t="str">
        <f>IF(K2425="","",COUNTIF($K$7:K2425,"ﾘｽﾄ１"))</f>
        <v/>
      </c>
      <c r="N2425" s="53" t="str">
        <f t="shared" si="418"/>
        <v/>
      </c>
      <c r="O2425" s="54" t="str">
        <f t="shared" si="419"/>
        <v/>
      </c>
      <c r="P2425" s="53" t="str">
        <f t="shared" si="410"/>
        <v/>
      </c>
      <c r="Q2425" s="52" t="str">
        <f t="shared" si="411"/>
        <v/>
      </c>
      <c r="R2425" s="55" t="str">
        <f t="shared" si="412"/>
        <v/>
      </c>
      <c r="S2425" s="52" t="str">
        <f t="shared" si="420"/>
        <v/>
      </c>
      <c r="T2425" s="83" t="str">
        <f t="shared" si="413"/>
        <v/>
      </c>
      <c r="U2425" s="53" t="str">
        <f>IF(S2425="","",COUNTIF($S$7:S2425,"該当２"))</f>
        <v/>
      </c>
      <c r="V2425" s="56" t="str">
        <f t="shared" si="414"/>
        <v/>
      </c>
      <c r="W2425" s="83" t="str">
        <f t="shared" si="415"/>
        <v/>
      </c>
      <c r="X2425" s="53" t="str">
        <f>IF(V2425="","",COUNTIF($V$7:V2425,"該当３"))</f>
        <v/>
      </c>
    </row>
    <row r="2426" spans="2:24">
      <c r="B2426" s="78"/>
      <c r="C2426" s="77"/>
      <c r="D2426" s="78"/>
      <c r="E2426" s="77"/>
      <c r="K2426" s="52" t="str">
        <f t="shared" si="416"/>
        <v/>
      </c>
      <c r="L2426" s="83" t="str">
        <f t="shared" si="417"/>
        <v/>
      </c>
      <c r="M2426" s="53" t="str">
        <f>IF(K2426="","",COUNTIF($K$7:K2426,"ﾘｽﾄ１"))</f>
        <v/>
      </c>
      <c r="N2426" s="53" t="str">
        <f t="shared" si="418"/>
        <v/>
      </c>
      <c r="O2426" s="54" t="str">
        <f t="shared" si="419"/>
        <v/>
      </c>
      <c r="P2426" s="53" t="str">
        <f t="shared" si="410"/>
        <v/>
      </c>
      <c r="Q2426" s="52" t="str">
        <f t="shared" si="411"/>
        <v/>
      </c>
      <c r="R2426" s="55" t="str">
        <f t="shared" si="412"/>
        <v/>
      </c>
      <c r="S2426" s="52" t="str">
        <f t="shared" si="420"/>
        <v/>
      </c>
      <c r="T2426" s="83" t="str">
        <f t="shared" si="413"/>
        <v/>
      </c>
      <c r="U2426" s="53" t="str">
        <f>IF(S2426="","",COUNTIF($S$7:S2426,"該当２"))</f>
        <v/>
      </c>
      <c r="V2426" s="56" t="str">
        <f t="shared" si="414"/>
        <v/>
      </c>
      <c r="W2426" s="83" t="str">
        <f t="shared" si="415"/>
        <v/>
      </c>
      <c r="X2426" s="53" t="str">
        <f>IF(V2426="","",COUNTIF($V$7:V2426,"該当３"))</f>
        <v/>
      </c>
    </row>
    <row r="2427" spans="2:24">
      <c r="B2427" s="78"/>
      <c r="C2427" s="77"/>
      <c r="D2427" s="78"/>
      <c r="E2427" s="77"/>
      <c r="K2427" s="52" t="str">
        <f t="shared" si="416"/>
        <v/>
      </c>
      <c r="L2427" s="83" t="str">
        <f t="shared" si="417"/>
        <v/>
      </c>
      <c r="M2427" s="53" t="str">
        <f>IF(K2427="","",COUNTIF($K$7:K2427,"ﾘｽﾄ１"))</f>
        <v/>
      </c>
      <c r="N2427" s="53" t="str">
        <f t="shared" si="418"/>
        <v/>
      </c>
      <c r="O2427" s="54" t="str">
        <f t="shared" si="419"/>
        <v/>
      </c>
      <c r="P2427" s="53" t="str">
        <f t="shared" si="410"/>
        <v/>
      </c>
      <c r="Q2427" s="52" t="str">
        <f t="shared" si="411"/>
        <v/>
      </c>
      <c r="R2427" s="55" t="str">
        <f t="shared" si="412"/>
        <v/>
      </c>
      <c r="S2427" s="52" t="str">
        <f t="shared" si="420"/>
        <v/>
      </c>
      <c r="T2427" s="83" t="str">
        <f t="shared" si="413"/>
        <v/>
      </c>
      <c r="U2427" s="53" t="str">
        <f>IF(S2427="","",COUNTIF($S$7:S2427,"該当２"))</f>
        <v/>
      </c>
      <c r="V2427" s="56" t="str">
        <f t="shared" si="414"/>
        <v/>
      </c>
      <c r="W2427" s="83" t="str">
        <f t="shared" si="415"/>
        <v/>
      </c>
      <c r="X2427" s="53" t="str">
        <f>IF(V2427="","",COUNTIF($V$7:V2427,"該当３"))</f>
        <v/>
      </c>
    </row>
    <row r="2428" spans="2:24">
      <c r="B2428" s="78"/>
      <c r="C2428" s="77"/>
      <c r="D2428" s="78"/>
      <c r="E2428" s="77"/>
      <c r="K2428" s="52" t="str">
        <f t="shared" si="416"/>
        <v/>
      </c>
      <c r="L2428" s="83" t="str">
        <f t="shared" si="417"/>
        <v/>
      </c>
      <c r="M2428" s="53" t="str">
        <f>IF(K2428="","",COUNTIF($K$7:K2428,"ﾘｽﾄ１"))</f>
        <v/>
      </c>
      <c r="N2428" s="53" t="str">
        <f t="shared" si="418"/>
        <v/>
      </c>
      <c r="O2428" s="54" t="str">
        <f t="shared" si="419"/>
        <v/>
      </c>
      <c r="P2428" s="53" t="str">
        <f t="shared" si="410"/>
        <v/>
      </c>
      <c r="Q2428" s="52" t="str">
        <f t="shared" si="411"/>
        <v/>
      </c>
      <c r="R2428" s="55" t="str">
        <f t="shared" si="412"/>
        <v/>
      </c>
      <c r="S2428" s="52" t="str">
        <f t="shared" si="420"/>
        <v/>
      </c>
      <c r="T2428" s="83" t="str">
        <f t="shared" si="413"/>
        <v/>
      </c>
      <c r="U2428" s="53" t="str">
        <f>IF(S2428="","",COUNTIF($S$7:S2428,"該当２"))</f>
        <v/>
      </c>
      <c r="V2428" s="56" t="str">
        <f t="shared" si="414"/>
        <v/>
      </c>
      <c r="W2428" s="83" t="str">
        <f t="shared" si="415"/>
        <v/>
      </c>
      <c r="X2428" s="53" t="str">
        <f>IF(V2428="","",COUNTIF($V$7:V2428,"該当３"))</f>
        <v/>
      </c>
    </row>
    <row r="2429" spans="2:24">
      <c r="B2429" s="78"/>
      <c r="C2429" s="77"/>
      <c r="D2429" s="78"/>
      <c r="E2429" s="77"/>
      <c r="K2429" s="52" t="str">
        <f t="shared" si="416"/>
        <v/>
      </c>
      <c r="L2429" s="83" t="str">
        <f t="shared" si="417"/>
        <v/>
      </c>
      <c r="M2429" s="53" t="str">
        <f>IF(K2429="","",COUNTIF($K$7:K2429,"ﾘｽﾄ１"))</f>
        <v/>
      </c>
      <c r="N2429" s="53" t="str">
        <f t="shared" si="418"/>
        <v/>
      </c>
      <c r="O2429" s="54" t="str">
        <f t="shared" si="419"/>
        <v/>
      </c>
      <c r="P2429" s="53" t="str">
        <f t="shared" si="410"/>
        <v/>
      </c>
      <c r="Q2429" s="52" t="str">
        <f t="shared" si="411"/>
        <v/>
      </c>
      <c r="R2429" s="55" t="str">
        <f t="shared" si="412"/>
        <v/>
      </c>
      <c r="S2429" s="52" t="str">
        <f t="shared" si="420"/>
        <v/>
      </c>
      <c r="T2429" s="83" t="str">
        <f t="shared" si="413"/>
        <v/>
      </c>
      <c r="U2429" s="53" t="str">
        <f>IF(S2429="","",COUNTIF($S$7:S2429,"該当２"))</f>
        <v/>
      </c>
      <c r="V2429" s="56" t="str">
        <f t="shared" si="414"/>
        <v/>
      </c>
      <c r="W2429" s="83" t="str">
        <f t="shared" si="415"/>
        <v/>
      </c>
      <c r="X2429" s="53" t="str">
        <f>IF(V2429="","",COUNTIF($V$7:V2429,"該当３"))</f>
        <v/>
      </c>
    </row>
    <row r="2430" spans="2:24">
      <c r="B2430" s="78"/>
      <c r="C2430" s="77"/>
      <c r="D2430" s="78"/>
      <c r="E2430" s="77"/>
      <c r="K2430" s="52" t="str">
        <f t="shared" si="416"/>
        <v/>
      </c>
      <c r="L2430" s="83" t="str">
        <f t="shared" si="417"/>
        <v/>
      </c>
      <c r="M2430" s="53" t="str">
        <f>IF(K2430="","",COUNTIF($K$7:K2430,"ﾘｽﾄ１"))</f>
        <v/>
      </c>
      <c r="N2430" s="53" t="str">
        <f t="shared" si="418"/>
        <v/>
      </c>
      <c r="O2430" s="54" t="str">
        <f t="shared" si="419"/>
        <v/>
      </c>
      <c r="P2430" s="53" t="str">
        <f t="shared" si="410"/>
        <v/>
      </c>
      <c r="Q2430" s="52" t="str">
        <f t="shared" si="411"/>
        <v/>
      </c>
      <c r="R2430" s="55" t="str">
        <f t="shared" si="412"/>
        <v/>
      </c>
      <c r="S2430" s="52" t="str">
        <f t="shared" si="420"/>
        <v/>
      </c>
      <c r="T2430" s="83" t="str">
        <f t="shared" si="413"/>
        <v/>
      </c>
      <c r="U2430" s="53" t="str">
        <f>IF(S2430="","",COUNTIF($S$7:S2430,"該当２"))</f>
        <v/>
      </c>
      <c r="V2430" s="56" t="str">
        <f t="shared" si="414"/>
        <v/>
      </c>
      <c r="W2430" s="83" t="str">
        <f t="shared" si="415"/>
        <v/>
      </c>
      <c r="X2430" s="53" t="str">
        <f>IF(V2430="","",COUNTIF($V$7:V2430,"該当３"))</f>
        <v/>
      </c>
    </row>
    <row r="2431" spans="2:24">
      <c r="B2431" s="78"/>
      <c r="C2431" s="77"/>
      <c r="D2431" s="78"/>
      <c r="E2431" s="77"/>
      <c r="K2431" s="52" t="str">
        <f t="shared" si="416"/>
        <v/>
      </c>
      <c r="L2431" s="83" t="str">
        <f t="shared" si="417"/>
        <v/>
      </c>
      <c r="M2431" s="53" t="str">
        <f>IF(K2431="","",COUNTIF($K$7:K2431,"ﾘｽﾄ１"))</f>
        <v/>
      </c>
      <c r="N2431" s="53" t="str">
        <f t="shared" si="418"/>
        <v/>
      </c>
      <c r="O2431" s="54" t="str">
        <f t="shared" si="419"/>
        <v/>
      </c>
      <c r="P2431" s="53" t="str">
        <f t="shared" si="410"/>
        <v/>
      </c>
      <c r="Q2431" s="52" t="str">
        <f t="shared" si="411"/>
        <v/>
      </c>
      <c r="R2431" s="55" t="str">
        <f t="shared" si="412"/>
        <v/>
      </c>
      <c r="S2431" s="52" t="str">
        <f t="shared" si="420"/>
        <v/>
      </c>
      <c r="T2431" s="83" t="str">
        <f t="shared" si="413"/>
        <v/>
      </c>
      <c r="U2431" s="53" t="str">
        <f>IF(S2431="","",COUNTIF($S$7:S2431,"該当２"))</f>
        <v/>
      </c>
      <c r="V2431" s="56" t="str">
        <f t="shared" si="414"/>
        <v/>
      </c>
      <c r="W2431" s="83" t="str">
        <f t="shared" si="415"/>
        <v/>
      </c>
      <c r="X2431" s="53" t="str">
        <f>IF(V2431="","",COUNTIF($V$7:V2431,"該当３"))</f>
        <v/>
      </c>
    </row>
    <row r="2432" spans="2:24">
      <c r="B2432" s="78"/>
      <c r="C2432" s="77"/>
      <c r="D2432" s="78"/>
      <c r="E2432" s="77"/>
      <c r="K2432" s="52" t="str">
        <f t="shared" si="416"/>
        <v/>
      </c>
      <c r="L2432" s="83" t="str">
        <f t="shared" si="417"/>
        <v/>
      </c>
      <c r="M2432" s="53" t="str">
        <f>IF(K2432="","",COUNTIF($K$7:K2432,"ﾘｽﾄ１"))</f>
        <v/>
      </c>
      <c r="N2432" s="53" t="str">
        <f t="shared" si="418"/>
        <v/>
      </c>
      <c r="O2432" s="54" t="str">
        <f t="shared" si="419"/>
        <v/>
      </c>
      <c r="P2432" s="53" t="str">
        <f t="shared" si="410"/>
        <v/>
      </c>
      <c r="Q2432" s="52" t="str">
        <f t="shared" si="411"/>
        <v/>
      </c>
      <c r="R2432" s="55" t="str">
        <f t="shared" si="412"/>
        <v/>
      </c>
      <c r="S2432" s="52" t="str">
        <f t="shared" si="420"/>
        <v/>
      </c>
      <c r="T2432" s="83" t="str">
        <f t="shared" si="413"/>
        <v/>
      </c>
      <c r="U2432" s="53" t="str">
        <f>IF(S2432="","",COUNTIF($S$7:S2432,"該当２"))</f>
        <v/>
      </c>
      <c r="V2432" s="56" t="str">
        <f t="shared" si="414"/>
        <v/>
      </c>
      <c r="W2432" s="83" t="str">
        <f t="shared" si="415"/>
        <v/>
      </c>
      <c r="X2432" s="53" t="str">
        <f>IF(V2432="","",COUNTIF($V$7:V2432,"該当３"))</f>
        <v/>
      </c>
    </row>
    <row r="2433" spans="2:24">
      <c r="B2433" s="78"/>
      <c r="C2433" s="77"/>
      <c r="D2433" s="78"/>
      <c r="E2433" s="77"/>
      <c r="K2433" s="52" t="str">
        <f t="shared" si="416"/>
        <v/>
      </c>
      <c r="L2433" s="83" t="str">
        <f t="shared" si="417"/>
        <v/>
      </c>
      <c r="M2433" s="53" t="str">
        <f>IF(K2433="","",COUNTIF($K$7:K2433,"ﾘｽﾄ１"))</f>
        <v/>
      </c>
      <c r="N2433" s="53" t="str">
        <f t="shared" si="418"/>
        <v/>
      </c>
      <c r="O2433" s="54" t="str">
        <f t="shared" si="419"/>
        <v/>
      </c>
      <c r="P2433" s="53" t="str">
        <f t="shared" si="410"/>
        <v/>
      </c>
      <c r="Q2433" s="52" t="str">
        <f t="shared" si="411"/>
        <v/>
      </c>
      <c r="R2433" s="55" t="str">
        <f t="shared" si="412"/>
        <v/>
      </c>
      <c r="S2433" s="52" t="str">
        <f t="shared" si="420"/>
        <v/>
      </c>
      <c r="T2433" s="83" t="str">
        <f t="shared" si="413"/>
        <v/>
      </c>
      <c r="U2433" s="53" t="str">
        <f>IF(S2433="","",COUNTIF($S$7:S2433,"該当２"))</f>
        <v/>
      </c>
      <c r="V2433" s="56" t="str">
        <f t="shared" si="414"/>
        <v/>
      </c>
      <c r="W2433" s="83" t="str">
        <f t="shared" si="415"/>
        <v/>
      </c>
      <c r="X2433" s="53" t="str">
        <f>IF(V2433="","",COUNTIF($V$7:V2433,"該当３"))</f>
        <v/>
      </c>
    </row>
    <row r="2434" spans="2:24">
      <c r="B2434" s="78"/>
      <c r="C2434" s="77"/>
      <c r="D2434" s="78"/>
      <c r="E2434" s="77"/>
      <c r="K2434" s="52" t="str">
        <f t="shared" si="416"/>
        <v/>
      </c>
      <c r="L2434" s="83" t="str">
        <f t="shared" si="417"/>
        <v/>
      </c>
      <c r="M2434" s="53" t="str">
        <f>IF(K2434="","",COUNTIF($K$7:K2434,"ﾘｽﾄ１"))</f>
        <v/>
      </c>
      <c r="N2434" s="53" t="str">
        <f t="shared" si="418"/>
        <v/>
      </c>
      <c r="O2434" s="54" t="str">
        <f t="shared" si="419"/>
        <v/>
      </c>
      <c r="P2434" s="53" t="str">
        <f t="shared" si="410"/>
        <v/>
      </c>
      <c r="Q2434" s="52" t="str">
        <f t="shared" si="411"/>
        <v/>
      </c>
      <c r="R2434" s="55" t="str">
        <f t="shared" si="412"/>
        <v/>
      </c>
      <c r="S2434" s="52" t="str">
        <f t="shared" si="420"/>
        <v/>
      </c>
      <c r="T2434" s="83" t="str">
        <f t="shared" si="413"/>
        <v/>
      </c>
      <c r="U2434" s="53" t="str">
        <f>IF(S2434="","",COUNTIF($S$7:S2434,"該当２"))</f>
        <v/>
      </c>
      <c r="V2434" s="56" t="str">
        <f t="shared" si="414"/>
        <v/>
      </c>
      <c r="W2434" s="83" t="str">
        <f t="shared" si="415"/>
        <v/>
      </c>
      <c r="X2434" s="53" t="str">
        <f>IF(V2434="","",COUNTIF($V$7:V2434,"該当３"))</f>
        <v/>
      </c>
    </row>
    <row r="2435" spans="2:24">
      <c r="B2435" s="78"/>
      <c r="C2435" s="77"/>
      <c r="D2435" s="78"/>
      <c r="E2435" s="77"/>
      <c r="K2435" s="52" t="str">
        <f t="shared" si="416"/>
        <v/>
      </c>
      <c r="L2435" s="83" t="str">
        <f t="shared" si="417"/>
        <v/>
      </c>
      <c r="M2435" s="53" t="str">
        <f>IF(K2435="","",COUNTIF($K$7:K2435,"ﾘｽﾄ１"))</f>
        <v/>
      </c>
      <c r="N2435" s="53" t="str">
        <f t="shared" si="418"/>
        <v/>
      </c>
      <c r="O2435" s="54" t="str">
        <f t="shared" si="419"/>
        <v/>
      </c>
      <c r="P2435" s="53" t="str">
        <f t="shared" si="410"/>
        <v/>
      </c>
      <c r="Q2435" s="52" t="str">
        <f t="shared" si="411"/>
        <v/>
      </c>
      <c r="R2435" s="55" t="str">
        <f t="shared" si="412"/>
        <v/>
      </c>
      <c r="S2435" s="52" t="str">
        <f t="shared" si="420"/>
        <v/>
      </c>
      <c r="T2435" s="83" t="str">
        <f t="shared" si="413"/>
        <v/>
      </c>
      <c r="U2435" s="53" t="str">
        <f>IF(S2435="","",COUNTIF($S$7:S2435,"該当２"))</f>
        <v/>
      </c>
      <c r="V2435" s="56" t="str">
        <f t="shared" si="414"/>
        <v/>
      </c>
      <c r="W2435" s="83" t="str">
        <f t="shared" si="415"/>
        <v/>
      </c>
      <c r="X2435" s="53" t="str">
        <f>IF(V2435="","",COUNTIF($V$7:V2435,"該当３"))</f>
        <v/>
      </c>
    </row>
    <row r="2436" spans="2:24">
      <c r="B2436" s="78"/>
      <c r="C2436" s="77"/>
      <c r="D2436" s="78"/>
      <c r="E2436" s="77"/>
      <c r="K2436" s="52" t="str">
        <f t="shared" si="416"/>
        <v/>
      </c>
      <c r="L2436" s="83" t="str">
        <f t="shared" si="417"/>
        <v/>
      </c>
      <c r="M2436" s="53" t="str">
        <f>IF(K2436="","",COUNTIF($K$7:K2436,"ﾘｽﾄ１"))</f>
        <v/>
      </c>
      <c r="N2436" s="53" t="str">
        <f t="shared" si="418"/>
        <v/>
      </c>
      <c r="O2436" s="54" t="str">
        <f t="shared" si="419"/>
        <v/>
      </c>
      <c r="P2436" s="53" t="str">
        <f t="shared" si="410"/>
        <v/>
      </c>
      <c r="Q2436" s="52" t="str">
        <f t="shared" si="411"/>
        <v/>
      </c>
      <c r="R2436" s="55" t="str">
        <f t="shared" si="412"/>
        <v/>
      </c>
      <c r="S2436" s="52" t="str">
        <f t="shared" si="420"/>
        <v/>
      </c>
      <c r="T2436" s="83" t="str">
        <f t="shared" si="413"/>
        <v/>
      </c>
      <c r="U2436" s="53" t="str">
        <f>IF(S2436="","",COUNTIF($S$7:S2436,"該当２"))</f>
        <v/>
      </c>
      <c r="V2436" s="56" t="str">
        <f t="shared" si="414"/>
        <v/>
      </c>
      <c r="W2436" s="83" t="str">
        <f t="shared" si="415"/>
        <v/>
      </c>
      <c r="X2436" s="53" t="str">
        <f>IF(V2436="","",COUNTIF($V$7:V2436,"該当３"))</f>
        <v/>
      </c>
    </row>
    <row r="2437" spans="2:24">
      <c r="B2437" s="78"/>
      <c r="C2437" s="77"/>
      <c r="D2437" s="78"/>
      <c r="E2437" s="77"/>
      <c r="K2437" s="52" t="str">
        <f t="shared" si="416"/>
        <v/>
      </c>
      <c r="L2437" s="83" t="str">
        <f t="shared" si="417"/>
        <v/>
      </c>
      <c r="M2437" s="53" t="str">
        <f>IF(K2437="","",COUNTIF($K$7:K2437,"ﾘｽﾄ１"))</f>
        <v/>
      </c>
      <c r="N2437" s="53" t="str">
        <f t="shared" si="418"/>
        <v/>
      </c>
      <c r="O2437" s="54" t="str">
        <f t="shared" si="419"/>
        <v/>
      </c>
      <c r="P2437" s="53" t="str">
        <f t="shared" si="410"/>
        <v/>
      </c>
      <c r="Q2437" s="52" t="str">
        <f t="shared" si="411"/>
        <v/>
      </c>
      <c r="R2437" s="55" t="str">
        <f t="shared" si="412"/>
        <v/>
      </c>
      <c r="S2437" s="52" t="str">
        <f t="shared" si="420"/>
        <v/>
      </c>
      <c r="T2437" s="83" t="str">
        <f t="shared" si="413"/>
        <v/>
      </c>
      <c r="U2437" s="53" t="str">
        <f>IF(S2437="","",COUNTIF($S$7:S2437,"該当２"))</f>
        <v/>
      </c>
      <c r="V2437" s="56" t="str">
        <f t="shared" si="414"/>
        <v/>
      </c>
      <c r="W2437" s="83" t="str">
        <f t="shared" si="415"/>
        <v/>
      </c>
      <c r="X2437" s="53" t="str">
        <f>IF(V2437="","",COUNTIF($V$7:V2437,"該当３"))</f>
        <v/>
      </c>
    </row>
    <row r="2438" spans="2:24">
      <c r="B2438" s="78"/>
      <c r="C2438" s="77"/>
      <c r="D2438" s="78"/>
      <c r="E2438" s="77"/>
      <c r="K2438" s="52" t="str">
        <f t="shared" si="416"/>
        <v/>
      </c>
      <c r="L2438" s="83" t="str">
        <f t="shared" si="417"/>
        <v/>
      </c>
      <c r="M2438" s="53" t="str">
        <f>IF(K2438="","",COUNTIF($K$7:K2438,"ﾘｽﾄ１"))</f>
        <v/>
      </c>
      <c r="N2438" s="53" t="str">
        <f t="shared" si="418"/>
        <v/>
      </c>
      <c r="O2438" s="54" t="str">
        <f t="shared" si="419"/>
        <v/>
      </c>
      <c r="P2438" s="53" t="str">
        <f t="shared" si="410"/>
        <v/>
      </c>
      <c r="Q2438" s="52" t="str">
        <f t="shared" si="411"/>
        <v/>
      </c>
      <c r="R2438" s="55" t="str">
        <f t="shared" si="412"/>
        <v/>
      </c>
      <c r="S2438" s="52" t="str">
        <f t="shared" si="420"/>
        <v/>
      </c>
      <c r="T2438" s="83" t="str">
        <f t="shared" si="413"/>
        <v/>
      </c>
      <c r="U2438" s="53" t="str">
        <f>IF(S2438="","",COUNTIF($S$7:S2438,"該当２"))</f>
        <v/>
      </c>
      <c r="V2438" s="56" t="str">
        <f t="shared" si="414"/>
        <v/>
      </c>
      <c r="W2438" s="83" t="str">
        <f t="shared" si="415"/>
        <v/>
      </c>
      <c r="X2438" s="53" t="str">
        <f>IF(V2438="","",COUNTIF($V$7:V2438,"該当３"))</f>
        <v/>
      </c>
    </row>
    <row r="2439" spans="2:24">
      <c r="B2439" s="78"/>
      <c r="C2439" s="77"/>
      <c r="D2439" s="78"/>
      <c r="E2439" s="77"/>
      <c r="K2439" s="52" t="str">
        <f t="shared" si="416"/>
        <v/>
      </c>
      <c r="L2439" s="83" t="str">
        <f t="shared" si="417"/>
        <v/>
      </c>
      <c r="M2439" s="53" t="str">
        <f>IF(K2439="","",COUNTIF($K$7:K2439,"ﾘｽﾄ１"))</f>
        <v/>
      </c>
      <c r="N2439" s="53" t="str">
        <f t="shared" si="418"/>
        <v/>
      </c>
      <c r="O2439" s="54" t="str">
        <f t="shared" si="419"/>
        <v/>
      </c>
      <c r="P2439" s="53" t="str">
        <f t="shared" si="410"/>
        <v/>
      </c>
      <c r="Q2439" s="52" t="str">
        <f t="shared" si="411"/>
        <v/>
      </c>
      <c r="R2439" s="55" t="str">
        <f t="shared" si="412"/>
        <v/>
      </c>
      <c r="S2439" s="52" t="str">
        <f t="shared" si="420"/>
        <v/>
      </c>
      <c r="T2439" s="83" t="str">
        <f t="shared" si="413"/>
        <v/>
      </c>
      <c r="U2439" s="53" t="str">
        <f>IF(S2439="","",COUNTIF($S$7:S2439,"該当２"))</f>
        <v/>
      </c>
      <c r="V2439" s="56" t="str">
        <f t="shared" si="414"/>
        <v/>
      </c>
      <c r="W2439" s="83" t="str">
        <f t="shared" si="415"/>
        <v/>
      </c>
      <c r="X2439" s="53" t="str">
        <f>IF(V2439="","",COUNTIF($V$7:V2439,"該当３"))</f>
        <v/>
      </c>
    </row>
    <row r="2440" spans="2:24">
      <c r="B2440" s="78"/>
      <c r="C2440" s="77"/>
      <c r="D2440" s="78"/>
      <c r="E2440" s="77"/>
      <c r="K2440" s="52" t="str">
        <f t="shared" si="416"/>
        <v/>
      </c>
      <c r="L2440" s="83" t="str">
        <f t="shared" si="417"/>
        <v/>
      </c>
      <c r="M2440" s="53" t="str">
        <f>IF(K2440="","",COUNTIF($K$7:K2440,"ﾘｽﾄ１"))</f>
        <v/>
      </c>
      <c r="N2440" s="53" t="str">
        <f t="shared" si="418"/>
        <v/>
      </c>
      <c r="O2440" s="54" t="str">
        <f t="shared" si="419"/>
        <v/>
      </c>
      <c r="P2440" s="53" t="str">
        <f t="shared" si="410"/>
        <v/>
      </c>
      <c r="Q2440" s="52" t="str">
        <f t="shared" si="411"/>
        <v/>
      </c>
      <c r="R2440" s="55" t="str">
        <f t="shared" si="412"/>
        <v/>
      </c>
      <c r="S2440" s="52" t="str">
        <f t="shared" si="420"/>
        <v/>
      </c>
      <c r="T2440" s="83" t="str">
        <f t="shared" si="413"/>
        <v/>
      </c>
      <c r="U2440" s="53" t="str">
        <f>IF(S2440="","",COUNTIF($S$7:S2440,"該当２"))</f>
        <v/>
      </c>
      <c r="V2440" s="56" t="str">
        <f t="shared" si="414"/>
        <v/>
      </c>
      <c r="W2440" s="83" t="str">
        <f t="shared" si="415"/>
        <v/>
      </c>
      <c r="X2440" s="53" t="str">
        <f>IF(V2440="","",COUNTIF($V$7:V2440,"該当３"))</f>
        <v/>
      </c>
    </row>
    <row r="2441" spans="2:24">
      <c r="B2441" s="78"/>
      <c r="C2441" s="77"/>
      <c r="D2441" s="78"/>
      <c r="E2441" s="77"/>
      <c r="K2441" s="52" t="str">
        <f t="shared" si="416"/>
        <v/>
      </c>
      <c r="L2441" s="83" t="str">
        <f t="shared" si="417"/>
        <v/>
      </c>
      <c r="M2441" s="53" t="str">
        <f>IF(K2441="","",COUNTIF($K$7:K2441,"ﾘｽﾄ１"))</f>
        <v/>
      </c>
      <c r="N2441" s="53" t="str">
        <f t="shared" si="418"/>
        <v/>
      </c>
      <c r="O2441" s="54" t="str">
        <f t="shared" si="419"/>
        <v/>
      </c>
      <c r="P2441" s="53" t="str">
        <f t="shared" si="410"/>
        <v/>
      </c>
      <c r="Q2441" s="52" t="str">
        <f t="shared" si="411"/>
        <v/>
      </c>
      <c r="R2441" s="55" t="str">
        <f t="shared" si="412"/>
        <v/>
      </c>
      <c r="S2441" s="52" t="str">
        <f t="shared" si="420"/>
        <v/>
      </c>
      <c r="T2441" s="83" t="str">
        <f t="shared" si="413"/>
        <v/>
      </c>
      <c r="U2441" s="53" t="str">
        <f>IF(S2441="","",COUNTIF($S$7:S2441,"該当２"))</f>
        <v/>
      </c>
      <c r="V2441" s="56" t="str">
        <f t="shared" si="414"/>
        <v/>
      </c>
      <c r="W2441" s="83" t="str">
        <f t="shared" si="415"/>
        <v/>
      </c>
      <c r="X2441" s="53" t="str">
        <f>IF(V2441="","",COUNTIF($V$7:V2441,"該当３"))</f>
        <v/>
      </c>
    </row>
    <row r="2442" spans="2:24">
      <c r="B2442" s="78"/>
      <c r="C2442" s="77"/>
      <c r="D2442" s="78"/>
      <c r="E2442" s="77"/>
      <c r="K2442" s="52" t="str">
        <f t="shared" si="416"/>
        <v/>
      </c>
      <c r="L2442" s="83" t="str">
        <f t="shared" si="417"/>
        <v/>
      </c>
      <c r="M2442" s="53" t="str">
        <f>IF(K2442="","",COUNTIF($K$7:K2442,"ﾘｽﾄ１"))</f>
        <v/>
      </c>
      <c r="N2442" s="53" t="str">
        <f t="shared" si="418"/>
        <v/>
      </c>
      <c r="O2442" s="54" t="str">
        <f t="shared" si="419"/>
        <v/>
      </c>
      <c r="P2442" s="53" t="str">
        <f t="shared" ref="P2442:P2505" si="421">IF(O2442="該当１",G2442,"")</f>
        <v/>
      </c>
      <c r="Q2442" s="52" t="str">
        <f t="shared" ref="Q2442:Q2505" si="422">IF(O2442="該当１","ﾘｽﾄ2","")</f>
        <v/>
      </c>
      <c r="R2442" s="55" t="str">
        <f t="shared" ref="R2442:R2505" si="423">IF(Q2442="ﾘｽﾄ2",H2442,"")</f>
        <v/>
      </c>
      <c r="S2442" s="52" t="str">
        <f t="shared" si="420"/>
        <v/>
      </c>
      <c r="T2442" s="83" t="str">
        <f t="shared" ref="T2442:T2505" si="424">IF(S2442="該当２",H2442,"")</f>
        <v/>
      </c>
      <c r="U2442" s="53" t="str">
        <f>IF(S2442="","",COUNTIF($S$7:S2442,"該当２"))</f>
        <v/>
      </c>
      <c r="V2442" s="56" t="str">
        <f t="shared" ref="V2442:V2505" si="425">IF(AND($S$2=H2442,E2442&gt;0,E2442&lt;998),"該当３","")</f>
        <v/>
      </c>
      <c r="W2442" s="83" t="str">
        <f t="shared" ref="W2442:W2505" si="426">IF(V2442="該当３",I2442,"")</f>
        <v/>
      </c>
      <c r="X2442" s="53" t="str">
        <f>IF(V2442="","",COUNTIF($V$7:V2442,"該当３"))</f>
        <v/>
      </c>
    </row>
    <row r="2443" spans="2:24">
      <c r="B2443" s="78"/>
      <c r="C2443" s="77"/>
      <c r="D2443" s="78"/>
      <c r="E2443" s="77"/>
      <c r="K2443" s="52" t="str">
        <f t="shared" ref="K2443:K2506" si="427">IF(AND($C2443&gt;0,$H2443=""),"ﾘｽﾄ１","")</f>
        <v/>
      </c>
      <c r="L2443" s="83" t="str">
        <f t="shared" ref="L2443:L2506" si="428">IF(K2443="ﾘｽﾄ１",G2443,"")</f>
        <v/>
      </c>
      <c r="M2443" s="53" t="str">
        <f>IF(K2443="","",COUNTIF($K$7:K2443,"ﾘｽﾄ１"))</f>
        <v/>
      </c>
      <c r="N2443" s="53" t="str">
        <f t="shared" ref="N2443:N2506" si="429">IF(AND(D2443=0,E2443&gt;0),"同一区","")</f>
        <v/>
      </c>
      <c r="O2443" s="54" t="str">
        <f t="shared" ref="O2443:O2506" si="430">IF(AND(EXACT($K$2,G2443),H2443&gt;0),"該当１","")</f>
        <v/>
      </c>
      <c r="P2443" s="53" t="str">
        <f t="shared" si="421"/>
        <v/>
      </c>
      <c r="Q2443" s="52" t="str">
        <f t="shared" si="422"/>
        <v/>
      </c>
      <c r="R2443" s="55" t="str">
        <f t="shared" si="423"/>
        <v/>
      </c>
      <c r="S2443" s="52" t="str">
        <f t="shared" ref="S2443:S2506" si="431">IF(AND(Q2443="ﾘｽﾄ2",OR(I2443=0,AND(N2443="同一区",E2443=1))),"該当２","")</f>
        <v/>
      </c>
      <c r="T2443" s="83" t="str">
        <f t="shared" si="424"/>
        <v/>
      </c>
      <c r="U2443" s="53" t="str">
        <f>IF(S2443="","",COUNTIF($S$7:S2443,"該当２"))</f>
        <v/>
      </c>
      <c r="V2443" s="56" t="str">
        <f t="shared" si="425"/>
        <v/>
      </c>
      <c r="W2443" s="83" t="str">
        <f t="shared" si="426"/>
        <v/>
      </c>
      <c r="X2443" s="53" t="str">
        <f>IF(V2443="","",COUNTIF($V$7:V2443,"該当３"))</f>
        <v/>
      </c>
    </row>
    <row r="2444" spans="2:24">
      <c r="B2444" s="78"/>
      <c r="C2444" s="77"/>
      <c r="D2444" s="78"/>
      <c r="E2444" s="77"/>
      <c r="K2444" s="52" t="str">
        <f t="shared" si="427"/>
        <v/>
      </c>
      <c r="L2444" s="83" t="str">
        <f t="shared" si="428"/>
        <v/>
      </c>
      <c r="M2444" s="53" t="str">
        <f>IF(K2444="","",COUNTIF($K$7:K2444,"ﾘｽﾄ１"))</f>
        <v/>
      </c>
      <c r="N2444" s="53" t="str">
        <f t="shared" si="429"/>
        <v/>
      </c>
      <c r="O2444" s="54" t="str">
        <f t="shared" si="430"/>
        <v/>
      </c>
      <c r="P2444" s="53" t="str">
        <f t="shared" si="421"/>
        <v/>
      </c>
      <c r="Q2444" s="52" t="str">
        <f t="shared" si="422"/>
        <v/>
      </c>
      <c r="R2444" s="55" t="str">
        <f t="shared" si="423"/>
        <v/>
      </c>
      <c r="S2444" s="52" t="str">
        <f t="shared" si="431"/>
        <v/>
      </c>
      <c r="T2444" s="83" t="str">
        <f t="shared" si="424"/>
        <v/>
      </c>
      <c r="U2444" s="53" t="str">
        <f>IF(S2444="","",COUNTIF($S$7:S2444,"該当２"))</f>
        <v/>
      </c>
      <c r="V2444" s="56" t="str">
        <f t="shared" si="425"/>
        <v/>
      </c>
      <c r="W2444" s="83" t="str">
        <f t="shared" si="426"/>
        <v/>
      </c>
      <c r="X2444" s="53" t="str">
        <f>IF(V2444="","",COUNTIF($V$7:V2444,"該当３"))</f>
        <v/>
      </c>
    </row>
    <row r="2445" spans="2:24">
      <c r="B2445" s="78"/>
      <c r="C2445" s="77"/>
      <c r="D2445" s="78"/>
      <c r="E2445" s="77"/>
      <c r="K2445" s="52" t="str">
        <f t="shared" si="427"/>
        <v/>
      </c>
      <c r="L2445" s="83" t="str">
        <f t="shared" si="428"/>
        <v/>
      </c>
      <c r="M2445" s="53" t="str">
        <f>IF(K2445="","",COUNTIF($K$7:K2445,"ﾘｽﾄ１"))</f>
        <v/>
      </c>
      <c r="N2445" s="53" t="str">
        <f t="shared" si="429"/>
        <v/>
      </c>
      <c r="O2445" s="54" t="str">
        <f t="shared" si="430"/>
        <v/>
      </c>
      <c r="P2445" s="53" t="str">
        <f t="shared" si="421"/>
        <v/>
      </c>
      <c r="Q2445" s="52" t="str">
        <f t="shared" si="422"/>
        <v/>
      </c>
      <c r="R2445" s="55" t="str">
        <f t="shared" si="423"/>
        <v/>
      </c>
      <c r="S2445" s="52" t="str">
        <f t="shared" si="431"/>
        <v/>
      </c>
      <c r="T2445" s="83" t="str">
        <f t="shared" si="424"/>
        <v/>
      </c>
      <c r="U2445" s="53" t="str">
        <f>IF(S2445="","",COUNTIF($S$7:S2445,"該当２"))</f>
        <v/>
      </c>
      <c r="V2445" s="56" t="str">
        <f t="shared" si="425"/>
        <v/>
      </c>
      <c r="W2445" s="83" t="str">
        <f t="shared" si="426"/>
        <v/>
      </c>
      <c r="X2445" s="53" t="str">
        <f>IF(V2445="","",COUNTIF($V$7:V2445,"該当３"))</f>
        <v/>
      </c>
    </row>
    <row r="2446" spans="2:24">
      <c r="B2446" s="78"/>
      <c r="C2446" s="77"/>
      <c r="D2446" s="78"/>
      <c r="E2446" s="77"/>
      <c r="K2446" s="52" t="str">
        <f t="shared" si="427"/>
        <v/>
      </c>
      <c r="L2446" s="83" t="str">
        <f t="shared" si="428"/>
        <v/>
      </c>
      <c r="M2446" s="53" t="str">
        <f>IF(K2446="","",COUNTIF($K$7:K2446,"ﾘｽﾄ１"))</f>
        <v/>
      </c>
      <c r="N2446" s="53" t="str">
        <f t="shared" si="429"/>
        <v/>
      </c>
      <c r="O2446" s="54" t="str">
        <f t="shared" si="430"/>
        <v/>
      </c>
      <c r="P2446" s="53" t="str">
        <f t="shared" si="421"/>
        <v/>
      </c>
      <c r="Q2446" s="52" t="str">
        <f t="shared" si="422"/>
        <v/>
      </c>
      <c r="R2446" s="55" t="str">
        <f t="shared" si="423"/>
        <v/>
      </c>
      <c r="S2446" s="52" t="str">
        <f t="shared" si="431"/>
        <v/>
      </c>
      <c r="T2446" s="83" t="str">
        <f t="shared" si="424"/>
        <v/>
      </c>
      <c r="U2446" s="53" t="str">
        <f>IF(S2446="","",COUNTIF($S$7:S2446,"該当２"))</f>
        <v/>
      </c>
      <c r="V2446" s="56" t="str">
        <f t="shared" si="425"/>
        <v/>
      </c>
      <c r="W2446" s="83" t="str">
        <f t="shared" si="426"/>
        <v/>
      </c>
      <c r="X2446" s="53" t="str">
        <f>IF(V2446="","",COUNTIF($V$7:V2446,"該当３"))</f>
        <v/>
      </c>
    </row>
    <row r="2447" spans="2:24">
      <c r="B2447" s="78"/>
      <c r="C2447" s="77"/>
      <c r="D2447" s="78"/>
      <c r="E2447" s="77"/>
      <c r="K2447" s="52" t="str">
        <f t="shared" si="427"/>
        <v/>
      </c>
      <c r="L2447" s="83" t="str">
        <f t="shared" si="428"/>
        <v/>
      </c>
      <c r="M2447" s="53" t="str">
        <f>IF(K2447="","",COUNTIF($K$7:K2447,"ﾘｽﾄ１"))</f>
        <v/>
      </c>
      <c r="N2447" s="53" t="str">
        <f t="shared" si="429"/>
        <v/>
      </c>
      <c r="O2447" s="54" t="str">
        <f t="shared" si="430"/>
        <v/>
      </c>
      <c r="P2447" s="53" t="str">
        <f t="shared" si="421"/>
        <v/>
      </c>
      <c r="Q2447" s="52" t="str">
        <f t="shared" si="422"/>
        <v/>
      </c>
      <c r="R2447" s="55" t="str">
        <f t="shared" si="423"/>
        <v/>
      </c>
      <c r="S2447" s="52" t="str">
        <f t="shared" si="431"/>
        <v/>
      </c>
      <c r="T2447" s="83" t="str">
        <f t="shared" si="424"/>
        <v/>
      </c>
      <c r="U2447" s="53" t="str">
        <f>IF(S2447="","",COUNTIF($S$7:S2447,"該当２"))</f>
        <v/>
      </c>
      <c r="V2447" s="56" t="str">
        <f t="shared" si="425"/>
        <v/>
      </c>
      <c r="W2447" s="83" t="str">
        <f t="shared" si="426"/>
        <v/>
      </c>
      <c r="X2447" s="53" t="str">
        <f>IF(V2447="","",COUNTIF($V$7:V2447,"該当３"))</f>
        <v/>
      </c>
    </row>
    <row r="2448" spans="2:24">
      <c r="B2448" s="78"/>
      <c r="C2448" s="77"/>
      <c r="D2448" s="78"/>
      <c r="E2448" s="77"/>
      <c r="K2448" s="52" t="str">
        <f t="shared" si="427"/>
        <v/>
      </c>
      <c r="L2448" s="83" t="str">
        <f t="shared" si="428"/>
        <v/>
      </c>
      <c r="M2448" s="53" t="str">
        <f>IF(K2448="","",COUNTIF($K$7:K2448,"ﾘｽﾄ１"))</f>
        <v/>
      </c>
      <c r="N2448" s="53" t="str">
        <f t="shared" si="429"/>
        <v/>
      </c>
      <c r="O2448" s="54" t="str">
        <f t="shared" si="430"/>
        <v/>
      </c>
      <c r="P2448" s="53" t="str">
        <f t="shared" si="421"/>
        <v/>
      </c>
      <c r="Q2448" s="52" t="str">
        <f t="shared" si="422"/>
        <v/>
      </c>
      <c r="R2448" s="55" t="str">
        <f t="shared" si="423"/>
        <v/>
      </c>
      <c r="S2448" s="52" t="str">
        <f t="shared" si="431"/>
        <v/>
      </c>
      <c r="T2448" s="83" t="str">
        <f t="shared" si="424"/>
        <v/>
      </c>
      <c r="U2448" s="53" t="str">
        <f>IF(S2448="","",COUNTIF($S$7:S2448,"該当２"))</f>
        <v/>
      </c>
      <c r="V2448" s="56" t="str">
        <f t="shared" si="425"/>
        <v/>
      </c>
      <c r="W2448" s="83" t="str">
        <f t="shared" si="426"/>
        <v/>
      </c>
      <c r="X2448" s="53" t="str">
        <f>IF(V2448="","",COUNTIF($V$7:V2448,"該当３"))</f>
        <v/>
      </c>
    </row>
    <row r="2449" spans="2:24">
      <c r="B2449" s="78"/>
      <c r="C2449" s="77"/>
      <c r="D2449" s="78"/>
      <c r="E2449" s="77"/>
      <c r="K2449" s="52" t="str">
        <f t="shared" si="427"/>
        <v/>
      </c>
      <c r="L2449" s="83" t="str">
        <f t="shared" si="428"/>
        <v/>
      </c>
      <c r="M2449" s="53" t="str">
        <f>IF(K2449="","",COUNTIF($K$7:K2449,"ﾘｽﾄ１"))</f>
        <v/>
      </c>
      <c r="N2449" s="53" t="str">
        <f t="shared" si="429"/>
        <v/>
      </c>
      <c r="O2449" s="54" t="str">
        <f t="shared" si="430"/>
        <v/>
      </c>
      <c r="P2449" s="53" t="str">
        <f t="shared" si="421"/>
        <v/>
      </c>
      <c r="Q2449" s="52" t="str">
        <f t="shared" si="422"/>
        <v/>
      </c>
      <c r="R2449" s="55" t="str">
        <f t="shared" si="423"/>
        <v/>
      </c>
      <c r="S2449" s="52" t="str">
        <f t="shared" si="431"/>
        <v/>
      </c>
      <c r="T2449" s="83" t="str">
        <f t="shared" si="424"/>
        <v/>
      </c>
      <c r="U2449" s="53" t="str">
        <f>IF(S2449="","",COUNTIF($S$7:S2449,"該当２"))</f>
        <v/>
      </c>
      <c r="V2449" s="56" t="str">
        <f t="shared" si="425"/>
        <v/>
      </c>
      <c r="W2449" s="83" t="str">
        <f t="shared" si="426"/>
        <v/>
      </c>
      <c r="X2449" s="53" t="str">
        <f>IF(V2449="","",COUNTIF($V$7:V2449,"該当３"))</f>
        <v/>
      </c>
    </row>
    <row r="2450" spans="2:24">
      <c r="B2450" s="78"/>
      <c r="C2450" s="77"/>
      <c r="D2450" s="78"/>
      <c r="E2450" s="77"/>
      <c r="K2450" s="52" t="str">
        <f t="shared" si="427"/>
        <v/>
      </c>
      <c r="L2450" s="83" t="str">
        <f t="shared" si="428"/>
        <v/>
      </c>
      <c r="M2450" s="53" t="str">
        <f>IF(K2450="","",COUNTIF($K$7:K2450,"ﾘｽﾄ１"))</f>
        <v/>
      </c>
      <c r="N2450" s="53" t="str">
        <f t="shared" si="429"/>
        <v/>
      </c>
      <c r="O2450" s="54" t="str">
        <f t="shared" si="430"/>
        <v/>
      </c>
      <c r="P2450" s="53" t="str">
        <f t="shared" si="421"/>
        <v/>
      </c>
      <c r="Q2450" s="52" t="str">
        <f t="shared" si="422"/>
        <v/>
      </c>
      <c r="R2450" s="55" t="str">
        <f t="shared" si="423"/>
        <v/>
      </c>
      <c r="S2450" s="52" t="str">
        <f t="shared" si="431"/>
        <v/>
      </c>
      <c r="T2450" s="83" t="str">
        <f t="shared" si="424"/>
        <v/>
      </c>
      <c r="U2450" s="53" t="str">
        <f>IF(S2450="","",COUNTIF($S$7:S2450,"該当２"))</f>
        <v/>
      </c>
      <c r="V2450" s="56" t="str">
        <f t="shared" si="425"/>
        <v/>
      </c>
      <c r="W2450" s="83" t="str">
        <f t="shared" si="426"/>
        <v/>
      </c>
      <c r="X2450" s="53" t="str">
        <f>IF(V2450="","",COUNTIF($V$7:V2450,"該当３"))</f>
        <v/>
      </c>
    </row>
    <row r="2451" spans="2:24">
      <c r="B2451" s="78"/>
      <c r="C2451" s="77"/>
      <c r="D2451" s="78"/>
      <c r="E2451" s="77"/>
      <c r="K2451" s="52" t="str">
        <f t="shared" si="427"/>
        <v/>
      </c>
      <c r="L2451" s="83" t="str">
        <f t="shared" si="428"/>
        <v/>
      </c>
      <c r="M2451" s="53" t="str">
        <f>IF(K2451="","",COUNTIF($K$7:K2451,"ﾘｽﾄ１"))</f>
        <v/>
      </c>
      <c r="N2451" s="53" t="str">
        <f t="shared" si="429"/>
        <v/>
      </c>
      <c r="O2451" s="54" t="str">
        <f t="shared" si="430"/>
        <v/>
      </c>
      <c r="P2451" s="53" t="str">
        <f t="shared" si="421"/>
        <v/>
      </c>
      <c r="Q2451" s="52" t="str">
        <f t="shared" si="422"/>
        <v/>
      </c>
      <c r="R2451" s="55" t="str">
        <f t="shared" si="423"/>
        <v/>
      </c>
      <c r="S2451" s="52" t="str">
        <f t="shared" si="431"/>
        <v/>
      </c>
      <c r="T2451" s="83" t="str">
        <f t="shared" si="424"/>
        <v/>
      </c>
      <c r="U2451" s="53" t="str">
        <f>IF(S2451="","",COUNTIF($S$7:S2451,"該当２"))</f>
        <v/>
      </c>
      <c r="V2451" s="56" t="str">
        <f t="shared" si="425"/>
        <v/>
      </c>
      <c r="W2451" s="83" t="str">
        <f t="shared" si="426"/>
        <v/>
      </c>
      <c r="X2451" s="53" t="str">
        <f>IF(V2451="","",COUNTIF($V$7:V2451,"該当３"))</f>
        <v/>
      </c>
    </row>
    <row r="2452" spans="2:24">
      <c r="B2452" s="78"/>
      <c r="C2452" s="77"/>
      <c r="D2452" s="78"/>
      <c r="E2452" s="77"/>
      <c r="K2452" s="52" t="str">
        <f t="shared" si="427"/>
        <v/>
      </c>
      <c r="L2452" s="83" t="str">
        <f t="shared" si="428"/>
        <v/>
      </c>
      <c r="M2452" s="53" t="str">
        <f>IF(K2452="","",COUNTIF($K$7:K2452,"ﾘｽﾄ１"))</f>
        <v/>
      </c>
      <c r="N2452" s="53" t="str">
        <f t="shared" si="429"/>
        <v/>
      </c>
      <c r="O2452" s="54" t="str">
        <f t="shared" si="430"/>
        <v/>
      </c>
      <c r="P2452" s="53" t="str">
        <f t="shared" si="421"/>
        <v/>
      </c>
      <c r="Q2452" s="52" t="str">
        <f t="shared" si="422"/>
        <v/>
      </c>
      <c r="R2452" s="55" t="str">
        <f t="shared" si="423"/>
        <v/>
      </c>
      <c r="S2452" s="52" t="str">
        <f t="shared" si="431"/>
        <v/>
      </c>
      <c r="T2452" s="83" t="str">
        <f t="shared" si="424"/>
        <v/>
      </c>
      <c r="U2452" s="53" t="str">
        <f>IF(S2452="","",COUNTIF($S$7:S2452,"該当２"))</f>
        <v/>
      </c>
      <c r="V2452" s="56" t="str">
        <f t="shared" si="425"/>
        <v/>
      </c>
      <c r="W2452" s="83" t="str">
        <f t="shared" si="426"/>
        <v/>
      </c>
      <c r="X2452" s="53" t="str">
        <f>IF(V2452="","",COUNTIF($V$7:V2452,"該当３"))</f>
        <v/>
      </c>
    </row>
    <row r="2453" spans="2:24">
      <c r="B2453" s="78"/>
      <c r="C2453" s="77"/>
      <c r="D2453" s="78"/>
      <c r="E2453" s="77"/>
      <c r="K2453" s="52" t="str">
        <f t="shared" si="427"/>
        <v/>
      </c>
      <c r="L2453" s="83" t="str">
        <f t="shared" si="428"/>
        <v/>
      </c>
      <c r="M2453" s="53" t="str">
        <f>IF(K2453="","",COUNTIF($K$7:K2453,"ﾘｽﾄ１"))</f>
        <v/>
      </c>
      <c r="N2453" s="53" t="str">
        <f t="shared" si="429"/>
        <v/>
      </c>
      <c r="O2453" s="54" t="str">
        <f t="shared" si="430"/>
        <v/>
      </c>
      <c r="P2453" s="53" t="str">
        <f t="shared" si="421"/>
        <v/>
      </c>
      <c r="Q2453" s="52" t="str">
        <f t="shared" si="422"/>
        <v/>
      </c>
      <c r="R2453" s="55" t="str">
        <f t="shared" si="423"/>
        <v/>
      </c>
      <c r="S2453" s="52" t="str">
        <f t="shared" si="431"/>
        <v/>
      </c>
      <c r="T2453" s="83" t="str">
        <f t="shared" si="424"/>
        <v/>
      </c>
      <c r="U2453" s="53" t="str">
        <f>IF(S2453="","",COUNTIF($S$7:S2453,"該当２"))</f>
        <v/>
      </c>
      <c r="V2453" s="56" t="str">
        <f t="shared" si="425"/>
        <v/>
      </c>
      <c r="W2453" s="83" t="str">
        <f t="shared" si="426"/>
        <v/>
      </c>
      <c r="X2453" s="53" t="str">
        <f>IF(V2453="","",COUNTIF($V$7:V2453,"該当３"))</f>
        <v/>
      </c>
    </row>
    <row r="2454" spans="2:24">
      <c r="B2454" s="78"/>
      <c r="C2454" s="77"/>
      <c r="D2454" s="78"/>
      <c r="E2454" s="77"/>
      <c r="K2454" s="52" t="str">
        <f t="shared" si="427"/>
        <v/>
      </c>
      <c r="L2454" s="83" t="str">
        <f t="shared" si="428"/>
        <v/>
      </c>
      <c r="M2454" s="53" t="str">
        <f>IF(K2454="","",COUNTIF($K$7:K2454,"ﾘｽﾄ１"))</f>
        <v/>
      </c>
      <c r="N2454" s="53" t="str">
        <f t="shared" si="429"/>
        <v/>
      </c>
      <c r="O2454" s="54" t="str">
        <f t="shared" si="430"/>
        <v/>
      </c>
      <c r="P2454" s="53" t="str">
        <f t="shared" si="421"/>
        <v/>
      </c>
      <c r="Q2454" s="52" t="str">
        <f t="shared" si="422"/>
        <v/>
      </c>
      <c r="R2454" s="55" t="str">
        <f t="shared" si="423"/>
        <v/>
      </c>
      <c r="S2454" s="52" t="str">
        <f t="shared" si="431"/>
        <v/>
      </c>
      <c r="T2454" s="83" t="str">
        <f t="shared" si="424"/>
        <v/>
      </c>
      <c r="U2454" s="53" t="str">
        <f>IF(S2454="","",COUNTIF($S$7:S2454,"該当２"))</f>
        <v/>
      </c>
      <c r="V2454" s="56" t="str">
        <f t="shared" si="425"/>
        <v/>
      </c>
      <c r="W2454" s="83" t="str">
        <f t="shared" si="426"/>
        <v/>
      </c>
      <c r="X2454" s="53" t="str">
        <f>IF(V2454="","",COUNTIF($V$7:V2454,"該当３"))</f>
        <v/>
      </c>
    </row>
    <row r="2455" spans="2:24">
      <c r="B2455" s="78"/>
      <c r="C2455" s="77"/>
      <c r="D2455" s="78"/>
      <c r="E2455" s="77"/>
      <c r="K2455" s="52" t="str">
        <f t="shared" si="427"/>
        <v/>
      </c>
      <c r="L2455" s="83" t="str">
        <f t="shared" si="428"/>
        <v/>
      </c>
      <c r="M2455" s="53" t="str">
        <f>IF(K2455="","",COUNTIF($K$7:K2455,"ﾘｽﾄ１"))</f>
        <v/>
      </c>
      <c r="N2455" s="53" t="str">
        <f t="shared" si="429"/>
        <v/>
      </c>
      <c r="O2455" s="54" t="str">
        <f t="shared" si="430"/>
        <v/>
      </c>
      <c r="P2455" s="53" t="str">
        <f t="shared" si="421"/>
        <v/>
      </c>
      <c r="Q2455" s="52" t="str">
        <f t="shared" si="422"/>
        <v/>
      </c>
      <c r="R2455" s="55" t="str">
        <f t="shared" si="423"/>
        <v/>
      </c>
      <c r="S2455" s="52" t="str">
        <f t="shared" si="431"/>
        <v/>
      </c>
      <c r="T2455" s="83" t="str">
        <f t="shared" si="424"/>
        <v/>
      </c>
      <c r="U2455" s="53" t="str">
        <f>IF(S2455="","",COUNTIF($S$7:S2455,"該当２"))</f>
        <v/>
      </c>
      <c r="V2455" s="56" t="str">
        <f t="shared" si="425"/>
        <v/>
      </c>
      <c r="W2455" s="83" t="str">
        <f t="shared" si="426"/>
        <v/>
      </c>
      <c r="X2455" s="53" t="str">
        <f>IF(V2455="","",COUNTIF($V$7:V2455,"該当３"))</f>
        <v/>
      </c>
    </row>
    <row r="2456" spans="2:24">
      <c r="B2456" s="78"/>
      <c r="C2456" s="77"/>
      <c r="D2456" s="78"/>
      <c r="E2456" s="77"/>
      <c r="K2456" s="52" t="str">
        <f t="shared" si="427"/>
        <v/>
      </c>
      <c r="L2456" s="83" t="str">
        <f t="shared" si="428"/>
        <v/>
      </c>
      <c r="M2456" s="53" t="str">
        <f>IF(K2456="","",COUNTIF($K$7:K2456,"ﾘｽﾄ１"))</f>
        <v/>
      </c>
      <c r="N2456" s="53" t="str">
        <f t="shared" si="429"/>
        <v/>
      </c>
      <c r="O2456" s="54" t="str">
        <f t="shared" si="430"/>
        <v/>
      </c>
      <c r="P2456" s="53" t="str">
        <f t="shared" si="421"/>
        <v/>
      </c>
      <c r="Q2456" s="52" t="str">
        <f t="shared" si="422"/>
        <v/>
      </c>
      <c r="R2456" s="55" t="str">
        <f t="shared" si="423"/>
        <v/>
      </c>
      <c r="S2456" s="52" t="str">
        <f t="shared" si="431"/>
        <v/>
      </c>
      <c r="T2456" s="83" t="str">
        <f t="shared" si="424"/>
        <v/>
      </c>
      <c r="U2456" s="53" t="str">
        <f>IF(S2456="","",COUNTIF($S$7:S2456,"該当２"))</f>
        <v/>
      </c>
      <c r="V2456" s="56" t="str">
        <f t="shared" si="425"/>
        <v/>
      </c>
      <c r="W2456" s="83" t="str">
        <f t="shared" si="426"/>
        <v/>
      </c>
      <c r="X2456" s="53" t="str">
        <f>IF(V2456="","",COUNTIF($V$7:V2456,"該当３"))</f>
        <v/>
      </c>
    </row>
    <row r="2457" spans="2:24">
      <c r="B2457" s="78"/>
      <c r="C2457" s="77"/>
      <c r="D2457" s="78"/>
      <c r="E2457" s="77"/>
      <c r="K2457" s="52" t="str">
        <f t="shared" si="427"/>
        <v/>
      </c>
      <c r="L2457" s="83" t="str">
        <f t="shared" si="428"/>
        <v/>
      </c>
      <c r="M2457" s="53" t="str">
        <f>IF(K2457="","",COUNTIF($K$7:K2457,"ﾘｽﾄ１"))</f>
        <v/>
      </c>
      <c r="N2457" s="53" t="str">
        <f t="shared" si="429"/>
        <v/>
      </c>
      <c r="O2457" s="54" t="str">
        <f t="shared" si="430"/>
        <v/>
      </c>
      <c r="P2457" s="53" t="str">
        <f t="shared" si="421"/>
        <v/>
      </c>
      <c r="Q2457" s="52" t="str">
        <f t="shared" si="422"/>
        <v/>
      </c>
      <c r="R2457" s="55" t="str">
        <f t="shared" si="423"/>
        <v/>
      </c>
      <c r="S2457" s="52" t="str">
        <f t="shared" si="431"/>
        <v/>
      </c>
      <c r="T2457" s="83" t="str">
        <f t="shared" si="424"/>
        <v/>
      </c>
      <c r="U2457" s="53" t="str">
        <f>IF(S2457="","",COUNTIF($S$7:S2457,"該当２"))</f>
        <v/>
      </c>
      <c r="V2457" s="56" t="str">
        <f t="shared" si="425"/>
        <v/>
      </c>
      <c r="W2457" s="83" t="str">
        <f t="shared" si="426"/>
        <v/>
      </c>
      <c r="X2457" s="53" t="str">
        <f>IF(V2457="","",COUNTIF($V$7:V2457,"該当３"))</f>
        <v/>
      </c>
    </row>
    <row r="2458" spans="2:24">
      <c r="B2458" s="78"/>
      <c r="C2458" s="77"/>
      <c r="D2458" s="78"/>
      <c r="E2458" s="77"/>
      <c r="K2458" s="52" t="str">
        <f t="shared" si="427"/>
        <v/>
      </c>
      <c r="L2458" s="83" t="str">
        <f t="shared" si="428"/>
        <v/>
      </c>
      <c r="M2458" s="53" t="str">
        <f>IF(K2458="","",COUNTIF($K$7:K2458,"ﾘｽﾄ１"))</f>
        <v/>
      </c>
      <c r="N2458" s="53" t="str">
        <f t="shared" si="429"/>
        <v/>
      </c>
      <c r="O2458" s="54" t="str">
        <f t="shared" si="430"/>
        <v/>
      </c>
      <c r="P2458" s="53" t="str">
        <f t="shared" si="421"/>
        <v/>
      </c>
      <c r="Q2458" s="52" t="str">
        <f t="shared" si="422"/>
        <v/>
      </c>
      <c r="R2458" s="55" t="str">
        <f t="shared" si="423"/>
        <v/>
      </c>
      <c r="S2458" s="52" t="str">
        <f t="shared" si="431"/>
        <v/>
      </c>
      <c r="T2458" s="83" t="str">
        <f t="shared" si="424"/>
        <v/>
      </c>
      <c r="U2458" s="53" t="str">
        <f>IF(S2458="","",COUNTIF($S$7:S2458,"該当２"))</f>
        <v/>
      </c>
      <c r="V2458" s="56" t="str">
        <f t="shared" si="425"/>
        <v/>
      </c>
      <c r="W2458" s="83" t="str">
        <f t="shared" si="426"/>
        <v/>
      </c>
      <c r="X2458" s="53" t="str">
        <f>IF(V2458="","",COUNTIF($V$7:V2458,"該当３"))</f>
        <v/>
      </c>
    </row>
    <row r="2459" spans="2:24">
      <c r="B2459" s="78"/>
      <c r="C2459" s="77"/>
      <c r="D2459" s="78"/>
      <c r="E2459" s="77"/>
      <c r="K2459" s="52" t="str">
        <f t="shared" si="427"/>
        <v/>
      </c>
      <c r="L2459" s="83" t="str">
        <f t="shared" si="428"/>
        <v/>
      </c>
      <c r="M2459" s="53" t="str">
        <f>IF(K2459="","",COUNTIF($K$7:K2459,"ﾘｽﾄ１"))</f>
        <v/>
      </c>
      <c r="N2459" s="53" t="str">
        <f t="shared" si="429"/>
        <v/>
      </c>
      <c r="O2459" s="54" t="str">
        <f t="shared" si="430"/>
        <v/>
      </c>
      <c r="P2459" s="53" t="str">
        <f t="shared" si="421"/>
        <v/>
      </c>
      <c r="Q2459" s="52" t="str">
        <f t="shared" si="422"/>
        <v/>
      </c>
      <c r="R2459" s="55" t="str">
        <f t="shared" si="423"/>
        <v/>
      </c>
      <c r="S2459" s="52" t="str">
        <f t="shared" si="431"/>
        <v/>
      </c>
      <c r="T2459" s="83" t="str">
        <f t="shared" si="424"/>
        <v/>
      </c>
      <c r="U2459" s="53" t="str">
        <f>IF(S2459="","",COUNTIF($S$7:S2459,"該当２"))</f>
        <v/>
      </c>
      <c r="V2459" s="56" t="str">
        <f t="shared" si="425"/>
        <v/>
      </c>
      <c r="W2459" s="83" t="str">
        <f t="shared" si="426"/>
        <v/>
      </c>
      <c r="X2459" s="53" t="str">
        <f>IF(V2459="","",COUNTIF($V$7:V2459,"該当３"))</f>
        <v/>
      </c>
    </row>
    <row r="2460" spans="2:24">
      <c r="B2460" s="78"/>
      <c r="C2460" s="77"/>
      <c r="D2460" s="78"/>
      <c r="E2460" s="77"/>
      <c r="K2460" s="52" t="str">
        <f t="shared" si="427"/>
        <v/>
      </c>
      <c r="L2460" s="83" t="str">
        <f t="shared" si="428"/>
        <v/>
      </c>
      <c r="M2460" s="53" t="str">
        <f>IF(K2460="","",COUNTIF($K$7:K2460,"ﾘｽﾄ１"))</f>
        <v/>
      </c>
      <c r="N2460" s="53" t="str">
        <f t="shared" si="429"/>
        <v/>
      </c>
      <c r="O2460" s="54" t="str">
        <f t="shared" si="430"/>
        <v/>
      </c>
      <c r="P2460" s="53" t="str">
        <f t="shared" si="421"/>
        <v/>
      </c>
      <c r="Q2460" s="52" t="str">
        <f t="shared" si="422"/>
        <v/>
      </c>
      <c r="R2460" s="55" t="str">
        <f t="shared" si="423"/>
        <v/>
      </c>
      <c r="S2460" s="52" t="str">
        <f t="shared" si="431"/>
        <v/>
      </c>
      <c r="T2460" s="83" t="str">
        <f t="shared" si="424"/>
        <v/>
      </c>
      <c r="U2460" s="53" t="str">
        <f>IF(S2460="","",COUNTIF($S$7:S2460,"該当２"))</f>
        <v/>
      </c>
      <c r="V2460" s="56" t="str">
        <f t="shared" si="425"/>
        <v/>
      </c>
      <c r="W2460" s="83" t="str">
        <f t="shared" si="426"/>
        <v/>
      </c>
      <c r="X2460" s="53" t="str">
        <f>IF(V2460="","",COUNTIF($V$7:V2460,"該当３"))</f>
        <v/>
      </c>
    </row>
    <row r="2461" spans="2:24">
      <c r="B2461" s="78"/>
      <c r="C2461" s="77"/>
      <c r="D2461" s="78"/>
      <c r="E2461" s="77"/>
      <c r="K2461" s="52" t="str">
        <f t="shared" si="427"/>
        <v/>
      </c>
      <c r="L2461" s="83" t="str">
        <f t="shared" si="428"/>
        <v/>
      </c>
      <c r="M2461" s="53" t="str">
        <f>IF(K2461="","",COUNTIF($K$7:K2461,"ﾘｽﾄ１"))</f>
        <v/>
      </c>
      <c r="N2461" s="53" t="str">
        <f t="shared" si="429"/>
        <v/>
      </c>
      <c r="O2461" s="54" t="str">
        <f t="shared" si="430"/>
        <v/>
      </c>
      <c r="P2461" s="53" t="str">
        <f t="shared" si="421"/>
        <v/>
      </c>
      <c r="Q2461" s="52" t="str">
        <f t="shared" si="422"/>
        <v/>
      </c>
      <c r="R2461" s="55" t="str">
        <f t="shared" si="423"/>
        <v/>
      </c>
      <c r="S2461" s="52" t="str">
        <f t="shared" si="431"/>
        <v/>
      </c>
      <c r="T2461" s="83" t="str">
        <f t="shared" si="424"/>
        <v/>
      </c>
      <c r="U2461" s="53" t="str">
        <f>IF(S2461="","",COUNTIF($S$7:S2461,"該当２"))</f>
        <v/>
      </c>
      <c r="V2461" s="56" t="str">
        <f t="shared" si="425"/>
        <v/>
      </c>
      <c r="W2461" s="83" t="str">
        <f t="shared" si="426"/>
        <v/>
      </c>
      <c r="X2461" s="53" t="str">
        <f>IF(V2461="","",COUNTIF($V$7:V2461,"該当３"))</f>
        <v/>
      </c>
    </row>
    <row r="2462" spans="2:24">
      <c r="B2462" s="78"/>
      <c r="C2462" s="77"/>
      <c r="D2462" s="78"/>
      <c r="E2462" s="77"/>
      <c r="K2462" s="52" t="str">
        <f t="shared" si="427"/>
        <v/>
      </c>
      <c r="L2462" s="83" t="str">
        <f t="shared" si="428"/>
        <v/>
      </c>
      <c r="M2462" s="53" t="str">
        <f>IF(K2462="","",COUNTIF($K$7:K2462,"ﾘｽﾄ１"))</f>
        <v/>
      </c>
      <c r="N2462" s="53" t="str">
        <f t="shared" si="429"/>
        <v/>
      </c>
      <c r="O2462" s="54" t="str">
        <f t="shared" si="430"/>
        <v/>
      </c>
      <c r="P2462" s="53" t="str">
        <f t="shared" si="421"/>
        <v/>
      </c>
      <c r="Q2462" s="52" t="str">
        <f t="shared" si="422"/>
        <v/>
      </c>
      <c r="R2462" s="55" t="str">
        <f t="shared" si="423"/>
        <v/>
      </c>
      <c r="S2462" s="52" t="str">
        <f t="shared" si="431"/>
        <v/>
      </c>
      <c r="T2462" s="83" t="str">
        <f t="shared" si="424"/>
        <v/>
      </c>
      <c r="U2462" s="53" t="str">
        <f>IF(S2462="","",COUNTIF($S$7:S2462,"該当２"))</f>
        <v/>
      </c>
      <c r="V2462" s="56" t="str">
        <f t="shared" si="425"/>
        <v/>
      </c>
      <c r="W2462" s="83" t="str">
        <f t="shared" si="426"/>
        <v/>
      </c>
      <c r="X2462" s="53" t="str">
        <f>IF(V2462="","",COUNTIF($V$7:V2462,"該当３"))</f>
        <v/>
      </c>
    </row>
    <row r="2463" spans="2:24">
      <c r="B2463" s="78"/>
      <c r="C2463" s="77"/>
      <c r="D2463" s="78"/>
      <c r="E2463" s="77"/>
      <c r="K2463" s="52" t="str">
        <f t="shared" si="427"/>
        <v/>
      </c>
      <c r="L2463" s="83" t="str">
        <f t="shared" si="428"/>
        <v/>
      </c>
      <c r="M2463" s="53" t="str">
        <f>IF(K2463="","",COUNTIF($K$7:K2463,"ﾘｽﾄ１"))</f>
        <v/>
      </c>
      <c r="N2463" s="53" t="str">
        <f t="shared" si="429"/>
        <v/>
      </c>
      <c r="O2463" s="54" t="str">
        <f t="shared" si="430"/>
        <v/>
      </c>
      <c r="P2463" s="53" t="str">
        <f t="shared" si="421"/>
        <v/>
      </c>
      <c r="Q2463" s="52" t="str">
        <f t="shared" si="422"/>
        <v/>
      </c>
      <c r="R2463" s="55" t="str">
        <f t="shared" si="423"/>
        <v/>
      </c>
      <c r="S2463" s="52" t="str">
        <f t="shared" si="431"/>
        <v/>
      </c>
      <c r="T2463" s="83" t="str">
        <f t="shared" si="424"/>
        <v/>
      </c>
      <c r="U2463" s="53" t="str">
        <f>IF(S2463="","",COUNTIF($S$7:S2463,"該当２"))</f>
        <v/>
      </c>
      <c r="V2463" s="56" t="str">
        <f t="shared" si="425"/>
        <v/>
      </c>
      <c r="W2463" s="83" t="str">
        <f t="shared" si="426"/>
        <v/>
      </c>
      <c r="X2463" s="53" t="str">
        <f>IF(V2463="","",COUNTIF($V$7:V2463,"該当３"))</f>
        <v/>
      </c>
    </row>
    <row r="2464" spans="2:24">
      <c r="B2464" s="78"/>
      <c r="C2464" s="77"/>
      <c r="D2464" s="78"/>
      <c r="E2464" s="77"/>
      <c r="K2464" s="52" t="str">
        <f t="shared" si="427"/>
        <v/>
      </c>
      <c r="L2464" s="83" t="str">
        <f t="shared" si="428"/>
        <v/>
      </c>
      <c r="M2464" s="53" t="str">
        <f>IF(K2464="","",COUNTIF($K$7:K2464,"ﾘｽﾄ１"))</f>
        <v/>
      </c>
      <c r="N2464" s="53" t="str">
        <f t="shared" si="429"/>
        <v/>
      </c>
      <c r="O2464" s="54" t="str">
        <f t="shared" si="430"/>
        <v/>
      </c>
      <c r="P2464" s="53" t="str">
        <f t="shared" si="421"/>
        <v/>
      </c>
      <c r="Q2464" s="52" t="str">
        <f t="shared" si="422"/>
        <v/>
      </c>
      <c r="R2464" s="55" t="str">
        <f t="shared" si="423"/>
        <v/>
      </c>
      <c r="S2464" s="52" t="str">
        <f t="shared" si="431"/>
        <v/>
      </c>
      <c r="T2464" s="83" t="str">
        <f t="shared" si="424"/>
        <v/>
      </c>
      <c r="U2464" s="53" t="str">
        <f>IF(S2464="","",COUNTIF($S$7:S2464,"該当２"))</f>
        <v/>
      </c>
      <c r="V2464" s="56" t="str">
        <f t="shared" si="425"/>
        <v/>
      </c>
      <c r="W2464" s="83" t="str">
        <f t="shared" si="426"/>
        <v/>
      </c>
      <c r="X2464" s="53" t="str">
        <f>IF(V2464="","",COUNTIF($V$7:V2464,"該当３"))</f>
        <v/>
      </c>
    </row>
    <row r="2465" spans="2:24">
      <c r="B2465" s="78"/>
      <c r="C2465" s="77"/>
      <c r="D2465" s="78"/>
      <c r="E2465" s="77"/>
      <c r="K2465" s="52" t="str">
        <f t="shared" si="427"/>
        <v/>
      </c>
      <c r="L2465" s="83" t="str">
        <f t="shared" si="428"/>
        <v/>
      </c>
      <c r="M2465" s="53" t="str">
        <f>IF(K2465="","",COUNTIF($K$7:K2465,"ﾘｽﾄ１"))</f>
        <v/>
      </c>
      <c r="N2465" s="53" t="str">
        <f t="shared" si="429"/>
        <v/>
      </c>
      <c r="O2465" s="54" t="str">
        <f t="shared" si="430"/>
        <v/>
      </c>
      <c r="P2465" s="53" t="str">
        <f t="shared" si="421"/>
        <v/>
      </c>
      <c r="Q2465" s="52" t="str">
        <f t="shared" si="422"/>
        <v/>
      </c>
      <c r="R2465" s="55" t="str">
        <f t="shared" si="423"/>
        <v/>
      </c>
      <c r="S2465" s="52" t="str">
        <f t="shared" si="431"/>
        <v/>
      </c>
      <c r="T2465" s="83" t="str">
        <f t="shared" si="424"/>
        <v/>
      </c>
      <c r="U2465" s="53" t="str">
        <f>IF(S2465="","",COUNTIF($S$7:S2465,"該当２"))</f>
        <v/>
      </c>
      <c r="V2465" s="56" t="str">
        <f t="shared" si="425"/>
        <v/>
      </c>
      <c r="W2465" s="83" t="str">
        <f t="shared" si="426"/>
        <v/>
      </c>
      <c r="X2465" s="53" t="str">
        <f>IF(V2465="","",COUNTIF($V$7:V2465,"該当３"))</f>
        <v/>
      </c>
    </row>
    <row r="2466" spans="2:24">
      <c r="B2466" s="78"/>
      <c r="C2466" s="77"/>
      <c r="D2466" s="78"/>
      <c r="E2466" s="77"/>
      <c r="K2466" s="52" t="str">
        <f t="shared" si="427"/>
        <v/>
      </c>
      <c r="L2466" s="83" t="str">
        <f t="shared" si="428"/>
        <v/>
      </c>
      <c r="M2466" s="53" t="str">
        <f>IF(K2466="","",COUNTIF($K$7:K2466,"ﾘｽﾄ１"))</f>
        <v/>
      </c>
      <c r="N2466" s="53" t="str">
        <f t="shared" si="429"/>
        <v/>
      </c>
      <c r="O2466" s="54" t="str">
        <f t="shared" si="430"/>
        <v/>
      </c>
      <c r="P2466" s="53" t="str">
        <f t="shared" si="421"/>
        <v/>
      </c>
      <c r="Q2466" s="52" t="str">
        <f t="shared" si="422"/>
        <v/>
      </c>
      <c r="R2466" s="55" t="str">
        <f t="shared" si="423"/>
        <v/>
      </c>
      <c r="S2466" s="52" t="str">
        <f t="shared" si="431"/>
        <v/>
      </c>
      <c r="T2466" s="83" t="str">
        <f t="shared" si="424"/>
        <v/>
      </c>
      <c r="U2466" s="53" t="str">
        <f>IF(S2466="","",COUNTIF($S$7:S2466,"該当２"))</f>
        <v/>
      </c>
      <c r="V2466" s="56" t="str">
        <f t="shared" si="425"/>
        <v/>
      </c>
      <c r="W2466" s="83" t="str">
        <f t="shared" si="426"/>
        <v/>
      </c>
      <c r="X2466" s="53" t="str">
        <f>IF(V2466="","",COUNTIF($V$7:V2466,"該当３"))</f>
        <v/>
      </c>
    </row>
    <row r="2467" spans="2:24">
      <c r="B2467" s="78"/>
      <c r="C2467" s="77"/>
      <c r="D2467" s="78"/>
      <c r="E2467" s="77"/>
      <c r="K2467" s="52" t="str">
        <f t="shared" si="427"/>
        <v/>
      </c>
      <c r="L2467" s="83" t="str">
        <f t="shared" si="428"/>
        <v/>
      </c>
      <c r="M2467" s="53" t="str">
        <f>IF(K2467="","",COUNTIF($K$7:K2467,"ﾘｽﾄ１"))</f>
        <v/>
      </c>
      <c r="N2467" s="53" t="str">
        <f t="shared" si="429"/>
        <v/>
      </c>
      <c r="O2467" s="54" t="str">
        <f t="shared" si="430"/>
        <v/>
      </c>
      <c r="P2467" s="53" t="str">
        <f t="shared" si="421"/>
        <v/>
      </c>
      <c r="Q2467" s="52" t="str">
        <f t="shared" si="422"/>
        <v/>
      </c>
      <c r="R2467" s="55" t="str">
        <f t="shared" si="423"/>
        <v/>
      </c>
      <c r="S2467" s="52" t="str">
        <f t="shared" si="431"/>
        <v/>
      </c>
      <c r="T2467" s="83" t="str">
        <f t="shared" si="424"/>
        <v/>
      </c>
      <c r="U2467" s="53" t="str">
        <f>IF(S2467="","",COUNTIF($S$7:S2467,"該当２"))</f>
        <v/>
      </c>
      <c r="V2467" s="56" t="str">
        <f t="shared" si="425"/>
        <v/>
      </c>
      <c r="W2467" s="83" t="str">
        <f t="shared" si="426"/>
        <v/>
      </c>
      <c r="X2467" s="53" t="str">
        <f>IF(V2467="","",COUNTIF($V$7:V2467,"該当３"))</f>
        <v/>
      </c>
    </row>
    <row r="2468" spans="2:24">
      <c r="B2468" s="78"/>
      <c r="C2468" s="77"/>
      <c r="D2468" s="78"/>
      <c r="E2468" s="77"/>
      <c r="K2468" s="52" t="str">
        <f t="shared" si="427"/>
        <v/>
      </c>
      <c r="L2468" s="83" t="str">
        <f t="shared" si="428"/>
        <v/>
      </c>
      <c r="M2468" s="53" t="str">
        <f>IF(K2468="","",COUNTIF($K$7:K2468,"ﾘｽﾄ１"))</f>
        <v/>
      </c>
      <c r="N2468" s="53" t="str">
        <f t="shared" si="429"/>
        <v/>
      </c>
      <c r="O2468" s="54" t="str">
        <f t="shared" si="430"/>
        <v/>
      </c>
      <c r="P2468" s="53" t="str">
        <f t="shared" si="421"/>
        <v/>
      </c>
      <c r="Q2468" s="52" t="str">
        <f t="shared" si="422"/>
        <v/>
      </c>
      <c r="R2468" s="55" t="str">
        <f t="shared" si="423"/>
        <v/>
      </c>
      <c r="S2468" s="52" t="str">
        <f t="shared" si="431"/>
        <v/>
      </c>
      <c r="T2468" s="83" t="str">
        <f t="shared" si="424"/>
        <v/>
      </c>
      <c r="U2468" s="53" t="str">
        <f>IF(S2468="","",COUNTIF($S$7:S2468,"該当２"))</f>
        <v/>
      </c>
      <c r="V2468" s="56" t="str">
        <f t="shared" si="425"/>
        <v/>
      </c>
      <c r="W2468" s="83" t="str">
        <f t="shared" si="426"/>
        <v/>
      </c>
      <c r="X2468" s="53" t="str">
        <f>IF(V2468="","",COUNTIF($V$7:V2468,"該当３"))</f>
        <v/>
      </c>
    </row>
    <row r="2469" spans="2:24">
      <c r="B2469" s="78"/>
      <c r="C2469" s="77"/>
      <c r="D2469" s="78"/>
      <c r="E2469" s="77"/>
      <c r="K2469" s="52" t="str">
        <f t="shared" si="427"/>
        <v/>
      </c>
      <c r="L2469" s="83" t="str">
        <f t="shared" si="428"/>
        <v/>
      </c>
      <c r="M2469" s="53" t="str">
        <f>IF(K2469="","",COUNTIF($K$7:K2469,"ﾘｽﾄ１"))</f>
        <v/>
      </c>
      <c r="N2469" s="53" t="str">
        <f t="shared" si="429"/>
        <v/>
      </c>
      <c r="O2469" s="54" t="str">
        <f t="shared" si="430"/>
        <v/>
      </c>
      <c r="P2469" s="53" t="str">
        <f t="shared" si="421"/>
        <v/>
      </c>
      <c r="Q2469" s="52" t="str">
        <f t="shared" si="422"/>
        <v/>
      </c>
      <c r="R2469" s="55" t="str">
        <f t="shared" si="423"/>
        <v/>
      </c>
      <c r="S2469" s="52" t="str">
        <f t="shared" si="431"/>
        <v/>
      </c>
      <c r="T2469" s="83" t="str">
        <f t="shared" si="424"/>
        <v/>
      </c>
      <c r="U2469" s="53" t="str">
        <f>IF(S2469="","",COUNTIF($S$7:S2469,"該当２"))</f>
        <v/>
      </c>
      <c r="V2469" s="56" t="str">
        <f t="shared" si="425"/>
        <v/>
      </c>
      <c r="W2469" s="83" t="str">
        <f t="shared" si="426"/>
        <v/>
      </c>
      <c r="X2469" s="53" t="str">
        <f>IF(V2469="","",COUNTIF($V$7:V2469,"該当３"))</f>
        <v/>
      </c>
    </row>
    <row r="2470" spans="2:24">
      <c r="B2470" s="78"/>
      <c r="C2470" s="77"/>
      <c r="D2470" s="78"/>
      <c r="E2470" s="77"/>
      <c r="K2470" s="52" t="str">
        <f t="shared" si="427"/>
        <v/>
      </c>
      <c r="L2470" s="83" t="str">
        <f t="shared" si="428"/>
        <v/>
      </c>
      <c r="M2470" s="53" t="str">
        <f>IF(K2470="","",COUNTIF($K$7:K2470,"ﾘｽﾄ１"))</f>
        <v/>
      </c>
      <c r="N2470" s="53" t="str">
        <f t="shared" si="429"/>
        <v/>
      </c>
      <c r="O2470" s="54" t="str">
        <f t="shared" si="430"/>
        <v/>
      </c>
      <c r="P2470" s="53" t="str">
        <f t="shared" si="421"/>
        <v/>
      </c>
      <c r="Q2470" s="52" t="str">
        <f t="shared" si="422"/>
        <v/>
      </c>
      <c r="R2470" s="55" t="str">
        <f t="shared" si="423"/>
        <v/>
      </c>
      <c r="S2470" s="52" t="str">
        <f t="shared" si="431"/>
        <v/>
      </c>
      <c r="T2470" s="83" t="str">
        <f t="shared" si="424"/>
        <v/>
      </c>
      <c r="U2470" s="53" t="str">
        <f>IF(S2470="","",COUNTIF($S$7:S2470,"該当２"))</f>
        <v/>
      </c>
      <c r="V2470" s="56" t="str">
        <f t="shared" si="425"/>
        <v/>
      </c>
      <c r="W2470" s="83" t="str">
        <f t="shared" si="426"/>
        <v/>
      </c>
      <c r="X2470" s="53" t="str">
        <f>IF(V2470="","",COUNTIF($V$7:V2470,"該当３"))</f>
        <v/>
      </c>
    </row>
    <row r="2471" spans="2:24">
      <c r="B2471" s="78"/>
      <c r="C2471" s="77"/>
      <c r="D2471" s="78"/>
      <c r="E2471" s="77"/>
      <c r="K2471" s="52" t="str">
        <f t="shared" si="427"/>
        <v/>
      </c>
      <c r="L2471" s="83" t="str">
        <f t="shared" si="428"/>
        <v/>
      </c>
      <c r="M2471" s="53" t="str">
        <f>IF(K2471="","",COUNTIF($K$7:K2471,"ﾘｽﾄ１"))</f>
        <v/>
      </c>
      <c r="N2471" s="53" t="str">
        <f t="shared" si="429"/>
        <v/>
      </c>
      <c r="O2471" s="54" t="str">
        <f t="shared" si="430"/>
        <v/>
      </c>
      <c r="P2471" s="53" t="str">
        <f t="shared" si="421"/>
        <v/>
      </c>
      <c r="Q2471" s="52" t="str">
        <f t="shared" si="422"/>
        <v/>
      </c>
      <c r="R2471" s="55" t="str">
        <f t="shared" si="423"/>
        <v/>
      </c>
      <c r="S2471" s="52" t="str">
        <f t="shared" si="431"/>
        <v/>
      </c>
      <c r="T2471" s="83" t="str">
        <f t="shared" si="424"/>
        <v/>
      </c>
      <c r="U2471" s="53" t="str">
        <f>IF(S2471="","",COUNTIF($S$7:S2471,"該当２"))</f>
        <v/>
      </c>
      <c r="V2471" s="56" t="str">
        <f t="shared" si="425"/>
        <v/>
      </c>
      <c r="W2471" s="83" t="str">
        <f t="shared" si="426"/>
        <v/>
      </c>
      <c r="X2471" s="53" t="str">
        <f>IF(V2471="","",COUNTIF($V$7:V2471,"該当３"))</f>
        <v/>
      </c>
    </row>
    <row r="2472" spans="2:24">
      <c r="B2472" s="78"/>
      <c r="C2472" s="77"/>
      <c r="D2472" s="78"/>
      <c r="E2472" s="77"/>
      <c r="K2472" s="52" t="str">
        <f t="shared" si="427"/>
        <v/>
      </c>
      <c r="L2472" s="83" t="str">
        <f t="shared" si="428"/>
        <v/>
      </c>
      <c r="M2472" s="53" t="str">
        <f>IF(K2472="","",COUNTIF($K$7:K2472,"ﾘｽﾄ１"))</f>
        <v/>
      </c>
      <c r="N2472" s="53" t="str">
        <f t="shared" si="429"/>
        <v/>
      </c>
      <c r="O2472" s="54" t="str">
        <f t="shared" si="430"/>
        <v/>
      </c>
      <c r="P2472" s="53" t="str">
        <f t="shared" si="421"/>
        <v/>
      </c>
      <c r="Q2472" s="52" t="str">
        <f t="shared" si="422"/>
        <v/>
      </c>
      <c r="R2472" s="55" t="str">
        <f t="shared" si="423"/>
        <v/>
      </c>
      <c r="S2472" s="52" t="str">
        <f t="shared" si="431"/>
        <v/>
      </c>
      <c r="T2472" s="83" t="str">
        <f t="shared" si="424"/>
        <v/>
      </c>
      <c r="U2472" s="53" t="str">
        <f>IF(S2472="","",COUNTIF($S$7:S2472,"該当２"))</f>
        <v/>
      </c>
      <c r="V2472" s="56" t="str">
        <f t="shared" si="425"/>
        <v/>
      </c>
      <c r="W2472" s="83" t="str">
        <f t="shared" si="426"/>
        <v/>
      </c>
      <c r="X2472" s="53" t="str">
        <f>IF(V2472="","",COUNTIF($V$7:V2472,"該当３"))</f>
        <v/>
      </c>
    </row>
    <row r="2473" spans="2:24">
      <c r="B2473" s="78"/>
      <c r="C2473" s="77"/>
      <c r="D2473" s="78"/>
      <c r="E2473" s="77"/>
      <c r="K2473" s="52" t="str">
        <f t="shared" si="427"/>
        <v/>
      </c>
      <c r="L2473" s="83" t="str">
        <f t="shared" si="428"/>
        <v/>
      </c>
      <c r="M2473" s="53" t="str">
        <f>IF(K2473="","",COUNTIF($K$7:K2473,"ﾘｽﾄ１"))</f>
        <v/>
      </c>
      <c r="N2473" s="53" t="str">
        <f t="shared" si="429"/>
        <v/>
      </c>
      <c r="O2473" s="54" t="str">
        <f t="shared" si="430"/>
        <v/>
      </c>
      <c r="P2473" s="53" t="str">
        <f t="shared" si="421"/>
        <v/>
      </c>
      <c r="Q2473" s="52" t="str">
        <f t="shared" si="422"/>
        <v/>
      </c>
      <c r="R2473" s="55" t="str">
        <f t="shared" si="423"/>
        <v/>
      </c>
      <c r="S2473" s="52" t="str">
        <f t="shared" si="431"/>
        <v/>
      </c>
      <c r="T2473" s="83" t="str">
        <f t="shared" si="424"/>
        <v/>
      </c>
      <c r="U2473" s="53" t="str">
        <f>IF(S2473="","",COUNTIF($S$7:S2473,"該当２"))</f>
        <v/>
      </c>
      <c r="V2473" s="56" t="str">
        <f t="shared" si="425"/>
        <v/>
      </c>
      <c r="W2473" s="83" t="str">
        <f t="shared" si="426"/>
        <v/>
      </c>
      <c r="X2473" s="53" t="str">
        <f>IF(V2473="","",COUNTIF($V$7:V2473,"該当３"))</f>
        <v/>
      </c>
    </row>
    <row r="2474" spans="2:24">
      <c r="B2474" s="78"/>
      <c r="C2474" s="77"/>
      <c r="D2474" s="78"/>
      <c r="E2474" s="77"/>
      <c r="K2474" s="52" t="str">
        <f t="shared" si="427"/>
        <v/>
      </c>
      <c r="L2474" s="83" t="str">
        <f t="shared" si="428"/>
        <v/>
      </c>
      <c r="M2474" s="53" t="str">
        <f>IF(K2474="","",COUNTIF($K$7:K2474,"ﾘｽﾄ１"))</f>
        <v/>
      </c>
      <c r="N2474" s="53" t="str">
        <f t="shared" si="429"/>
        <v/>
      </c>
      <c r="O2474" s="54" t="str">
        <f t="shared" si="430"/>
        <v/>
      </c>
      <c r="P2474" s="53" t="str">
        <f t="shared" si="421"/>
        <v/>
      </c>
      <c r="Q2474" s="52" t="str">
        <f t="shared" si="422"/>
        <v/>
      </c>
      <c r="R2474" s="55" t="str">
        <f t="shared" si="423"/>
        <v/>
      </c>
      <c r="S2474" s="52" t="str">
        <f t="shared" si="431"/>
        <v/>
      </c>
      <c r="T2474" s="83" t="str">
        <f t="shared" si="424"/>
        <v/>
      </c>
      <c r="U2474" s="53" t="str">
        <f>IF(S2474="","",COUNTIF($S$7:S2474,"該当２"))</f>
        <v/>
      </c>
      <c r="V2474" s="56" t="str">
        <f t="shared" si="425"/>
        <v/>
      </c>
      <c r="W2474" s="83" t="str">
        <f t="shared" si="426"/>
        <v/>
      </c>
      <c r="X2474" s="53" t="str">
        <f>IF(V2474="","",COUNTIF($V$7:V2474,"該当３"))</f>
        <v/>
      </c>
    </row>
    <row r="2475" spans="2:24">
      <c r="B2475" s="78"/>
      <c r="C2475" s="77"/>
      <c r="D2475" s="78"/>
      <c r="E2475" s="77"/>
      <c r="K2475" s="52" t="str">
        <f t="shared" si="427"/>
        <v/>
      </c>
      <c r="L2475" s="83" t="str">
        <f t="shared" si="428"/>
        <v/>
      </c>
      <c r="M2475" s="53" t="str">
        <f>IF(K2475="","",COUNTIF($K$7:K2475,"ﾘｽﾄ１"))</f>
        <v/>
      </c>
      <c r="N2475" s="53" t="str">
        <f t="shared" si="429"/>
        <v/>
      </c>
      <c r="O2475" s="54" t="str">
        <f t="shared" si="430"/>
        <v/>
      </c>
      <c r="P2475" s="53" t="str">
        <f t="shared" si="421"/>
        <v/>
      </c>
      <c r="Q2475" s="52" t="str">
        <f t="shared" si="422"/>
        <v/>
      </c>
      <c r="R2475" s="55" t="str">
        <f t="shared" si="423"/>
        <v/>
      </c>
      <c r="S2475" s="52" t="str">
        <f t="shared" si="431"/>
        <v/>
      </c>
      <c r="T2475" s="83" t="str">
        <f t="shared" si="424"/>
        <v/>
      </c>
      <c r="U2475" s="53" t="str">
        <f>IF(S2475="","",COUNTIF($S$7:S2475,"該当２"))</f>
        <v/>
      </c>
      <c r="V2475" s="56" t="str">
        <f t="shared" si="425"/>
        <v/>
      </c>
      <c r="W2475" s="83" t="str">
        <f t="shared" si="426"/>
        <v/>
      </c>
      <c r="X2475" s="53" t="str">
        <f>IF(V2475="","",COUNTIF($V$7:V2475,"該当３"))</f>
        <v/>
      </c>
    </row>
    <row r="2476" spans="2:24">
      <c r="B2476" s="78"/>
      <c r="C2476" s="77"/>
      <c r="D2476" s="78"/>
      <c r="E2476" s="77"/>
      <c r="K2476" s="52" t="str">
        <f t="shared" si="427"/>
        <v/>
      </c>
      <c r="L2476" s="83" t="str">
        <f t="shared" si="428"/>
        <v/>
      </c>
      <c r="M2476" s="53" t="str">
        <f>IF(K2476="","",COUNTIF($K$7:K2476,"ﾘｽﾄ１"))</f>
        <v/>
      </c>
      <c r="N2476" s="53" t="str">
        <f t="shared" si="429"/>
        <v/>
      </c>
      <c r="O2476" s="54" t="str">
        <f t="shared" si="430"/>
        <v/>
      </c>
      <c r="P2476" s="53" t="str">
        <f t="shared" si="421"/>
        <v/>
      </c>
      <c r="Q2476" s="52" t="str">
        <f t="shared" si="422"/>
        <v/>
      </c>
      <c r="R2476" s="55" t="str">
        <f t="shared" si="423"/>
        <v/>
      </c>
      <c r="S2476" s="52" t="str">
        <f t="shared" si="431"/>
        <v/>
      </c>
      <c r="T2476" s="83" t="str">
        <f t="shared" si="424"/>
        <v/>
      </c>
      <c r="U2476" s="53" t="str">
        <f>IF(S2476="","",COUNTIF($S$7:S2476,"該当２"))</f>
        <v/>
      </c>
      <c r="V2476" s="56" t="str">
        <f t="shared" si="425"/>
        <v/>
      </c>
      <c r="W2476" s="83" t="str">
        <f t="shared" si="426"/>
        <v/>
      </c>
      <c r="X2476" s="53" t="str">
        <f>IF(V2476="","",COUNTIF($V$7:V2476,"該当３"))</f>
        <v/>
      </c>
    </row>
    <row r="2477" spans="2:24">
      <c r="B2477" s="78"/>
      <c r="C2477" s="77"/>
      <c r="D2477" s="78"/>
      <c r="E2477" s="77"/>
      <c r="K2477" s="52" t="str">
        <f t="shared" si="427"/>
        <v/>
      </c>
      <c r="L2477" s="83" t="str">
        <f t="shared" si="428"/>
        <v/>
      </c>
      <c r="M2477" s="53" t="str">
        <f>IF(K2477="","",COUNTIF($K$7:K2477,"ﾘｽﾄ１"))</f>
        <v/>
      </c>
      <c r="N2477" s="53" t="str">
        <f t="shared" si="429"/>
        <v/>
      </c>
      <c r="O2477" s="54" t="str">
        <f t="shared" si="430"/>
        <v/>
      </c>
      <c r="P2477" s="53" t="str">
        <f t="shared" si="421"/>
        <v/>
      </c>
      <c r="Q2477" s="52" t="str">
        <f t="shared" si="422"/>
        <v/>
      </c>
      <c r="R2477" s="55" t="str">
        <f t="shared" si="423"/>
        <v/>
      </c>
      <c r="S2477" s="52" t="str">
        <f t="shared" si="431"/>
        <v/>
      </c>
      <c r="T2477" s="83" t="str">
        <f t="shared" si="424"/>
        <v/>
      </c>
      <c r="U2477" s="53" t="str">
        <f>IF(S2477="","",COUNTIF($S$7:S2477,"該当２"))</f>
        <v/>
      </c>
      <c r="V2477" s="56" t="str">
        <f t="shared" si="425"/>
        <v/>
      </c>
      <c r="W2477" s="83" t="str">
        <f t="shared" si="426"/>
        <v/>
      </c>
      <c r="X2477" s="53" t="str">
        <f>IF(V2477="","",COUNTIF($V$7:V2477,"該当３"))</f>
        <v/>
      </c>
    </row>
    <row r="2478" spans="2:24">
      <c r="B2478" s="78"/>
      <c r="C2478" s="77"/>
      <c r="D2478" s="78"/>
      <c r="E2478" s="77"/>
      <c r="K2478" s="52" t="str">
        <f t="shared" si="427"/>
        <v/>
      </c>
      <c r="L2478" s="83" t="str">
        <f t="shared" si="428"/>
        <v/>
      </c>
      <c r="M2478" s="53" t="str">
        <f>IF(K2478="","",COUNTIF($K$7:K2478,"ﾘｽﾄ１"))</f>
        <v/>
      </c>
      <c r="N2478" s="53" t="str">
        <f t="shared" si="429"/>
        <v/>
      </c>
      <c r="O2478" s="54" t="str">
        <f t="shared" si="430"/>
        <v/>
      </c>
      <c r="P2478" s="53" t="str">
        <f t="shared" si="421"/>
        <v/>
      </c>
      <c r="Q2478" s="52" t="str">
        <f t="shared" si="422"/>
        <v/>
      </c>
      <c r="R2478" s="55" t="str">
        <f t="shared" si="423"/>
        <v/>
      </c>
      <c r="S2478" s="52" t="str">
        <f t="shared" si="431"/>
        <v/>
      </c>
      <c r="T2478" s="83" t="str">
        <f t="shared" si="424"/>
        <v/>
      </c>
      <c r="U2478" s="53" t="str">
        <f>IF(S2478="","",COUNTIF($S$7:S2478,"該当２"))</f>
        <v/>
      </c>
      <c r="V2478" s="56" t="str">
        <f t="shared" si="425"/>
        <v/>
      </c>
      <c r="W2478" s="83" t="str">
        <f t="shared" si="426"/>
        <v/>
      </c>
      <c r="X2478" s="53" t="str">
        <f>IF(V2478="","",COUNTIF($V$7:V2478,"該当３"))</f>
        <v/>
      </c>
    </row>
    <row r="2479" spans="2:24">
      <c r="B2479" s="78"/>
      <c r="C2479" s="77"/>
      <c r="D2479" s="78"/>
      <c r="E2479" s="77"/>
      <c r="K2479" s="52" t="str">
        <f t="shared" si="427"/>
        <v/>
      </c>
      <c r="L2479" s="83" t="str">
        <f t="shared" si="428"/>
        <v/>
      </c>
      <c r="M2479" s="53" t="str">
        <f>IF(K2479="","",COUNTIF($K$7:K2479,"ﾘｽﾄ１"))</f>
        <v/>
      </c>
      <c r="N2479" s="53" t="str">
        <f t="shared" si="429"/>
        <v/>
      </c>
      <c r="O2479" s="54" t="str">
        <f t="shared" si="430"/>
        <v/>
      </c>
      <c r="P2479" s="53" t="str">
        <f t="shared" si="421"/>
        <v/>
      </c>
      <c r="Q2479" s="52" t="str">
        <f t="shared" si="422"/>
        <v/>
      </c>
      <c r="R2479" s="55" t="str">
        <f t="shared" si="423"/>
        <v/>
      </c>
      <c r="S2479" s="52" t="str">
        <f t="shared" si="431"/>
        <v/>
      </c>
      <c r="T2479" s="83" t="str">
        <f t="shared" si="424"/>
        <v/>
      </c>
      <c r="U2479" s="53" t="str">
        <f>IF(S2479="","",COUNTIF($S$7:S2479,"該当２"))</f>
        <v/>
      </c>
      <c r="V2479" s="56" t="str">
        <f t="shared" si="425"/>
        <v/>
      </c>
      <c r="W2479" s="83" t="str">
        <f t="shared" si="426"/>
        <v/>
      </c>
      <c r="X2479" s="53" t="str">
        <f>IF(V2479="","",COUNTIF($V$7:V2479,"該当３"))</f>
        <v/>
      </c>
    </row>
    <row r="2480" spans="2:24">
      <c r="B2480" s="78"/>
      <c r="C2480" s="77"/>
      <c r="D2480" s="78"/>
      <c r="E2480" s="77"/>
      <c r="K2480" s="52" t="str">
        <f t="shared" si="427"/>
        <v/>
      </c>
      <c r="L2480" s="83" t="str">
        <f t="shared" si="428"/>
        <v/>
      </c>
      <c r="M2480" s="53" t="str">
        <f>IF(K2480="","",COUNTIF($K$7:K2480,"ﾘｽﾄ１"))</f>
        <v/>
      </c>
      <c r="N2480" s="53" t="str">
        <f t="shared" si="429"/>
        <v/>
      </c>
      <c r="O2480" s="54" t="str">
        <f t="shared" si="430"/>
        <v/>
      </c>
      <c r="P2480" s="53" t="str">
        <f t="shared" si="421"/>
        <v/>
      </c>
      <c r="Q2480" s="52" t="str">
        <f t="shared" si="422"/>
        <v/>
      </c>
      <c r="R2480" s="55" t="str">
        <f t="shared" si="423"/>
        <v/>
      </c>
      <c r="S2480" s="52" t="str">
        <f t="shared" si="431"/>
        <v/>
      </c>
      <c r="T2480" s="83" t="str">
        <f t="shared" si="424"/>
        <v/>
      </c>
      <c r="U2480" s="53" t="str">
        <f>IF(S2480="","",COUNTIF($S$7:S2480,"該当２"))</f>
        <v/>
      </c>
      <c r="V2480" s="56" t="str">
        <f t="shared" si="425"/>
        <v/>
      </c>
      <c r="W2480" s="83" t="str">
        <f t="shared" si="426"/>
        <v/>
      </c>
      <c r="X2480" s="53" t="str">
        <f>IF(V2480="","",COUNTIF($V$7:V2480,"該当３"))</f>
        <v/>
      </c>
    </row>
    <row r="2481" spans="2:24">
      <c r="B2481" s="78"/>
      <c r="C2481" s="77"/>
      <c r="D2481" s="78"/>
      <c r="E2481" s="77"/>
      <c r="K2481" s="52" t="str">
        <f t="shared" si="427"/>
        <v/>
      </c>
      <c r="L2481" s="83" t="str">
        <f t="shared" si="428"/>
        <v/>
      </c>
      <c r="M2481" s="53" t="str">
        <f>IF(K2481="","",COUNTIF($K$7:K2481,"ﾘｽﾄ１"))</f>
        <v/>
      </c>
      <c r="N2481" s="53" t="str">
        <f t="shared" si="429"/>
        <v/>
      </c>
      <c r="O2481" s="54" t="str">
        <f t="shared" si="430"/>
        <v/>
      </c>
      <c r="P2481" s="53" t="str">
        <f t="shared" si="421"/>
        <v/>
      </c>
      <c r="Q2481" s="52" t="str">
        <f t="shared" si="422"/>
        <v/>
      </c>
      <c r="R2481" s="55" t="str">
        <f t="shared" si="423"/>
        <v/>
      </c>
      <c r="S2481" s="52" t="str">
        <f t="shared" si="431"/>
        <v/>
      </c>
      <c r="T2481" s="83" t="str">
        <f t="shared" si="424"/>
        <v/>
      </c>
      <c r="U2481" s="53" t="str">
        <f>IF(S2481="","",COUNTIF($S$7:S2481,"該当２"))</f>
        <v/>
      </c>
      <c r="V2481" s="56" t="str">
        <f t="shared" si="425"/>
        <v/>
      </c>
      <c r="W2481" s="83" t="str">
        <f t="shared" si="426"/>
        <v/>
      </c>
      <c r="X2481" s="53" t="str">
        <f>IF(V2481="","",COUNTIF($V$7:V2481,"該当３"))</f>
        <v/>
      </c>
    </row>
    <row r="2482" spans="2:24">
      <c r="B2482" s="78"/>
      <c r="C2482" s="77"/>
      <c r="D2482" s="78"/>
      <c r="E2482" s="77"/>
      <c r="K2482" s="52" t="str">
        <f t="shared" si="427"/>
        <v/>
      </c>
      <c r="L2482" s="83" t="str">
        <f t="shared" si="428"/>
        <v/>
      </c>
      <c r="M2482" s="53" t="str">
        <f>IF(K2482="","",COUNTIF($K$7:K2482,"ﾘｽﾄ１"))</f>
        <v/>
      </c>
      <c r="N2482" s="53" t="str">
        <f t="shared" si="429"/>
        <v/>
      </c>
      <c r="O2482" s="54" t="str">
        <f t="shared" si="430"/>
        <v/>
      </c>
      <c r="P2482" s="53" t="str">
        <f t="shared" si="421"/>
        <v/>
      </c>
      <c r="Q2482" s="52" t="str">
        <f t="shared" si="422"/>
        <v/>
      </c>
      <c r="R2482" s="55" t="str">
        <f t="shared" si="423"/>
        <v/>
      </c>
      <c r="S2482" s="52" t="str">
        <f t="shared" si="431"/>
        <v/>
      </c>
      <c r="T2482" s="83" t="str">
        <f t="shared" si="424"/>
        <v/>
      </c>
      <c r="U2482" s="53" t="str">
        <f>IF(S2482="","",COUNTIF($S$7:S2482,"該当２"))</f>
        <v/>
      </c>
      <c r="V2482" s="56" t="str">
        <f t="shared" si="425"/>
        <v/>
      </c>
      <c r="W2482" s="83" t="str">
        <f t="shared" si="426"/>
        <v/>
      </c>
      <c r="X2482" s="53" t="str">
        <f>IF(V2482="","",COUNTIF($V$7:V2482,"該当３"))</f>
        <v/>
      </c>
    </row>
    <row r="2483" spans="2:24">
      <c r="B2483" s="78"/>
      <c r="C2483" s="77"/>
      <c r="D2483" s="78"/>
      <c r="E2483" s="77"/>
      <c r="K2483" s="52" t="str">
        <f t="shared" si="427"/>
        <v/>
      </c>
      <c r="L2483" s="83" t="str">
        <f t="shared" si="428"/>
        <v/>
      </c>
      <c r="M2483" s="53" t="str">
        <f>IF(K2483="","",COUNTIF($K$7:K2483,"ﾘｽﾄ１"))</f>
        <v/>
      </c>
      <c r="N2483" s="53" t="str">
        <f t="shared" si="429"/>
        <v/>
      </c>
      <c r="O2483" s="54" t="str">
        <f t="shared" si="430"/>
        <v/>
      </c>
      <c r="P2483" s="53" t="str">
        <f t="shared" si="421"/>
        <v/>
      </c>
      <c r="Q2483" s="52" t="str">
        <f t="shared" si="422"/>
        <v/>
      </c>
      <c r="R2483" s="55" t="str">
        <f t="shared" si="423"/>
        <v/>
      </c>
      <c r="S2483" s="52" t="str">
        <f t="shared" si="431"/>
        <v/>
      </c>
      <c r="T2483" s="83" t="str">
        <f t="shared" si="424"/>
        <v/>
      </c>
      <c r="U2483" s="53" t="str">
        <f>IF(S2483="","",COUNTIF($S$7:S2483,"該当２"))</f>
        <v/>
      </c>
      <c r="V2483" s="56" t="str">
        <f t="shared" si="425"/>
        <v/>
      </c>
      <c r="W2483" s="83" t="str">
        <f t="shared" si="426"/>
        <v/>
      </c>
      <c r="X2483" s="53" t="str">
        <f>IF(V2483="","",COUNTIF($V$7:V2483,"該当３"))</f>
        <v/>
      </c>
    </row>
    <row r="2484" spans="2:24">
      <c r="B2484" s="78"/>
      <c r="C2484" s="77"/>
      <c r="D2484" s="78"/>
      <c r="E2484" s="77"/>
      <c r="K2484" s="52" t="str">
        <f t="shared" si="427"/>
        <v/>
      </c>
      <c r="L2484" s="83" t="str">
        <f t="shared" si="428"/>
        <v/>
      </c>
      <c r="M2484" s="53" t="str">
        <f>IF(K2484="","",COUNTIF($K$7:K2484,"ﾘｽﾄ１"))</f>
        <v/>
      </c>
      <c r="N2484" s="53" t="str">
        <f t="shared" si="429"/>
        <v/>
      </c>
      <c r="O2484" s="54" t="str">
        <f t="shared" si="430"/>
        <v/>
      </c>
      <c r="P2484" s="53" t="str">
        <f t="shared" si="421"/>
        <v/>
      </c>
      <c r="Q2484" s="52" t="str">
        <f t="shared" si="422"/>
        <v/>
      </c>
      <c r="R2484" s="55" t="str">
        <f t="shared" si="423"/>
        <v/>
      </c>
      <c r="S2484" s="52" t="str">
        <f t="shared" si="431"/>
        <v/>
      </c>
      <c r="T2484" s="83" t="str">
        <f t="shared" si="424"/>
        <v/>
      </c>
      <c r="U2484" s="53" t="str">
        <f>IF(S2484="","",COUNTIF($S$7:S2484,"該当２"))</f>
        <v/>
      </c>
      <c r="V2484" s="56" t="str">
        <f t="shared" si="425"/>
        <v/>
      </c>
      <c r="W2484" s="83" t="str">
        <f t="shared" si="426"/>
        <v/>
      </c>
      <c r="X2484" s="53" t="str">
        <f>IF(V2484="","",COUNTIF($V$7:V2484,"該当３"))</f>
        <v/>
      </c>
    </row>
    <row r="2485" spans="2:24">
      <c r="B2485" s="78"/>
      <c r="C2485" s="77"/>
      <c r="D2485" s="78"/>
      <c r="E2485" s="77"/>
      <c r="K2485" s="52" t="str">
        <f t="shared" si="427"/>
        <v/>
      </c>
      <c r="L2485" s="83" t="str">
        <f t="shared" si="428"/>
        <v/>
      </c>
      <c r="M2485" s="53" t="str">
        <f>IF(K2485="","",COUNTIF($K$7:K2485,"ﾘｽﾄ１"))</f>
        <v/>
      </c>
      <c r="N2485" s="53" t="str">
        <f t="shared" si="429"/>
        <v/>
      </c>
      <c r="O2485" s="54" t="str">
        <f t="shared" si="430"/>
        <v/>
      </c>
      <c r="P2485" s="53" t="str">
        <f t="shared" si="421"/>
        <v/>
      </c>
      <c r="Q2485" s="52" t="str">
        <f t="shared" si="422"/>
        <v/>
      </c>
      <c r="R2485" s="55" t="str">
        <f t="shared" si="423"/>
        <v/>
      </c>
      <c r="S2485" s="52" t="str">
        <f t="shared" si="431"/>
        <v/>
      </c>
      <c r="T2485" s="83" t="str">
        <f t="shared" si="424"/>
        <v/>
      </c>
      <c r="U2485" s="53" t="str">
        <f>IF(S2485="","",COUNTIF($S$7:S2485,"該当２"))</f>
        <v/>
      </c>
      <c r="V2485" s="56" t="str">
        <f t="shared" si="425"/>
        <v/>
      </c>
      <c r="W2485" s="83" t="str">
        <f t="shared" si="426"/>
        <v/>
      </c>
      <c r="X2485" s="53" t="str">
        <f>IF(V2485="","",COUNTIF($V$7:V2485,"該当３"))</f>
        <v/>
      </c>
    </row>
    <row r="2486" spans="2:24">
      <c r="B2486" s="78"/>
      <c r="C2486" s="77"/>
      <c r="D2486" s="78"/>
      <c r="E2486" s="77"/>
      <c r="K2486" s="52" t="str">
        <f t="shared" si="427"/>
        <v/>
      </c>
      <c r="L2486" s="83" t="str">
        <f t="shared" si="428"/>
        <v/>
      </c>
      <c r="M2486" s="53" t="str">
        <f>IF(K2486="","",COUNTIF($K$7:K2486,"ﾘｽﾄ１"))</f>
        <v/>
      </c>
      <c r="N2486" s="53" t="str">
        <f t="shared" si="429"/>
        <v/>
      </c>
      <c r="O2486" s="54" t="str">
        <f t="shared" si="430"/>
        <v/>
      </c>
      <c r="P2486" s="53" t="str">
        <f t="shared" si="421"/>
        <v/>
      </c>
      <c r="Q2486" s="52" t="str">
        <f t="shared" si="422"/>
        <v/>
      </c>
      <c r="R2486" s="55" t="str">
        <f t="shared" si="423"/>
        <v/>
      </c>
      <c r="S2486" s="52" t="str">
        <f t="shared" si="431"/>
        <v/>
      </c>
      <c r="T2486" s="83" t="str">
        <f t="shared" si="424"/>
        <v/>
      </c>
      <c r="U2486" s="53" t="str">
        <f>IF(S2486="","",COUNTIF($S$7:S2486,"該当２"))</f>
        <v/>
      </c>
      <c r="V2486" s="56" t="str">
        <f t="shared" si="425"/>
        <v/>
      </c>
      <c r="W2486" s="83" t="str">
        <f t="shared" si="426"/>
        <v/>
      </c>
      <c r="X2486" s="53" t="str">
        <f>IF(V2486="","",COUNTIF($V$7:V2486,"該当３"))</f>
        <v/>
      </c>
    </row>
    <row r="2487" spans="2:24">
      <c r="B2487" s="78"/>
      <c r="C2487" s="77"/>
      <c r="D2487" s="78"/>
      <c r="E2487" s="77"/>
      <c r="K2487" s="52" t="str">
        <f t="shared" si="427"/>
        <v/>
      </c>
      <c r="L2487" s="83" t="str">
        <f t="shared" si="428"/>
        <v/>
      </c>
      <c r="M2487" s="53" t="str">
        <f>IF(K2487="","",COUNTIF($K$7:K2487,"ﾘｽﾄ１"))</f>
        <v/>
      </c>
      <c r="N2487" s="53" t="str">
        <f t="shared" si="429"/>
        <v/>
      </c>
      <c r="O2487" s="54" t="str">
        <f t="shared" si="430"/>
        <v/>
      </c>
      <c r="P2487" s="53" t="str">
        <f t="shared" si="421"/>
        <v/>
      </c>
      <c r="Q2487" s="52" t="str">
        <f t="shared" si="422"/>
        <v/>
      </c>
      <c r="R2487" s="55" t="str">
        <f t="shared" si="423"/>
        <v/>
      </c>
      <c r="S2487" s="52" t="str">
        <f t="shared" si="431"/>
        <v/>
      </c>
      <c r="T2487" s="83" t="str">
        <f t="shared" si="424"/>
        <v/>
      </c>
      <c r="U2487" s="53" t="str">
        <f>IF(S2487="","",COUNTIF($S$7:S2487,"該当２"))</f>
        <v/>
      </c>
      <c r="V2487" s="56" t="str">
        <f t="shared" si="425"/>
        <v/>
      </c>
      <c r="W2487" s="83" t="str">
        <f t="shared" si="426"/>
        <v/>
      </c>
      <c r="X2487" s="53" t="str">
        <f>IF(V2487="","",COUNTIF($V$7:V2487,"該当３"))</f>
        <v/>
      </c>
    </row>
    <row r="2488" spans="2:24">
      <c r="B2488" s="78"/>
      <c r="C2488" s="77"/>
      <c r="D2488" s="78"/>
      <c r="E2488" s="77"/>
      <c r="K2488" s="52" t="str">
        <f t="shared" si="427"/>
        <v/>
      </c>
      <c r="L2488" s="83" t="str">
        <f t="shared" si="428"/>
        <v/>
      </c>
      <c r="M2488" s="53" t="str">
        <f>IF(K2488="","",COUNTIF($K$7:K2488,"ﾘｽﾄ１"))</f>
        <v/>
      </c>
      <c r="N2488" s="53" t="str">
        <f t="shared" si="429"/>
        <v/>
      </c>
      <c r="O2488" s="54" t="str">
        <f t="shared" si="430"/>
        <v/>
      </c>
      <c r="P2488" s="53" t="str">
        <f t="shared" si="421"/>
        <v/>
      </c>
      <c r="Q2488" s="52" t="str">
        <f t="shared" si="422"/>
        <v/>
      </c>
      <c r="R2488" s="55" t="str">
        <f t="shared" si="423"/>
        <v/>
      </c>
      <c r="S2488" s="52" t="str">
        <f t="shared" si="431"/>
        <v/>
      </c>
      <c r="T2488" s="83" t="str">
        <f t="shared" si="424"/>
        <v/>
      </c>
      <c r="U2488" s="53" t="str">
        <f>IF(S2488="","",COUNTIF($S$7:S2488,"該当２"))</f>
        <v/>
      </c>
      <c r="V2488" s="56" t="str">
        <f t="shared" si="425"/>
        <v/>
      </c>
      <c r="W2488" s="83" t="str">
        <f t="shared" si="426"/>
        <v/>
      </c>
      <c r="X2488" s="53" t="str">
        <f>IF(V2488="","",COUNTIF($V$7:V2488,"該当３"))</f>
        <v/>
      </c>
    </row>
    <row r="2489" spans="2:24">
      <c r="B2489" s="78"/>
      <c r="C2489" s="77"/>
      <c r="D2489" s="78"/>
      <c r="E2489" s="77"/>
      <c r="K2489" s="52" t="str">
        <f t="shared" si="427"/>
        <v/>
      </c>
      <c r="L2489" s="83" t="str">
        <f t="shared" si="428"/>
        <v/>
      </c>
      <c r="M2489" s="53" t="str">
        <f>IF(K2489="","",COUNTIF($K$7:K2489,"ﾘｽﾄ１"))</f>
        <v/>
      </c>
      <c r="N2489" s="53" t="str">
        <f t="shared" si="429"/>
        <v/>
      </c>
      <c r="O2489" s="54" t="str">
        <f t="shared" si="430"/>
        <v/>
      </c>
      <c r="P2489" s="53" t="str">
        <f t="shared" si="421"/>
        <v/>
      </c>
      <c r="Q2489" s="52" t="str">
        <f t="shared" si="422"/>
        <v/>
      </c>
      <c r="R2489" s="55" t="str">
        <f t="shared" si="423"/>
        <v/>
      </c>
      <c r="S2489" s="52" t="str">
        <f t="shared" si="431"/>
        <v/>
      </c>
      <c r="T2489" s="83" t="str">
        <f t="shared" si="424"/>
        <v/>
      </c>
      <c r="U2489" s="53" t="str">
        <f>IF(S2489="","",COUNTIF($S$7:S2489,"該当２"))</f>
        <v/>
      </c>
      <c r="V2489" s="56" t="str">
        <f t="shared" si="425"/>
        <v/>
      </c>
      <c r="W2489" s="83" t="str">
        <f t="shared" si="426"/>
        <v/>
      </c>
      <c r="X2489" s="53" t="str">
        <f>IF(V2489="","",COUNTIF($V$7:V2489,"該当３"))</f>
        <v/>
      </c>
    </row>
    <row r="2490" spans="2:24">
      <c r="B2490" s="78"/>
      <c r="C2490" s="77"/>
      <c r="D2490" s="78"/>
      <c r="E2490" s="77"/>
      <c r="K2490" s="52" t="str">
        <f t="shared" si="427"/>
        <v/>
      </c>
      <c r="L2490" s="83" t="str">
        <f t="shared" si="428"/>
        <v/>
      </c>
      <c r="M2490" s="53" t="str">
        <f>IF(K2490="","",COUNTIF($K$7:K2490,"ﾘｽﾄ１"))</f>
        <v/>
      </c>
      <c r="N2490" s="53" t="str">
        <f t="shared" si="429"/>
        <v/>
      </c>
      <c r="O2490" s="54" t="str">
        <f t="shared" si="430"/>
        <v/>
      </c>
      <c r="P2490" s="53" t="str">
        <f t="shared" si="421"/>
        <v/>
      </c>
      <c r="Q2490" s="52" t="str">
        <f t="shared" si="422"/>
        <v/>
      </c>
      <c r="R2490" s="55" t="str">
        <f t="shared" si="423"/>
        <v/>
      </c>
      <c r="S2490" s="52" t="str">
        <f t="shared" si="431"/>
        <v/>
      </c>
      <c r="T2490" s="83" t="str">
        <f t="shared" si="424"/>
        <v/>
      </c>
      <c r="U2490" s="53" t="str">
        <f>IF(S2490="","",COUNTIF($S$7:S2490,"該当２"))</f>
        <v/>
      </c>
      <c r="V2490" s="56" t="str">
        <f t="shared" si="425"/>
        <v/>
      </c>
      <c r="W2490" s="83" t="str">
        <f t="shared" si="426"/>
        <v/>
      </c>
      <c r="X2490" s="53" t="str">
        <f>IF(V2490="","",COUNTIF($V$7:V2490,"該当３"))</f>
        <v/>
      </c>
    </row>
    <row r="2491" spans="2:24">
      <c r="B2491" s="78"/>
      <c r="C2491" s="77"/>
      <c r="D2491" s="78"/>
      <c r="E2491" s="77"/>
      <c r="K2491" s="52" t="str">
        <f t="shared" si="427"/>
        <v/>
      </c>
      <c r="L2491" s="83" t="str">
        <f t="shared" si="428"/>
        <v/>
      </c>
      <c r="M2491" s="53" t="str">
        <f>IF(K2491="","",COUNTIF($K$7:K2491,"ﾘｽﾄ１"))</f>
        <v/>
      </c>
      <c r="N2491" s="53" t="str">
        <f t="shared" si="429"/>
        <v/>
      </c>
      <c r="O2491" s="54" t="str">
        <f t="shared" si="430"/>
        <v/>
      </c>
      <c r="P2491" s="53" t="str">
        <f t="shared" si="421"/>
        <v/>
      </c>
      <c r="Q2491" s="52" t="str">
        <f t="shared" si="422"/>
        <v/>
      </c>
      <c r="R2491" s="55" t="str">
        <f t="shared" si="423"/>
        <v/>
      </c>
      <c r="S2491" s="52" t="str">
        <f t="shared" si="431"/>
        <v/>
      </c>
      <c r="T2491" s="83" t="str">
        <f t="shared" si="424"/>
        <v/>
      </c>
      <c r="U2491" s="53" t="str">
        <f>IF(S2491="","",COUNTIF($S$7:S2491,"該当２"))</f>
        <v/>
      </c>
      <c r="V2491" s="56" t="str">
        <f t="shared" si="425"/>
        <v/>
      </c>
      <c r="W2491" s="83" t="str">
        <f t="shared" si="426"/>
        <v/>
      </c>
      <c r="X2491" s="53" t="str">
        <f>IF(V2491="","",COUNTIF($V$7:V2491,"該当３"))</f>
        <v/>
      </c>
    </row>
    <row r="2492" spans="2:24">
      <c r="B2492" s="78"/>
      <c r="C2492" s="77"/>
      <c r="D2492" s="78"/>
      <c r="E2492" s="77"/>
      <c r="K2492" s="52" t="str">
        <f t="shared" si="427"/>
        <v/>
      </c>
      <c r="L2492" s="83" t="str">
        <f t="shared" si="428"/>
        <v/>
      </c>
      <c r="M2492" s="53" t="str">
        <f>IF(K2492="","",COUNTIF($K$7:K2492,"ﾘｽﾄ１"))</f>
        <v/>
      </c>
      <c r="N2492" s="53" t="str">
        <f t="shared" si="429"/>
        <v/>
      </c>
      <c r="O2492" s="54" t="str">
        <f t="shared" si="430"/>
        <v/>
      </c>
      <c r="P2492" s="53" t="str">
        <f t="shared" si="421"/>
        <v/>
      </c>
      <c r="Q2492" s="52" t="str">
        <f t="shared" si="422"/>
        <v/>
      </c>
      <c r="R2492" s="55" t="str">
        <f t="shared" si="423"/>
        <v/>
      </c>
      <c r="S2492" s="52" t="str">
        <f t="shared" si="431"/>
        <v/>
      </c>
      <c r="T2492" s="83" t="str">
        <f t="shared" si="424"/>
        <v/>
      </c>
      <c r="U2492" s="53" t="str">
        <f>IF(S2492="","",COUNTIF($S$7:S2492,"該当２"))</f>
        <v/>
      </c>
      <c r="V2492" s="56" t="str">
        <f t="shared" si="425"/>
        <v/>
      </c>
      <c r="W2492" s="83" t="str">
        <f t="shared" si="426"/>
        <v/>
      </c>
      <c r="X2492" s="53" t="str">
        <f>IF(V2492="","",COUNTIF($V$7:V2492,"該当３"))</f>
        <v/>
      </c>
    </row>
    <row r="2493" spans="2:24">
      <c r="B2493" s="78"/>
      <c r="C2493" s="77"/>
      <c r="D2493" s="78"/>
      <c r="E2493" s="77"/>
      <c r="K2493" s="52" t="str">
        <f t="shared" si="427"/>
        <v/>
      </c>
      <c r="L2493" s="83" t="str">
        <f t="shared" si="428"/>
        <v/>
      </c>
      <c r="M2493" s="53" t="str">
        <f>IF(K2493="","",COUNTIF($K$7:K2493,"ﾘｽﾄ１"))</f>
        <v/>
      </c>
      <c r="N2493" s="53" t="str">
        <f t="shared" si="429"/>
        <v/>
      </c>
      <c r="O2493" s="54" t="str">
        <f t="shared" si="430"/>
        <v/>
      </c>
      <c r="P2493" s="53" t="str">
        <f t="shared" si="421"/>
        <v/>
      </c>
      <c r="Q2493" s="52" t="str">
        <f t="shared" si="422"/>
        <v/>
      </c>
      <c r="R2493" s="55" t="str">
        <f t="shared" si="423"/>
        <v/>
      </c>
      <c r="S2493" s="52" t="str">
        <f t="shared" si="431"/>
        <v/>
      </c>
      <c r="T2493" s="83" t="str">
        <f t="shared" si="424"/>
        <v/>
      </c>
      <c r="U2493" s="53" t="str">
        <f>IF(S2493="","",COUNTIF($S$7:S2493,"該当２"))</f>
        <v/>
      </c>
      <c r="V2493" s="56" t="str">
        <f t="shared" si="425"/>
        <v/>
      </c>
      <c r="W2493" s="83" t="str">
        <f t="shared" si="426"/>
        <v/>
      </c>
      <c r="X2493" s="53" t="str">
        <f>IF(V2493="","",COUNTIF($V$7:V2493,"該当３"))</f>
        <v/>
      </c>
    </row>
    <row r="2494" spans="2:24">
      <c r="B2494" s="78"/>
      <c r="C2494" s="77"/>
      <c r="D2494" s="78"/>
      <c r="E2494" s="77"/>
      <c r="K2494" s="52" t="str">
        <f t="shared" si="427"/>
        <v/>
      </c>
      <c r="L2494" s="83" t="str">
        <f t="shared" si="428"/>
        <v/>
      </c>
      <c r="M2494" s="53" t="str">
        <f>IF(K2494="","",COUNTIF($K$7:K2494,"ﾘｽﾄ１"))</f>
        <v/>
      </c>
      <c r="N2494" s="53" t="str">
        <f t="shared" si="429"/>
        <v/>
      </c>
      <c r="O2494" s="54" t="str">
        <f t="shared" si="430"/>
        <v/>
      </c>
      <c r="P2494" s="53" t="str">
        <f t="shared" si="421"/>
        <v/>
      </c>
      <c r="Q2494" s="52" t="str">
        <f t="shared" si="422"/>
        <v/>
      </c>
      <c r="R2494" s="55" t="str">
        <f t="shared" si="423"/>
        <v/>
      </c>
      <c r="S2494" s="52" t="str">
        <f t="shared" si="431"/>
        <v/>
      </c>
      <c r="T2494" s="83" t="str">
        <f t="shared" si="424"/>
        <v/>
      </c>
      <c r="U2494" s="53" t="str">
        <f>IF(S2494="","",COUNTIF($S$7:S2494,"該当２"))</f>
        <v/>
      </c>
      <c r="V2494" s="56" t="str">
        <f t="shared" si="425"/>
        <v/>
      </c>
      <c r="W2494" s="83" t="str">
        <f t="shared" si="426"/>
        <v/>
      </c>
      <c r="X2494" s="53" t="str">
        <f>IF(V2494="","",COUNTIF($V$7:V2494,"該当３"))</f>
        <v/>
      </c>
    </row>
    <row r="2495" spans="2:24">
      <c r="B2495" s="78"/>
      <c r="C2495" s="77"/>
      <c r="D2495" s="78"/>
      <c r="E2495" s="77"/>
      <c r="K2495" s="52" t="str">
        <f t="shared" si="427"/>
        <v/>
      </c>
      <c r="L2495" s="83" t="str">
        <f t="shared" si="428"/>
        <v/>
      </c>
      <c r="M2495" s="53" t="str">
        <f>IF(K2495="","",COUNTIF($K$7:K2495,"ﾘｽﾄ１"))</f>
        <v/>
      </c>
      <c r="N2495" s="53" t="str">
        <f t="shared" si="429"/>
        <v/>
      </c>
      <c r="O2495" s="54" t="str">
        <f t="shared" si="430"/>
        <v/>
      </c>
      <c r="P2495" s="53" t="str">
        <f t="shared" si="421"/>
        <v/>
      </c>
      <c r="Q2495" s="52" t="str">
        <f t="shared" si="422"/>
        <v/>
      </c>
      <c r="R2495" s="55" t="str">
        <f t="shared" si="423"/>
        <v/>
      </c>
      <c r="S2495" s="52" t="str">
        <f t="shared" si="431"/>
        <v/>
      </c>
      <c r="T2495" s="83" t="str">
        <f t="shared" si="424"/>
        <v/>
      </c>
      <c r="U2495" s="53" t="str">
        <f>IF(S2495="","",COUNTIF($S$7:S2495,"該当２"))</f>
        <v/>
      </c>
      <c r="V2495" s="56" t="str">
        <f t="shared" si="425"/>
        <v/>
      </c>
      <c r="W2495" s="83" t="str">
        <f t="shared" si="426"/>
        <v/>
      </c>
      <c r="X2495" s="53" t="str">
        <f>IF(V2495="","",COUNTIF($V$7:V2495,"該当３"))</f>
        <v/>
      </c>
    </row>
    <row r="2496" spans="2:24">
      <c r="B2496" s="78"/>
      <c r="C2496" s="77"/>
      <c r="D2496" s="78"/>
      <c r="E2496" s="77"/>
      <c r="K2496" s="52" t="str">
        <f t="shared" si="427"/>
        <v/>
      </c>
      <c r="L2496" s="83" t="str">
        <f t="shared" si="428"/>
        <v/>
      </c>
      <c r="M2496" s="53" t="str">
        <f>IF(K2496="","",COUNTIF($K$7:K2496,"ﾘｽﾄ１"))</f>
        <v/>
      </c>
      <c r="N2496" s="53" t="str">
        <f t="shared" si="429"/>
        <v/>
      </c>
      <c r="O2496" s="54" t="str">
        <f t="shared" si="430"/>
        <v/>
      </c>
      <c r="P2496" s="53" t="str">
        <f t="shared" si="421"/>
        <v/>
      </c>
      <c r="Q2496" s="52" t="str">
        <f t="shared" si="422"/>
        <v/>
      </c>
      <c r="R2496" s="55" t="str">
        <f t="shared" si="423"/>
        <v/>
      </c>
      <c r="S2496" s="52" t="str">
        <f t="shared" si="431"/>
        <v/>
      </c>
      <c r="T2496" s="83" t="str">
        <f t="shared" si="424"/>
        <v/>
      </c>
      <c r="U2496" s="53" t="str">
        <f>IF(S2496="","",COUNTIF($S$7:S2496,"該当２"))</f>
        <v/>
      </c>
      <c r="V2496" s="56" t="str">
        <f t="shared" si="425"/>
        <v/>
      </c>
      <c r="W2496" s="83" t="str">
        <f t="shared" si="426"/>
        <v/>
      </c>
      <c r="X2496" s="53" t="str">
        <f>IF(V2496="","",COUNTIF($V$7:V2496,"該当３"))</f>
        <v/>
      </c>
    </row>
    <row r="2497" spans="2:24">
      <c r="B2497" s="78"/>
      <c r="C2497" s="77"/>
      <c r="D2497" s="78"/>
      <c r="E2497" s="77"/>
      <c r="K2497" s="52" t="str">
        <f t="shared" si="427"/>
        <v/>
      </c>
      <c r="L2497" s="83" t="str">
        <f t="shared" si="428"/>
        <v/>
      </c>
      <c r="M2497" s="53" t="str">
        <f>IF(K2497="","",COUNTIF($K$7:K2497,"ﾘｽﾄ１"))</f>
        <v/>
      </c>
      <c r="N2497" s="53" t="str">
        <f t="shared" si="429"/>
        <v/>
      </c>
      <c r="O2497" s="54" t="str">
        <f t="shared" si="430"/>
        <v/>
      </c>
      <c r="P2497" s="53" t="str">
        <f t="shared" si="421"/>
        <v/>
      </c>
      <c r="Q2497" s="52" t="str">
        <f t="shared" si="422"/>
        <v/>
      </c>
      <c r="R2497" s="55" t="str">
        <f t="shared" si="423"/>
        <v/>
      </c>
      <c r="S2497" s="52" t="str">
        <f t="shared" si="431"/>
        <v/>
      </c>
      <c r="T2497" s="83" t="str">
        <f t="shared" si="424"/>
        <v/>
      </c>
      <c r="U2497" s="53" t="str">
        <f>IF(S2497="","",COUNTIF($S$7:S2497,"該当２"))</f>
        <v/>
      </c>
      <c r="V2497" s="56" t="str">
        <f t="shared" si="425"/>
        <v/>
      </c>
      <c r="W2497" s="83" t="str">
        <f t="shared" si="426"/>
        <v/>
      </c>
      <c r="X2497" s="53" t="str">
        <f>IF(V2497="","",COUNTIF($V$7:V2497,"該当３"))</f>
        <v/>
      </c>
    </row>
    <row r="2498" spans="2:24">
      <c r="B2498" s="78"/>
      <c r="C2498" s="77"/>
      <c r="D2498" s="78"/>
      <c r="E2498" s="77"/>
      <c r="K2498" s="52" t="str">
        <f t="shared" si="427"/>
        <v/>
      </c>
      <c r="L2498" s="83" t="str">
        <f t="shared" si="428"/>
        <v/>
      </c>
      <c r="M2498" s="53" t="str">
        <f>IF(K2498="","",COUNTIF($K$7:K2498,"ﾘｽﾄ１"))</f>
        <v/>
      </c>
      <c r="N2498" s="53" t="str">
        <f t="shared" si="429"/>
        <v/>
      </c>
      <c r="O2498" s="54" t="str">
        <f t="shared" si="430"/>
        <v/>
      </c>
      <c r="P2498" s="53" t="str">
        <f t="shared" si="421"/>
        <v/>
      </c>
      <c r="Q2498" s="52" t="str">
        <f t="shared" si="422"/>
        <v/>
      </c>
      <c r="R2498" s="55" t="str">
        <f t="shared" si="423"/>
        <v/>
      </c>
      <c r="S2498" s="52" t="str">
        <f t="shared" si="431"/>
        <v/>
      </c>
      <c r="T2498" s="83" t="str">
        <f t="shared" si="424"/>
        <v/>
      </c>
      <c r="U2498" s="53" t="str">
        <f>IF(S2498="","",COUNTIF($S$7:S2498,"該当２"))</f>
        <v/>
      </c>
      <c r="V2498" s="56" t="str">
        <f t="shared" si="425"/>
        <v/>
      </c>
      <c r="W2498" s="83" t="str">
        <f t="shared" si="426"/>
        <v/>
      </c>
      <c r="X2498" s="53" t="str">
        <f>IF(V2498="","",COUNTIF($V$7:V2498,"該当３"))</f>
        <v/>
      </c>
    </row>
    <row r="2499" spans="2:24">
      <c r="B2499" s="78"/>
      <c r="C2499" s="77"/>
      <c r="D2499" s="78"/>
      <c r="E2499" s="77"/>
      <c r="K2499" s="52" t="str">
        <f t="shared" si="427"/>
        <v/>
      </c>
      <c r="L2499" s="83" t="str">
        <f t="shared" si="428"/>
        <v/>
      </c>
      <c r="M2499" s="53" t="str">
        <f>IF(K2499="","",COUNTIF($K$7:K2499,"ﾘｽﾄ１"))</f>
        <v/>
      </c>
      <c r="N2499" s="53" t="str">
        <f t="shared" si="429"/>
        <v/>
      </c>
      <c r="O2499" s="54" t="str">
        <f t="shared" si="430"/>
        <v/>
      </c>
      <c r="P2499" s="53" t="str">
        <f t="shared" si="421"/>
        <v/>
      </c>
      <c r="Q2499" s="52" t="str">
        <f t="shared" si="422"/>
        <v/>
      </c>
      <c r="R2499" s="55" t="str">
        <f t="shared" si="423"/>
        <v/>
      </c>
      <c r="S2499" s="52" t="str">
        <f t="shared" si="431"/>
        <v/>
      </c>
      <c r="T2499" s="83" t="str">
        <f t="shared" si="424"/>
        <v/>
      </c>
      <c r="U2499" s="53" t="str">
        <f>IF(S2499="","",COUNTIF($S$7:S2499,"該当２"))</f>
        <v/>
      </c>
      <c r="V2499" s="56" t="str">
        <f t="shared" si="425"/>
        <v/>
      </c>
      <c r="W2499" s="83" t="str">
        <f t="shared" si="426"/>
        <v/>
      </c>
      <c r="X2499" s="53" t="str">
        <f>IF(V2499="","",COUNTIF($V$7:V2499,"該当３"))</f>
        <v/>
      </c>
    </row>
    <row r="2500" spans="2:24">
      <c r="B2500" s="78"/>
      <c r="C2500" s="77"/>
      <c r="D2500" s="78"/>
      <c r="E2500" s="77"/>
      <c r="K2500" s="52" t="str">
        <f t="shared" si="427"/>
        <v/>
      </c>
      <c r="L2500" s="83" t="str">
        <f t="shared" si="428"/>
        <v/>
      </c>
      <c r="M2500" s="53" t="str">
        <f>IF(K2500="","",COUNTIF($K$7:K2500,"ﾘｽﾄ１"))</f>
        <v/>
      </c>
      <c r="N2500" s="53" t="str">
        <f t="shared" si="429"/>
        <v/>
      </c>
      <c r="O2500" s="54" t="str">
        <f t="shared" si="430"/>
        <v/>
      </c>
      <c r="P2500" s="53" t="str">
        <f t="shared" si="421"/>
        <v/>
      </c>
      <c r="Q2500" s="52" t="str">
        <f t="shared" si="422"/>
        <v/>
      </c>
      <c r="R2500" s="55" t="str">
        <f t="shared" si="423"/>
        <v/>
      </c>
      <c r="S2500" s="52" t="str">
        <f t="shared" si="431"/>
        <v/>
      </c>
      <c r="T2500" s="83" t="str">
        <f t="shared" si="424"/>
        <v/>
      </c>
      <c r="U2500" s="53" t="str">
        <f>IF(S2500="","",COUNTIF($S$7:S2500,"該当２"))</f>
        <v/>
      </c>
      <c r="V2500" s="56" t="str">
        <f t="shared" si="425"/>
        <v/>
      </c>
      <c r="W2500" s="83" t="str">
        <f t="shared" si="426"/>
        <v/>
      </c>
      <c r="X2500" s="53" t="str">
        <f>IF(V2500="","",COUNTIF($V$7:V2500,"該当３"))</f>
        <v/>
      </c>
    </row>
    <row r="2501" spans="2:24">
      <c r="B2501" s="78"/>
      <c r="C2501" s="77"/>
      <c r="D2501" s="78"/>
      <c r="E2501" s="77"/>
      <c r="K2501" s="52" t="str">
        <f t="shared" si="427"/>
        <v/>
      </c>
      <c r="L2501" s="83" t="str">
        <f t="shared" si="428"/>
        <v/>
      </c>
      <c r="M2501" s="53" t="str">
        <f>IF(K2501="","",COUNTIF($K$7:K2501,"ﾘｽﾄ１"))</f>
        <v/>
      </c>
      <c r="N2501" s="53" t="str">
        <f t="shared" si="429"/>
        <v/>
      </c>
      <c r="O2501" s="54" t="str">
        <f t="shared" si="430"/>
        <v/>
      </c>
      <c r="P2501" s="53" t="str">
        <f t="shared" si="421"/>
        <v/>
      </c>
      <c r="Q2501" s="52" t="str">
        <f t="shared" si="422"/>
        <v/>
      </c>
      <c r="R2501" s="55" t="str">
        <f t="shared" si="423"/>
        <v/>
      </c>
      <c r="S2501" s="52" t="str">
        <f t="shared" si="431"/>
        <v/>
      </c>
      <c r="T2501" s="83" t="str">
        <f t="shared" si="424"/>
        <v/>
      </c>
      <c r="U2501" s="53" t="str">
        <f>IF(S2501="","",COUNTIF($S$7:S2501,"該当２"))</f>
        <v/>
      </c>
      <c r="V2501" s="56" t="str">
        <f t="shared" si="425"/>
        <v/>
      </c>
      <c r="W2501" s="83" t="str">
        <f t="shared" si="426"/>
        <v/>
      </c>
      <c r="X2501" s="53" t="str">
        <f>IF(V2501="","",COUNTIF($V$7:V2501,"該当３"))</f>
        <v/>
      </c>
    </row>
    <row r="2502" spans="2:24">
      <c r="B2502" s="78"/>
      <c r="C2502" s="77"/>
      <c r="D2502" s="78"/>
      <c r="E2502" s="77"/>
      <c r="K2502" s="52" t="str">
        <f t="shared" si="427"/>
        <v/>
      </c>
      <c r="L2502" s="83" t="str">
        <f t="shared" si="428"/>
        <v/>
      </c>
      <c r="M2502" s="53" t="str">
        <f>IF(K2502="","",COUNTIF($K$7:K2502,"ﾘｽﾄ１"))</f>
        <v/>
      </c>
      <c r="N2502" s="53" t="str">
        <f t="shared" si="429"/>
        <v/>
      </c>
      <c r="O2502" s="54" t="str">
        <f t="shared" si="430"/>
        <v/>
      </c>
      <c r="P2502" s="53" t="str">
        <f t="shared" si="421"/>
        <v/>
      </c>
      <c r="Q2502" s="52" t="str">
        <f t="shared" si="422"/>
        <v/>
      </c>
      <c r="R2502" s="55" t="str">
        <f t="shared" si="423"/>
        <v/>
      </c>
      <c r="S2502" s="52" t="str">
        <f t="shared" si="431"/>
        <v/>
      </c>
      <c r="T2502" s="83" t="str">
        <f t="shared" si="424"/>
        <v/>
      </c>
      <c r="U2502" s="53" t="str">
        <f>IF(S2502="","",COUNTIF($S$7:S2502,"該当２"))</f>
        <v/>
      </c>
      <c r="V2502" s="56" t="str">
        <f t="shared" si="425"/>
        <v/>
      </c>
      <c r="W2502" s="83" t="str">
        <f t="shared" si="426"/>
        <v/>
      </c>
      <c r="X2502" s="53" t="str">
        <f>IF(V2502="","",COUNTIF($V$7:V2502,"該当３"))</f>
        <v/>
      </c>
    </row>
    <row r="2503" spans="2:24">
      <c r="B2503" s="78"/>
      <c r="C2503" s="77"/>
      <c r="D2503" s="78"/>
      <c r="E2503" s="77"/>
      <c r="K2503" s="52" t="str">
        <f t="shared" si="427"/>
        <v/>
      </c>
      <c r="L2503" s="83" t="str">
        <f t="shared" si="428"/>
        <v/>
      </c>
      <c r="M2503" s="53" t="str">
        <f>IF(K2503="","",COUNTIF($K$7:K2503,"ﾘｽﾄ１"))</f>
        <v/>
      </c>
      <c r="N2503" s="53" t="str">
        <f t="shared" si="429"/>
        <v/>
      </c>
      <c r="O2503" s="54" t="str">
        <f t="shared" si="430"/>
        <v/>
      </c>
      <c r="P2503" s="53" t="str">
        <f t="shared" si="421"/>
        <v/>
      </c>
      <c r="Q2503" s="52" t="str">
        <f t="shared" si="422"/>
        <v/>
      </c>
      <c r="R2503" s="55" t="str">
        <f t="shared" si="423"/>
        <v/>
      </c>
      <c r="S2503" s="52" t="str">
        <f t="shared" si="431"/>
        <v/>
      </c>
      <c r="T2503" s="83" t="str">
        <f t="shared" si="424"/>
        <v/>
      </c>
      <c r="U2503" s="53" t="str">
        <f>IF(S2503="","",COUNTIF($S$7:S2503,"該当２"))</f>
        <v/>
      </c>
      <c r="V2503" s="56" t="str">
        <f t="shared" si="425"/>
        <v/>
      </c>
      <c r="W2503" s="83" t="str">
        <f t="shared" si="426"/>
        <v/>
      </c>
      <c r="X2503" s="53" t="str">
        <f>IF(V2503="","",COUNTIF($V$7:V2503,"該当３"))</f>
        <v/>
      </c>
    </row>
    <row r="2504" spans="2:24">
      <c r="B2504" s="78"/>
      <c r="C2504" s="77"/>
      <c r="D2504" s="78"/>
      <c r="E2504" s="77"/>
      <c r="K2504" s="52" t="str">
        <f t="shared" si="427"/>
        <v/>
      </c>
      <c r="L2504" s="83" t="str">
        <f t="shared" si="428"/>
        <v/>
      </c>
      <c r="M2504" s="53" t="str">
        <f>IF(K2504="","",COUNTIF($K$7:K2504,"ﾘｽﾄ１"))</f>
        <v/>
      </c>
      <c r="N2504" s="53" t="str">
        <f t="shared" si="429"/>
        <v/>
      </c>
      <c r="O2504" s="54" t="str">
        <f t="shared" si="430"/>
        <v/>
      </c>
      <c r="P2504" s="53" t="str">
        <f t="shared" si="421"/>
        <v/>
      </c>
      <c r="Q2504" s="52" t="str">
        <f t="shared" si="422"/>
        <v/>
      </c>
      <c r="R2504" s="55" t="str">
        <f t="shared" si="423"/>
        <v/>
      </c>
      <c r="S2504" s="52" t="str">
        <f t="shared" si="431"/>
        <v/>
      </c>
      <c r="T2504" s="83" t="str">
        <f t="shared" si="424"/>
        <v/>
      </c>
      <c r="U2504" s="53" t="str">
        <f>IF(S2504="","",COUNTIF($S$7:S2504,"該当２"))</f>
        <v/>
      </c>
      <c r="V2504" s="56" t="str">
        <f t="shared" si="425"/>
        <v/>
      </c>
      <c r="W2504" s="83" t="str">
        <f t="shared" si="426"/>
        <v/>
      </c>
      <c r="X2504" s="53" t="str">
        <f>IF(V2504="","",COUNTIF($V$7:V2504,"該当３"))</f>
        <v/>
      </c>
    </row>
    <row r="2505" spans="2:24">
      <c r="B2505" s="78"/>
      <c r="C2505" s="77"/>
      <c r="D2505" s="78"/>
      <c r="E2505" s="77"/>
      <c r="K2505" s="52" t="str">
        <f t="shared" si="427"/>
        <v/>
      </c>
      <c r="L2505" s="83" t="str">
        <f t="shared" si="428"/>
        <v/>
      </c>
      <c r="M2505" s="53" t="str">
        <f>IF(K2505="","",COUNTIF($K$7:K2505,"ﾘｽﾄ１"))</f>
        <v/>
      </c>
      <c r="N2505" s="53" t="str">
        <f t="shared" si="429"/>
        <v/>
      </c>
      <c r="O2505" s="54" t="str">
        <f t="shared" si="430"/>
        <v/>
      </c>
      <c r="P2505" s="53" t="str">
        <f t="shared" si="421"/>
        <v/>
      </c>
      <c r="Q2505" s="52" t="str">
        <f t="shared" si="422"/>
        <v/>
      </c>
      <c r="R2505" s="55" t="str">
        <f t="shared" si="423"/>
        <v/>
      </c>
      <c r="S2505" s="52" t="str">
        <f t="shared" si="431"/>
        <v/>
      </c>
      <c r="T2505" s="83" t="str">
        <f t="shared" si="424"/>
        <v/>
      </c>
      <c r="U2505" s="53" t="str">
        <f>IF(S2505="","",COUNTIF($S$7:S2505,"該当２"))</f>
        <v/>
      </c>
      <c r="V2505" s="56" t="str">
        <f t="shared" si="425"/>
        <v/>
      </c>
      <c r="W2505" s="83" t="str">
        <f t="shared" si="426"/>
        <v/>
      </c>
      <c r="X2505" s="53" t="str">
        <f>IF(V2505="","",COUNTIF($V$7:V2505,"該当３"))</f>
        <v/>
      </c>
    </row>
    <row r="2506" spans="2:24">
      <c r="B2506" s="78"/>
      <c r="C2506" s="77"/>
      <c r="D2506" s="78"/>
      <c r="E2506" s="77"/>
      <c r="K2506" s="52" t="str">
        <f t="shared" si="427"/>
        <v/>
      </c>
      <c r="L2506" s="83" t="str">
        <f t="shared" si="428"/>
        <v/>
      </c>
      <c r="M2506" s="53" t="str">
        <f>IF(K2506="","",COUNTIF($K$7:K2506,"ﾘｽﾄ１"))</f>
        <v/>
      </c>
      <c r="N2506" s="53" t="str">
        <f t="shared" si="429"/>
        <v/>
      </c>
      <c r="O2506" s="54" t="str">
        <f t="shared" si="430"/>
        <v/>
      </c>
      <c r="P2506" s="53" t="str">
        <f t="shared" ref="P2506:P2569" si="432">IF(O2506="該当１",G2506,"")</f>
        <v/>
      </c>
      <c r="Q2506" s="52" t="str">
        <f t="shared" ref="Q2506:Q2569" si="433">IF(O2506="該当１","ﾘｽﾄ2","")</f>
        <v/>
      </c>
      <c r="R2506" s="55" t="str">
        <f t="shared" ref="R2506:R2569" si="434">IF(Q2506="ﾘｽﾄ2",H2506,"")</f>
        <v/>
      </c>
      <c r="S2506" s="52" t="str">
        <f t="shared" si="431"/>
        <v/>
      </c>
      <c r="T2506" s="83" t="str">
        <f t="shared" ref="T2506:T2569" si="435">IF(S2506="該当２",H2506,"")</f>
        <v/>
      </c>
      <c r="U2506" s="53" t="str">
        <f>IF(S2506="","",COUNTIF($S$7:S2506,"該当２"))</f>
        <v/>
      </c>
      <c r="V2506" s="56" t="str">
        <f t="shared" ref="V2506:V2569" si="436">IF(AND($S$2=H2506,E2506&gt;0,E2506&lt;998),"該当３","")</f>
        <v/>
      </c>
      <c r="W2506" s="83" t="str">
        <f t="shared" ref="W2506:W2569" si="437">IF(V2506="該当３",I2506,"")</f>
        <v/>
      </c>
      <c r="X2506" s="53" t="str">
        <f>IF(V2506="","",COUNTIF($V$7:V2506,"該当３"))</f>
        <v/>
      </c>
    </row>
    <row r="2507" spans="2:24">
      <c r="B2507" s="78"/>
      <c r="C2507" s="77"/>
      <c r="D2507" s="78"/>
      <c r="E2507" s="77"/>
      <c r="K2507" s="52" t="str">
        <f t="shared" ref="K2507:K2570" si="438">IF(AND($C2507&gt;0,$H2507=""),"ﾘｽﾄ１","")</f>
        <v/>
      </c>
      <c r="L2507" s="83" t="str">
        <f t="shared" ref="L2507:L2570" si="439">IF(K2507="ﾘｽﾄ１",G2507,"")</f>
        <v/>
      </c>
      <c r="M2507" s="53" t="str">
        <f>IF(K2507="","",COUNTIF($K$7:K2507,"ﾘｽﾄ１"))</f>
        <v/>
      </c>
      <c r="N2507" s="53" t="str">
        <f t="shared" ref="N2507:N2570" si="440">IF(AND(D2507=0,E2507&gt;0),"同一区","")</f>
        <v/>
      </c>
      <c r="O2507" s="54" t="str">
        <f t="shared" ref="O2507:O2570" si="441">IF(AND(EXACT($K$2,G2507),H2507&gt;0),"該当１","")</f>
        <v/>
      </c>
      <c r="P2507" s="53" t="str">
        <f t="shared" si="432"/>
        <v/>
      </c>
      <c r="Q2507" s="52" t="str">
        <f t="shared" si="433"/>
        <v/>
      </c>
      <c r="R2507" s="55" t="str">
        <f t="shared" si="434"/>
        <v/>
      </c>
      <c r="S2507" s="52" t="str">
        <f t="shared" ref="S2507:S2570" si="442">IF(AND(Q2507="ﾘｽﾄ2",OR(I2507=0,AND(N2507="同一区",E2507=1))),"該当２","")</f>
        <v/>
      </c>
      <c r="T2507" s="83" t="str">
        <f t="shared" si="435"/>
        <v/>
      </c>
      <c r="U2507" s="53" t="str">
        <f>IF(S2507="","",COUNTIF($S$7:S2507,"該当２"))</f>
        <v/>
      </c>
      <c r="V2507" s="56" t="str">
        <f t="shared" si="436"/>
        <v/>
      </c>
      <c r="W2507" s="83" t="str">
        <f t="shared" si="437"/>
        <v/>
      </c>
      <c r="X2507" s="53" t="str">
        <f>IF(V2507="","",COUNTIF($V$7:V2507,"該当３"))</f>
        <v/>
      </c>
    </row>
    <row r="2508" spans="2:24">
      <c r="B2508" s="78"/>
      <c r="C2508" s="77"/>
      <c r="D2508" s="78"/>
      <c r="E2508" s="77"/>
      <c r="K2508" s="52" t="str">
        <f t="shared" si="438"/>
        <v/>
      </c>
      <c r="L2508" s="83" t="str">
        <f t="shared" si="439"/>
        <v/>
      </c>
      <c r="M2508" s="53" t="str">
        <f>IF(K2508="","",COUNTIF($K$7:K2508,"ﾘｽﾄ１"))</f>
        <v/>
      </c>
      <c r="N2508" s="53" t="str">
        <f t="shared" si="440"/>
        <v/>
      </c>
      <c r="O2508" s="54" t="str">
        <f t="shared" si="441"/>
        <v/>
      </c>
      <c r="P2508" s="53" t="str">
        <f t="shared" si="432"/>
        <v/>
      </c>
      <c r="Q2508" s="52" t="str">
        <f t="shared" si="433"/>
        <v/>
      </c>
      <c r="R2508" s="55" t="str">
        <f t="shared" si="434"/>
        <v/>
      </c>
      <c r="S2508" s="52" t="str">
        <f t="shared" si="442"/>
        <v/>
      </c>
      <c r="T2508" s="83" t="str">
        <f t="shared" si="435"/>
        <v/>
      </c>
      <c r="U2508" s="53" t="str">
        <f>IF(S2508="","",COUNTIF($S$7:S2508,"該当２"))</f>
        <v/>
      </c>
      <c r="V2508" s="56" t="str">
        <f t="shared" si="436"/>
        <v/>
      </c>
      <c r="W2508" s="83" t="str">
        <f t="shared" si="437"/>
        <v/>
      </c>
      <c r="X2508" s="53" t="str">
        <f>IF(V2508="","",COUNTIF($V$7:V2508,"該当３"))</f>
        <v/>
      </c>
    </row>
    <row r="2509" spans="2:24">
      <c r="B2509" s="78"/>
      <c r="C2509" s="77"/>
      <c r="D2509" s="78"/>
      <c r="E2509" s="77"/>
      <c r="K2509" s="52" t="str">
        <f t="shared" si="438"/>
        <v/>
      </c>
      <c r="L2509" s="83" t="str">
        <f t="shared" si="439"/>
        <v/>
      </c>
      <c r="M2509" s="53" t="str">
        <f>IF(K2509="","",COUNTIF($K$7:K2509,"ﾘｽﾄ１"))</f>
        <v/>
      </c>
      <c r="N2509" s="53" t="str">
        <f t="shared" si="440"/>
        <v/>
      </c>
      <c r="O2509" s="54" t="str">
        <f t="shared" si="441"/>
        <v/>
      </c>
      <c r="P2509" s="53" t="str">
        <f t="shared" si="432"/>
        <v/>
      </c>
      <c r="Q2509" s="52" t="str">
        <f t="shared" si="433"/>
        <v/>
      </c>
      <c r="R2509" s="55" t="str">
        <f t="shared" si="434"/>
        <v/>
      </c>
      <c r="S2509" s="52" t="str">
        <f t="shared" si="442"/>
        <v/>
      </c>
      <c r="T2509" s="83" t="str">
        <f t="shared" si="435"/>
        <v/>
      </c>
      <c r="U2509" s="53" t="str">
        <f>IF(S2509="","",COUNTIF($S$7:S2509,"該当２"))</f>
        <v/>
      </c>
      <c r="V2509" s="56" t="str">
        <f t="shared" si="436"/>
        <v/>
      </c>
      <c r="W2509" s="83" t="str">
        <f t="shared" si="437"/>
        <v/>
      </c>
      <c r="X2509" s="53" t="str">
        <f>IF(V2509="","",COUNTIF($V$7:V2509,"該当３"))</f>
        <v/>
      </c>
    </row>
    <row r="2510" spans="2:24">
      <c r="B2510" s="78"/>
      <c r="C2510" s="77"/>
      <c r="D2510" s="78"/>
      <c r="E2510" s="77"/>
      <c r="K2510" s="52" t="str">
        <f t="shared" si="438"/>
        <v/>
      </c>
      <c r="L2510" s="83" t="str">
        <f t="shared" si="439"/>
        <v/>
      </c>
      <c r="M2510" s="53" t="str">
        <f>IF(K2510="","",COUNTIF($K$7:K2510,"ﾘｽﾄ１"))</f>
        <v/>
      </c>
      <c r="N2510" s="53" t="str">
        <f t="shared" si="440"/>
        <v/>
      </c>
      <c r="O2510" s="54" t="str">
        <f t="shared" si="441"/>
        <v/>
      </c>
      <c r="P2510" s="53" t="str">
        <f t="shared" si="432"/>
        <v/>
      </c>
      <c r="Q2510" s="52" t="str">
        <f t="shared" si="433"/>
        <v/>
      </c>
      <c r="R2510" s="55" t="str">
        <f t="shared" si="434"/>
        <v/>
      </c>
      <c r="S2510" s="52" t="str">
        <f t="shared" si="442"/>
        <v/>
      </c>
      <c r="T2510" s="83" t="str">
        <f t="shared" si="435"/>
        <v/>
      </c>
      <c r="U2510" s="53" t="str">
        <f>IF(S2510="","",COUNTIF($S$7:S2510,"該当２"))</f>
        <v/>
      </c>
      <c r="V2510" s="56" t="str">
        <f t="shared" si="436"/>
        <v/>
      </c>
      <c r="W2510" s="83" t="str">
        <f t="shared" si="437"/>
        <v/>
      </c>
      <c r="X2510" s="53" t="str">
        <f>IF(V2510="","",COUNTIF($V$7:V2510,"該当３"))</f>
        <v/>
      </c>
    </row>
    <row r="2511" spans="2:24">
      <c r="B2511" s="78"/>
      <c r="C2511" s="77"/>
      <c r="D2511" s="78"/>
      <c r="E2511" s="77"/>
      <c r="K2511" s="52" t="str">
        <f t="shared" si="438"/>
        <v/>
      </c>
      <c r="L2511" s="83" t="str">
        <f t="shared" si="439"/>
        <v/>
      </c>
      <c r="M2511" s="53" t="str">
        <f>IF(K2511="","",COUNTIF($K$7:K2511,"ﾘｽﾄ１"))</f>
        <v/>
      </c>
      <c r="N2511" s="53" t="str">
        <f t="shared" si="440"/>
        <v/>
      </c>
      <c r="O2511" s="54" t="str">
        <f t="shared" si="441"/>
        <v/>
      </c>
      <c r="P2511" s="53" t="str">
        <f t="shared" si="432"/>
        <v/>
      </c>
      <c r="Q2511" s="52" t="str">
        <f t="shared" si="433"/>
        <v/>
      </c>
      <c r="R2511" s="55" t="str">
        <f t="shared" si="434"/>
        <v/>
      </c>
      <c r="S2511" s="52" t="str">
        <f t="shared" si="442"/>
        <v/>
      </c>
      <c r="T2511" s="83" t="str">
        <f t="shared" si="435"/>
        <v/>
      </c>
      <c r="U2511" s="53" t="str">
        <f>IF(S2511="","",COUNTIF($S$7:S2511,"該当２"))</f>
        <v/>
      </c>
      <c r="V2511" s="56" t="str">
        <f t="shared" si="436"/>
        <v/>
      </c>
      <c r="W2511" s="83" t="str">
        <f t="shared" si="437"/>
        <v/>
      </c>
      <c r="X2511" s="53" t="str">
        <f>IF(V2511="","",COUNTIF($V$7:V2511,"該当３"))</f>
        <v/>
      </c>
    </row>
    <row r="2512" spans="2:24">
      <c r="B2512" s="78"/>
      <c r="C2512" s="77"/>
      <c r="D2512" s="78"/>
      <c r="E2512" s="77"/>
      <c r="K2512" s="52" t="str">
        <f t="shared" si="438"/>
        <v/>
      </c>
      <c r="L2512" s="83" t="str">
        <f t="shared" si="439"/>
        <v/>
      </c>
      <c r="M2512" s="53" t="str">
        <f>IF(K2512="","",COUNTIF($K$7:K2512,"ﾘｽﾄ１"))</f>
        <v/>
      </c>
      <c r="N2512" s="53" t="str">
        <f t="shared" si="440"/>
        <v/>
      </c>
      <c r="O2512" s="54" t="str">
        <f t="shared" si="441"/>
        <v/>
      </c>
      <c r="P2512" s="53" t="str">
        <f t="shared" si="432"/>
        <v/>
      </c>
      <c r="Q2512" s="52" t="str">
        <f t="shared" si="433"/>
        <v/>
      </c>
      <c r="R2512" s="55" t="str">
        <f t="shared" si="434"/>
        <v/>
      </c>
      <c r="S2512" s="52" t="str">
        <f t="shared" si="442"/>
        <v/>
      </c>
      <c r="T2512" s="83" t="str">
        <f t="shared" si="435"/>
        <v/>
      </c>
      <c r="U2512" s="53" t="str">
        <f>IF(S2512="","",COUNTIF($S$7:S2512,"該当２"))</f>
        <v/>
      </c>
      <c r="V2512" s="56" t="str">
        <f t="shared" si="436"/>
        <v/>
      </c>
      <c r="W2512" s="83" t="str">
        <f t="shared" si="437"/>
        <v/>
      </c>
      <c r="X2512" s="53" t="str">
        <f>IF(V2512="","",COUNTIF($V$7:V2512,"該当３"))</f>
        <v/>
      </c>
    </row>
    <row r="2513" spans="2:24">
      <c r="B2513" s="78"/>
      <c r="C2513" s="77"/>
      <c r="D2513" s="78"/>
      <c r="E2513" s="77"/>
      <c r="K2513" s="52" t="str">
        <f t="shared" si="438"/>
        <v/>
      </c>
      <c r="L2513" s="83" t="str">
        <f t="shared" si="439"/>
        <v/>
      </c>
      <c r="M2513" s="53" t="str">
        <f>IF(K2513="","",COUNTIF($K$7:K2513,"ﾘｽﾄ１"))</f>
        <v/>
      </c>
      <c r="N2513" s="53" t="str">
        <f t="shared" si="440"/>
        <v/>
      </c>
      <c r="O2513" s="54" t="str">
        <f t="shared" si="441"/>
        <v/>
      </c>
      <c r="P2513" s="53" t="str">
        <f t="shared" si="432"/>
        <v/>
      </c>
      <c r="Q2513" s="52" t="str">
        <f t="shared" si="433"/>
        <v/>
      </c>
      <c r="R2513" s="55" t="str">
        <f t="shared" si="434"/>
        <v/>
      </c>
      <c r="S2513" s="52" t="str">
        <f t="shared" si="442"/>
        <v/>
      </c>
      <c r="T2513" s="83" t="str">
        <f t="shared" si="435"/>
        <v/>
      </c>
      <c r="U2513" s="53" t="str">
        <f>IF(S2513="","",COUNTIF($S$7:S2513,"該当２"))</f>
        <v/>
      </c>
      <c r="V2513" s="56" t="str">
        <f t="shared" si="436"/>
        <v/>
      </c>
      <c r="W2513" s="83" t="str">
        <f t="shared" si="437"/>
        <v/>
      </c>
      <c r="X2513" s="53" t="str">
        <f>IF(V2513="","",COUNTIF($V$7:V2513,"該当３"))</f>
        <v/>
      </c>
    </row>
    <row r="2514" spans="2:24">
      <c r="B2514" s="78"/>
      <c r="C2514" s="77"/>
      <c r="D2514" s="78"/>
      <c r="E2514" s="77"/>
      <c r="K2514" s="52" t="str">
        <f t="shared" si="438"/>
        <v/>
      </c>
      <c r="L2514" s="83" t="str">
        <f t="shared" si="439"/>
        <v/>
      </c>
      <c r="M2514" s="53" t="str">
        <f>IF(K2514="","",COUNTIF($K$7:K2514,"ﾘｽﾄ１"))</f>
        <v/>
      </c>
      <c r="N2514" s="53" t="str">
        <f t="shared" si="440"/>
        <v/>
      </c>
      <c r="O2514" s="54" t="str">
        <f t="shared" si="441"/>
        <v/>
      </c>
      <c r="P2514" s="53" t="str">
        <f t="shared" si="432"/>
        <v/>
      </c>
      <c r="Q2514" s="52" t="str">
        <f t="shared" si="433"/>
        <v/>
      </c>
      <c r="R2514" s="55" t="str">
        <f t="shared" si="434"/>
        <v/>
      </c>
      <c r="S2514" s="52" t="str">
        <f t="shared" si="442"/>
        <v/>
      </c>
      <c r="T2514" s="83" t="str">
        <f t="shared" si="435"/>
        <v/>
      </c>
      <c r="U2514" s="53" t="str">
        <f>IF(S2514="","",COUNTIF($S$7:S2514,"該当２"))</f>
        <v/>
      </c>
      <c r="V2514" s="56" t="str">
        <f t="shared" si="436"/>
        <v/>
      </c>
      <c r="W2514" s="83" t="str">
        <f t="shared" si="437"/>
        <v/>
      </c>
      <c r="X2514" s="53" t="str">
        <f>IF(V2514="","",COUNTIF($V$7:V2514,"該当３"))</f>
        <v/>
      </c>
    </row>
    <row r="2515" spans="2:24">
      <c r="B2515" s="78"/>
      <c r="C2515" s="77"/>
      <c r="D2515" s="78"/>
      <c r="E2515" s="77"/>
      <c r="K2515" s="52" t="str">
        <f t="shared" si="438"/>
        <v/>
      </c>
      <c r="L2515" s="83" t="str">
        <f t="shared" si="439"/>
        <v/>
      </c>
      <c r="M2515" s="53" t="str">
        <f>IF(K2515="","",COUNTIF($K$7:K2515,"ﾘｽﾄ１"))</f>
        <v/>
      </c>
      <c r="N2515" s="53" t="str">
        <f t="shared" si="440"/>
        <v/>
      </c>
      <c r="O2515" s="54" t="str">
        <f t="shared" si="441"/>
        <v/>
      </c>
      <c r="P2515" s="53" t="str">
        <f t="shared" si="432"/>
        <v/>
      </c>
      <c r="Q2515" s="52" t="str">
        <f t="shared" si="433"/>
        <v/>
      </c>
      <c r="R2515" s="55" t="str">
        <f t="shared" si="434"/>
        <v/>
      </c>
      <c r="S2515" s="52" t="str">
        <f t="shared" si="442"/>
        <v/>
      </c>
      <c r="T2515" s="83" t="str">
        <f t="shared" si="435"/>
        <v/>
      </c>
      <c r="U2515" s="53" t="str">
        <f>IF(S2515="","",COUNTIF($S$7:S2515,"該当２"))</f>
        <v/>
      </c>
      <c r="V2515" s="56" t="str">
        <f t="shared" si="436"/>
        <v/>
      </c>
      <c r="W2515" s="83" t="str">
        <f t="shared" si="437"/>
        <v/>
      </c>
      <c r="X2515" s="53" t="str">
        <f>IF(V2515="","",COUNTIF($V$7:V2515,"該当３"))</f>
        <v/>
      </c>
    </row>
    <row r="2516" spans="2:24">
      <c r="B2516" s="78"/>
      <c r="C2516" s="77"/>
      <c r="D2516" s="78"/>
      <c r="E2516" s="77"/>
      <c r="K2516" s="52" t="str">
        <f t="shared" si="438"/>
        <v/>
      </c>
      <c r="L2516" s="83" t="str">
        <f t="shared" si="439"/>
        <v/>
      </c>
      <c r="M2516" s="53" t="str">
        <f>IF(K2516="","",COUNTIF($K$7:K2516,"ﾘｽﾄ１"))</f>
        <v/>
      </c>
      <c r="N2516" s="53" t="str">
        <f t="shared" si="440"/>
        <v/>
      </c>
      <c r="O2516" s="54" t="str">
        <f t="shared" si="441"/>
        <v/>
      </c>
      <c r="P2516" s="53" t="str">
        <f t="shared" si="432"/>
        <v/>
      </c>
      <c r="Q2516" s="52" t="str">
        <f t="shared" si="433"/>
        <v/>
      </c>
      <c r="R2516" s="55" t="str">
        <f t="shared" si="434"/>
        <v/>
      </c>
      <c r="S2516" s="52" t="str">
        <f t="shared" si="442"/>
        <v/>
      </c>
      <c r="T2516" s="83" t="str">
        <f t="shared" si="435"/>
        <v/>
      </c>
      <c r="U2516" s="53" t="str">
        <f>IF(S2516="","",COUNTIF($S$7:S2516,"該当２"))</f>
        <v/>
      </c>
      <c r="V2516" s="56" t="str">
        <f t="shared" si="436"/>
        <v/>
      </c>
      <c r="W2516" s="83" t="str">
        <f t="shared" si="437"/>
        <v/>
      </c>
      <c r="X2516" s="53" t="str">
        <f>IF(V2516="","",COUNTIF($V$7:V2516,"該当３"))</f>
        <v/>
      </c>
    </row>
    <row r="2517" spans="2:24">
      <c r="B2517" s="78"/>
      <c r="C2517" s="77"/>
      <c r="D2517" s="78"/>
      <c r="E2517" s="77"/>
      <c r="K2517" s="52" t="str">
        <f t="shared" si="438"/>
        <v/>
      </c>
      <c r="L2517" s="83" t="str">
        <f t="shared" si="439"/>
        <v/>
      </c>
      <c r="M2517" s="53" t="str">
        <f>IF(K2517="","",COUNTIF($K$7:K2517,"ﾘｽﾄ１"))</f>
        <v/>
      </c>
      <c r="N2517" s="53" t="str">
        <f t="shared" si="440"/>
        <v/>
      </c>
      <c r="O2517" s="54" t="str">
        <f t="shared" si="441"/>
        <v/>
      </c>
      <c r="P2517" s="53" t="str">
        <f t="shared" si="432"/>
        <v/>
      </c>
      <c r="Q2517" s="52" t="str">
        <f t="shared" si="433"/>
        <v/>
      </c>
      <c r="R2517" s="55" t="str">
        <f t="shared" si="434"/>
        <v/>
      </c>
      <c r="S2517" s="52" t="str">
        <f t="shared" si="442"/>
        <v/>
      </c>
      <c r="T2517" s="83" t="str">
        <f t="shared" si="435"/>
        <v/>
      </c>
      <c r="U2517" s="53" t="str">
        <f>IF(S2517="","",COUNTIF($S$7:S2517,"該当２"))</f>
        <v/>
      </c>
      <c r="V2517" s="56" t="str">
        <f t="shared" si="436"/>
        <v/>
      </c>
      <c r="W2517" s="83" t="str">
        <f t="shared" si="437"/>
        <v/>
      </c>
      <c r="X2517" s="53" t="str">
        <f>IF(V2517="","",COUNTIF($V$7:V2517,"該当３"))</f>
        <v/>
      </c>
    </row>
    <row r="2518" spans="2:24">
      <c r="B2518" s="78"/>
      <c r="C2518" s="77"/>
      <c r="D2518" s="78"/>
      <c r="E2518" s="77"/>
      <c r="K2518" s="52" t="str">
        <f t="shared" si="438"/>
        <v/>
      </c>
      <c r="L2518" s="83" t="str">
        <f t="shared" si="439"/>
        <v/>
      </c>
      <c r="M2518" s="53" t="str">
        <f>IF(K2518="","",COUNTIF($K$7:K2518,"ﾘｽﾄ１"))</f>
        <v/>
      </c>
      <c r="N2518" s="53" t="str">
        <f t="shared" si="440"/>
        <v/>
      </c>
      <c r="O2518" s="54" t="str">
        <f t="shared" si="441"/>
        <v/>
      </c>
      <c r="P2518" s="53" t="str">
        <f t="shared" si="432"/>
        <v/>
      </c>
      <c r="Q2518" s="52" t="str">
        <f t="shared" si="433"/>
        <v/>
      </c>
      <c r="R2518" s="55" t="str">
        <f t="shared" si="434"/>
        <v/>
      </c>
      <c r="S2518" s="52" t="str">
        <f t="shared" si="442"/>
        <v/>
      </c>
      <c r="T2518" s="83" t="str">
        <f t="shared" si="435"/>
        <v/>
      </c>
      <c r="U2518" s="53" t="str">
        <f>IF(S2518="","",COUNTIF($S$7:S2518,"該当２"))</f>
        <v/>
      </c>
      <c r="V2518" s="56" t="str">
        <f t="shared" si="436"/>
        <v/>
      </c>
      <c r="W2518" s="83" t="str">
        <f t="shared" si="437"/>
        <v/>
      </c>
      <c r="X2518" s="53" t="str">
        <f>IF(V2518="","",COUNTIF($V$7:V2518,"該当３"))</f>
        <v/>
      </c>
    </row>
    <row r="2519" spans="2:24">
      <c r="B2519" s="78"/>
      <c r="C2519" s="77"/>
      <c r="D2519" s="78"/>
      <c r="E2519" s="77"/>
      <c r="K2519" s="52" t="str">
        <f t="shared" si="438"/>
        <v/>
      </c>
      <c r="L2519" s="83" t="str">
        <f t="shared" si="439"/>
        <v/>
      </c>
      <c r="M2519" s="53" t="str">
        <f>IF(K2519="","",COUNTIF($K$7:K2519,"ﾘｽﾄ１"))</f>
        <v/>
      </c>
      <c r="N2519" s="53" t="str">
        <f t="shared" si="440"/>
        <v/>
      </c>
      <c r="O2519" s="54" t="str">
        <f t="shared" si="441"/>
        <v/>
      </c>
      <c r="P2519" s="53" t="str">
        <f t="shared" si="432"/>
        <v/>
      </c>
      <c r="Q2519" s="52" t="str">
        <f t="shared" si="433"/>
        <v/>
      </c>
      <c r="R2519" s="55" t="str">
        <f t="shared" si="434"/>
        <v/>
      </c>
      <c r="S2519" s="52" t="str">
        <f t="shared" si="442"/>
        <v/>
      </c>
      <c r="T2519" s="83" t="str">
        <f t="shared" si="435"/>
        <v/>
      </c>
      <c r="U2519" s="53" t="str">
        <f>IF(S2519="","",COUNTIF($S$7:S2519,"該当２"))</f>
        <v/>
      </c>
      <c r="V2519" s="56" t="str">
        <f t="shared" si="436"/>
        <v/>
      </c>
      <c r="W2519" s="83" t="str">
        <f t="shared" si="437"/>
        <v/>
      </c>
      <c r="X2519" s="53" t="str">
        <f>IF(V2519="","",COUNTIF($V$7:V2519,"該当３"))</f>
        <v/>
      </c>
    </row>
    <row r="2520" spans="2:24">
      <c r="B2520" s="78"/>
      <c r="C2520" s="77"/>
      <c r="D2520" s="78"/>
      <c r="E2520" s="77"/>
      <c r="K2520" s="52" t="str">
        <f t="shared" si="438"/>
        <v/>
      </c>
      <c r="L2520" s="83" t="str">
        <f t="shared" si="439"/>
        <v/>
      </c>
      <c r="M2520" s="53" t="str">
        <f>IF(K2520="","",COUNTIF($K$7:K2520,"ﾘｽﾄ１"))</f>
        <v/>
      </c>
      <c r="N2520" s="53" t="str">
        <f t="shared" si="440"/>
        <v/>
      </c>
      <c r="O2520" s="54" t="str">
        <f t="shared" si="441"/>
        <v/>
      </c>
      <c r="P2520" s="53" t="str">
        <f t="shared" si="432"/>
        <v/>
      </c>
      <c r="Q2520" s="52" t="str">
        <f t="shared" si="433"/>
        <v/>
      </c>
      <c r="R2520" s="55" t="str">
        <f t="shared" si="434"/>
        <v/>
      </c>
      <c r="S2520" s="52" t="str">
        <f t="shared" si="442"/>
        <v/>
      </c>
      <c r="T2520" s="83" t="str">
        <f t="shared" si="435"/>
        <v/>
      </c>
      <c r="U2520" s="53" t="str">
        <f>IF(S2520="","",COUNTIF($S$7:S2520,"該当２"))</f>
        <v/>
      </c>
      <c r="V2520" s="56" t="str">
        <f t="shared" si="436"/>
        <v/>
      </c>
      <c r="W2520" s="83" t="str">
        <f t="shared" si="437"/>
        <v/>
      </c>
      <c r="X2520" s="53" t="str">
        <f>IF(V2520="","",COUNTIF($V$7:V2520,"該当３"))</f>
        <v/>
      </c>
    </row>
    <row r="2521" spans="2:24">
      <c r="B2521" s="78"/>
      <c r="C2521" s="77"/>
      <c r="D2521" s="78"/>
      <c r="E2521" s="77"/>
      <c r="K2521" s="52" t="str">
        <f t="shared" si="438"/>
        <v/>
      </c>
      <c r="L2521" s="83" t="str">
        <f t="shared" si="439"/>
        <v/>
      </c>
      <c r="M2521" s="53" t="str">
        <f>IF(K2521="","",COUNTIF($K$7:K2521,"ﾘｽﾄ１"))</f>
        <v/>
      </c>
      <c r="N2521" s="53" t="str">
        <f t="shared" si="440"/>
        <v/>
      </c>
      <c r="O2521" s="54" t="str">
        <f t="shared" si="441"/>
        <v/>
      </c>
      <c r="P2521" s="53" t="str">
        <f t="shared" si="432"/>
        <v/>
      </c>
      <c r="Q2521" s="52" t="str">
        <f t="shared" si="433"/>
        <v/>
      </c>
      <c r="R2521" s="55" t="str">
        <f t="shared" si="434"/>
        <v/>
      </c>
      <c r="S2521" s="52" t="str">
        <f t="shared" si="442"/>
        <v/>
      </c>
      <c r="T2521" s="83" t="str">
        <f t="shared" si="435"/>
        <v/>
      </c>
      <c r="U2521" s="53" t="str">
        <f>IF(S2521="","",COUNTIF($S$7:S2521,"該当２"))</f>
        <v/>
      </c>
      <c r="V2521" s="56" t="str">
        <f t="shared" si="436"/>
        <v/>
      </c>
      <c r="W2521" s="83" t="str">
        <f t="shared" si="437"/>
        <v/>
      </c>
      <c r="X2521" s="53" t="str">
        <f>IF(V2521="","",COUNTIF($V$7:V2521,"該当３"))</f>
        <v/>
      </c>
    </row>
    <row r="2522" spans="2:24">
      <c r="B2522" s="78"/>
      <c r="C2522" s="77"/>
      <c r="D2522" s="78"/>
      <c r="E2522" s="77"/>
      <c r="K2522" s="52" t="str">
        <f t="shared" si="438"/>
        <v/>
      </c>
      <c r="L2522" s="83" t="str">
        <f t="shared" si="439"/>
        <v/>
      </c>
      <c r="M2522" s="53" t="str">
        <f>IF(K2522="","",COUNTIF($K$7:K2522,"ﾘｽﾄ１"))</f>
        <v/>
      </c>
      <c r="N2522" s="53" t="str">
        <f t="shared" si="440"/>
        <v/>
      </c>
      <c r="O2522" s="54" t="str">
        <f t="shared" si="441"/>
        <v/>
      </c>
      <c r="P2522" s="53" t="str">
        <f t="shared" si="432"/>
        <v/>
      </c>
      <c r="Q2522" s="52" t="str">
        <f t="shared" si="433"/>
        <v/>
      </c>
      <c r="R2522" s="55" t="str">
        <f t="shared" si="434"/>
        <v/>
      </c>
      <c r="S2522" s="52" t="str">
        <f t="shared" si="442"/>
        <v/>
      </c>
      <c r="T2522" s="83" t="str">
        <f t="shared" si="435"/>
        <v/>
      </c>
      <c r="U2522" s="53" t="str">
        <f>IF(S2522="","",COUNTIF($S$7:S2522,"該当２"))</f>
        <v/>
      </c>
      <c r="V2522" s="56" t="str">
        <f t="shared" si="436"/>
        <v/>
      </c>
      <c r="W2522" s="83" t="str">
        <f t="shared" si="437"/>
        <v/>
      </c>
      <c r="X2522" s="53" t="str">
        <f>IF(V2522="","",COUNTIF($V$7:V2522,"該当３"))</f>
        <v/>
      </c>
    </row>
    <row r="2523" spans="2:24">
      <c r="B2523" s="78"/>
      <c r="C2523" s="77"/>
      <c r="D2523" s="78"/>
      <c r="E2523" s="77"/>
      <c r="K2523" s="52" t="str">
        <f t="shared" si="438"/>
        <v/>
      </c>
      <c r="L2523" s="83" t="str">
        <f t="shared" si="439"/>
        <v/>
      </c>
      <c r="M2523" s="53" t="str">
        <f>IF(K2523="","",COUNTIF($K$7:K2523,"ﾘｽﾄ１"))</f>
        <v/>
      </c>
      <c r="N2523" s="53" t="str">
        <f t="shared" si="440"/>
        <v/>
      </c>
      <c r="O2523" s="54" t="str">
        <f t="shared" si="441"/>
        <v/>
      </c>
      <c r="P2523" s="53" t="str">
        <f t="shared" si="432"/>
        <v/>
      </c>
      <c r="Q2523" s="52" t="str">
        <f t="shared" si="433"/>
        <v/>
      </c>
      <c r="R2523" s="55" t="str">
        <f t="shared" si="434"/>
        <v/>
      </c>
      <c r="S2523" s="52" t="str">
        <f t="shared" si="442"/>
        <v/>
      </c>
      <c r="T2523" s="83" t="str">
        <f t="shared" si="435"/>
        <v/>
      </c>
      <c r="U2523" s="53" t="str">
        <f>IF(S2523="","",COUNTIF($S$7:S2523,"該当２"))</f>
        <v/>
      </c>
      <c r="V2523" s="56" t="str">
        <f t="shared" si="436"/>
        <v/>
      </c>
      <c r="W2523" s="83" t="str">
        <f t="shared" si="437"/>
        <v/>
      </c>
      <c r="X2523" s="53" t="str">
        <f>IF(V2523="","",COUNTIF($V$7:V2523,"該当３"))</f>
        <v/>
      </c>
    </row>
    <row r="2524" spans="2:24">
      <c r="B2524" s="78"/>
      <c r="C2524" s="77"/>
      <c r="D2524" s="78"/>
      <c r="E2524" s="77"/>
      <c r="K2524" s="52" t="str">
        <f t="shared" si="438"/>
        <v/>
      </c>
      <c r="L2524" s="83" t="str">
        <f t="shared" si="439"/>
        <v/>
      </c>
      <c r="M2524" s="53" t="str">
        <f>IF(K2524="","",COUNTIF($K$7:K2524,"ﾘｽﾄ１"))</f>
        <v/>
      </c>
      <c r="N2524" s="53" t="str">
        <f t="shared" si="440"/>
        <v/>
      </c>
      <c r="O2524" s="54" t="str">
        <f t="shared" si="441"/>
        <v/>
      </c>
      <c r="P2524" s="53" t="str">
        <f t="shared" si="432"/>
        <v/>
      </c>
      <c r="Q2524" s="52" t="str">
        <f t="shared" si="433"/>
        <v/>
      </c>
      <c r="R2524" s="55" t="str">
        <f t="shared" si="434"/>
        <v/>
      </c>
      <c r="S2524" s="52" t="str">
        <f t="shared" si="442"/>
        <v/>
      </c>
      <c r="T2524" s="83" t="str">
        <f t="shared" si="435"/>
        <v/>
      </c>
      <c r="U2524" s="53" t="str">
        <f>IF(S2524="","",COUNTIF($S$7:S2524,"該当２"))</f>
        <v/>
      </c>
      <c r="V2524" s="56" t="str">
        <f t="shared" si="436"/>
        <v/>
      </c>
      <c r="W2524" s="83" t="str">
        <f t="shared" si="437"/>
        <v/>
      </c>
      <c r="X2524" s="53" t="str">
        <f>IF(V2524="","",COUNTIF($V$7:V2524,"該当３"))</f>
        <v/>
      </c>
    </row>
    <row r="2525" spans="2:24">
      <c r="B2525" s="78"/>
      <c r="C2525" s="77"/>
      <c r="D2525" s="78"/>
      <c r="E2525" s="77"/>
      <c r="K2525" s="52" t="str">
        <f t="shared" si="438"/>
        <v/>
      </c>
      <c r="L2525" s="83" t="str">
        <f t="shared" si="439"/>
        <v/>
      </c>
      <c r="M2525" s="53" t="str">
        <f>IF(K2525="","",COUNTIF($K$7:K2525,"ﾘｽﾄ１"))</f>
        <v/>
      </c>
      <c r="N2525" s="53" t="str">
        <f t="shared" si="440"/>
        <v/>
      </c>
      <c r="O2525" s="54" t="str">
        <f t="shared" si="441"/>
        <v/>
      </c>
      <c r="P2525" s="53" t="str">
        <f t="shared" si="432"/>
        <v/>
      </c>
      <c r="Q2525" s="52" t="str">
        <f t="shared" si="433"/>
        <v/>
      </c>
      <c r="R2525" s="55" t="str">
        <f t="shared" si="434"/>
        <v/>
      </c>
      <c r="S2525" s="52" t="str">
        <f t="shared" si="442"/>
        <v/>
      </c>
      <c r="T2525" s="83" t="str">
        <f t="shared" si="435"/>
        <v/>
      </c>
      <c r="U2525" s="53" t="str">
        <f>IF(S2525="","",COUNTIF($S$7:S2525,"該当２"))</f>
        <v/>
      </c>
      <c r="V2525" s="56" t="str">
        <f t="shared" si="436"/>
        <v/>
      </c>
      <c r="W2525" s="83" t="str">
        <f t="shared" si="437"/>
        <v/>
      </c>
      <c r="X2525" s="53" t="str">
        <f>IF(V2525="","",COUNTIF($V$7:V2525,"該当３"))</f>
        <v/>
      </c>
    </row>
    <row r="2526" spans="2:24">
      <c r="B2526" s="78"/>
      <c r="C2526" s="77"/>
      <c r="D2526" s="78"/>
      <c r="E2526" s="77"/>
      <c r="K2526" s="52" t="str">
        <f t="shared" si="438"/>
        <v/>
      </c>
      <c r="L2526" s="83" t="str">
        <f t="shared" si="439"/>
        <v/>
      </c>
      <c r="M2526" s="53" t="str">
        <f>IF(K2526="","",COUNTIF($K$7:K2526,"ﾘｽﾄ１"))</f>
        <v/>
      </c>
      <c r="N2526" s="53" t="str">
        <f t="shared" si="440"/>
        <v/>
      </c>
      <c r="O2526" s="54" t="str">
        <f t="shared" si="441"/>
        <v/>
      </c>
      <c r="P2526" s="53" t="str">
        <f t="shared" si="432"/>
        <v/>
      </c>
      <c r="Q2526" s="52" t="str">
        <f t="shared" si="433"/>
        <v/>
      </c>
      <c r="R2526" s="55" t="str">
        <f t="shared" si="434"/>
        <v/>
      </c>
      <c r="S2526" s="52" t="str">
        <f t="shared" si="442"/>
        <v/>
      </c>
      <c r="T2526" s="83" t="str">
        <f t="shared" si="435"/>
        <v/>
      </c>
      <c r="U2526" s="53" t="str">
        <f>IF(S2526="","",COUNTIF($S$7:S2526,"該当２"))</f>
        <v/>
      </c>
      <c r="V2526" s="56" t="str">
        <f t="shared" si="436"/>
        <v/>
      </c>
      <c r="W2526" s="83" t="str">
        <f t="shared" si="437"/>
        <v/>
      </c>
      <c r="X2526" s="53" t="str">
        <f>IF(V2526="","",COUNTIF($V$7:V2526,"該当３"))</f>
        <v/>
      </c>
    </row>
    <row r="2527" spans="2:24">
      <c r="B2527" s="78"/>
      <c r="C2527" s="77"/>
      <c r="D2527" s="78"/>
      <c r="E2527" s="77"/>
      <c r="K2527" s="52" t="str">
        <f t="shared" si="438"/>
        <v/>
      </c>
      <c r="L2527" s="83" t="str">
        <f t="shared" si="439"/>
        <v/>
      </c>
      <c r="M2527" s="53" t="str">
        <f>IF(K2527="","",COUNTIF($K$7:K2527,"ﾘｽﾄ１"))</f>
        <v/>
      </c>
      <c r="N2527" s="53" t="str">
        <f t="shared" si="440"/>
        <v/>
      </c>
      <c r="O2527" s="54" t="str">
        <f t="shared" si="441"/>
        <v/>
      </c>
      <c r="P2527" s="53" t="str">
        <f t="shared" si="432"/>
        <v/>
      </c>
      <c r="Q2527" s="52" t="str">
        <f t="shared" si="433"/>
        <v/>
      </c>
      <c r="R2527" s="55" t="str">
        <f t="shared" si="434"/>
        <v/>
      </c>
      <c r="S2527" s="52" t="str">
        <f t="shared" si="442"/>
        <v/>
      </c>
      <c r="T2527" s="83" t="str">
        <f t="shared" si="435"/>
        <v/>
      </c>
      <c r="U2527" s="53" t="str">
        <f>IF(S2527="","",COUNTIF($S$7:S2527,"該当２"))</f>
        <v/>
      </c>
      <c r="V2527" s="56" t="str">
        <f t="shared" si="436"/>
        <v/>
      </c>
      <c r="W2527" s="83" t="str">
        <f t="shared" si="437"/>
        <v/>
      </c>
      <c r="X2527" s="53" t="str">
        <f>IF(V2527="","",COUNTIF($V$7:V2527,"該当３"))</f>
        <v/>
      </c>
    </row>
    <row r="2528" spans="2:24">
      <c r="B2528" s="78"/>
      <c r="C2528" s="77"/>
      <c r="D2528" s="78"/>
      <c r="E2528" s="77"/>
      <c r="K2528" s="52" t="str">
        <f t="shared" si="438"/>
        <v/>
      </c>
      <c r="L2528" s="83" t="str">
        <f t="shared" si="439"/>
        <v/>
      </c>
      <c r="M2528" s="53" t="str">
        <f>IF(K2528="","",COUNTIF($K$7:K2528,"ﾘｽﾄ１"))</f>
        <v/>
      </c>
      <c r="N2528" s="53" t="str">
        <f t="shared" si="440"/>
        <v/>
      </c>
      <c r="O2528" s="54" t="str">
        <f t="shared" si="441"/>
        <v/>
      </c>
      <c r="P2528" s="53" t="str">
        <f t="shared" si="432"/>
        <v/>
      </c>
      <c r="Q2528" s="52" t="str">
        <f t="shared" si="433"/>
        <v/>
      </c>
      <c r="R2528" s="55" t="str">
        <f t="shared" si="434"/>
        <v/>
      </c>
      <c r="S2528" s="52" t="str">
        <f t="shared" si="442"/>
        <v/>
      </c>
      <c r="T2528" s="83" t="str">
        <f t="shared" si="435"/>
        <v/>
      </c>
      <c r="U2528" s="53" t="str">
        <f>IF(S2528="","",COUNTIF($S$7:S2528,"該当２"))</f>
        <v/>
      </c>
      <c r="V2528" s="56" t="str">
        <f t="shared" si="436"/>
        <v/>
      </c>
      <c r="W2528" s="83" t="str">
        <f t="shared" si="437"/>
        <v/>
      </c>
      <c r="X2528" s="53" t="str">
        <f>IF(V2528="","",COUNTIF($V$7:V2528,"該当３"))</f>
        <v/>
      </c>
    </row>
    <row r="2529" spans="2:24">
      <c r="B2529" s="78"/>
      <c r="C2529" s="77"/>
      <c r="D2529" s="78"/>
      <c r="E2529" s="77"/>
      <c r="K2529" s="52" t="str">
        <f t="shared" si="438"/>
        <v/>
      </c>
      <c r="L2529" s="83" t="str">
        <f t="shared" si="439"/>
        <v/>
      </c>
      <c r="M2529" s="53" t="str">
        <f>IF(K2529="","",COUNTIF($K$7:K2529,"ﾘｽﾄ１"))</f>
        <v/>
      </c>
      <c r="N2529" s="53" t="str">
        <f t="shared" si="440"/>
        <v/>
      </c>
      <c r="O2529" s="54" t="str">
        <f t="shared" si="441"/>
        <v/>
      </c>
      <c r="P2529" s="53" t="str">
        <f t="shared" si="432"/>
        <v/>
      </c>
      <c r="Q2529" s="52" t="str">
        <f t="shared" si="433"/>
        <v/>
      </c>
      <c r="R2529" s="55" t="str">
        <f t="shared" si="434"/>
        <v/>
      </c>
      <c r="S2529" s="52" t="str">
        <f t="shared" si="442"/>
        <v/>
      </c>
      <c r="T2529" s="83" t="str">
        <f t="shared" si="435"/>
        <v/>
      </c>
      <c r="U2529" s="53" t="str">
        <f>IF(S2529="","",COUNTIF($S$7:S2529,"該当２"))</f>
        <v/>
      </c>
      <c r="V2529" s="56" t="str">
        <f t="shared" si="436"/>
        <v/>
      </c>
      <c r="W2529" s="83" t="str">
        <f t="shared" si="437"/>
        <v/>
      </c>
      <c r="X2529" s="53" t="str">
        <f>IF(V2529="","",COUNTIF($V$7:V2529,"該当３"))</f>
        <v/>
      </c>
    </row>
    <row r="2530" spans="2:24">
      <c r="B2530" s="78"/>
      <c r="C2530" s="77"/>
      <c r="D2530" s="78"/>
      <c r="E2530" s="77"/>
      <c r="K2530" s="52" t="str">
        <f t="shared" si="438"/>
        <v/>
      </c>
      <c r="L2530" s="83" t="str">
        <f t="shared" si="439"/>
        <v/>
      </c>
      <c r="M2530" s="53" t="str">
        <f>IF(K2530="","",COUNTIF($K$7:K2530,"ﾘｽﾄ１"))</f>
        <v/>
      </c>
      <c r="N2530" s="53" t="str">
        <f t="shared" si="440"/>
        <v/>
      </c>
      <c r="O2530" s="54" t="str">
        <f t="shared" si="441"/>
        <v/>
      </c>
      <c r="P2530" s="53" t="str">
        <f t="shared" si="432"/>
        <v/>
      </c>
      <c r="Q2530" s="52" t="str">
        <f t="shared" si="433"/>
        <v/>
      </c>
      <c r="R2530" s="55" t="str">
        <f t="shared" si="434"/>
        <v/>
      </c>
      <c r="S2530" s="52" t="str">
        <f t="shared" si="442"/>
        <v/>
      </c>
      <c r="T2530" s="83" t="str">
        <f t="shared" si="435"/>
        <v/>
      </c>
      <c r="U2530" s="53" t="str">
        <f>IF(S2530="","",COUNTIF($S$7:S2530,"該当２"))</f>
        <v/>
      </c>
      <c r="V2530" s="56" t="str">
        <f t="shared" si="436"/>
        <v/>
      </c>
      <c r="W2530" s="83" t="str">
        <f t="shared" si="437"/>
        <v/>
      </c>
      <c r="X2530" s="53" t="str">
        <f>IF(V2530="","",COUNTIF($V$7:V2530,"該当３"))</f>
        <v/>
      </c>
    </row>
    <row r="2531" spans="2:24">
      <c r="B2531" s="78"/>
      <c r="C2531" s="77"/>
      <c r="D2531" s="78"/>
      <c r="E2531" s="77"/>
      <c r="K2531" s="52" t="str">
        <f t="shared" si="438"/>
        <v/>
      </c>
      <c r="L2531" s="83" t="str">
        <f t="shared" si="439"/>
        <v/>
      </c>
      <c r="M2531" s="53" t="str">
        <f>IF(K2531="","",COUNTIF($K$7:K2531,"ﾘｽﾄ１"))</f>
        <v/>
      </c>
      <c r="N2531" s="53" t="str">
        <f t="shared" si="440"/>
        <v/>
      </c>
      <c r="O2531" s="54" t="str">
        <f t="shared" si="441"/>
        <v/>
      </c>
      <c r="P2531" s="53" t="str">
        <f t="shared" si="432"/>
        <v/>
      </c>
      <c r="Q2531" s="52" t="str">
        <f t="shared" si="433"/>
        <v/>
      </c>
      <c r="R2531" s="55" t="str">
        <f t="shared" si="434"/>
        <v/>
      </c>
      <c r="S2531" s="52" t="str">
        <f t="shared" si="442"/>
        <v/>
      </c>
      <c r="T2531" s="83" t="str">
        <f t="shared" si="435"/>
        <v/>
      </c>
      <c r="U2531" s="53" t="str">
        <f>IF(S2531="","",COUNTIF($S$7:S2531,"該当２"))</f>
        <v/>
      </c>
      <c r="V2531" s="56" t="str">
        <f t="shared" si="436"/>
        <v/>
      </c>
      <c r="W2531" s="83" t="str">
        <f t="shared" si="437"/>
        <v/>
      </c>
      <c r="X2531" s="53" t="str">
        <f>IF(V2531="","",COUNTIF($V$7:V2531,"該当３"))</f>
        <v/>
      </c>
    </row>
    <row r="2532" spans="2:24">
      <c r="B2532" s="78"/>
      <c r="C2532" s="77"/>
      <c r="D2532" s="78"/>
      <c r="E2532" s="77"/>
      <c r="K2532" s="52" t="str">
        <f t="shared" si="438"/>
        <v/>
      </c>
      <c r="L2532" s="83" t="str">
        <f t="shared" si="439"/>
        <v/>
      </c>
      <c r="M2532" s="53" t="str">
        <f>IF(K2532="","",COUNTIF($K$7:K2532,"ﾘｽﾄ１"))</f>
        <v/>
      </c>
      <c r="N2532" s="53" t="str">
        <f t="shared" si="440"/>
        <v/>
      </c>
      <c r="O2532" s="54" t="str">
        <f t="shared" si="441"/>
        <v/>
      </c>
      <c r="P2532" s="53" t="str">
        <f t="shared" si="432"/>
        <v/>
      </c>
      <c r="Q2532" s="52" t="str">
        <f t="shared" si="433"/>
        <v/>
      </c>
      <c r="R2532" s="55" t="str">
        <f t="shared" si="434"/>
        <v/>
      </c>
      <c r="S2532" s="52" t="str">
        <f t="shared" si="442"/>
        <v/>
      </c>
      <c r="T2532" s="83" t="str">
        <f t="shared" si="435"/>
        <v/>
      </c>
      <c r="U2532" s="53" t="str">
        <f>IF(S2532="","",COUNTIF($S$7:S2532,"該当２"))</f>
        <v/>
      </c>
      <c r="V2532" s="56" t="str">
        <f t="shared" si="436"/>
        <v/>
      </c>
      <c r="W2532" s="83" t="str">
        <f t="shared" si="437"/>
        <v/>
      </c>
      <c r="X2532" s="53" t="str">
        <f>IF(V2532="","",COUNTIF($V$7:V2532,"該当３"))</f>
        <v/>
      </c>
    </row>
    <row r="2533" spans="2:24">
      <c r="B2533" s="78"/>
      <c r="C2533" s="77"/>
      <c r="D2533" s="78"/>
      <c r="E2533" s="77"/>
      <c r="K2533" s="52" t="str">
        <f t="shared" si="438"/>
        <v/>
      </c>
      <c r="L2533" s="83" t="str">
        <f t="shared" si="439"/>
        <v/>
      </c>
      <c r="M2533" s="53" t="str">
        <f>IF(K2533="","",COUNTIF($K$7:K2533,"ﾘｽﾄ１"))</f>
        <v/>
      </c>
      <c r="N2533" s="53" t="str">
        <f t="shared" si="440"/>
        <v/>
      </c>
      <c r="O2533" s="54" t="str">
        <f t="shared" si="441"/>
        <v/>
      </c>
      <c r="P2533" s="53" t="str">
        <f t="shared" si="432"/>
        <v/>
      </c>
      <c r="Q2533" s="52" t="str">
        <f t="shared" si="433"/>
        <v/>
      </c>
      <c r="R2533" s="55" t="str">
        <f t="shared" si="434"/>
        <v/>
      </c>
      <c r="S2533" s="52" t="str">
        <f t="shared" si="442"/>
        <v/>
      </c>
      <c r="T2533" s="83" t="str">
        <f t="shared" si="435"/>
        <v/>
      </c>
      <c r="U2533" s="53" t="str">
        <f>IF(S2533="","",COUNTIF($S$7:S2533,"該当２"))</f>
        <v/>
      </c>
      <c r="V2533" s="56" t="str">
        <f t="shared" si="436"/>
        <v/>
      </c>
      <c r="W2533" s="83" t="str">
        <f t="shared" si="437"/>
        <v/>
      </c>
      <c r="X2533" s="53" t="str">
        <f>IF(V2533="","",COUNTIF($V$7:V2533,"該当３"))</f>
        <v/>
      </c>
    </row>
    <row r="2534" spans="2:24">
      <c r="B2534" s="78"/>
      <c r="C2534" s="77"/>
      <c r="D2534" s="78"/>
      <c r="E2534" s="77"/>
      <c r="K2534" s="52" t="str">
        <f t="shared" si="438"/>
        <v/>
      </c>
      <c r="L2534" s="83" t="str">
        <f t="shared" si="439"/>
        <v/>
      </c>
      <c r="M2534" s="53" t="str">
        <f>IF(K2534="","",COUNTIF($K$7:K2534,"ﾘｽﾄ１"))</f>
        <v/>
      </c>
      <c r="N2534" s="53" t="str">
        <f t="shared" si="440"/>
        <v/>
      </c>
      <c r="O2534" s="54" t="str">
        <f t="shared" si="441"/>
        <v/>
      </c>
      <c r="P2534" s="53" t="str">
        <f t="shared" si="432"/>
        <v/>
      </c>
      <c r="Q2534" s="52" t="str">
        <f t="shared" si="433"/>
        <v/>
      </c>
      <c r="R2534" s="55" t="str">
        <f t="shared" si="434"/>
        <v/>
      </c>
      <c r="S2534" s="52" t="str">
        <f t="shared" si="442"/>
        <v/>
      </c>
      <c r="T2534" s="83" t="str">
        <f t="shared" si="435"/>
        <v/>
      </c>
      <c r="U2534" s="53" t="str">
        <f>IF(S2534="","",COUNTIF($S$7:S2534,"該当２"))</f>
        <v/>
      </c>
      <c r="V2534" s="56" t="str">
        <f t="shared" si="436"/>
        <v/>
      </c>
      <c r="W2534" s="83" t="str">
        <f t="shared" si="437"/>
        <v/>
      </c>
      <c r="X2534" s="53" t="str">
        <f>IF(V2534="","",COUNTIF($V$7:V2534,"該当３"))</f>
        <v/>
      </c>
    </row>
    <row r="2535" spans="2:24">
      <c r="B2535" s="78"/>
      <c r="C2535" s="77"/>
      <c r="D2535" s="78"/>
      <c r="E2535" s="77"/>
      <c r="K2535" s="52" t="str">
        <f t="shared" si="438"/>
        <v/>
      </c>
      <c r="L2535" s="83" t="str">
        <f t="shared" si="439"/>
        <v/>
      </c>
      <c r="M2535" s="53" t="str">
        <f>IF(K2535="","",COUNTIF($K$7:K2535,"ﾘｽﾄ１"))</f>
        <v/>
      </c>
      <c r="N2535" s="53" t="str">
        <f t="shared" si="440"/>
        <v/>
      </c>
      <c r="O2535" s="54" t="str">
        <f t="shared" si="441"/>
        <v/>
      </c>
      <c r="P2535" s="53" t="str">
        <f t="shared" si="432"/>
        <v/>
      </c>
      <c r="Q2535" s="52" t="str">
        <f t="shared" si="433"/>
        <v/>
      </c>
      <c r="R2535" s="55" t="str">
        <f t="shared" si="434"/>
        <v/>
      </c>
      <c r="S2535" s="52" t="str">
        <f t="shared" si="442"/>
        <v/>
      </c>
      <c r="T2535" s="83" t="str">
        <f t="shared" si="435"/>
        <v/>
      </c>
      <c r="U2535" s="53" t="str">
        <f>IF(S2535="","",COUNTIF($S$7:S2535,"該当２"))</f>
        <v/>
      </c>
      <c r="V2535" s="56" t="str">
        <f t="shared" si="436"/>
        <v/>
      </c>
      <c r="W2535" s="83" t="str">
        <f t="shared" si="437"/>
        <v/>
      </c>
      <c r="X2535" s="53" t="str">
        <f>IF(V2535="","",COUNTIF($V$7:V2535,"該当３"))</f>
        <v/>
      </c>
    </row>
    <row r="2536" spans="2:24">
      <c r="B2536" s="78"/>
      <c r="C2536" s="77"/>
      <c r="D2536" s="78"/>
      <c r="E2536" s="77"/>
      <c r="K2536" s="52" t="str">
        <f t="shared" si="438"/>
        <v/>
      </c>
      <c r="L2536" s="83" t="str">
        <f t="shared" si="439"/>
        <v/>
      </c>
      <c r="M2536" s="53" t="str">
        <f>IF(K2536="","",COUNTIF($K$7:K2536,"ﾘｽﾄ１"))</f>
        <v/>
      </c>
      <c r="N2536" s="53" t="str">
        <f t="shared" si="440"/>
        <v/>
      </c>
      <c r="O2536" s="54" t="str">
        <f t="shared" si="441"/>
        <v/>
      </c>
      <c r="P2536" s="53" t="str">
        <f t="shared" si="432"/>
        <v/>
      </c>
      <c r="Q2536" s="52" t="str">
        <f t="shared" si="433"/>
        <v/>
      </c>
      <c r="R2536" s="55" t="str">
        <f t="shared" si="434"/>
        <v/>
      </c>
      <c r="S2536" s="52" t="str">
        <f t="shared" si="442"/>
        <v/>
      </c>
      <c r="T2536" s="83" t="str">
        <f t="shared" si="435"/>
        <v/>
      </c>
      <c r="U2536" s="53" t="str">
        <f>IF(S2536="","",COUNTIF($S$7:S2536,"該当２"))</f>
        <v/>
      </c>
      <c r="V2536" s="56" t="str">
        <f t="shared" si="436"/>
        <v/>
      </c>
      <c r="W2536" s="83" t="str">
        <f t="shared" si="437"/>
        <v/>
      </c>
      <c r="X2536" s="53" t="str">
        <f>IF(V2536="","",COUNTIF($V$7:V2536,"該当３"))</f>
        <v/>
      </c>
    </row>
    <row r="2537" spans="2:24">
      <c r="B2537" s="78"/>
      <c r="C2537" s="77"/>
      <c r="D2537" s="78"/>
      <c r="E2537" s="77"/>
      <c r="K2537" s="52" t="str">
        <f t="shared" si="438"/>
        <v/>
      </c>
      <c r="L2537" s="83" t="str">
        <f t="shared" si="439"/>
        <v/>
      </c>
      <c r="M2537" s="53" t="str">
        <f>IF(K2537="","",COUNTIF($K$7:K2537,"ﾘｽﾄ１"))</f>
        <v/>
      </c>
      <c r="N2537" s="53" t="str">
        <f t="shared" si="440"/>
        <v/>
      </c>
      <c r="O2537" s="54" t="str">
        <f t="shared" si="441"/>
        <v/>
      </c>
      <c r="P2537" s="53" t="str">
        <f t="shared" si="432"/>
        <v/>
      </c>
      <c r="Q2537" s="52" t="str">
        <f t="shared" si="433"/>
        <v/>
      </c>
      <c r="R2537" s="55" t="str">
        <f t="shared" si="434"/>
        <v/>
      </c>
      <c r="S2537" s="52" t="str">
        <f t="shared" si="442"/>
        <v/>
      </c>
      <c r="T2537" s="83" t="str">
        <f t="shared" si="435"/>
        <v/>
      </c>
      <c r="U2537" s="53" t="str">
        <f>IF(S2537="","",COUNTIF($S$7:S2537,"該当２"))</f>
        <v/>
      </c>
      <c r="V2537" s="56" t="str">
        <f t="shared" si="436"/>
        <v/>
      </c>
      <c r="W2537" s="83" t="str">
        <f t="shared" si="437"/>
        <v/>
      </c>
      <c r="X2537" s="53" t="str">
        <f>IF(V2537="","",COUNTIF($V$7:V2537,"該当３"))</f>
        <v/>
      </c>
    </row>
    <row r="2538" spans="2:24">
      <c r="B2538" s="78"/>
      <c r="C2538" s="77"/>
      <c r="D2538" s="78"/>
      <c r="E2538" s="77"/>
      <c r="K2538" s="52" t="str">
        <f t="shared" si="438"/>
        <v/>
      </c>
      <c r="L2538" s="83" t="str">
        <f t="shared" si="439"/>
        <v/>
      </c>
      <c r="M2538" s="53" t="str">
        <f>IF(K2538="","",COUNTIF($K$7:K2538,"ﾘｽﾄ１"))</f>
        <v/>
      </c>
      <c r="N2538" s="53" t="str">
        <f t="shared" si="440"/>
        <v/>
      </c>
      <c r="O2538" s="54" t="str">
        <f t="shared" si="441"/>
        <v/>
      </c>
      <c r="P2538" s="53" t="str">
        <f t="shared" si="432"/>
        <v/>
      </c>
      <c r="Q2538" s="52" t="str">
        <f t="shared" si="433"/>
        <v/>
      </c>
      <c r="R2538" s="55" t="str">
        <f t="shared" si="434"/>
        <v/>
      </c>
      <c r="S2538" s="52" t="str">
        <f t="shared" si="442"/>
        <v/>
      </c>
      <c r="T2538" s="83" t="str">
        <f t="shared" si="435"/>
        <v/>
      </c>
      <c r="U2538" s="53" t="str">
        <f>IF(S2538="","",COUNTIF($S$7:S2538,"該当２"))</f>
        <v/>
      </c>
      <c r="V2538" s="56" t="str">
        <f t="shared" si="436"/>
        <v/>
      </c>
      <c r="W2538" s="83" t="str">
        <f t="shared" si="437"/>
        <v/>
      </c>
      <c r="X2538" s="53" t="str">
        <f>IF(V2538="","",COUNTIF($V$7:V2538,"該当３"))</f>
        <v/>
      </c>
    </row>
    <row r="2539" spans="2:24">
      <c r="B2539" s="78"/>
      <c r="C2539" s="77"/>
      <c r="D2539" s="78"/>
      <c r="E2539" s="77"/>
      <c r="K2539" s="52" t="str">
        <f t="shared" si="438"/>
        <v/>
      </c>
      <c r="L2539" s="83" t="str">
        <f t="shared" si="439"/>
        <v/>
      </c>
      <c r="M2539" s="53" t="str">
        <f>IF(K2539="","",COUNTIF($K$7:K2539,"ﾘｽﾄ１"))</f>
        <v/>
      </c>
      <c r="N2539" s="53" t="str">
        <f t="shared" si="440"/>
        <v/>
      </c>
      <c r="O2539" s="54" t="str">
        <f t="shared" si="441"/>
        <v/>
      </c>
      <c r="P2539" s="53" t="str">
        <f t="shared" si="432"/>
        <v/>
      </c>
      <c r="Q2539" s="52" t="str">
        <f t="shared" si="433"/>
        <v/>
      </c>
      <c r="R2539" s="55" t="str">
        <f t="shared" si="434"/>
        <v/>
      </c>
      <c r="S2539" s="52" t="str">
        <f t="shared" si="442"/>
        <v/>
      </c>
      <c r="T2539" s="83" t="str">
        <f t="shared" si="435"/>
        <v/>
      </c>
      <c r="U2539" s="53" t="str">
        <f>IF(S2539="","",COUNTIF($S$7:S2539,"該当２"))</f>
        <v/>
      </c>
      <c r="V2539" s="56" t="str">
        <f t="shared" si="436"/>
        <v/>
      </c>
      <c r="W2539" s="83" t="str">
        <f t="shared" si="437"/>
        <v/>
      </c>
      <c r="X2539" s="53" t="str">
        <f>IF(V2539="","",COUNTIF($V$7:V2539,"該当３"))</f>
        <v/>
      </c>
    </row>
    <row r="2540" spans="2:24">
      <c r="B2540" s="78"/>
      <c r="C2540" s="77"/>
      <c r="D2540" s="78"/>
      <c r="E2540" s="77"/>
      <c r="K2540" s="52" t="str">
        <f t="shared" si="438"/>
        <v/>
      </c>
      <c r="L2540" s="83" t="str">
        <f t="shared" si="439"/>
        <v/>
      </c>
      <c r="M2540" s="53" t="str">
        <f>IF(K2540="","",COUNTIF($K$7:K2540,"ﾘｽﾄ１"))</f>
        <v/>
      </c>
      <c r="N2540" s="53" t="str">
        <f t="shared" si="440"/>
        <v/>
      </c>
      <c r="O2540" s="54" t="str">
        <f t="shared" si="441"/>
        <v/>
      </c>
      <c r="P2540" s="53" t="str">
        <f t="shared" si="432"/>
        <v/>
      </c>
      <c r="Q2540" s="52" t="str">
        <f t="shared" si="433"/>
        <v/>
      </c>
      <c r="R2540" s="55" t="str">
        <f t="shared" si="434"/>
        <v/>
      </c>
      <c r="S2540" s="52" t="str">
        <f t="shared" si="442"/>
        <v/>
      </c>
      <c r="T2540" s="83" t="str">
        <f t="shared" si="435"/>
        <v/>
      </c>
      <c r="U2540" s="53" t="str">
        <f>IF(S2540="","",COUNTIF($S$7:S2540,"該当２"))</f>
        <v/>
      </c>
      <c r="V2540" s="56" t="str">
        <f t="shared" si="436"/>
        <v/>
      </c>
      <c r="W2540" s="83" t="str">
        <f t="shared" si="437"/>
        <v/>
      </c>
      <c r="X2540" s="53" t="str">
        <f>IF(V2540="","",COUNTIF($V$7:V2540,"該当３"))</f>
        <v/>
      </c>
    </row>
    <row r="2541" spans="2:24">
      <c r="B2541" s="78"/>
      <c r="C2541" s="77"/>
      <c r="D2541" s="78"/>
      <c r="E2541" s="77"/>
      <c r="K2541" s="52" t="str">
        <f t="shared" si="438"/>
        <v/>
      </c>
      <c r="L2541" s="83" t="str">
        <f t="shared" si="439"/>
        <v/>
      </c>
      <c r="M2541" s="53" t="str">
        <f>IF(K2541="","",COUNTIF($K$7:K2541,"ﾘｽﾄ１"))</f>
        <v/>
      </c>
      <c r="N2541" s="53" t="str">
        <f t="shared" si="440"/>
        <v/>
      </c>
      <c r="O2541" s="54" t="str">
        <f t="shared" si="441"/>
        <v/>
      </c>
      <c r="P2541" s="53" t="str">
        <f t="shared" si="432"/>
        <v/>
      </c>
      <c r="Q2541" s="52" t="str">
        <f t="shared" si="433"/>
        <v/>
      </c>
      <c r="R2541" s="55" t="str">
        <f t="shared" si="434"/>
        <v/>
      </c>
      <c r="S2541" s="52" t="str">
        <f t="shared" si="442"/>
        <v/>
      </c>
      <c r="T2541" s="83" t="str">
        <f t="shared" si="435"/>
        <v/>
      </c>
      <c r="U2541" s="53" t="str">
        <f>IF(S2541="","",COUNTIF($S$7:S2541,"該当２"))</f>
        <v/>
      </c>
      <c r="V2541" s="56" t="str">
        <f t="shared" si="436"/>
        <v/>
      </c>
      <c r="W2541" s="83" t="str">
        <f t="shared" si="437"/>
        <v/>
      </c>
      <c r="X2541" s="53" t="str">
        <f>IF(V2541="","",COUNTIF($V$7:V2541,"該当３"))</f>
        <v/>
      </c>
    </row>
    <row r="2542" spans="2:24">
      <c r="B2542" s="78"/>
      <c r="C2542" s="77"/>
      <c r="D2542" s="78"/>
      <c r="E2542" s="77"/>
      <c r="K2542" s="52" t="str">
        <f t="shared" si="438"/>
        <v/>
      </c>
      <c r="L2542" s="83" t="str">
        <f t="shared" si="439"/>
        <v/>
      </c>
      <c r="M2542" s="53" t="str">
        <f>IF(K2542="","",COUNTIF($K$7:K2542,"ﾘｽﾄ１"))</f>
        <v/>
      </c>
      <c r="N2542" s="53" t="str">
        <f t="shared" si="440"/>
        <v/>
      </c>
      <c r="O2542" s="54" t="str">
        <f t="shared" si="441"/>
        <v/>
      </c>
      <c r="P2542" s="53" t="str">
        <f t="shared" si="432"/>
        <v/>
      </c>
      <c r="Q2542" s="52" t="str">
        <f t="shared" si="433"/>
        <v/>
      </c>
      <c r="R2542" s="55" t="str">
        <f t="shared" si="434"/>
        <v/>
      </c>
      <c r="S2542" s="52" t="str">
        <f t="shared" si="442"/>
        <v/>
      </c>
      <c r="T2542" s="83" t="str">
        <f t="shared" si="435"/>
        <v/>
      </c>
      <c r="U2542" s="53" t="str">
        <f>IF(S2542="","",COUNTIF($S$7:S2542,"該当２"))</f>
        <v/>
      </c>
      <c r="V2542" s="56" t="str">
        <f t="shared" si="436"/>
        <v/>
      </c>
      <c r="W2542" s="83" t="str">
        <f t="shared" si="437"/>
        <v/>
      </c>
      <c r="X2542" s="53" t="str">
        <f>IF(V2542="","",COUNTIF($V$7:V2542,"該当３"))</f>
        <v/>
      </c>
    </row>
    <row r="2543" spans="2:24">
      <c r="B2543" s="78"/>
      <c r="C2543" s="77"/>
      <c r="D2543" s="78"/>
      <c r="E2543" s="77"/>
      <c r="K2543" s="52" t="str">
        <f t="shared" si="438"/>
        <v/>
      </c>
      <c r="L2543" s="83" t="str">
        <f t="shared" si="439"/>
        <v/>
      </c>
      <c r="M2543" s="53" t="str">
        <f>IF(K2543="","",COUNTIF($K$7:K2543,"ﾘｽﾄ１"))</f>
        <v/>
      </c>
      <c r="N2543" s="53" t="str">
        <f t="shared" si="440"/>
        <v/>
      </c>
      <c r="O2543" s="54" t="str">
        <f t="shared" si="441"/>
        <v/>
      </c>
      <c r="P2543" s="53" t="str">
        <f t="shared" si="432"/>
        <v/>
      </c>
      <c r="Q2543" s="52" t="str">
        <f t="shared" si="433"/>
        <v/>
      </c>
      <c r="R2543" s="55" t="str">
        <f t="shared" si="434"/>
        <v/>
      </c>
      <c r="S2543" s="52" t="str">
        <f t="shared" si="442"/>
        <v/>
      </c>
      <c r="T2543" s="83" t="str">
        <f t="shared" si="435"/>
        <v/>
      </c>
      <c r="U2543" s="53" t="str">
        <f>IF(S2543="","",COUNTIF($S$7:S2543,"該当２"))</f>
        <v/>
      </c>
      <c r="V2543" s="56" t="str">
        <f t="shared" si="436"/>
        <v/>
      </c>
      <c r="W2543" s="83" t="str">
        <f t="shared" si="437"/>
        <v/>
      </c>
      <c r="X2543" s="53" t="str">
        <f>IF(V2543="","",COUNTIF($V$7:V2543,"該当３"))</f>
        <v/>
      </c>
    </row>
    <row r="2544" spans="2:24">
      <c r="B2544" s="78"/>
      <c r="C2544" s="77"/>
      <c r="D2544" s="78"/>
      <c r="E2544" s="77"/>
      <c r="K2544" s="52" t="str">
        <f t="shared" si="438"/>
        <v/>
      </c>
      <c r="L2544" s="83" t="str">
        <f t="shared" si="439"/>
        <v/>
      </c>
      <c r="M2544" s="53" t="str">
        <f>IF(K2544="","",COUNTIF($K$7:K2544,"ﾘｽﾄ１"))</f>
        <v/>
      </c>
      <c r="N2544" s="53" t="str">
        <f t="shared" si="440"/>
        <v/>
      </c>
      <c r="O2544" s="54" t="str">
        <f t="shared" si="441"/>
        <v/>
      </c>
      <c r="P2544" s="53" t="str">
        <f t="shared" si="432"/>
        <v/>
      </c>
      <c r="Q2544" s="52" t="str">
        <f t="shared" si="433"/>
        <v/>
      </c>
      <c r="R2544" s="55" t="str">
        <f t="shared" si="434"/>
        <v/>
      </c>
      <c r="S2544" s="52" t="str">
        <f t="shared" si="442"/>
        <v/>
      </c>
      <c r="T2544" s="83" t="str">
        <f t="shared" si="435"/>
        <v/>
      </c>
      <c r="U2544" s="53" t="str">
        <f>IF(S2544="","",COUNTIF($S$7:S2544,"該当２"))</f>
        <v/>
      </c>
      <c r="V2544" s="56" t="str">
        <f t="shared" si="436"/>
        <v/>
      </c>
      <c r="W2544" s="83" t="str">
        <f t="shared" si="437"/>
        <v/>
      </c>
      <c r="X2544" s="53" t="str">
        <f>IF(V2544="","",COUNTIF($V$7:V2544,"該当３"))</f>
        <v/>
      </c>
    </row>
    <row r="2545" spans="2:24">
      <c r="B2545" s="78"/>
      <c r="C2545" s="77"/>
      <c r="D2545" s="78"/>
      <c r="E2545" s="77"/>
      <c r="K2545" s="52" t="str">
        <f t="shared" si="438"/>
        <v/>
      </c>
      <c r="L2545" s="83" t="str">
        <f t="shared" si="439"/>
        <v/>
      </c>
      <c r="M2545" s="53" t="str">
        <f>IF(K2545="","",COUNTIF($K$7:K2545,"ﾘｽﾄ１"))</f>
        <v/>
      </c>
      <c r="N2545" s="53" t="str">
        <f t="shared" si="440"/>
        <v/>
      </c>
      <c r="O2545" s="54" t="str">
        <f t="shared" si="441"/>
        <v/>
      </c>
      <c r="P2545" s="53" t="str">
        <f t="shared" si="432"/>
        <v/>
      </c>
      <c r="Q2545" s="52" t="str">
        <f t="shared" si="433"/>
        <v/>
      </c>
      <c r="R2545" s="55" t="str">
        <f t="shared" si="434"/>
        <v/>
      </c>
      <c r="S2545" s="52" t="str">
        <f t="shared" si="442"/>
        <v/>
      </c>
      <c r="T2545" s="83" t="str">
        <f t="shared" si="435"/>
        <v/>
      </c>
      <c r="U2545" s="53" t="str">
        <f>IF(S2545="","",COUNTIF($S$7:S2545,"該当２"))</f>
        <v/>
      </c>
      <c r="V2545" s="56" t="str">
        <f t="shared" si="436"/>
        <v/>
      </c>
      <c r="W2545" s="83" t="str">
        <f t="shared" si="437"/>
        <v/>
      </c>
      <c r="X2545" s="53" t="str">
        <f>IF(V2545="","",COUNTIF($V$7:V2545,"該当３"))</f>
        <v/>
      </c>
    </row>
    <row r="2546" spans="2:24">
      <c r="B2546" s="78"/>
      <c r="C2546" s="77"/>
      <c r="D2546" s="78"/>
      <c r="E2546" s="77"/>
      <c r="K2546" s="52" t="str">
        <f t="shared" si="438"/>
        <v/>
      </c>
      <c r="L2546" s="83" t="str">
        <f t="shared" si="439"/>
        <v/>
      </c>
      <c r="M2546" s="53" t="str">
        <f>IF(K2546="","",COUNTIF($K$7:K2546,"ﾘｽﾄ１"))</f>
        <v/>
      </c>
      <c r="N2546" s="53" t="str">
        <f t="shared" si="440"/>
        <v/>
      </c>
      <c r="O2546" s="54" t="str">
        <f t="shared" si="441"/>
        <v/>
      </c>
      <c r="P2546" s="53" t="str">
        <f t="shared" si="432"/>
        <v/>
      </c>
      <c r="Q2546" s="52" t="str">
        <f t="shared" si="433"/>
        <v/>
      </c>
      <c r="R2546" s="55" t="str">
        <f t="shared" si="434"/>
        <v/>
      </c>
      <c r="S2546" s="52" t="str">
        <f t="shared" si="442"/>
        <v/>
      </c>
      <c r="T2546" s="83" t="str">
        <f t="shared" si="435"/>
        <v/>
      </c>
      <c r="U2546" s="53" t="str">
        <f>IF(S2546="","",COUNTIF($S$7:S2546,"該当２"))</f>
        <v/>
      </c>
      <c r="V2546" s="56" t="str">
        <f t="shared" si="436"/>
        <v/>
      </c>
      <c r="W2546" s="83" t="str">
        <f t="shared" si="437"/>
        <v/>
      </c>
      <c r="X2546" s="53" t="str">
        <f>IF(V2546="","",COUNTIF($V$7:V2546,"該当３"))</f>
        <v/>
      </c>
    </row>
    <row r="2547" spans="2:24">
      <c r="B2547" s="78"/>
      <c r="C2547" s="77"/>
      <c r="D2547" s="78"/>
      <c r="E2547" s="77"/>
      <c r="K2547" s="52" t="str">
        <f t="shared" si="438"/>
        <v/>
      </c>
      <c r="L2547" s="83" t="str">
        <f t="shared" si="439"/>
        <v/>
      </c>
      <c r="M2547" s="53" t="str">
        <f>IF(K2547="","",COUNTIF($K$7:K2547,"ﾘｽﾄ１"))</f>
        <v/>
      </c>
      <c r="N2547" s="53" t="str">
        <f t="shared" si="440"/>
        <v/>
      </c>
      <c r="O2547" s="54" t="str">
        <f t="shared" si="441"/>
        <v/>
      </c>
      <c r="P2547" s="53" t="str">
        <f t="shared" si="432"/>
        <v/>
      </c>
      <c r="Q2547" s="52" t="str">
        <f t="shared" si="433"/>
        <v/>
      </c>
      <c r="R2547" s="55" t="str">
        <f t="shared" si="434"/>
        <v/>
      </c>
      <c r="S2547" s="52" t="str">
        <f t="shared" si="442"/>
        <v/>
      </c>
      <c r="T2547" s="83" t="str">
        <f t="shared" si="435"/>
        <v/>
      </c>
      <c r="U2547" s="53" t="str">
        <f>IF(S2547="","",COUNTIF($S$7:S2547,"該当２"))</f>
        <v/>
      </c>
      <c r="V2547" s="56" t="str">
        <f t="shared" si="436"/>
        <v/>
      </c>
      <c r="W2547" s="83" t="str">
        <f t="shared" si="437"/>
        <v/>
      </c>
      <c r="X2547" s="53" t="str">
        <f>IF(V2547="","",COUNTIF($V$7:V2547,"該当３"))</f>
        <v/>
      </c>
    </row>
    <row r="2548" spans="2:24">
      <c r="B2548" s="78"/>
      <c r="C2548" s="77"/>
      <c r="D2548" s="78"/>
      <c r="E2548" s="77"/>
      <c r="K2548" s="52" t="str">
        <f t="shared" si="438"/>
        <v/>
      </c>
      <c r="L2548" s="83" t="str">
        <f t="shared" si="439"/>
        <v/>
      </c>
      <c r="M2548" s="53" t="str">
        <f>IF(K2548="","",COUNTIF($K$7:K2548,"ﾘｽﾄ１"))</f>
        <v/>
      </c>
      <c r="N2548" s="53" t="str">
        <f t="shared" si="440"/>
        <v/>
      </c>
      <c r="O2548" s="54" t="str">
        <f t="shared" si="441"/>
        <v/>
      </c>
      <c r="P2548" s="53" t="str">
        <f t="shared" si="432"/>
        <v/>
      </c>
      <c r="Q2548" s="52" t="str">
        <f t="shared" si="433"/>
        <v/>
      </c>
      <c r="R2548" s="55" t="str">
        <f t="shared" si="434"/>
        <v/>
      </c>
      <c r="S2548" s="52" t="str">
        <f t="shared" si="442"/>
        <v/>
      </c>
      <c r="T2548" s="83" t="str">
        <f t="shared" si="435"/>
        <v/>
      </c>
      <c r="U2548" s="53" t="str">
        <f>IF(S2548="","",COUNTIF($S$7:S2548,"該当２"))</f>
        <v/>
      </c>
      <c r="V2548" s="56" t="str">
        <f t="shared" si="436"/>
        <v/>
      </c>
      <c r="W2548" s="83" t="str">
        <f t="shared" si="437"/>
        <v/>
      </c>
      <c r="X2548" s="53" t="str">
        <f>IF(V2548="","",COUNTIF($V$7:V2548,"該当３"))</f>
        <v/>
      </c>
    </row>
    <row r="2549" spans="2:24">
      <c r="B2549" s="78"/>
      <c r="C2549" s="77"/>
      <c r="D2549" s="78"/>
      <c r="E2549" s="77"/>
      <c r="K2549" s="52" t="str">
        <f t="shared" si="438"/>
        <v/>
      </c>
      <c r="L2549" s="83" t="str">
        <f t="shared" si="439"/>
        <v/>
      </c>
      <c r="M2549" s="53" t="str">
        <f>IF(K2549="","",COUNTIF($K$7:K2549,"ﾘｽﾄ１"))</f>
        <v/>
      </c>
      <c r="N2549" s="53" t="str">
        <f t="shared" si="440"/>
        <v/>
      </c>
      <c r="O2549" s="54" t="str">
        <f t="shared" si="441"/>
        <v/>
      </c>
      <c r="P2549" s="53" t="str">
        <f t="shared" si="432"/>
        <v/>
      </c>
      <c r="Q2549" s="52" t="str">
        <f t="shared" si="433"/>
        <v/>
      </c>
      <c r="R2549" s="55" t="str">
        <f t="shared" si="434"/>
        <v/>
      </c>
      <c r="S2549" s="52" t="str">
        <f t="shared" si="442"/>
        <v/>
      </c>
      <c r="T2549" s="83" t="str">
        <f t="shared" si="435"/>
        <v/>
      </c>
      <c r="U2549" s="53" t="str">
        <f>IF(S2549="","",COUNTIF($S$7:S2549,"該当２"))</f>
        <v/>
      </c>
      <c r="V2549" s="56" t="str">
        <f t="shared" si="436"/>
        <v/>
      </c>
      <c r="W2549" s="83" t="str">
        <f t="shared" si="437"/>
        <v/>
      </c>
      <c r="X2549" s="53" t="str">
        <f>IF(V2549="","",COUNTIF($V$7:V2549,"該当３"))</f>
        <v/>
      </c>
    </row>
    <row r="2550" spans="2:24">
      <c r="B2550" s="78"/>
      <c r="C2550" s="77"/>
      <c r="D2550" s="78"/>
      <c r="E2550" s="77"/>
      <c r="K2550" s="52" t="str">
        <f t="shared" si="438"/>
        <v/>
      </c>
      <c r="L2550" s="83" t="str">
        <f t="shared" si="439"/>
        <v/>
      </c>
      <c r="M2550" s="53" t="str">
        <f>IF(K2550="","",COUNTIF($K$7:K2550,"ﾘｽﾄ１"))</f>
        <v/>
      </c>
      <c r="N2550" s="53" t="str">
        <f t="shared" si="440"/>
        <v/>
      </c>
      <c r="O2550" s="54" t="str">
        <f t="shared" si="441"/>
        <v/>
      </c>
      <c r="P2550" s="53" t="str">
        <f t="shared" si="432"/>
        <v/>
      </c>
      <c r="Q2550" s="52" t="str">
        <f t="shared" si="433"/>
        <v/>
      </c>
      <c r="R2550" s="55" t="str">
        <f t="shared" si="434"/>
        <v/>
      </c>
      <c r="S2550" s="52" t="str">
        <f t="shared" si="442"/>
        <v/>
      </c>
      <c r="T2550" s="83" t="str">
        <f t="shared" si="435"/>
        <v/>
      </c>
      <c r="U2550" s="53" t="str">
        <f>IF(S2550="","",COUNTIF($S$7:S2550,"該当２"))</f>
        <v/>
      </c>
      <c r="V2550" s="56" t="str">
        <f t="shared" si="436"/>
        <v/>
      </c>
      <c r="W2550" s="83" t="str">
        <f t="shared" si="437"/>
        <v/>
      </c>
      <c r="X2550" s="53" t="str">
        <f>IF(V2550="","",COUNTIF($V$7:V2550,"該当３"))</f>
        <v/>
      </c>
    </row>
    <row r="2551" spans="2:24">
      <c r="B2551" s="78"/>
      <c r="C2551" s="77"/>
      <c r="D2551" s="78"/>
      <c r="E2551" s="77"/>
      <c r="K2551" s="52" t="str">
        <f t="shared" si="438"/>
        <v/>
      </c>
      <c r="L2551" s="83" t="str">
        <f t="shared" si="439"/>
        <v/>
      </c>
      <c r="M2551" s="53" t="str">
        <f>IF(K2551="","",COUNTIF($K$7:K2551,"ﾘｽﾄ１"))</f>
        <v/>
      </c>
      <c r="N2551" s="53" t="str">
        <f t="shared" si="440"/>
        <v/>
      </c>
      <c r="O2551" s="54" t="str">
        <f t="shared" si="441"/>
        <v/>
      </c>
      <c r="P2551" s="53" t="str">
        <f t="shared" si="432"/>
        <v/>
      </c>
      <c r="Q2551" s="52" t="str">
        <f t="shared" si="433"/>
        <v/>
      </c>
      <c r="R2551" s="55" t="str">
        <f t="shared" si="434"/>
        <v/>
      </c>
      <c r="S2551" s="52" t="str">
        <f t="shared" si="442"/>
        <v/>
      </c>
      <c r="T2551" s="83" t="str">
        <f t="shared" si="435"/>
        <v/>
      </c>
      <c r="U2551" s="53" t="str">
        <f>IF(S2551="","",COUNTIF($S$7:S2551,"該当２"))</f>
        <v/>
      </c>
      <c r="V2551" s="56" t="str">
        <f t="shared" si="436"/>
        <v/>
      </c>
      <c r="W2551" s="83" t="str">
        <f t="shared" si="437"/>
        <v/>
      </c>
      <c r="X2551" s="53" t="str">
        <f>IF(V2551="","",COUNTIF($V$7:V2551,"該当３"))</f>
        <v/>
      </c>
    </row>
    <row r="2552" spans="2:24">
      <c r="B2552" s="78"/>
      <c r="C2552" s="77"/>
      <c r="D2552" s="78"/>
      <c r="E2552" s="77"/>
      <c r="K2552" s="52" t="str">
        <f t="shared" si="438"/>
        <v/>
      </c>
      <c r="L2552" s="83" t="str">
        <f t="shared" si="439"/>
        <v/>
      </c>
      <c r="M2552" s="53" t="str">
        <f>IF(K2552="","",COUNTIF($K$7:K2552,"ﾘｽﾄ１"))</f>
        <v/>
      </c>
      <c r="N2552" s="53" t="str">
        <f t="shared" si="440"/>
        <v/>
      </c>
      <c r="O2552" s="54" t="str">
        <f t="shared" si="441"/>
        <v/>
      </c>
      <c r="P2552" s="53" t="str">
        <f t="shared" si="432"/>
        <v/>
      </c>
      <c r="Q2552" s="52" t="str">
        <f t="shared" si="433"/>
        <v/>
      </c>
      <c r="R2552" s="55" t="str">
        <f t="shared" si="434"/>
        <v/>
      </c>
      <c r="S2552" s="52" t="str">
        <f t="shared" si="442"/>
        <v/>
      </c>
      <c r="T2552" s="83" t="str">
        <f t="shared" si="435"/>
        <v/>
      </c>
      <c r="U2552" s="53" t="str">
        <f>IF(S2552="","",COUNTIF($S$7:S2552,"該当２"))</f>
        <v/>
      </c>
      <c r="V2552" s="56" t="str">
        <f t="shared" si="436"/>
        <v/>
      </c>
      <c r="W2552" s="83" t="str">
        <f t="shared" si="437"/>
        <v/>
      </c>
      <c r="X2552" s="53" t="str">
        <f>IF(V2552="","",COUNTIF($V$7:V2552,"該当３"))</f>
        <v/>
      </c>
    </row>
    <row r="2553" spans="2:24">
      <c r="B2553" s="78"/>
      <c r="C2553" s="77"/>
      <c r="D2553" s="78"/>
      <c r="E2553" s="77"/>
      <c r="K2553" s="52" t="str">
        <f t="shared" si="438"/>
        <v/>
      </c>
      <c r="L2553" s="83" t="str">
        <f t="shared" si="439"/>
        <v/>
      </c>
      <c r="M2553" s="53" t="str">
        <f>IF(K2553="","",COUNTIF($K$7:K2553,"ﾘｽﾄ１"))</f>
        <v/>
      </c>
      <c r="N2553" s="53" t="str">
        <f t="shared" si="440"/>
        <v/>
      </c>
      <c r="O2553" s="54" t="str">
        <f t="shared" si="441"/>
        <v/>
      </c>
      <c r="P2553" s="53" t="str">
        <f t="shared" si="432"/>
        <v/>
      </c>
      <c r="Q2553" s="52" t="str">
        <f t="shared" si="433"/>
        <v/>
      </c>
      <c r="R2553" s="55" t="str">
        <f t="shared" si="434"/>
        <v/>
      </c>
      <c r="S2553" s="52" t="str">
        <f t="shared" si="442"/>
        <v/>
      </c>
      <c r="T2553" s="83" t="str">
        <f t="shared" si="435"/>
        <v/>
      </c>
      <c r="U2553" s="53" t="str">
        <f>IF(S2553="","",COUNTIF($S$7:S2553,"該当２"))</f>
        <v/>
      </c>
      <c r="V2553" s="56" t="str">
        <f t="shared" si="436"/>
        <v/>
      </c>
      <c r="W2553" s="83" t="str">
        <f t="shared" si="437"/>
        <v/>
      </c>
      <c r="X2553" s="53" t="str">
        <f>IF(V2553="","",COUNTIF($V$7:V2553,"該当３"))</f>
        <v/>
      </c>
    </row>
    <row r="2554" spans="2:24">
      <c r="B2554" s="78"/>
      <c r="C2554" s="77"/>
      <c r="D2554" s="78"/>
      <c r="E2554" s="77"/>
      <c r="K2554" s="52" t="str">
        <f t="shared" si="438"/>
        <v/>
      </c>
      <c r="L2554" s="83" t="str">
        <f t="shared" si="439"/>
        <v/>
      </c>
      <c r="M2554" s="53" t="str">
        <f>IF(K2554="","",COUNTIF($K$7:K2554,"ﾘｽﾄ１"))</f>
        <v/>
      </c>
      <c r="N2554" s="53" t="str">
        <f t="shared" si="440"/>
        <v/>
      </c>
      <c r="O2554" s="54" t="str">
        <f t="shared" si="441"/>
        <v/>
      </c>
      <c r="P2554" s="53" t="str">
        <f t="shared" si="432"/>
        <v/>
      </c>
      <c r="Q2554" s="52" t="str">
        <f t="shared" si="433"/>
        <v/>
      </c>
      <c r="R2554" s="55" t="str">
        <f t="shared" si="434"/>
        <v/>
      </c>
      <c r="S2554" s="52" t="str">
        <f t="shared" si="442"/>
        <v/>
      </c>
      <c r="T2554" s="83" t="str">
        <f t="shared" si="435"/>
        <v/>
      </c>
      <c r="U2554" s="53" t="str">
        <f>IF(S2554="","",COUNTIF($S$7:S2554,"該当２"))</f>
        <v/>
      </c>
      <c r="V2554" s="56" t="str">
        <f t="shared" si="436"/>
        <v/>
      </c>
      <c r="W2554" s="83" t="str">
        <f t="shared" si="437"/>
        <v/>
      </c>
      <c r="X2554" s="53" t="str">
        <f>IF(V2554="","",COUNTIF($V$7:V2554,"該当３"))</f>
        <v/>
      </c>
    </row>
    <row r="2555" spans="2:24">
      <c r="B2555" s="78"/>
      <c r="C2555" s="77"/>
      <c r="D2555" s="78"/>
      <c r="E2555" s="77"/>
      <c r="K2555" s="52" t="str">
        <f t="shared" si="438"/>
        <v/>
      </c>
      <c r="L2555" s="83" t="str">
        <f t="shared" si="439"/>
        <v/>
      </c>
      <c r="M2555" s="53" t="str">
        <f>IF(K2555="","",COUNTIF($K$7:K2555,"ﾘｽﾄ１"))</f>
        <v/>
      </c>
      <c r="N2555" s="53" t="str">
        <f t="shared" si="440"/>
        <v/>
      </c>
      <c r="O2555" s="54" t="str">
        <f t="shared" si="441"/>
        <v/>
      </c>
      <c r="P2555" s="53" t="str">
        <f t="shared" si="432"/>
        <v/>
      </c>
      <c r="Q2555" s="52" t="str">
        <f t="shared" si="433"/>
        <v/>
      </c>
      <c r="R2555" s="55" t="str">
        <f t="shared" si="434"/>
        <v/>
      </c>
      <c r="S2555" s="52" t="str">
        <f t="shared" si="442"/>
        <v/>
      </c>
      <c r="T2555" s="83" t="str">
        <f t="shared" si="435"/>
        <v/>
      </c>
      <c r="U2555" s="53" t="str">
        <f>IF(S2555="","",COUNTIF($S$7:S2555,"該当２"))</f>
        <v/>
      </c>
      <c r="V2555" s="56" t="str">
        <f t="shared" si="436"/>
        <v/>
      </c>
      <c r="W2555" s="83" t="str">
        <f t="shared" si="437"/>
        <v/>
      </c>
      <c r="X2555" s="53" t="str">
        <f>IF(V2555="","",COUNTIF($V$7:V2555,"該当３"))</f>
        <v/>
      </c>
    </row>
    <row r="2556" spans="2:24">
      <c r="B2556" s="78"/>
      <c r="C2556" s="77"/>
      <c r="D2556" s="78"/>
      <c r="E2556" s="77"/>
      <c r="K2556" s="52" t="str">
        <f t="shared" si="438"/>
        <v/>
      </c>
      <c r="L2556" s="83" t="str">
        <f t="shared" si="439"/>
        <v/>
      </c>
      <c r="M2556" s="53" t="str">
        <f>IF(K2556="","",COUNTIF($K$7:K2556,"ﾘｽﾄ１"))</f>
        <v/>
      </c>
      <c r="N2556" s="53" t="str">
        <f t="shared" si="440"/>
        <v/>
      </c>
      <c r="O2556" s="54" t="str">
        <f t="shared" si="441"/>
        <v/>
      </c>
      <c r="P2556" s="53" t="str">
        <f t="shared" si="432"/>
        <v/>
      </c>
      <c r="Q2556" s="52" t="str">
        <f t="shared" si="433"/>
        <v/>
      </c>
      <c r="R2556" s="55" t="str">
        <f t="shared" si="434"/>
        <v/>
      </c>
      <c r="S2556" s="52" t="str">
        <f t="shared" si="442"/>
        <v/>
      </c>
      <c r="T2556" s="83" t="str">
        <f t="shared" si="435"/>
        <v/>
      </c>
      <c r="U2556" s="53" t="str">
        <f>IF(S2556="","",COUNTIF($S$7:S2556,"該当２"))</f>
        <v/>
      </c>
      <c r="V2556" s="56" t="str">
        <f t="shared" si="436"/>
        <v/>
      </c>
      <c r="W2556" s="83" t="str">
        <f t="shared" si="437"/>
        <v/>
      </c>
      <c r="X2556" s="53" t="str">
        <f>IF(V2556="","",COUNTIF($V$7:V2556,"該当３"))</f>
        <v/>
      </c>
    </row>
    <row r="2557" spans="2:24">
      <c r="B2557" s="78"/>
      <c r="C2557" s="77"/>
      <c r="D2557" s="78"/>
      <c r="E2557" s="77"/>
      <c r="K2557" s="52" t="str">
        <f t="shared" si="438"/>
        <v/>
      </c>
      <c r="L2557" s="83" t="str">
        <f t="shared" si="439"/>
        <v/>
      </c>
      <c r="M2557" s="53" t="str">
        <f>IF(K2557="","",COUNTIF($K$7:K2557,"ﾘｽﾄ１"))</f>
        <v/>
      </c>
      <c r="N2557" s="53" t="str">
        <f t="shared" si="440"/>
        <v/>
      </c>
      <c r="O2557" s="54" t="str">
        <f t="shared" si="441"/>
        <v/>
      </c>
      <c r="P2557" s="53" t="str">
        <f t="shared" si="432"/>
        <v/>
      </c>
      <c r="Q2557" s="52" t="str">
        <f t="shared" si="433"/>
        <v/>
      </c>
      <c r="R2557" s="55" t="str">
        <f t="shared" si="434"/>
        <v/>
      </c>
      <c r="S2557" s="52" t="str">
        <f t="shared" si="442"/>
        <v/>
      </c>
      <c r="T2557" s="83" t="str">
        <f t="shared" si="435"/>
        <v/>
      </c>
      <c r="U2557" s="53" t="str">
        <f>IF(S2557="","",COUNTIF($S$7:S2557,"該当２"))</f>
        <v/>
      </c>
      <c r="V2557" s="56" t="str">
        <f t="shared" si="436"/>
        <v/>
      </c>
      <c r="W2557" s="83" t="str">
        <f t="shared" si="437"/>
        <v/>
      </c>
      <c r="X2557" s="53" t="str">
        <f>IF(V2557="","",COUNTIF($V$7:V2557,"該当３"))</f>
        <v/>
      </c>
    </row>
    <row r="2558" spans="2:24">
      <c r="B2558" s="78"/>
      <c r="C2558" s="77"/>
      <c r="D2558" s="78"/>
      <c r="E2558" s="77"/>
      <c r="K2558" s="52" t="str">
        <f t="shared" si="438"/>
        <v/>
      </c>
      <c r="L2558" s="83" t="str">
        <f t="shared" si="439"/>
        <v/>
      </c>
      <c r="M2558" s="53" t="str">
        <f>IF(K2558="","",COUNTIF($K$7:K2558,"ﾘｽﾄ１"))</f>
        <v/>
      </c>
      <c r="N2558" s="53" t="str">
        <f t="shared" si="440"/>
        <v/>
      </c>
      <c r="O2558" s="54" t="str">
        <f t="shared" si="441"/>
        <v/>
      </c>
      <c r="P2558" s="53" t="str">
        <f t="shared" si="432"/>
        <v/>
      </c>
      <c r="Q2558" s="52" t="str">
        <f t="shared" si="433"/>
        <v/>
      </c>
      <c r="R2558" s="55" t="str">
        <f t="shared" si="434"/>
        <v/>
      </c>
      <c r="S2558" s="52" t="str">
        <f t="shared" si="442"/>
        <v/>
      </c>
      <c r="T2558" s="83" t="str">
        <f t="shared" si="435"/>
        <v/>
      </c>
      <c r="U2558" s="53" t="str">
        <f>IF(S2558="","",COUNTIF($S$7:S2558,"該当２"))</f>
        <v/>
      </c>
      <c r="V2558" s="56" t="str">
        <f t="shared" si="436"/>
        <v/>
      </c>
      <c r="W2558" s="83" t="str">
        <f t="shared" si="437"/>
        <v/>
      </c>
      <c r="X2558" s="53" t="str">
        <f>IF(V2558="","",COUNTIF($V$7:V2558,"該当３"))</f>
        <v/>
      </c>
    </row>
    <row r="2559" spans="2:24">
      <c r="B2559" s="78"/>
      <c r="C2559" s="77"/>
      <c r="D2559" s="78"/>
      <c r="E2559" s="77"/>
      <c r="K2559" s="52" t="str">
        <f t="shared" si="438"/>
        <v/>
      </c>
      <c r="L2559" s="83" t="str">
        <f t="shared" si="439"/>
        <v/>
      </c>
      <c r="M2559" s="53" t="str">
        <f>IF(K2559="","",COUNTIF($K$7:K2559,"ﾘｽﾄ１"))</f>
        <v/>
      </c>
      <c r="N2559" s="53" t="str">
        <f t="shared" si="440"/>
        <v/>
      </c>
      <c r="O2559" s="54" t="str">
        <f t="shared" si="441"/>
        <v/>
      </c>
      <c r="P2559" s="53" t="str">
        <f t="shared" si="432"/>
        <v/>
      </c>
      <c r="Q2559" s="52" t="str">
        <f t="shared" si="433"/>
        <v/>
      </c>
      <c r="R2559" s="55" t="str">
        <f t="shared" si="434"/>
        <v/>
      </c>
      <c r="S2559" s="52" t="str">
        <f t="shared" si="442"/>
        <v/>
      </c>
      <c r="T2559" s="83" t="str">
        <f t="shared" si="435"/>
        <v/>
      </c>
      <c r="U2559" s="53" t="str">
        <f>IF(S2559="","",COUNTIF($S$7:S2559,"該当２"))</f>
        <v/>
      </c>
      <c r="V2559" s="56" t="str">
        <f t="shared" si="436"/>
        <v/>
      </c>
      <c r="W2559" s="83" t="str">
        <f t="shared" si="437"/>
        <v/>
      </c>
      <c r="X2559" s="53" t="str">
        <f>IF(V2559="","",COUNTIF($V$7:V2559,"該当３"))</f>
        <v/>
      </c>
    </row>
    <row r="2560" spans="2:24">
      <c r="B2560" s="78"/>
      <c r="C2560" s="77"/>
      <c r="D2560" s="78"/>
      <c r="E2560" s="77"/>
      <c r="K2560" s="52" t="str">
        <f t="shared" si="438"/>
        <v/>
      </c>
      <c r="L2560" s="83" t="str">
        <f t="shared" si="439"/>
        <v/>
      </c>
      <c r="M2560" s="53" t="str">
        <f>IF(K2560="","",COUNTIF($K$7:K2560,"ﾘｽﾄ１"))</f>
        <v/>
      </c>
      <c r="N2560" s="53" t="str">
        <f t="shared" si="440"/>
        <v/>
      </c>
      <c r="O2560" s="54" t="str">
        <f t="shared" si="441"/>
        <v/>
      </c>
      <c r="P2560" s="53" t="str">
        <f t="shared" si="432"/>
        <v/>
      </c>
      <c r="Q2560" s="52" t="str">
        <f t="shared" si="433"/>
        <v/>
      </c>
      <c r="R2560" s="55" t="str">
        <f t="shared" si="434"/>
        <v/>
      </c>
      <c r="S2560" s="52" t="str">
        <f t="shared" si="442"/>
        <v/>
      </c>
      <c r="T2560" s="83" t="str">
        <f t="shared" si="435"/>
        <v/>
      </c>
      <c r="U2560" s="53" t="str">
        <f>IF(S2560="","",COUNTIF($S$7:S2560,"該当２"))</f>
        <v/>
      </c>
      <c r="V2560" s="56" t="str">
        <f t="shared" si="436"/>
        <v/>
      </c>
      <c r="W2560" s="83" t="str">
        <f t="shared" si="437"/>
        <v/>
      </c>
      <c r="X2560" s="53" t="str">
        <f>IF(V2560="","",COUNTIF($V$7:V2560,"該当３"))</f>
        <v/>
      </c>
    </row>
    <row r="2561" spans="2:24">
      <c r="B2561" s="78"/>
      <c r="C2561" s="77"/>
      <c r="D2561" s="78"/>
      <c r="E2561" s="77"/>
      <c r="K2561" s="52" t="str">
        <f t="shared" si="438"/>
        <v/>
      </c>
      <c r="L2561" s="83" t="str">
        <f t="shared" si="439"/>
        <v/>
      </c>
      <c r="M2561" s="53" t="str">
        <f>IF(K2561="","",COUNTIF($K$7:K2561,"ﾘｽﾄ１"))</f>
        <v/>
      </c>
      <c r="N2561" s="53" t="str">
        <f t="shared" si="440"/>
        <v/>
      </c>
      <c r="O2561" s="54" t="str">
        <f t="shared" si="441"/>
        <v/>
      </c>
      <c r="P2561" s="53" t="str">
        <f t="shared" si="432"/>
        <v/>
      </c>
      <c r="Q2561" s="52" t="str">
        <f t="shared" si="433"/>
        <v/>
      </c>
      <c r="R2561" s="55" t="str">
        <f t="shared" si="434"/>
        <v/>
      </c>
      <c r="S2561" s="52" t="str">
        <f t="shared" si="442"/>
        <v/>
      </c>
      <c r="T2561" s="83" t="str">
        <f t="shared" si="435"/>
        <v/>
      </c>
      <c r="U2561" s="53" t="str">
        <f>IF(S2561="","",COUNTIF($S$7:S2561,"該当２"))</f>
        <v/>
      </c>
      <c r="V2561" s="56" t="str">
        <f t="shared" si="436"/>
        <v/>
      </c>
      <c r="W2561" s="83" t="str">
        <f t="shared" si="437"/>
        <v/>
      </c>
      <c r="X2561" s="53" t="str">
        <f>IF(V2561="","",COUNTIF($V$7:V2561,"該当３"))</f>
        <v/>
      </c>
    </row>
    <row r="2562" spans="2:24">
      <c r="B2562" s="78"/>
      <c r="C2562" s="77"/>
      <c r="D2562" s="78"/>
      <c r="E2562" s="77"/>
      <c r="K2562" s="52" t="str">
        <f t="shared" si="438"/>
        <v/>
      </c>
      <c r="L2562" s="83" t="str">
        <f t="shared" si="439"/>
        <v/>
      </c>
      <c r="M2562" s="53" t="str">
        <f>IF(K2562="","",COUNTIF($K$7:K2562,"ﾘｽﾄ１"))</f>
        <v/>
      </c>
      <c r="N2562" s="53" t="str">
        <f t="shared" si="440"/>
        <v/>
      </c>
      <c r="O2562" s="54" t="str">
        <f t="shared" si="441"/>
        <v/>
      </c>
      <c r="P2562" s="53" t="str">
        <f t="shared" si="432"/>
        <v/>
      </c>
      <c r="Q2562" s="52" t="str">
        <f t="shared" si="433"/>
        <v/>
      </c>
      <c r="R2562" s="55" t="str">
        <f t="shared" si="434"/>
        <v/>
      </c>
      <c r="S2562" s="52" t="str">
        <f t="shared" si="442"/>
        <v/>
      </c>
      <c r="T2562" s="83" t="str">
        <f t="shared" si="435"/>
        <v/>
      </c>
      <c r="U2562" s="53" t="str">
        <f>IF(S2562="","",COUNTIF($S$7:S2562,"該当２"))</f>
        <v/>
      </c>
      <c r="V2562" s="56" t="str">
        <f t="shared" si="436"/>
        <v/>
      </c>
      <c r="W2562" s="83" t="str">
        <f t="shared" si="437"/>
        <v/>
      </c>
      <c r="X2562" s="53" t="str">
        <f>IF(V2562="","",COUNTIF($V$7:V2562,"該当３"))</f>
        <v/>
      </c>
    </row>
    <row r="2563" spans="2:24">
      <c r="B2563" s="78"/>
      <c r="C2563" s="77"/>
      <c r="D2563" s="78"/>
      <c r="E2563" s="77"/>
      <c r="K2563" s="52" t="str">
        <f t="shared" si="438"/>
        <v/>
      </c>
      <c r="L2563" s="83" t="str">
        <f t="shared" si="439"/>
        <v/>
      </c>
      <c r="M2563" s="53" t="str">
        <f>IF(K2563="","",COUNTIF($K$7:K2563,"ﾘｽﾄ１"))</f>
        <v/>
      </c>
      <c r="N2563" s="53" t="str">
        <f t="shared" si="440"/>
        <v/>
      </c>
      <c r="O2563" s="54" t="str">
        <f t="shared" si="441"/>
        <v/>
      </c>
      <c r="P2563" s="53" t="str">
        <f t="shared" si="432"/>
        <v/>
      </c>
      <c r="Q2563" s="52" t="str">
        <f t="shared" si="433"/>
        <v/>
      </c>
      <c r="R2563" s="55" t="str">
        <f t="shared" si="434"/>
        <v/>
      </c>
      <c r="S2563" s="52" t="str">
        <f t="shared" si="442"/>
        <v/>
      </c>
      <c r="T2563" s="83" t="str">
        <f t="shared" si="435"/>
        <v/>
      </c>
      <c r="U2563" s="53" t="str">
        <f>IF(S2563="","",COUNTIF($S$7:S2563,"該当２"))</f>
        <v/>
      </c>
      <c r="V2563" s="56" t="str">
        <f t="shared" si="436"/>
        <v/>
      </c>
      <c r="W2563" s="83" t="str">
        <f t="shared" si="437"/>
        <v/>
      </c>
      <c r="X2563" s="53" t="str">
        <f>IF(V2563="","",COUNTIF($V$7:V2563,"該当３"))</f>
        <v/>
      </c>
    </row>
    <row r="2564" spans="2:24">
      <c r="B2564" s="78"/>
      <c r="C2564" s="77"/>
      <c r="D2564" s="78"/>
      <c r="E2564" s="77"/>
      <c r="K2564" s="52" t="str">
        <f t="shared" si="438"/>
        <v/>
      </c>
      <c r="L2564" s="83" t="str">
        <f t="shared" si="439"/>
        <v/>
      </c>
      <c r="M2564" s="53" t="str">
        <f>IF(K2564="","",COUNTIF($K$7:K2564,"ﾘｽﾄ１"))</f>
        <v/>
      </c>
      <c r="N2564" s="53" t="str">
        <f t="shared" si="440"/>
        <v/>
      </c>
      <c r="O2564" s="54" t="str">
        <f t="shared" si="441"/>
        <v/>
      </c>
      <c r="P2564" s="53" t="str">
        <f t="shared" si="432"/>
        <v/>
      </c>
      <c r="Q2564" s="52" t="str">
        <f t="shared" si="433"/>
        <v/>
      </c>
      <c r="R2564" s="55" t="str">
        <f t="shared" si="434"/>
        <v/>
      </c>
      <c r="S2564" s="52" t="str">
        <f t="shared" si="442"/>
        <v/>
      </c>
      <c r="T2564" s="83" t="str">
        <f t="shared" si="435"/>
        <v/>
      </c>
      <c r="U2564" s="53" t="str">
        <f>IF(S2564="","",COUNTIF($S$7:S2564,"該当２"))</f>
        <v/>
      </c>
      <c r="V2564" s="56" t="str">
        <f t="shared" si="436"/>
        <v/>
      </c>
      <c r="W2564" s="83" t="str">
        <f t="shared" si="437"/>
        <v/>
      </c>
      <c r="X2564" s="53" t="str">
        <f>IF(V2564="","",COUNTIF($V$7:V2564,"該当３"))</f>
        <v/>
      </c>
    </row>
    <row r="2565" spans="2:24">
      <c r="B2565" s="78"/>
      <c r="C2565" s="77"/>
      <c r="D2565" s="78"/>
      <c r="E2565" s="77"/>
      <c r="K2565" s="52" t="str">
        <f t="shared" si="438"/>
        <v/>
      </c>
      <c r="L2565" s="83" t="str">
        <f t="shared" si="439"/>
        <v/>
      </c>
      <c r="M2565" s="53" t="str">
        <f>IF(K2565="","",COUNTIF($K$7:K2565,"ﾘｽﾄ１"))</f>
        <v/>
      </c>
      <c r="N2565" s="53" t="str">
        <f t="shared" si="440"/>
        <v/>
      </c>
      <c r="O2565" s="54" t="str">
        <f t="shared" si="441"/>
        <v/>
      </c>
      <c r="P2565" s="53" t="str">
        <f t="shared" si="432"/>
        <v/>
      </c>
      <c r="Q2565" s="52" t="str">
        <f t="shared" si="433"/>
        <v/>
      </c>
      <c r="R2565" s="55" t="str">
        <f t="shared" si="434"/>
        <v/>
      </c>
      <c r="S2565" s="52" t="str">
        <f t="shared" si="442"/>
        <v/>
      </c>
      <c r="T2565" s="83" t="str">
        <f t="shared" si="435"/>
        <v/>
      </c>
      <c r="U2565" s="53" t="str">
        <f>IF(S2565="","",COUNTIF($S$7:S2565,"該当２"))</f>
        <v/>
      </c>
      <c r="V2565" s="56" t="str">
        <f t="shared" si="436"/>
        <v/>
      </c>
      <c r="W2565" s="83" t="str">
        <f t="shared" si="437"/>
        <v/>
      </c>
      <c r="X2565" s="53" t="str">
        <f>IF(V2565="","",COUNTIF($V$7:V2565,"該当３"))</f>
        <v/>
      </c>
    </row>
    <row r="2566" spans="2:24">
      <c r="B2566" s="78"/>
      <c r="C2566" s="77"/>
      <c r="D2566" s="78"/>
      <c r="E2566" s="77"/>
      <c r="K2566" s="52" t="str">
        <f t="shared" si="438"/>
        <v/>
      </c>
      <c r="L2566" s="83" t="str">
        <f t="shared" si="439"/>
        <v/>
      </c>
      <c r="M2566" s="53" t="str">
        <f>IF(K2566="","",COUNTIF($K$7:K2566,"ﾘｽﾄ１"))</f>
        <v/>
      </c>
      <c r="N2566" s="53" t="str">
        <f t="shared" si="440"/>
        <v/>
      </c>
      <c r="O2566" s="54" t="str">
        <f t="shared" si="441"/>
        <v/>
      </c>
      <c r="P2566" s="53" t="str">
        <f t="shared" si="432"/>
        <v/>
      </c>
      <c r="Q2566" s="52" t="str">
        <f t="shared" si="433"/>
        <v/>
      </c>
      <c r="R2566" s="55" t="str">
        <f t="shared" si="434"/>
        <v/>
      </c>
      <c r="S2566" s="52" t="str">
        <f t="shared" si="442"/>
        <v/>
      </c>
      <c r="T2566" s="83" t="str">
        <f t="shared" si="435"/>
        <v/>
      </c>
      <c r="U2566" s="53" t="str">
        <f>IF(S2566="","",COUNTIF($S$7:S2566,"該当２"))</f>
        <v/>
      </c>
      <c r="V2566" s="56" t="str">
        <f t="shared" si="436"/>
        <v/>
      </c>
      <c r="W2566" s="83" t="str">
        <f t="shared" si="437"/>
        <v/>
      </c>
      <c r="X2566" s="53" t="str">
        <f>IF(V2566="","",COUNTIF($V$7:V2566,"該当３"))</f>
        <v/>
      </c>
    </row>
    <row r="2567" spans="2:24">
      <c r="B2567" s="78"/>
      <c r="C2567" s="77"/>
      <c r="D2567" s="78"/>
      <c r="E2567" s="77"/>
      <c r="K2567" s="52" t="str">
        <f t="shared" si="438"/>
        <v/>
      </c>
      <c r="L2567" s="83" t="str">
        <f t="shared" si="439"/>
        <v/>
      </c>
      <c r="M2567" s="53" t="str">
        <f>IF(K2567="","",COUNTIF($K$7:K2567,"ﾘｽﾄ１"))</f>
        <v/>
      </c>
      <c r="N2567" s="53" t="str">
        <f t="shared" si="440"/>
        <v/>
      </c>
      <c r="O2567" s="54" t="str">
        <f t="shared" si="441"/>
        <v/>
      </c>
      <c r="P2567" s="53" t="str">
        <f t="shared" si="432"/>
        <v/>
      </c>
      <c r="Q2567" s="52" t="str">
        <f t="shared" si="433"/>
        <v/>
      </c>
      <c r="R2567" s="55" t="str">
        <f t="shared" si="434"/>
        <v/>
      </c>
      <c r="S2567" s="52" t="str">
        <f t="shared" si="442"/>
        <v/>
      </c>
      <c r="T2567" s="83" t="str">
        <f t="shared" si="435"/>
        <v/>
      </c>
      <c r="U2567" s="53" t="str">
        <f>IF(S2567="","",COUNTIF($S$7:S2567,"該当２"))</f>
        <v/>
      </c>
      <c r="V2567" s="56" t="str">
        <f t="shared" si="436"/>
        <v/>
      </c>
      <c r="W2567" s="83" t="str">
        <f t="shared" si="437"/>
        <v/>
      </c>
      <c r="X2567" s="53" t="str">
        <f>IF(V2567="","",COUNTIF($V$7:V2567,"該当３"))</f>
        <v/>
      </c>
    </row>
    <row r="2568" spans="2:24">
      <c r="B2568" s="78"/>
      <c r="C2568" s="77"/>
      <c r="D2568" s="78"/>
      <c r="E2568" s="77"/>
      <c r="K2568" s="52" t="str">
        <f t="shared" si="438"/>
        <v/>
      </c>
      <c r="L2568" s="83" t="str">
        <f t="shared" si="439"/>
        <v/>
      </c>
      <c r="M2568" s="53" t="str">
        <f>IF(K2568="","",COUNTIF($K$7:K2568,"ﾘｽﾄ１"))</f>
        <v/>
      </c>
      <c r="N2568" s="53" t="str">
        <f t="shared" si="440"/>
        <v/>
      </c>
      <c r="O2568" s="54" t="str">
        <f t="shared" si="441"/>
        <v/>
      </c>
      <c r="P2568" s="53" t="str">
        <f t="shared" si="432"/>
        <v/>
      </c>
      <c r="Q2568" s="52" t="str">
        <f t="shared" si="433"/>
        <v/>
      </c>
      <c r="R2568" s="55" t="str">
        <f t="shared" si="434"/>
        <v/>
      </c>
      <c r="S2568" s="52" t="str">
        <f t="shared" si="442"/>
        <v/>
      </c>
      <c r="T2568" s="83" t="str">
        <f t="shared" si="435"/>
        <v/>
      </c>
      <c r="U2568" s="53" t="str">
        <f>IF(S2568="","",COUNTIF($S$7:S2568,"該当２"))</f>
        <v/>
      </c>
      <c r="V2568" s="56" t="str">
        <f t="shared" si="436"/>
        <v/>
      </c>
      <c r="W2568" s="83" t="str">
        <f t="shared" si="437"/>
        <v/>
      </c>
      <c r="X2568" s="53" t="str">
        <f>IF(V2568="","",COUNTIF($V$7:V2568,"該当３"))</f>
        <v/>
      </c>
    </row>
    <row r="2569" spans="2:24">
      <c r="B2569" s="78"/>
      <c r="C2569" s="77"/>
      <c r="D2569" s="78"/>
      <c r="E2569" s="77"/>
      <c r="K2569" s="52" t="str">
        <f t="shared" si="438"/>
        <v/>
      </c>
      <c r="L2569" s="83" t="str">
        <f t="shared" si="439"/>
        <v/>
      </c>
      <c r="M2569" s="53" t="str">
        <f>IF(K2569="","",COUNTIF($K$7:K2569,"ﾘｽﾄ１"))</f>
        <v/>
      </c>
      <c r="N2569" s="53" t="str">
        <f t="shared" si="440"/>
        <v/>
      </c>
      <c r="O2569" s="54" t="str">
        <f t="shared" si="441"/>
        <v/>
      </c>
      <c r="P2569" s="53" t="str">
        <f t="shared" si="432"/>
        <v/>
      </c>
      <c r="Q2569" s="52" t="str">
        <f t="shared" si="433"/>
        <v/>
      </c>
      <c r="R2569" s="55" t="str">
        <f t="shared" si="434"/>
        <v/>
      </c>
      <c r="S2569" s="52" t="str">
        <f t="shared" si="442"/>
        <v/>
      </c>
      <c r="T2569" s="83" t="str">
        <f t="shared" si="435"/>
        <v/>
      </c>
      <c r="U2569" s="53" t="str">
        <f>IF(S2569="","",COUNTIF($S$7:S2569,"該当２"))</f>
        <v/>
      </c>
      <c r="V2569" s="56" t="str">
        <f t="shared" si="436"/>
        <v/>
      </c>
      <c r="W2569" s="83" t="str">
        <f t="shared" si="437"/>
        <v/>
      </c>
      <c r="X2569" s="53" t="str">
        <f>IF(V2569="","",COUNTIF($V$7:V2569,"該当３"))</f>
        <v/>
      </c>
    </row>
    <row r="2570" spans="2:24">
      <c r="B2570" s="78"/>
      <c r="C2570" s="77"/>
      <c r="D2570" s="78"/>
      <c r="E2570" s="77"/>
      <c r="K2570" s="52" t="str">
        <f t="shared" si="438"/>
        <v/>
      </c>
      <c r="L2570" s="83" t="str">
        <f t="shared" si="439"/>
        <v/>
      </c>
      <c r="M2570" s="53" t="str">
        <f>IF(K2570="","",COUNTIF($K$7:K2570,"ﾘｽﾄ１"))</f>
        <v/>
      </c>
      <c r="N2570" s="53" t="str">
        <f t="shared" si="440"/>
        <v/>
      </c>
      <c r="O2570" s="54" t="str">
        <f t="shared" si="441"/>
        <v/>
      </c>
      <c r="P2570" s="53" t="str">
        <f t="shared" ref="P2570:P2633" si="443">IF(O2570="該当１",G2570,"")</f>
        <v/>
      </c>
      <c r="Q2570" s="52" t="str">
        <f t="shared" ref="Q2570:Q2633" si="444">IF(O2570="該当１","ﾘｽﾄ2","")</f>
        <v/>
      </c>
      <c r="R2570" s="55" t="str">
        <f t="shared" ref="R2570:R2633" si="445">IF(Q2570="ﾘｽﾄ2",H2570,"")</f>
        <v/>
      </c>
      <c r="S2570" s="52" t="str">
        <f t="shared" si="442"/>
        <v/>
      </c>
      <c r="T2570" s="83" t="str">
        <f t="shared" ref="T2570:T2633" si="446">IF(S2570="該当２",H2570,"")</f>
        <v/>
      </c>
      <c r="U2570" s="53" t="str">
        <f>IF(S2570="","",COUNTIF($S$7:S2570,"該当２"))</f>
        <v/>
      </c>
      <c r="V2570" s="56" t="str">
        <f t="shared" ref="V2570:V2633" si="447">IF(AND($S$2=H2570,E2570&gt;0,E2570&lt;998),"該当３","")</f>
        <v/>
      </c>
      <c r="W2570" s="83" t="str">
        <f t="shared" ref="W2570:W2633" si="448">IF(V2570="該当３",I2570,"")</f>
        <v/>
      </c>
      <c r="X2570" s="53" t="str">
        <f>IF(V2570="","",COUNTIF($V$7:V2570,"該当３"))</f>
        <v/>
      </c>
    </row>
    <row r="2571" spans="2:24">
      <c r="B2571" s="78"/>
      <c r="C2571" s="77"/>
      <c r="D2571" s="78"/>
      <c r="E2571" s="77"/>
      <c r="K2571" s="52" t="str">
        <f t="shared" ref="K2571:K2634" si="449">IF(AND($C2571&gt;0,$H2571=""),"ﾘｽﾄ１","")</f>
        <v/>
      </c>
      <c r="L2571" s="83" t="str">
        <f t="shared" ref="L2571:L2634" si="450">IF(K2571="ﾘｽﾄ１",G2571,"")</f>
        <v/>
      </c>
      <c r="M2571" s="53" t="str">
        <f>IF(K2571="","",COUNTIF($K$7:K2571,"ﾘｽﾄ１"))</f>
        <v/>
      </c>
      <c r="N2571" s="53" t="str">
        <f t="shared" ref="N2571:N2634" si="451">IF(AND(D2571=0,E2571&gt;0),"同一区","")</f>
        <v/>
      </c>
      <c r="O2571" s="54" t="str">
        <f t="shared" ref="O2571:O2634" si="452">IF(AND(EXACT($K$2,G2571),H2571&gt;0),"該当１","")</f>
        <v/>
      </c>
      <c r="P2571" s="53" t="str">
        <f t="shared" si="443"/>
        <v/>
      </c>
      <c r="Q2571" s="52" t="str">
        <f t="shared" si="444"/>
        <v/>
      </c>
      <c r="R2571" s="55" t="str">
        <f t="shared" si="445"/>
        <v/>
      </c>
      <c r="S2571" s="52" t="str">
        <f t="shared" ref="S2571:S2634" si="453">IF(AND(Q2571="ﾘｽﾄ2",OR(I2571=0,AND(N2571="同一区",E2571=1))),"該当２","")</f>
        <v/>
      </c>
      <c r="T2571" s="83" t="str">
        <f t="shared" si="446"/>
        <v/>
      </c>
      <c r="U2571" s="53" t="str">
        <f>IF(S2571="","",COUNTIF($S$7:S2571,"該当２"))</f>
        <v/>
      </c>
      <c r="V2571" s="56" t="str">
        <f t="shared" si="447"/>
        <v/>
      </c>
      <c r="W2571" s="83" t="str">
        <f t="shared" si="448"/>
        <v/>
      </c>
      <c r="X2571" s="53" t="str">
        <f>IF(V2571="","",COUNTIF($V$7:V2571,"該当３"))</f>
        <v/>
      </c>
    </row>
    <row r="2572" spans="2:24">
      <c r="B2572" s="78"/>
      <c r="C2572" s="77"/>
      <c r="D2572" s="78"/>
      <c r="E2572" s="77"/>
      <c r="K2572" s="52" t="str">
        <f t="shared" si="449"/>
        <v/>
      </c>
      <c r="L2572" s="83" t="str">
        <f t="shared" si="450"/>
        <v/>
      </c>
      <c r="M2572" s="53" t="str">
        <f>IF(K2572="","",COUNTIF($K$7:K2572,"ﾘｽﾄ１"))</f>
        <v/>
      </c>
      <c r="N2572" s="53" t="str">
        <f t="shared" si="451"/>
        <v/>
      </c>
      <c r="O2572" s="54" t="str">
        <f t="shared" si="452"/>
        <v/>
      </c>
      <c r="P2572" s="53" t="str">
        <f t="shared" si="443"/>
        <v/>
      </c>
      <c r="Q2572" s="52" t="str">
        <f t="shared" si="444"/>
        <v/>
      </c>
      <c r="R2572" s="55" t="str">
        <f t="shared" si="445"/>
        <v/>
      </c>
      <c r="S2572" s="52" t="str">
        <f t="shared" si="453"/>
        <v/>
      </c>
      <c r="T2572" s="83" t="str">
        <f t="shared" si="446"/>
        <v/>
      </c>
      <c r="U2572" s="53" t="str">
        <f>IF(S2572="","",COUNTIF($S$7:S2572,"該当２"))</f>
        <v/>
      </c>
      <c r="V2572" s="56" t="str">
        <f t="shared" si="447"/>
        <v/>
      </c>
      <c r="W2572" s="83" t="str">
        <f t="shared" si="448"/>
        <v/>
      </c>
      <c r="X2572" s="53" t="str">
        <f>IF(V2572="","",COUNTIF($V$7:V2572,"該当３"))</f>
        <v/>
      </c>
    </row>
    <row r="2573" spans="2:24">
      <c r="B2573" s="78"/>
      <c r="C2573" s="77"/>
      <c r="D2573" s="78"/>
      <c r="E2573" s="77"/>
      <c r="K2573" s="52" t="str">
        <f t="shared" si="449"/>
        <v/>
      </c>
      <c r="L2573" s="83" t="str">
        <f t="shared" si="450"/>
        <v/>
      </c>
      <c r="M2573" s="53" t="str">
        <f>IF(K2573="","",COUNTIF($K$7:K2573,"ﾘｽﾄ１"))</f>
        <v/>
      </c>
      <c r="N2573" s="53" t="str">
        <f t="shared" si="451"/>
        <v/>
      </c>
      <c r="O2573" s="54" t="str">
        <f t="shared" si="452"/>
        <v/>
      </c>
      <c r="P2573" s="53" t="str">
        <f t="shared" si="443"/>
        <v/>
      </c>
      <c r="Q2573" s="52" t="str">
        <f t="shared" si="444"/>
        <v/>
      </c>
      <c r="R2573" s="55" t="str">
        <f t="shared" si="445"/>
        <v/>
      </c>
      <c r="S2573" s="52" t="str">
        <f t="shared" si="453"/>
        <v/>
      </c>
      <c r="T2573" s="83" t="str">
        <f t="shared" si="446"/>
        <v/>
      </c>
      <c r="U2573" s="53" t="str">
        <f>IF(S2573="","",COUNTIF($S$7:S2573,"該当２"))</f>
        <v/>
      </c>
      <c r="V2573" s="56" t="str">
        <f t="shared" si="447"/>
        <v/>
      </c>
      <c r="W2573" s="83" t="str">
        <f t="shared" si="448"/>
        <v/>
      </c>
      <c r="X2573" s="53" t="str">
        <f>IF(V2573="","",COUNTIF($V$7:V2573,"該当３"))</f>
        <v/>
      </c>
    </row>
    <row r="2574" spans="2:24">
      <c r="B2574" s="78"/>
      <c r="C2574" s="77"/>
      <c r="D2574" s="78"/>
      <c r="E2574" s="77"/>
      <c r="K2574" s="52" t="str">
        <f t="shared" si="449"/>
        <v/>
      </c>
      <c r="L2574" s="83" t="str">
        <f t="shared" si="450"/>
        <v/>
      </c>
      <c r="M2574" s="53" t="str">
        <f>IF(K2574="","",COUNTIF($K$7:K2574,"ﾘｽﾄ１"))</f>
        <v/>
      </c>
      <c r="N2574" s="53" t="str">
        <f t="shared" si="451"/>
        <v/>
      </c>
      <c r="O2574" s="54" t="str">
        <f t="shared" si="452"/>
        <v/>
      </c>
      <c r="P2574" s="53" t="str">
        <f t="shared" si="443"/>
        <v/>
      </c>
      <c r="Q2574" s="52" t="str">
        <f t="shared" si="444"/>
        <v/>
      </c>
      <c r="R2574" s="55" t="str">
        <f t="shared" si="445"/>
        <v/>
      </c>
      <c r="S2574" s="52" t="str">
        <f t="shared" si="453"/>
        <v/>
      </c>
      <c r="T2574" s="83" t="str">
        <f t="shared" si="446"/>
        <v/>
      </c>
      <c r="U2574" s="53" t="str">
        <f>IF(S2574="","",COUNTIF($S$7:S2574,"該当２"))</f>
        <v/>
      </c>
      <c r="V2574" s="56" t="str">
        <f t="shared" si="447"/>
        <v/>
      </c>
      <c r="W2574" s="83" t="str">
        <f t="shared" si="448"/>
        <v/>
      </c>
      <c r="X2574" s="53" t="str">
        <f>IF(V2574="","",COUNTIF($V$7:V2574,"該当３"))</f>
        <v/>
      </c>
    </row>
    <row r="2575" spans="2:24">
      <c r="B2575" s="78"/>
      <c r="C2575" s="77"/>
      <c r="D2575" s="78"/>
      <c r="E2575" s="77"/>
      <c r="K2575" s="52" t="str">
        <f t="shared" si="449"/>
        <v/>
      </c>
      <c r="L2575" s="83" t="str">
        <f t="shared" si="450"/>
        <v/>
      </c>
      <c r="M2575" s="53" t="str">
        <f>IF(K2575="","",COUNTIF($K$7:K2575,"ﾘｽﾄ１"))</f>
        <v/>
      </c>
      <c r="N2575" s="53" t="str">
        <f t="shared" si="451"/>
        <v/>
      </c>
      <c r="O2575" s="54" t="str">
        <f t="shared" si="452"/>
        <v/>
      </c>
      <c r="P2575" s="53" t="str">
        <f t="shared" si="443"/>
        <v/>
      </c>
      <c r="Q2575" s="52" t="str">
        <f t="shared" si="444"/>
        <v/>
      </c>
      <c r="R2575" s="55" t="str">
        <f t="shared" si="445"/>
        <v/>
      </c>
      <c r="S2575" s="52" t="str">
        <f t="shared" si="453"/>
        <v/>
      </c>
      <c r="T2575" s="83" t="str">
        <f t="shared" si="446"/>
        <v/>
      </c>
      <c r="U2575" s="53" t="str">
        <f>IF(S2575="","",COUNTIF($S$7:S2575,"該当２"))</f>
        <v/>
      </c>
      <c r="V2575" s="56" t="str">
        <f t="shared" si="447"/>
        <v/>
      </c>
      <c r="W2575" s="83" t="str">
        <f t="shared" si="448"/>
        <v/>
      </c>
      <c r="X2575" s="53" t="str">
        <f>IF(V2575="","",COUNTIF($V$7:V2575,"該当３"))</f>
        <v/>
      </c>
    </row>
    <row r="2576" spans="2:24">
      <c r="B2576" s="78"/>
      <c r="C2576" s="77"/>
      <c r="D2576" s="78"/>
      <c r="E2576" s="77"/>
      <c r="K2576" s="52" t="str">
        <f t="shared" si="449"/>
        <v/>
      </c>
      <c r="L2576" s="83" t="str">
        <f t="shared" si="450"/>
        <v/>
      </c>
      <c r="M2576" s="53" t="str">
        <f>IF(K2576="","",COUNTIF($K$7:K2576,"ﾘｽﾄ１"))</f>
        <v/>
      </c>
      <c r="N2576" s="53" t="str">
        <f t="shared" si="451"/>
        <v/>
      </c>
      <c r="O2576" s="54" t="str">
        <f t="shared" si="452"/>
        <v/>
      </c>
      <c r="P2576" s="53" t="str">
        <f t="shared" si="443"/>
        <v/>
      </c>
      <c r="Q2576" s="52" t="str">
        <f t="shared" si="444"/>
        <v/>
      </c>
      <c r="R2576" s="55" t="str">
        <f t="shared" si="445"/>
        <v/>
      </c>
      <c r="S2576" s="52" t="str">
        <f t="shared" si="453"/>
        <v/>
      </c>
      <c r="T2576" s="83" t="str">
        <f t="shared" si="446"/>
        <v/>
      </c>
      <c r="U2576" s="53" t="str">
        <f>IF(S2576="","",COUNTIF($S$7:S2576,"該当２"))</f>
        <v/>
      </c>
      <c r="V2576" s="56" t="str">
        <f t="shared" si="447"/>
        <v/>
      </c>
      <c r="W2576" s="83" t="str">
        <f t="shared" si="448"/>
        <v/>
      </c>
      <c r="X2576" s="53" t="str">
        <f>IF(V2576="","",COUNTIF($V$7:V2576,"該当３"))</f>
        <v/>
      </c>
    </row>
    <row r="2577" spans="2:24">
      <c r="B2577" s="78"/>
      <c r="C2577" s="77"/>
      <c r="D2577" s="78"/>
      <c r="E2577" s="77"/>
      <c r="K2577" s="52" t="str">
        <f t="shared" si="449"/>
        <v/>
      </c>
      <c r="L2577" s="83" t="str">
        <f t="shared" si="450"/>
        <v/>
      </c>
      <c r="M2577" s="53" t="str">
        <f>IF(K2577="","",COUNTIF($K$7:K2577,"ﾘｽﾄ１"))</f>
        <v/>
      </c>
      <c r="N2577" s="53" t="str">
        <f t="shared" si="451"/>
        <v/>
      </c>
      <c r="O2577" s="54" t="str">
        <f t="shared" si="452"/>
        <v/>
      </c>
      <c r="P2577" s="53" t="str">
        <f t="shared" si="443"/>
        <v/>
      </c>
      <c r="Q2577" s="52" t="str">
        <f t="shared" si="444"/>
        <v/>
      </c>
      <c r="R2577" s="55" t="str">
        <f t="shared" si="445"/>
        <v/>
      </c>
      <c r="S2577" s="52" t="str">
        <f t="shared" si="453"/>
        <v/>
      </c>
      <c r="T2577" s="83" t="str">
        <f t="shared" si="446"/>
        <v/>
      </c>
      <c r="U2577" s="53" t="str">
        <f>IF(S2577="","",COUNTIF($S$7:S2577,"該当２"))</f>
        <v/>
      </c>
      <c r="V2577" s="56" t="str">
        <f t="shared" si="447"/>
        <v/>
      </c>
      <c r="W2577" s="83" t="str">
        <f t="shared" si="448"/>
        <v/>
      </c>
      <c r="X2577" s="53" t="str">
        <f>IF(V2577="","",COUNTIF($V$7:V2577,"該当３"))</f>
        <v/>
      </c>
    </row>
    <row r="2578" spans="2:24">
      <c r="B2578" s="78"/>
      <c r="C2578" s="77"/>
      <c r="D2578" s="78"/>
      <c r="E2578" s="77"/>
      <c r="K2578" s="52" t="str">
        <f t="shared" si="449"/>
        <v/>
      </c>
      <c r="L2578" s="83" t="str">
        <f t="shared" si="450"/>
        <v/>
      </c>
      <c r="M2578" s="53" t="str">
        <f>IF(K2578="","",COUNTIF($K$7:K2578,"ﾘｽﾄ１"))</f>
        <v/>
      </c>
      <c r="N2578" s="53" t="str">
        <f t="shared" si="451"/>
        <v/>
      </c>
      <c r="O2578" s="54" t="str">
        <f t="shared" si="452"/>
        <v/>
      </c>
      <c r="P2578" s="53" t="str">
        <f t="shared" si="443"/>
        <v/>
      </c>
      <c r="Q2578" s="52" t="str">
        <f t="shared" si="444"/>
        <v/>
      </c>
      <c r="R2578" s="55" t="str">
        <f t="shared" si="445"/>
        <v/>
      </c>
      <c r="S2578" s="52" t="str">
        <f t="shared" si="453"/>
        <v/>
      </c>
      <c r="T2578" s="83" t="str">
        <f t="shared" si="446"/>
        <v/>
      </c>
      <c r="U2578" s="53" t="str">
        <f>IF(S2578="","",COUNTIF($S$7:S2578,"該当２"))</f>
        <v/>
      </c>
      <c r="V2578" s="56" t="str">
        <f t="shared" si="447"/>
        <v/>
      </c>
      <c r="W2578" s="83" t="str">
        <f t="shared" si="448"/>
        <v/>
      </c>
      <c r="X2578" s="53" t="str">
        <f>IF(V2578="","",COUNTIF($V$7:V2578,"該当３"))</f>
        <v/>
      </c>
    </row>
    <row r="2579" spans="2:24">
      <c r="B2579" s="78"/>
      <c r="C2579" s="77"/>
      <c r="D2579" s="78"/>
      <c r="E2579" s="77"/>
      <c r="K2579" s="52" t="str">
        <f t="shared" si="449"/>
        <v/>
      </c>
      <c r="L2579" s="83" t="str">
        <f t="shared" si="450"/>
        <v/>
      </c>
      <c r="M2579" s="53" t="str">
        <f>IF(K2579="","",COUNTIF($K$7:K2579,"ﾘｽﾄ１"))</f>
        <v/>
      </c>
      <c r="N2579" s="53" t="str">
        <f t="shared" si="451"/>
        <v/>
      </c>
      <c r="O2579" s="54" t="str">
        <f t="shared" si="452"/>
        <v/>
      </c>
      <c r="P2579" s="53" t="str">
        <f t="shared" si="443"/>
        <v/>
      </c>
      <c r="Q2579" s="52" t="str">
        <f t="shared" si="444"/>
        <v/>
      </c>
      <c r="R2579" s="55" t="str">
        <f t="shared" si="445"/>
        <v/>
      </c>
      <c r="S2579" s="52" t="str">
        <f t="shared" si="453"/>
        <v/>
      </c>
      <c r="T2579" s="83" t="str">
        <f t="shared" si="446"/>
        <v/>
      </c>
      <c r="U2579" s="53" t="str">
        <f>IF(S2579="","",COUNTIF($S$7:S2579,"該当２"))</f>
        <v/>
      </c>
      <c r="V2579" s="56" t="str">
        <f t="shared" si="447"/>
        <v/>
      </c>
      <c r="W2579" s="83" t="str">
        <f t="shared" si="448"/>
        <v/>
      </c>
      <c r="X2579" s="53" t="str">
        <f>IF(V2579="","",COUNTIF($V$7:V2579,"該当３"))</f>
        <v/>
      </c>
    </row>
    <row r="2580" spans="2:24">
      <c r="B2580" s="78"/>
      <c r="C2580" s="77"/>
      <c r="D2580" s="78"/>
      <c r="E2580" s="77"/>
      <c r="K2580" s="52" t="str">
        <f t="shared" si="449"/>
        <v/>
      </c>
      <c r="L2580" s="83" t="str">
        <f t="shared" si="450"/>
        <v/>
      </c>
      <c r="M2580" s="53" t="str">
        <f>IF(K2580="","",COUNTIF($K$7:K2580,"ﾘｽﾄ１"))</f>
        <v/>
      </c>
      <c r="N2580" s="53" t="str">
        <f t="shared" si="451"/>
        <v/>
      </c>
      <c r="O2580" s="54" t="str">
        <f t="shared" si="452"/>
        <v/>
      </c>
      <c r="P2580" s="53" t="str">
        <f t="shared" si="443"/>
        <v/>
      </c>
      <c r="Q2580" s="52" t="str">
        <f t="shared" si="444"/>
        <v/>
      </c>
      <c r="R2580" s="55" t="str">
        <f t="shared" si="445"/>
        <v/>
      </c>
      <c r="S2580" s="52" t="str">
        <f t="shared" si="453"/>
        <v/>
      </c>
      <c r="T2580" s="83" t="str">
        <f t="shared" si="446"/>
        <v/>
      </c>
      <c r="U2580" s="53" t="str">
        <f>IF(S2580="","",COUNTIF($S$7:S2580,"該当２"))</f>
        <v/>
      </c>
      <c r="V2580" s="56" t="str">
        <f t="shared" si="447"/>
        <v/>
      </c>
      <c r="W2580" s="83" t="str">
        <f t="shared" si="448"/>
        <v/>
      </c>
      <c r="X2580" s="53" t="str">
        <f>IF(V2580="","",COUNTIF($V$7:V2580,"該当３"))</f>
        <v/>
      </c>
    </row>
    <row r="2581" spans="2:24">
      <c r="B2581" s="78"/>
      <c r="C2581" s="77"/>
      <c r="D2581" s="78"/>
      <c r="E2581" s="77"/>
      <c r="K2581" s="52" t="str">
        <f t="shared" si="449"/>
        <v/>
      </c>
      <c r="L2581" s="83" t="str">
        <f t="shared" si="450"/>
        <v/>
      </c>
      <c r="M2581" s="53" t="str">
        <f>IF(K2581="","",COUNTIF($K$7:K2581,"ﾘｽﾄ１"))</f>
        <v/>
      </c>
      <c r="N2581" s="53" t="str">
        <f t="shared" si="451"/>
        <v/>
      </c>
      <c r="O2581" s="54" t="str">
        <f t="shared" si="452"/>
        <v/>
      </c>
      <c r="P2581" s="53" t="str">
        <f t="shared" si="443"/>
        <v/>
      </c>
      <c r="Q2581" s="52" t="str">
        <f t="shared" si="444"/>
        <v/>
      </c>
      <c r="R2581" s="55" t="str">
        <f t="shared" si="445"/>
        <v/>
      </c>
      <c r="S2581" s="52" t="str">
        <f t="shared" si="453"/>
        <v/>
      </c>
      <c r="T2581" s="83" t="str">
        <f t="shared" si="446"/>
        <v/>
      </c>
      <c r="U2581" s="53" t="str">
        <f>IF(S2581="","",COUNTIF($S$7:S2581,"該当２"))</f>
        <v/>
      </c>
      <c r="V2581" s="56" t="str">
        <f t="shared" si="447"/>
        <v/>
      </c>
      <c r="W2581" s="83" t="str">
        <f t="shared" si="448"/>
        <v/>
      </c>
      <c r="X2581" s="53" t="str">
        <f>IF(V2581="","",COUNTIF($V$7:V2581,"該当３"))</f>
        <v/>
      </c>
    </row>
    <row r="2582" spans="2:24">
      <c r="B2582" s="78"/>
      <c r="C2582" s="77"/>
      <c r="D2582" s="78"/>
      <c r="E2582" s="77"/>
      <c r="K2582" s="52" t="str">
        <f t="shared" si="449"/>
        <v/>
      </c>
      <c r="L2582" s="83" t="str">
        <f t="shared" si="450"/>
        <v/>
      </c>
      <c r="M2582" s="53" t="str">
        <f>IF(K2582="","",COUNTIF($K$7:K2582,"ﾘｽﾄ１"))</f>
        <v/>
      </c>
      <c r="N2582" s="53" t="str">
        <f t="shared" si="451"/>
        <v/>
      </c>
      <c r="O2582" s="54" t="str">
        <f t="shared" si="452"/>
        <v/>
      </c>
      <c r="P2582" s="53" t="str">
        <f t="shared" si="443"/>
        <v/>
      </c>
      <c r="Q2582" s="52" t="str">
        <f t="shared" si="444"/>
        <v/>
      </c>
      <c r="R2582" s="55" t="str">
        <f t="shared" si="445"/>
        <v/>
      </c>
      <c r="S2582" s="52" t="str">
        <f t="shared" si="453"/>
        <v/>
      </c>
      <c r="T2582" s="83" t="str">
        <f t="shared" si="446"/>
        <v/>
      </c>
      <c r="U2582" s="53" t="str">
        <f>IF(S2582="","",COUNTIF($S$7:S2582,"該当２"))</f>
        <v/>
      </c>
      <c r="V2582" s="56" t="str">
        <f t="shared" si="447"/>
        <v/>
      </c>
      <c r="W2582" s="83" t="str">
        <f t="shared" si="448"/>
        <v/>
      </c>
      <c r="X2582" s="53" t="str">
        <f>IF(V2582="","",COUNTIF($V$7:V2582,"該当３"))</f>
        <v/>
      </c>
    </row>
    <row r="2583" spans="2:24">
      <c r="B2583" s="78"/>
      <c r="C2583" s="77"/>
      <c r="D2583" s="78"/>
      <c r="E2583" s="77"/>
      <c r="K2583" s="52" t="str">
        <f t="shared" si="449"/>
        <v/>
      </c>
      <c r="L2583" s="83" t="str">
        <f t="shared" si="450"/>
        <v/>
      </c>
      <c r="M2583" s="53" t="str">
        <f>IF(K2583="","",COUNTIF($K$7:K2583,"ﾘｽﾄ１"))</f>
        <v/>
      </c>
      <c r="N2583" s="53" t="str">
        <f t="shared" si="451"/>
        <v/>
      </c>
      <c r="O2583" s="54" t="str">
        <f t="shared" si="452"/>
        <v/>
      </c>
      <c r="P2583" s="53" t="str">
        <f t="shared" si="443"/>
        <v/>
      </c>
      <c r="Q2583" s="52" t="str">
        <f t="shared" si="444"/>
        <v/>
      </c>
      <c r="R2583" s="55" t="str">
        <f t="shared" si="445"/>
        <v/>
      </c>
      <c r="S2583" s="52" t="str">
        <f t="shared" si="453"/>
        <v/>
      </c>
      <c r="T2583" s="83" t="str">
        <f t="shared" si="446"/>
        <v/>
      </c>
      <c r="U2583" s="53" t="str">
        <f>IF(S2583="","",COUNTIF($S$7:S2583,"該当２"))</f>
        <v/>
      </c>
      <c r="V2583" s="56" t="str">
        <f t="shared" si="447"/>
        <v/>
      </c>
      <c r="W2583" s="83" t="str">
        <f t="shared" si="448"/>
        <v/>
      </c>
      <c r="X2583" s="53" t="str">
        <f>IF(V2583="","",COUNTIF($V$7:V2583,"該当３"))</f>
        <v/>
      </c>
    </row>
    <row r="2584" spans="2:24">
      <c r="B2584" s="78"/>
      <c r="C2584" s="77"/>
      <c r="D2584" s="78"/>
      <c r="E2584" s="77"/>
      <c r="K2584" s="52" t="str">
        <f t="shared" si="449"/>
        <v/>
      </c>
      <c r="L2584" s="83" t="str">
        <f t="shared" si="450"/>
        <v/>
      </c>
      <c r="M2584" s="53" t="str">
        <f>IF(K2584="","",COUNTIF($K$7:K2584,"ﾘｽﾄ１"))</f>
        <v/>
      </c>
      <c r="N2584" s="53" t="str">
        <f t="shared" si="451"/>
        <v/>
      </c>
      <c r="O2584" s="54" t="str">
        <f t="shared" si="452"/>
        <v/>
      </c>
      <c r="P2584" s="53" t="str">
        <f t="shared" si="443"/>
        <v/>
      </c>
      <c r="Q2584" s="52" t="str">
        <f t="shared" si="444"/>
        <v/>
      </c>
      <c r="R2584" s="55" t="str">
        <f t="shared" si="445"/>
        <v/>
      </c>
      <c r="S2584" s="52" t="str">
        <f t="shared" si="453"/>
        <v/>
      </c>
      <c r="T2584" s="83" t="str">
        <f t="shared" si="446"/>
        <v/>
      </c>
      <c r="U2584" s="53" t="str">
        <f>IF(S2584="","",COUNTIF($S$7:S2584,"該当２"))</f>
        <v/>
      </c>
      <c r="V2584" s="56" t="str">
        <f t="shared" si="447"/>
        <v/>
      </c>
      <c r="W2584" s="83" t="str">
        <f t="shared" si="448"/>
        <v/>
      </c>
      <c r="X2584" s="53" t="str">
        <f>IF(V2584="","",COUNTIF($V$7:V2584,"該当３"))</f>
        <v/>
      </c>
    </row>
    <row r="2585" spans="2:24">
      <c r="B2585" s="78"/>
      <c r="C2585" s="77"/>
      <c r="D2585" s="78"/>
      <c r="E2585" s="77"/>
      <c r="K2585" s="52" t="str">
        <f t="shared" si="449"/>
        <v/>
      </c>
      <c r="L2585" s="83" t="str">
        <f t="shared" si="450"/>
        <v/>
      </c>
      <c r="M2585" s="53" t="str">
        <f>IF(K2585="","",COUNTIF($K$7:K2585,"ﾘｽﾄ１"))</f>
        <v/>
      </c>
      <c r="N2585" s="53" t="str">
        <f t="shared" si="451"/>
        <v/>
      </c>
      <c r="O2585" s="54" t="str">
        <f t="shared" si="452"/>
        <v/>
      </c>
      <c r="P2585" s="53" t="str">
        <f t="shared" si="443"/>
        <v/>
      </c>
      <c r="Q2585" s="52" t="str">
        <f t="shared" si="444"/>
        <v/>
      </c>
      <c r="R2585" s="55" t="str">
        <f t="shared" si="445"/>
        <v/>
      </c>
      <c r="S2585" s="52" t="str">
        <f t="shared" si="453"/>
        <v/>
      </c>
      <c r="T2585" s="83" t="str">
        <f t="shared" si="446"/>
        <v/>
      </c>
      <c r="U2585" s="53" t="str">
        <f>IF(S2585="","",COUNTIF($S$7:S2585,"該当２"))</f>
        <v/>
      </c>
      <c r="V2585" s="56" t="str">
        <f t="shared" si="447"/>
        <v/>
      </c>
      <c r="W2585" s="83" t="str">
        <f t="shared" si="448"/>
        <v/>
      </c>
      <c r="X2585" s="53" t="str">
        <f>IF(V2585="","",COUNTIF($V$7:V2585,"該当３"))</f>
        <v/>
      </c>
    </row>
    <row r="2586" spans="2:24">
      <c r="B2586" s="78"/>
      <c r="C2586" s="77"/>
      <c r="D2586" s="78"/>
      <c r="E2586" s="77"/>
      <c r="K2586" s="52" t="str">
        <f t="shared" si="449"/>
        <v/>
      </c>
      <c r="L2586" s="83" t="str">
        <f t="shared" si="450"/>
        <v/>
      </c>
      <c r="M2586" s="53" t="str">
        <f>IF(K2586="","",COUNTIF($K$7:K2586,"ﾘｽﾄ１"))</f>
        <v/>
      </c>
      <c r="N2586" s="53" t="str">
        <f t="shared" si="451"/>
        <v/>
      </c>
      <c r="O2586" s="54" t="str">
        <f t="shared" si="452"/>
        <v/>
      </c>
      <c r="P2586" s="53" t="str">
        <f t="shared" si="443"/>
        <v/>
      </c>
      <c r="Q2586" s="52" t="str">
        <f t="shared" si="444"/>
        <v/>
      </c>
      <c r="R2586" s="55" t="str">
        <f t="shared" si="445"/>
        <v/>
      </c>
      <c r="S2586" s="52" t="str">
        <f t="shared" si="453"/>
        <v/>
      </c>
      <c r="T2586" s="83" t="str">
        <f t="shared" si="446"/>
        <v/>
      </c>
      <c r="U2586" s="53" t="str">
        <f>IF(S2586="","",COUNTIF($S$7:S2586,"該当２"))</f>
        <v/>
      </c>
      <c r="V2586" s="56" t="str">
        <f t="shared" si="447"/>
        <v/>
      </c>
      <c r="W2586" s="83" t="str">
        <f t="shared" si="448"/>
        <v/>
      </c>
      <c r="X2586" s="53" t="str">
        <f>IF(V2586="","",COUNTIF($V$7:V2586,"該当３"))</f>
        <v/>
      </c>
    </row>
    <row r="2587" spans="2:24">
      <c r="B2587" s="78"/>
      <c r="C2587" s="77"/>
      <c r="D2587" s="78"/>
      <c r="E2587" s="77"/>
      <c r="K2587" s="52" t="str">
        <f t="shared" si="449"/>
        <v/>
      </c>
      <c r="L2587" s="83" t="str">
        <f t="shared" si="450"/>
        <v/>
      </c>
      <c r="M2587" s="53" t="str">
        <f>IF(K2587="","",COUNTIF($K$7:K2587,"ﾘｽﾄ１"))</f>
        <v/>
      </c>
      <c r="N2587" s="53" t="str">
        <f t="shared" si="451"/>
        <v/>
      </c>
      <c r="O2587" s="54" t="str">
        <f t="shared" si="452"/>
        <v/>
      </c>
      <c r="P2587" s="53" t="str">
        <f t="shared" si="443"/>
        <v/>
      </c>
      <c r="Q2587" s="52" t="str">
        <f t="shared" si="444"/>
        <v/>
      </c>
      <c r="R2587" s="55" t="str">
        <f t="shared" si="445"/>
        <v/>
      </c>
      <c r="S2587" s="52" t="str">
        <f t="shared" si="453"/>
        <v/>
      </c>
      <c r="T2587" s="83" t="str">
        <f t="shared" si="446"/>
        <v/>
      </c>
      <c r="U2587" s="53" t="str">
        <f>IF(S2587="","",COUNTIF($S$7:S2587,"該当２"))</f>
        <v/>
      </c>
      <c r="V2587" s="56" t="str">
        <f t="shared" si="447"/>
        <v/>
      </c>
      <c r="W2587" s="83" t="str">
        <f t="shared" si="448"/>
        <v/>
      </c>
      <c r="X2587" s="53" t="str">
        <f>IF(V2587="","",COUNTIF($V$7:V2587,"該当３"))</f>
        <v/>
      </c>
    </row>
    <row r="2588" spans="2:24">
      <c r="B2588" s="78"/>
      <c r="C2588" s="77"/>
      <c r="D2588" s="78"/>
      <c r="E2588" s="77"/>
      <c r="K2588" s="52" t="str">
        <f t="shared" si="449"/>
        <v/>
      </c>
      <c r="L2588" s="83" t="str">
        <f t="shared" si="450"/>
        <v/>
      </c>
      <c r="M2588" s="53" t="str">
        <f>IF(K2588="","",COUNTIF($K$7:K2588,"ﾘｽﾄ１"))</f>
        <v/>
      </c>
      <c r="N2588" s="53" t="str">
        <f t="shared" si="451"/>
        <v/>
      </c>
      <c r="O2588" s="54" t="str">
        <f t="shared" si="452"/>
        <v/>
      </c>
      <c r="P2588" s="53" t="str">
        <f t="shared" si="443"/>
        <v/>
      </c>
      <c r="Q2588" s="52" t="str">
        <f t="shared" si="444"/>
        <v/>
      </c>
      <c r="R2588" s="55" t="str">
        <f t="shared" si="445"/>
        <v/>
      </c>
      <c r="S2588" s="52" t="str">
        <f t="shared" si="453"/>
        <v/>
      </c>
      <c r="T2588" s="83" t="str">
        <f t="shared" si="446"/>
        <v/>
      </c>
      <c r="U2588" s="53" t="str">
        <f>IF(S2588="","",COUNTIF($S$7:S2588,"該当２"))</f>
        <v/>
      </c>
      <c r="V2588" s="56" t="str">
        <f t="shared" si="447"/>
        <v/>
      </c>
      <c r="W2588" s="83" t="str">
        <f t="shared" si="448"/>
        <v/>
      </c>
      <c r="X2588" s="53" t="str">
        <f>IF(V2588="","",COUNTIF($V$7:V2588,"該当３"))</f>
        <v/>
      </c>
    </row>
    <row r="2589" spans="2:24">
      <c r="B2589" s="78"/>
      <c r="C2589" s="77"/>
      <c r="D2589" s="78"/>
      <c r="E2589" s="77"/>
      <c r="K2589" s="52" t="str">
        <f t="shared" si="449"/>
        <v/>
      </c>
      <c r="L2589" s="83" t="str">
        <f t="shared" si="450"/>
        <v/>
      </c>
      <c r="M2589" s="53" t="str">
        <f>IF(K2589="","",COUNTIF($K$7:K2589,"ﾘｽﾄ１"))</f>
        <v/>
      </c>
      <c r="N2589" s="53" t="str">
        <f t="shared" si="451"/>
        <v/>
      </c>
      <c r="O2589" s="54" t="str">
        <f t="shared" si="452"/>
        <v/>
      </c>
      <c r="P2589" s="53" t="str">
        <f t="shared" si="443"/>
        <v/>
      </c>
      <c r="Q2589" s="52" t="str">
        <f t="shared" si="444"/>
        <v/>
      </c>
      <c r="R2589" s="55" t="str">
        <f t="shared" si="445"/>
        <v/>
      </c>
      <c r="S2589" s="52" t="str">
        <f t="shared" si="453"/>
        <v/>
      </c>
      <c r="T2589" s="83" t="str">
        <f t="shared" si="446"/>
        <v/>
      </c>
      <c r="U2589" s="53" t="str">
        <f>IF(S2589="","",COUNTIF($S$7:S2589,"該当２"))</f>
        <v/>
      </c>
      <c r="V2589" s="56" t="str">
        <f t="shared" si="447"/>
        <v/>
      </c>
      <c r="W2589" s="83" t="str">
        <f t="shared" si="448"/>
        <v/>
      </c>
      <c r="X2589" s="53" t="str">
        <f>IF(V2589="","",COUNTIF($V$7:V2589,"該当３"))</f>
        <v/>
      </c>
    </row>
    <row r="2590" spans="2:24">
      <c r="B2590" s="78"/>
      <c r="C2590" s="77"/>
      <c r="D2590" s="78"/>
      <c r="E2590" s="77"/>
      <c r="K2590" s="52" t="str">
        <f t="shared" si="449"/>
        <v/>
      </c>
      <c r="L2590" s="83" t="str">
        <f t="shared" si="450"/>
        <v/>
      </c>
      <c r="M2590" s="53" t="str">
        <f>IF(K2590="","",COUNTIF($K$7:K2590,"ﾘｽﾄ１"))</f>
        <v/>
      </c>
      <c r="N2590" s="53" t="str">
        <f t="shared" si="451"/>
        <v/>
      </c>
      <c r="O2590" s="54" t="str">
        <f t="shared" si="452"/>
        <v/>
      </c>
      <c r="P2590" s="53" t="str">
        <f t="shared" si="443"/>
        <v/>
      </c>
      <c r="Q2590" s="52" t="str">
        <f t="shared" si="444"/>
        <v/>
      </c>
      <c r="R2590" s="55" t="str">
        <f t="shared" si="445"/>
        <v/>
      </c>
      <c r="S2590" s="52" t="str">
        <f t="shared" si="453"/>
        <v/>
      </c>
      <c r="T2590" s="83" t="str">
        <f t="shared" si="446"/>
        <v/>
      </c>
      <c r="U2590" s="53" t="str">
        <f>IF(S2590="","",COUNTIF($S$7:S2590,"該当２"))</f>
        <v/>
      </c>
      <c r="V2590" s="56" t="str">
        <f t="shared" si="447"/>
        <v/>
      </c>
      <c r="W2590" s="83" t="str">
        <f t="shared" si="448"/>
        <v/>
      </c>
      <c r="X2590" s="53" t="str">
        <f>IF(V2590="","",COUNTIF($V$7:V2590,"該当３"))</f>
        <v/>
      </c>
    </row>
    <row r="2591" spans="2:24">
      <c r="B2591" s="78"/>
      <c r="C2591" s="77"/>
      <c r="D2591" s="78"/>
      <c r="E2591" s="77"/>
      <c r="K2591" s="52" t="str">
        <f t="shared" si="449"/>
        <v/>
      </c>
      <c r="L2591" s="83" t="str">
        <f t="shared" si="450"/>
        <v/>
      </c>
      <c r="M2591" s="53" t="str">
        <f>IF(K2591="","",COUNTIF($K$7:K2591,"ﾘｽﾄ１"))</f>
        <v/>
      </c>
      <c r="N2591" s="53" t="str">
        <f t="shared" si="451"/>
        <v/>
      </c>
      <c r="O2591" s="54" t="str">
        <f t="shared" si="452"/>
        <v/>
      </c>
      <c r="P2591" s="53" t="str">
        <f t="shared" si="443"/>
        <v/>
      </c>
      <c r="Q2591" s="52" t="str">
        <f t="shared" si="444"/>
        <v/>
      </c>
      <c r="R2591" s="55" t="str">
        <f t="shared" si="445"/>
        <v/>
      </c>
      <c r="S2591" s="52" t="str">
        <f t="shared" si="453"/>
        <v/>
      </c>
      <c r="T2591" s="83" t="str">
        <f t="shared" si="446"/>
        <v/>
      </c>
      <c r="U2591" s="53" t="str">
        <f>IF(S2591="","",COUNTIF($S$7:S2591,"該当２"))</f>
        <v/>
      </c>
      <c r="V2591" s="56" t="str">
        <f t="shared" si="447"/>
        <v/>
      </c>
      <c r="W2591" s="83" t="str">
        <f t="shared" si="448"/>
        <v/>
      </c>
      <c r="X2591" s="53" t="str">
        <f>IF(V2591="","",COUNTIF($V$7:V2591,"該当３"))</f>
        <v/>
      </c>
    </row>
    <row r="2592" spans="2:24">
      <c r="B2592" s="78"/>
      <c r="C2592" s="77"/>
      <c r="D2592" s="78"/>
      <c r="E2592" s="77"/>
      <c r="K2592" s="52" t="str">
        <f t="shared" si="449"/>
        <v/>
      </c>
      <c r="L2592" s="83" t="str">
        <f t="shared" si="450"/>
        <v/>
      </c>
      <c r="M2592" s="53" t="str">
        <f>IF(K2592="","",COUNTIF($K$7:K2592,"ﾘｽﾄ１"))</f>
        <v/>
      </c>
      <c r="N2592" s="53" t="str">
        <f t="shared" si="451"/>
        <v/>
      </c>
      <c r="O2592" s="54" t="str">
        <f t="shared" si="452"/>
        <v/>
      </c>
      <c r="P2592" s="53" t="str">
        <f t="shared" si="443"/>
        <v/>
      </c>
      <c r="Q2592" s="52" t="str">
        <f t="shared" si="444"/>
        <v/>
      </c>
      <c r="R2592" s="55" t="str">
        <f t="shared" si="445"/>
        <v/>
      </c>
      <c r="S2592" s="52" t="str">
        <f t="shared" si="453"/>
        <v/>
      </c>
      <c r="T2592" s="83" t="str">
        <f t="shared" si="446"/>
        <v/>
      </c>
      <c r="U2592" s="53" t="str">
        <f>IF(S2592="","",COUNTIF($S$7:S2592,"該当２"))</f>
        <v/>
      </c>
      <c r="V2592" s="56" t="str">
        <f t="shared" si="447"/>
        <v/>
      </c>
      <c r="W2592" s="83" t="str">
        <f t="shared" si="448"/>
        <v/>
      </c>
      <c r="X2592" s="53" t="str">
        <f>IF(V2592="","",COUNTIF($V$7:V2592,"該当３"))</f>
        <v/>
      </c>
    </row>
    <row r="2593" spans="2:24">
      <c r="B2593" s="78"/>
      <c r="C2593" s="77"/>
      <c r="D2593" s="78"/>
      <c r="E2593" s="77"/>
      <c r="K2593" s="52" t="str">
        <f t="shared" si="449"/>
        <v/>
      </c>
      <c r="L2593" s="83" t="str">
        <f t="shared" si="450"/>
        <v/>
      </c>
      <c r="M2593" s="53" t="str">
        <f>IF(K2593="","",COUNTIF($K$7:K2593,"ﾘｽﾄ１"))</f>
        <v/>
      </c>
      <c r="N2593" s="53" t="str">
        <f t="shared" si="451"/>
        <v/>
      </c>
      <c r="O2593" s="54" t="str">
        <f t="shared" si="452"/>
        <v/>
      </c>
      <c r="P2593" s="53" t="str">
        <f t="shared" si="443"/>
        <v/>
      </c>
      <c r="Q2593" s="52" t="str">
        <f t="shared" si="444"/>
        <v/>
      </c>
      <c r="R2593" s="55" t="str">
        <f t="shared" si="445"/>
        <v/>
      </c>
      <c r="S2593" s="52" t="str">
        <f t="shared" si="453"/>
        <v/>
      </c>
      <c r="T2593" s="83" t="str">
        <f t="shared" si="446"/>
        <v/>
      </c>
      <c r="U2593" s="53" t="str">
        <f>IF(S2593="","",COUNTIF($S$7:S2593,"該当２"))</f>
        <v/>
      </c>
      <c r="V2593" s="56" t="str">
        <f t="shared" si="447"/>
        <v/>
      </c>
      <c r="W2593" s="83" t="str">
        <f t="shared" si="448"/>
        <v/>
      </c>
      <c r="X2593" s="53" t="str">
        <f>IF(V2593="","",COUNTIF($V$7:V2593,"該当３"))</f>
        <v/>
      </c>
    </row>
    <row r="2594" spans="2:24">
      <c r="B2594" s="78"/>
      <c r="C2594" s="77"/>
      <c r="D2594" s="78"/>
      <c r="E2594" s="77"/>
      <c r="K2594" s="52" t="str">
        <f t="shared" si="449"/>
        <v/>
      </c>
      <c r="L2594" s="83" t="str">
        <f t="shared" si="450"/>
        <v/>
      </c>
      <c r="M2594" s="53" t="str">
        <f>IF(K2594="","",COUNTIF($K$7:K2594,"ﾘｽﾄ１"))</f>
        <v/>
      </c>
      <c r="N2594" s="53" t="str">
        <f t="shared" si="451"/>
        <v/>
      </c>
      <c r="O2594" s="54" t="str">
        <f t="shared" si="452"/>
        <v/>
      </c>
      <c r="P2594" s="53" t="str">
        <f t="shared" si="443"/>
        <v/>
      </c>
      <c r="Q2594" s="52" t="str">
        <f t="shared" si="444"/>
        <v/>
      </c>
      <c r="R2594" s="55" t="str">
        <f t="shared" si="445"/>
        <v/>
      </c>
      <c r="S2594" s="52" t="str">
        <f t="shared" si="453"/>
        <v/>
      </c>
      <c r="T2594" s="83" t="str">
        <f t="shared" si="446"/>
        <v/>
      </c>
      <c r="U2594" s="53" t="str">
        <f>IF(S2594="","",COUNTIF($S$7:S2594,"該当２"))</f>
        <v/>
      </c>
      <c r="V2594" s="56" t="str">
        <f t="shared" si="447"/>
        <v/>
      </c>
      <c r="W2594" s="83" t="str">
        <f t="shared" si="448"/>
        <v/>
      </c>
      <c r="X2594" s="53" t="str">
        <f>IF(V2594="","",COUNTIF($V$7:V2594,"該当３"))</f>
        <v/>
      </c>
    </row>
    <row r="2595" spans="2:24">
      <c r="B2595" s="78"/>
      <c r="C2595" s="77"/>
      <c r="D2595" s="78"/>
      <c r="E2595" s="77"/>
      <c r="K2595" s="52" t="str">
        <f t="shared" si="449"/>
        <v/>
      </c>
      <c r="L2595" s="83" t="str">
        <f t="shared" si="450"/>
        <v/>
      </c>
      <c r="M2595" s="53" t="str">
        <f>IF(K2595="","",COUNTIF($K$7:K2595,"ﾘｽﾄ１"))</f>
        <v/>
      </c>
      <c r="N2595" s="53" t="str">
        <f t="shared" si="451"/>
        <v/>
      </c>
      <c r="O2595" s="54" t="str">
        <f t="shared" si="452"/>
        <v/>
      </c>
      <c r="P2595" s="53" t="str">
        <f t="shared" si="443"/>
        <v/>
      </c>
      <c r="Q2595" s="52" t="str">
        <f t="shared" si="444"/>
        <v/>
      </c>
      <c r="R2595" s="55" t="str">
        <f t="shared" si="445"/>
        <v/>
      </c>
      <c r="S2595" s="52" t="str">
        <f t="shared" si="453"/>
        <v/>
      </c>
      <c r="T2595" s="83" t="str">
        <f t="shared" si="446"/>
        <v/>
      </c>
      <c r="U2595" s="53" t="str">
        <f>IF(S2595="","",COUNTIF($S$7:S2595,"該当２"))</f>
        <v/>
      </c>
      <c r="V2595" s="56" t="str">
        <f t="shared" si="447"/>
        <v/>
      </c>
      <c r="W2595" s="83" t="str">
        <f t="shared" si="448"/>
        <v/>
      </c>
      <c r="X2595" s="53" t="str">
        <f>IF(V2595="","",COUNTIF($V$7:V2595,"該当３"))</f>
        <v/>
      </c>
    </row>
    <row r="2596" spans="2:24">
      <c r="B2596" s="78"/>
      <c r="C2596" s="77"/>
      <c r="D2596" s="78"/>
      <c r="E2596" s="77"/>
      <c r="K2596" s="52" t="str">
        <f t="shared" si="449"/>
        <v/>
      </c>
      <c r="L2596" s="83" t="str">
        <f t="shared" si="450"/>
        <v/>
      </c>
      <c r="M2596" s="53" t="str">
        <f>IF(K2596="","",COUNTIF($K$7:K2596,"ﾘｽﾄ１"))</f>
        <v/>
      </c>
      <c r="N2596" s="53" t="str">
        <f t="shared" si="451"/>
        <v/>
      </c>
      <c r="O2596" s="54" t="str">
        <f t="shared" si="452"/>
        <v/>
      </c>
      <c r="P2596" s="53" t="str">
        <f t="shared" si="443"/>
        <v/>
      </c>
      <c r="Q2596" s="52" t="str">
        <f t="shared" si="444"/>
        <v/>
      </c>
      <c r="R2596" s="55" t="str">
        <f t="shared" si="445"/>
        <v/>
      </c>
      <c r="S2596" s="52" t="str">
        <f t="shared" si="453"/>
        <v/>
      </c>
      <c r="T2596" s="83" t="str">
        <f t="shared" si="446"/>
        <v/>
      </c>
      <c r="U2596" s="53" t="str">
        <f>IF(S2596="","",COUNTIF($S$7:S2596,"該当２"))</f>
        <v/>
      </c>
      <c r="V2596" s="56" t="str">
        <f t="shared" si="447"/>
        <v/>
      </c>
      <c r="W2596" s="83" t="str">
        <f t="shared" si="448"/>
        <v/>
      </c>
      <c r="X2596" s="53" t="str">
        <f>IF(V2596="","",COUNTIF($V$7:V2596,"該当３"))</f>
        <v/>
      </c>
    </row>
    <row r="2597" spans="2:24">
      <c r="B2597" s="78"/>
      <c r="C2597" s="77"/>
      <c r="D2597" s="78"/>
      <c r="E2597" s="77"/>
      <c r="K2597" s="52" t="str">
        <f t="shared" si="449"/>
        <v/>
      </c>
      <c r="L2597" s="83" t="str">
        <f t="shared" si="450"/>
        <v/>
      </c>
      <c r="M2597" s="53" t="str">
        <f>IF(K2597="","",COUNTIF($K$7:K2597,"ﾘｽﾄ１"))</f>
        <v/>
      </c>
      <c r="N2597" s="53" t="str">
        <f t="shared" si="451"/>
        <v/>
      </c>
      <c r="O2597" s="54" t="str">
        <f t="shared" si="452"/>
        <v/>
      </c>
      <c r="P2597" s="53" t="str">
        <f t="shared" si="443"/>
        <v/>
      </c>
      <c r="Q2597" s="52" t="str">
        <f t="shared" si="444"/>
        <v/>
      </c>
      <c r="R2597" s="55" t="str">
        <f t="shared" si="445"/>
        <v/>
      </c>
      <c r="S2597" s="52" t="str">
        <f t="shared" si="453"/>
        <v/>
      </c>
      <c r="T2597" s="83" t="str">
        <f t="shared" si="446"/>
        <v/>
      </c>
      <c r="U2597" s="53" t="str">
        <f>IF(S2597="","",COUNTIF($S$7:S2597,"該当２"))</f>
        <v/>
      </c>
      <c r="V2597" s="56" t="str">
        <f t="shared" si="447"/>
        <v/>
      </c>
      <c r="W2597" s="83" t="str">
        <f t="shared" si="448"/>
        <v/>
      </c>
      <c r="X2597" s="53" t="str">
        <f>IF(V2597="","",COUNTIF($V$7:V2597,"該当３"))</f>
        <v/>
      </c>
    </row>
    <row r="2598" spans="2:24">
      <c r="B2598" s="78"/>
      <c r="C2598" s="77"/>
      <c r="D2598" s="78"/>
      <c r="E2598" s="77"/>
      <c r="K2598" s="52" t="str">
        <f t="shared" si="449"/>
        <v/>
      </c>
      <c r="L2598" s="83" t="str">
        <f t="shared" si="450"/>
        <v/>
      </c>
      <c r="M2598" s="53" t="str">
        <f>IF(K2598="","",COUNTIF($K$7:K2598,"ﾘｽﾄ１"))</f>
        <v/>
      </c>
      <c r="N2598" s="53" t="str">
        <f t="shared" si="451"/>
        <v/>
      </c>
      <c r="O2598" s="54" t="str">
        <f t="shared" si="452"/>
        <v/>
      </c>
      <c r="P2598" s="53" t="str">
        <f t="shared" si="443"/>
        <v/>
      </c>
      <c r="Q2598" s="52" t="str">
        <f t="shared" si="444"/>
        <v/>
      </c>
      <c r="R2598" s="55" t="str">
        <f t="shared" si="445"/>
        <v/>
      </c>
      <c r="S2598" s="52" t="str">
        <f t="shared" si="453"/>
        <v/>
      </c>
      <c r="T2598" s="83" t="str">
        <f t="shared" si="446"/>
        <v/>
      </c>
      <c r="U2598" s="53" t="str">
        <f>IF(S2598="","",COUNTIF($S$7:S2598,"該当２"))</f>
        <v/>
      </c>
      <c r="V2598" s="56" t="str">
        <f t="shared" si="447"/>
        <v/>
      </c>
      <c r="W2598" s="83" t="str">
        <f t="shared" si="448"/>
        <v/>
      </c>
      <c r="X2598" s="53" t="str">
        <f>IF(V2598="","",COUNTIF($V$7:V2598,"該当３"))</f>
        <v/>
      </c>
    </row>
    <row r="2599" spans="2:24">
      <c r="B2599" s="78"/>
      <c r="C2599" s="77"/>
      <c r="D2599" s="78"/>
      <c r="E2599" s="77"/>
      <c r="K2599" s="52" t="str">
        <f t="shared" si="449"/>
        <v/>
      </c>
      <c r="L2599" s="83" t="str">
        <f t="shared" si="450"/>
        <v/>
      </c>
      <c r="M2599" s="53" t="str">
        <f>IF(K2599="","",COUNTIF($K$7:K2599,"ﾘｽﾄ１"))</f>
        <v/>
      </c>
      <c r="N2599" s="53" t="str">
        <f t="shared" si="451"/>
        <v/>
      </c>
      <c r="O2599" s="54" t="str">
        <f t="shared" si="452"/>
        <v/>
      </c>
      <c r="P2599" s="53" t="str">
        <f t="shared" si="443"/>
        <v/>
      </c>
      <c r="Q2599" s="52" t="str">
        <f t="shared" si="444"/>
        <v/>
      </c>
      <c r="R2599" s="55" t="str">
        <f t="shared" si="445"/>
        <v/>
      </c>
      <c r="S2599" s="52" t="str">
        <f t="shared" si="453"/>
        <v/>
      </c>
      <c r="T2599" s="83" t="str">
        <f t="shared" si="446"/>
        <v/>
      </c>
      <c r="U2599" s="53" t="str">
        <f>IF(S2599="","",COUNTIF($S$7:S2599,"該当２"))</f>
        <v/>
      </c>
      <c r="V2599" s="56" t="str">
        <f t="shared" si="447"/>
        <v/>
      </c>
      <c r="W2599" s="83" t="str">
        <f t="shared" si="448"/>
        <v/>
      </c>
      <c r="X2599" s="53" t="str">
        <f>IF(V2599="","",COUNTIF($V$7:V2599,"該当３"))</f>
        <v/>
      </c>
    </row>
    <row r="2600" spans="2:24">
      <c r="B2600" s="78"/>
      <c r="C2600" s="77"/>
      <c r="D2600" s="78"/>
      <c r="E2600" s="77"/>
      <c r="K2600" s="52" t="str">
        <f t="shared" si="449"/>
        <v/>
      </c>
      <c r="L2600" s="83" t="str">
        <f t="shared" si="450"/>
        <v/>
      </c>
      <c r="M2600" s="53" t="str">
        <f>IF(K2600="","",COUNTIF($K$7:K2600,"ﾘｽﾄ１"))</f>
        <v/>
      </c>
      <c r="N2600" s="53" t="str">
        <f t="shared" si="451"/>
        <v/>
      </c>
      <c r="O2600" s="54" t="str">
        <f t="shared" si="452"/>
        <v/>
      </c>
      <c r="P2600" s="53" t="str">
        <f t="shared" si="443"/>
        <v/>
      </c>
      <c r="Q2600" s="52" t="str">
        <f t="shared" si="444"/>
        <v/>
      </c>
      <c r="R2600" s="55" t="str">
        <f t="shared" si="445"/>
        <v/>
      </c>
      <c r="S2600" s="52" t="str">
        <f t="shared" si="453"/>
        <v/>
      </c>
      <c r="T2600" s="83" t="str">
        <f t="shared" si="446"/>
        <v/>
      </c>
      <c r="U2600" s="53" t="str">
        <f>IF(S2600="","",COUNTIF($S$7:S2600,"該当２"))</f>
        <v/>
      </c>
      <c r="V2600" s="56" t="str">
        <f t="shared" si="447"/>
        <v/>
      </c>
      <c r="W2600" s="83" t="str">
        <f t="shared" si="448"/>
        <v/>
      </c>
      <c r="X2600" s="53" t="str">
        <f>IF(V2600="","",COUNTIF($V$7:V2600,"該当３"))</f>
        <v/>
      </c>
    </row>
    <row r="2601" spans="2:24">
      <c r="B2601" s="78"/>
      <c r="C2601" s="77"/>
      <c r="D2601" s="78"/>
      <c r="E2601" s="77"/>
      <c r="K2601" s="52" t="str">
        <f t="shared" si="449"/>
        <v/>
      </c>
      <c r="L2601" s="83" t="str">
        <f t="shared" si="450"/>
        <v/>
      </c>
      <c r="M2601" s="53" t="str">
        <f>IF(K2601="","",COUNTIF($K$7:K2601,"ﾘｽﾄ１"))</f>
        <v/>
      </c>
      <c r="N2601" s="53" t="str">
        <f t="shared" si="451"/>
        <v/>
      </c>
      <c r="O2601" s="54" t="str">
        <f t="shared" si="452"/>
        <v/>
      </c>
      <c r="P2601" s="53" t="str">
        <f t="shared" si="443"/>
        <v/>
      </c>
      <c r="Q2601" s="52" t="str">
        <f t="shared" si="444"/>
        <v/>
      </c>
      <c r="R2601" s="55" t="str">
        <f t="shared" si="445"/>
        <v/>
      </c>
      <c r="S2601" s="52" t="str">
        <f t="shared" si="453"/>
        <v/>
      </c>
      <c r="T2601" s="83" t="str">
        <f t="shared" si="446"/>
        <v/>
      </c>
      <c r="U2601" s="53" t="str">
        <f>IF(S2601="","",COUNTIF($S$7:S2601,"該当２"))</f>
        <v/>
      </c>
      <c r="V2601" s="56" t="str">
        <f t="shared" si="447"/>
        <v/>
      </c>
      <c r="W2601" s="83" t="str">
        <f t="shared" si="448"/>
        <v/>
      </c>
      <c r="X2601" s="53" t="str">
        <f>IF(V2601="","",COUNTIF($V$7:V2601,"該当３"))</f>
        <v/>
      </c>
    </row>
    <row r="2602" spans="2:24">
      <c r="B2602" s="78"/>
      <c r="C2602" s="77"/>
      <c r="D2602" s="78"/>
      <c r="E2602" s="77"/>
      <c r="K2602" s="52" t="str">
        <f t="shared" si="449"/>
        <v/>
      </c>
      <c r="L2602" s="83" t="str">
        <f t="shared" si="450"/>
        <v/>
      </c>
      <c r="M2602" s="53" t="str">
        <f>IF(K2602="","",COUNTIF($K$7:K2602,"ﾘｽﾄ１"))</f>
        <v/>
      </c>
      <c r="N2602" s="53" t="str">
        <f t="shared" si="451"/>
        <v/>
      </c>
      <c r="O2602" s="54" t="str">
        <f t="shared" si="452"/>
        <v/>
      </c>
      <c r="P2602" s="53" t="str">
        <f t="shared" si="443"/>
        <v/>
      </c>
      <c r="Q2602" s="52" t="str">
        <f t="shared" si="444"/>
        <v/>
      </c>
      <c r="R2602" s="55" t="str">
        <f t="shared" si="445"/>
        <v/>
      </c>
      <c r="S2602" s="52" t="str">
        <f t="shared" si="453"/>
        <v/>
      </c>
      <c r="T2602" s="83" t="str">
        <f t="shared" si="446"/>
        <v/>
      </c>
      <c r="U2602" s="53" t="str">
        <f>IF(S2602="","",COUNTIF($S$7:S2602,"該当２"))</f>
        <v/>
      </c>
      <c r="V2602" s="56" t="str">
        <f t="shared" si="447"/>
        <v/>
      </c>
      <c r="W2602" s="83" t="str">
        <f t="shared" si="448"/>
        <v/>
      </c>
      <c r="X2602" s="53" t="str">
        <f>IF(V2602="","",COUNTIF($V$7:V2602,"該当３"))</f>
        <v/>
      </c>
    </row>
    <row r="2603" spans="2:24">
      <c r="B2603" s="78"/>
      <c r="C2603" s="77"/>
      <c r="D2603" s="78"/>
      <c r="E2603" s="77"/>
      <c r="K2603" s="52" t="str">
        <f t="shared" si="449"/>
        <v/>
      </c>
      <c r="L2603" s="83" t="str">
        <f t="shared" si="450"/>
        <v/>
      </c>
      <c r="M2603" s="53" t="str">
        <f>IF(K2603="","",COUNTIF($K$7:K2603,"ﾘｽﾄ１"))</f>
        <v/>
      </c>
      <c r="N2603" s="53" t="str">
        <f t="shared" si="451"/>
        <v/>
      </c>
      <c r="O2603" s="54" t="str">
        <f t="shared" si="452"/>
        <v/>
      </c>
      <c r="P2603" s="53" t="str">
        <f t="shared" si="443"/>
        <v/>
      </c>
      <c r="Q2603" s="52" t="str">
        <f t="shared" si="444"/>
        <v/>
      </c>
      <c r="R2603" s="55" t="str">
        <f t="shared" si="445"/>
        <v/>
      </c>
      <c r="S2603" s="52" t="str">
        <f t="shared" si="453"/>
        <v/>
      </c>
      <c r="T2603" s="83" t="str">
        <f t="shared" si="446"/>
        <v/>
      </c>
      <c r="U2603" s="53" t="str">
        <f>IF(S2603="","",COUNTIF($S$7:S2603,"該当２"))</f>
        <v/>
      </c>
      <c r="V2603" s="56" t="str">
        <f t="shared" si="447"/>
        <v/>
      </c>
      <c r="W2603" s="83" t="str">
        <f t="shared" si="448"/>
        <v/>
      </c>
      <c r="X2603" s="53" t="str">
        <f>IF(V2603="","",COUNTIF($V$7:V2603,"該当３"))</f>
        <v/>
      </c>
    </row>
    <row r="2604" spans="2:24">
      <c r="B2604" s="78"/>
      <c r="C2604" s="77"/>
      <c r="D2604" s="78"/>
      <c r="E2604" s="77"/>
      <c r="K2604" s="52" t="str">
        <f t="shared" si="449"/>
        <v/>
      </c>
      <c r="L2604" s="83" t="str">
        <f t="shared" si="450"/>
        <v/>
      </c>
      <c r="M2604" s="53" t="str">
        <f>IF(K2604="","",COUNTIF($K$7:K2604,"ﾘｽﾄ１"))</f>
        <v/>
      </c>
      <c r="N2604" s="53" t="str">
        <f t="shared" si="451"/>
        <v/>
      </c>
      <c r="O2604" s="54" t="str">
        <f t="shared" si="452"/>
        <v/>
      </c>
      <c r="P2604" s="53" t="str">
        <f t="shared" si="443"/>
        <v/>
      </c>
      <c r="Q2604" s="52" t="str">
        <f t="shared" si="444"/>
        <v/>
      </c>
      <c r="R2604" s="55" t="str">
        <f t="shared" si="445"/>
        <v/>
      </c>
      <c r="S2604" s="52" t="str">
        <f t="shared" si="453"/>
        <v/>
      </c>
      <c r="T2604" s="83" t="str">
        <f t="shared" si="446"/>
        <v/>
      </c>
      <c r="U2604" s="53" t="str">
        <f>IF(S2604="","",COUNTIF($S$7:S2604,"該当２"))</f>
        <v/>
      </c>
      <c r="V2604" s="56" t="str">
        <f t="shared" si="447"/>
        <v/>
      </c>
      <c r="W2604" s="83" t="str">
        <f t="shared" si="448"/>
        <v/>
      </c>
      <c r="X2604" s="53" t="str">
        <f>IF(V2604="","",COUNTIF($V$7:V2604,"該当３"))</f>
        <v/>
      </c>
    </row>
    <row r="2605" spans="2:24">
      <c r="B2605" s="78"/>
      <c r="C2605" s="77"/>
      <c r="D2605" s="78"/>
      <c r="E2605" s="77"/>
      <c r="K2605" s="52" t="str">
        <f t="shared" si="449"/>
        <v/>
      </c>
      <c r="L2605" s="83" t="str">
        <f t="shared" si="450"/>
        <v/>
      </c>
      <c r="M2605" s="53" t="str">
        <f>IF(K2605="","",COUNTIF($K$7:K2605,"ﾘｽﾄ１"))</f>
        <v/>
      </c>
      <c r="N2605" s="53" t="str">
        <f t="shared" si="451"/>
        <v/>
      </c>
      <c r="O2605" s="54" t="str">
        <f t="shared" si="452"/>
        <v/>
      </c>
      <c r="P2605" s="53" t="str">
        <f t="shared" si="443"/>
        <v/>
      </c>
      <c r="Q2605" s="52" t="str">
        <f t="shared" si="444"/>
        <v/>
      </c>
      <c r="R2605" s="55" t="str">
        <f t="shared" si="445"/>
        <v/>
      </c>
      <c r="S2605" s="52" t="str">
        <f t="shared" si="453"/>
        <v/>
      </c>
      <c r="T2605" s="83" t="str">
        <f t="shared" si="446"/>
        <v/>
      </c>
      <c r="U2605" s="53" t="str">
        <f>IF(S2605="","",COUNTIF($S$7:S2605,"該当２"))</f>
        <v/>
      </c>
      <c r="V2605" s="56" t="str">
        <f t="shared" si="447"/>
        <v/>
      </c>
      <c r="W2605" s="83" t="str">
        <f t="shared" si="448"/>
        <v/>
      </c>
      <c r="X2605" s="53" t="str">
        <f>IF(V2605="","",COUNTIF($V$7:V2605,"該当３"))</f>
        <v/>
      </c>
    </row>
    <row r="2606" spans="2:24">
      <c r="B2606" s="78"/>
      <c r="C2606" s="77"/>
      <c r="D2606" s="78"/>
      <c r="E2606" s="77"/>
      <c r="K2606" s="52" t="str">
        <f t="shared" si="449"/>
        <v/>
      </c>
      <c r="L2606" s="83" t="str">
        <f t="shared" si="450"/>
        <v/>
      </c>
      <c r="M2606" s="53" t="str">
        <f>IF(K2606="","",COUNTIF($K$7:K2606,"ﾘｽﾄ１"))</f>
        <v/>
      </c>
      <c r="N2606" s="53" t="str">
        <f t="shared" si="451"/>
        <v/>
      </c>
      <c r="O2606" s="54" t="str">
        <f t="shared" si="452"/>
        <v/>
      </c>
      <c r="P2606" s="53" t="str">
        <f t="shared" si="443"/>
        <v/>
      </c>
      <c r="Q2606" s="52" t="str">
        <f t="shared" si="444"/>
        <v/>
      </c>
      <c r="R2606" s="55" t="str">
        <f t="shared" si="445"/>
        <v/>
      </c>
      <c r="S2606" s="52" t="str">
        <f t="shared" si="453"/>
        <v/>
      </c>
      <c r="T2606" s="83" t="str">
        <f t="shared" si="446"/>
        <v/>
      </c>
      <c r="U2606" s="53" t="str">
        <f>IF(S2606="","",COUNTIF($S$7:S2606,"該当２"))</f>
        <v/>
      </c>
      <c r="V2606" s="56" t="str">
        <f t="shared" si="447"/>
        <v/>
      </c>
      <c r="W2606" s="83" t="str">
        <f t="shared" si="448"/>
        <v/>
      </c>
      <c r="X2606" s="53" t="str">
        <f>IF(V2606="","",COUNTIF($V$7:V2606,"該当３"))</f>
        <v/>
      </c>
    </row>
    <row r="2607" spans="2:24">
      <c r="B2607" s="78"/>
      <c r="C2607" s="77"/>
      <c r="D2607" s="78"/>
      <c r="E2607" s="77"/>
      <c r="K2607" s="52" t="str">
        <f t="shared" si="449"/>
        <v/>
      </c>
      <c r="L2607" s="83" t="str">
        <f t="shared" si="450"/>
        <v/>
      </c>
      <c r="M2607" s="53" t="str">
        <f>IF(K2607="","",COUNTIF($K$7:K2607,"ﾘｽﾄ１"))</f>
        <v/>
      </c>
      <c r="N2607" s="53" t="str">
        <f t="shared" si="451"/>
        <v/>
      </c>
      <c r="O2607" s="54" t="str">
        <f t="shared" si="452"/>
        <v/>
      </c>
      <c r="P2607" s="53" t="str">
        <f t="shared" si="443"/>
        <v/>
      </c>
      <c r="Q2607" s="52" t="str">
        <f t="shared" si="444"/>
        <v/>
      </c>
      <c r="R2607" s="55" t="str">
        <f t="shared" si="445"/>
        <v/>
      </c>
      <c r="S2607" s="52" t="str">
        <f t="shared" si="453"/>
        <v/>
      </c>
      <c r="T2607" s="83" t="str">
        <f t="shared" si="446"/>
        <v/>
      </c>
      <c r="U2607" s="53" t="str">
        <f>IF(S2607="","",COUNTIF($S$7:S2607,"該当２"))</f>
        <v/>
      </c>
      <c r="V2607" s="56" t="str">
        <f t="shared" si="447"/>
        <v/>
      </c>
      <c r="W2607" s="83" t="str">
        <f t="shared" si="448"/>
        <v/>
      </c>
      <c r="X2607" s="53" t="str">
        <f>IF(V2607="","",COUNTIF($V$7:V2607,"該当３"))</f>
        <v/>
      </c>
    </row>
    <row r="2608" spans="2:24">
      <c r="B2608" s="78"/>
      <c r="C2608" s="77"/>
      <c r="D2608" s="78"/>
      <c r="E2608" s="77"/>
      <c r="K2608" s="52" t="str">
        <f t="shared" si="449"/>
        <v/>
      </c>
      <c r="L2608" s="83" t="str">
        <f t="shared" si="450"/>
        <v/>
      </c>
      <c r="M2608" s="53" t="str">
        <f>IF(K2608="","",COUNTIF($K$7:K2608,"ﾘｽﾄ１"))</f>
        <v/>
      </c>
      <c r="N2608" s="53" t="str">
        <f t="shared" si="451"/>
        <v/>
      </c>
      <c r="O2608" s="54" t="str">
        <f t="shared" si="452"/>
        <v/>
      </c>
      <c r="P2608" s="53" t="str">
        <f t="shared" si="443"/>
        <v/>
      </c>
      <c r="Q2608" s="52" t="str">
        <f t="shared" si="444"/>
        <v/>
      </c>
      <c r="R2608" s="55" t="str">
        <f t="shared" si="445"/>
        <v/>
      </c>
      <c r="S2608" s="52" t="str">
        <f t="shared" si="453"/>
        <v/>
      </c>
      <c r="T2608" s="83" t="str">
        <f t="shared" si="446"/>
        <v/>
      </c>
      <c r="U2608" s="53" t="str">
        <f>IF(S2608="","",COUNTIF($S$7:S2608,"該当２"))</f>
        <v/>
      </c>
      <c r="V2608" s="56" t="str">
        <f t="shared" si="447"/>
        <v/>
      </c>
      <c r="W2608" s="83" t="str">
        <f t="shared" si="448"/>
        <v/>
      </c>
      <c r="X2608" s="53" t="str">
        <f>IF(V2608="","",COUNTIF($V$7:V2608,"該当３"))</f>
        <v/>
      </c>
    </row>
    <row r="2609" spans="2:24">
      <c r="B2609" s="78"/>
      <c r="C2609" s="77"/>
      <c r="D2609" s="78"/>
      <c r="E2609" s="77"/>
      <c r="K2609" s="52" t="str">
        <f t="shared" si="449"/>
        <v/>
      </c>
      <c r="L2609" s="83" t="str">
        <f t="shared" si="450"/>
        <v/>
      </c>
      <c r="M2609" s="53" t="str">
        <f>IF(K2609="","",COUNTIF($K$7:K2609,"ﾘｽﾄ１"))</f>
        <v/>
      </c>
      <c r="N2609" s="53" t="str">
        <f t="shared" si="451"/>
        <v/>
      </c>
      <c r="O2609" s="54" t="str">
        <f t="shared" si="452"/>
        <v/>
      </c>
      <c r="P2609" s="53" t="str">
        <f t="shared" si="443"/>
        <v/>
      </c>
      <c r="Q2609" s="52" t="str">
        <f t="shared" si="444"/>
        <v/>
      </c>
      <c r="R2609" s="55" t="str">
        <f t="shared" si="445"/>
        <v/>
      </c>
      <c r="S2609" s="52" t="str">
        <f t="shared" si="453"/>
        <v/>
      </c>
      <c r="T2609" s="83" t="str">
        <f t="shared" si="446"/>
        <v/>
      </c>
      <c r="U2609" s="53" t="str">
        <f>IF(S2609="","",COUNTIF($S$7:S2609,"該当２"))</f>
        <v/>
      </c>
      <c r="V2609" s="56" t="str">
        <f t="shared" si="447"/>
        <v/>
      </c>
      <c r="W2609" s="83" t="str">
        <f t="shared" si="448"/>
        <v/>
      </c>
      <c r="X2609" s="53" t="str">
        <f>IF(V2609="","",COUNTIF($V$7:V2609,"該当３"))</f>
        <v/>
      </c>
    </row>
    <row r="2610" spans="2:24">
      <c r="B2610" s="78"/>
      <c r="C2610" s="77"/>
      <c r="D2610" s="78"/>
      <c r="E2610" s="77"/>
      <c r="K2610" s="52" t="str">
        <f t="shared" si="449"/>
        <v/>
      </c>
      <c r="L2610" s="83" t="str">
        <f t="shared" si="450"/>
        <v/>
      </c>
      <c r="M2610" s="53" t="str">
        <f>IF(K2610="","",COUNTIF($K$7:K2610,"ﾘｽﾄ１"))</f>
        <v/>
      </c>
      <c r="N2610" s="53" t="str">
        <f t="shared" si="451"/>
        <v/>
      </c>
      <c r="O2610" s="54" t="str">
        <f t="shared" si="452"/>
        <v/>
      </c>
      <c r="P2610" s="53" t="str">
        <f t="shared" si="443"/>
        <v/>
      </c>
      <c r="Q2610" s="52" t="str">
        <f t="shared" si="444"/>
        <v/>
      </c>
      <c r="R2610" s="55" t="str">
        <f t="shared" si="445"/>
        <v/>
      </c>
      <c r="S2610" s="52" t="str">
        <f t="shared" si="453"/>
        <v/>
      </c>
      <c r="T2610" s="83" t="str">
        <f t="shared" si="446"/>
        <v/>
      </c>
      <c r="U2610" s="53" t="str">
        <f>IF(S2610="","",COUNTIF($S$7:S2610,"該当２"))</f>
        <v/>
      </c>
      <c r="V2610" s="56" t="str">
        <f t="shared" si="447"/>
        <v/>
      </c>
      <c r="W2610" s="83" t="str">
        <f t="shared" si="448"/>
        <v/>
      </c>
      <c r="X2610" s="53" t="str">
        <f>IF(V2610="","",COUNTIF($V$7:V2610,"該当３"))</f>
        <v/>
      </c>
    </row>
    <row r="2611" spans="2:24">
      <c r="B2611" s="78"/>
      <c r="C2611" s="77"/>
      <c r="D2611" s="78"/>
      <c r="E2611" s="77"/>
      <c r="K2611" s="52" t="str">
        <f t="shared" si="449"/>
        <v/>
      </c>
      <c r="L2611" s="83" t="str">
        <f t="shared" si="450"/>
        <v/>
      </c>
      <c r="M2611" s="53" t="str">
        <f>IF(K2611="","",COUNTIF($K$7:K2611,"ﾘｽﾄ１"))</f>
        <v/>
      </c>
      <c r="N2611" s="53" t="str">
        <f t="shared" si="451"/>
        <v/>
      </c>
      <c r="O2611" s="54" t="str">
        <f t="shared" si="452"/>
        <v/>
      </c>
      <c r="P2611" s="53" t="str">
        <f t="shared" si="443"/>
        <v/>
      </c>
      <c r="Q2611" s="52" t="str">
        <f t="shared" si="444"/>
        <v/>
      </c>
      <c r="R2611" s="55" t="str">
        <f t="shared" si="445"/>
        <v/>
      </c>
      <c r="S2611" s="52" t="str">
        <f t="shared" si="453"/>
        <v/>
      </c>
      <c r="T2611" s="83" t="str">
        <f t="shared" si="446"/>
        <v/>
      </c>
      <c r="U2611" s="53" t="str">
        <f>IF(S2611="","",COUNTIF($S$7:S2611,"該当２"))</f>
        <v/>
      </c>
      <c r="V2611" s="56" t="str">
        <f t="shared" si="447"/>
        <v/>
      </c>
      <c r="W2611" s="83" t="str">
        <f t="shared" si="448"/>
        <v/>
      </c>
      <c r="X2611" s="53" t="str">
        <f>IF(V2611="","",COUNTIF($V$7:V2611,"該当３"))</f>
        <v/>
      </c>
    </row>
    <row r="2612" spans="2:24">
      <c r="B2612" s="78"/>
      <c r="C2612" s="77"/>
      <c r="D2612" s="78"/>
      <c r="E2612" s="77"/>
      <c r="K2612" s="52" t="str">
        <f t="shared" si="449"/>
        <v/>
      </c>
      <c r="L2612" s="83" t="str">
        <f t="shared" si="450"/>
        <v/>
      </c>
      <c r="M2612" s="53" t="str">
        <f>IF(K2612="","",COUNTIF($K$7:K2612,"ﾘｽﾄ１"))</f>
        <v/>
      </c>
      <c r="N2612" s="53" t="str">
        <f t="shared" si="451"/>
        <v/>
      </c>
      <c r="O2612" s="54" t="str">
        <f t="shared" si="452"/>
        <v/>
      </c>
      <c r="P2612" s="53" t="str">
        <f t="shared" si="443"/>
        <v/>
      </c>
      <c r="Q2612" s="52" t="str">
        <f t="shared" si="444"/>
        <v/>
      </c>
      <c r="R2612" s="55" t="str">
        <f t="shared" si="445"/>
        <v/>
      </c>
      <c r="S2612" s="52" t="str">
        <f t="shared" si="453"/>
        <v/>
      </c>
      <c r="T2612" s="83" t="str">
        <f t="shared" si="446"/>
        <v/>
      </c>
      <c r="U2612" s="53" t="str">
        <f>IF(S2612="","",COUNTIF($S$7:S2612,"該当２"))</f>
        <v/>
      </c>
      <c r="V2612" s="56" t="str">
        <f t="shared" si="447"/>
        <v/>
      </c>
      <c r="W2612" s="83" t="str">
        <f t="shared" si="448"/>
        <v/>
      </c>
      <c r="X2612" s="53" t="str">
        <f>IF(V2612="","",COUNTIF($V$7:V2612,"該当３"))</f>
        <v/>
      </c>
    </row>
    <row r="2613" spans="2:24">
      <c r="B2613" s="78"/>
      <c r="C2613" s="77"/>
      <c r="D2613" s="78"/>
      <c r="E2613" s="77"/>
      <c r="K2613" s="52" t="str">
        <f t="shared" si="449"/>
        <v/>
      </c>
      <c r="L2613" s="83" t="str">
        <f t="shared" si="450"/>
        <v/>
      </c>
      <c r="M2613" s="53" t="str">
        <f>IF(K2613="","",COUNTIF($K$7:K2613,"ﾘｽﾄ１"))</f>
        <v/>
      </c>
      <c r="N2613" s="53" t="str">
        <f t="shared" si="451"/>
        <v/>
      </c>
      <c r="O2613" s="54" t="str">
        <f t="shared" si="452"/>
        <v/>
      </c>
      <c r="P2613" s="53" t="str">
        <f t="shared" si="443"/>
        <v/>
      </c>
      <c r="Q2613" s="52" t="str">
        <f t="shared" si="444"/>
        <v/>
      </c>
      <c r="R2613" s="55" t="str">
        <f t="shared" si="445"/>
        <v/>
      </c>
      <c r="S2613" s="52" t="str">
        <f t="shared" si="453"/>
        <v/>
      </c>
      <c r="T2613" s="83" t="str">
        <f t="shared" si="446"/>
        <v/>
      </c>
      <c r="U2613" s="53" t="str">
        <f>IF(S2613="","",COUNTIF($S$7:S2613,"該当２"))</f>
        <v/>
      </c>
      <c r="V2613" s="56" t="str">
        <f t="shared" si="447"/>
        <v/>
      </c>
      <c r="W2613" s="83" t="str">
        <f t="shared" si="448"/>
        <v/>
      </c>
      <c r="X2613" s="53" t="str">
        <f>IF(V2613="","",COUNTIF($V$7:V2613,"該当３"))</f>
        <v/>
      </c>
    </row>
    <row r="2614" spans="2:24">
      <c r="B2614" s="78"/>
      <c r="C2614" s="77"/>
      <c r="D2614" s="78"/>
      <c r="E2614" s="77"/>
      <c r="K2614" s="52" t="str">
        <f t="shared" si="449"/>
        <v/>
      </c>
      <c r="L2614" s="83" t="str">
        <f t="shared" si="450"/>
        <v/>
      </c>
      <c r="M2614" s="53" t="str">
        <f>IF(K2614="","",COUNTIF($K$7:K2614,"ﾘｽﾄ１"))</f>
        <v/>
      </c>
      <c r="N2614" s="53" t="str">
        <f t="shared" si="451"/>
        <v/>
      </c>
      <c r="O2614" s="54" t="str">
        <f t="shared" si="452"/>
        <v/>
      </c>
      <c r="P2614" s="53" t="str">
        <f t="shared" si="443"/>
        <v/>
      </c>
      <c r="Q2614" s="52" t="str">
        <f t="shared" si="444"/>
        <v/>
      </c>
      <c r="R2614" s="55" t="str">
        <f t="shared" si="445"/>
        <v/>
      </c>
      <c r="S2614" s="52" t="str">
        <f t="shared" si="453"/>
        <v/>
      </c>
      <c r="T2614" s="83" t="str">
        <f t="shared" si="446"/>
        <v/>
      </c>
      <c r="U2614" s="53" t="str">
        <f>IF(S2614="","",COUNTIF($S$7:S2614,"該当２"))</f>
        <v/>
      </c>
      <c r="V2614" s="56" t="str">
        <f t="shared" si="447"/>
        <v/>
      </c>
      <c r="W2614" s="83" t="str">
        <f t="shared" si="448"/>
        <v/>
      </c>
      <c r="X2614" s="53" t="str">
        <f>IF(V2614="","",COUNTIF($V$7:V2614,"該当３"))</f>
        <v/>
      </c>
    </row>
    <row r="2615" spans="2:24">
      <c r="B2615" s="78"/>
      <c r="C2615" s="77"/>
      <c r="D2615" s="78"/>
      <c r="E2615" s="77"/>
      <c r="K2615" s="52" t="str">
        <f t="shared" si="449"/>
        <v/>
      </c>
      <c r="L2615" s="83" t="str">
        <f t="shared" si="450"/>
        <v/>
      </c>
      <c r="M2615" s="53" t="str">
        <f>IF(K2615="","",COUNTIF($K$7:K2615,"ﾘｽﾄ１"))</f>
        <v/>
      </c>
      <c r="N2615" s="53" t="str">
        <f t="shared" si="451"/>
        <v/>
      </c>
      <c r="O2615" s="54" t="str">
        <f t="shared" si="452"/>
        <v/>
      </c>
      <c r="P2615" s="53" t="str">
        <f t="shared" si="443"/>
        <v/>
      </c>
      <c r="Q2615" s="52" t="str">
        <f t="shared" si="444"/>
        <v/>
      </c>
      <c r="R2615" s="55" t="str">
        <f t="shared" si="445"/>
        <v/>
      </c>
      <c r="S2615" s="52" t="str">
        <f t="shared" si="453"/>
        <v/>
      </c>
      <c r="T2615" s="83" t="str">
        <f t="shared" si="446"/>
        <v/>
      </c>
      <c r="U2615" s="53" t="str">
        <f>IF(S2615="","",COUNTIF($S$7:S2615,"該当２"))</f>
        <v/>
      </c>
      <c r="V2615" s="56" t="str">
        <f t="shared" si="447"/>
        <v/>
      </c>
      <c r="W2615" s="83" t="str">
        <f t="shared" si="448"/>
        <v/>
      </c>
      <c r="X2615" s="53" t="str">
        <f>IF(V2615="","",COUNTIF($V$7:V2615,"該当３"))</f>
        <v/>
      </c>
    </row>
    <row r="2616" spans="2:24">
      <c r="B2616" s="78"/>
      <c r="C2616" s="77"/>
      <c r="D2616" s="78"/>
      <c r="E2616" s="77"/>
      <c r="K2616" s="52" t="str">
        <f t="shared" si="449"/>
        <v/>
      </c>
      <c r="L2616" s="83" t="str">
        <f t="shared" si="450"/>
        <v/>
      </c>
      <c r="M2616" s="53" t="str">
        <f>IF(K2616="","",COUNTIF($K$7:K2616,"ﾘｽﾄ１"))</f>
        <v/>
      </c>
      <c r="N2616" s="53" t="str">
        <f t="shared" si="451"/>
        <v/>
      </c>
      <c r="O2616" s="54" t="str">
        <f t="shared" si="452"/>
        <v/>
      </c>
      <c r="P2616" s="53" t="str">
        <f t="shared" si="443"/>
        <v/>
      </c>
      <c r="Q2616" s="52" t="str">
        <f t="shared" si="444"/>
        <v/>
      </c>
      <c r="R2616" s="55" t="str">
        <f t="shared" si="445"/>
        <v/>
      </c>
      <c r="S2616" s="52" t="str">
        <f t="shared" si="453"/>
        <v/>
      </c>
      <c r="T2616" s="83" t="str">
        <f t="shared" si="446"/>
        <v/>
      </c>
      <c r="U2616" s="53" t="str">
        <f>IF(S2616="","",COUNTIF($S$7:S2616,"該当２"))</f>
        <v/>
      </c>
      <c r="V2616" s="56" t="str">
        <f t="shared" si="447"/>
        <v/>
      </c>
      <c r="W2616" s="83" t="str">
        <f t="shared" si="448"/>
        <v/>
      </c>
      <c r="X2616" s="53" t="str">
        <f>IF(V2616="","",COUNTIF($V$7:V2616,"該当３"))</f>
        <v/>
      </c>
    </row>
    <row r="2617" spans="2:24">
      <c r="B2617" s="78"/>
      <c r="C2617" s="77"/>
      <c r="D2617" s="78"/>
      <c r="E2617" s="77"/>
      <c r="K2617" s="52" t="str">
        <f t="shared" si="449"/>
        <v/>
      </c>
      <c r="L2617" s="83" t="str">
        <f t="shared" si="450"/>
        <v/>
      </c>
      <c r="M2617" s="53" t="str">
        <f>IF(K2617="","",COUNTIF($K$7:K2617,"ﾘｽﾄ１"))</f>
        <v/>
      </c>
      <c r="N2617" s="53" t="str">
        <f t="shared" si="451"/>
        <v/>
      </c>
      <c r="O2617" s="54" t="str">
        <f t="shared" si="452"/>
        <v/>
      </c>
      <c r="P2617" s="53" t="str">
        <f t="shared" si="443"/>
        <v/>
      </c>
      <c r="Q2617" s="52" t="str">
        <f t="shared" si="444"/>
        <v/>
      </c>
      <c r="R2617" s="55" t="str">
        <f t="shared" si="445"/>
        <v/>
      </c>
      <c r="S2617" s="52" t="str">
        <f t="shared" si="453"/>
        <v/>
      </c>
      <c r="T2617" s="83" t="str">
        <f t="shared" si="446"/>
        <v/>
      </c>
      <c r="U2617" s="53" t="str">
        <f>IF(S2617="","",COUNTIF($S$7:S2617,"該当２"))</f>
        <v/>
      </c>
      <c r="V2617" s="56" t="str">
        <f t="shared" si="447"/>
        <v/>
      </c>
      <c r="W2617" s="83" t="str">
        <f t="shared" si="448"/>
        <v/>
      </c>
      <c r="X2617" s="53" t="str">
        <f>IF(V2617="","",COUNTIF($V$7:V2617,"該当３"))</f>
        <v/>
      </c>
    </row>
    <row r="2618" spans="2:24">
      <c r="B2618" s="78"/>
      <c r="C2618" s="77"/>
      <c r="D2618" s="78"/>
      <c r="E2618" s="77"/>
      <c r="K2618" s="52" t="str">
        <f t="shared" si="449"/>
        <v/>
      </c>
      <c r="L2618" s="83" t="str">
        <f t="shared" si="450"/>
        <v/>
      </c>
      <c r="M2618" s="53" t="str">
        <f>IF(K2618="","",COUNTIF($K$7:K2618,"ﾘｽﾄ１"))</f>
        <v/>
      </c>
      <c r="N2618" s="53" t="str">
        <f t="shared" si="451"/>
        <v/>
      </c>
      <c r="O2618" s="54" t="str">
        <f t="shared" si="452"/>
        <v/>
      </c>
      <c r="P2618" s="53" t="str">
        <f t="shared" si="443"/>
        <v/>
      </c>
      <c r="Q2618" s="52" t="str">
        <f t="shared" si="444"/>
        <v/>
      </c>
      <c r="R2618" s="55" t="str">
        <f t="shared" si="445"/>
        <v/>
      </c>
      <c r="S2618" s="52" t="str">
        <f t="shared" si="453"/>
        <v/>
      </c>
      <c r="T2618" s="83" t="str">
        <f t="shared" si="446"/>
        <v/>
      </c>
      <c r="U2618" s="53" t="str">
        <f>IF(S2618="","",COUNTIF($S$7:S2618,"該当２"))</f>
        <v/>
      </c>
      <c r="V2618" s="56" t="str">
        <f t="shared" si="447"/>
        <v/>
      </c>
      <c r="W2618" s="83" t="str">
        <f t="shared" si="448"/>
        <v/>
      </c>
      <c r="X2618" s="53" t="str">
        <f>IF(V2618="","",COUNTIF($V$7:V2618,"該当３"))</f>
        <v/>
      </c>
    </row>
    <row r="2619" spans="2:24">
      <c r="B2619" s="78"/>
      <c r="C2619" s="77"/>
      <c r="D2619" s="78"/>
      <c r="E2619" s="77"/>
      <c r="K2619" s="52" t="str">
        <f t="shared" si="449"/>
        <v/>
      </c>
      <c r="L2619" s="83" t="str">
        <f t="shared" si="450"/>
        <v/>
      </c>
      <c r="M2619" s="53" t="str">
        <f>IF(K2619="","",COUNTIF($K$7:K2619,"ﾘｽﾄ１"))</f>
        <v/>
      </c>
      <c r="N2619" s="53" t="str">
        <f t="shared" si="451"/>
        <v/>
      </c>
      <c r="O2619" s="54" t="str">
        <f t="shared" si="452"/>
        <v/>
      </c>
      <c r="P2619" s="53" t="str">
        <f t="shared" si="443"/>
        <v/>
      </c>
      <c r="Q2619" s="52" t="str">
        <f t="shared" si="444"/>
        <v/>
      </c>
      <c r="R2619" s="55" t="str">
        <f t="shared" si="445"/>
        <v/>
      </c>
      <c r="S2619" s="52" t="str">
        <f t="shared" si="453"/>
        <v/>
      </c>
      <c r="T2619" s="83" t="str">
        <f t="shared" si="446"/>
        <v/>
      </c>
      <c r="U2619" s="53" t="str">
        <f>IF(S2619="","",COUNTIF($S$7:S2619,"該当２"))</f>
        <v/>
      </c>
      <c r="V2619" s="56" t="str">
        <f t="shared" si="447"/>
        <v/>
      </c>
      <c r="W2619" s="83" t="str">
        <f t="shared" si="448"/>
        <v/>
      </c>
      <c r="X2619" s="53" t="str">
        <f>IF(V2619="","",COUNTIF($V$7:V2619,"該当３"))</f>
        <v/>
      </c>
    </row>
    <row r="2620" spans="2:24">
      <c r="B2620" s="78"/>
      <c r="C2620" s="77"/>
      <c r="D2620" s="78"/>
      <c r="E2620" s="77"/>
      <c r="K2620" s="52" t="str">
        <f t="shared" si="449"/>
        <v/>
      </c>
      <c r="L2620" s="83" t="str">
        <f t="shared" si="450"/>
        <v/>
      </c>
      <c r="M2620" s="53" t="str">
        <f>IF(K2620="","",COUNTIF($K$7:K2620,"ﾘｽﾄ１"))</f>
        <v/>
      </c>
      <c r="N2620" s="53" t="str">
        <f t="shared" si="451"/>
        <v/>
      </c>
      <c r="O2620" s="54" t="str">
        <f t="shared" si="452"/>
        <v/>
      </c>
      <c r="P2620" s="53" t="str">
        <f t="shared" si="443"/>
        <v/>
      </c>
      <c r="Q2620" s="52" t="str">
        <f t="shared" si="444"/>
        <v/>
      </c>
      <c r="R2620" s="55" t="str">
        <f t="shared" si="445"/>
        <v/>
      </c>
      <c r="S2620" s="52" t="str">
        <f t="shared" si="453"/>
        <v/>
      </c>
      <c r="T2620" s="83" t="str">
        <f t="shared" si="446"/>
        <v/>
      </c>
      <c r="U2620" s="53" t="str">
        <f>IF(S2620="","",COUNTIF($S$7:S2620,"該当２"))</f>
        <v/>
      </c>
      <c r="V2620" s="56" t="str">
        <f t="shared" si="447"/>
        <v/>
      </c>
      <c r="W2620" s="83" t="str">
        <f t="shared" si="448"/>
        <v/>
      </c>
      <c r="X2620" s="53" t="str">
        <f>IF(V2620="","",COUNTIF($V$7:V2620,"該当３"))</f>
        <v/>
      </c>
    </row>
    <row r="2621" spans="2:24">
      <c r="B2621" s="78"/>
      <c r="C2621" s="77"/>
      <c r="D2621" s="78"/>
      <c r="E2621" s="77"/>
      <c r="K2621" s="52" t="str">
        <f t="shared" si="449"/>
        <v/>
      </c>
      <c r="L2621" s="83" t="str">
        <f t="shared" si="450"/>
        <v/>
      </c>
      <c r="M2621" s="53" t="str">
        <f>IF(K2621="","",COUNTIF($K$7:K2621,"ﾘｽﾄ１"))</f>
        <v/>
      </c>
      <c r="N2621" s="53" t="str">
        <f t="shared" si="451"/>
        <v/>
      </c>
      <c r="O2621" s="54" t="str">
        <f t="shared" si="452"/>
        <v/>
      </c>
      <c r="P2621" s="53" t="str">
        <f t="shared" si="443"/>
        <v/>
      </c>
      <c r="Q2621" s="52" t="str">
        <f t="shared" si="444"/>
        <v/>
      </c>
      <c r="R2621" s="55" t="str">
        <f t="shared" si="445"/>
        <v/>
      </c>
      <c r="S2621" s="52" t="str">
        <f t="shared" si="453"/>
        <v/>
      </c>
      <c r="T2621" s="83" t="str">
        <f t="shared" si="446"/>
        <v/>
      </c>
      <c r="U2621" s="53" t="str">
        <f>IF(S2621="","",COUNTIF($S$7:S2621,"該当２"))</f>
        <v/>
      </c>
      <c r="V2621" s="56" t="str">
        <f t="shared" si="447"/>
        <v/>
      </c>
      <c r="W2621" s="83" t="str">
        <f t="shared" si="448"/>
        <v/>
      </c>
      <c r="X2621" s="53" t="str">
        <f>IF(V2621="","",COUNTIF($V$7:V2621,"該当３"))</f>
        <v/>
      </c>
    </row>
    <row r="2622" spans="2:24">
      <c r="B2622" s="78"/>
      <c r="C2622" s="77"/>
      <c r="D2622" s="78"/>
      <c r="E2622" s="77"/>
      <c r="K2622" s="52" t="str">
        <f t="shared" si="449"/>
        <v/>
      </c>
      <c r="L2622" s="83" t="str">
        <f t="shared" si="450"/>
        <v/>
      </c>
      <c r="M2622" s="53" t="str">
        <f>IF(K2622="","",COUNTIF($K$7:K2622,"ﾘｽﾄ１"))</f>
        <v/>
      </c>
      <c r="N2622" s="53" t="str">
        <f t="shared" si="451"/>
        <v/>
      </c>
      <c r="O2622" s="54" t="str">
        <f t="shared" si="452"/>
        <v/>
      </c>
      <c r="P2622" s="53" t="str">
        <f t="shared" si="443"/>
        <v/>
      </c>
      <c r="Q2622" s="52" t="str">
        <f t="shared" si="444"/>
        <v/>
      </c>
      <c r="R2622" s="55" t="str">
        <f t="shared" si="445"/>
        <v/>
      </c>
      <c r="S2622" s="52" t="str">
        <f t="shared" si="453"/>
        <v/>
      </c>
      <c r="T2622" s="83" t="str">
        <f t="shared" si="446"/>
        <v/>
      </c>
      <c r="U2622" s="53" t="str">
        <f>IF(S2622="","",COUNTIF($S$7:S2622,"該当２"))</f>
        <v/>
      </c>
      <c r="V2622" s="56" t="str">
        <f t="shared" si="447"/>
        <v/>
      </c>
      <c r="W2622" s="83" t="str">
        <f t="shared" si="448"/>
        <v/>
      </c>
      <c r="X2622" s="53" t="str">
        <f>IF(V2622="","",COUNTIF($V$7:V2622,"該当３"))</f>
        <v/>
      </c>
    </row>
    <row r="2623" spans="2:24">
      <c r="B2623" s="78"/>
      <c r="C2623" s="77"/>
      <c r="D2623" s="78"/>
      <c r="E2623" s="77"/>
      <c r="K2623" s="52" t="str">
        <f t="shared" si="449"/>
        <v/>
      </c>
      <c r="L2623" s="83" t="str">
        <f t="shared" si="450"/>
        <v/>
      </c>
      <c r="M2623" s="53" t="str">
        <f>IF(K2623="","",COUNTIF($K$7:K2623,"ﾘｽﾄ１"))</f>
        <v/>
      </c>
      <c r="N2623" s="53" t="str">
        <f t="shared" si="451"/>
        <v/>
      </c>
      <c r="O2623" s="54" t="str">
        <f t="shared" si="452"/>
        <v/>
      </c>
      <c r="P2623" s="53" t="str">
        <f t="shared" si="443"/>
        <v/>
      </c>
      <c r="Q2623" s="52" t="str">
        <f t="shared" si="444"/>
        <v/>
      </c>
      <c r="R2623" s="55" t="str">
        <f t="shared" si="445"/>
        <v/>
      </c>
      <c r="S2623" s="52" t="str">
        <f t="shared" si="453"/>
        <v/>
      </c>
      <c r="T2623" s="83" t="str">
        <f t="shared" si="446"/>
        <v/>
      </c>
      <c r="U2623" s="53" t="str">
        <f>IF(S2623="","",COUNTIF($S$7:S2623,"該当２"))</f>
        <v/>
      </c>
      <c r="V2623" s="56" t="str">
        <f t="shared" si="447"/>
        <v/>
      </c>
      <c r="W2623" s="83" t="str">
        <f t="shared" si="448"/>
        <v/>
      </c>
      <c r="X2623" s="53" t="str">
        <f>IF(V2623="","",COUNTIF($V$7:V2623,"該当３"))</f>
        <v/>
      </c>
    </row>
    <row r="2624" spans="2:24">
      <c r="B2624" s="78"/>
      <c r="C2624" s="77"/>
      <c r="D2624" s="78"/>
      <c r="E2624" s="77"/>
      <c r="K2624" s="52" t="str">
        <f t="shared" si="449"/>
        <v/>
      </c>
      <c r="L2624" s="83" t="str">
        <f t="shared" si="450"/>
        <v/>
      </c>
      <c r="M2624" s="53" t="str">
        <f>IF(K2624="","",COUNTIF($K$7:K2624,"ﾘｽﾄ１"))</f>
        <v/>
      </c>
      <c r="N2624" s="53" t="str">
        <f t="shared" si="451"/>
        <v/>
      </c>
      <c r="O2624" s="54" t="str">
        <f t="shared" si="452"/>
        <v/>
      </c>
      <c r="P2624" s="53" t="str">
        <f t="shared" si="443"/>
        <v/>
      </c>
      <c r="Q2624" s="52" t="str">
        <f t="shared" si="444"/>
        <v/>
      </c>
      <c r="R2624" s="55" t="str">
        <f t="shared" si="445"/>
        <v/>
      </c>
      <c r="S2624" s="52" t="str">
        <f t="shared" si="453"/>
        <v/>
      </c>
      <c r="T2624" s="83" t="str">
        <f t="shared" si="446"/>
        <v/>
      </c>
      <c r="U2624" s="53" t="str">
        <f>IF(S2624="","",COUNTIF($S$7:S2624,"該当２"))</f>
        <v/>
      </c>
      <c r="V2624" s="56" t="str">
        <f t="shared" si="447"/>
        <v/>
      </c>
      <c r="W2624" s="83" t="str">
        <f t="shared" si="448"/>
        <v/>
      </c>
      <c r="X2624" s="53" t="str">
        <f>IF(V2624="","",COUNTIF($V$7:V2624,"該当３"))</f>
        <v/>
      </c>
    </row>
    <row r="2625" spans="2:24">
      <c r="B2625" s="78"/>
      <c r="C2625" s="77"/>
      <c r="D2625" s="78"/>
      <c r="E2625" s="77"/>
      <c r="K2625" s="52" t="str">
        <f t="shared" si="449"/>
        <v/>
      </c>
      <c r="L2625" s="83" t="str">
        <f t="shared" si="450"/>
        <v/>
      </c>
      <c r="M2625" s="53" t="str">
        <f>IF(K2625="","",COUNTIF($K$7:K2625,"ﾘｽﾄ１"))</f>
        <v/>
      </c>
      <c r="N2625" s="53" t="str">
        <f t="shared" si="451"/>
        <v/>
      </c>
      <c r="O2625" s="54" t="str">
        <f t="shared" si="452"/>
        <v/>
      </c>
      <c r="P2625" s="53" t="str">
        <f t="shared" si="443"/>
        <v/>
      </c>
      <c r="Q2625" s="52" t="str">
        <f t="shared" si="444"/>
        <v/>
      </c>
      <c r="R2625" s="55" t="str">
        <f t="shared" si="445"/>
        <v/>
      </c>
      <c r="S2625" s="52" t="str">
        <f t="shared" si="453"/>
        <v/>
      </c>
      <c r="T2625" s="83" t="str">
        <f t="shared" si="446"/>
        <v/>
      </c>
      <c r="U2625" s="53" t="str">
        <f>IF(S2625="","",COUNTIF($S$7:S2625,"該当２"))</f>
        <v/>
      </c>
      <c r="V2625" s="56" t="str">
        <f t="shared" si="447"/>
        <v/>
      </c>
      <c r="W2625" s="83" t="str">
        <f t="shared" si="448"/>
        <v/>
      </c>
      <c r="X2625" s="53" t="str">
        <f>IF(V2625="","",COUNTIF($V$7:V2625,"該当３"))</f>
        <v/>
      </c>
    </row>
    <row r="2626" spans="2:24">
      <c r="B2626" s="78"/>
      <c r="C2626" s="77"/>
      <c r="D2626" s="78"/>
      <c r="E2626" s="77"/>
      <c r="K2626" s="52" t="str">
        <f t="shared" si="449"/>
        <v/>
      </c>
      <c r="L2626" s="83" t="str">
        <f t="shared" si="450"/>
        <v/>
      </c>
      <c r="M2626" s="53" t="str">
        <f>IF(K2626="","",COUNTIF($K$7:K2626,"ﾘｽﾄ１"))</f>
        <v/>
      </c>
      <c r="N2626" s="53" t="str">
        <f t="shared" si="451"/>
        <v/>
      </c>
      <c r="O2626" s="54" t="str">
        <f t="shared" si="452"/>
        <v/>
      </c>
      <c r="P2626" s="53" t="str">
        <f t="shared" si="443"/>
        <v/>
      </c>
      <c r="Q2626" s="52" t="str">
        <f t="shared" si="444"/>
        <v/>
      </c>
      <c r="R2626" s="55" t="str">
        <f t="shared" si="445"/>
        <v/>
      </c>
      <c r="S2626" s="52" t="str">
        <f t="shared" si="453"/>
        <v/>
      </c>
      <c r="T2626" s="83" t="str">
        <f t="shared" si="446"/>
        <v/>
      </c>
      <c r="U2626" s="53" t="str">
        <f>IF(S2626="","",COUNTIF($S$7:S2626,"該当２"))</f>
        <v/>
      </c>
      <c r="V2626" s="56" t="str">
        <f t="shared" si="447"/>
        <v/>
      </c>
      <c r="W2626" s="83" t="str">
        <f t="shared" si="448"/>
        <v/>
      </c>
      <c r="X2626" s="53" t="str">
        <f>IF(V2626="","",COUNTIF($V$7:V2626,"該当３"))</f>
        <v/>
      </c>
    </row>
    <row r="2627" spans="2:24">
      <c r="B2627" s="78"/>
      <c r="C2627" s="77"/>
      <c r="D2627" s="78"/>
      <c r="E2627" s="77"/>
      <c r="K2627" s="52" t="str">
        <f t="shared" si="449"/>
        <v/>
      </c>
      <c r="L2627" s="83" t="str">
        <f t="shared" si="450"/>
        <v/>
      </c>
      <c r="M2627" s="53" t="str">
        <f>IF(K2627="","",COUNTIF($K$7:K2627,"ﾘｽﾄ１"))</f>
        <v/>
      </c>
      <c r="N2627" s="53" t="str">
        <f t="shared" si="451"/>
        <v/>
      </c>
      <c r="O2627" s="54" t="str">
        <f t="shared" si="452"/>
        <v/>
      </c>
      <c r="P2627" s="53" t="str">
        <f t="shared" si="443"/>
        <v/>
      </c>
      <c r="Q2627" s="52" t="str">
        <f t="shared" si="444"/>
        <v/>
      </c>
      <c r="R2627" s="55" t="str">
        <f t="shared" si="445"/>
        <v/>
      </c>
      <c r="S2627" s="52" t="str">
        <f t="shared" si="453"/>
        <v/>
      </c>
      <c r="T2627" s="83" t="str">
        <f t="shared" si="446"/>
        <v/>
      </c>
      <c r="U2627" s="53" t="str">
        <f>IF(S2627="","",COUNTIF($S$7:S2627,"該当２"))</f>
        <v/>
      </c>
      <c r="V2627" s="56" t="str">
        <f t="shared" si="447"/>
        <v/>
      </c>
      <c r="W2627" s="83" t="str">
        <f t="shared" si="448"/>
        <v/>
      </c>
      <c r="X2627" s="53" t="str">
        <f>IF(V2627="","",COUNTIF($V$7:V2627,"該当３"))</f>
        <v/>
      </c>
    </row>
    <row r="2628" spans="2:24">
      <c r="B2628" s="78"/>
      <c r="C2628" s="77"/>
      <c r="D2628" s="78"/>
      <c r="E2628" s="77"/>
      <c r="K2628" s="52" t="str">
        <f t="shared" si="449"/>
        <v/>
      </c>
      <c r="L2628" s="83" t="str">
        <f t="shared" si="450"/>
        <v/>
      </c>
      <c r="M2628" s="53" t="str">
        <f>IF(K2628="","",COUNTIF($K$7:K2628,"ﾘｽﾄ１"))</f>
        <v/>
      </c>
      <c r="N2628" s="53" t="str">
        <f t="shared" si="451"/>
        <v/>
      </c>
      <c r="O2628" s="54" t="str">
        <f t="shared" si="452"/>
        <v/>
      </c>
      <c r="P2628" s="53" t="str">
        <f t="shared" si="443"/>
        <v/>
      </c>
      <c r="Q2628" s="52" t="str">
        <f t="shared" si="444"/>
        <v/>
      </c>
      <c r="R2628" s="55" t="str">
        <f t="shared" si="445"/>
        <v/>
      </c>
      <c r="S2628" s="52" t="str">
        <f t="shared" si="453"/>
        <v/>
      </c>
      <c r="T2628" s="83" t="str">
        <f t="shared" si="446"/>
        <v/>
      </c>
      <c r="U2628" s="53" t="str">
        <f>IF(S2628="","",COUNTIF($S$7:S2628,"該当２"))</f>
        <v/>
      </c>
      <c r="V2628" s="56" t="str">
        <f t="shared" si="447"/>
        <v/>
      </c>
      <c r="W2628" s="83" t="str">
        <f t="shared" si="448"/>
        <v/>
      </c>
      <c r="X2628" s="53" t="str">
        <f>IF(V2628="","",COUNTIF($V$7:V2628,"該当３"))</f>
        <v/>
      </c>
    </row>
    <row r="2629" spans="2:24">
      <c r="B2629" s="78"/>
      <c r="C2629" s="77"/>
      <c r="D2629" s="78"/>
      <c r="E2629" s="77"/>
      <c r="K2629" s="52" t="str">
        <f t="shared" si="449"/>
        <v/>
      </c>
      <c r="L2629" s="83" t="str">
        <f t="shared" si="450"/>
        <v/>
      </c>
      <c r="M2629" s="53" t="str">
        <f>IF(K2629="","",COUNTIF($K$7:K2629,"ﾘｽﾄ１"))</f>
        <v/>
      </c>
      <c r="N2629" s="53" t="str">
        <f t="shared" si="451"/>
        <v/>
      </c>
      <c r="O2629" s="54" t="str">
        <f t="shared" si="452"/>
        <v/>
      </c>
      <c r="P2629" s="53" t="str">
        <f t="shared" si="443"/>
        <v/>
      </c>
      <c r="Q2629" s="52" t="str">
        <f t="shared" si="444"/>
        <v/>
      </c>
      <c r="R2629" s="55" t="str">
        <f t="shared" si="445"/>
        <v/>
      </c>
      <c r="S2629" s="52" t="str">
        <f t="shared" si="453"/>
        <v/>
      </c>
      <c r="T2629" s="83" t="str">
        <f t="shared" si="446"/>
        <v/>
      </c>
      <c r="U2629" s="53" t="str">
        <f>IF(S2629="","",COUNTIF($S$7:S2629,"該当２"))</f>
        <v/>
      </c>
      <c r="V2629" s="56" t="str">
        <f t="shared" si="447"/>
        <v/>
      </c>
      <c r="W2629" s="83" t="str">
        <f t="shared" si="448"/>
        <v/>
      </c>
      <c r="X2629" s="53" t="str">
        <f>IF(V2629="","",COUNTIF($V$7:V2629,"該当３"))</f>
        <v/>
      </c>
    </row>
    <row r="2630" spans="2:24">
      <c r="B2630" s="78"/>
      <c r="C2630" s="77"/>
      <c r="D2630" s="78"/>
      <c r="E2630" s="77"/>
      <c r="K2630" s="52" t="str">
        <f t="shared" si="449"/>
        <v/>
      </c>
      <c r="L2630" s="83" t="str">
        <f t="shared" si="450"/>
        <v/>
      </c>
      <c r="M2630" s="53" t="str">
        <f>IF(K2630="","",COUNTIF($K$7:K2630,"ﾘｽﾄ１"))</f>
        <v/>
      </c>
      <c r="N2630" s="53" t="str">
        <f t="shared" si="451"/>
        <v/>
      </c>
      <c r="O2630" s="54" t="str">
        <f t="shared" si="452"/>
        <v/>
      </c>
      <c r="P2630" s="53" t="str">
        <f t="shared" si="443"/>
        <v/>
      </c>
      <c r="Q2630" s="52" t="str">
        <f t="shared" si="444"/>
        <v/>
      </c>
      <c r="R2630" s="55" t="str">
        <f t="shared" si="445"/>
        <v/>
      </c>
      <c r="S2630" s="52" t="str">
        <f t="shared" si="453"/>
        <v/>
      </c>
      <c r="T2630" s="83" t="str">
        <f t="shared" si="446"/>
        <v/>
      </c>
      <c r="U2630" s="53" t="str">
        <f>IF(S2630="","",COUNTIF($S$7:S2630,"該当２"))</f>
        <v/>
      </c>
      <c r="V2630" s="56" t="str">
        <f t="shared" si="447"/>
        <v/>
      </c>
      <c r="W2630" s="83" t="str">
        <f t="shared" si="448"/>
        <v/>
      </c>
      <c r="X2630" s="53" t="str">
        <f>IF(V2630="","",COUNTIF($V$7:V2630,"該当３"))</f>
        <v/>
      </c>
    </row>
    <row r="2631" spans="2:24">
      <c r="B2631" s="78"/>
      <c r="C2631" s="77"/>
      <c r="D2631" s="78"/>
      <c r="E2631" s="77"/>
      <c r="K2631" s="52" t="str">
        <f t="shared" si="449"/>
        <v/>
      </c>
      <c r="L2631" s="83" t="str">
        <f t="shared" si="450"/>
        <v/>
      </c>
      <c r="M2631" s="53" t="str">
        <f>IF(K2631="","",COUNTIF($K$7:K2631,"ﾘｽﾄ１"))</f>
        <v/>
      </c>
      <c r="N2631" s="53" t="str">
        <f t="shared" si="451"/>
        <v/>
      </c>
      <c r="O2631" s="54" t="str">
        <f t="shared" si="452"/>
        <v/>
      </c>
      <c r="P2631" s="53" t="str">
        <f t="shared" si="443"/>
        <v/>
      </c>
      <c r="Q2631" s="52" t="str">
        <f t="shared" si="444"/>
        <v/>
      </c>
      <c r="R2631" s="55" t="str">
        <f t="shared" si="445"/>
        <v/>
      </c>
      <c r="S2631" s="52" t="str">
        <f t="shared" si="453"/>
        <v/>
      </c>
      <c r="T2631" s="83" t="str">
        <f t="shared" si="446"/>
        <v/>
      </c>
      <c r="U2631" s="53" t="str">
        <f>IF(S2631="","",COUNTIF($S$7:S2631,"該当２"))</f>
        <v/>
      </c>
      <c r="V2631" s="56" t="str">
        <f t="shared" si="447"/>
        <v/>
      </c>
      <c r="W2631" s="83" t="str">
        <f t="shared" si="448"/>
        <v/>
      </c>
      <c r="X2631" s="53" t="str">
        <f>IF(V2631="","",COUNTIF($V$7:V2631,"該当３"))</f>
        <v/>
      </c>
    </row>
    <row r="2632" spans="2:24">
      <c r="B2632" s="78"/>
      <c r="C2632" s="77"/>
      <c r="D2632" s="78"/>
      <c r="E2632" s="77"/>
      <c r="K2632" s="52" t="str">
        <f t="shared" si="449"/>
        <v/>
      </c>
      <c r="L2632" s="83" t="str">
        <f t="shared" si="450"/>
        <v/>
      </c>
      <c r="M2632" s="53" t="str">
        <f>IF(K2632="","",COUNTIF($K$7:K2632,"ﾘｽﾄ１"))</f>
        <v/>
      </c>
      <c r="N2632" s="53" t="str">
        <f t="shared" si="451"/>
        <v/>
      </c>
      <c r="O2632" s="54" t="str">
        <f t="shared" si="452"/>
        <v/>
      </c>
      <c r="P2632" s="53" t="str">
        <f t="shared" si="443"/>
        <v/>
      </c>
      <c r="Q2632" s="52" t="str">
        <f t="shared" si="444"/>
        <v/>
      </c>
      <c r="R2632" s="55" t="str">
        <f t="shared" si="445"/>
        <v/>
      </c>
      <c r="S2632" s="52" t="str">
        <f t="shared" si="453"/>
        <v/>
      </c>
      <c r="T2632" s="83" t="str">
        <f t="shared" si="446"/>
        <v/>
      </c>
      <c r="U2632" s="53" t="str">
        <f>IF(S2632="","",COUNTIF($S$7:S2632,"該当２"))</f>
        <v/>
      </c>
      <c r="V2632" s="56" t="str">
        <f t="shared" si="447"/>
        <v/>
      </c>
      <c r="W2632" s="83" t="str">
        <f t="shared" si="448"/>
        <v/>
      </c>
      <c r="X2632" s="53" t="str">
        <f>IF(V2632="","",COUNTIF($V$7:V2632,"該当３"))</f>
        <v/>
      </c>
    </row>
    <row r="2633" spans="2:24">
      <c r="B2633" s="78"/>
      <c r="C2633" s="77"/>
      <c r="D2633" s="78"/>
      <c r="E2633" s="77"/>
      <c r="K2633" s="52" t="str">
        <f t="shared" si="449"/>
        <v/>
      </c>
      <c r="L2633" s="83" t="str">
        <f t="shared" si="450"/>
        <v/>
      </c>
      <c r="M2633" s="53" t="str">
        <f>IF(K2633="","",COUNTIF($K$7:K2633,"ﾘｽﾄ１"))</f>
        <v/>
      </c>
      <c r="N2633" s="53" t="str">
        <f t="shared" si="451"/>
        <v/>
      </c>
      <c r="O2633" s="54" t="str">
        <f t="shared" si="452"/>
        <v/>
      </c>
      <c r="P2633" s="53" t="str">
        <f t="shared" si="443"/>
        <v/>
      </c>
      <c r="Q2633" s="52" t="str">
        <f t="shared" si="444"/>
        <v/>
      </c>
      <c r="R2633" s="55" t="str">
        <f t="shared" si="445"/>
        <v/>
      </c>
      <c r="S2633" s="52" t="str">
        <f t="shared" si="453"/>
        <v/>
      </c>
      <c r="T2633" s="83" t="str">
        <f t="shared" si="446"/>
        <v/>
      </c>
      <c r="U2633" s="53" t="str">
        <f>IF(S2633="","",COUNTIF($S$7:S2633,"該当２"))</f>
        <v/>
      </c>
      <c r="V2633" s="56" t="str">
        <f t="shared" si="447"/>
        <v/>
      </c>
      <c r="W2633" s="83" t="str">
        <f t="shared" si="448"/>
        <v/>
      </c>
      <c r="X2633" s="53" t="str">
        <f>IF(V2633="","",COUNTIF($V$7:V2633,"該当３"))</f>
        <v/>
      </c>
    </row>
    <row r="2634" spans="2:24">
      <c r="B2634" s="78"/>
      <c r="C2634" s="77"/>
      <c r="D2634" s="78"/>
      <c r="E2634" s="77"/>
      <c r="K2634" s="52" t="str">
        <f t="shared" si="449"/>
        <v/>
      </c>
      <c r="L2634" s="83" t="str">
        <f t="shared" si="450"/>
        <v/>
      </c>
      <c r="M2634" s="53" t="str">
        <f>IF(K2634="","",COUNTIF($K$7:K2634,"ﾘｽﾄ１"))</f>
        <v/>
      </c>
      <c r="N2634" s="53" t="str">
        <f t="shared" si="451"/>
        <v/>
      </c>
      <c r="O2634" s="54" t="str">
        <f t="shared" si="452"/>
        <v/>
      </c>
      <c r="P2634" s="53" t="str">
        <f t="shared" ref="P2634:P2697" si="454">IF(O2634="該当１",G2634,"")</f>
        <v/>
      </c>
      <c r="Q2634" s="52" t="str">
        <f t="shared" ref="Q2634:Q2697" si="455">IF(O2634="該当１","ﾘｽﾄ2","")</f>
        <v/>
      </c>
      <c r="R2634" s="55" t="str">
        <f t="shared" ref="R2634:R2697" si="456">IF(Q2634="ﾘｽﾄ2",H2634,"")</f>
        <v/>
      </c>
      <c r="S2634" s="52" t="str">
        <f t="shared" si="453"/>
        <v/>
      </c>
      <c r="T2634" s="83" t="str">
        <f t="shared" ref="T2634:T2697" si="457">IF(S2634="該当２",H2634,"")</f>
        <v/>
      </c>
      <c r="U2634" s="53" t="str">
        <f>IF(S2634="","",COUNTIF($S$7:S2634,"該当２"))</f>
        <v/>
      </c>
      <c r="V2634" s="56" t="str">
        <f t="shared" ref="V2634:V2697" si="458">IF(AND($S$2=H2634,E2634&gt;0,E2634&lt;998),"該当３","")</f>
        <v/>
      </c>
      <c r="W2634" s="83" t="str">
        <f t="shared" ref="W2634:W2697" si="459">IF(V2634="該当３",I2634,"")</f>
        <v/>
      </c>
      <c r="X2634" s="53" t="str">
        <f>IF(V2634="","",COUNTIF($V$7:V2634,"該当３"))</f>
        <v/>
      </c>
    </row>
    <row r="2635" spans="2:24">
      <c r="B2635" s="78"/>
      <c r="C2635" s="77"/>
      <c r="D2635" s="78"/>
      <c r="E2635" s="77"/>
      <c r="K2635" s="52" t="str">
        <f t="shared" ref="K2635:K2698" si="460">IF(AND($C2635&gt;0,$H2635=""),"ﾘｽﾄ１","")</f>
        <v/>
      </c>
      <c r="L2635" s="83" t="str">
        <f t="shared" ref="L2635:L2698" si="461">IF(K2635="ﾘｽﾄ１",G2635,"")</f>
        <v/>
      </c>
      <c r="M2635" s="53" t="str">
        <f>IF(K2635="","",COUNTIF($K$7:K2635,"ﾘｽﾄ１"))</f>
        <v/>
      </c>
      <c r="N2635" s="53" t="str">
        <f t="shared" ref="N2635:N2698" si="462">IF(AND(D2635=0,E2635&gt;0),"同一区","")</f>
        <v/>
      </c>
      <c r="O2635" s="54" t="str">
        <f t="shared" ref="O2635:O2698" si="463">IF(AND(EXACT($K$2,G2635),H2635&gt;0),"該当１","")</f>
        <v/>
      </c>
      <c r="P2635" s="53" t="str">
        <f t="shared" si="454"/>
        <v/>
      </c>
      <c r="Q2635" s="52" t="str">
        <f t="shared" si="455"/>
        <v/>
      </c>
      <c r="R2635" s="55" t="str">
        <f t="shared" si="456"/>
        <v/>
      </c>
      <c r="S2635" s="52" t="str">
        <f t="shared" ref="S2635:S2698" si="464">IF(AND(Q2635="ﾘｽﾄ2",OR(I2635=0,AND(N2635="同一区",E2635=1))),"該当２","")</f>
        <v/>
      </c>
      <c r="T2635" s="83" t="str">
        <f t="shared" si="457"/>
        <v/>
      </c>
      <c r="U2635" s="53" t="str">
        <f>IF(S2635="","",COUNTIF($S$7:S2635,"該当２"))</f>
        <v/>
      </c>
      <c r="V2635" s="56" t="str">
        <f t="shared" si="458"/>
        <v/>
      </c>
      <c r="W2635" s="83" t="str">
        <f t="shared" si="459"/>
        <v/>
      </c>
      <c r="X2635" s="53" t="str">
        <f>IF(V2635="","",COUNTIF($V$7:V2635,"該当３"))</f>
        <v/>
      </c>
    </row>
    <row r="2636" spans="2:24">
      <c r="B2636" s="78"/>
      <c r="C2636" s="77"/>
      <c r="D2636" s="78"/>
      <c r="E2636" s="77"/>
      <c r="K2636" s="52" t="str">
        <f t="shared" si="460"/>
        <v/>
      </c>
      <c r="L2636" s="83" t="str">
        <f t="shared" si="461"/>
        <v/>
      </c>
      <c r="M2636" s="53" t="str">
        <f>IF(K2636="","",COUNTIF($K$7:K2636,"ﾘｽﾄ１"))</f>
        <v/>
      </c>
      <c r="N2636" s="53" t="str">
        <f t="shared" si="462"/>
        <v/>
      </c>
      <c r="O2636" s="54" t="str">
        <f t="shared" si="463"/>
        <v/>
      </c>
      <c r="P2636" s="53" t="str">
        <f t="shared" si="454"/>
        <v/>
      </c>
      <c r="Q2636" s="52" t="str">
        <f t="shared" si="455"/>
        <v/>
      </c>
      <c r="R2636" s="55" t="str">
        <f t="shared" si="456"/>
        <v/>
      </c>
      <c r="S2636" s="52" t="str">
        <f t="shared" si="464"/>
        <v/>
      </c>
      <c r="T2636" s="83" t="str">
        <f t="shared" si="457"/>
        <v/>
      </c>
      <c r="U2636" s="53" t="str">
        <f>IF(S2636="","",COUNTIF($S$7:S2636,"該当２"))</f>
        <v/>
      </c>
      <c r="V2636" s="56" t="str">
        <f t="shared" si="458"/>
        <v/>
      </c>
      <c r="W2636" s="83" t="str">
        <f t="shared" si="459"/>
        <v/>
      </c>
      <c r="X2636" s="53" t="str">
        <f>IF(V2636="","",COUNTIF($V$7:V2636,"該当３"))</f>
        <v/>
      </c>
    </row>
    <row r="2637" spans="2:24">
      <c r="B2637" s="78"/>
      <c r="C2637" s="77"/>
      <c r="D2637" s="78"/>
      <c r="E2637" s="77"/>
      <c r="K2637" s="52" t="str">
        <f t="shared" si="460"/>
        <v/>
      </c>
      <c r="L2637" s="83" t="str">
        <f t="shared" si="461"/>
        <v/>
      </c>
      <c r="M2637" s="53" t="str">
        <f>IF(K2637="","",COUNTIF($K$7:K2637,"ﾘｽﾄ１"))</f>
        <v/>
      </c>
      <c r="N2637" s="53" t="str">
        <f t="shared" si="462"/>
        <v/>
      </c>
      <c r="O2637" s="54" t="str">
        <f t="shared" si="463"/>
        <v/>
      </c>
      <c r="P2637" s="53" t="str">
        <f t="shared" si="454"/>
        <v/>
      </c>
      <c r="Q2637" s="52" t="str">
        <f t="shared" si="455"/>
        <v/>
      </c>
      <c r="R2637" s="55" t="str">
        <f t="shared" si="456"/>
        <v/>
      </c>
      <c r="S2637" s="52" t="str">
        <f t="shared" si="464"/>
        <v/>
      </c>
      <c r="T2637" s="83" t="str">
        <f t="shared" si="457"/>
        <v/>
      </c>
      <c r="U2637" s="53" t="str">
        <f>IF(S2637="","",COUNTIF($S$7:S2637,"該当２"))</f>
        <v/>
      </c>
      <c r="V2637" s="56" t="str">
        <f t="shared" si="458"/>
        <v/>
      </c>
      <c r="W2637" s="83" t="str">
        <f t="shared" si="459"/>
        <v/>
      </c>
      <c r="X2637" s="53" t="str">
        <f>IF(V2637="","",COUNTIF($V$7:V2637,"該当３"))</f>
        <v/>
      </c>
    </row>
    <row r="2638" spans="2:24">
      <c r="B2638" s="78"/>
      <c r="C2638" s="77"/>
      <c r="D2638" s="78"/>
      <c r="E2638" s="77"/>
      <c r="K2638" s="52" t="str">
        <f t="shared" si="460"/>
        <v/>
      </c>
      <c r="L2638" s="83" t="str">
        <f t="shared" si="461"/>
        <v/>
      </c>
      <c r="M2638" s="53" t="str">
        <f>IF(K2638="","",COUNTIF($K$7:K2638,"ﾘｽﾄ１"))</f>
        <v/>
      </c>
      <c r="N2638" s="53" t="str">
        <f t="shared" si="462"/>
        <v/>
      </c>
      <c r="O2638" s="54" t="str">
        <f t="shared" si="463"/>
        <v/>
      </c>
      <c r="P2638" s="53" t="str">
        <f t="shared" si="454"/>
        <v/>
      </c>
      <c r="Q2638" s="52" t="str">
        <f t="shared" si="455"/>
        <v/>
      </c>
      <c r="R2638" s="55" t="str">
        <f t="shared" si="456"/>
        <v/>
      </c>
      <c r="S2638" s="52" t="str">
        <f t="shared" si="464"/>
        <v/>
      </c>
      <c r="T2638" s="83" t="str">
        <f t="shared" si="457"/>
        <v/>
      </c>
      <c r="U2638" s="53" t="str">
        <f>IF(S2638="","",COUNTIF($S$7:S2638,"該当２"))</f>
        <v/>
      </c>
      <c r="V2638" s="56" t="str">
        <f t="shared" si="458"/>
        <v/>
      </c>
      <c r="W2638" s="83" t="str">
        <f t="shared" si="459"/>
        <v/>
      </c>
      <c r="X2638" s="53" t="str">
        <f>IF(V2638="","",COUNTIF($V$7:V2638,"該当３"))</f>
        <v/>
      </c>
    </row>
    <row r="2639" spans="2:24">
      <c r="B2639" s="78"/>
      <c r="C2639" s="77"/>
      <c r="D2639" s="78"/>
      <c r="E2639" s="77"/>
      <c r="K2639" s="52" t="str">
        <f t="shared" si="460"/>
        <v/>
      </c>
      <c r="L2639" s="83" t="str">
        <f t="shared" si="461"/>
        <v/>
      </c>
      <c r="M2639" s="53" t="str">
        <f>IF(K2639="","",COUNTIF($K$7:K2639,"ﾘｽﾄ１"))</f>
        <v/>
      </c>
      <c r="N2639" s="53" t="str">
        <f t="shared" si="462"/>
        <v/>
      </c>
      <c r="O2639" s="54" t="str">
        <f t="shared" si="463"/>
        <v/>
      </c>
      <c r="P2639" s="53" t="str">
        <f t="shared" si="454"/>
        <v/>
      </c>
      <c r="Q2639" s="52" t="str">
        <f t="shared" si="455"/>
        <v/>
      </c>
      <c r="R2639" s="55" t="str">
        <f t="shared" si="456"/>
        <v/>
      </c>
      <c r="S2639" s="52" t="str">
        <f t="shared" si="464"/>
        <v/>
      </c>
      <c r="T2639" s="83" t="str">
        <f t="shared" si="457"/>
        <v/>
      </c>
      <c r="U2639" s="53" t="str">
        <f>IF(S2639="","",COUNTIF($S$7:S2639,"該当２"))</f>
        <v/>
      </c>
      <c r="V2639" s="56" t="str">
        <f t="shared" si="458"/>
        <v/>
      </c>
      <c r="W2639" s="83" t="str">
        <f t="shared" si="459"/>
        <v/>
      </c>
      <c r="X2639" s="53" t="str">
        <f>IF(V2639="","",COUNTIF($V$7:V2639,"該当３"))</f>
        <v/>
      </c>
    </row>
    <row r="2640" spans="2:24">
      <c r="B2640" s="78"/>
      <c r="C2640" s="77"/>
      <c r="D2640" s="78"/>
      <c r="E2640" s="77"/>
      <c r="K2640" s="52" t="str">
        <f t="shared" si="460"/>
        <v/>
      </c>
      <c r="L2640" s="83" t="str">
        <f t="shared" si="461"/>
        <v/>
      </c>
      <c r="M2640" s="53" t="str">
        <f>IF(K2640="","",COUNTIF($K$7:K2640,"ﾘｽﾄ１"))</f>
        <v/>
      </c>
      <c r="N2640" s="53" t="str">
        <f t="shared" si="462"/>
        <v/>
      </c>
      <c r="O2640" s="54" t="str">
        <f t="shared" si="463"/>
        <v/>
      </c>
      <c r="P2640" s="53" t="str">
        <f t="shared" si="454"/>
        <v/>
      </c>
      <c r="Q2640" s="52" t="str">
        <f t="shared" si="455"/>
        <v/>
      </c>
      <c r="R2640" s="55" t="str">
        <f t="shared" si="456"/>
        <v/>
      </c>
      <c r="S2640" s="52" t="str">
        <f t="shared" si="464"/>
        <v/>
      </c>
      <c r="T2640" s="83" t="str">
        <f t="shared" si="457"/>
        <v/>
      </c>
      <c r="U2640" s="53" t="str">
        <f>IF(S2640="","",COUNTIF($S$7:S2640,"該当２"))</f>
        <v/>
      </c>
      <c r="V2640" s="56" t="str">
        <f t="shared" si="458"/>
        <v/>
      </c>
      <c r="W2640" s="83" t="str">
        <f t="shared" si="459"/>
        <v/>
      </c>
      <c r="X2640" s="53" t="str">
        <f>IF(V2640="","",COUNTIF($V$7:V2640,"該当３"))</f>
        <v/>
      </c>
    </row>
    <row r="2641" spans="2:24">
      <c r="B2641" s="78"/>
      <c r="C2641" s="77"/>
      <c r="D2641" s="78"/>
      <c r="E2641" s="77"/>
      <c r="K2641" s="52" t="str">
        <f t="shared" si="460"/>
        <v/>
      </c>
      <c r="L2641" s="83" t="str">
        <f t="shared" si="461"/>
        <v/>
      </c>
      <c r="M2641" s="53" t="str">
        <f>IF(K2641="","",COUNTIF($K$7:K2641,"ﾘｽﾄ１"))</f>
        <v/>
      </c>
      <c r="N2641" s="53" t="str">
        <f t="shared" si="462"/>
        <v/>
      </c>
      <c r="O2641" s="54" t="str">
        <f t="shared" si="463"/>
        <v/>
      </c>
      <c r="P2641" s="53" t="str">
        <f t="shared" si="454"/>
        <v/>
      </c>
      <c r="Q2641" s="52" t="str">
        <f t="shared" si="455"/>
        <v/>
      </c>
      <c r="R2641" s="55" t="str">
        <f t="shared" si="456"/>
        <v/>
      </c>
      <c r="S2641" s="52" t="str">
        <f t="shared" si="464"/>
        <v/>
      </c>
      <c r="T2641" s="83" t="str">
        <f t="shared" si="457"/>
        <v/>
      </c>
      <c r="U2641" s="53" t="str">
        <f>IF(S2641="","",COUNTIF($S$7:S2641,"該当２"))</f>
        <v/>
      </c>
      <c r="V2641" s="56" t="str">
        <f t="shared" si="458"/>
        <v/>
      </c>
      <c r="W2641" s="83" t="str">
        <f t="shared" si="459"/>
        <v/>
      </c>
      <c r="X2641" s="53" t="str">
        <f>IF(V2641="","",COUNTIF($V$7:V2641,"該当３"))</f>
        <v/>
      </c>
    </row>
    <row r="2642" spans="2:24">
      <c r="B2642" s="78"/>
      <c r="C2642" s="77"/>
      <c r="D2642" s="78"/>
      <c r="E2642" s="77"/>
      <c r="K2642" s="52" t="str">
        <f t="shared" si="460"/>
        <v/>
      </c>
      <c r="L2642" s="83" t="str">
        <f t="shared" si="461"/>
        <v/>
      </c>
      <c r="M2642" s="53" t="str">
        <f>IF(K2642="","",COUNTIF($K$7:K2642,"ﾘｽﾄ１"))</f>
        <v/>
      </c>
      <c r="N2642" s="53" t="str">
        <f t="shared" si="462"/>
        <v/>
      </c>
      <c r="O2642" s="54" t="str">
        <f t="shared" si="463"/>
        <v/>
      </c>
      <c r="P2642" s="53" t="str">
        <f t="shared" si="454"/>
        <v/>
      </c>
      <c r="Q2642" s="52" t="str">
        <f t="shared" si="455"/>
        <v/>
      </c>
      <c r="R2642" s="55" t="str">
        <f t="shared" si="456"/>
        <v/>
      </c>
      <c r="S2642" s="52" t="str">
        <f t="shared" si="464"/>
        <v/>
      </c>
      <c r="T2642" s="83" t="str">
        <f t="shared" si="457"/>
        <v/>
      </c>
      <c r="U2642" s="53" t="str">
        <f>IF(S2642="","",COUNTIF($S$7:S2642,"該当２"))</f>
        <v/>
      </c>
      <c r="V2642" s="56" t="str">
        <f t="shared" si="458"/>
        <v/>
      </c>
      <c r="W2642" s="83" t="str">
        <f t="shared" si="459"/>
        <v/>
      </c>
      <c r="X2642" s="53" t="str">
        <f>IF(V2642="","",COUNTIF($V$7:V2642,"該当３"))</f>
        <v/>
      </c>
    </row>
    <row r="2643" spans="2:24">
      <c r="B2643" s="78"/>
      <c r="C2643" s="77"/>
      <c r="D2643" s="78"/>
      <c r="E2643" s="77"/>
      <c r="K2643" s="52" t="str">
        <f t="shared" si="460"/>
        <v/>
      </c>
      <c r="L2643" s="83" t="str">
        <f t="shared" si="461"/>
        <v/>
      </c>
      <c r="M2643" s="53" t="str">
        <f>IF(K2643="","",COUNTIF($K$7:K2643,"ﾘｽﾄ１"))</f>
        <v/>
      </c>
      <c r="N2643" s="53" t="str">
        <f t="shared" si="462"/>
        <v/>
      </c>
      <c r="O2643" s="54" t="str">
        <f t="shared" si="463"/>
        <v/>
      </c>
      <c r="P2643" s="53" t="str">
        <f t="shared" si="454"/>
        <v/>
      </c>
      <c r="Q2643" s="52" t="str">
        <f t="shared" si="455"/>
        <v/>
      </c>
      <c r="R2643" s="55" t="str">
        <f t="shared" si="456"/>
        <v/>
      </c>
      <c r="S2643" s="52" t="str">
        <f t="shared" si="464"/>
        <v/>
      </c>
      <c r="T2643" s="83" t="str">
        <f t="shared" si="457"/>
        <v/>
      </c>
      <c r="U2643" s="53" t="str">
        <f>IF(S2643="","",COUNTIF($S$7:S2643,"該当２"))</f>
        <v/>
      </c>
      <c r="V2643" s="56" t="str">
        <f t="shared" si="458"/>
        <v/>
      </c>
      <c r="W2643" s="83" t="str">
        <f t="shared" si="459"/>
        <v/>
      </c>
      <c r="X2643" s="53" t="str">
        <f>IF(V2643="","",COUNTIF($V$7:V2643,"該当３"))</f>
        <v/>
      </c>
    </row>
    <row r="2644" spans="2:24">
      <c r="B2644" s="78"/>
      <c r="C2644" s="77"/>
      <c r="D2644" s="78"/>
      <c r="E2644" s="77"/>
      <c r="K2644" s="52" t="str">
        <f t="shared" si="460"/>
        <v/>
      </c>
      <c r="L2644" s="83" t="str">
        <f t="shared" si="461"/>
        <v/>
      </c>
      <c r="M2644" s="53" t="str">
        <f>IF(K2644="","",COUNTIF($K$7:K2644,"ﾘｽﾄ１"))</f>
        <v/>
      </c>
      <c r="N2644" s="53" t="str">
        <f t="shared" si="462"/>
        <v/>
      </c>
      <c r="O2644" s="54" t="str">
        <f t="shared" si="463"/>
        <v/>
      </c>
      <c r="P2644" s="53" t="str">
        <f t="shared" si="454"/>
        <v/>
      </c>
      <c r="Q2644" s="52" t="str">
        <f t="shared" si="455"/>
        <v/>
      </c>
      <c r="R2644" s="55" t="str">
        <f t="shared" si="456"/>
        <v/>
      </c>
      <c r="S2644" s="52" t="str">
        <f t="shared" si="464"/>
        <v/>
      </c>
      <c r="T2644" s="83" t="str">
        <f t="shared" si="457"/>
        <v/>
      </c>
      <c r="U2644" s="53" t="str">
        <f>IF(S2644="","",COUNTIF($S$7:S2644,"該当２"))</f>
        <v/>
      </c>
      <c r="V2644" s="56" t="str">
        <f t="shared" si="458"/>
        <v/>
      </c>
      <c r="W2644" s="83" t="str">
        <f t="shared" si="459"/>
        <v/>
      </c>
      <c r="X2644" s="53" t="str">
        <f>IF(V2644="","",COUNTIF($V$7:V2644,"該当３"))</f>
        <v/>
      </c>
    </row>
    <row r="2645" spans="2:24">
      <c r="B2645" s="78"/>
      <c r="C2645" s="77"/>
      <c r="D2645" s="78"/>
      <c r="E2645" s="77"/>
      <c r="K2645" s="52" t="str">
        <f t="shared" si="460"/>
        <v/>
      </c>
      <c r="L2645" s="83" t="str">
        <f t="shared" si="461"/>
        <v/>
      </c>
      <c r="M2645" s="53" t="str">
        <f>IF(K2645="","",COUNTIF($K$7:K2645,"ﾘｽﾄ１"))</f>
        <v/>
      </c>
      <c r="N2645" s="53" t="str">
        <f t="shared" si="462"/>
        <v/>
      </c>
      <c r="O2645" s="54" t="str">
        <f t="shared" si="463"/>
        <v/>
      </c>
      <c r="P2645" s="53" t="str">
        <f t="shared" si="454"/>
        <v/>
      </c>
      <c r="Q2645" s="52" t="str">
        <f t="shared" si="455"/>
        <v/>
      </c>
      <c r="R2645" s="55" t="str">
        <f t="shared" si="456"/>
        <v/>
      </c>
      <c r="S2645" s="52" t="str">
        <f t="shared" si="464"/>
        <v/>
      </c>
      <c r="T2645" s="83" t="str">
        <f t="shared" si="457"/>
        <v/>
      </c>
      <c r="U2645" s="53" t="str">
        <f>IF(S2645="","",COUNTIF($S$7:S2645,"該当２"))</f>
        <v/>
      </c>
      <c r="V2645" s="56" t="str">
        <f t="shared" si="458"/>
        <v/>
      </c>
      <c r="W2645" s="83" t="str">
        <f t="shared" si="459"/>
        <v/>
      </c>
      <c r="X2645" s="53" t="str">
        <f>IF(V2645="","",COUNTIF($V$7:V2645,"該当３"))</f>
        <v/>
      </c>
    </row>
    <row r="2646" spans="2:24">
      <c r="B2646" s="78"/>
      <c r="C2646" s="77"/>
      <c r="D2646" s="78"/>
      <c r="E2646" s="77"/>
      <c r="K2646" s="52" t="str">
        <f t="shared" si="460"/>
        <v/>
      </c>
      <c r="L2646" s="83" t="str">
        <f t="shared" si="461"/>
        <v/>
      </c>
      <c r="M2646" s="53" t="str">
        <f>IF(K2646="","",COUNTIF($K$7:K2646,"ﾘｽﾄ１"))</f>
        <v/>
      </c>
      <c r="N2646" s="53" t="str">
        <f t="shared" si="462"/>
        <v/>
      </c>
      <c r="O2646" s="54" t="str">
        <f t="shared" si="463"/>
        <v/>
      </c>
      <c r="P2646" s="53" t="str">
        <f t="shared" si="454"/>
        <v/>
      </c>
      <c r="Q2646" s="52" t="str">
        <f t="shared" si="455"/>
        <v/>
      </c>
      <c r="R2646" s="55" t="str">
        <f t="shared" si="456"/>
        <v/>
      </c>
      <c r="S2646" s="52" t="str">
        <f t="shared" si="464"/>
        <v/>
      </c>
      <c r="T2646" s="83" t="str">
        <f t="shared" si="457"/>
        <v/>
      </c>
      <c r="U2646" s="53" t="str">
        <f>IF(S2646="","",COUNTIF($S$7:S2646,"該当２"))</f>
        <v/>
      </c>
      <c r="V2646" s="56" t="str">
        <f t="shared" si="458"/>
        <v/>
      </c>
      <c r="W2646" s="83" t="str">
        <f t="shared" si="459"/>
        <v/>
      </c>
      <c r="X2646" s="53" t="str">
        <f>IF(V2646="","",COUNTIF($V$7:V2646,"該当３"))</f>
        <v/>
      </c>
    </row>
    <row r="2647" spans="2:24">
      <c r="B2647" s="78"/>
      <c r="C2647" s="77"/>
      <c r="D2647" s="78"/>
      <c r="E2647" s="77"/>
      <c r="K2647" s="52" t="str">
        <f t="shared" si="460"/>
        <v/>
      </c>
      <c r="L2647" s="83" t="str">
        <f t="shared" si="461"/>
        <v/>
      </c>
      <c r="M2647" s="53" t="str">
        <f>IF(K2647="","",COUNTIF($K$7:K2647,"ﾘｽﾄ１"))</f>
        <v/>
      </c>
      <c r="N2647" s="53" t="str">
        <f t="shared" si="462"/>
        <v/>
      </c>
      <c r="O2647" s="54" t="str">
        <f t="shared" si="463"/>
        <v/>
      </c>
      <c r="P2647" s="53" t="str">
        <f t="shared" si="454"/>
        <v/>
      </c>
      <c r="Q2647" s="52" t="str">
        <f t="shared" si="455"/>
        <v/>
      </c>
      <c r="R2647" s="55" t="str">
        <f t="shared" si="456"/>
        <v/>
      </c>
      <c r="S2647" s="52" t="str">
        <f t="shared" si="464"/>
        <v/>
      </c>
      <c r="T2647" s="83" t="str">
        <f t="shared" si="457"/>
        <v/>
      </c>
      <c r="U2647" s="53" t="str">
        <f>IF(S2647="","",COUNTIF($S$7:S2647,"該当２"))</f>
        <v/>
      </c>
      <c r="V2647" s="56" t="str">
        <f t="shared" si="458"/>
        <v/>
      </c>
      <c r="W2647" s="83" t="str">
        <f t="shared" si="459"/>
        <v/>
      </c>
      <c r="X2647" s="53" t="str">
        <f>IF(V2647="","",COUNTIF($V$7:V2647,"該当３"))</f>
        <v/>
      </c>
    </row>
    <row r="2648" spans="2:24">
      <c r="B2648" s="78"/>
      <c r="C2648" s="77"/>
      <c r="D2648" s="78"/>
      <c r="E2648" s="77"/>
      <c r="K2648" s="52" t="str">
        <f t="shared" si="460"/>
        <v/>
      </c>
      <c r="L2648" s="83" t="str">
        <f t="shared" si="461"/>
        <v/>
      </c>
      <c r="M2648" s="53" t="str">
        <f>IF(K2648="","",COUNTIF($K$7:K2648,"ﾘｽﾄ１"))</f>
        <v/>
      </c>
      <c r="N2648" s="53" t="str">
        <f t="shared" si="462"/>
        <v/>
      </c>
      <c r="O2648" s="54" t="str">
        <f t="shared" si="463"/>
        <v/>
      </c>
      <c r="P2648" s="53" t="str">
        <f t="shared" si="454"/>
        <v/>
      </c>
      <c r="Q2648" s="52" t="str">
        <f t="shared" si="455"/>
        <v/>
      </c>
      <c r="R2648" s="55" t="str">
        <f t="shared" si="456"/>
        <v/>
      </c>
      <c r="S2648" s="52" t="str">
        <f t="shared" si="464"/>
        <v/>
      </c>
      <c r="T2648" s="83" t="str">
        <f t="shared" si="457"/>
        <v/>
      </c>
      <c r="U2648" s="53" t="str">
        <f>IF(S2648="","",COUNTIF($S$7:S2648,"該当２"))</f>
        <v/>
      </c>
      <c r="V2648" s="56" t="str">
        <f t="shared" si="458"/>
        <v/>
      </c>
      <c r="W2648" s="83" t="str">
        <f t="shared" si="459"/>
        <v/>
      </c>
      <c r="X2648" s="53" t="str">
        <f>IF(V2648="","",COUNTIF($V$7:V2648,"該当３"))</f>
        <v/>
      </c>
    </row>
    <row r="2649" spans="2:24">
      <c r="B2649" s="78"/>
      <c r="C2649" s="77"/>
      <c r="D2649" s="78"/>
      <c r="E2649" s="77"/>
      <c r="K2649" s="52" t="str">
        <f t="shared" si="460"/>
        <v/>
      </c>
      <c r="L2649" s="83" t="str">
        <f t="shared" si="461"/>
        <v/>
      </c>
      <c r="M2649" s="53" t="str">
        <f>IF(K2649="","",COUNTIF($K$7:K2649,"ﾘｽﾄ１"))</f>
        <v/>
      </c>
      <c r="N2649" s="53" t="str">
        <f t="shared" si="462"/>
        <v/>
      </c>
      <c r="O2649" s="54" t="str">
        <f t="shared" si="463"/>
        <v/>
      </c>
      <c r="P2649" s="53" t="str">
        <f t="shared" si="454"/>
        <v/>
      </c>
      <c r="Q2649" s="52" t="str">
        <f t="shared" si="455"/>
        <v/>
      </c>
      <c r="R2649" s="55" t="str">
        <f t="shared" si="456"/>
        <v/>
      </c>
      <c r="S2649" s="52" t="str">
        <f t="shared" si="464"/>
        <v/>
      </c>
      <c r="T2649" s="83" t="str">
        <f t="shared" si="457"/>
        <v/>
      </c>
      <c r="U2649" s="53" t="str">
        <f>IF(S2649="","",COUNTIF($S$7:S2649,"該当２"))</f>
        <v/>
      </c>
      <c r="V2649" s="56" t="str">
        <f t="shared" si="458"/>
        <v/>
      </c>
      <c r="W2649" s="83" t="str">
        <f t="shared" si="459"/>
        <v/>
      </c>
      <c r="X2649" s="53" t="str">
        <f>IF(V2649="","",COUNTIF($V$7:V2649,"該当３"))</f>
        <v/>
      </c>
    </row>
    <row r="2650" spans="2:24">
      <c r="B2650" s="78"/>
      <c r="C2650" s="77"/>
      <c r="D2650" s="78"/>
      <c r="E2650" s="77"/>
      <c r="K2650" s="52" t="str">
        <f t="shared" si="460"/>
        <v/>
      </c>
      <c r="L2650" s="83" t="str">
        <f t="shared" si="461"/>
        <v/>
      </c>
      <c r="M2650" s="53" t="str">
        <f>IF(K2650="","",COUNTIF($K$7:K2650,"ﾘｽﾄ１"))</f>
        <v/>
      </c>
      <c r="N2650" s="53" t="str">
        <f t="shared" si="462"/>
        <v/>
      </c>
      <c r="O2650" s="54" t="str">
        <f t="shared" si="463"/>
        <v/>
      </c>
      <c r="P2650" s="53" t="str">
        <f t="shared" si="454"/>
        <v/>
      </c>
      <c r="Q2650" s="52" t="str">
        <f t="shared" si="455"/>
        <v/>
      </c>
      <c r="R2650" s="55" t="str">
        <f t="shared" si="456"/>
        <v/>
      </c>
      <c r="S2650" s="52" t="str">
        <f t="shared" si="464"/>
        <v/>
      </c>
      <c r="T2650" s="83" t="str">
        <f t="shared" si="457"/>
        <v/>
      </c>
      <c r="U2650" s="53" t="str">
        <f>IF(S2650="","",COUNTIF($S$7:S2650,"該当２"))</f>
        <v/>
      </c>
      <c r="V2650" s="56" t="str">
        <f t="shared" si="458"/>
        <v/>
      </c>
      <c r="W2650" s="83" t="str">
        <f t="shared" si="459"/>
        <v/>
      </c>
      <c r="X2650" s="53" t="str">
        <f>IF(V2650="","",COUNTIF($V$7:V2650,"該当３"))</f>
        <v/>
      </c>
    </row>
    <row r="2651" spans="2:24">
      <c r="B2651" s="78"/>
      <c r="C2651" s="77"/>
      <c r="D2651" s="78"/>
      <c r="E2651" s="77"/>
      <c r="K2651" s="52" t="str">
        <f t="shared" si="460"/>
        <v/>
      </c>
      <c r="L2651" s="83" t="str">
        <f t="shared" si="461"/>
        <v/>
      </c>
      <c r="M2651" s="53" t="str">
        <f>IF(K2651="","",COUNTIF($K$7:K2651,"ﾘｽﾄ１"))</f>
        <v/>
      </c>
      <c r="N2651" s="53" t="str">
        <f t="shared" si="462"/>
        <v/>
      </c>
      <c r="O2651" s="54" t="str">
        <f t="shared" si="463"/>
        <v/>
      </c>
      <c r="P2651" s="53" t="str">
        <f t="shared" si="454"/>
        <v/>
      </c>
      <c r="Q2651" s="52" t="str">
        <f t="shared" si="455"/>
        <v/>
      </c>
      <c r="R2651" s="55" t="str">
        <f t="shared" si="456"/>
        <v/>
      </c>
      <c r="S2651" s="52" t="str">
        <f t="shared" si="464"/>
        <v/>
      </c>
      <c r="T2651" s="83" t="str">
        <f t="shared" si="457"/>
        <v/>
      </c>
      <c r="U2651" s="53" t="str">
        <f>IF(S2651="","",COUNTIF($S$7:S2651,"該当２"))</f>
        <v/>
      </c>
      <c r="V2651" s="56" t="str">
        <f t="shared" si="458"/>
        <v/>
      </c>
      <c r="W2651" s="83" t="str">
        <f t="shared" si="459"/>
        <v/>
      </c>
      <c r="X2651" s="53" t="str">
        <f>IF(V2651="","",COUNTIF($V$7:V2651,"該当３"))</f>
        <v/>
      </c>
    </row>
    <row r="2652" spans="2:24">
      <c r="B2652" s="78"/>
      <c r="C2652" s="77"/>
      <c r="D2652" s="78"/>
      <c r="E2652" s="77"/>
      <c r="K2652" s="52" t="str">
        <f t="shared" si="460"/>
        <v/>
      </c>
      <c r="L2652" s="83" t="str">
        <f t="shared" si="461"/>
        <v/>
      </c>
      <c r="M2652" s="53" t="str">
        <f>IF(K2652="","",COUNTIF($K$7:K2652,"ﾘｽﾄ１"))</f>
        <v/>
      </c>
      <c r="N2652" s="53" t="str">
        <f t="shared" si="462"/>
        <v/>
      </c>
      <c r="O2652" s="54" t="str">
        <f t="shared" si="463"/>
        <v/>
      </c>
      <c r="P2652" s="53" t="str">
        <f t="shared" si="454"/>
        <v/>
      </c>
      <c r="Q2652" s="52" t="str">
        <f t="shared" si="455"/>
        <v/>
      </c>
      <c r="R2652" s="55" t="str">
        <f t="shared" si="456"/>
        <v/>
      </c>
      <c r="S2652" s="52" t="str">
        <f t="shared" si="464"/>
        <v/>
      </c>
      <c r="T2652" s="83" t="str">
        <f t="shared" si="457"/>
        <v/>
      </c>
      <c r="U2652" s="53" t="str">
        <f>IF(S2652="","",COUNTIF($S$7:S2652,"該当２"))</f>
        <v/>
      </c>
      <c r="V2652" s="56" t="str">
        <f t="shared" si="458"/>
        <v/>
      </c>
      <c r="W2652" s="83" t="str">
        <f t="shared" si="459"/>
        <v/>
      </c>
      <c r="X2652" s="53" t="str">
        <f>IF(V2652="","",COUNTIF($V$7:V2652,"該当３"))</f>
        <v/>
      </c>
    </row>
    <row r="2653" spans="2:24">
      <c r="B2653" s="78"/>
      <c r="C2653" s="77"/>
      <c r="D2653" s="78"/>
      <c r="E2653" s="77"/>
      <c r="K2653" s="52" t="str">
        <f t="shared" si="460"/>
        <v/>
      </c>
      <c r="L2653" s="83" t="str">
        <f t="shared" si="461"/>
        <v/>
      </c>
      <c r="M2653" s="53" t="str">
        <f>IF(K2653="","",COUNTIF($K$7:K2653,"ﾘｽﾄ１"))</f>
        <v/>
      </c>
      <c r="N2653" s="53" t="str">
        <f t="shared" si="462"/>
        <v/>
      </c>
      <c r="O2653" s="54" t="str">
        <f t="shared" si="463"/>
        <v/>
      </c>
      <c r="P2653" s="53" t="str">
        <f t="shared" si="454"/>
        <v/>
      </c>
      <c r="Q2653" s="52" t="str">
        <f t="shared" si="455"/>
        <v/>
      </c>
      <c r="R2653" s="55" t="str">
        <f t="shared" si="456"/>
        <v/>
      </c>
      <c r="S2653" s="52" t="str">
        <f t="shared" si="464"/>
        <v/>
      </c>
      <c r="T2653" s="83" t="str">
        <f t="shared" si="457"/>
        <v/>
      </c>
      <c r="U2653" s="53" t="str">
        <f>IF(S2653="","",COUNTIF($S$7:S2653,"該当２"))</f>
        <v/>
      </c>
      <c r="V2653" s="56" t="str">
        <f t="shared" si="458"/>
        <v/>
      </c>
      <c r="W2653" s="83" t="str">
        <f t="shared" si="459"/>
        <v/>
      </c>
      <c r="X2653" s="53" t="str">
        <f>IF(V2653="","",COUNTIF($V$7:V2653,"該当３"))</f>
        <v/>
      </c>
    </row>
    <row r="2654" spans="2:24">
      <c r="B2654" s="78"/>
      <c r="C2654" s="77"/>
      <c r="D2654" s="78"/>
      <c r="E2654" s="77"/>
      <c r="K2654" s="52" t="str">
        <f t="shared" si="460"/>
        <v/>
      </c>
      <c r="L2654" s="83" t="str">
        <f t="shared" si="461"/>
        <v/>
      </c>
      <c r="M2654" s="53" t="str">
        <f>IF(K2654="","",COUNTIF($K$7:K2654,"ﾘｽﾄ１"))</f>
        <v/>
      </c>
      <c r="N2654" s="53" t="str">
        <f t="shared" si="462"/>
        <v/>
      </c>
      <c r="O2654" s="54" t="str">
        <f t="shared" si="463"/>
        <v/>
      </c>
      <c r="P2654" s="53" t="str">
        <f t="shared" si="454"/>
        <v/>
      </c>
      <c r="Q2654" s="52" t="str">
        <f t="shared" si="455"/>
        <v/>
      </c>
      <c r="R2654" s="55" t="str">
        <f t="shared" si="456"/>
        <v/>
      </c>
      <c r="S2654" s="52" t="str">
        <f t="shared" si="464"/>
        <v/>
      </c>
      <c r="T2654" s="83" t="str">
        <f t="shared" si="457"/>
        <v/>
      </c>
      <c r="U2654" s="53" t="str">
        <f>IF(S2654="","",COUNTIF($S$7:S2654,"該当２"))</f>
        <v/>
      </c>
      <c r="V2654" s="56" t="str">
        <f t="shared" si="458"/>
        <v/>
      </c>
      <c r="W2654" s="83" t="str">
        <f t="shared" si="459"/>
        <v/>
      </c>
      <c r="X2654" s="53" t="str">
        <f>IF(V2654="","",COUNTIF($V$7:V2654,"該当３"))</f>
        <v/>
      </c>
    </row>
    <row r="2655" spans="2:24">
      <c r="B2655" s="78"/>
      <c r="C2655" s="77"/>
      <c r="D2655" s="78"/>
      <c r="E2655" s="77"/>
      <c r="K2655" s="52" t="str">
        <f t="shared" si="460"/>
        <v/>
      </c>
      <c r="L2655" s="83" t="str">
        <f t="shared" si="461"/>
        <v/>
      </c>
      <c r="M2655" s="53" t="str">
        <f>IF(K2655="","",COUNTIF($K$7:K2655,"ﾘｽﾄ１"))</f>
        <v/>
      </c>
      <c r="N2655" s="53" t="str">
        <f t="shared" si="462"/>
        <v/>
      </c>
      <c r="O2655" s="54" t="str">
        <f t="shared" si="463"/>
        <v/>
      </c>
      <c r="P2655" s="53" t="str">
        <f t="shared" si="454"/>
        <v/>
      </c>
      <c r="Q2655" s="52" t="str">
        <f t="shared" si="455"/>
        <v/>
      </c>
      <c r="R2655" s="55" t="str">
        <f t="shared" si="456"/>
        <v/>
      </c>
      <c r="S2655" s="52" t="str">
        <f t="shared" si="464"/>
        <v/>
      </c>
      <c r="T2655" s="83" t="str">
        <f t="shared" si="457"/>
        <v/>
      </c>
      <c r="U2655" s="53" t="str">
        <f>IF(S2655="","",COUNTIF($S$7:S2655,"該当２"))</f>
        <v/>
      </c>
      <c r="V2655" s="56" t="str">
        <f t="shared" si="458"/>
        <v/>
      </c>
      <c r="W2655" s="83" t="str">
        <f t="shared" si="459"/>
        <v/>
      </c>
      <c r="X2655" s="53" t="str">
        <f>IF(V2655="","",COUNTIF($V$7:V2655,"該当３"))</f>
        <v/>
      </c>
    </row>
    <row r="2656" spans="2:24">
      <c r="B2656" s="78"/>
      <c r="C2656" s="77"/>
      <c r="D2656" s="78"/>
      <c r="E2656" s="77"/>
      <c r="K2656" s="52" t="str">
        <f t="shared" si="460"/>
        <v/>
      </c>
      <c r="L2656" s="83" t="str">
        <f t="shared" si="461"/>
        <v/>
      </c>
      <c r="M2656" s="53" t="str">
        <f>IF(K2656="","",COUNTIF($K$7:K2656,"ﾘｽﾄ１"))</f>
        <v/>
      </c>
      <c r="N2656" s="53" t="str">
        <f t="shared" si="462"/>
        <v/>
      </c>
      <c r="O2656" s="54" t="str">
        <f t="shared" si="463"/>
        <v/>
      </c>
      <c r="P2656" s="53" t="str">
        <f t="shared" si="454"/>
        <v/>
      </c>
      <c r="Q2656" s="52" t="str">
        <f t="shared" si="455"/>
        <v/>
      </c>
      <c r="R2656" s="55" t="str">
        <f t="shared" si="456"/>
        <v/>
      </c>
      <c r="S2656" s="52" t="str">
        <f t="shared" si="464"/>
        <v/>
      </c>
      <c r="T2656" s="83" t="str">
        <f t="shared" si="457"/>
        <v/>
      </c>
      <c r="U2656" s="53" t="str">
        <f>IF(S2656="","",COUNTIF($S$7:S2656,"該当２"))</f>
        <v/>
      </c>
      <c r="V2656" s="56" t="str">
        <f t="shared" si="458"/>
        <v/>
      </c>
      <c r="W2656" s="83" t="str">
        <f t="shared" si="459"/>
        <v/>
      </c>
      <c r="X2656" s="53" t="str">
        <f>IF(V2656="","",COUNTIF($V$7:V2656,"該当３"))</f>
        <v/>
      </c>
    </row>
    <row r="2657" spans="2:24">
      <c r="B2657" s="78"/>
      <c r="C2657" s="77"/>
      <c r="D2657" s="78"/>
      <c r="E2657" s="77"/>
      <c r="K2657" s="52" t="str">
        <f t="shared" si="460"/>
        <v/>
      </c>
      <c r="L2657" s="83" t="str">
        <f t="shared" si="461"/>
        <v/>
      </c>
      <c r="M2657" s="53" t="str">
        <f>IF(K2657="","",COUNTIF($K$7:K2657,"ﾘｽﾄ１"))</f>
        <v/>
      </c>
      <c r="N2657" s="53" t="str">
        <f t="shared" si="462"/>
        <v/>
      </c>
      <c r="O2657" s="54" t="str">
        <f t="shared" si="463"/>
        <v/>
      </c>
      <c r="P2657" s="53" t="str">
        <f t="shared" si="454"/>
        <v/>
      </c>
      <c r="Q2657" s="52" t="str">
        <f t="shared" si="455"/>
        <v/>
      </c>
      <c r="R2657" s="55" t="str">
        <f t="shared" si="456"/>
        <v/>
      </c>
      <c r="S2657" s="52" t="str">
        <f t="shared" si="464"/>
        <v/>
      </c>
      <c r="T2657" s="83" t="str">
        <f t="shared" si="457"/>
        <v/>
      </c>
      <c r="U2657" s="53" t="str">
        <f>IF(S2657="","",COUNTIF($S$7:S2657,"該当２"))</f>
        <v/>
      </c>
      <c r="V2657" s="56" t="str">
        <f t="shared" si="458"/>
        <v/>
      </c>
      <c r="W2657" s="83" t="str">
        <f t="shared" si="459"/>
        <v/>
      </c>
      <c r="X2657" s="53" t="str">
        <f>IF(V2657="","",COUNTIF($V$7:V2657,"該当３"))</f>
        <v/>
      </c>
    </row>
    <row r="2658" spans="2:24">
      <c r="B2658" s="78"/>
      <c r="C2658" s="77"/>
      <c r="D2658" s="78"/>
      <c r="E2658" s="77"/>
      <c r="K2658" s="52" t="str">
        <f t="shared" si="460"/>
        <v/>
      </c>
      <c r="L2658" s="83" t="str">
        <f t="shared" si="461"/>
        <v/>
      </c>
      <c r="M2658" s="53" t="str">
        <f>IF(K2658="","",COUNTIF($K$7:K2658,"ﾘｽﾄ１"))</f>
        <v/>
      </c>
      <c r="N2658" s="53" t="str">
        <f t="shared" si="462"/>
        <v/>
      </c>
      <c r="O2658" s="54" t="str">
        <f t="shared" si="463"/>
        <v/>
      </c>
      <c r="P2658" s="53" t="str">
        <f t="shared" si="454"/>
        <v/>
      </c>
      <c r="Q2658" s="52" t="str">
        <f t="shared" si="455"/>
        <v/>
      </c>
      <c r="R2658" s="55" t="str">
        <f t="shared" si="456"/>
        <v/>
      </c>
      <c r="S2658" s="52" t="str">
        <f t="shared" si="464"/>
        <v/>
      </c>
      <c r="T2658" s="83" t="str">
        <f t="shared" si="457"/>
        <v/>
      </c>
      <c r="U2658" s="53" t="str">
        <f>IF(S2658="","",COUNTIF($S$7:S2658,"該当２"))</f>
        <v/>
      </c>
      <c r="V2658" s="56" t="str">
        <f t="shared" si="458"/>
        <v/>
      </c>
      <c r="W2658" s="83" t="str">
        <f t="shared" si="459"/>
        <v/>
      </c>
      <c r="X2658" s="53" t="str">
        <f>IF(V2658="","",COUNTIF($V$7:V2658,"該当３"))</f>
        <v/>
      </c>
    </row>
    <row r="2659" spans="2:24">
      <c r="B2659" s="78"/>
      <c r="C2659" s="77"/>
      <c r="D2659" s="78"/>
      <c r="E2659" s="77"/>
      <c r="K2659" s="52" t="str">
        <f t="shared" si="460"/>
        <v/>
      </c>
      <c r="L2659" s="83" t="str">
        <f t="shared" si="461"/>
        <v/>
      </c>
      <c r="M2659" s="53" t="str">
        <f>IF(K2659="","",COUNTIF($K$7:K2659,"ﾘｽﾄ１"))</f>
        <v/>
      </c>
      <c r="N2659" s="53" t="str">
        <f t="shared" si="462"/>
        <v/>
      </c>
      <c r="O2659" s="54" t="str">
        <f t="shared" si="463"/>
        <v/>
      </c>
      <c r="P2659" s="53" t="str">
        <f t="shared" si="454"/>
        <v/>
      </c>
      <c r="Q2659" s="52" t="str">
        <f t="shared" si="455"/>
        <v/>
      </c>
      <c r="R2659" s="55" t="str">
        <f t="shared" si="456"/>
        <v/>
      </c>
      <c r="S2659" s="52" t="str">
        <f t="shared" si="464"/>
        <v/>
      </c>
      <c r="T2659" s="83" t="str">
        <f t="shared" si="457"/>
        <v/>
      </c>
      <c r="U2659" s="53" t="str">
        <f>IF(S2659="","",COUNTIF($S$7:S2659,"該当２"))</f>
        <v/>
      </c>
      <c r="V2659" s="56" t="str">
        <f t="shared" si="458"/>
        <v/>
      </c>
      <c r="W2659" s="83" t="str">
        <f t="shared" si="459"/>
        <v/>
      </c>
      <c r="X2659" s="53" t="str">
        <f>IF(V2659="","",COUNTIF($V$7:V2659,"該当３"))</f>
        <v/>
      </c>
    </row>
    <row r="2660" spans="2:24">
      <c r="B2660" s="78"/>
      <c r="C2660" s="77"/>
      <c r="D2660" s="78"/>
      <c r="E2660" s="77"/>
      <c r="K2660" s="52" t="str">
        <f t="shared" si="460"/>
        <v/>
      </c>
      <c r="L2660" s="83" t="str">
        <f t="shared" si="461"/>
        <v/>
      </c>
      <c r="M2660" s="53" t="str">
        <f>IF(K2660="","",COUNTIF($K$7:K2660,"ﾘｽﾄ１"))</f>
        <v/>
      </c>
      <c r="N2660" s="53" t="str">
        <f t="shared" si="462"/>
        <v/>
      </c>
      <c r="O2660" s="54" t="str">
        <f t="shared" si="463"/>
        <v/>
      </c>
      <c r="P2660" s="53" t="str">
        <f t="shared" si="454"/>
        <v/>
      </c>
      <c r="Q2660" s="52" t="str">
        <f t="shared" si="455"/>
        <v/>
      </c>
      <c r="R2660" s="55" t="str">
        <f t="shared" si="456"/>
        <v/>
      </c>
      <c r="S2660" s="52" t="str">
        <f t="shared" si="464"/>
        <v/>
      </c>
      <c r="T2660" s="83" t="str">
        <f t="shared" si="457"/>
        <v/>
      </c>
      <c r="U2660" s="53" t="str">
        <f>IF(S2660="","",COUNTIF($S$7:S2660,"該当２"))</f>
        <v/>
      </c>
      <c r="V2660" s="56" t="str">
        <f t="shared" si="458"/>
        <v/>
      </c>
      <c r="W2660" s="83" t="str">
        <f t="shared" si="459"/>
        <v/>
      </c>
      <c r="X2660" s="53" t="str">
        <f>IF(V2660="","",COUNTIF($V$7:V2660,"該当３"))</f>
        <v/>
      </c>
    </row>
    <row r="2661" spans="2:24">
      <c r="B2661" s="78"/>
      <c r="C2661" s="77"/>
      <c r="D2661" s="78"/>
      <c r="E2661" s="77"/>
      <c r="K2661" s="52" t="str">
        <f t="shared" si="460"/>
        <v/>
      </c>
      <c r="L2661" s="83" t="str">
        <f t="shared" si="461"/>
        <v/>
      </c>
      <c r="M2661" s="53" t="str">
        <f>IF(K2661="","",COUNTIF($K$7:K2661,"ﾘｽﾄ１"))</f>
        <v/>
      </c>
      <c r="N2661" s="53" t="str">
        <f t="shared" si="462"/>
        <v/>
      </c>
      <c r="O2661" s="54" t="str">
        <f t="shared" si="463"/>
        <v/>
      </c>
      <c r="P2661" s="53" t="str">
        <f t="shared" si="454"/>
        <v/>
      </c>
      <c r="Q2661" s="52" t="str">
        <f t="shared" si="455"/>
        <v/>
      </c>
      <c r="R2661" s="55" t="str">
        <f t="shared" si="456"/>
        <v/>
      </c>
      <c r="S2661" s="52" t="str">
        <f t="shared" si="464"/>
        <v/>
      </c>
      <c r="T2661" s="83" t="str">
        <f t="shared" si="457"/>
        <v/>
      </c>
      <c r="U2661" s="53" t="str">
        <f>IF(S2661="","",COUNTIF($S$7:S2661,"該当２"))</f>
        <v/>
      </c>
      <c r="V2661" s="56" t="str">
        <f t="shared" si="458"/>
        <v/>
      </c>
      <c r="W2661" s="83" t="str">
        <f t="shared" si="459"/>
        <v/>
      </c>
      <c r="X2661" s="53" t="str">
        <f>IF(V2661="","",COUNTIF($V$7:V2661,"該当３"))</f>
        <v/>
      </c>
    </row>
    <row r="2662" spans="2:24">
      <c r="B2662" s="78"/>
      <c r="C2662" s="77"/>
      <c r="D2662" s="78"/>
      <c r="E2662" s="77"/>
      <c r="K2662" s="52" t="str">
        <f t="shared" si="460"/>
        <v/>
      </c>
      <c r="L2662" s="83" t="str">
        <f t="shared" si="461"/>
        <v/>
      </c>
      <c r="M2662" s="53" t="str">
        <f>IF(K2662="","",COUNTIF($K$7:K2662,"ﾘｽﾄ１"))</f>
        <v/>
      </c>
      <c r="N2662" s="53" t="str">
        <f t="shared" si="462"/>
        <v/>
      </c>
      <c r="O2662" s="54" t="str">
        <f t="shared" si="463"/>
        <v/>
      </c>
      <c r="P2662" s="53" t="str">
        <f t="shared" si="454"/>
        <v/>
      </c>
      <c r="Q2662" s="52" t="str">
        <f t="shared" si="455"/>
        <v/>
      </c>
      <c r="R2662" s="55" t="str">
        <f t="shared" si="456"/>
        <v/>
      </c>
      <c r="S2662" s="52" t="str">
        <f t="shared" si="464"/>
        <v/>
      </c>
      <c r="T2662" s="83" t="str">
        <f t="shared" si="457"/>
        <v/>
      </c>
      <c r="U2662" s="53" t="str">
        <f>IF(S2662="","",COUNTIF($S$7:S2662,"該当２"))</f>
        <v/>
      </c>
      <c r="V2662" s="56" t="str">
        <f t="shared" si="458"/>
        <v/>
      </c>
      <c r="W2662" s="83" t="str">
        <f t="shared" si="459"/>
        <v/>
      </c>
      <c r="X2662" s="53" t="str">
        <f>IF(V2662="","",COUNTIF($V$7:V2662,"該当３"))</f>
        <v/>
      </c>
    </row>
    <row r="2663" spans="2:24">
      <c r="B2663" s="78"/>
      <c r="C2663" s="77"/>
      <c r="D2663" s="78"/>
      <c r="E2663" s="77"/>
      <c r="K2663" s="52" t="str">
        <f t="shared" si="460"/>
        <v/>
      </c>
      <c r="L2663" s="83" t="str">
        <f t="shared" si="461"/>
        <v/>
      </c>
      <c r="M2663" s="53" t="str">
        <f>IF(K2663="","",COUNTIF($K$7:K2663,"ﾘｽﾄ１"))</f>
        <v/>
      </c>
      <c r="N2663" s="53" t="str">
        <f t="shared" si="462"/>
        <v/>
      </c>
      <c r="O2663" s="54" t="str">
        <f t="shared" si="463"/>
        <v/>
      </c>
      <c r="P2663" s="53" t="str">
        <f t="shared" si="454"/>
        <v/>
      </c>
      <c r="Q2663" s="52" t="str">
        <f t="shared" si="455"/>
        <v/>
      </c>
      <c r="R2663" s="55" t="str">
        <f t="shared" si="456"/>
        <v/>
      </c>
      <c r="S2663" s="52" t="str">
        <f t="shared" si="464"/>
        <v/>
      </c>
      <c r="T2663" s="83" t="str">
        <f t="shared" si="457"/>
        <v/>
      </c>
      <c r="U2663" s="53" t="str">
        <f>IF(S2663="","",COUNTIF($S$7:S2663,"該当２"))</f>
        <v/>
      </c>
      <c r="V2663" s="56" t="str">
        <f t="shared" si="458"/>
        <v/>
      </c>
      <c r="W2663" s="83" t="str">
        <f t="shared" si="459"/>
        <v/>
      </c>
      <c r="X2663" s="53" t="str">
        <f>IF(V2663="","",COUNTIF($V$7:V2663,"該当３"))</f>
        <v/>
      </c>
    </row>
    <row r="2664" spans="2:24">
      <c r="B2664" s="78"/>
      <c r="C2664" s="77"/>
      <c r="D2664" s="78"/>
      <c r="E2664" s="77"/>
      <c r="K2664" s="52" t="str">
        <f t="shared" si="460"/>
        <v/>
      </c>
      <c r="L2664" s="83" t="str">
        <f t="shared" si="461"/>
        <v/>
      </c>
      <c r="M2664" s="53" t="str">
        <f>IF(K2664="","",COUNTIF($K$7:K2664,"ﾘｽﾄ１"))</f>
        <v/>
      </c>
      <c r="N2664" s="53" t="str">
        <f t="shared" si="462"/>
        <v/>
      </c>
      <c r="O2664" s="54" t="str">
        <f t="shared" si="463"/>
        <v/>
      </c>
      <c r="P2664" s="53" t="str">
        <f t="shared" si="454"/>
        <v/>
      </c>
      <c r="Q2664" s="52" t="str">
        <f t="shared" si="455"/>
        <v/>
      </c>
      <c r="R2664" s="55" t="str">
        <f t="shared" si="456"/>
        <v/>
      </c>
      <c r="S2664" s="52" t="str">
        <f t="shared" si="464"/>
        <v/>
      </c>
      <c r="T2664" s="83" t="str">
        <f t="shared" si="457"/>
        <v/>
      </c>
      <c r="U2664" s="53" t="str">
        <f>IF(S2664="","",COUNTIF($S$7:S2664,"該当２"))</f>
        <v/>
      </c>
      <c r="V2664" s="56" t="str">
        <f t="shared" si="458"/>
        <v/>
      </c>
      <c r="W2664" s="83" t="str">
        <f t="shared" si="459"/>
        <v/>
      </c>
      <c r="X2664" s="53" t="str">
        <f>IF(V2664="","",COUNTIF($V$7:V2664,"該当３"))</f>
        <v/>
      </c>
    </row>
    <row r="2665" spans="2:24">
      <c r="B2665" s="78"/>
      <c r="C2665" s="77"/>
      <c r="D2665" s="78"/>
      <c r="E2665" s="77"/>
      <c r="K2665" s="52" t="str">
        <f t="shared" si="460"/>
        <v/>
      </c>
      <c r="L2665" s="83" t="str">
        <f t="shared" si="461"/>
        <v/>
      </c>
      <c r="M2665" s="53" t="str">
        <f>IF(K2665="","",COUNTIF($K$7:K2665,"ﾘｽﾄ１"))</f>
        <v/>
      </c>
      <c r="N2665" s="53" t="str">
        <f t="shared" si="462"/>
        <v/>
      </c>
      <c r="O2665" s="54" t="str">
        <f t="shared" si="463"/>
        <v/>
      </c>
      <c r="P2665" s="53" t="str">
        <f t="shared" si="454"/>
        <v/>
      </c>
      <c r="Q2665" s="52" t="str">
        <f t="shared" si="455"/>
        <v/>
      </c>
      <c r="R2665" s="55" t="str">
        <f t="shared" si="456"/>
        <v/>
      </c>
      <c r="S2665" s="52" t="str">
        <f t="shared" si="464"/>
        <v/>
      </c>
      <c r="T2665" s="83" t="str">
        <f t="shared" si="457"/>
        <v/>
      </c>
      <c r="U2665" s="53" t="str">
        <f>IF(S2665="","",COUNTIF($S$7:S2665,"該当２"))</f>
        <v/>
      </c>
      <c r="V2665" s="56" t="str">
        <f t="shared" si="458"/>
        <v/>
      </c>
      <c r="W2665" s="83" t="str">
        <f t="shared" si="459"/>
        <v/>
      </c>
      <c r="X2665" s="53" t="str">
        <f>IF(V2665="","",COUNTIF($V$7:V2665,"該当３"))</f>
        <v/>
      </c>
    </row>
    <row r="2666" spans="2:24">
      <c r="B2666" s="78"/>
      <c r="C2666" s="77"/>
      <c r="D2666" s="78"/>
      <c r="E2666" s="77"/>
      <c r="K2666" s="52" t="str">
        <f t="shared" si="460"/>
        <v/>
      </c>
      <c r="L2666" s="83" t="str">
        <f t="shared" si="461"/>
        <v/>
      </c>
      <c r="M2666" s="53" t="str">
        <f>IF(K2666="","",COUNTIF($K$7:K2666,"ﾘｽﾄ１"))</f>
        <v/>
      </c>
      <c r="N2666" s="53" t="str">
        <f t="shared" si="462"/>
        <v/>
      </c>
      <c r="O2666" s="54" t="str">
        <f t="shared" si="463"/>
        <v/>
      </c>
      <c r="P2666" s="53" t="str">
        <f t="shared" si="454"/>
        <v/>
      </c>
      <c r="Q2666" s="52" t="str">
        <f t="shared" si="455"/>
        <v/>
      </c>
      <c r="R2666" s="55" t="str">
        <f t="shared" si="456"/>
        <v/>
      </c>
      <c r="S2666" s="52" t="str">
        <f t="shared" si="464"/>
        <v/>
      </c>
      <c r="T2666" s="83" t="str">
        <f t="shared" si="457"/>
        <v/>
      </c>
      <c r="U2666" s="53" t="str">
        <f>IF(S2666="","",COUNTIF($S$7:S2666,"該当２"))</f>
        <v/>
      </c>
      <c r="V2666" s="56" t="str">
        <f t="shared" si="458"/>
        <v/>
      </c>
      <c r="W2666" s="83" t="str">
        <f t="shared" si="459"/>
        <v/>
      </c>
      <c r="X2666" s="53" t="str">
        <f>IF(V2666="","",COUNTIF($V$7:V2666,"該当３"))</f>
        <v/>
      </c>
    </row>
    <row r="2667" spans="2:24">
      <c r="B2667" s="78"/>
      <c r="C2667" s="77"/>
      <c r="D2667" s="78"/>
      <c r="E2667" s="77"/>
      <c r="K2667" s="52" t="str">
        <f t="shared" si="460"/>
        <v/>
      </c>
      <c r="L2667" s="83" t="str">
        <f t="shared" si="461"/>
        <v/>
      </c>
      <c r="M2667" s="53" t="str">
        <f>IF(K2667="","",COUNTIF($K$7:K2667,"ﾘｽﾄ１"))</f>
        <v/>
      </c>
      <c r="N2667" s="53" t="str">
        <f t="shared" si="462"/>
        <v/>
      </c>
      <c r="O2667" s="54" t="str">
        <f t="shared" si="463"/>
        <v/>
      </c>
      <c r="P2667" s="53" t="str">
        <f t="shared" si="454"/>
        <v/>
      </c>
      <c r="Q2667" s="52" t="str">
        <f t="shared" si="455"/>
        <v/>
      </c>
      <c r="R2667" s="55" t="str">
        <f t="shared" si="456"/>
        <v/>
      </c>
      <c r="S2667" s="52" t="str">
        <f t="shared" si="464"/>
        <v/>
      </c>
      <c r="T2667" s="83" t="str">
        <f t="shared" si="457"/>
        <v/>
      </c>
      <c r="U2667" s="53" t="str">
        <f>IF(S2667="","",COUNTIF($S$7:S2667,"該当２"))</f>
        <v/>
      </c>
      <c r="V2667" s="56" t="str">
        <f t="shared" si="458"/>
        <v/>
      </c>
      <c r="W2667" s="83" t="str">
        <f t="shared" si="459"/>
        <v/>
      </c>
      <c r="X2667" s="53" t="str">
        <f>IF(V2667="","",COUNTIF($V$7:V2667,"該当３"))</f>
        <v/>
      </c>
    </row>
    <row r="2668" spans="2:24">
      <c r="B2668" s="78"/>
      <c r="C2668" s="77"/>
      <c r="D2668" s="78"/>
      <c r="E2668" s="77"/>
      <c r="K2668" s="52" t="str">
        <f t="shared" si="460"/>
        <v/>
      </c>
      <c r="L2668" s="83" t="str">
        <f t="shared" si="461"/>
        <v/>
      </c>
      <c r="M2668" s="53" t="str">
        <f>IF(K2668="","",COUNTIF($K$7:K2668,"ﾘｽﾄ１"))</f>
        <v/>
      </c>
      <c r="N2668" s="53" t="str">
        <f t="shared" si="462"/>
        <v/>
      </c>
      <c r="O2668" s="54" t="str">
        <f t="shared" si="463"/>
        <v/>
      </c>
      <c r="P2668" s="53" t="str">
        <f t="shared" si="454"/>
        <v/>
      </c>
      <c r="Q2668" s="52" t="str">
        <f t="shared" si="455"/>
        <v/>
      </c>
      <c r="R2668" s="55" t="str">
        <f t="shared" si="456"/>
        <v/>
      </c>
      <c r="S2668" s="52" t="str">
        <f t="shared" si="464"/>
        <v/>
      </c>
      <c r="T2668" s="83" t="str">
        <f t="shared" si="457"/>
        <v/>
      </c>
      <c r="U2668" s="53" t="str">
        <f>IF(S2668="","",COUNTIF($S$7:S2668,"該当２"))</f>
        <v/>
      </c>
      <c r="V2668" s="56" t="str">
        <f t="shared" si="458"/>
        <v/>
      </c>
      <c r="W2668" s="83" t="str">
        <f t="shared" si="459"/>
        <v/>
      </c>
      <c r="X2668" s="53" t="str">
        <f>IF(V2668="","",COUNTIF($V$7:V2668,"該当３"))</f>
        <v/>
      </c>
    </row>
    <row r="2669" spans="2:24">
      <c r="B2669" s="78"/>
      <c r="C2669" s="77"/>
      <c r="D2669" s="78"/>
      <c r="E2669" s="77"/>
      <c r="K2669" s="52" t="str">
        <f t="shared" si="460"/>
        <v/>
      </c>
      <c r="L2669" s="83" t="str">
        <f t="shared" si="461"/>
        <v/>
      </c>
      <c r="M2669" s="53" t="str">
        <f>IF(K2669="","",COUNTIF($K$7:K2669,"ﾘｽﾄ１"))</f>
        <v/>
      </c>
      <c r="N2669" s="53" t="str">
        <f t="shared" si="462"/>
        <v/>
      </c>
      <c r="O2669" s="54" t="str">
        <f t="shared" si="463"/>
        <v/>
      </c>
      <c r="P2669" s="53" t="str">
        <f t="shared" si="454"/>
        <v/>
      </c>
      <c r="Q2669" s="52" t="str">
        <f t="shared" si="455"/>
        <v/>
      </c>
      <c r="R2669" s="55" t="str">
        <f t="shared" si="456"/>
        <v/>
      </c>
      <c r="S2669" s="52" t="str">
        <f t="shared" si="464"/>
        <v/>
      </c>
      <c r="T2669" s="83" t="str">
        <f t="shared" si="457"/>
        <v/>
      </c>
      <c r="U2669" s="53" t="str">
        <f>IF(S2669="","",COUNTIF($S$7:S2669,"該当２"))</f>
        <v/>
      </c>
      <c r="V2669" s="56" t="str">
        <f t="shared" si="458"/>
        <v/>
      </c>
      <c r="W2669" s="83" t="str">
        <f t="shared" si="459"/>
        <v/>
      </c>
      <c r="X2669" s="53" t="str">
        <f>IF(V2669="","",COUNTIF($V$7:V2669,"該当３"))</f>
        <v/>
      </c>
    </row>
    <row r="2670" spans="2:24">
      <c r="B2670" s="78"/>
      <c r="C2670" s="77"/>
      <c r="D2670" s="78"/>
      <c r="E2670" s="77"/>
      <c r="K2670" s="52" t="str">
        <f t="shared" si="460"/>
        <v/>
      </c>
      <c r="L2670" s="83" t="str">
        <f t="shared" si="461"/>
        <v/>
      </c>
      <c r="M2670" s="53" t="str">
        <f>IF(K2670="","",COUNTIF($K$7:K2670,"ﾘｽﾄ１"))</f>
        <v/>
      </c>
      <c r="N2670" s="53" t="str">
        <f t="shared" si="462"/>
        <v/>
      </c>
      <c r="O2670" s="54" t="str">
        <f t="shared" si="463"/>
        <v/>
      </c>
      <c r="P2670" s="53" t="str">
        <f t="shared" si="454"/>
        <v/>
      </c>
      <c r="Q2670" s="52" t="str">
        <f t="shared" si="455"/>
        <v/>
      </c>
      <c r="R2670" s="55" t="str">
        <f t="shared" si="456"/>
        <v/>
      </c>
      <c r="S2670" s="52" t="str">
        <f t="shared" si="464"/>
        <v/>
      </c>
      <c r="T2670" s="83" t="str">
        <f t="shared" si="457"/>
        <v/>
      </c>
      <c r="U2670" s="53" t="str">
        <f>IF(S2670="","",COUNTIF($S$7:S2670,"該当２"))</f>
        <v/>
      </c>
      <c r="V2670" s="56" t="str">
        <f t="shared" si="458"/>
        <v/>
      </c>
      <c r="W2670" s="83" t="str">
        <f t="shared" si="459"/>
        <v/>
      </c>
      <c r="X2670" s="53" t="str">
        <f>IF(V2670="","",COUNTIF($V$7:V2670,"該当３"))</f>
        <v/>
      </c>
    </row>
    <row r="2671" spans="2:24">
      <c r="B2671" s="78"/>
      <c r="C2671" s="77"/>
      <c r="D2671" s="78"/>
      <c r="E2671" s="77"/>
      <c r="K2671" s="52" t="str">
        <f t="shared" si="460"/>
        <v/>
      </c>
      <c r="L2671" s="83" t="str">
        <f t="shared" si="461"/>
        <v/>
      </c>
      <c r="M2671" s="53" t="str">
        <f>IF(K2671="","",COUNTIF($K$7:K2671,"ﾘｽﾄ１"))</f>
        <v/>
      </c>
      <c r="N2671" s="53" t="str">
        <f t="shared" si="462"/>
        <v/>
      </c>
      <c r="O2671" s="54" t="str">
        <f t="shared" si="463"/>
        <v/>
      </c>
      <c r="P2671" s="53" t="str">
        <f t="shared" si="454"/>
        <v/>
      </c>
      <c r="Q2671" s="52" t="str">
        <f t="shared" si="455"/>
        <v/>
      </c>
      <c r="R2671" s="55" t="str">
        <f t="shared" si="456"/>
        <v/>
      </c>
      <c r="S2671" s="52" t="str">
        <f t="shared" si="464"/>
        <v/>
      </c>
      <c r="T2671" s="83" t="str">
        <f t="shared" si="457"/>
        <v/>
      </c>
      <c r="U2671" s="53" t="str">
        <f>IF(S2671="","",COUNTIF($S$7:S2671,"該当２"))</f>
        <v/>
      </c>
      <c r="V2671" s="56" t="str">
        <f t="shared" si="458"/>
        <v/>
      </c>
      <c r="W2671" s="83" t="str">
        <f t="shared" si="459"/>
        <v/>
      </c>
      <c r="X2671" s="53" t="str">
        <f>IF(V2671="","",COUNTIF($V$7:V2671,"該当３"))</f>
        <v/>
      </c>
    </row>
    <row r="2672" spans="2:24">
      <c r="B2672" s="78"/>
      <c r="C2672" s="77"/>
      <c r="D2672" s="78"/>
      <c r="E2672" s="77"/>
      <c r="K2672" s="52" t="str">
        <f t="shared" si="460"/>
        <v/>
      </c>
      <c r="L2672" s="83" t="str">
        <f t="shared" si="461"/>
        <v/>
      </c>
      <c r="M2672" s="53" t="str">
        <f>IF(K2672="","",COUNTIF($K$7:K2672,"ﾘｽﾄ１"))</f>
        <v/>
      </c>
      <c r="N2672" s="53" t="str">
        <f t="shared" si="462"/>
        <v/>
      </c>
      <c r="O2672" s="54" t="str">
        <f t="shared" si="463"/>
        <v/>
      </c>
      <c r="P2672" s="53" t="str">
        <f t="shared" si="454"/>
        <v/>
      </c>
      <c r="Q2672" s="52" t="str">
        <f t="shared" si="455"/>
        <v/>
      </c>
      <c r="R2672" s="55" t="str">
        <f t="shared" si="456"/>
        <v/>
      </c>
      <c r="S2672" s="52" t="str">
        <f t="shared" si="464"/>
        <v/>
      </c>
      <c r="T2672" s="83" t="str">
        <f t="shared" si="457"/>
        <v/>
      </c>
      <c r="U2672" s="53" t="str">
        <f>IF(S2672="","",COUNTIF($S$7:S2672,"該当２"))</f>
        <v/>
      </c>
      <c r="V2672" s="56" t="str">
        <f t="shared" si="458"/>
        <v/>
      </c>
      <c r="W2672" s="83" t="str">
        <f t="shared" si="459"/>
        <v/>
      </c>
      <c r="X2672" s="53" t="str">
        <f>IF(V2672="","",COUNTIF($V$7:V2672,"該当３"))</f>
        <v/>
      </c>
    </row>
    <row r="2673" spans="2:24">
      <c r="B2673" s="78"/>
      <c r="C2673" s="77"/>
      <c r="D2673" s="78"/>
      <c r="E2673" s="77"/>
      <c r="K2673" s="52" t="str">
        <f t="shared" si="460"/>
        <v/>
      </c>
      <c r="L2673" s="83" t="str">
        <f t="shared" si="461"/>
        <v/>
      </c>
      <c r="M2673" s="53" t="str">
        <f>IF(K2673="","",COUNTIF($K$7:K2673,"ﾘｽﾄ１"))</f>
        <v/>
      </c>
      <c r="N2673" s="53" t="str">
        <f t="shared" si="462"/>
        <v/>
      </c>
      <c r="O2673" s="54" t="str">
        <f t="shared" si="463"/>
        <v/>
      </c>
      <c r="P2673" s="53" t="str">
        <f t="shared" si="454"/>
        <v/>
      </c>
      <c r="Q2673" s="52" t="str">
        <f t="shared" si="455"/>
        <v/>
      </c>
      <c r="R2673" s="55" t="str">
        <f t="shared" si="456"/>
        <v/>
      </c>
      <c r="S2673" s="52" t="str">
        <f t="shared" si="464"/>
        <v/>
      </c>
      <c r="T2673" s="83" t="str">
        <f t="shared" si="457"/>
        <v/>
      </c>
      <c r="U2673" s="53" t="str">
        <f>IF(S2673="","",COUNTIF($S$7:S2673,"該当２"))</f>
        <v/>
      </c>
      <c r="V2673" s="56" t="str">
        <f t="shared" si="458"/>
        <v/>
      </c>
      <c r="W2673" s="83" t="str">
        <f t="shared" si="459"/>
        <v/>
      </c>
      <c r="X2673" s="53" t="str">
        <f>IF(V2673="","",COUNTIF($V$7:V2673,"該当３"))</f>
        <v/>
      </c>
    </row>
    <row r="2674" spans="2:24">
      <c r="B2674" s="78"/>
      <c r="C2674" s="77"/>
      <c r="D2674" s="78"/>
      <c r="E2674" s="77"/>
      <c r="K2674" s="52" t="str">
        <f t="shared" si="460"/>
        <v/>
      </c>
      <c r="L2674" s="83" t="str">
        <f t="shared" si="461"/>
        <v/>
      </c>
      <c r="M2674" s="53" t="str">
        <f>IF(K2674="","",COUNTIF($K$7:K2674,"ﾘｽﾄ１"))</f>
        <v/>
      </c>
      <c r="N2674" s="53" t="str">
        <f t="shared" si="462"/>
        <v/>
      </c>
      <c r="O2674" s="54" t="str">
        <f t="shared" si="463"/>
        <v/>
      </c>
      <c r="P2674" s="53" t="str">
        <f t="shared" si="454"/>
        <v/>
      </c>
      <c r="Q2674" s="52" t="str">
        <f t="shared" si="455"/>
        <v/>
      </c>
      <c r="R2674" s="55" t="str">
        <f t="shared" si="456"/>
        <v/>
      </c>
      <c r="S2674" s="52" t="str">
        <f t="shared" si="464"/>
        <v/>
      </c>
      <c r="T2674" s="83" t="str">
        <f t="shared" si="457"/>
        <v/>
      </c>
      <c r="U2674" s="53" t="str">
        <f>IF(S2674="","",COUNTIF($S$7:S2674,"該当２"))</f>
        <v/>
      </c>
      <c r="V2674" s="56" t="str">
        <f t="shared" si="458"/>
        <v/>
      </c>
      <c r="W2674" s="83" t="str">
        <f t="shared" si="459"/>
        <v/>
      </c>
      <c r="X2674" s="53" t="str">
        <f>IF(V2674="","",COUNTIF($V$7:V2674,"該当３"))</f>
        <v/>
      </c>
    </row>
    <row r="2675" spans="2:24">
      <c r="B2675" s="78"/>
      <c r="C2675" s="77"/>
      <c r="D2675" s="78"/>
      <c r="E2675" s="77"/>
      <c r="K2675" s="52" t="str">
        <f t="shared" si="460"/>
        <v/>
      </c>
      <c r="L2675" s="83" t="str">
        <f t="shared" si="461"/>
        <v/>
      </c>
      <c r="M2675" s="53" t="str">
        <f>IF(K2675="","",COUNTIF($K$7:K2675,"ﾘｽﾄ１"))</f>
        <v/>
      </c>
      <c r="N2675" s="53" t="str">
        <f t="shared" si="462"/>
        <v/>
      </c>
      <c r="O2675" s="54" t="str">
        <f t="shared" si="463"/>
        <v/>
      </c>
      <c r="P2675" s="53" t="str">
        <f t="shared" si="454"/>
        <v/>
      </c>
      <c r="Q2675" s="52" t="str">
        <f t="shared" si="455"/>
        <v/>
      </c>
      <c r="R2675" s="55" t="str">
        <f t="shared" si="456"/>
        <v/>
      </c>
      <c r="S2675" s="52" t="str">
        <f t="shared" si="464"/>
        <v/>
      </c>
      <c r="T2675" s="83" t="str">
        <f t="shared" si="457"/>
        <v/>
      </c>
      <c r="U2675" s="53" t="str">
        <f>IF(S2675="","",COUNTIF($S$7:S2675,"該当２"))</f>
        <v/>
      </c>
      <c r="V2675" s="56" t="str">
        <f t="shared" si="458"/>
        <v/>
      </c>
      <c r="W2675" s="83" t="str">
        <f t="shared" si="459"/>
        <v/>
      </c>
      <c r="X2675" s="53" t="str">
        <f>IF(V2675="","",COUNTIF($V$7:V2675,"該当３"))</f>
        <v/>
      </c>
    </row>
    <row r="2676" spans="2:24">
      <c r="B2676" s="78"/>
      <c r="C2676" s="77"/>
      <c r="D2676" s="78"/>
      <c r="E2676" s="77"/>
      <c r="K2676" s="52" t="str">
        <f t="shared" si="460"/>
        <v/>
      </c>
      <c r="L2676" s="83" t="str">
        <f t="shared" si="461"/>
        <v/>
      </c>
      <c r="M2676" s="53" t="str">
        <f>IF(K2676="","",COUNTIF($K$7:K2676,"ﾘｽﾄ１"))</f>
        <v/>
      </c>
      <c r="N2676" s="53" t="str">
        <f t="shared" si="462"/>
        <v/>
      </c>
      <c r="O2676" s="54" t="str">
        <f t="shared" si="463"/>
        <v/>
      </c>
      <c r="P2676" s="53" t="str">
        <f t="shared" si="454"/>
        <v/>
      </c>
      <c r="Q2676" s="52" t="str">
        <f t="shared" si="455"/>
        <v/>
      </c>
      <c r="R2676" s="55" t="str">
        <f t="shared" si="456"/>
        <v/>
      </c>
      <c r="S2676" s="52" t="str">
        <f t="shared" si="464"/>
        <v/>
      </c>
      <c r="T2676" s="83" t="str">
        <f t="shared" si="457"/>
        <v/>
      </c>
      <c r="U2676" s="53" t="str">
        <f>IF(S2676="","",COUNTIF($S$7:S2676,"該当２"))</f>
        <v/>
      </c>
      <c r="V2676" s="56" t="str">
        <f t="shared" si="458"/>
        <v/>
      </c>
      <c r="W2676" s="83" t="str">
        <f t="shared" si="459"/>
        <v/>
      </c>
      <c r="X2676" s="53" t="str">
        <f>IF(V2676="","",COUNTIF($V$7:V2676,"該当３"))</f>
        <v/>
      </c>
    </row>
    <row r="2677" spans="2:24">
      <c r="B2677" s="78"/>
      <c r="C2677" s="77"/>
      <c r="D2677" s="78"/>
      <c r="E2677" s="77"/>
      <c r="K2677" s="52" t="str">
        <f t="shared" si="460"/>
        <v/>
      </c>
      <c r="L2677" s="83" t="str">
        <f t="shared" si="461"/>
        <v/>
      </c>
      <c r="M2677" s="53" t="str">
        <f>IF(K2677="","",COUNTIF($K$7:K2677,"ﾘｽﾄ１"))</f>
        <v/>
      </c>
      <c r="N2677" s="53" t="str">
        <f t="shared" si="462"/>
        <v/>
      </c>
      <c r="O2677" s="54" t="str">
        <f t="shared" si="463"/>
        <v/>
      </c>
      <c r="P2677" s="53" t="str">
        <f t="shared" si="454"/>
        <v/>
      </c>
      <c r="Q2677" s="52" t="str">
        <f t="shared" si="455"/>
        <v/>
      </c>
      <c r="R2677" s="55" t="str">
        <f t="shared" si="456"/>
        <v/>
      </c>
      <c r="S2677" s="52" t="str">
        <f t="shared" si="464"/>
        <v/>
      </c>
      <c r="T2677" s="83" t="str">
        <f t="shared" si="457"/>
        <v/>
      </c>
      <c r="U2677" s="53" t="str">
        <f>IF(S2677="","",COUNTIF($S$7:S2677,"該当２"))</f>
        <v/>
      </c>
      <c r="V2677" s="56" t="str">
        <f t="shared" si="458"/>
        <v/>
      </c>
      <c r="W2677" s="83" t="str">
        <f t="shared" si="459"/>
        <v/>
      </c>
      <c r="X2677" s="53" t="str">
        <f>IF(V2677="","",COUNTIF($V$7:V2677,"該当３"))</f>
        <v/>
      </c>
    </row>
    <row r="2678" spans="2:24">
      <c r="B2678" s="78"/>
      <c r="C2678" s="77"/>
      <c r="D2678" s="78"/>
      <c r="E2678" s="77"/>
      <c r="K2678" s="52" t="str">
        <f t="shared" si="460"/>
        <v/>
      </c>
      <c r="L2678" s="83" t="str">
        <f t="shared" si="461"/>
        <v/>
      </c>
      <c r="M2678" s="53" t="str">
        <f>IF(K2678="","",COUNTIF($K$7:K2678,"ﾘｽﾄ１"))</f>
        <v/>
      </c>
      <c r="N2678" s="53" t="str">
        <f t="shared" si="462"/>
        <v/>
      </c>
      <c r="O2678" s="54" t="str">
        <f t="shared" si="463"/>
        <v/>
      </c>
      <c r="P2678" s="53" t="str">
        <f t="shared" si="454"/>
        <v/>
      </c>
      <c r="Q2678" s="52" t="str">
        <f t="shared" si="455"/>
        <v/>
      </c>
      <c r="R2678" s="55" t="str">
        <f t="shared" si="456"/>
        <v/>
      </c>
      <c r="S2678" s="52" t="str">
        <f t="shared" si="464"/>
        <v/>
      </c>
      <c r="T2678" s="83" t="str">
        <f t="shared" si="457"/>
        <v/>
      </c>
      <c r="U2678" s="53" t="str">
        <f>IF(S2678="","",COUNTIF($S$7:S2678,"該当２"))</f>
        <v/>
      </c>
      <c r="V2678" s="56" t="str">
        <f t="shared" si="458"/>
        <v/>
      </c>
      <c r="W2678" s="83" t="str">
        <f t="shared" si="459"/>
        <v/>
      </c>
      <c r="X2678" s="53" t="str">
        <f>IF(V2678="","",COUNTIF($V$7:V2678,"該当３"))</f>
        <v/>
      </c>
    </row>
    <row r="2679" spans="2:24">
      <c r="B2679" s="78"/>
      <c r="C2679" s="77"/>
      <c r="D2679" s="78"/>
      <c r="E2679" s="77"/>
      <c r="K2679" s="52" t="str">
        <f t="shared" si="460"/>
        <v/>
      </c>
      <c r="L2679" s="83" t="str">
        <f t="shared" si="461"/>
        <v/>
      </c>
      <c r="M2679" s="53" t="str">
        <f>IF(K2679="","",COUNTIF($K$7:K2679,"ﾘｽﾄ１"))</f>
        <v/>
      </c>
      <c r="N2679" s="53" t="str">
        <f t="shared" si="462"/>
        <v/>
      </c>
      <c r="O2679" s="54" t="str">
        <f t="shared" si="463"/>
        <v/>
      </c>
      <c r="P2679" s="53" t="str">
        <f t="shared" si="454"/>
        <v/>
      </c>
      <c r="Q2679" s="52" t="str">
        <f t="shared" si="455"/>
        <v/>
      </c>
      <c r="R2679" s="55" t="str">
        <f t="shared" si="456"/>
        <v/>
      </c>
      <c r="S2679" s="52" t="str">
        <f t="shared" si="464"/>
        <v/>
      </c>
      <c r="T2679" s="83" t="str">
        <f t="shared" si="457"/>
        <v/>
      </c>
      <c r="U2679" s="53" t="str">
        <f>IF(S2679="","",COUNTIF($S$7:S2679,"該当２"))</f>
        <v/>
      </c>
      <c r="V2679" s="56" t="str">
        <f t="shared" si="458"/>
        <v/>
      </c>
      <c r="W2679" s="83" t="str">
        <f t="shared" si="459"/>
        <v/>
      </c>
      <c r="X2679" s="53" t="str">
        <f>IF(V2679="","",COUNTIF($V$7:V2679,"該当３"))</f>
        <v/>
      </c>
    </row>
    <row r="2680" spans="2:24">
      <c r="B2680" s="78"/>
      <c r="C2680" s="77"/>
      <c r="D2680" s="78"/>
      <c r="E2680" s="77"/>
      <c r="K2680" s="52" t="str">
        <f t="shared" si="460"/>
        <v/>
      </c>
      <c r="L2680" s="83" t="str">
        <f t="shared" si="461"/>
        <v/>
      </c>
      <c r="M2680" s="53" t="str">
        <f>IF(K2680="","",COUNTIF($K$7:K2680,"ﾘｽﾄ１"))</f>
        <v/>
      </c>
      <c r="N2680" s="53" t="str">
        <f t="shared" si="462"/>
        <v/>
      </c>
      <c r="O2680" s="54" t="str">
        <f t="shared" si="463"/>
        <v/>
      </c>
      <c r="P2680" s="53" t="str">
        <f t="shared" si="454"/>
        <v/>
      </c>
      <c r="Q2680" s="52" t="str">
        <f t="shared" si="455"/>
        <v/>
      </c>
      <c r="R2680" s="55" t="str">
        <f t="shared" si="456"/>
        <v/>
      </c>
      <c r="S2680" s="52" t="str">
        <f t="shared" si="464"/>
        <v/>
      </c>
      <c r="T2680" s="83" t="str">
        <f t="shared" si="457"/>
        <v/>
      </c>
      <c r="U2680" s="53" t="str">
        <f>IF(S2680="","",COUNTIF($S$7:S2680,"該当２"))</f>
        <v/>
      </c>
      <c r="V2680" s="56" t="str">
        <f t="shared" si="458"/>
        <v/>
      </c>
      <c r="W2680" s="83" t="str">
        <f t="shared" si="459"/>
        <v/>
      </c>
      <c r="X2680" s="53" t="str">
        <f>IF(V2680="","",COUNTIF($V$7:V2680,"該当３"))</f>
        <v/>
      </c>
    </row>
    <row r="2681" spans="2:24">
      <c r="B2681" s="78"/>
      <c r="C2681" s="77"/>
      <c r="D2681" s="78"/>
      <c r="E2681" s="77"/>
      <c r="K2681" s="52" t="str">
        <f t="shared" si="460"/>
        <v/>
      </c>
      <c r="L2681" s="83" t="str">
        <f t="shared" si="461"/>
        <v/>
      </c>
      <c r="M2681" s="53" t="str">
        <f>IF(K2681="","",COUNTIF($K$7:K2681,"ﾘｽﾄ１"))</f>
        <v/>
      </c>
      <c r="N2681" s="53" t="str">
        <f t="shared" si="462"/>
        <v/>
      </c>
      <c r="O2681" s="54" t="str">
        <f t="shared" si="463"/>
        <v/>
      </c>
      <c r="P2681" s="53" t="str">
        <f t="shared" si="454"/>
        <v/>
      </c>
      <c r="Q2681" s="52" t="str">
        <f t="shared" si="455"/>
        <v/>
      </c>
      <c r="R2681" s="55" t="str">
        <f t="shared" si="456"/>
        <v/>
      </c>
      <c r="S2681" s="52" t="str">
        <f t="shared" si="464"/>
        <v/>
      </c>
      <c r="T2681" s="83" t="str">
        <f t="shared" si="457"/>
        <v/>
      </c>
      <c r="U2681" s="53" t="str">
        <f>IF(S2681="","",COUNTIF($S$7:S2681,"該当２"))</f>
        <v/>
      </c>
      <c r="V2681" s="56" t="str">
        <f t="shared" si="458"/>
        <v/>
      </c>
      <c r="W2681" s="83" t="str">
        <f t="shared" si="459"/>
        <v/>
      </c>
      <c r="X2681" s="53" t="str">
        <f>IF(V2681="","",COUNTIF($V$7:V2681,"該当３"))</f>
        <v/>
      </c>
    </row>
    <row r="2682" spans="2:24">
      <c r="B2682" s="78"/>
      <c r="C2682" s="77"/>
      <c r="D2682" s="78"/>
      <c r="E2682" s="77"/>
      <c r="K2682" s="52" t="str">
        <f t="shared" si="460"/>
        <v/>
      </c>
      <c r="L2682" s="83" t="str">
        <f t="shared" si="461"/>
        <v/>
      </c>
      <c r="M2682" s="53" t="str">
        <f>IF(K2682="","",COUNTIF($K$7:K2682,"ﾘｽﾄ１"))</f>
        <v/>
      </c>
      <c r="N2682" s="53" t="str">
        <f t="shared" si="462"/>
        <v/>
      </c>
      <c r="O2682" s="54" t="str">
        <f t="shared" si="463"/>
        <v/>
      </c>
      <c r="P2682" s="53" t="str">
        <f t="shared" si="454"/>
        <v/>
      </c>
      <c r="Q2682" s="52" t="str">
        <f t="shared" si="455"/>
        <v/>
      </c>
      <c r="R2682" s="55" t="str">
        <f t="shared" si="456"/>
        <v/>
      </c>
      <c r="S2682" s="52" t="str">
        <f t="shared" si="464"/>
        <v/>
      </c>
      <c r="T2682" s="83" t="str">
        <f t="shared" si="457"/>
        <v/>
      </c>
      <c r="U2682" s="53" t="str">
        <f>IF(S2682="","",COUNTIF($S$7:S2682,"該当２"))</f>
        <v/>
      </c>
      <c r="V2682" s="56" t="str">
        <f t="shared" si="458"/>
        <v/>
      </c>
      <c r="W2682" s="83" t="str">
        <f t="shared" si="459"/>
        <v/>
      </c>
      <c r="X2682" s="53" t="str">
        <f>IF(V2682="","",COUNTIF($V$7:V2682,"該当３"))</f>
        <v/>
      </c>
    </row>
    <row r="2683" spans="2:24">
      <c r="B2683" s="78"/>
      <c r="C2683" s="77"/>
      <c r="D2683" s="78"/>
      <c r="E2683" s="77"/>
      <c r="K2683" s="52" t="str">
        <f t="shared" si="460"/>
        <v/>
      </c>
      <c r="L2683" s="83" t="str">
        <f t="shared" si="461"/>
        <v/>
      </c>
      <c r="M2683" s="53" t="str">
        <f>IF(K2683="","",COUNTIF($K$7:K2683,"ﾘｽﾄ１"))</f>
        <v/>
      </c>
      <c r="N2683" s="53" t="str">
        <f t="shared" si="462"/>
        <v/>
      </c>
      <c r="O2683" s="54" t="str">
        <f t="shared" si="463"/>
        <v/>
      </c>
      <c r="P2683" s="53" t="str">
        <f t="shared" si="454"/>
        <v/>
      </c>
      <c r="Q2683" s="52" t="str">
        <f t="shared" si="455"/>
        <v/>
      </c>
      <c r="R2683" s="55" t="str">
        <f t="shared" si="456"/>
        <v/>
      </c>
      <c r="S2683" s="52" t="str">
        <f t="shared" si="464"/>
        <v/>
      </c>
      <c r="T2683" s="83" t="str">
        <f t="shared" si="457"/>
        <v/>
      </c>
      <c r="U2683" s="53" t="str">
        <f>IF(S2683="","",COUNTIF($S$7:S2683,"該当２"))</f>
        <v/>
      </c>
      <c r="V2683" s="56" t="str">
        <f t="shared" si="458"/>
        <v/>
      </c>
      <c r="W2683" s="83" t="str">
        <f t="shared" si="459"/>
        <v/>
      </c>
      <c r="X2683" s="53" t="str">
        <f>IF(V2683="","",COUNTIF($V$7:V2683,"該当３"))</f>
        <v/>
      </c>
    </row>
    <row r="2684" spans="2:24">
      <c r="B2684" s="78"/>
      <c r="C2684" s="77"/>
      <c r="D2684" s="78"/>
      <c r="E2684" s="77"/>
      <c r="K2684" s="52" t="str">
        <f t="shared" si="460"/>
        <v/>
      </c>
      <c r="L2684" s="83" t="str">
        <f t="shared" si="461"/>
        <v/>
      </c>
      <c r="M2684" s="53" t="str">
        <f>IF(K2684="","",COUNTIF($K$7:K2684,"ﾘｽﾄ１"))</f>
        <v/>
      </c>
      <c r="N2684" s="53" t="str">
        <f t="shared" si="462"/>
        <v/>
      </c>
      <c r="O2684" s="54" t="str">
        <f t="shared" si="463"/>
        <v/>
      </c>
      <c r="P2684" s="53" t="str">
        <f t="shared" si="454"/>
        <v/>
      </c>
      <c r="Q2684" s="52" t="str">
        <f t="shared" si="455"/>
        <v/>
      </c>
      <c r="R2684" s="55" t="str">
        <f t="shared" si="456"/>
        <v/>
      </c>
      <c r="S2684" s="52" t="str">
        <f t="shared" si="464"/>
        <v/>
      </c>
      <c r="T2684" s="83" t="str">
        <f t="shared" si="457"/>
        <v/>
      </c>
      <c r="U2684" s="53" t="str">
        <f>IF(S2684="","",COUNTIF($S$7:S2684,"該当２"))</f>
        <v/>
      </c>
      <c r="V2684" s="56" t="str">
        <f t="shared" si="458"/>
        <v/>
      </c>
      <c r="W2684" s="83" t="str">
        <f t="shared" si="459"/>
        <v/>
      </c>
      <c r="X2684" s="53" t="str">
        <f>IF(V2684="","",COUNTIF($V$7:V2684,"該当３"))</f>
        <v/>
      </c>
    </row>
    <row r="2685" spans="2:24">
      <c r="B2685" s="78"/>
      <c r="C2685" s="77"/>
      <c r="D2685" s="78"/>
      <c r="E2685" s="77"/>
      <c r="K2685" s="52" t="str">
        <f t="shared" si="460"/>
        <v/>
      </c>
      <c r="L2685" s="83" t="str">
        <f t="shared" si="461"/>
        <v/>
      </c>
      <c r="M2685" s="53" t="str">
        <f>IF(K2685="","",COUNTIF($K$7:K2685,"ﾘｽﾄ１"))</f>
        <v/>
      </c>
      <c r="N2685" s="53" t="str">
        <f t="shared" si="462"/>
        <v/>
      </c>
      <c r="O2685" s="54" t="str">
        <f t="shared" si="463"/>
        <v/>
      </c>
      <c r="P2685" s="53" t="str">
        <f t="shared" si="454"/>
        <v/>
      </c>
      <c r="Q2685" s="52" t="str">
        <f t="shared" si="455"/>
        <v/>
      </c>
      <c r="R2685" s="55" t="str">
        <f t="shared" si="456"/>
        <v/>
      </c>
      <c r="S2685" s="52" t="str">
        <f t="shared" si="464"/>
        <v/>
      </c>
      <c r="T2685" s="83" t="str">
        <f t="shared" si="457"/>
        <v/>
      </c>
      <c r="U2685" s="53" t="str">
        <f>IF(S2685="","",COUNTIF($S$7:S2685,"該当２"))</f>
        <v/>
      </c>
      <c r="V2685" s="56" t="str">
        <f t="shared" si="458"/>
        <v/>
      </c>
      <c r="W2685" s="83" t="str">
        <f t="shared" si="459"/>
        <v/>
      </c>
      <c r="X2685" s="53" t="str">
        <f>IF(V2685="","",COUNTIF($V$7:V2685,"該当３"))</f>
        <v/>
      </c>
    </row>
    <row r="2686" spans="2:24">
      <c r="B2686" s="78"/>
      <c r="C2686" s="77"/>
      <c r="D2686" s="78"/>
      <c r="E2686" s="77"/>
      <c r="K2686" s="52" t="str">
        <f t="shared" si="460"/>
        <v/>
      </c>
      <c r="L2686" s="83" t="str">
        <f t="shared" si="461"/>
        <v/>
      </c>
      <c r="M2686" s="53" t="str">
        <f>IF(K2686="","",COUNTIF($K$7:K2686,"ﾘｽﾄ１"))</f>
        <v/>
      </c>
      <c r="N2686" s="53" t="str">
        <f t="shared" si="462"/>
        <v/>
      </c>
      <c r="O2686" s="54" t="str">
        <f t="shared" si="463"/>
        <v/>
      </c>
      <c r="P2686" s="53" t="str">
        <f t="shared" si="454"/>
        <v/>
      </c>
      <c r="Q2686" s="52" t="str">
        <f t="shared" si="455"/>
        <v/>
      </c>
      <c r="R2686" s="55" t="str">
        <f t="shared" si="456"/>
        <v/>
      </c>
      <c r="S2686" s="52" t="str">
        <f t="shared" si="464"/>
        <v/>
      </c>
      <c r="T2686" s="83" t="str">
        <f t="shared" si="457"/>
        <v/>
      </c>
      <c r="U2686" s="53" t="str">
        <f>IF(S2686="","",COUNTIF($S$7:S2686,"該当２"))</f>
        <v/>
      </c>
      <c r="V2686" s="56" t="str">
        <f t="shared" si="458"/>
        <v/>
      </c>
      <c r="W2686" s="83" t="str">
        <f t="shared" si="459"/>
        <v/>
      </c>
      <c r="X2686" s="53" t="str">
        <f>IF(V2686="","",COUNTIF($V$7:V2686,"該当３"))</f>
        <v/>
      </c>
    </row>
    <row r="2687" spans="2:24">
      <c r="B2687" s="78"/>
      <c r="C2687" s="77"/>
      <c r="D2687" s="78"/>
      <c r="E2687" s="77"/>
      <c r="K2687" s="52" t="str">
        <f t="shared" si="460"/>
        <v/>
      </c>
      <c r="L2687" s="83" t="str">
        <f t="shared" si="461"/>
        <v/>
      </c>
      <c r="M2687" s="53" t="str">
        <f>IF(K2687="","",COUNTIF($K$7:K2687,"ﾘｽﾄ１"))</f>
        <v/>
      </c>
      <c r="N2687" s="53" t="str">
        <f t="shared" si="462"/>
        <v/>
      </c>
      <c r="O2687" s="54" t="str">
        <f t="shared" si="463"/>
        <v/>
      </c>
      <c r="P2687" s="53" t="str">
        <f t="shared" si="454"/>
        <v/>
      </c>
      <c r="Q2687" s="52" t="str">
        <f t="shared" si="455"/>
        <v/>
      </c>
      <c r="R2687" s="55" t="str">
        <f t="shared" si="456"/>
        <v/>
      </c>
      <c r="S2687" s="52" t="str">
        <f t="shared" si="464"/>
        <v/>
      </c>
      <c r="T2687" s="83" t="str">
        <f t="shared" si="457"/>
        <v/>
      </c>
      <c r="U2687" s="53" t="str">
        <f>IF(S2687="","",COUNTIF($S$7:S2687,"該当２"))</f>
        <v/>
      </c>
      <c r="V2687" s="56" t="str">
        <f t="shared" si="458"/>
        <v/>
      </c>
      <c r="W2687" s="83" t="str">
        <f t="shared" si="459"/>
        <v/>
      </c>
      <c r="X2687" s="53" t="str">
        <f>IF(V2687="","",COUNTIF($V$7:V2687,"該当３"))</f>
        <v/>
      </c>
    </row>
    <row r="2688" spans="2:24">
      <c r="B2688" s="78"/>
      <c r="C2688" s="77"/>
      <c r="D2688" s="78"/>
      <c r="E2688" s="77"/>
      <c r="K2688" s="52" t="str">
        <f t="shared" si="460"/>
        <v/>
      </c>
      <c r="L2688" s="83" t="str">
        <f t="shared" si="461"/>
        <v/>
      </c>
      <c r="M2688" s="53" t="str">
        <f>IF(K2688="","",COUNTIF($K$7:K2688,"ﾘｽﾄ１"))</f>
        <v/>
      </c>
      <c r="N2688" s="53" t="str">
        <f t="shared" si="462"/>
        <v/>
      </c>
      <c r="O2688" s="54" t="str">
        <f t="shared" si="463"/>
        <v/>
      </c>
      <c r="P2688" s="53" t="str">
        <f t="shared" si="454"/>
        <v/>
      </c>
      <c r="Q2688" s="52" t="str">
        <f t="shared" si="455"/>
        <v/>
      </c>
      <c r="R2688" s="55" t="str">
        <f t="shared" si="456"/>
        <v/>
      </c>
      <c r="S2688" s="52" t="str">
        <f t="shared" si="464"/>
        <v/>
      </c>
      <c r="T2688" s="83" t="str">
        <f t="shared" si="457"/>
        <v/>
      </c>
      <c r="U2688" s="53" t="str">
        <f>IF(S2688="","",COUNTIF($S$7:S2688,"該当２"))</f>
        <v/>
      </c>
      <c r="V2688" s="56" t="str">
        <f t="shared" si="458"/>
        <v/>
      </c>
      <c r="W2688" s="83" t="str">
        <f t="shared" si="459"/>
        <v/>
      </c>
      <c r="X2688" s="53" t="str">
        <f>IF(V2688="","",COUNTIF($V$7:V2688,"該当３"))</f>
        <v/>
      </c>
    </row>
    <row r="2689" spans="2:24">
      <c r="B2689" s="78"/>
      <c r="C2689" s="77"/>
      <c r="D2689" s="78"/>
      <c r="E2689" s="77"/>
      <c r="K2689" s="52" t="str">
        <f t="shared" si="460"/>
        <v/>
      </c>
      <c r="L2689" s="83" t="str">
        <f t="shared" si="461"/>
        <v/>
      </c>
      <c r="M2689" s="53" t="str">
        <f>IF(K2689="","",COUNTIF($K$7:K2689,"ﾘｽﾄ１"))</f>
        <v/>
      </c>
      <c r="N2689" s="53" t="str">
        <f t="shared" si="462"/>
        <v/>
      </c>
      <c r="O2689" s="54" t="str">
        <f t="shared" si="463"/>
        <v/>
      </c>
      <c r="P2689" s="53" t="str">
        <f t="shared" si="454"/>
        <v/>
      </c>
      <c r="Q2689" s="52" t="str">
        <f t="shared" si="455"/>
        <v/>
      </c>
      <c r="R2689" s="55" t="str">
        <f t="shared" si="456"/>
        <v/>
      </c>
      <c r="S2689" s="52" t="str">
        <f t="shared" si="464"/>
        <v/>
      </c>
      <c r="T2689" s="83" t="str">
        <f t="shared" si="457"/>
        <v/>
      </c>
      <c r="U2689" s="53" t="str">
        <f>IF(S2689="","",COUNTIF($S$7:S2689,"該当２"))</f>
        <v/>
      </c>
      <c r="V2689" s="56" t="str">
        <f t="shared" si="458"/>
        <v/>
      </c>
      <c r="W2689" s="83" t="str">
        <f t="shared" si="459"/>
        <v/>
      </c>
      <c r="X2689" s="53" t="str">
        <f>IF(V2689="","",COUNTIF($V$7:V2689,"該当３"))</f>
        <v/>
      </c>
    </row>
    <row r="2690" spans="2:24">
      <c r="B2690" s="78"/>
      <c r="C2690" s="77"/>
      <c r="D2690" s="78"/>
      <c r="E2690" s="77"/>
      <c r="K2690" s="52" t="str">
        <f t="shared" si="460"/>
        <v/>
      </c>
      <c r="L2690" s="83" t="str">
        <f t="shared" si="461"/>
        <v/>
      </c>
      <c r="M2690" s="53" t="str">
        <f>IF(K2690="","",COUNTIF($K$7:K2690,"ﾘｽﾄ１"))</f>
        <v/>
      </c>
      <c r="N2690" s="53" t="str">
        <f t="shared" si="462"/>
        <v/>
      </c>
      <c r="O2690" s="54" t="str">
        <f t="shared" si="463"/>
        <v/>
      </c>
      <c r="P2690" s="53" t="str">
        <f t="shared" si="454"/>
        <v/>
      </c>
      <c r="Q2690" s="52" t="str">
        <f t="shared" si="455"/>
        <v/>
      </c>
      <c r="R2690" s="55" t="str">
        <f t="shared" si="456"/>
        <v/>
      </c>
      <c r="S2690" s="52" t="str">
        <f t="shared" si="464"/>
        <v/>
      </c>
      <c r="T2690" s="83" t="str">
        <f t="shared" si="457"/>
        <v/>
      </c>
      <c r="U2690" s="53" t="str">
        <f>IF(S2690="","",COUNTIF($S$7:S2690,"該当２"))</f>
        <v/>
      </c>
      <c r="V2690" s="56" t="str">
        <f t="shared" si="458"/>
        <v/>
      </c>
      <c r="W2690" s="83" t="str">
        <f t="shared" si="459"/>
        <v/>
      </c>
      <c r="X2690" s="53" t="str">
        <f>IF(V2690="","",COUNTIF($V$7:V2690,"該当３"))</f>
        <v/>
      </c>
    </row>
    <row r="2691" spans="2:24">
      <c r="B2691" s="78"/>
      <c r="C2691" s="77"/>
      <c r="D2691" s="78"/>
      <c r="E2691" s="77"/>
      <c r="K2691" s="52" t="str">
        <f t="shared" si="460"/>
        <v/>
      </c>
      <c r="L2691" s="83" t="str">
        <f t="shared" si="461"/>
        <v/>
      </c>
      <c r="M2691" s="53" t="str">
        <f>IF(K2691="","",COUNTIF($K$7:K2691,"ﾘｽﾄ１"))</f>
        <v/>
      </c>
      <c r="N2691" s="53" t="str">
        <f t="shared" si="462"/>
        <v/>
      </c>
      <c r="O2691" s="54" t="str">
        <f t="shared" si="463"/>
        <v/>
      </c>
      <c r="P2691" s="53" t="str">
        <f t="shared" si="454"/>
        <v/>
      </c>
      <c r="Q2691" s="52" t="str">
        <f t="shared" si="455"/>
        <v/>
      </c>
      <c r="R2691" s="55" t="str">
        <f t="shared" si="456"/>
        <v/>
      </c>
      <c r="S2691" s="52" t="str">
        <f t="shared" si="464"/>
        <v/>
      </c>
      <c r="T2691" s="83" t="str">
        <f t="shared" si="457"/>
        <v/>
      </c>
      <c r="U2691" s="53" t="str">
        <f>IF(S2691="","",COUNTIF($S$7:S2691,"該当２"))</f>
        <v/>
      </c>
      <c r="V2691" s="56" t="str">
        <f t="shared" si="458"/>
        <v/>
      </c>
      <c r="W2691" s="83" t="str">
        <f t="shared" si="459"/>
        <v/>
      </c>
      <c r="X2691" s="53" t="str">
        <f>IF(V2691="","",COUNTIF($V$7:V2691,"該当３"))</f>
        <v/>
      </c>
    </row>
    <row r="2692" spans="2:24">
      <c r="B2692" s="78"/>
      <c r="C2692" s="77"/>
      <c r="D2692" s="78"/>
      <c r="E2692" s="77"/>
      <c r="K2692" s="52" t="str">
        <f t="shared" si="460"/>
        <v/>
      </c>
      <c r="L2692" s="83" t="str">
        <f t="shared" si="461"/>
        <v/>
      </c>
      <c r="M2692" s="53" t="str">
        <f>IF(K2692="","",COUNTIF($K$7:K2692,"ﾘｽﾄ１"))</f>
        <v/>
      </c>
      <c r="N2692" s="53" t="str">
        <f t="shared" si="462"/>
        <v/>
      </c>
      <c r="O2692" s="54" t="str">
        <f t="shared" si="463"/>
        <v/>
      </c>
      <c r="P2692" s="53" t="str">
        <f t="shared" si="454"/>
        <v/>
      </c>
      <c r="Q2692" s="52" t="str">
        <f t="shared" si="455"/>
        <v/>
      </c>
      <c r="R2692" s="55" t="str">
        <f t="shared" si="456"/>
        <v/>
      </c>
      <c r="S2692" s="52" t="str">
        <f t="shared" si="464"/>
        <v/>
      </c>
      <c r="T2692" s="83" t="str">
        <f t="shared" si="457"/>
        <v/>
      </c>
      <c r="U2692" s="53" t="str">
        <f>IF(S2692="","",COUNTIF($S$7:S2692,"該当２"))</f>
        <v/>
      </c>
      <c r="V2692" s="56" t="str">
        <f t="shared" si="458"/>
        <v/>
      </c>
      <c r="W2692" s="83" t="str">
        <f t="shared" si="459"/>
        <v/>
      </c>
      <c r="X2692" s="53" t="str">
        <f>IF(V2692="","",COUNTIF($V$7:V2692,"該当３"))</f>
        <v/>
      </c>
    </row>
    <row r="2693" spans="2:24">
      <c r="B2693" s="78"/>
      <c r="C2693" s="77"/>
      <c r="D2693" s="78"/>
      <c r="E2693" s="77"/>
      <c r="K2693" s="52" t="str">
        <f t="shared" si="460"/>
        <v/>
      </c>
      <c r="L2693" s="83" t="str">
        <f t="shared" si="461"/>
        <v/>
      </c>
      <c r="M2693" s="53" t="str">
        <f>IF(K2693="","",COUNTIF($K$7:K2693,"ﾘｽﾄ１"))</f>
        <v/>
      </c>
      <c r="N2693" s="53" t="str">
        <f t="shared" si="462"/>
        <v/>
      </c>
      <c r="O2693" s="54" t="str">
        <f t="shared" si="463"/>
        <v/>
      </c>
      <c r="P2693" s="53" t="str">
        <f t="shared" si="454"/>
        <v/>
      </c>
      <c r="Q2693" s="52" t="str">
        <f t="shared" si="455"/>
        <v/>
      </c>
      <c r="R2693" s="55" t="str">
        <f t="shared" si="456"/>
        <v/>
      </c>
      <c r="S2693" s="52" t="str">
        <f t="shared" si="464"/>
        <v/>
      </c>
      <c r="T2693" s="83" t="str">
        <f t="shared" si="457"/>
        <v/>
      </c>
      <c r="U2693" s="53" t="str">
        <f>IF(S2693="","",COUNTIF($S$7:S2693,"該当２"))</f>
        <v/>
      </c>
      <c r="V2693" s="56" t="str">
        <f t="shared" si="458"/>
        <v/>
      </c>
      <c r="W2693" s="83" t="str">
        <f t="shared" si="459"/>
        <v/>
      </c>
      <c r="X2693" s="53" t="str">
        <f>IF(V2693="","",COUNTIF($V$7:V2693,"該当３"))</f>
        <v/>
      </c>
    </row>
    <row r="2694" spans="2:24">
      <c r="B2694" s="78"/>
      <c r="C2694" s="77"/>
      <c r="D2694" s="78"/>
      <c r="E2694" s="77"/>
      <c r="K2694" s="52" t="str">
        <f t="shared" si="460"/>
        <v/>
      </c>
      <c r="L2694" s="83" t="str">
        <f t="shared" si="461"/>
        <v/>
      </c>
      <c r="M2694" s="53" t="str">
        <f>IF(K2694="","",COUNTIF($K$7:K2694,"ﾘｽﾄ１"))</f>
        <v/>
      </c>
      <c r="N2694" s="53" t="str">
        <f t="shared" si="462"/>
        <v/>
      </c>
      <c r="O2694" s="54" t="str">
        <f t="shared" si="463"/>
        <v/>
      </c>
      <c r="P2694" s="53" t="str">
        <f t="shared" si="454"/>
        <v/>
      </c>
      <c r="Q2694" s="52" t="str">
        <f t="shared" si="455"/>
        <v/>
      </c>
      <c r="R2694" s="55" t="str">
        <f t="shared" si="456"/>
        <v/>
      </c>
      <c r="S2694" s="52" t="str">
        <f t="shared" si="464"/>
        <v/>
      </c>
      <c r="T2694" s="83" t="str">
        <f t="shared" si="457"/>
        <v/>
      </c>
      <c r="U2694" s="53" t="str">
        <f>IF(S2694="","",COUNTIF($S$7:S2694,"該当２"))</f>
        <v/>
      </c>
      <c r="V2694" s="56" t="str">
        <f t="shared" si="458"/>
        <v/>
      </c>
      <c r="W2694" s="83" t="str">
        <f t="shared" si="459"/>
        <v/>
      </c>
      <c r="X2694" s="53" t="str">
        <f>IF(V2694="","",COUNTIF($V$7:V2694,"該当３"))</f>
        <v/>
      </c>
    </row>
    <row r="2695" spans="2:24">
      <c r="B2695" s="78"/>
      <c r="C2695" s="77"/>
      <c r="D2695" s="78"/>
      <c r="E2695" s="77"/>
      <c r="K2695" s="52" t="str">
        <f t="shared" si="460"/>
        <v/>
      </c>
      <c r="L2695" s="83" t="str">
        <f t="shared" si="461"/>
        <v/>
      </c>
      <c r="M2695" s="53" t="str">
        <f>IF(K2695="","",COUNTIF($K$7:K2695,"ﾘｽﾄ１"))</f>
        <v/>
      </c>
      <c r="N2695" s="53" t="str">
        <f t="shared" si="462"/>
        <v/>
      </c>
      <c r="O2695" s="54" t="str">
        <f t="shared" si="463"/>
        <v/>
      </c>
      <c r="P2695" s="53" t="str">
        <f t="shared" si="454"/>
        <v/>
      </c>
      <c r="Q2695" s="52" t="str">
        <f t="shared" si="455"/>
        <v/>
      </c>
      <c r="R2695" s="55" t="str">
        <f t="shared" si="456"/>
        <v/>
      </c>
      <c r="S2695" s="52" t="str">
        <f t="shared" si="464"/>
        <v/>
      </c>
      <c r="T2695" s="83" t="str">
        <f t="shared" si="457"/>
        <v/>
      </c>
      <c r="U2695" s="53" t="str">
        <f>IF(S2695="","",COUNTIF($S$7:S2695,"該当２"))</f>
        <v/>
      </c>
      <c r="V2695" s="56" t="str">
        <f t="shared" si="458"/>
        <v/>
      </c>
      <c r="W2695" s="83" t="str">
        <f t="shared" si="459"/>
        <v/>
      </c>
      <c r="X2695" s="53" t="str">
        <f>IF(V2695="","",COUNTIF($V$7:V2695,"該当３"))</f>
        <v/>
      </c>
    </row>
    <row r="2696" spans="2:24">
      <c r="B2696" s="78"/>
      <c r="C2696" s="77"/>
      <c r="D2696" s="78"/>
      <c r="E2696" s="77"/>
      <c r="K2696" s="52" t="str">
        <f t="shared" si="460"/>
        <v/>
      </c>
      <c r="L2696" s="83" t="str">
        <f t="shared" si="461"/>
        <v/>
      </c>
      <c r="M2696" s="53" t="str">
        <f>IF(K2696="","",COUNTIF($K$7:K2696,"ﾘｽﾄ１"))</f>
        <v/>
      </c>
      <c r="N2696" s="53" t="str">
        <f t="shared" si="462"/>
        <v/>
      </c>
      <c r="O2696" s="54" t="str">
        <f t="shared" si="463"/>
        <v/>
      </c>
      <c r="P2696" s="53" t="str">
        <f t="shared" si="454"/>
        <v/>
      </c>
      <c r="Q2696" s="52" t="str">
        <f t="shared" si="455"/>
        <v/>
      </c>
      <c r="R2696" s="55" t="str">
        <f t="shared" si="456"/>
        <v/>
      </c>
      <c r="S2696" s="52" t="str">
        <f t="shared" si="464"/>
        <v/>
      </c>
      <c r="T2696" s="83" t="str">
        <f t="shared" si="457"/>
        <v/>
      </c>
      <c r="U2696" s="53" t="str">
        <f>IF(S2696="","",COUNTIF($S$7:S2696,"該当２"))</f>
        <v/>
      </c>
      <c r="V2696" s="56" t="str">
        <f t="shared" si="458"/>
        <v/>
      </c>
      <c r="W2696" s="83" t="str">
        <f t="shared" si="459"/>
        <v/>
      </c>
      <c r="X2696" s="53" t="str">
        <f>IF(V2696="","",COUNTIF($V$7:V2696,"該当３"))</f>
        <v/>
      </c>
    </row>
    <row r="2697" spans="2:24">
      <c r="B2697" s="78"/>
      <c r="C2697" s="77"/>
      <c r="D2697" s="78"/>
      <c r="E2697" s="77"/>
      <c r="K2697" s="52" t="str">
        <f t="shared" si="460"/>
        <v/>
      </c>
      <c r="L2697" s="83" t="str">
        <f t="shared" si="461"/>
        <v/>
      </c>
      <c r="M2697" s="53" t="str">
        <f>IF(K2697="","",COUNTIF($K$7:K2697,"ﾘｽﾄ１"))</f>
        <v/>
      </c>
      <c r="N2697" s="53" t="str">
        <f t="shared" si="462"/>
        <v/>
      </c>
      <c r="O2697" s="54" t="str">
        <f t="shared" si="463"/>
        <v/>
      </c>
      <c r="P2697" s="53" t="str">
        <f t="shared" si="454"/>
        <v/>
      </c>
      <c r="Q2697" s="52" t="str">
        <f t="shared" si="455"/>
        <v/>
      </c>
      <c r="R2697" s="55" t="str">
        <f t="shared" si="456"/>
        <v/>
      </c>
      <c r="S2697" s="52" t="str">
        <f t="shared" si="464"/>
        <v/>
      </c>
      <c r="T2697" s="83" t="str">
        <f t="shared" si="457"/>
        <v/>
      </c>
      <c r="U2697" s="53" t="str">
        <f>IF(S2697="","",COUNTIF($S$7:S2697,"該当２"))</f>
        <v/>
      </c>
      <c r="V2697" s="56" t="str">
        <f t="shared" si="458"/>
        <v/>
      </c>
      <c r="W2697" s="83" t="str">
        <f t="shared" si="459"/>
        <v/>
      </c>
      <c r="X2697" s="53" t="str">
        <f>IF(V2697="","",COUNTIF($V$7:V2697,"該当３"))</f>
        <v/>
      </c>
    </row>
    <row r="2698" spans="2:24">
      <c r="B2698" s="78"/>
      <c r="C2698" s="77"/>
      <c r="D2698" s="78"/>
      <c r="E2698" s="77"/>
      <c r="K2698" s="52" t="str">
        <f t="shared" si="460"/>
        <v/>
      </c>
      <c r="L2698" s="83" t="str">
        <f t="shared" si="461"/>
        <v/>
      </c>
      <c r="M2698" s="53" t="str">
        <f>IF(K2698="","",COUNTIF($K$7:K2698,"ﾘｽﾄ１"))</f>
        <v/>
      </c>
      <c r="N2698" s="53" t="str">
        <f t="shared" si="462"/>
        <v/>
      </c>
      <c r="O2698" s="54" t="str">
        <f t="shared" si="463"/>
        <v/>
      </c>
      <c r="P2698" s="53" t="str">
        <f t="shared" ref="P2698:P2761" si="465">IF(O2698="該当１",G2698,"")</f>
        <v/>
      </c>
      <c r="Q2698" s="52" t="str">
        <f t="shared" ref="Q2698:Q2761" si="466">IF(O2698="該当１","ﾘｽﾄ2","")</f>
        <v/>
      </c>
      <c r="R2698" s="55" t="str">
        <f t="shared" ref="R2698:R2761" si="467">IF(Q2698="ﾘｽﾄ2",H2698,"")</f>
        <v/>
      </c>
      <c r="S2698" s="52" t="str">
        <f t="shared" si="464"/>
        <v/>
      </c>
      <c r="T2698" s="83" t="str">
        <f t="shared" ref="T2698:T2761" si="468">IF(S2698="該当２",H2698,"")</f>
        <v/>
      </c>
      <c r="U2698" s="53" t="str">
        <f>IF(S2698="","",COUNTIF($S$7:S2698,"該当２"))</f>
        <v/>
      </c>
      <c r="V2698" s="56" t="str">
        <f t="shared" ref="V2698:V2761" si="469">IF(AND($S$2=H2698,E2698&gt;0,E2698&lt;998),"該当３","")</f>
        <v/>
      </c>
      <c r="W2698" s="83" t="str">
        <f t="shared" ref="W2698:W2761" si="470">IF(V2698="該当３",I2698,"")</f>
        <v/>
      </c>
      <c r="X2698" s="53" t="str">
        <f>IF(V2698="","",COUNTIF($V$7:V2698,"該当３"))</f>
        <v/>
      </c>
    </row>
    <row r="2699" spans="2:24">
      <c r="B2699" s="78"/>
      <c r="C2699" s="77"/>
      <c r="D2699" s="78"/>
      <c r="E2699" s="77"/>
      <c r="K2699" s="52" t="str">
        <f t="shared" ref="K2699:K2762" si="471">IF(AND($C2699&gt;0,$H2699=""),"ﾘｽﾄ１","")</f>
        <v/>
      </c>
      <c r="L2699" s="83" t="str">
        <f t="shared" ref="L2699:L2762" si="472">IF(K2699="ﾘｽﾄ１",G2699,"")</f>
        <v/>
      </c>
      <c r="M2699" s="53" t="str">
        <f>IF(K2699="","",COUNTIF($K$7:K2699,"ﾘｽﾄ１"))</f>
        <v/>
      </c>
      <c r="N2699" s="53" t="str">
        <f t="shared" ref="N2699:N2762" si="473">IF(AND(D2699=0,E2699&gt;0),"同一区","")</f>
        <v/>
      </c>
      <c r="O2699" s="54" t="str">
        <f t="shared" ref="O2699:O2762" si="474">IF(AND(EXACT($K$2,G2699),H2699&gt;0),"該当１","")</f>
        <v/>
      </c>
      <c r="P2699" s="53" t="str">
        <f t="shared" si="465"/>
        <v/>
      </c>
      <c r="Q2699" s="52" t="str">
        <f t="shared" si="466"/>
        <v/>
      </c>
      <c r="R2699" s="55" t="str">
        <f t="shared" si="467"/>
        <v/>
      </c>
      <c r="S2699" s="52" t="str">
        <f t="shared" ref="S2699:S2762" si="475">IF(AND(Q2699="ﾘｽﾄ2",OR(I2699=0,AND(N2699="同一区",E2699=1))),"該当２","")</f>
        <v/>
      </c>
      <c r="T2699" s="83" t="str">
        <f t="shared" si="468"/>
        <v/>
      </c>
      <c r="U2699" s="53" t="str">
        <f>IF(S2699="","",COUNTIF($S$7:S2699,"該当２"))</f>
        <v/>
      </c>
      <c r="V2699" s="56" t="str">
        <f t="shared" si="469"/>
        <v/>
      </c>
      <c r="W2699" s="83" t="str">
        <f t="shared" si="470"/>
        <v/>
      </c>
      <c r="X2699" s="53" t="str">
        <f>IF(V2699="","",COUNTIF($V$7:V2699,"該当３"))</f>
        <v/>
      </c>
    </row>
    <row r="2700" spans="2:24">
      <c r="B2700" s="78"/>
      <c r="C2700" s="77"/>
      <c r="D2700" s="78"/>
      <c r="E2700" s="77"/>
      <c r="K2700" s="52" t="str">
        <f t="shared" si="471"/>
        <v/>
      </c>
      <c r="L2700" s="83" t="str">
        <f t="shared" si="472"/>
        <v/>
      </c>
      <c r="M2700" s="53" t="str">
        <f>IF(K2700="","",COUNTIF($K$7:K2700,"ﾘｽﾄ１"))</f>
        <v/>
      </c>
      <c r="N2700" s="53" t="str">
        <f t="shared" si="473"/>
        <v/>
      </c>
      <c r="O2700" s="54" t="str">
        <f t="shared" si="474"/>
        <v/>
      </c>
      <c r="P2700" s="53" t="str">
        <f t="shared" si="465"/>
        <v/>
      </c>
      <c r="Q2700" s="52" t="str">
        <f t="shared" si="466"/>
        <v/>
      </c>
      <c r="R2700" s="55" t="str">
        <f t="shared" si="467"/>
        <v/>
      </c>
      <c r="S2700" s="52" t="str">
        <f t="shared" si="475"/>
        <v/>
      </c>
      <c r="T2700" s="83" t="str">
        <f t="shared" si="468"/>
        <v/>
      </c>
      <c r="U2700" s="53" t="str">
        <f>IF(S2700="","",COUNTIF($S$7:S2700,"該当２"))</f>
        <v/>
      </c>
      <c r="V2700" s="56" t="str">
        <f t="shared" si="469"/>
        <v/>
      </c>
      <c r="W2700" s="83" t="str">
        <f t="shared" si="470"/>
        <v/>
      </c>
      <c r="X2700" s="53" t="str">
        <f>IF(V2700="","",COUNTIF($V$7:V2700,"該当３"))</f>
        <v/>
      </c>
    </row>
    <row r="2701" spans="2:24">
      <c r="B2701" s="78"/>
      <c r="C2701" s="77"/>
      <c r="D2701" s="78"/>
      <c r="E2701" s="77"/>
      <c r="K2701" s="52" t="str">
        <f t="shared" si="471"/>
        <v/>
      </c>
      <c r="L2701" s="83" t="str">
        <f t="shared" si="472"/>
        <v/>
      </c>
      <c r="M2701" s="53" t="str">
        <f>IF(K2701="","",COUNTIF($K$7:K2701,"ﾘｽﾄ１"))</f>
        <v/>
      </c>
      <c r="N2701" s="53" t="str">
        <f t="shared" si="473"/>
        <v/>
      </c>
      <c r="O2701" s="54" t="str">
        <f t="shared" si="474"/>
        <v/>
      </c>
      <c r="P2701" s="53" t="str">
        <f t="shared" si="465"/>
        <v/>
      </c>
      <c r="Q2701" s="52" t="str">
        <f t="shared" si="466"/>
        <v/>
      </c>
      <c r="R2701" s="55" t="str">
        <f t="shared" si="467"/>
        <v/>
      </c>
      <c r="S2701" s="52" t="str">
        <f t="shared" si="475"/>
        <v/>
      </c>
      <c r="T2701" s="83" t="str">
        <f t="shared" si="468"/>
        <v/>
      </c>
      <c r="U2701" s="53" t="str">
        <f>IF(S2701="","",COUNTIF($S$7:S2701,"該当２"))</f>
        <v/>
      </c>
      <c r="V2701" s="56" t="str">
        <f t="shared" si="469"/>
        <v/>
      </c>
      <c r="W2701" s="83" t="str">
        <f t="shared" si="470"/>
        <v/>
      </c>
      <c r="X2701" s="53" t="str">
        <f>IF(V2701="","",COUNTIF($V$7:V2701,"該当３"))</f>
        <v/>
      </c>
    </row>
    <row r="2702" spans="2:24">
      <c r="B2702" s="78"/>
      <c r="C2702" s="77"/>
      <c r="D2702" s="78"/>
      <c r="E2702" s="77"/>
      <c r="K2702" s="52" t="str">
        <f t="shared" si="471"/>
        <v/>
      </c>
      <c r="L2702" s="83" t="str">
        <f t="shared" si="472"/>
        <v/>
      </c>
      <c r="M2702" s="53" t="str">
        <f>IF(K2702="","",COUNTIF($K$7:K2702,"ﾘｽﾄ１"))</f>
        <v/>
      </c>
      <c r="N2702" s="53" t="str">
        <f t="shared" si="473"/>
        <v/>
      </c>
      <c r="O2702" s="54" t="str">
        <f t="shared" si="474"/>
        <v/>
      </c>
      <c r="P2702" s="53" t="str">
        <f t="shared" si="465"/>
        <v/>
      </c>
      <c r="Q2702" s="52" t="str">
        <f t="shared" si="466"/>
        <v/>
      </c>
      <c r="R2702" s="55" t="str">
        <f t="shared" si="467"/>
        <v/>
      </c>
      <c r="S2702" s="52" t="str">
        <f t="shared" si="475"/>
        <v/>
      </c>
      <c r="T2702" s="83" t="str">
        <f t="shared" si="468"/>
        <v/>
      </c>
      <c r="U2702" s="53" t="str">
        <f>IF(S2702="","",COUNTIF($S$7:S2702,"該当２"))</f>
        <v/>
      </c>
      <c r="V2702" s="56" t="str">
        <f t="shared" si="469"/>
        <v/>
      </c>
      <c r="W2702" s="83" t="str">
        <f t="shared" si="470"/>
        <v/>
      </c>
      <c r="X2702" s="53" t="str">
        <f>IF(V2702="","",COUNTIF($V$7:V2702,"該当３"))</f>
        <v/>
      </c>
    </row>
    <row r="2703" spans="2:24">
      <c r="B2703" s="78"/>
      <c r="C2703" s="77"/>
      <c r="D2703" s="78"/>
      <c r="E2703" s="77"/>
      <c r="K2703" s="52" t="str">
        <f t="shared" si="471"/>
        <v/>
      </c>
      <c r="L2703" s="83" t="str">
        <f t="shared" si="472"/>
        <v/>
      </c>
      <c r="M2703" s="53" t="str">
        <f>IF(K2703="","",COUNTIF($K$7:K2703,"ﾘｽﾄ１"))</f>
        <v/>
      </c>
      <c r="N2703" s="53" t="str">
        <f t="shared" si="473"/>
        <v/>
      </c>
      <c r="O2703" s="54" t="str">
        <f t="shared" si="474"/>
        <v/>
      </c>
      <c r="P2703" s="53" t="str">
        <f t="shared" si="465"/>
        <v/>
      </c>
      <c r="Q2703" s="52" t="str">
        <f t="shared" si="466"/>
        <v/>
      </c>
      <c r="R2703" s="55" t="str">
        <f t="shared" si="467"/>
        <v/>
      </c>
      <c r="S2703" s="52" t="str">
        <f t="shared" si="475"/>
        <v/>
      </c>
      <c r="T2703" s="83" t="str">
        <f t="shared" si="468"/>
        <v/>
      </c>
      <c r="U2703" s="53" t="str">
        <f>IF(S2703="","",COUNTIF($S$7:S2703,"該当２"))</f>
        <v/>
      </c>
      <c r="V2703" s="56" t="str">
        <f t="shared" si="469"/>
        <v/>
      </c>
      <c r="W2703" s="83" t="str">
        <f t="shared" si="470"/>
        <v/>
      </c>
      <c r="X2703" s="53" t="str">
        <f>IF(V2703="","",COUNTIF($V$7:V2703,"該当３"))</f>
        <v/>
      </c>
    </row>
    <row r="2704" spans="2:24">
      <c r="B2704" s="78"/>
      <c r="C2704" s="77"/>
      <c r="D2704" s="78"/>
      <c r="E2704" s="77"/>
      <c r="K2704" s="52" t="str">
        <f t="shared" si="471"/>
        <v/>
      </c>
      <c r="L2704" s="83" t="str">
        <f t="shared" si="472"/>
        <v/>
      </c>
      <c r="M2704" s="53" t="str">
        <f>IF(K2704="","",COUNTIF($K$7:K2704,"ﾘｽﾄ１"))</f>
        <v/>
      </c>
      <c r="N2704" s="53" t="str">
        <f t="shared" si="473"/>
        <v/>
      </c>
      <c r="O2704" s="54" t="str">
        <f t="shared" si="474"/>
        <v/>
      </c>
      <c r="P2704" s="53" t="str">
        <f t="shared" si="465"/>
        <v/>
      </c>
      <c r="Q2704" s="52" t="str">
        <f t="shared" si="466"/>
        <v/>
      </c>
      <c r="R2704" s="55" t="str">
        <f t="shared" si="467"/>
        <v/>
      </c>
      <c r="S2704" s="52" t="str">
        <f t="shared" si="475"/>
        <v/>
      </c>
      <c r="T2704" s="83" t="str">
        <f t="shared" si="468"/>
        <v/>
      </c>
      <c r="U2704" s="53" t="str">
        <f>IF(S2704="","",COUNTIF($S$7:S2704,"該当２"))</f>
        <v/>
      </c>
      <c r="V2704" s="56" t="str">
        <f t="shared" si="469"/>
        <v/>
      </c>
      <c r="W2704" s="83" t="str">
        <f t="shared" si="470"/>
        <v/>
      </c>
      <c r="X2704" s="53" t="str">
        <f>IF(V2704="","",COUNTIF($V$7:V2704,"該当３"))</f>
        <v/>
      </c>
    </row>
    <row r="2705" spans="2:24">
      <c r="B2705" s="78"/>
      <c r="C2705" s="77"/>
      <c r="D2705" s="78"/>
      <c r="E2705" s="77"/>
      <c r="K2705" s="52" t="str">
        <f t="shared" si="471"/>
        <v/>
      </c>
      <c r="L2705" s="83" t="str">
        <f t="shared" si="472"/>
        <v/>
      </c>
      <c r="M2705" s="53" t="str">
        <f>IF(K2705="","",COUNTIF($K$7:K2705,"ﾘｽﾄ１"))</f>
        <v/>
      </c>
      <c r="N2705" s="53" t="str">
        <f t="shared" si="473"/>
        <v/>
      </c>
      <c r="O2705" s="54" t="str">
        <f t="shared" si="474"/>
        <v/>
      </c>
      <c r="P2705" s="53" t="str">
        <f t="shared" si="465"/>
        <v/>
      </c>
      <c r="Q2705" s="52" t="str">
        <f t="shared" si="466"/>
        <v/>
      </c>
      <c r="R2705" s="55" t="str">
        <f t="shared" si="467"/>
        <v/>
      </c>
      <c r="S2705" s="52" t="str">
        <f t="shared" si="475"/>
        <v/>
      </c>
      <c r="T2705" s="83" t="str">
        <f t="shared" si="468"/>
        <v/>
      </c>
      <c r="U2705" s="53" t="str">
        <f>IF(S2705="","",COUNTIF($S$7:S2705,"該当２"))</f>
        <v/>
      </c>
      <c r="V2705" s="56" t="str">
        <f t="shared" si="469"/>
        <v/>
      </c>
      <c r="W2705" s="83" t="str">
        <f t="shared" si="470"/>
        <v/>
      </c>
      <c r="X2705" s="53" t="str">
        <f>IF(V2705="","",COUNTIF($V$7:V2705,"該当３"))</f>
        <v/>
      </c>
    </row>
    <row r="2706" spans="2:24">
      <c r="B2706" s="78"/>
      <c r="C2706" s="77"/>
      <c r="D2706" s="78"/>
      <c r="E2706" s="77"/>
      <c r="K2706" s="52" t="str">
        <f t="shared" si="471"/>
        <v/>
      </c>
      <c r="L2706" s="83" t="str">
        <f t="shared" si="472"/>
        <v/>
      </c>
      <c r="M2706" s="53" t="str">
        <f>IF(K2706="","",COUNTIF($K$7:K2706,"ﾘｽﾄ１"))</f>
        <v/>
      </c>
      <c r="N2706" s="53" t="str">
        <f t="shared" si="473"/>
        <v/>
      </c>
      <c r="O2706" s="54" t="str">
        <f t="shared" si="474"/>
        <v/>
      </c>
      <c r="P2706" s="53" t="str">
        <f t="shared" si="465"/>
        <v/>
      </c>
      <c r="Q2706" s="52" t="str">
        <f t="shared" si="466"/>
        <v/>
      </c>
      <c r="R2706" s="55" t="str">
        <f t="shared" si="467"/>
        <v/>
      </c>
      <c r="S2706" s="52" t="str">
        <f t="shared" si="475"/>
        <v/>
      </c>
      <c r="T2706" s="83" t="str">
        <f t="shared" si="468"/>
        <v/>
      </c>
      <c r="U2706" s="53" t="str">
        <f>IF(S2706="","",COUNTIF($S$7:S2706,"該当２"))</f>
        <v/>
      </c>
      <c r="V2706" s="56" t="str">
        <f t="shared" si="469"/>
        <v/>
      </c>
      <c r="W2706" s="83" t="str">
        <f t="shared" si="470"/>
        <v/>
      </c>
      <c r="X2706" s="53" t="str">
        <f>IF(V2706="","",COUNTIF($V$7:V2706,"該当３"))</f>
        <v/>
      </c>
    </row>
    <row r="2707" spans="2:24">
      <c r="B2707" s="78"/>
      <c r="C2707" s="77"/>
      <c r="D2707" s="78"/>
      <c r="E2707" s="77"/>
      <c r="K2707" s="52" t="str">
        <f t="shared" si="471"/>
        <v/>
      </c>
      <c r="L2707" s="83" t="str">
        <f t="shared" si="472"/>
        <v/>
      </c>
      <c r="M2707" s="53" t="str">
        <f>IF(K2707="","",COUNTIF($K$7:K2707,"ﾘｽﾄ１"))</f>
        <v/>
      </c>
      <c r="N2707" s="53" t="str">
        <f t="shared" si="473"/>
        <v/>
      </c>
      <c r="O2707" s="54" t="str">
        <f t="shared" si="474"/>
        <v/>
      </c>
      <c r="P2707" s="53" t="str">
        <f t="shared" si="465"/>
        <v/>
      </c>
      <c r="Q2707" s="52" t="str">
        <f t="shared" si="466"/>
        <v/>
      </c>
      <c r="R2707" s="55" t="str">
        <f t="shared" si="467"/>
        <v/>
      </c>
      <c r="S2707" s="52" t="str">
        <f t="shared" si="475"/>
        <v/>
      </c>
      <c r="T2707" s="83" t="str">
        <f t="shared" si="468"/>
        <v/>
      </c>
      <c r="U2707" s="53" t="str">
        <f>IF(S2707="","",COUNTIF($S$7:S2707,"該当２"))</f>
        <v/>
      </c>
      <c r="V2707" s="56" t="str">
        <f t="shared" si="469"/>
        <v/>
      </c>
      <c r="W2707" s="83" t="str">
        <f t="shared" si="470"/>
        <v/>
      </c>
      <c r="X2707" s="53" t="str">
        <f>IF(V2707="","",COUNTIF($V$7:V2707,"該当３"))</f>
        <v/>
      </c>
    </row>
    <row r="2708" spans="2:24">
      <c r="B2708" s="78"/>
      <c r="C2708" s="77"/>
      <c r="D2708" s="78"/>
      <c r="E2708" s="77"/>
      <c r="K2708" s="52" t="str">
        <f t="shared" si="471"/>
        <v/>
      </c>
      <c r="L2708" s="83" t="str">
        <f t="shared" si="472"/>
        <v/>
      </c>
      <c r="M2708" s="53" t="str">
        <f>IF(K2708="","",COUNTIF($K$7:K2708,"ﾘｽﾄ１"))</f>
        <v/>
      </c>
      <c r="N2708" s="53" t="str">
        <f t="shared" si="473"/>
        <v/>
      </c>
      <c r="O2708" s="54" t="str">
        <f t="shared" si="474"/>
        <v/>
      </c>
      <c r="P2708" s="53" t="str">
        <f t="shared" si="465"/>
        <v/>
      </c>
      <c r="Q2708" s="52" t="str">
        <f t="shared" si="466"/>
        <v/>
      </c>
      <c r="R2708" s="55" t="str">
        <f t="shared" si="467"/>
        <v/>
      </c>
      <c r="S2708" s="52" t="str">
        <f t="shared" si="475"/>
        <v/>
      </c>
      <c r="T2708" s="83" t="str">
        <f t="shared" si="468"/>
        <v/>
      </c>
      <c r="U2708" s="53" t="str">
        <f>IF(S2708="","",COUNTIF($S$7:S2708,"該当２"))</f>
        <v/>
      </c>
      <c r="V2708" s="56" t="str">
        <f t="shared" si="469"/>
        <v/>
      </c>
      <c r="W2708" s="83" t="str">
        <f t="shared" si="470"/>
        <v/>
      </c>
      <c r="X2708" s="53" t="str">
        <f>IF(V2708="","",COUNTIF($V$7:V2708,"該当３"))</f>
        <v/>
      </c>
    </row>
    <row r="2709" spans="2:24">
      <c r="B2709" s="78"/>
      <c r="C2709" s="77"/>
      <c r="D2709" s="78"/>
      <c r="E2709" s="77"/>
      <c r="K2709" s="52" t="str">
        <f t="shared" si="471"/>
        <v/>
      </c>
      <c r="L2709" s="83" t="str">
        <f t="shared" si="472"/>
        <v/>
      </c>
      <c r="M2709" s="53" t="str">
        <f>IF(K2709="","",COUNTIF($K$7:K2709,"ﾘｽﾄ１"))</f>
        <v/>
      </c>
      <c r="N2709" s="53" t="str">
        <f t="shared" si="473"/>
        <v/>
      </c>
      <c r="O2709" s="54" t="str">
        <f t="shared" si="474"/>
        <v/>
      </c>
      <c r="P2709" s="53" t="str">
        <f t="shared" si="465"/>
        <v/>
      </c>
      <c r="Q2709" s="52" t="str">
        <f t="shared" si="466"/>
        <v/>
      </c>
      <c r="R2709" s="55" t="str">
        <f t="shared" si="467"/>
        <v/>
      </c>
      <c r="S2709" s="52" t="str">
        <f t="shared" si="475"/>
        <v/>
      </c>
      <c r="T2709" s="83" t="str">
        <f t="shared" si="468"/>
        <v/>
      </c>
      <c r="U2709" s="53" t="str">
        <f>IF(S2709="","",COUNTIF($S$7:S2709,"該当２"))</f>
        <v/>
      </c>
      <c r="V2709" s="56" t="str">
        <f t="shared" si="469"/>
        <v/>
      </c>
      <c r="W2709" s="83" t="str">
        <f t="shared" si="470"/>
        <v/>
      </c>
      <c r="X2709" s="53" t="str">
        <f>IF(V2709="","",COUNTIF($V$7:V2709,"該当３"))</f>
        <v/>
      </c>
    </row>
    <row r="2710" spans="2:24">
      <c r="B2710" s="78"/>
      <c r="C2710" s="77"/>
      <c r="D2710" s="78"/>
      <c r="E2710" s="77"/>
      <c r="K2710" s="52" t="str">
        <f t="shared" si="471"/>
        <v/>
      </c>
      <c r="L2710" s="83" t="str">
        <f t="shared" si="472"/>
        <v/>
      </c>
      <c r="M2710" s="53" t="str">
        <f>IF(K2710="","",COUNTIF($K$7:K2710,"ﾘｽﾄ１"))</f>
        <v/>
      </c>
      <c r="N2710" s="53" t="str">
        <f t="shared" si="473"/>
        <v/>
      </c>
      <c r="O2710" s="54" t="str">
        <f t="shared" si="474"/>
        <v/>
      </c>
      <c r="P2710" s="53" t="str">
        <f t="shared" si="465"/>
        <v/>
      </c>
      <c r="Q2710" s="52" t="str">
        <f t="shared" si="466"/>
        <v/>
      </c>
      <c r="R2710" s="55" t="str">
        <f t="shared" si="467"/>
        <v/>
      </c>
      <c r="S2710" s="52" t="str">
        <f t="shared" si="475"/>
        <v/>
      </c>
      <c r="T2710" s="83" t="str">
        <f t="shared" si="468"/>
        <v/>
      </c>
      <c r="U2710" s="53" t="str">
        <f>IF(S2710="","",COUNTIF($S$7:S2710,"該当２"))</f>
        <v/>
      </c>
      <c r="V2710" s="56" t="str">
        <f t="shared" si="469"/>
        <v/>
      </c>
      <c r="W2710" s="83" t="str">
        <f t="shared" si="470"/>
        <v/>
      </c>
      <c r="X2710" s="53" t="str">
        <f>IF(V2710="","",COUNTIF($V$7:V2710,"該当３"))</f>
        <v/>
      </c>
    </row>
    <row r="2711" spans="2:24">
      <c r="B2711" s="78"/>
      <c r="C2711" s="77"/>
      <c r="D2711" s="78"/>
      <c r="E2711" s="77"/>
      <c r="K2711" s="52" t="str">
        <f t="shared" si="471"/>
        <v/>
      </c>
      <c r="L2711" s="83" t="str">
        <f t="shared" si="472"/>
        <v/>
      </c>
      <c r="M2711" s="53" t="str">
        <f>IF(K2711="","",COUNTIF($K$7:K2711,"ﾘｽﾄ１"))</f>
        <v/>
      </c>
      <c r="N2711" s="53" t="str">
        <f t="shared" si="473"/>
        <v/>
      </c>
      <c r="O2711" s="54" t="str">
        <f t="shared" si="474"/>
        <v/>
      </c>
      <c r="P2711" s="53" t="str">
        <f t="shared" si="465"/>
        <v/>
      </c>
      <c r="Q2711" s="52" t="str">
        <f t="shared" si="466"/>
        <v/>
      </c>
      <c r="R2711" s="55" t="str">
        <f t="shared" si="467"/>
        <v/>
      </c>
      <c r="S2711" s="52" t="str">
        <f t="shared" si="475"/>
        <v/>
      </c>
      <c r="T2711" s="83" t="str">
        <f t="shared" si="468"/>
        <v/>
      </c>
      <c r="U2711" s="53" t="str">
        <f>IF(S2711="","",COUNTIF($S$7:S2711,"該当２"))</f>
        <v/>
      </c>
      <c r="V2711" s="56" t="str">
        <f t="shared" si="469"/>
        <v/>
      </c>
      <c r="W2711" s="83" t="str">
        <f t="shared" si="470"/>
        <v/>
      </c>
      <c r="X2711" s="53" t="str">
        <f>IF(V2711="","",COUNTIF($V$7:V2711,"該当３"))</f>
        <v/>
      </c>
    </row>
    <row r="2712" spans="2:24">
      <c r="B2712" s="78"/>
      <c r="C2712" s="77"/>
      <c r="D2712" s="78"/>
      <c r="E2712" s="77"/>
      <c r="K2712" s="52" t="str">
        <f t="shared" si="471"/>
        <v/>
      </c>
      <c r="L2712" s="83" t="str">
        <f t="shared" si="472"/>
        <v/>
      </c>
      <c r="M2712" s="53" t="str">
        <f>IF(K2712="","",COUNTIF($K$7:K2712,"ﾘｽﾄ１"))</f>
        <v/>
      </c>
      <c r="N2712" s="53" t="str">
        <f t="shared" si="473"/>
        <v/>
      </c>
      <c r="O2712" s="54" t="str">
        <f t="shared" si="474"/>
        <v/>
      </c>
      <c r="P2712" s="53" t="str">
        <f t="shared" si="465"/>
        <v/>
      </c>
      <c r="Q2712" s="52" t="str">
        <f t="shared" si="466"/>
        <v/>
      </c>
      <c r="R2712" s="55" t="str">
        <f t="shared" si="467"/>
        <v/>
      </c>
      <c r="S2712" s="52" t="str">
        <f t="shared" si="475"/>
        <v/>
      </c>
      <c r="T2712" s="83" t="str">
        <f t="shared" si="468"/>
        <v/>
      </c>
      <c r="U2712" s="53" t="str">
        <f>IF(S2712="","",COUNTIF($S$7:S2712,"該当２"))</f>
        <v/>
      </c>
      <c r="V2712" s="56" t="str">
        <f t="shared" si="469"/>
        <v/>
      </c>
      <c r="W2712" s="83" t="str">
        <f t="shared" si="470"/>
        <v/>
      </c>
      <c r="X2712" s="53" t="str">
        <f>IF(V2712="","",COUNTIF($V$7:V2712,"該当３"))</f>
        <v/>
      </c>
    </row>
    <row r="2713" spans="2:24">
      <c r="B2713" s="78"/>
      <c r="C2713" s="77"/>
      <c r="D2713" s="78"/>
      <c r="E2713" s="77"/>
      <c r="K2713" s="52" t="str">
        <f t="shared" si="471"/>
        <v/>
      </c>
      <c r="L2713" s="83" t="str">
        <f t="shared" si="472"/>
        <v/>
      </c>
      <c r="M2713" s="53" t="str">
        <f>IF(K2713="","",COUNTIF($K$7:K2713,"ﾘｽﾄ１"))</f>
        <v/>
      </c>
      <c r="N2713" s="53" t="str">
        <f t="shared" si="473"/>
        <v/>
      </c>
      <c r="O2713" s="54" t="str">
        <f t="shared" si="474"/>
        <v/>
      </c>
      <c r="P2713" s="53" t="str">
        <f t="shared" si="465"/>
        <v/>
      </c>
      <c r="Q2713" s="52" t="str">
        <f t="shared" si="466"/>
        <v/>
      </c>
      <c r="R2713" s="55" t="str">
        <f t="shared" si="467"/>
        <v/>
      </c>
      <c r="S2713" s="52" t="str">
        <f t="shared" si="475"/>
        <v/>
      </c>
      <c r="T2713" s="83" t="str">
        <f t="shared" si="468"/>
        <v/>
      </c>
      <c r="U2713" s="53" t="str">
        <f>IF(S2713="","",COUNTIF($S$7:S2713,"該当２"))</f>
        <v/>
      </c>
      <c r="V2713" s="56" t="str">
        <f t="shared" si="469"/>
        <v/>
      </c>
      <c r="W2713" s="83" t="str">
        <f t="shared" si="470"/>
        <v/>
      </c>
      <c r="X2713" s="53" t="str">
        <f>IF(V2713="","",COUNTIF($V$7:V2713,"該当３"))</f>
        <v/>
      </c>
    </row>
    <row r="2714" spans="2:24">
      <c r="B2714" s="78"/>
      <c r="C2714" s="77"/>
      <c r="D2714" s="78"/>
      <c r="E2714" s="77"/>
      <c r="K2714" s="52" t="str">
        <f t="shared" si="471"/>
        <v/>
      </c>
      <c r="L2714" s="83" t="str">
        <f t="shared" si="472"/>
        <v/>
      </c>
      <c r="M2714" s="53" t="str">
        <f>IF(K2714="","",COUNTIF($K$7:K2714,"ﾘｽﾄ１"))</f>
        <v/>
      </c>
      <c r="N2714" s="53" t="str">
        <f t="shared" si="473"/>
        <v/>
      </c>
      <c r="O2714" s="54" t="str">
        <f t="shared" si="474"/>
        <v/>
      </c>
      <c r="P2714" s="53" t="str">
        <f t="shared" si="465"/>
        <v/>
      </c>
      <c r="Q2714" s="52" t="str">
        <f t="shared" si="466"/>
        <v/>
      </c>
      <c r="R2714" s="55" t="str">
        <f t="shared" si="467"/>
        <v/>
      </c>
      <c r="S2714" s="52" t="str">
        <f t="shared" si="475"/>
        <v/>
      </c>
      <c r="T2714" s="83" t="str">
        <f t="shared" si="468"/>
        <v/>
      </c>
      <c r="U2714" s="53" t="str">
        <f>IF(S2714="","",COUNTIF($S$7:S2714,"該当２"))</f>
        <v/>
      </c>
      <c r="V2714" s="56" t="str">
        <f t="shared" si="469"/>
        <v/>
      </c>
      <c r="W2714" s="83" t="str">
        <f t="shared" si="470"/>
        <v/>
      </c>
      <c r="X2714" s="53" t="str">
        <f>IF(V2714="","",COUNTIF($V$7:V2714,"該当３"))</f>
        <v/>
      </c>
    </row>
    <row r="2715" spans="2:24">
      <c r="B2715" s="78"/>
      <c r="C2715" s="77"/>
      <c r="D2715" s="78"/>
      <c r="E2715" s="77"/>
      <c r="K2715" s="52" t="str">
        <f t="shared" si="471"/>
        <v/>
      </c>
      <c r="L2715" s="83" t="str">
        <f t="shared" si="472"/>
        <v/>
      </c>
      <c r="M2715" s="53" t="str">
        <f>IF(K2715="","",COUNTIF($K$7:K2715,"ﾘｽﾄ１"))</f>
        <v/>
      </c>
      <c r="N2715" s="53" t="str">
        <f t="shared" si="473"/>
        <v/>
      </c>
      <c r="O2715" s="54" t="str">
        <f t="shared" si="474"/>
        <v/>
      </c>
      <c r="P2715" s="53" t="str">
        <f t="shared" si="465"/>
        <v/>
      </c>
      <c r="Q2715" s="52" t="str">
        <f t="shared" si="466"/>
        <v/>
      </c>
      <c r="R2715" s="55" t="str">
        <f t="shared" si="467"/>
        <v/>
      </c>
      <c r="S2715" s="52" t="str">
        <f t="shared" si="475"/>
        <v/>
      </c>
      <c r="T2715" s="83" t="str">
        <f t="shared" si="468"/>
        <v/>
      </c>
      <c r="U2715" s="53" t="str">
        <f>IF(S2715="","",COUNTIF($S$7:S2715,"該当２"))</f>
        <v/>
      </c>
      <c r="V2715" s="56" t="str">
        <f t="shared" si="469"/>
        <v/>
      </c>
      <c r="W2715" s="83" t="str">
        <f t="shared" si="470"/>
        <v/>
      </c>
      <c r="X2715" s="53" t="str">
        <f>IF(V2715="","",COUNTIF($V$7:V2715,"該当３"))</f>
        <v/>
      </c>
    </row>
    <row r="2716" spans="2:24">
      <c r="B2716" s="78"/>
      <c r="C2716" s="77"/>
      <c r="D2716" s="78"/>
      <c r="E2716" s="77"/>
      <c r="K2716" s="52" t="str">
        <f t="shared" si="471"/>
        <v/>
      </c>
      <c r="L2716" s="83" t="str">
        <f t="shared" si="472"/>
        <v/>
      </c>
      <c r="M2716" s="53" t="str">
        <f>IF(K2716="","",COUNTIF($K$7:K2716,"ﾘｽﾄ１"))</f>
        <v/>
      </c>
      <c r="N2716" s="53" t="str">
        <f t="shared" si="473"/>
        <v/>
      </c>
      <c r="O2716" s="54" t="str">
        <f t="shared" si="474"/>
        <v/>
      </c>
      <c r="P2716" s="53" t="str">
        <f t="shared" si="465"/>
        <v/>
      </c>
      <c r="Q2716" s="52" t="str">
        <f t="shared" si="466"/>
        <v/>
      </c>
      <c r="R2716" s="55" t="str">
        <f t="shared" si="467"/>
        <v/>
      </c>
      <c r="S2716" s="52" t="str">
        <f t="shared" si="475"/>
        <v/>
      </c>
      <c r="T2716" s="83" t="str">
        <f t="shared" si="468"/>
        <v/>
      </c>
      <c r="U2716" s="53" t="str">
        <f>IF(S2716="","",COUNTIF($S$7:S2716,"該当２"))</f>
        <v/>
      </c>
      <c r="V2716" s="56" t="str">
        <f t="shared" si="469"/>
        <v/>
      </c>
      <c r="W2716" s="83" t="str">
        <f t="shared" si="470"/>
        <v/>
      </c>
      <c r="X2716" s="53" t="str">
        <f>IF(V2716="","",COUNTIF($V$7:V2716,"該当３"))</f>
        <v/>
      </c>
    </row>
    <row r="2717" spans="2:24">
      <c r="B2717" s="78"/>
      <c r="C2717" s="77"/>
      <c r="D2717" s="78"/>
      <c r="E2717" s="77"/>
      <c r="K2717" s="52" t="str">
        <f t="shared" si="471"/>
        <v/>
      </c>
      <c r="L2717" s="83" t="str">
        <f t="shared" si="472"/>
        <v/>
      </c>
      <c r="M2717" s="53" t="str">
        <f>IF(K2717="","",COUNTIF($K$7:K2717,"ﾘｽﾄ１"))</f>
        <v/>
      </c>
      <c r="N2717" s="53" t="str">
        <f t="shared" si="473"/>
        <v/>
      </c>
      <c r="O2717" s="54" t="str">
        <f t="shared" si="474"/>
        <v/>
      </c>
      <c r="P2717" s="53" t="str">
        <f t="shared" si="465"/>
        <v/>
      </c>
      <c r="Q2717" s="52" t="str">
        <f t="shared" si="466"/>
        <v/>
      </c>
      <c r="R2717" s="55" t="str">
        <f t="shared" si="467"/>
        <v/>
      </c>
      <c r="S2717" s="52" t="str">
        <f t="shared" si="475"/>
        <v/>
      </c>
      <c r="T2717" s="83" t="str">
        <f t="shared" si="468"/>
        <v/>
      </c>
      <c r="U2717" s="53" t="str">
        <f>IF(S2717="","",COUNTIF($S$7:S2717,"該当２"))</f>
        <v/>
      </c>
      <c r="V2717" s="56" t="str">
        <f t="shared" si="469"/>
        <v/>
      </c>
      <c r="W2717" s="83" t="str">
        <f t="shared" si="470"/>
        <v/>
      </c>
      <c r="X2717" s="53" t="str">
        <f>IF(V2717="","",COUNTIF($V$7:V2717,"該当３"))</f>
        <v/>
      </c>
    </row>
    <row r="2718" spans="2:24">
      <c r="B2718" s="78"/>
      <c r="C2718" s="77"/>
      <c r="D2718" s="78"/>
      <c r="E2718" s="77"/>
      <c r="K2718" s="52" t="str">
        <f t="shared" si="471"/>
        <v/>
      </c>
      <c r="L2718" s="83" t="str">
        <f t="shared" si="472"/>
        <v/>
      </c>
      <c r="M2718" s="53" t="str">
        <f>IF(K2718="","",COUNTIF($K$7:K2718,"ﾘｽﾄ１"))</f>
        <v/>
      </c>
      <c r="N2718" s="53" t="str">
        <f t="shared" si="473"/>
        <v/>
      </c>
      <c r="O2718" s="54" t="str">
        <f t="shared" si="474"/>
        <v/>
      </c>
      <c r="P2718" s="53" t="str">
        <f t="shared" si="465"/>
        <v/>
      </c>
      <c r="Q2718" s="52" t="str">
        <f t="shared" si="466"/>
        <v/>
      </c>
      <c r="R2718" s="55" t="str">
        <f t="shared" si="467"/>
        <v/>
      </c>
      <c r="S2718" s="52" t="str">
        <f t="shared" si="475"/>
        <v/>
      </c>
      <c r="T2718" s="83" t="str">
        <f t="shared" si="468"/>
        <v/>
      </c>
      <c r="U2718" s="53" t="str">
        <f>IF(S2718="","",COUNTIF($S$7:S2718,"該当２"))</f>
        <v/>
      </c>
      <c r="V2718" s="56" t="str">
        <f t="shared" si="469"/>
        <v/>
      </c>
      <c r="W2718" s="83" t="str">
        <f t="shared" si="470"/>
        <v/>
      </c>
      <c r="X2718" s="53" t="str">
        <f>IF(V2718="","",COUNTIF($V$7:V2718,"該当３"))</f>
        <v/>
      </c>
    </row>
    <row r="2719" spans="2:24">
      <c r="B2719" s="78"/>
      <c r="C2719" s="77"/>
      <c r="D2719" s="78"/>
      <c r="E2719" s="77"/>
      <c r="K2719" s="52" t="str">
        <f t="shared" si="471"/>
        <v/>
      </c>
      <c r="L2719" s="83" t="str">
        <f t="shared" si="472"/>
        <v/>
      </c>
      <c r="M2719" s="53" t="str">
        <f>IF(K2719="","",COUNTIF($K$7:K2719,"ﾘｽﾄ１"))</f>
        <v/>
      </c>
      <c r="N2719" s="53" t="str">
        <f t="shared" si="473"/>
        <v/>
      </c>
      <c r="O2719" s="54" t="str">
        <f t="shared" si="474"/>
        <v/>
      </c>
      <c r="P2719" s="53" t="str">
        <f t="shared" si="465"/>
        <v/>
      </c>
      <c r="Q2719" s="52" t="str">
        <f t="shared" si="466"/>
        <v/>
      </c>
      <c r="R2719" s="55" t="str">
        <f t="shared" si="467"/>
        <v/>
      </c>
      <c r="S2719" s="52" t="str">
        <f t="shared" si="475"/>
        <v/>
      </c>
      <c r="T2719" s="83" t="str">
        <f t="shared" si="468"/>
        <v/>
      </c>
      <c r="U2719" s="53" t="str">
        <f>IF(S2719="","",COUNTIF($S$7:S2719,"該当２"))</f>
        <v/>
      </c>
      <c r="V2719" s="56" t="str">
        <f t="shared" si="469"/>
        <v/>
      </c>
      <c r="W2719" s="83" t="str">
        <f t="shared" si="470"/>
        <v/>
      </c>
      <c r="X2719" s="53" t="str">
        <f>IF(V2719="","",COUNTIF($V$7:V2719,"該当３"))</f>
        <v/>
      </c>
    </row>
    <row r="2720" spans="2:24">
      <c r="B2720" s="78"/>
      <c r="C2720" s="77"/>
      <c r="D2720" s="78"/>
      <c r="E2720" s="77"/>
      <c r="K2720" s="52" t="str">
        <f t="shared" si="471"/>
        <v/>
      </c>
      <c r="L2720" s="83" t="str">
        <f t="shared" si="472"/>
        <v/>
      </c>
      <c r="M2720" s="53" t="str">
        <f>IF(K2720="","",COUNTIF($K$7:K2720,"ﾘｽﾄ１"))</f>
        <v/>
      </c>
      <c r="N2720" s="53" t="str">
        <f t="shared" si="473"/>
        <v/>
      </c>
      <c r="O2720" s="54" t="str">
        <f t="shared" si="474"/>
        <v/>
      </c>
      <c r="P2720" s="53" t="str">
        <f t="shared" si="465"/>
        <v/>
      </c>
      <c r="Q2720" s="52" t="str">
        <f t="shared" si="466"/>
        <v/>
      </c>
      <c r="R2720" s="55" t="str">
        <f t="shared" si="467"/>
        <v/>
      </c>
      <c r="S2720" s="52" t="str">
        <f t="shared" si="475"/>
        <v/>
      </c>
      <c r="T2720" s="83" t="str">
        <f t="shared" si="468"/>
        <v/>
      </c>
      <c r="U2720" s="53" t="str">
        <f>IF(S2720="","",COUNTIF($S$7:S2720,"該当２"))</f>
        <v/>
      </c>
      <c r="V2720" s="56" t="str">
        <f t="shared" si="469"/>
        <v/>
      </c>
      <c r="W2720" s="83" t="str">
        <f t="shared" si="470"/>
        <v/>
      </c>
      <c r="X2720" s="53" t="str">
        <f>IF(V2720="","",COUNTIF($V$7:V2720,"該当３"))</f>
        <v/>
      </c>
    </row>
    <row r="2721" spans="2:24">
      <c r="B2721" s="78"/>
      <c r="C2721" s="77"/>
      <c r="D2721" s="78"/>
      <c r="E2721" s="77"/>
      <c r="K2721" s="52" t="str">
        <f t="shared" si="471"/>
        <v/>
      </c>
      <c r="L2721" s="83" t="str">
        <f t="shared" si="472"/>
        <v/>
      </c>
      <c r="M2721" s="53" t="str">
        <f>IF(K2721="","",COUNTIF($K$7:K2721,"ﾘｽﾄ１"))</f>
        <v/>
      </c>
      <c r="N2721" s="53" t="str">
        <f t="shared" si="473"/>
        <v/>
      </c>
      <c r="O2721" s="54" t="str">
        <f t="shared" si="474"/>
        <v/>
      </c>
      <c r="P2721" s="53" t="str">
        <f t="shared" si="465"/>
        <v/>
      </c>
      <c r="Q2721" s="52" t="str">
        <f t="shared" si="466"/>
        <v/>
      </c>
      <c r="R2721" s="55" t="str">
        <f t="shared" si="467"/>
        <v/>
      </c>
      <c r="S2721" s="52" t="str">
        <f t="shared" si="475"/>
        <v/>
      </c>
      <c r="T2721" s="83" t="str">
        <f t="shared" si="468"/>
        <v/>
      </c>
      <c r="U2721" s="53" t="str">
        <f>IF(S2721="","",COUNTIF($S$7:S2721,"該当２"))</f>
        <v/>
      </c>
      <c r="V2721" s="56" t="str">
        <f t="shared" si="469"/>
        <v/>
      </c>
      <c r="W2721" s="83" t="str">
        <f t="shared" si="470"/>
        <v/>
      </c>
      <c r="X2721" s="53" t="str">
        <f>IF(V2721="","",COUNTIF($V$7:V2721,"該当３"))</f>
        <v/>
      </c>
    </row>
    <row r="2722" spans="2:24">
      <c r="B2722" s="78"/>
      <c r="C2722" s="77"/>
      <c r="D2722" s="78"/>
      <c r="E2722" s="77"/>
      <c r="K2722" s="52" t="str">
        <f t="shared" si="471"/>
        <v/>
      </c>
      <c r="L2722" s="83" t="str">
        <f t="shared" si="472"/>
        <v/>
      </c>
      <c r="M2722" s="53" t="str">
        <f>IF(K2722="","",COUNTIF($K$7:K2722,"ﾘｽﾄ１"))</f>
        <v/>
      </c>
      <c r="N2722" s="53" t="str">
        <f t="shared" si="473"/>
        <v/>
      </c>
      <c r="O2722" s="54" t="str">
        <f t="shared" si="474"/>
        <v/>
      </c>
      <c r="P2722" s="53" t="str">
        <f t="shared" si="465"/>
        <v/>
      </c>
      <c r="Q2722" s="52" t="str">
        <f t="shared" si="466"/>
        <v/>
      </c>
      <c r="R2722" s="55" t="str">
        <f t="shared" si="467"/>
        <v/>
      </c>
      <c r="S2722" s="52" t="str">
        <f t="shared" si="475"/>
        <v/>
      </c>
      <c r="T2722" s="83" t="str">
        <f t="shared" si="468"/>
        <v/>
      </c>
      <c r="U2722" s="53" t="str">
        <f>IF(S2722="","",COUNTIF($S$7:S2722,"該当２"))</f>
        <v/>
      </c>
      <c r="V2722" s="56" t="str">
        <f t="shared" si="469"/>
        <v/>
      </c>
      <c r="W2722" s="83" t="str">
        <f t="shared" si="470"/>
        <v/>
      </c>
      <c r="X2722" s="53" t="str">
        <f>IF(V2722="","",COUNTIF($V$7:V2722,"該当３"))</f>
        <v/>
      </c>
    </row>
    <row r="2723" spans="2:24">
      <c r="B2723" s="78"/>
      <c r="C2723" s="77"/>
      <c r="D2723" s="78"/>
      <c r="E2723" s="77"/>
      <c r="K2723" s="52" t="str">
        <f t="shared" si="471"/>
        <v/>
      </c>
      <c r="L2723" s="83" t="str">
        <f t="shared" si="472"/>
        <v/>
      </c>
      <c r="M2723" s="53" t="str">
        <f>IF(K2723="","",COUNTIF($K$7:K2723,"ﾘｽﾄ１"))</f>
        <v/>
      </c>
      <c r="N2723" s="53" t="str">
        <f t="shared" si="473"/>
        <v/>
      </c>
      <c r="O2723" s="54" t="str">
        <f t="shared" si="474"/>
        <v/>
      </c>
      <c r="P2723" s="53" t="str">
        <f t="shared" si="465"/>
        <v/>
      </c>
      <c r="Q2723" s="52" t="str">
        <f t="shared" si="466"/>
        <v/>
      </c>
      <c r="R2723" s="55" t="str">
        <f t="shared" si="467"/>
        <v/>
      </c>
      <c r="S2723" s="52" t="str">
        <f t="shared" si="475"/>
        <v/>
      </c>
      <c r="T2723" s="83" t="str">
        <f t="shared" si="468"/>
        <v/>
      </c>
      <c r="U2723" s="53" t="str">
        <f>IF(S2723="","",COUNTIF($S$7:S2723,"該当２"))</f>
        <v/>
      </c>
      <c r="V2723" s="56" t="str">
        <f t="shared" si="469"/>
        <v/>
      </c>
      <c r="W2723" s="83" t="str">
        <f t="shared" si="470"/>
        <v/>
      </c>
      <c r="X2723" s="53" t="str">
        <f>IF(V2723="","",COUNTIF($V$7:V2723,"該当３"))</f>
        <v/>
      </c>
    </row>
    <row r="2724" spans="2:24">
      <c r="B2724" s="78"/>
      <c r="C2724" s="77"/>
      <c r="D2724" s="78"/>
      <c r="E2724" s="77"/>
      <c r="K2724" s="52" t="str">
        <f t="shared" si="471"/>
        <v/>
      </c>
      <c r="L2724" s="83" t="str">
        <f t="shared" si="472"/>
        <v/>
      </c>
      <c r="M2724" s="53" t="str">
        <f>IF(K2724="","",COUNTIF($K$7:K2724,"ﾘｽﾄ１"))</f>
        <v/>
      </c>
      <c r="N2724" s="53" t="str">
        <f t="shared" si="473"/>
        <v/>
      </c>
      <c r="O2724" s="54" t="str">
        <f t="shared" si="474"/>
        <v/>
      </c>
      <c r="P2724" s="53" t="str">
        <f t="shared" si="465"/>
        <v/>
      </c>
      <c r="Q2724" s="52" t="str">
        <f t="shared" si="466"/>
        <v/>
      </c>
      <c r="R2724" s="55" t="str">
        <f t="shared" si="467"/>
        <v/>
      </c>
      <c r="S2724" s="52" t="str">
        <f t="shared" si="475"/>
        <v/>
      </c>
      <c r="T2724" s="83" t="str">
        <f t="shared" si="468"/>
        <v/>
      </c>
      <c r="U2724" s="53" t="str">
        <f>IF(S2724="","",COUNTIF($S$7:S2724,"該当２"))</f>
        <v/>
      </c>
      <c r="V2724" s="56" t="str">
        <f t="shared" si="469"/>
        <v/>
      </c>
      <c r="W2724" s="83" t="str">
        <f t="shared" si="470"/>
        <v/>
      </c>
      <c r="X2724" s="53" t="str">
        <f>IF(V2724="","",COUNTIF($V$7:V2724,"該当３"))</f>
        <v/>
      </c>
    </row>
    <row r="2725" spans="2:24">
      <c r="B2725" s="78"/>
      <c r="C2725" s="77"/>
      <c r="D2725" s="78"/>
      <c r="E2725" s="77"/>
      <c r="K2725" s="52" t="str">
        <f t="shared" si="471"/>
        <v/>
      </c>
      <c r="L2725" s="83" t="str">
        <f t="shared" si="472"/>
        <v/>
      </c>
      <c r="M2725" s="53" t="str">
        <f>IF(K2725="","",COUNTIF($K$7:K2725,"ﾘｽﾄ１"))</f>
        <v/>
      </c>
      <c r="N2725" s="53" t="str">
        <f t="shared" si="473"/>
        <v/>
      </c>
      <c r="O2725" s="54" t="str">
        <f t="shared" si="474"/>
        <v/>
      </c>
      <c r="P2725" s="53" t="str">
        <f t="shared" si="465"/>
        <v/>
      </c>
      <c r="Q2725" s="52" t="str">
        <f t="shared" si="466"/>
        <v/>
      </c>
      <c r="R2725" s="55" t="str">
        <f t="shared" si="467"/>
        <v/>
      </c>
      <c r="S2725" s="52" t="str">
        <f t="shared" si="475"/>
        <v/>
      </c>
      <c r="T2725" s="83" t="str">
        <f t="shared" si="468"/>
        <v/>
      </c>
      <c r="U2725" s="53" t="str">
        <f>IF(S2725="","",COUNTIF($S$7:S2725,"該当２"))</f>
        <v/>
      </c>
      <c r="V2725" s="56" t="str">
        <f t="shared" si="469"/>
        <v/>
      </c>
      <c r="W2725" s="83" t="str">
        <f t="shared" si="470"/>
        <v/>
      </c>
      <c r="X2725" s="53" t="str">
        <f>IF(V2725="","",COUNTIF($V$7:V2725,"該当３"))</f>
        <v/>
      </c>
    </row>
    <row r="2726" spans="2:24">
      <c r="B2726" s="78"/>
      <c r="C2726" s="77"/>
      <c r="D2726" s="78"/>
      <c r="E2726" s="77"/>
      <c r="K2726" s="52" t="str">
        <f t="shared" si="471"/>
        <v/>
      </c>
      <c r="L2726" s="83" t="str">
        <f t="shared" si="472"/>
        <v/>
      </c>
      <c r="M2726" s="53" t="str">
        <f>IF(K2726="","",COUNTIF($K$7:K2726,"ﾘｽﾄ１"))</f>
        <v/>
      </c>
      <c r="N2726" s="53" t="str">
        <f t="shared" si="473"/>
        <v/>
      </c>
      <c r="O2726" s="54" t="str">
        <f t="shared" si="474"/>
        <v/>
      </c>
      <c r="P2726" s="53" t="str">
        <f t="shared" si="465"/>
        <v/>
      </c>
      <c r="Q2726" s="52" t="str">
        <f t="shared" si="466"/>
        <v/>
      </c>
      <c r="R2726" s="55" t="str">
        <f t="shared" si="467"/>
        <v/>
      </c>
      <c r="S2726" s="52" t="str">
        <f t="shared" si="475"/>
        <v/>
      </c>
      <c r="T2726" s="83" t="str">
        <f t="shared" si="468"/>
        <v/>
      </c>
      <c r="U2726" s="53" t="str">
        <f>IF(S2726="","",COUNTIF($S$7:S2726,"該当２"))</f>
        <v/>
      </c>
      <c r="V2726" s="56" t="str">
        <f t="shared" si="469"/>
        <v/>
      </c>
      <c r="W2726" s="83" t="str">
        <f t="shared" si="470"/>
        <v/>
      </c>
      <c r="X2726" s="53" t="str">
        <f>IF(V2726="","",COUNTIF($V$7:V2726,"該当３"))</f>
        <v/>
      </c>
    </row>
    <row r="2727" spans="2:24">
      <c r="B2727" s="78"/>
      <c r="C2727" s="77"/>
      <c r="D2727" s="78"/>
      <c r="E2727" s="77"/>
      <c r="K2727" s="52" t="str">
        <f t="shared" si="471"/>
        <v/>
      </c>
      <c r="L2727" s="83" t="str">
        <f t="shared" si="472"/>
        <v/>
      </c>
      <c r="M2727" s="53" t="str">
        <f>IF(K2727="","",COUNTIF($K$7:K2727,"ﾘｽﾄ１"))</f>
        <v/>
      </c>
      <c r="N2727" s="53" t="str">
        <f t="shared" si="473"/>
        <v/>
      </c>
      <c r="O2727" s="54" t="str">
        <f t="shared" si="474"/>
        <v/>
      </c>
      <c r="P2727" s="53" t="str">
        <f t="shared" si="465"/>
        <v/>
      </c>
      <c r="Q2727" s="52" t="str">
        <f t="shared" si="466"/>
        <v/>
      </c>
      <c r="R2727" s="55" t="str">
        <f t="shared" si="467"/>
        <v/>
      </c>
      <c r="S2727" s="52" t="str">
        <f t="shared" si="475"/>
        <v/>
      </c>
      <c r="T2727" s="83" t="str">
        <f t="shared" si="468"/>
        <v/>
      </c>
      <c r="U2727" s="53" t="str">
        <f>IF(S2727="","",COUNTIF($S$7:S2727,"該当２"))</f>
        <v/>
      </c>
      <c r="V2727" s="56" t="str">
        <f t="shared" si="469"/>
        <v/>
      </c>
      <c r="W2727" s="83" t="str">
        <f t="shared" si="470"/>
        <v/>
      </c>
      <c r="X2727" s="53" t="str">
        <f>IF(V2727="","",COUNTIF($V$7:V2727,"該当３"))</f>
        <v/>
      </c>
    </row>
    <row r="2728" spans="2:24">
      <c r="B2728" s="78"/>
      <c r="C2728" s="77"/>
      <c r="D2728" s="78"/>
      <c r="E2728" s="77"/>
      <c r="K2728" s="52" t="str">
        <f t="shared" si="471"/>
        <v/>
      </c>
      <c r="L2728" s="83" t="str">
        <f t="shared" si="472"/>
        <v/>
      </c>
      <c r="M2728" s="53" t="str">
        <f>IF(K2728="","",COUNTIF($K$7:K2728,"ﾘｽﾄ１"))</f>
        <v/>
      </c>
      <c r="N2728" s="53" t="str">
        <f t="shared" si="473"/>
        <v/>
      </c>
      <c r="O2728" s="54" t="str">
        <f t="shared" si="474"/>
        <v/>
      </c>
      <c r="P2728" s="53" t="str">
        <f t="shared" si="465"/>
        <v/>
      </c>
      <c r="Q2728" s="52" t="str">
        <f t="shared" si="466"/>
        <v/>
      </c>
      <c r="R2728" s="55" t="str">
        <f t="shared" si="467"/>
        <v/>
      </c>
      <c r="S2728" s="52" t="str">
        <f t="shared" si="475"/>
        <v/>
      </c>
      <c r="T2728" s="83" t="str">
        <f t="shared" si="468"/>
        <v/>
      </c>
      <c r="U2728" s="53" t="str">
        <f>IF(S2728="","",COUNTIF($S$7:S2728,"該当２"))</f>
        <v/>
      </c>
      <c r="V2728" s="56" t="str">
        <f t="shared" si="469"/>
        <v/>
      </c>
      <c r="W2728" s="83" t="str">
        <f t="shared" si="470"/>
        <v/>
      </c>
      <c r="X2728" s="53" t="str">
        <f>IF(V2728="","",COUNTIF($V$7:V2728,"該当３"))</f>
        <v/>
      </c>
    </row>
    <row r="2729" spans="2:24">
      <c r="B2729" s="78"/>
      <c r="C2729" s="77"/>
      <c r="D2729" s="78"/>
      <c r="E2729" s="77"/>
      <c r="K2729" s="52" t="str">
        <f t="shared" si="471"/>
        <v/>
      </c>
      <c r="L2729" s="83" t="str">
        <f t="shared" si="472"/>
        <v/>
      </c>
      <c r="M2729" s="53" t="str">
        <f>IF(K2729="","",COUNTIF($K$7:K2729,"ﾘｽﾄ１"))</f>
        <v/>
      </c>
      <c r="N2729" s="53" t="str">
        <f t="shared" si="473"/>
        <v/>
      </c>
      <c r="O2729" s="54" t="str">
        <f t="shared" si="474"/>
        <v/>
      </c>
      <c r="P2729" s="53" t="str">
        <f t="shared" si="465"/>
        <v/>
      </c>
      <c r="Q2729" s="52" t="str">
        <f t="shared" si="466"/>
        <v/>
      </c>
      <c r="R2729" s="55" t="str">
        <f t="shared" si="467"/>
        <v/>
      </c>
      <c r="S2729" s="52" t="str">
        <f t="shared" si="475"/>
        <v/>
      </c>
      <c r="T2729" s="83" t="str">
        <f t="shared" si="468"/>
        <v/>
      </c>
      <c r="U2729" s="53" t="str">
        <f>IF(S2729="","",COUNTIF($S$7:S2729,"該当２"))</f>
        <v/>
      </c>
      <c r="V2729" s="56" t="str">
        <f t="shared" si="469"/>
        <v/>
      </c>
      <c r="W2729" s="83" t="str">
        <f t="shared" si="470"/>
        <v/>
      </c>
      <c r="X2729" s="53" t="str">
        <f>IF(V2729="","",COUNTIF($V$7:V2729,"該当３"))</f>
        <v/>
      </c>
    </row>
    <row r="2730" spans="2:24">
      <c r="B2730" s="78"/>
      <c r="C2730" s="77"/>
      <c r="D2730" s="78"/>
      <c r="E2730" s="77"/>
      <c r="K2730" s="52" t="str">
        <f t="shared" si="471"/>
        <v/>
      </c>
      <c r="L2730" s="83" t="str">
        <f t="shared" si="472"/>
        <v/>
      </c>
      <c r="M2730" s="53" t="str">
        <f>IF(K2730="","",COUNTIF($K$7:K2730,"ﾘｽﾄ１"))</f>
        <v/>
      </c>
      <c r="N2730" s="53" t="str">
        <f t="shared" si="473"/>
        <v/>
      </c>
      <c r="O2730" s="54" t="str">
        <f t="shared" si="474"/>
        <v/>
      </c>
      <c r="P2730" s="53" t="str">
        <f t="shared" si="465"/>
        <v/>
      </c>
      <c r="Q2730" s="52" t="str">
        <f t="shared" si="466"/>
        <v/>
      </c>
      <c r="R2730" s="55" t="str">
        <f t="shared" si="467"/>
        <v/>
      </c>
      <c r="S2730" s="52" t="str">
        <f t="shared" si="475"/>
        <v/>
      </c>
      <c r="T2730" s="83" t="str">
        <f t="shared" si="468"/>
        <v/>
      </c>
      <c r="U2730" s="53" t="str">
        <f>IF(S2730="","",COUNTIF($S$7:S2730,"該当２"))</f>
        <v/>
      </c>
      <c r="V2730" s="56" t="str">
        <f t="shared" si="469"/>
        <v/>
      </c>
      <c r="W2730" s="83" t="str">
        <f t="shared" si="470"/>
        <v/>
      </c>
      <c r="X2730" s="53" t="str">
        <f>IF(V2730="","",COUNTIF($V$7:V2730,"該当３"))</f>
        <v/>
      </c>
    </row>
    <row r="2731" spans="2:24">
      <c r="B2731" s="78"/>
      <c r="C2731" s="77"/>
      <c r="D2731" s="78"/>
      <c r="E2731" s="77"/>
      <c r="K2731" s="52" t="str">
        <f t="shared" si="471"/>
        <v/>
      </c>
      <c r="L2731" s="83" t="str">
        <f t="shared" si="472"/>
        <v/>
      </c>
      <c r="M2731" s="53" t="str">
        <f>IF(K2731="","",COUNTIF($K$7:K2731,"ﾘｽﾄ１"))</f>
        <v/>
      </c>
      <c r="N2731" s="53" t="str">
        <f t="shared" si="473"/>
        <v/>
      </c>
      <c r="O2731" s="54" t="str">
        <f t="shared" si="474"/>
        <v/>
      </c>
      <c r="P2731" s="53" t="str">
        <f t="shared" si="465"/>
        <v/>
      </c>
      <c r="Q2731" s="52" t="str">
        <f t="shared" si="466"/>
        <v/>
      </c>
      <c r="R2731" s="55" t="str">
        <f t="shared" si="467"/>
        <v/>
      </c>
      <c r="S2731" s="52" t="str">
        <f t="shared" si="475"/>
        <v/>
      </c>
      <c r="T2731" s="83" t="str">
        <f t="shared" si="468"/>
        <v/>
      </c>
      <c r="U2731" s="53" t="str">
        <f>IF(S2731="","",COUNTIF($S$7:S2731,"該当２"))</f>
        <v/>
      </c>
      <c r="V2731" s="56" t="str">
        <f t="shared" si="469"/>
        <v/>
      </c>
      <c r="W2731" s="83" t="str">
        <f t="shared" si="470"/>
        <v/>
      </c>
      <c r="X2731" s="53" t="str">
        <f>IF(V2731="","",COUNTIF($V$7:V2731,"該当３"))</f>
        <v/>
      </c>
    </row>
    <row r="2732" spans="2:24">
      <c r="B2732" s="78"/>
      <c r="C2732" s="77"/>
      <c r="D2732" s="78"/>
      <c r="E2732" s="77"/>
      <c r="K2732" s="52" t="str">
        <f t="shared" si="471"/>
        <v/>
      </c>
      <c r="L2732" s="83" t="str">
        <f t="shared" si="472"/>
        <v/>
      </c>
      <c r="M2732" s="53" t="str">
        <f>IF(K2732="","",COUNTIF($K$7:K2732,"ﾘｽﾄ１"))</f>
        <v/>
      </c>
      <c r="N2732" s="53" t="str">
        <f t="shared" si="473"/>
        <v/>
      </c>
      <c r="O2732" s="54" t="str">
        <f t="shared" si="474"/>
        <v/>
      </c>
      <c r="P2732" s="53" t="str">
        <f t="shared" si="465"/>
        <v/>
      </c>
      <c r="Q2732" s="52" t="str">
        <f t="shared" si="466"/>
        <v/>
      </c>
      <c r="R2732" s="55" t="str">
        <f t="shared" si="467"/>
        <v/>
      </c>
      <c r="S2732" s="52" t="str">
        <f t="shared" si="475"/>
        <v/>
      </c>
      <c r="T2732" s="83" t="str">
        <f t="shared" si="468"/>
        <v/>
      </c>
      <c r="U2732" s="53" t="str">
        <f>IF(S2732="","",COUNTIF($S$7:S2732,"該当２"))</f>
        <v/>
      </c>
      <c r="V2732" s="56" t="str">
        <f t="shared" si="469"/>
        <v/>
      </c>
      <c r="W2732" s="83" t="str">
        <f t="shared" si="470"/>
        <v/>
      </c>
      <c r="X2732" s="53" t="str">
        <f>IF(V2732="","",COUNTIF($V$7:V2732,"該当３"))</f>
        <v/>
      </c>
    </row>
    <row r="2733" spans="2:24">
      <c r="B2733" s="78"/>
      <c r="C2733" s="77"/>
      <c r="D2733" s="78"/>
      <c r="E2733" s="77"/>
      <c r="K2733" s="52" t="str">
        <f t="shared" si="471"/>
        <v/>
      </c>
      <c r="L2733" s="83" t="str">
        <f t="shared" si="472"/>
        <v/>
      </c>
      <c r="M2733" s="53" t="str">
        <f>IF(K2733="","",COUNTIF($K$7:K2733,"ﾘｽﾄ１"))</f>
        <v/>
      </c>
      <c r="N2733" s="53" t="str">
        <f t="shared" si="473"/>
        <v/>
      </c>
      <c r="O2733" s="54" t="str">
        <f t="shared" si="474"/>
        <v/>
      </c>
      <c r="P2733" s="53" t="str">
        <f t="shared" si="465"/>
        <v/>
      </c>
      <c r="Q2733" s="52" t="str">
        <f t="shared" si="466"/>
        <v/>
      </c>
      <c r="R2733" s="55" t="str">
        <f t="shared" si="467"/>
        <v/>
      </c>
      <c r="S2733" s="52" t="str">
        <f t="shared" si="475"/>
        <v/>
      </c>
      <c r="T2733" s="83" t="str">
        <f t="shared" si="468"/>
        <v/>
      </c>
      <c r="U2733" s="53" t="str">
        <f>IF(S2733="","",COUNTIF($S$7:S2733,"該当２"))</f>
        <v/>
      </c>
      <c r="V2733" s="56" t="str">
        <f t="shared" si="469"/>
        <v/>
      </c>
      <c r="W2733" s="83" t="str">
        <f t="shared" si="470"/>
        <v/>
      </c>
      <c r="X2733" s="53" t="str">
        <f>IF(V2733="","",COUNTIF($V$7:V2733,"該当３"))</f>
        <v/>
      </c>
    </row>
    <row r="2734" spans="2:24">
      <c r="B2734" s="78"/>
      <c r="C2734" s="77"/>
      <c r="D2734" s="78"/>
      <c r="E2734" s="77"/>
      <c r="K2734" s="52" t="str">
        <f t="shared" si="471"/>
        <v/>
      </c>
      <c r="L2734" s="83" t="str">
        <f t="shared" si="472"/>
        <v/>
      </c>
      <c r="M2734" s="53" t="str">
        <f>IF(K2734="","",COUNTIF($K$7:K2734,"ﾘｽﾄ１"))</f>
        <v/>
      </c>
      <c r="N2734" s="53" t="str">
        <f t="shared" si="473"/>
        <v/>
      </c>
      <c r="O2734" s="54" t="str">
        <f t="shared" si="474"/>
        <v/>
      </c>
      <c r="P2734" s="53" t="str">
        <f t="shared" si="465"/>
        <v/>
      </c>
      <c r="Q2734" s="52" t="str">
        <f t="shared" si="466"/>
        <v/>
      </c>
      <c r="R2734" s="55" t="str">
        <f t="shared" si="467"/>
        <v/>
      </c>
      <c r="S2734" s="52" t="str">
        <f t="shared" si="475"/>
        <v/>
      </c>
      <c r="T2734" s="83" t="str">
        <f t="shared" si="468"/>
        <v/>
      </c>
      <c r="U2734" s="53" t="str">
        <f>IF(S2734="","",COUNTIF($S$7:S2734,"該当２"))</f>
        <v/>
      </c>
      <c r="V2734" s="56" t="str">
        <f t="shared" si="469"/>
        <v/>
      </c>
      <c r="W2734" s="83" t="str">
        <f t="shared" si="470"/>
        <v/>
      </c>
      <c r="X2734" s="53" t="str">
        <f>IF(V2734="","",COUNTIF($V$7:V2734,"該当３"))</f>
        <v/>
      </c>
    </row>
    <row r="2735" spans="2:24">
      <c r="B2735" s="78"/>
      <c r="C2735" s="77"/>
      <c r="D2735" s="78"/>
      <c r="E2735" s="77"/>
      <c r="K2735" s="52" t="str">
        <f t="shared" si="471"/>
        <v/>
      </c>
      <c r="L2735" s="83" t="str">
        <f t="shared" si="472"/>
        <v/>
      </c>
      <c r="M2735" s="53" t="str">
        <f>IF(K2735="","",COUNTIF($K$7:K2735,"ﾘｽﾄ１"))</f>
        <v/>
      </c>
      <c r="N2735" s="53" t="str">
        <f t="shared" si="473"/>
        <v/>
      </c>
      <c r="O2735" s="54" t="str">
        <f t="shared" si="474"/>
        <v/>
      </c>
      <c r="P2735" s="53" t="str">
        <f t="shared" si="465"/>
        <v/>
      </c>
      <c r="Q2735" s="52" t="str">
        <f t="shared" si="466"/>
        <v/>
      </c>
      <c r="R2735" s="55" t="str">
        <f t="shared" si="467"/>
        <v/>
      </c>
      <c r="S2735" s="52" t="str">
        <f t="shared" si="475"/>
        <v/>
      </c>
      <c r="T2735" s="83" t="str">
        <f t="shared" si="468"/>
        <v/>
      </c>
      <c r="U2735" s="53" t="str">
        <f>IF(S2735="","",COUNTIF($S$7:S2735,"該当２"))</f>
        <v/>
      </c>
      <c r="V2735" s="56" t="str">
        <f t="shared" si="469"/>
        <v/>
      </c>
      <c r="W2735" s="83" t="str">
        <f t="shared" si="470"/>
        <v/>
      </c>
      <c r="X2735" s="53" t="str">
        <f>IF(V2735="","",COUNTIF($V$7:V2735,"該当３"))</f>
        <v/>
      </c>
    </row>
    <row r="2736" spans="2:24">
      <c r="B2736" s="78"/>
      <c r="C2736" s="77"/>
      <c r="D2736" s="78"/>
      <c r="E2736" s="77"/>
      <c r="K2736" s="52" t="str">
        <f t="shared" si="471"/>
        <v/>
      </c>
      <c r="L2736" s="83" t="str">
        <f t="shared" si="472"/>
        <v/>
      </c>
      <c r="M2736" s="53" t="str">
        <f>IF(K2736="","",COUNTIF($K$7:K2736,"ﾘｽﾄ１"))</f>
        <v/>
      </c>
      <c r="N2736" s="53" t="str">
        <f t="shared" si="473"/>
        <v/>
      </c>
      <c r="O2736" s="54" t="str">
        <f t="shared" si="474"/>
        <v/>
      </c>
      <c r="P2736" s="53" t="str">
        <f t="shared" si="465"/>
        <v/>
      </c>
      <c r="Q2736" s="52" t="str">
        <f t="shared" si="466"/>
        <v/>
      </c>
      <c r="R2736" s="55" t="str">
        <f t="shared" si="467"/>
        <v/>
      </c>
      <c r="S2736" s="52" t="str">
        <f t="shared" si="475"/>
        <v/>
      </c>
      <c r="T2736" s="83" t="str">
        <f t="shared" si="468"/>
        <v/>
      </c>
      <c r="U2736" s="53" t="str">
        <f>IF(S2736="","",COUNTIF($S$7:S2736,"該当２"))</f>
        <v/>
      </c>
      <c r="V2736" s="56" t="str">
        <f t="shared" si="469"/>
        <v/>
      </c>
      <c r="W2736" s="83" t="str">
        <f t="shared" si="470"/>
        <v/>
      </c>
      <c r="X2736" s="53" t="str">
        <f>IF(V2736="","",COUNTIF($V$7:V2736,"該当３"))</f>
        <v/>
      </c>
    </row>
    <row r="2737" spans="2:24">
      <c r="B2737" s="78"/>
      <c r="C2737" s="77"/>
      <c r="D2737" s="78"/>
      <c r="E2737" s="77"/>
      <c r="K2737" s="52" t="str">
        <f t="shared" si="471"/>
        <v/>
      </c>
      <c r="L2737" s="83" t="str">
        <f t="shared" si="472"/>
        <v/>
      </c>
      <c r="M2737" s="53" t="str">
        <f>IF(K2737="","",COUNTIF($K$7:K2737,"ﾘｽﾄ１"))</f>
        <v/>
      </c>
      <c r="N2737" s="53" t="str">
        <f t="shared" si="473"/>
        <v/>
      </c>
      <c r="O2737" s="54" t="str">
        <f t="shared" si="474"/>
        <v/>
      </c>
      <c r="P2737" s="53" t="str">
        <f t="shared" si="465"/>
        <v/>
      </c>
      <c r="Q2737" s="52" t="str">
        <f t="shared" si="466"/>
        <v/>
      </c>
      <c r="R2737" s="55" t="str">
        <f t="shared" si="467"/>
        <v/>
      </c>
      <c r="S2737" s="52" t="str">
        <f t="shared" si="475"/>
        <v/>
      </c>
      <c r="T2737" s="83" t="str">
        <f t="shared" si="468"/>
        <v/>
      </c>
      <c r="U2737" s="53" t="str">
        <f>IF(S2737="","",COUNTIF($S$7:S2737,"該当２"))</f>
        <v/>
      </c>
      <c r="V2737" s="56" t="str">
        <f t="shared" si="469"/>
        <v/>
      </c>
      <c r="W2737" s="83" t="str">
        <f t="shared" si="470"/>
        <v/>
      </c>
      <c r="X2737" s="53" t="str">
        <f>IF(V2737="","",COUNTIF($V$7:V2737,"該当３"))</f>
        <v/>
      </c>
    </row>
    <row r="2738" spans="2:24">
      <c r="B2738" s="78"/>
      <c r="C2738" s="77"/>
      <c r="D2738" s="78"/>
      <c r="E2738" s="77"/>
      <c r="K2738" s="52" t="str">
        <f t="shared" si="471"/>
        <v/>
      </c>
      <c r="L2738" s="83" t="str">
        <f t="shared" si="472"/>
        <v/>
      </c>
      <c r="M2738" s="53" t="str">
        <f>IF(K2738="","",COUNTIF($K$7:K2738,"ﾘｽﾄ１"))</f>
        <v/>
      </c>
      <c r="N2738" s="53" t="str">
        <f t="shared" si="473"/>
        <v/>
      </c>
      <c r="O2738" s="54" t="str">
        <f t="shared" si="474"/>
        <v/>
      </c>
      <c r="P2738" s="53" t="str">
        <f t="shared" si="465"/>
        <v/>
      </c>
      <c r="Q2738" s="52" t="str">
        <f t="shared" si="466"/>
        <v/>
      </c>
      <c r="R2738" s="55" t="str">
        <f t="shared" si="467"/>
        <v/>
      </c>
      <c r="S2738" s="52" t="str">
        <f t="shared" si="475"/>
        <v/>
      </c>
      <c r="T2738" s="83" t="str">
        <f t="shared" si="468"/>
        <v/>
      </c>
      <c r="U2738" s="53" t="str">
        <f>IF(S2738="","",COUNTIF($S$7:S2738,"該当２"))</f>
        <v/>
      </c>
      <c r="V2738" s="56" t="str">
        <f t="shared" si="469"/>
        <v/>
      </c>
      <c r="W2738" s="83" t="str">
        <f t="shared" si="470"/>
        <v/>
      </c>
      <c r="X2738" s="53" t="str">
        <f>IF(V2738="","",COUNTIF($V$7:V2738,"該当３"))</f>
        <v/>
      </c>
    </row>
    <row r="2739" spans="2:24">
      <c r="B2739" s="78"/>
      <c r="C2739" s="77"/>
      <c r="D2739" s="78"/>
      <c r="E2739" s="77"/>
      <c r="K2739" s="52" t="str">
        <f t="shared" si="471"/>
        <v/>
      </c>
      <c r="L2739" s="83" t="str">
        <f t="shared" si="472"/>
        <v/>
      </c>
      <c r="M2739" s="53" t="str">
        <f>IF(K2739="","",COUNTIF($K$7:K2739,"ﾘｽﾄ１"))</f>
        <v/>
      </c>
      <c r="N2739" s="53" t="str">
        <f t="shared" si="473"/>
        <v/>
      </c>
      <c r="O2739" s="54" t="str">
        <f t="shared" si="474"/>
        <v/>
      </c>
      <c r="P2739" s="53" t="str">
        <f t="shared" si="465"/>
        <v/>
      </c>
      <c r="Q2739" s="52" t="str">
        <f t="shared" si="466"/>
        <v/>
      </c>
      <c r="R2739" s="55" t="str">
        <f t="shared" si="467"/>
        <v/>
      </c>
      <c r="S2739" s="52" t="str">
        <f t="shared" si="475"/>
        <v/>
      </c>
      <c r="T2739" s="83" t="str">
        <f t="shared" si="468"/>
        <v/>
      </c>
      <c r="U2739" s="53" t="str">
        <f>IF(S2739="","",COUNTIF($S$7:S2739,"該当２"))</f>
        <v/>
      </c>
      <c r="V2739" s="56" t="str">
        <f t="shared" si="469"/>
        <v/>
      </c>
      <c r="W2739" s="83" t="str">
        <f t="shared" si="470"/>
        <v/>
      </c>
      <c r="X2739" s="53" t="str">
        <f>IF(V2739="","",COUNTIF($V$7:V2739,"該当３"))</f>
        <v/>
      </c>
    </row>
    <row r="2740" spans="2:24">
      <c r="B2740" s="78"/>
      <c r="C2740" s="77"/>
      <c r="D2740" s="78"/>
      <c r="E2740" s="77"/>
      <c r="K2740" s="52" t="str">
        <f t="shared" si="471"/>
        <v/>
      </c>
      <c r="L2740" s="83" t="str">
        <f t="shared" si="472"/>
        <v/>
      </c>
      <c r="M2740" s="53" t="str">
        <f>IF(K2740="","",COUNTIF($K$7:K2740,"ﾘｽﾄ１"))</f>
        <v/>
      </c>
      <c r="N2740" s="53" t="str">
        <f t="shared" si="473"/>
        <v/>
      </c>
      <c r="O2740" s="54" t="str">
        <f t="shared" si="474"/>
        <v/>
      </c>
      <c r="P2740" s="53" t="str">
        <f t="shared" si="465"/>
        <v/>
      </c>
      <c r="Q2740" s="52" t="str">
        <f t="shared" si="466"/>
        <v/>
      </c>
      <c r="R2740" s="55" t="str">
        <f t="shared" si="467"/>
        <v/>
      </c>
      <c r="S2740" s="52" t="str">
        <f t="shared" si="475"/>
        <v/>
      </c>
      <c r="T2740" s="83" t="str">
        <f t="shared" si="468"/>
        <v/>
      </c>
      <c r="U2740" s="53" t="str">
        <f>IF(S2740="","",COUNTIF($S$7:S2740,"該当２"))</f>
        <v/>
      </c>
      <c r="V2740" s="56" t="str">
        <f t="shared" si="469"/>
        <v/>
      </c>
      <c r="W2740" s="83" t="str">
        <f t="shared" si="470"/>
        <v/>
      </c>
      <c r="X2740" s="53" t="str">
        <f>IF(V2740="","",COUNTIF($V$7:V2740,"該当３"))</f>
        <v/>
      </c>
    </row>
    <row r="2741" spans="2:24">
      <c r="B2741" s="78"/>
      <c r="C2741" s="77"/>
      <c r="D2741" s="78"/>
      <c r="E2741" s="77"/>
      <c r="K2741" s="52" t="str">
        <f t="shared" si="471"/>
        <v/>
      </c>
      <c r="L2741" s="83" t="str">
        <f t="shared" si="472"/>
        <v/>
      </c>
      <c r="M2741" s="53" t="str">
        <f>IF(K2741="","",COUNTIF($K$7:K2741,"ﾘｽﾄ１"))</f>
        <v/>
      </c>
      <c r="N2741" s="53" t="str">
        <f t="shared" si="473"/>
        <v/>
      </c>
      <c r="O2741" s="54" t="str">
        <f t="shared" si="474"/>
        <v/>
      </c>
      <c r="P2741" s="53" t="str">
        <f t="shared" si="465"/>
        <v/>
      </c>
      <c r="Q2741" s="52" t="str">
        <f t="shared" si="466"/>
        <v/>
      </c>
      <c r="R2741" s="55" t="str">
        <f t="shared" si="467"/>
        <v/>
      </c>
      <c r="S2741" s="52" t="str">
        <f t="shared" si="475"/>
        <v/>
      </c>
      <c r="T2741" s="83" t="str">
        <f t="shared" si="468"/>
        <v/>
      </c>
      <c r="U2741" s="53" t="str">
        <f>IF(S2741="","",COUNTIF($S$7:S2741,"該当２"))</f>
        <v/>
      </c>
      <c r="V2741" s="56" t="str">
        <f t="shared" si="469"/>
        <v/>
      </c>
      <c r="W2741" s="83" t="str">
        <f t="shared" si="470"/>
        <v/>
      </c>
      <c r="X2741" s="53" t="str">
        <f>IF(V2741="","",COUNTIF($V$7:V2741,"該当３"))</f>
        <v/>
      </c>
    </row>
    <row r="2742" spans="2:24">
      <c r="B2742" s="78"/>
      <c r="C2742" s="77"/>
      <c r="D2742" s="78"/>
      <c r="E2742" s="77"/>
      <c r="K2742" s="52" t="str">
        <f t="shared" si="471"/>
        <v/>
      </c>
      <c r="L2742" s="83" t="str">
        <f t="shared" si="472"/>
        <v/>
      </c>
      <c r="M2742" s="53" t="str">
        <f>IF(K2742="","",COUNTIF($K$7:K2742,"ﾘｽﾄ１"))</f>
        <v/>
      </c>
      <c r="N2742" s="53" t="str">
        <f t="shared" si="473"/>
        <v/>
      </c>
      <c r="O2742" s="54" t="str">
        <f t="shared" si="474"/>
        <v/>
      </c>
      <c r="P2742" s="53" t="str">
        <f t="shared" si="465"/>
        <v/>
      </c>
      <c r="Q2742" s="52" t="str">
        <f t="shared" si="466"/>
        <v/>
      </c>
      <c r="R2742" s="55" t="str">
        <f t="shared" si="467"/>
        <v/>
      </c>
      <c r="S2742" s="52" t="str">
        <f t="shared" si="475"/>
        <v/>
      </c>
      <c r="T2742" s="83" t="str">
        <f t="shared" si="468"/>
        <v/>
      </c>
      <c r="U2742" s="53" t="str">
        <f>IF(S2742="","",COUNTIF($S$7:S2742,"該当２"))</f>
        <v/>
      </c>
      <c r="V2742" s="56" t="str">
        <f t="shared" si="469"/>
        <v/>
      </c>
      <c r="W2742" s="83" t="str">
        <f t="shared" si="470"/>
        <v/>
      </c>
      <c r="X2742" s="53" t="str">
        <f>IF(V2742="","",COUNTIF($V$7:V2742,"該当３"))</f>
        <v/>
      </c>
    </row>
    <row r="2743" spans="2:24">
      <c r="B2743" s="78"/>
      <c r="C2743" s="77"/>
      <c r="D2743" s="78"/>
      <c r="E2743" s="77"/>
      <c r="K2743" s="52" t="str">
        <f t="shared" si="471"/>
        <v/>
      </c>
      <c r="L2743" s="83" t="str">
        <f t="shared" si="472"/>
        <v/>
      </c>
      <c r="M2743" s="53" t="str">
        <f>IF(K2743="","",COUNTIF($K$7:K2743,"ﾘｽﾄ１"))</f>
        <v/>
      </c>
      <c r="N2743" s="53" t="str">
        <f t="shared" si="473"/>
        <v/>
      </c>
      <c r="O2743" s="54" t="str">
        <f t="shared" si="474"/>
        <v/>
      </c>
      <c r="P2743" s="53" t="str">
        <f t="shared" si="465"/>
        <v/>
      </c>
      <c r="Q2743" s="52" t="str">
        <f t="shared" si="466"/>
        <v/>
      </c>
      <c r="R2743" s="55" t="str">
        <f t="shared" si="467"/>
        <v/>
      </c>
      <c r="S2743" s="52" t="str">
        <f t="shared" si="475"/>
        <v/>
      </c>
      <c r="T2743" s="83" t="str">
        <f t="shared" si="468"/>
        <v/>
      </c>
      <c r="U2743" s="53" t="str">
        <f>IF(S2743="","",COUNTIF($S$7:S2743,"該当２"))</f>
        <v/>
      </c>
      <c r="V2743" s="56" t="str">
        <f t="shared" si="469"/>
        <v/>
      </c>
      <c r="W2743" s="83" t="str">
        <f t="shared" si="470"/>
        <v/>
      </c>
      <c r="X2743" s="53" t="str">
        <f>IF(V2743="","",COUNTIF($V$7:V2743,"該当３"))</f>
        <v/>
      </c>
    </row>
    <row r="2744" spans="2:24">
      <c r="B2744" s="78"/>
      <c r="C2744" s="77"/>
      <c r="D2744" s="78"/>
      <c r="E2744" s="77"/>
      <c r="K2744" s="52" t="str">
        <f t="shared" si="471"/>
        <v/>
      </c>
      <c r="L2744" s="83" t="str">
        <f t="shared" si="472"/>
        <v/>
      </c>
      <c r="M2744" s="53" t="str">
        <f>IF(K2744="","",COUNTIF($K$7:K2744,"ﾘｽﾄ１"))</f>
        <v/>
      </c>
      <c r="N2744" s="53" t="str">
        <f t="shared" si="473"/>
        <v/>
      </c>
      <c r="O2744" s="54" t="str">
        <f t="shared" si="474"/>
        <v/>
      </c>
      <c r="P2744" s="53" t="str">
        <f t="shared" si="465"/>
        <v/>
      </c>
      <c r="Q2744" s="52" t="str">
        <f t="shared" si="466"/>
        <v/>
      </c>
      <c r="R2744" s="55" t="str">
        <f t="shared" si="467"/>
        <v/>
      </c>
      <c r="S2744" s="52" t="str">
        <f t="shared" si="475"/>
        <v/>
      </c>
      <c r="T2744" s="83" t="str">
        <f t="shared" si="468"/>
        <v/>
      </c>
      <c r="U2744" s="53" t="str">
        <f>IF(S2744="","",COUNTIF($S$7:S2744,"該当２"))</f>
        <v/>
      </c>
      <c r="V2744" s="56" t="str">
        <f t="shared" si="469"/>
        <v/>
      </c>
      <c r="W2744" s="83" t="str">
        <f t="shared" si="470"/>
        <v/>
      </c>
      <c r="X2744" s="53" t="str">
        <f>IF(V2744="","",COUNTIF($V$7:V2744,"該当３"))</f>
        <v/>
      </c>
    </row>
    <row r="2745" spans="2:24">
      <c r="B2745" s="78"/>
      <c r="C2745" s="77"/>
      <c r="D2745" s="78"/>
      <c r="E2745" s="77"/>
      <c r="K2745" s="52" t="str">
        <f t="shared" si="471"/>
        <v/>
      </c>
      <c r="L2745" s="83" t="str">
        <f t="shared" si="472"/>
        <v/>
      </c>
      <c r="M2745" s="53" t="str">
        <f>IF(K2745="","",COUNTIF($K$7:K2745,"ﾘｽﾄ１"))</f>
        <v/>
      </c>
      <c r="N2745" s="53" t="str">
        <f t="shared" si="473"/>
        <v/>
      </c>
      <c r="O2745" s="54" t="str">
        <f t="shared" si="474"/>
        <v/>
      </c>
      <c r="P2745" s="53" t="str">
        <f t="shared" si="465"/>
        <v/>
      </c>
      <c r="Q2745" s="52" t="str">
        <f t="shared" si="466"/>
        <v/>
      </c>
      <c r="R2745" s="55" t="str">
        <f t="shared" si="467"/>
        <v/>
      </c>
      <c r="S2745" s="52" t="str">
        <f t="shared" si="475"/>
        <v/>
      </c>
      <c r="T2745" s="83" t="str">
        <f t="shared" si="468"/>
        <v/>
      </c>
      <c r="U2745" s="53" t="str">
        <f>IF(S2745="","",COUNTIF($S$7:S2745,"該当２"))</f>
        <v/>
      </c>
      <c r="V2745" s="56" t="str">
        <f t="shared" si="469"/>
        <v/>
      </c>
      <c r="W2745" s="83" t="str">
        <f t="shared" si="470"/>
        <v/>
      </c>
      <c r="X2745" s="53" t="str">
        <f>IF(V2745="","",COUNTIF($V$7:V2745,"該当３"))</f>
        <v/>
      </c>
    </row>
    <row r="2746" spans="2:24">
      <c r="B2746" s="78"/>
      <c r="C2746" s="77"/>
      <c r="D2746" s="78"/>
      <c r="E2746" s="77"/>
      <c r="K2746" s="52" t="str">
        <f t="shared" si="471"/>
        <v/>
      </c>
      <c r="L2746" s="83" t="str">
        <f t="shared" si="472"/>
        <v/>
      </c>
      <c r="M2746" s="53" t="str">
        <f>IF(K2746="","",COUNTIF($K$7:K2746,"ﾘｽﾄ１"))</f>
        <v/>
      </c>
      <c r="N2746" s="53" t="str">
        <f t="shared" si="473"/>
        <v/>
      </c>
      <c r="O2746" s="54" t="str">
        <f t="shared" si="474"/>
        <v/>
      </c>
      <c r="P2746" s="53" t="str">
        <f t="shared" si="465"/>
        <v/>
      </c>
      <c r="Q2746" s="52" t="str">
        <f t="shared" si="466"/>
        <v/>
      </c>
      <c r="R2746" s="55" t="str">
        <f t="shared" si="467"/>
        <v/>
      </c>
      <c r="S2746" s="52" t="str">
        <f t="shared" si="475"/>
        <v/>
      </c>
      <c r="T2746" s="83" t="str">
        <f t="shared" si="468"/>
        <v/>
      </c>
      <c r="U2746" s="53" t="str">
        <f>IF(S2746="","",COUNTIF($S$7:S2746,"該当２"))</f>
        <v/>
      </c>
      <c r="V2746" s="56" t="str">
        <f t="shared" si="469"/>
        <v/>
      </c>
      <c r="W2746" s="83" t="str">
        <f t="shared" si="470"/>
        <v/>
      </c>
      <c r="X2746" s="53" t="str">
        <f>IF(V2746="","",COUNTIF($V$7:V2746,"該当３"))</f>
        <v/>
      </c>
    </row>
    <row r="2747" spans="2:24">
      <c r="B2747" s="78"/>
      <c r="C2747" s="77"/>
      <c r="D2747" s="78"/>
      <c r="E2747" s="77"/>
      <c r="K2747" s="52" t="str">
        <f t="shared" si="471"/>
        <v/>
      </c>
      <c r="L2747" s="83" t="str">
        <f t="shared" si="472"/>
        <v/>
      </c>
      <c r="M2747" s="53" t="str">
        <f>IF(K2747="","",COUNTIF($K$7:K2747,"ﾘｽﾄ１"))</f>
        <v/>
      </c>
      <c r="N2747" s="53" t="str">
        <f t="shared" si="473"/>
        <v/>
      </c>
      <c r="O2747" s="54" t="str">
        <f t="shared" si="474"/>
        <v/>
      </c>
      <c r="P2747" s="53" t="str">
        <f t="shared" si="465"/>
        <v/>
      </c>
      <c r="Q2747" s="52" t="str">
        <f t="shared" si="466"/>
        <v/>
      </c>
      <c r="R2747" s="55" t="str">
        <f t="shared" si="467"/>
        <v/>
      </c>
      <c r="S2747" s="52" t="str">
        <f t="shared" si="475"/>
        <v/>
      </c>
      <c r="T2747" s="83" t="str">
        <f t="shared" si="468"/>
        <v/>
      </c>
      <c r="U2747" s="53" t="str">
        <f>IF(S2747="","",COUNTIF($S$7:S2747,"該当２"))</f>
        <v/>
      </c>
      <c r="V2747" s="56" t="str">
        <f t="shared" si="469"/>
        <v/>
      </c>
      <c r="W2747" s="83" t="str">
        <f t="shared" si="470"/>
        <v/>
      </c>
      <c r="X2747" s="53" t="str">
        <f>IF(V2747="","",COUNTIF($V$7:V2747,"該当３"))</f>
        <v/>
      </c>
    </row>
    <row r="2748" spans="2:24">
      <c r="B2748" s="78"/>
      <c r="C2748" s="77"/>
      <c r="D2748" s="78"/>
      <c r="E2748" s="77"/>
      <c r="K2748" s="52" t="str">
        <f t="shared" si="471"/>
        <v/>
      </c>
      <c r="L2748" s="83" t="str">
        <f t="shared" si="472"/>
        <v/>
      </c>
      <c r="M2748" s="53" t="str">
        <f>IF(K2748="","",COUNTIF($K$7:K2748,"ﾘｽﾄ１"))</f>
        <v/>
      </c>
      <c r="N2748" s="53" t="str">
        <f t="shared" si="473"/>
        <v/>
      </c>
      <c r="O2748" s="54" t="str">
        <f t="shared" si="474"/>
        <v/>
      </c>
      <c r="P2748" s="53" t="str">
        <f t="shared" si="465"/>
        <v/>
      </c>
      <c r="Q2748" s="52" t="str">
        <f t="shared" si="466"/>
        <v/>
      </c>
      <c r="R2748" s="55" t="str">
        <f t="shared" si="467"/>
        <v/>
      </c>
      <c r="S2748" s="52" t="str">
        <f t="shared" si="475"/>
        <v/>
      </c>
      <c r="T2748" s="83" t="str">
        <f t="shared" si="468"/>
        <v/>
      </c>
      <c r="U2748" s="53" t="str">
        <f>IF(S2748="","",COUNTIF($S$7:S2748,"該当２"))</f>
        <v/>
      </c>
      <c r="V2748" s="56" t="str">
        <f t="shared" si="469"/>
        <v/>
      </c>
      <c r="W2748" s="83" t="str">
        <f t="shared" si="470"/>
        <v/>
      </c>
      <c r="X2748" s="53" t="str">
        <f>IF(V2748="","",COUNTIF($V$7:V2748,"該当３"))</f>
        <v/>
      </c>
    </row>
    <row r="2749" spans="2:24">
      <c r="B2749" s="78"/>
      <c r="C2749" s="77"/>
      <c r="D2749" s="78"/>
      <c r="E2749" s="77"/>
      <c r="K2749" s="52" t="str">
        <f t="shared" si="471"/>
        <v/>
      </c>
      <c r="L2749" s="83" t="str">
        <f t="shared" si="472"/>
        <v/>
      </c>
      <c r="M2749" s="53" t="str">
        <f>IF(K2749="","",COUNTIF($K$7:K2749,"ﾘｽﾄ１"))</f>
        <v/>
      </c>
      <c r="N2749" s="53" t="str">
        <f t="shared" si="473"/>
        <v/>
      </c>
      <c r="O2749" s="54" t="str">
        <f t="shared" si="474"/>
        <v/>
      </c>
      <c r="P2749" s="53" t="str">
        <f t="shared" si="465"/>
        <v/>
      </c>
      <c r="Q2749" s="52" t="str">
        <f t="shared" si="466"/>
        <v/>
      </c>
      <c r="R2749" s="55" t="str">
        <f t="shared" si="467"/>
        <v/>
      </c>
      <c r="S2749" s="52" t="str">
        <f t="shared" si="475"/>
        <v/>
      </c>
      <c r="T2749" s="83" t="str">
        <f t="shared" si="468"/>
        <v/>
      </c>
      <c r="U2749" s="53" t="str">
        <f>IF(S2749="","",COUNTIF($S$7:S2749,"該当２"))</f>
        <v/>
      </c>
      <c r="V2749" s="56" t="str">
        <f t="shared" si="469"/>
        <v/>
      </c>
      <c r="W2749" s="83" t="str">
        <f t="shared" si="470"/>
        <v/>
      </c>
      <c r="X2749" s="53" t="str">
        <f>IF(V2749="","",COUNTIF($V$7:V2749,"該当３"))</f>
        <v/>
      </c>
    </row>
    <row r="2750" spans="2:24">
      <c r="B2750" s="78"/>
      <c r="C2750" s="77"/>
      <c r="D2750" s="78"/>
      <c r="E2750" s="77"/>
      <c r="K2750" s="52" t="str">
        <f t="shared" si="471"/>
        <v/>
      </c>
      <c r="L2750" s="83" t="str">
        <f t="shared" si="472"/>
        <v/>
      </c>
      <c r="M2750" s="53" t="str">
        <f>IF(K2750="","",COUNTIF($K$7:K2750,"ﾘｽﾄ１"))</f>
        <v/>
      </c>
      <c r="N2750" s="53" t="str">
        <f t="shared" si="473"/>
        <v/>
      </c>
      <c r="O2750" s="54" t="str">
        <f t="shared" si="474"/>
        <v/>
      </c>
      <c r="P2750" s="53" t="str">
        <f t="shared" si="465"/>
        <v/>
      </c>
      <c r="Q2750" s="52" t="str">
        <f t="shared" si="466"/>
        <v/>
      </c>
      <c r="R2750" s="55" t="str">
        <f t="shared" si="467"/>
        <v/>
      </c>
      <c r="S2750" s="52" t="str">
        <f t="shared" si="475"/>
        <v/>
      </c>
      <c r="T2750" s="83" t="str">
        <f t="shared" si="468"/>
        <v/>
      </c>
      <c r="U2750" s="53" t="str">
        <f>IF(S2750="","",COUNTIF($S$7:S2750,"該当２"))</f>
        <v/>
      </c>
      <c r="V2750" s="56" t="str">
        <f t="shared" si="469"/>
        <v/>
      </c>
      <c r="W2750" s="83" t="str">
        <f t="shared" si="470"/>
        <v/>
      </c>
      <c r="X2750" s="53" t="str">
        <f>IF(V2750="","",COUNTIF($V$7:V2750,"該当３"))</f>
        <v/>
      </c>
    </row>
    <row r="2751" spans="2:24">
      <c r="B2751" s="78"/>
      <c r="C2751" s="77"/>
      <c r="D2751" s="78"/>
      <c r="E2751" s="77"/>
      <c r="K2751" s="52" t="str">
        <f t="shared" si="471"/>
        <v/>
      </c>
      <c r="L2751" s="83" t="str">
        <f t="shared" si="472"/>
        <v/>
      </c>
      <c r="M2751" s="53" t="str">
        <f>IF(K2751="","",COUNTIF($K$7:K2751,"ﾘｽﾄ１"))</f>
        <v/>
      </c>
      <c r="N2751" s="53" t="str">
        <f t="shared" si="473"/>
        <v/>
      </c>
      <c r="O2751" s="54" t="str">
        <f t="shared" si="474"/>
        <v/>
      </c>
      <c r="P2751" s="53" t="str">
        <f t="shared" si="465"/>
        <v/>
      </c>
      <c r="Q2751" s="52" t="str">
        <f t="shared" si="466"/>
        <v/>
      </c>
      <c r="R2751" s="55" t="str">
        <f t="shared" si="467"/>
        <v/>
      </c>
      <c r="S2751" s="52" t="str">
        <f t="shared" si="475"/>
        <v/>
      </c>
      <c r="T2751" s="83" t="str">
        <f t="shared" si="468"/>
        <v/>
      </c>
      <c r="U2751" s="53" t="str">
        <f>IF(S2751="","",COUNTIF($S$7:S2751,"該当２"))</f>
        <v/>
      </c>
      <c r="V2751" s="56" t="str">
        <f t="shared" si="469"/>
        <v/>
      </c>
      <c r="W2751" s="83" t="str">
        <f t="shared" si="470"/>
        <v/>
      </c>
      <c r="X2751" s="53" t="str">
        <f>IF(V2751="","",COUNTIF($V$7:V2751,"該当３"))</f>
        <v/>
      </c>
    </row>
    <row r="2752" spans="2:24">
      <c r="B2752" s="78"/>
      <c r="C2752" s="77"/>
      <c r="D2752" s="78"/>
      <c r="E2752" s="77"/>
      <c r="K2752" s="52" t="str">
        <f t="shared" si="471"/>
        <v/>
      </c>
      <c r="L2752" s="83" t="str">
        <f t="shared" si="472"/>
        <v/>
      </c>
      <c r="M2752" s="53" t="str">
        <f>IF(K2752="","",COUNTIF($K$7:K2752,"ﾘｽﾄ１"))</f>
        <v/>
      </c>
      <c r="N2752" s="53" t="str">
        <f t="shared" si="473"/>
        <v/>
      </c>
      <c r="O2752" s="54" t="str">
        <f t="shared" si="474"/>
        <v/>
      </c>
      <c r="P2752" s="53" t="str">
        <f t="shared" si="465"/>
        <v/>
      </c>
      <c r="Q2752" s="52" t="str">
        <f t="shared" si="466"/>
        <v/>
      </c>
      <c r="R2752" s="55" t="str">
        <f t="shared" si="467"/>
        <v/>
      </c>
      <c r="S2752" s="52" t="str">
        <f t="shared" si="475"/>
        <v/>
      </c>
      <c r="T2752" s="83" t="str">
        <f t="shared" si="468"/>
        <v/>
      </c>
      <c r="U2752" s="53" t="str">
        <f>IF(S2752="","",COUNTIF($S$7:S2752,"該当２"))</f>
        <v/>
      </c>
      <c r="V2752" s="56" t="str">
        <f t="shared" si="469"/>
        <v/>
      </c>
      <c r="W2752" s="83" t="str">
        <f t="shared" si="470"/>
        <v/>
      </c>
      <c r="X2752" s="53" t="str">
        <f>IF(V2752="","",COUNTIF($V$7:V2752,"該当３"))</f>
        <v/>
      </c>
    </row>
    <row r="2753" spans="2:24">
      <c r="B2753" s="78"/>
      <c r="C2753" s="77"/>
      <c r="D2753" s="78"/>
      <c r="E2753" s="77"/>
      <c r="K2753" s="52" t="str">
        <f t="shared" si="471"/>
        <v/>
      </c>
      <c r="L2753" s="83" t="str">
        <f t="shared" si="472"/>
        <v/>
      </c>
      <c r="M2753" s="53" t="str">
        <f>IF(K2753="","",COUNTIF($K$7:K2753,"ﾘｽﾄ１"))</f>
        <v/>
      </c>
      <c r="N2753" s="53" t="str">
        <f t="shared" si="473"/>
        <v/>
      </c>
      <c r="O2753" s="54" t="str">
        <f t="shared" si="474"/>
        <v/>
      </c>
      <c r="P2753" s="53" t="str">
        <f t="shared" si="465"/>
        <v/>
      </c>
      <c r="Q2753" s="52" t="str">
        <f t="shared" si="466"/>
        <v/>
      </c>
      <c r="R2753" s="55" t="str">
        <f t="shared" si="467"/>
        <v/>
      </c>
      <c r="S2753" s="52" t="str">
        <f t="shared" si="475"/>
        <v/>
      </c>
      <c r="T2753" s="83" t="str">
        <f t="shared" si="468"/>
        <v/>
      </c>
      <c r="U2753" s="53" t="str">
        <f>IF(S2753="","",COUNTIF($S$7:S2753,"該当２"))</f>
        <v/>
      </c>
      <c r="V2753" s="56" t="str">
        <f t="shared" si="469"/>
        <v/>
      </c>
      <c r="W2753" s="83" t="str">
        <f t="shared" si="470"/>
        <v/>
      </c>
      <c r="X2753" s="53" t="str">
        <f>IF(V2753="","",COUNTIF($V$7:V2753,"該当３"))</f>
        <v/>
      </c>
    </row>
    <row r="2754" spans="2:24">
      <c r="B2754" s="78"/>
      <c r="C2754" s="77"/>
      <c r="D2754" s="78"/>
      <c r="E2754" s="77"/>
      <c r="K2754" s="52" t="str">
        <f t="shared" si="471"/>
        <v/>
      </c>
      <c r="L2754" s="83" t="str">
        <f t="shared" si="472"/>
        <v/>
      </c>
      <c r="M2754" s="53" t="str">
        <f>IF(K2754="","",COUNTIF($K$7:K2754,"ﾘｽﾄ１"))</f>
        <v/>
      </c>
      <c r="N2754" s="53" t="str">
        <f t="shared" si="473"/>
        <v/>
      </c>
      <c r="O2754" s="54" t="str">
        <f t="shared" si="474"/>
        <v/>
      </c>
      <c r="P2754" s="53" t="str">
        <f t="shared" si="465"/>
        <v/>
      </c>
      <c r="Q2754" s="52" t="str">
        <f t="shared" si="466"/>
        <v/>
      </c>
      <c r="R2754" s="55" t="str">
        <f t="shared" si="467"/>
        <v/>
      </c>
      <c r="S2754" s="52" t="str">
        <f t="shared" si="475"/>
        <v/>
      </c>
      <c r="T2754" s="83" t="str">
        <f t="shared" si="468"/>
        <v/>
      </c>
      <c r="U2754" s="53" t="str">
        <f>IF(S2754="","",COUNTIF($S$7:S2754,"該当２"))</f>
        <v/>
      </c>
      <c r="V2754" s="56" t="str">
        <f t="shared" si="469"/>
        <v/>
      </c>
      <c r="W2754" s="83" t="str">
        <f t="shared" si="470"/>
        <v/>
      </c>
      <c r="X2754" s="53" t="str">
        <f>IF(V2754="","",COUNTIF($V$7:V2754,"該当３"))</f>
        <v/>
      </c>
    </row>
    <row r="2755" spans="2:24">
      <c r="B2755" s="78"/>
      <c r="C2755" s="77"/>
      <c r="D2755" s="78"/>
      <c r="E2755" s="77"/>
      <c r="K2755" s="52" t="str">
        <f t="shared" si="471"/>
        <v/>
      </c>
      <c r="L2755" s="83" t="str">
        <f t="shared" si="472"/>
        <v/>
      </c>
      <c r="M2755" s="53" t="str">
        <f>IF(K2755="","",COUNTIF($K$7:K2755,"ﾘｽﾄ１"))</f>
        <v/>
      </c>
      <c r="N2755" s="53" t="str">
        <f t="shared" si="473"/>
        <v/>
      </c>
      <c r="O2755" s="54" t="str">
        <f t="shared" si="474"/>
        <v/>
      </c>
      <c r="P2755" s="53" t="str">
        <f t="shared" si="465"/>
        <v/>
      </c>
      <c r="Q2755" s="52" t="str">
        <f t="shared" si="466"/>
        <v/>
      </c>
      <c r="R2755" s="55" t="str">
        <f t="shared" si="467"/>
        <v/>
      </c>
      <c r="S2755" s="52" t="str">
        <f t="shared" si="475"/>
        <v/>
      </c>
      <c r="T2755" s="83" t="str">
        <f t="shared" si="468"/>
        <v/>
      </c>
      <c r="U2755" s="53" t="str">
        <f>IF(S2755="","",COUNTIF($S$7:S2755,"該当２"))</f>
        <v/>
      </c>
      <c r="V2755" s="56" t="str">
        <f t="shared" si="469"/>
        <v/>
      </c>
      <c r="W2755" s="83" t="str">
        <f t="shared" si="470"/>
        <v/>
      </c>
      <c r="X2755" s="53" t="str">
        <f>IF(V2755="","",COUNTIF($V$7:V2755,"該当３"))</f>
        <v/>
      </c>
    </row>
    <row r="2756" spans="2:24">
      <c r="B2756" s="78"/>
      <c r="C2756" s="77"/>
      <c r="D2756" s="78"/>
      <c r="E2756" s="77"/>
      <c r="K2756" s="52" t="str">
        <f t="shared" si="471"/>
        <v/>
      </c>
      <c r="L2756" s="83" t="str">
        <f t="shared" si="472"/>
        <v/>
      </c>
      <c r="M2756" s="53" t="str">
        <f>IF(K2756="","",COUNTIF($K$7:K2756,"ﾘｽﾄ１"))</f>
        <v/>
      </c>
      <c r="N2756" s="53" t="str">
        <f t="shared" si="473"/>
        <v/>
      </c>
      <c r="O2756" s="54" t="str">
        <f t="shared" si="474"/>
        <v/>
      </c>
      <c r="P2756" s="53" t="str">
        <f t="shared" si="465"/>
        <v/>
      </c>
      <c r="Q2756" s="52" t="str">
        <f t="shared" si="466"/>
        <v/>
      </c>
      <c r="R2756" s="55" t="str">
        <f t="shared" si="467"/>
        <v/>
      </c>
      <c r="S2756" s="52" t="str">
        <f t="shared" si="475"/>
        <v/>
      </c>
      <c r="T2756" s="83" t="str">
        <f t="shared" si="468"/>
        <v/>
      </c>
      <c r="U2756" s="53" t="str">
        <f>IF(S2756="","",COUNTIF($S$7:S2756,"該当２"))</f>
        <v/>
      </c>
      <c r="V2756" s="56" t="str">
        <f t="shared" si="469"/>
        <v/>
      </c>
      <c r="W2756" s="83" t="str">
        <f t="shared" si="470"/>
        <v/>
      </c>
      <c r="X2756" s="53" t="str">
        <f>IF(V2756="","",COUNTIF($V$7:V2756,"該当３"))</f>
        <v/>
      </c>
    </row>
    <row r="2757" spans="2:24">
      <c r="B2757" s="78"/>
      <c r="C2757" s="77"/>
      <c r="D2757" s="78"/>
      <c r="E2757" s="77"/>
      <c r="K2757" s="52" t="str">
        <f t="shared" si="471"/>
        <v/>
      </c>
      <c r="L2757" s="83" t="str">
        <f t="shared" si="472"/>
        <v/>
      </c>
      <c r="M2757" s="53" t="str">
        <f>IF(K2757="","",COUNTIF($K$7:K2757,"ﾘｽﾄ１"))</f>
        <v/>
      </c>
      <c r="N2757" s="53" t="str">
        <f t="shared" si="473"/>
        <v/>
      </c>
      <c r="O2757" s="54" t="str">
        <f t="shared" si="474"/>
        <v/>
      </c>
      <c r="P2757" s="53" t="str">
        <f t="shared" si="465"/>
        <v/>
      </c>
      <c r="Q2757" s="52" t="str">
        <f t="shared" si="466"/>
        <v/>
      </c>
      <c r="R2757" s="55" t="str">
        <f t="shared" si="467"/>
        <v/>
      </c>
      <c r="S2757" s="52" t="str">
        <f t="shared" si="475"/>
        <v/>
      </c>
      <c r="T2757" s="83" t="str">
        <f t="shared" si="468"/>
        <v/>
      </c>
      <c r="U2757" s="53" t="str">
        <f>IF(S2757="","",COUNTIF($S$7:S2757,"該当２"))</f>
        <v/>
      </c>
      <c r="V2757" s="56" t="str">
        <f t="shared" si="469"/>
        <v/>
      </c>
      <c r="W2757" s="83" t="str">
        <f t="shared" si="470"/>
        <v/>
      </c>
      <c r="X2757" s="53" t="str">
        <f>IF(V2757="","",COUNTIF($V$7:V2757,"該当３"))</f>
        <v/>
      </c>
    </row>
    <row r="2758" spans="2:24">
      <c r="B2758" s="78"/>
      <c r="C2758" s="77"/>
      <c r="D2758" s="78"/>
      <c r="E2758" s="77"/>
      <c r="K2758" s="52" t="str">
        <f t="shared" si="471"/>
        <v/>
      </c>
      <c r="L2758" s="83" t="str">
        <f t="shared" si="472"/>
        <v/>
      </c>
      <c r="M2758" s="53" t="str">
        <f>IF(K2758="","",COUNTIF($K$7:K2758,"ﾘｽﾄ１"))</f>
        <v/>
      </c>
      <c r="N2758" s="53" t="str">
        <f t="shared" si="473"/>
        <v/>
      </c>
      <c r="O2758" s="54" t="str">
        <f t="shared" si="474"/>
        <v/>
      </c>
      <c r="P2758" s="53" t="str">
        <f t="shared" si="465"/>
        <v/>
      </c>
      <c r="Q2758" s="52" t="str">
        <f t="shared" si="466"/>
        <v/>
      </c>
      <c r="R2758" s="55" t="str">
        <f t="shared" si="467"/>
        <v/>
      </c>
      <c r="S2758" s="52" t="str">
        <f t="shared" si="475"/>
        <v/>
      </c>
      <c r="T2758" s="83" t="str">
        <f t="shared" si="468"/>
        <v/>
      </c>
      <c r="U2758" s="53" t="str">
        <f>IF(S2758="","",COUNTIF($S$7:S2758,"該当２"))</f>
        <v/>
      </c>
      <c r="V2758" s="56" t="str">
        <f t="shared" si="469"/>
        <v/>
      </c>
      <c r="W2758" s="83" t="str">
        <f t="shared" si="470"/>
        <v/>
      </c>
      <c r="X2758" s="53" t="str">
        <f>IF(V2758="","",COUNTIF($V$7:V2758,"該当３"))</f>
        <v/>
      </c>
    </row>
    <row r="2759" spans="2:24">
      <c r="B2759" s="78"/>
      <c r="C2759" s="77"/>
      <c r="D2759" s="78"/>
      <c r="E2759" s="77"/>
      <c r="K2759" s="52" t="str">
        <f t="shared" si="471"/>
        <v/>
      </c>
      <c r="L2759" s="83" t="str">
        <f t="shared" si="472"/>
        <v/>
      </c>
      <c r="M2759" s="53" t="str">
        <f>IF(K2759="","",COUNTIF($K$7:K2759,"ﾘｽﾄ１"))</f>
        <v/>
      </c>
      <c r="N2759" s="53" t="str">
        <f t="shared" si="473"/>
        <v/>
      </c>
      <c r="O2759" s="54" t="str">
        <f t="shared" si="474"/>
        <v/>
      </c>
      <c r="P2759" s="53" t="str">
        <f t="shared" si="465"/>
        <v/>
      </c>
      <c r="Q2759" s="52" t="str">
        <f t="shared" si="466"/>
        <v/>
      </c>
      <c r="R2759" s="55" t="str">
        <f t="shared" si="467"/>
        <v/>
      </c>
      <c r="S2759" s="52" t="str">
        <f t="shared" si="475"/>
        <v/>
      </c>
      <c r="T2759" s="83" t="str">
        <f t="shared" si="468"/>
        <v/>
      </c>
      <c r="U2759" s="53" t="str">
        <f>IF(S2759="","",COUNTIF($S$7:S2759,"該当２"))</f>
        <v/>
      </c>
      <c r="V2759" s="56" t="str">
        <f t="shared" si="469"/>
        <v/>
      </c>
      <c r="W2759" s="83" t="str">
        <f t="shared" si="470"/>
        <v/>
      </c>
      <c r="X2759" s="53" t="str">
        <f>IF(V2759="","",COUNTIF($V$7:V2759,"該当３"))</f>
        <v/>
      </c>
    </row>
    <row r="2760" spans="2:24">
      <c r="B2760" s="78"/>
      <c r="C2760" s="77"/>
      <c r="D2760" s="78"/>
      <c r="E2760" s="77"/>
      <c r="K2760" s="52" t="str">
        <f t="shared" si="471"/>
        <v/>
      </c>
      <c r="L2760" s="83" t="str">
        <f t="shared" si="472"/>
        <v/>
      </c>
      <c r="M2760" s="53" t="str">
        <f>IF(K2760="","",COUNTIF($K$7:K2760,"ﾘｽﾄ１"))</f>
        <v/>
      </c>
      <c r="N2760" s="53" t="str">
        <f t="shared" si="473"/>
        <v/>
      </c>
      <c r="O2760" s="54" t="str">
        <f t="shared" si="474"/>
        <v/>
      </c>
      <c r="P2760" s="53" t="str">
        <f t="shared" si="465"/>
        <v/>
      </c>
      <c r="Q2760" s="52" t="str">
        <f t="shared" si="466"/>
        <v/>
      </c>
      <c r="R2760" s="55" t="str">
        <f t="shared" si="467"/>
        <v/>
      </c>
      <c r="S2760" s="52" t="str">
        <f t="shared" si="475"/>
        <v/>
      </c>
      <c r="T2760" s="83" t="str">
        <f t="shared" si="468"/>
        <v/>
      </c>
      <c r="U2760" s="53" t="str">
        <f>IF(S2760="","",COUNTIF($S$7:S2760,"該当２"))</f>
        <v/>
      </c>
      <c r="V2760" s="56" t="str">
        <f t="shared" si="469"/>
        <v/>
      </c>
      <c r="W2760" s="83" t="str">
        <f t="shared" si="470"/>
        <v/>
      </c>
      <c r="X2760" s="53" t="str">
        <f>IF(V2760="","",COUNTIF($V$7:V2760,"該当３"))</f>
        <v/>
      </c>
    </row>
    <row r="2761" spans="2:24">
      <c r="B2761" s="78"/>
      <c r="C2761" s="77"/>
      <c r="D2761" s="78"/>
      <c r="E2761" s="77"/>
      <c r="K2761" s="52" t="str">
        <f t="shared" si="471"/>
        <v/>
      </c>
      <c r="L2761" s="83" t="str">
        <f t="shared" si="472"/>
        <v/>
      </c>
      <c r="M2761" s="53" t="str">
        <f>IF(K2761="","",COUNTIF($K$7:K2761,"ﾘｽﾄ１"))</f>
        <v/>
      </c>
      <c r="N2761" s="53" t="str">
        <f t="shared" si="473"/>
        <v/>
      </c>
      <c r="O2761" s="54" t="str">
        <f t="shared" si="474"/>
        <v/>
      </c>
      <c r="P2761" s="53" t="str">
        <f t="shared" si="465"/>
        <v/>
      </c>
      <c r="Q2761" s="52" t="str">
        <f t="shared" si="466"/>
        <v/>
      </c>
      <c r="R2761" s="55" t="str">
        <f t="shared" si="467"/>
        <v/>
      </c>
      <c r="S2761" s="52" t="str">
        <f t="shared" si="475"/>
        <v/>
      </c>
      <c r="T2761" s="83" t="str">
        <f t="shared" si="468"/>
        <v/>
      </c>
      <c r="U2761" s="53" t="str">
        <f>IF(S2761="","",COUNTIF($S$7:S2761,"該当２"))</f>
        <v/>
      </c>
      <c r="V2761" s="56" t="str">
        <f t="shared" si="469"/>
        <v/>
      </c>
      <c r="W2761" s="83" t="str">
        <f t="shared" si="470"/>
        <v/>
      </c>
      <c r="X2761" s="53" t="str">
        <f>IF(V2761="","",COUNTIF($V$7:V2761,"該当３"))</f>
        <v/>
      </c>
    </row>
    <row r="2762" spans="2:24">
      <c r="B2762" s="78"/>
      <c r="C2762" s="77"/>
      <c r="D2762" s="78"/>
      <c r="E2762" s="77"/>
      <c r="K2762" s="52" t="str">
        <f t="shared" si="471"/>
        <v/>
      </c>
      <c r="L2762" s="83" t="str">
        <f t="shared" si="472"/>
        <v/>
      </c>
      <c r="M2762" s="53" t="str">
        <f>IF(K2762="","",COUNTIF($K$7:K2762,"ﾘｽﾄ１"))</f>
        <v/>
      </c>
      <c r="N2762" s="53" t="str">
        <f t="shared" si="473"/>
        <v/>
      </c>
      <c r="O2762" s="54" t="str">
        <f t="shared" si="474"/>
        <v/>
      </c>
      <c r="P2762" s="53" t="str">
        <f t="shared" ref="P2762:P2825" si="476">IF(O2762="該当１",G2762,"")</f>
        <v/>
      </c>
      <c r="Q2762" s="52" t="str">
        <f t="shared" ref="Q2762:Q2825" si="477">IF(O2762="該当１","ﾘｽﾄ2","")</f>
        <v/>
      </c>
      <c r="R2762" s="55" t="str">
        <f t="shared" ref="R2762:R2825" si="478">IF(Q2762="ﾘｽﾄ2",H2762,"")</f>
        <v/>
      </c>
      <c r="S2762" s="52" t="str">
        <f t="shared" si="475"/>
        <v/>
      </c>
      <c r="T2762" s="83" t="str">
        <f t="shared" ref="T2762:T2825" si="479">IF(S2762="該当２",H2762,"")</f>
        <v/>
      </c>
      <c r="U2762" s="53" t="str">
        <f>IF(S2762="","",COUNTIF($S$7:S2762,"該当２"))</f>
        <v/>
      </c>
      <c r="V2762" s="56" t="str">
        <f t="shared" ref="V2762:V2825" si="480">IF(AND($S$2=H2762,E2762&gt;0,E2762&lt;998),"該当３","")</f>
        <v/>
      </c>
      <c r="W2762" s="83" t="str">
        <f t="shared" ref="W2762:W2825" si="481">IF(V2762="該当３",I2762,"")</f>
        <v/>
      </c>
      <c r="X2762" s="53" t="str">
        <f>IF(V2762="","",COUNTIF($V$7:V2762,"該当３"))</f>
        <v/>
      </c>
    </row>
    <row r="2763" spans="2:24">
      <c r="B2763" s="78"/>
      <c r="C2763" s="77"/>
      <c r="D2763" s="78"/>
      <c r="E2763" s="77"/>
      <c r="K2763" s="52" t="str">
        <f t="shared" ref="K2763:K2826" si="482">IF(AND($C2763&gt;0,$H2763=""),"ﾘｽﾄ１","")</f>
        <v/>
      </c>
      <c r="L2763" s="83" t="str">
        <f t="shared" ref="L2763:L2826" si="483">IF(K2763="ﾘｽﾄ１",G2763,"")</f>
        <v/>
      </c>
      <c r="M2763" s="53" t="str">
        <f>IF(K2763="","",COUNTIF($K$7:K2763,"ﾘｽﾄ１"))</f>
        <v/>
      </c>
      <c r="N2763" s="53" t="str">
        <f t="shared" ref="N2763:N2826" si="484">IF(AND(D2763=0,E2763&gt;0),"同一区","")</f>
        <v/>
      </c>
      <c r="O2763" s="54" t="str">
        <f t="shared" ref="O2763:O2826" si="485">IF(AND(EXACT($K$2,G2763),H2763&gt;0),"該当１","")</f>
        <v/>
      </c>
      <c r="P2763" s="53" t="str">
        <f t="shared" si="476"/>
        <v/>
      </c>
      <c r="Q2763" s="52" t="str">
        <f t="shared" si="477"/>
        <v/>
      </c>
      <c r="R2763" s="55" t="str">
        <f t="shared" si="478"/>
        <v/>
      </c>
      <c r="S2763" s="52" t="str">
        <f t="shared" ref="S2763:S2826" si="486">IF(AND(Q2763="ﾘｽﾄ2",OR(I2763=0,AND(N2763="同一区",E2763=1))),"該当２","")</f>
        <v/>
      </c>
      <c r="T2763" s="83" t="str">
        <f t="shared" si="479"/>
        <v/>
      </c>
      <c r="U2763" s="53" t="str">
        <f>IF(S2763="","",COUNTIF($S$7:S2763,"該当２"))</f>
        <v/>
      </c>
      <c r="V2763" s="56" t="str">
        <f t="shared" si="480"/>
        <v/>
      </c>
      <c r="W2763" s="83" t="str">
        <f t="shared" si="481"/>
        <v/>
      </c>
      <c r="X2763" s="53" t="str">
        <f>IF(V2763="","",COUNTIF($V$7:V2763,"該当３"))</f>
        <v/>
      </c>
    </row>
    <row r="2764" spans="2:24">
      <c r="B2764" s="78"/>
      <c r="C2764" s="77"/>
      <c r="D2764" s="78"/>
      <c r="E2764" s="77"/>
      <c r="K2764" s="52" t="str">
        <f t="shared" si="482"/>
        <v/>
      </c>
      <c r="L2764" s="83" t="str">
        <f t="shared" si="483"/>
        <v/>
      </c>
      <c r="M2764" s="53" t="str">
        <f>IF(K2764="","",COUNTIF($K$7:K2764,"ﾘｽﾄ１"))</f>
        <v/>
      </c>
      <c r="N2764" s="53" t="str">
        <f t="shared" si="484"/>
        <v/>
      </c>
      <c r="O2764" s="54" t="str">
        <f t="shared" si="485"/>
        <v/>
      </c>
      <c r="P2764" s="53" t="str">
        <f t="shared" si="476"/>
        <v/>
      </c>
      <c r="Q2764" s="52" t="str">
        <f t="shared" si="477"/>
        <v/>
      </c>
      <c r="R2764" s="55" t="str">
        <f t="shared" si="478"/>
        <v/>
      </c>
      <c r="S2764" s="52" t="str">
        <f t="shared" si="486"/>
        <v/>
      </c>
      <c r="T2764" s="83" t="str">
        <f t="shared" si="479"/>
        <v/>
      </c>
      <c r="U2764" s="53" t="str">
        <f>IF(S2764="","",COUNTIF($S$7:S2764,"該当２"))</f>
        <v/>
      </c>
      <c r="V2764" s="56" t="str">
        <f t="shared" si="480"/>
        <v/>
      </c>
      <c r="W2764" s="83" t="str">
        <f t="shared" si="481"/>
        <v/>
      </c>
      <c r="X2764" s="53" t="str">
        <f>IF(V2764="","",COUNTIF($V$7:V2764,"該当３"))</f>
        <v/>
      </c>
    </row>
    <row r="2765" spans="2:24">
      <c r="B2765" s="78"/>
      <c r="C2765" s="77"/>
      <c r="D2765" s="78"/>
      <c r="E2765" s="77"/>
      <c r="K2765" s="52" t="str">
        <f t="shared" si="482"/>
        <v/>
      </c>
      <c r="L2765" s="83" t="str">
        <f t="shared" si="483"/>
        <v/>
      </c>
      <c r="M2765" s="53" t="str">
        <f>IF(K2765="","",COUNTIF($K$7:K2765,"ﾘｽﾄ１"))</f>
        <v/>
      </c>
      <c r="N2765" s="53" t="str">
        <f t="shared" si="484"/>
        <v/>
      </c>
      <c r="O2765" s="54" t="str">
        <f t="shared" si="485"/>
        <v/>
      </c>
      <c r="P2765" s="53" t="str">
        <f t="shared" si="476"/>
        <v/>
      </c>
      <c r="Q2765" s="52" t="str">
        <f t="shared" si="477"/>
        <v/>
      </c>
      <c r="R2765" s="55" t="str">
        <f t="shared" si="478"/>
        <v/>
      </c>
      <c r="S2765" s="52" t="str">
        <f t="shared" si="486"/>
        <v/>
      </c>
      <c r="T2765" s="83" t="str">
        <f t="shared" si="479"/>
        <v/>
      </c>
      <c r="U2765" s="53" t="str">
        <f>IF(S2765="","",COUNTIF($S$7:S2765,"該当２"))</f>
        <v/>
      </c>
      <c r="V2765" s="56" t="str">
        <f t="shared" si="480"/>
        <v/>
      </c>
      <c r="W2765" s="83" t="str">
        <f t="shared" si="481"/>
        <v/>
      </c>
      <c r="X2765" s="53" t="str">
        <f>IF(V2765="","",COUNTIF($V$7:V2765,"該当３"))</f>
        <v/>
      </c>
    </row>
    <row r="2766" spans="2:24">
      <c r="B2766" s="78"/>
      <c r="C2766" s="77"/>
      <c r="D2766" s="78"/>
      <c r="E2766" s="77"/>
      <c r="K2766" s="52" t="str">
        <f t="shared" si="482"/>
        <v/>
      </c>
      <c r="L2766" s="83" t="str">
        <f t="shared" si="483"/>
        <v/>
      </c>
      <c r="M2766" s="53" t="str">
        <f>IF(K2766="","",COUNTIF($K$7:K2766,"ﾘｽﾄ１"))</f>
        <v/>
      </c>
      <c r="N2766" s="53" t="str">
        <f t="shared" si="484"/>
        <v/>
      </c>
      <c r="O2766" s="54" t="str">
        <f t="shared" si="485"/>
        <v/>
      </c>
      <c r="P2766" s="53" t="str">
        <f t="shared" si="476"/>
        <v/>
      </c>
      <c r="Q2766" s="52" t="str">
        <f t="shared" si="477"/>
        <v/>
      </c>
      <c r="R2766" s="55" t="str">
        <f t="shared" si="478"/>
        <v/>
      </c>
      <c r="S2766" s="52" t="str">
        <f t="shared" si="486"/>
        <v/>
      </c>
      <c r="T2766" s="83" t="str">
        <f t="shared" si="479"/>
        <v/>
      </c>
      <c r="U2766" s="53" t="str">
        <f>IF(S2766="","",COUNTIF($S$7:S2766,"該当２"))</f>
        <v/>
      </c>
      <c r="V2766" s="56" t="str">
        <f t="shared" si="480"/>
        <v/>
      </c>
      <c r="W2766" s="83" t="str">
        <f t="shared" si="481"/>
        <v/>
      </c>
      <c r="X2766" s="53" t="str">
        <f>IF(V2766="","",COUNTIF($V$7:V2766,"該当３"))</f>
        <v/>
      </c>
    </row>
    <row r="2767" spans="2:24">
      <c r="B2767" s="78"/>
      <c r="C2767" s="77"/>
      <c r="D2767" s="78"/>
      <c r="E2767" s="77"/>
      <c r="K2767" s="52" t="str">
        <f t="shared" si="482"/>
        <v/>
      </c>
      <c r="L2767" s="83" t="str">
        <f t="shared" si="483"/>
        <v/>
      </c>
      <c r="M2767" s="53" t="str">
        <f>IF(K2767="","",COUNTIF($K$7:K2767,"ﾘｽﾄ１"))</f>
        <v/>
      </c>
      <c r="N2767" s="53" t="str">
        <f t="shared" si="484"/>
        <v/>
      </c>
      <c r="O2767" s="54" t="str">
        <f t="shared" si="485"/>
        <v/>
      </c>
      <c r="P2767" s="53" t="str">
        <f t="shared" si="476"/>
        <v/>
      </c>
      <c r="Q2767" s="52" t="str">
        <f t="shared" si="477"/>
        <v/>
      </c>
      <c r="R2767" s="55" t="str">
        <f t="shared" si="478"/>
        <v/>
      </c>
      <c r="S2767" s="52" t="str">
        <f t="shared" si="486"/>
        <v/>
      </c>
      <c r="T2767" s="83" t="str">
        <f t="shared" si="479"/>
        <v/>
      </c>
      <c r="U2767" s="53" t="str">
        <f>IF(S2767="","",COUNTIF($S$7:S2767,"該当２"))</f>
        <v/>
      </c>
      <c r="V2767" s="56" t="str">
        <f t="shared" si="480"/>
        <v/>
      </c>
      <c r="W2767" s="83" t="str">
        <f t="shared" si="481"/>
        <v/>
      </c>
      <c r="X2767" s="53" t="str">
        <f>IF(V2767="","",COUNTIF($V$7:V2767,"該当３"))</f>
        <v/>
      </c>
    </row>
    <row r="2768" spans="2:24">
      <c r="B2768" s="78"/>
      <c r="C2768" s="77"/>
      <c r="D2768" s="78"/>
      <c r="E2768" s="77"/>
      <c r="K2768" s="52" t="str">
        <f t="shared" si="482"/>
        <v/>
      </c>
      <c r="L2768" s="83" t="str">
        <f t="shared" si="483"/>
        <v/>
      </c>
      <c r="M2768" s="53" t="str">
        <f>IF(K2768="","",COUNTIF($K$7:K2768,"ﾘｽﾄ１"))</f>
        <v/>
      </c>
      <c r="N2768" s="53" t="str">
        <f t="shared" si="484"/>
        <v/>
      </c>
      <c r="O2768" s="54" t="str">
        <f t="shared" si="485"/>
        <v/>
      </c>
      <c r="P2768" s="53" t="str">
        <f t="shared" si="476"/>
        <v/>
      </c>
      <c r="Q2768" s="52" t="str">
        <f t="shared" si="477"/>
        <v/>
      </c>
      <c r="R2768" s="55" t="str">
        <f t="shared" si="478"/>
        <v/>
      </c>
      <c r="S2768" s="52" t="str">
        <f t="shared" si="486"/>
        <v/>
      </c>
      <c r="T2768" s="83" t="str">
        <f t="shared" si="479"/>
        <v/>
      </c>
      <c r="U2768" s="53" t="str">
        <f>IF(S2768="","",COUNTIF($S$7:S2768,"該当２"))</f>
        <v/>
      </c>
      <c r="V2768" s="56" t="str">
        <f t="shared" si="480"/>
        <v/>
      </c>
      <c r="W2768" s="83" t="str">
        <f t="shared" si="481"/>
        <v/>
      </c>
      <c r="X2768" s="53" t="str">
        <f>IF(V2768="","",COUNTIF($V$7:V2768,"該当３"))</f>
        <v/>
      </c>
    </row>
    <row r="2769" spans="2:24">
      <c r="B2769" s="78"/>
      <c r="C2769" s="77"/>
      <c r="D2769" s="78"/>
      <c r="E2769" s="77"/>
      <c r="K2769" s="52" t="str">
        <f t="shared" si="482"/>
        <v/>
      </c>
      <c r="L2769" s="83" t="str">
        <f t="shared" si="483"/>
        <v/>
      </c>
      <c r="M2769" s="53" t="str">
        <f>IF(K2769="","",COUNTIF($K$7:K2769,"ﾘｽﾄ１"))</f>
        <v/>
      </c>
      <c r="N2769" s="53" t="str">
        <f t="shared" si="484"/>
        <v/>
      </c>
      <c r="O2769" s="54" t="str">
        <f t="shared" si="485"/>
        <v/>
      </c>
      <c r="P2769" s="53" t="str">
        <f t="shared" si="476"/>
        <v/>
      </c>
      <c r="Q2769" s="52" t="str">
        <f t="shared" si="477"/>
        <v/>
      </c>
      <c r="R2769" s="55" t="str">
        <f t="shared" si="478"/>
        <v/>
      </c>
      <c r="S2769" s="52" t="str">
        <f t="shared" si="486"/>
        <v/>
      </c>
      <c r="T2769" s="83" t="str">
        <f t="shared" si="479"/>
        <v/>
      </c>
      <c r="U2769" s="53" t="str">
        <f>IF(S2769="","",COUNTIF($S$7:S2769,"該当２"))</f>
        <v/>
      </c>
      <c r="V2769" s="56" t="str">
        <f t="shared" si="480"/>
        <v/>
      </c>
      <c r="W2769" s="83" t="str">
        <f t="shared" si="481"/>
        <v/>
      </c>
      <c r="X2769" s="53" t="str">
        <f>IF(V2769="","",COUNTIF($V$7:V2769,"該当３"))</f>
        <v/>
      </c>
    </row>
    <row r="2770" spans="2:24">
      <c r="B2770" s="78"/>
      <c r="C2770" s="77"/>
      <c r="D2770" s="78"/>
      <c r="E2770" s="77"/>
      <c r="K2770" s="52" t="str">
        <f t="shared" si="482"/>
        <v/>
      </c>
      <c r="L2770" s="83" t="str">
        <f t="shared" si="483"/>
        <v/>
      </c>
      <c r="M2770" s="53" t="str">
        <f>IF(K2770="","",COUNTIF($K$7:K2770,"ﾘｽﾄ１"))</f>
        <v/>
      </c>
      <c r="N2770" s="53" t="str">
        <f t="shared" si="484"/>
        <v/>
      </c>
      <c r="O2770" s="54" t="str">
        <f t="shared" si="485"/>
        <v/>
      </c>
      <c r="P2770" s="53" t="str">
        <f t="shared" si="476"/>
        <v/>
      </c>
      <c r="Q2770" s="52" t="str">
        <f t="shared" si="477"/>
        <v/>
      </c>
      <c r="R2770" s="55" t="str">
        <f t="shared" si="478"/>
        <v/>
      </c>
      <c r="S2770" s="52" t="str">
        <f t="shared" si="486"/>
        <v/>
      </c>
      <c r="T2770" s="83" t="str">
        <f t="shared" si="479"/>
        <v/>
      </c>
      <c r="U2770" s="53" t="str">
        <f>IF(S2770="","",COUNTIF($S$7:S2770,"該当２"))</f>
        <v/>
      </c>
      <c r="V2770" s="56" t="str">
        <f t="shared" si="480"/>
        <v/>
      </c>
      <c r="W2770" s="83" t="str">
        <f t="shared" si="481"/>
        <v/>
      </c>
      <c r="X2770" s="53" t="str">
        <f>IF(V2770="","",COUNTIF($V$7:V2770,"該当３"))</f>
        <v/>
      </c>
    </row>
    <row r="2771" spans="2:24">
      <c r="B2771" s="78"/>
      <c r="C2771" s="77"/>
      <c r="D2771" s="78"/>
      <c r="E2771" s="77"/>
      <c r="K2771" s="52" t="str">
        <f t="shared" si="482"/>
        <v/>
      </c>
      <c r="L2771" s="83" t="str">
        <f t="shared" si="483"/>
        <v/>
      </c>
      <c r="M2771" s="53" t="str">
        <f>IF(K2771="","",COUNTIF($K$7:K2771,"ﾘｽﾄ１"))</f>
        <v/>
      </c>
      <c r="N2771" s="53" t="str">
        <f t="shared" si="484"/>
        <v/>
      </c>
      <c r="O2771" s="54" t="str">
        <f t="shared" si="485"/>
        <v/>
      </c>
      <c r="P2771" s="53" t="str">
        <f t="shared" si="476"/>
        <v/>
      </c>
      <c r="Q2771" s="52" t="str">
        <f t="shared" si="477"/>
        <v/>
      </c>
      <c r="R2771" s="55" t="str">
        <f t="shared" si="478"/>
        <v/>
      </c>
      <c r="S2771" s="52" t="str">
        <f t="shared" si="486"/>
        <v/>
      </c>
      <c r="T2771" s="83" t="str">
        <f t="shared" si="479"/>
        <v/>
      </c>
      <c r="U2771" s="53" t="str">
        <f>IF(S2771="","",COUNTIF($S$7:S2771,"該当２"))</f>
        <v/>
      </c>
      <c r="V2771" s="56" t="str">
        <f t="shared" si="480"/>
        <v/>
      </c>
      <c r="W2771" s="83" t="str">
        <f t="shared" si="481"/>
        <v/>
      </c>
      <c r="X2771" s="53" t="str">
        <f>IF(V2771="","",COUNTIF($V$7:V2771,"該当３"))</f>
        <v/>
      </c>
    </row>
    <row r="2772" spans="2:24">
      <c r="B2772" s="78"/>
      <c r="C2772" s="77"/>
      <c r="D2772" s="78"/>
      <c r="E2772" s="77"/>
      <c r="K2772" s="52" t="str">
        <f t="shared" si="482"/>
        <v/>
      </c>
      <c r="L2772" s="83" t="str">
        <f t="shared" si="483"/>
        <v/>
      </c>
      <c r="M2772" s="53" t="str">
        <f>IF(K2772="","",COUNTIF($K$7:K2772,"ﾘｽﾄ１"))</f>
        <v/>
      </c>
      <c r="N2772" s="53" t="str">
        <f t="shared" si="484"/>
        <v/>
      </c>
      <c r="O2772" s="54" t="str">
        <f t="shared" si="485"/>
        <v/>
      </c>
      <c r="P2772" s="53" t="str">
        <f t="shared" si="476"/>
        <v/>
      </c>
      <c r="Q2772" s="52" t="str">
        <f t="shared" si="477"/>
        <v/>
      </c>
      <c r="R2772" s="55" t="str">
        <f t="shared" si="478"/>
        <v/>
      </c>
      <c r="S2772" s="52" t="str">
        <f t="shared" si="486"/>
        <v/>
      </c>
      <c r="T2772" s="83" t="str">
        <f t="shared" si="479"/>
        <v/>
      </c>
      <c r="U2772" s="53" t="str">
        <f>IF(S2772="","",COUNTIF($S$7:S2772,"該当２"))</f>
        <v/>
      </c>
      <c r="V2772" s="56" t="str">
        <f t="shared" si="480"/>
        <v/>
      </c>
      <c r="W2772" s="83" t="str">
        <f t="shared" si="481"/>
        <v/>
      </c>
      <c r="X2772" s="53" t="str">
        <f>IF(V2772="","",COUNTIF($V$7:V2772,"該当３"))</f>
        <v/>
      </c>
    </row>
    <row r="2773" spans="2:24">
      <c r="B2773" s="78"/>
      <c r="C2773" s="77"/>
      <c r="D2773" s="78"/>
      <c r="E2773" s="77"/>
      <c r="K2773" s="52" t="str">
        <f t="shared" si="482"/>
        <v/>
      </c>
      <c r="L2773" s="83" t="str">
        <f t="shared" si="483"/>
        <v/>
      </c>
      <c r="M2773" s="53" t="str">
        <f>IF(K2773="","",COUNTIF($K$7:K2773,"ﾘｽﾄ１"))</f>
        <v/>
      </c>
      <c r="N2773" s="53" t="str">
        <f t="shared" si="484"/>
        <v/>
      </c>
      <c r="O2773" s="54" t="str">
        <f t="shared" si="485"/>
        <v/>
      </c>
      <c r="P2773" s="53" t="str">
        <f t="shared" si="476"/>
        <v/>
      </c>
      <c r="Q2773" s="52" t="str">
        <f t="shared" si="477"/>
        <v/>
      </c>
      <c r="R2773" s="55" t="str">
        <f t="shared" si="478"/>
        <v/>
      </c>
      <c r="S2773" s="52" t="str">
        <f t="shared" si="486"/>
        <v/>
      </c>
      <c r="T2773" s="83" t="str">
        <f t="shared" si="479"/>
        <v/>
      </c>
      <c r="U2773" s="53" t="str">
        <f>IF(S2773="","",COUNTIF($S$7:S2773,"該当２"))</f>
        <v/>
      </c>
      <c r="V2773" s="56" t="str">
        <f t="shared" si="480"/>
        <v/>
      </c>
      <c r="W2773" s="83" t="str">
        <f t="shared" si="481"/>
        <v/>
      </c>
      <c r="X2773" s="53" t="str">
        <f>IF(V2773="","",COUNTIF($V$7:V2773,"該当３"))</f>
        <v/>
      </c>
    </row>
    <row r="2774" spans="2:24">
      <c r="B2774" s="78"/>
      <c r="C2774" s="77"/>
      <c r="D2774" s="78"/>
      <c r="E2774" s="77"/>
      <c r="K2774" s="52" t="str">
        <f t="shared" si="482"/>
        <v/>
      </c>
      <c r="L2774" s="83" t="str">
        <f t="shared" si="483"/>
        <v/>
      </c>
      <c r="M2774" s="53" t="str">
        <f>IF(K2774="","",COUNTIF($K$7:K2774,"ﾘｽﾄ１"))</f>
        <v/>
      </c>
      <c r="N2774" s="53" t="str">
        <f t="shared" si="484"/>
        <v/>
      </c>
      <c r="O2774" s="54" t="str">
        <f t="shared" si="485"/>
        <v/>
      </c>
      <c r="P2774" s="53" t="str">
        <f t="shared" si="476"/>
        <v/>
      </c>
      <c r="Q2774" s="52" t="str">
        <f t="shared" si="477"/>
        <v/>
      </c>
      <c r="R2774" s="55" t="str">
        <f t="shared" si="478"/>
        <v/>
      </c>
      <c r="S2774" s="52" t="str">
        <f t="shared" si="486"/>
        <v/>
      </c>
      <c r="T2774" s="83" t="str">
        <f t="shared" si="479"/>
        <v/>
      </c>
      <c r="U2774" s="53" t="str">
        <f>IF(S2774="","",COUNTIF($S$7:S2774,"該当２"))</f>
        <v/>
      </c>
      <c r="V2774" s="56" t="str">
        <f t="shared" si="480"/>
        <v/>
      </c>
      <c r="W2774" s="83" t="str">
        <f t="shared" si="481"/>
        <v/>
      </c>
      <c r="X2774" s="53" t="str">
        <f>IF(V2774="","",COUNTIF($V$7:V2774,"該当３"))</f>
        <v/>
      </c>
    </row>
    <row r="2775" spans="2:24">
      <c r="B2775" s="78"/>
      <c r="C2775" s="77"/>
      <c r="D2775" s="78"/>
      <c r="E2775" s="77"/>
      <c r="K2775" s="52" t="str">
        <f t="shared" si="482"/>
        <v/>
      </c>
      <c r="L2775" s="83" t="str">
        <f t="shared" si="483"/>
        <v/>
      </c>
      <c r="M2775" s="53" t="str">
        <f>IF(K2775="","",COUNTIF($K$7:K2775,"ﾘｽﾄ１"))</f>
        <v/>
      </c>
      <c r="N2775" s="53" t="str">
        <f t="shared" si="484"/>
        <v/>
      </c>
      <c r="O2775" s="54" t="str">
        <f t="shared" si="485"/>
        <v/>
      </c>
      <c r="P2775" s="53" t="str">
        <f t="shared" si="476"/>
        <v/>
      </c>
      <c r="Q2775" s="52" t="str">
        <f t="shared" si="477"/>
        <v/>
      </c>
      <c r="R2775" s="55" t="str">
        <f t="shared" si="478"/>
        <v/>
      </c>
      <c r="S2775" s="52" t="str">
        <f t="shared" si="486"/>
        <v/>
      </c>
      <c r="T2775" s="83" t="str">
        <f t="shared" si="479"/>
        <v/>
      </c>
      <c r="U2775" s="53" t="str">
        <f>IF(S2775="","",COUNTIF($S$7:S2775,"該当２"))</f>
        <v/>
      </c>
      <c r="V2775" s="56" t="str">
        <f t="shared" si="480"/>
        <v/>
      </c>
      <c r="W2775" s="83" t="str">
        <f t="shared" si="481"/>
        <v/>
      </c>
      <c r="X2775" s="53" t="str">
        <f>IF(V2775="","",COUNTIF($V$7:V2775,"該当３"))</f>
        <v/>
      </c>
    </row>
    <row r="2776" spans="2:24">
      <c r="B2776" s="78"/>
      <c r="C2776" s="77"/>
      <c r="D2776" s="78"/>
      <c r="E2776" s="77"/>
      <c r="K2776" s="52" t="str">
        <f t="shared" si="482"/>
        <v/>
      </c>
      <c r="L2776" s="83" t="str">
        <f t="shared" si="483"/>
        <v/>
      </c>
      <c r="M2776" s="53" t="str">
        <f>IF(K2776="","",COUNTIF($K$7:K2776,"ﾘｽﾄ１"))</f>
        <v/>
      </c>
      <c r="N2776" s="53" t="str">
        <f t="shared" si="484"/>
        <v/>
      </c>
      <c r="O2776" s="54" t="str">
        <f t="shared" si="485"/>
        <v/>
      </c>
      <c r="P2776" s="53" t="str">
        <f t="shared" si="476"/>
        <v/>
      </c>
      <c r="Q2776" s="52" t="str">
        <f t="shared" si="477"/>
        <v/>
      </c>
      <c r="R2776" s="55" t="str">
        <f t="shared" si="478"/>
        <v/>
      </c>
      <c r="S2776" s="52" t="str">
        <f t="shared" si="486"/>
        <v/>
      </c>
      <c r="T2776" s="83" t="str">
        <f t="shared" si="479"/>
        <v/>
      </c>
      <c r="U2776" s="53" t="str">
        <f>IF(S2776="","",COUNTIF($S$7:S2776,"該当２"))</f>
        <v/>
      </c>
      <c r="V2776" s="56" t="str">
        <f t="shared" si="480"/>
        <v/>
      </c>
      <c r="W2776" s="83" t="str">
        <f t="shared" si="481"/>
        <v/>
      </c>
      <c r="X2776" s="53" t="str">
        <f>IF(V2776="","",COUNTIF($V$7:V2776,"該当３"))</f>
        <v/>
      </c>
    </row>
    <row r="2777" spans="2:24">
      <c r="B2777" s="78"/>
      <c r="C2777" s="77"/>
      <c r="D2777" s="78"/>
      <c r="E2777" s="77"/>
      <c r="K2777" s="52" t="str">
        <f t="shared" si="482"/>
        <v/>
      </c>
      <c r="L2777" s="83" t="str">
        <f t="shared" si="483"/>
        <v/>
      </c>
      <c r="M2777" s="53" t="str">
        <f>IF(K2777="","",COUNTIF($K$7:K2777,"ﾘｽﾄ１"))</f>
        <v/>
      </c>
      <c r="N2777" s="53" t="str">
        <f t="shared" si="484"/>
        <v/>
      </c>
      <c r="O2777" s="54" t="str">
        <f t="shared" si="485"/>
        <v/>
      </c>
      <c r="P2777" s="53" t="str">
        <f t="shared" si="476"/>
        <v/>
      </c>
      <c r="Q2777" s="52" t="str">
        <f t="shared" si="477"/>
        <v/>
      </c>
      <c r="R2777" s="55" t="str">
        <f t="shared" si="478"/>
        <v/>
      </c>
      <c r="S2777" s="52" t="str">
        <f t="shared" si="486"/>
        <v/>
      </c>
      <c r="T2777" s="83" t="str">
        <f t="shared" si="479"/>
        <v/>
      </c>
      <c r="U2777" s="53" t="str">
        <f>IF(S2777="","",COUNTIF($S$7:S2777,"該当２"))</f>
        <v/>
      </c>
      <c r="V2777" s="56" t="str">
        <f t="shared" si="480"/>
        <v/>
      </c>
      <c r="W2777" s="83" t="str">
        <f t="shared" si="481"/>
        <v/>
      </c>
      <c r="X2777" s="53" t="str">
        <f>IF(V2777="","",COUNTIF($V$7:V2777,"該当３"))</f>
        <v/>
      </c>
    </row>
    <row r="2778" spans="2:24">
      <c r="B2778" s="78"/>
      <c r="C2778" s="77"/>
      <c r="D2778" s="78"/>
      <c r="E2778" s="77"/>
      <c r="K2778" s="52" t="str">
        <f t="shared" si="482"/>
        <v/>
      </c>
      <c r="L2778" s="83" t="str">
        <f t="shared" si="483"/>
        <v/>
      </c>
      <c r="M2778" s="53" t="str">
        <f>IF(K2778="","",COUNTIF($K$7:K2778,"ﾘｽﾄ１"))</f>
        <v/>
      </c>
      <c r="N2778" s="53" t="str">
        <f t="shared" si="484"/>
        <v/>
      </c>
      <c r="O2778" s="54" t="str">
        <f t="shared" si="485"/>
        <v/>
      </c>
      <c r="P2778" s="53" t="str">
        <f t="shared" si="476"/>
        <v/>
      </c>
      <c r="Q2778" s="52" t="str">
        <f t="shared" si="477"/>
        <v/>
      </c>
      <c r="R2778" s="55" t="str">
        <f t="shared" si="478"/>
        <v/>
      </c>
      <c r="S2778" s="52" t="str">
        <f t="shared" si="486"/>
        <v/>
      </c>
      <c r="T2778" s="83" t="str">
        <f t="shared" si="479"/>
        <v/>
      </c>
      <c r="U2778" s="53" t="str">
        <f>IF(S2778="","",COUNTIF($S$7:S2778,"該当２"))</f>
        <v/>
      </c>
      <c r="V2778" s="56" t="str">
        <f t="shared" si="480"/>
        <v/>
      </c>
      <c r="W2778" s="83" t="str">
        <f t="shared" si="481"/>
        <v/>
      </c>
      <c r="X2778" s="53" t="str">
        <f>IF(V2778="","",COUNTIF($V$7:V2778,"該当３"))</f>
        <v/>
      </c>
    </row>
    <row r="2779" spans="2:24">
      <c r="B2779" s="78"/>
      <c r="C2779" s="77"/>
      <c r="D2779" s="78"/>
      <c r="E2779" s="77"/>
      <c r="K2779" s="52" t="str">
        <f t="shared" si="482"/>
        <v/>
      </c>
      <c r="L2779" s="83" t="str">
        <f t="shared" si="483"/>
        <v/>
      </c>
      <c r="M2779" s="53" t="str">
        <f>IF(K2779="","",COUNTIF($K$7:K2779,"ﾘｽﾄ１"))</f>
        <v/>
      </c>
      <c r="N2779" s="53" t="str">
        <f t="shared" si="484"/>
        <v/>
      </c>
      <c r="O2779" s="54" t="str">
        <f t="shared" si="485"/>
        <v/>
      </c>
      <c r="P2779" s="53" t="str">
        <f t="shared" si="476"/>
        <v/>
      </c>
      <c r="Q2779" s="52" t="str">
        <f t="shared" si="477"/>
        <v/>
      </c>
      <c r="R2779" s="55" t="str">
        <f t="shared" si="478"/>
        <v/>
      </c>
      <c r="S2779" s="52" t="str">
        <f t="shared" si="486"/>
        <v/>
      </c>
      <c r="T2779" s="83" t="str">
        <f t="shared" si="479"/>
        <v/>
      </c>
      <c r="U2779" s="53" t="str">
        <f>IF(S2779="","",COUNTIF($S$7:S2779,"該当２"))</f>
        <v/>
      </c>
      <c r="V2779" s="56" t="str">
        <f t="shared" si="480"/>
        <v/>
      </c>
      <c r="W2779" s="83" t="str">
        <f t="shared" si="481"/>
        <v/>
      </c>
      <c r="X2779" s="53" t="str">
        <f>IF(V2779="","",COUNTIF($V$7:V2779,"該当３"))</f>
        <v/>
      </c>
    </row>
    <row r="2780" spans="2:24">
      <c r="B2780" s="78"/>
      <c r="C2780" s="77"/>
      <c r="D2780" s="78"/>
      <c r="E2780" s="77"/>
      <c r="K2780" s="52" t="str">
        <f t="shared" si="482"/>
        <v/>
      </c>
      <c r="L2780" s="83" t="str">
        <f t="shared" si="483"/>
        <v/>
      </c>
      <c r="M2780" s="53" t="str">
        <f>IF(K2780="","",COUNTIF($K$7:K2780,"ﾘｽﾄ１"))</f>
        <v/>
      </c>
      <c r="N2780" s="53" t="str">
        <f t="shared" si="484"/>
        <v/>
      </c>
      <c r="O2780" s="54" t="str">
        <f t="shared" si="485"/>
        <v/>
      </c>
      <c r="P2780" s="53" t="str">
        <f t="shared" si="476"/>
        <v/>
      </c>
      <c r="Q2780" s="52" t="str">
        <f t="shared" si="477"/>
        <v/>
      </c>
      <c r="R2780" s="55" t="str">
        <f t="shared" si="478"/>
        <v/>
      </c>
      <c r="S2780" s="52" t="str">
        <f t="shared" si="486"/>
        <v/>
      </c>
      <c r="T2780" s="83" t="str">
        <f t="shared" si="479"/>
        <v/>
      </c>
      <c r="U2780" s="53" t="str">
        <f>IF(S2780="","",COUNTIF($S$7:S2780,"該当２"))</f>
        <v/>
      </c>
      <c r="V2780" s="56" t="str">
        <f t="shared" si="480"/>
        <v/>
      </c>
      <c r="W2780" s="83" t="str">
        <f t="shared" si="481"/>
        <v/>
      </c>
      <c r="X2780" s="53" t="str">
        <f>IF(V2780="","",COUNTIF($V$7:V2780,"該当３"))</f>
        <v/>
      </c>
    </row>
    <row r="2781" spans="2:24">
      <c r="B2781" s="78"/>
      <c r="C2781" s="77"/>
      <c r="D2781" s="78"/>
      <c r="E2781" s="77"/>
      <c r="K2781" s="52" t="str">
        <f t="shared" si="482"/>
        <v/>
      </c>
      <c r="L2781" s="83" t="str">
        <f t="shared" si="483"/>
        <v/>
      </c>
      <c r="M2781" s="53" t="str">
        <f>IF(K2781="","",COUNTIF($K$7:K2781,"ﾘｽﾄ１"))</f>
        <v/>
      </c>
      <c r="N2781" s="53" t="str">
        <f t="shared" si="484"/>
        <v/>
      </c>
      <c r="O2781" s="54" t="str">
        <f t="shared" si="485"/>
        <v/>
      </c>
      <c r="P2781" s="53" t="str">
        <f t="shared" si="476"/>
        <v/>
      </c>
      <c r="Q2781" s="52" t="str">
        <f t="shared" si="477"/>
        <v/>
      </c>
      <c r="R2781" s="55" t="str">
        <f t="shared" si="478"/>
        <v/>
      </c>
      <c r="S2781" s="52" t="str">
        <f t="shared" si="486"/>
        <v/>
      </c>
      <c r="T2781" s="83" t="str">
        <f t="shared" si="479"/>
        <v/>
      </c>
      <c r="U2781" s="53" t="str">
        <f>IF(S2781="","",COUNTIF($S$7:S2781,"該当２"))</f>
        <v/>
      </c>
      <c r="V2781" s="56" t="str">
        <f t="shared" si="480"/>
        <v/>
      </c>
      <c r="W2781" s="83" t="str">
        <f t="shared" si="481"/>
        <v/>
      </c>
      <c r="X2781" s="53" t="str">
        <f>IF(V2781="","",COUNTIF($V$7:V2781,"該当３"))</f>
        <v/>
      </c>
    </row>
    <row r="2782" spans="2:24">
      <c r="B2782" s="78"/>
      <c r="C2782" s="77"/>
      <c r="D2782" s="78"/>
      <c r="E2782" s="77"/>
      <c r="K2782" s="52" t="str">
        <f t="shared" si="482"/>
        <v/>
      </c>
      <c r="L2782" s="83" t="str">
        <f t="shared" si="483"/>
        <v/>
      </c>
      <c r="M2782" s="53" t="str">
        <f>IF(K2782="","",COUNTIF($K$7:K2782,"ﾘｽﾄ１"))</f>
        <v/>
      </c>
      <c r="N2782" s="53" t="str">
        <f t="shared" si="484"/>
        <v/>
      </c>
      <c r="O2782" s="54" t="str">
        <f t="shared" si="485"/>
        <v/>
      </c>
      <c r="P2782" s="53" t="str">
        <f t="shared" si="476"/>
        <v/>
      </c>
      <c r="Q2782" s="52" t="str">
        <f t="shared" si="477"/>
        <v/>
      </c>
      <c r="R2782" s="55" t="str">
        <f t="shared" si="478"/>
        <v/>
      </c>
      <c r="S2782" s="52" t="str">
        <f t="shared" si="486"/>
        <v/>
      </c>
      <c r="T2782" s="83" t="str">
        <f t="shared" si="479"/>
        <v/>
      </c>
      <c r="U2782" s="53" t="str">
        <f>IF(S2782="","",COUNTIF($S$7:S2782,"該当２"))</f>
        <v/>
      </c>
      <c r="V2782" s="56" t="str">
        <f t="shared" si="480"/>
        <v/>
      </c>
      <c r="W2782" s="83" t="str">
        <f t="shared" si="481"/>
        <v/>
      </c>
      <c r="X2782" s="53" t="str">
        <f>IF(V2782="","",COUNTIF($V$7:V2782,"該当３"))</f>
        <v/>
      </c>
    </row>
    <row r="2783" spans="2:24">
      <c r="B2783" s="78"/>
      <c r="C2783" s="77"/>
      <c r="D2783" s="78"/>
      <c r="E2783" s="77"/>
      <c r="K2783" s="52" t="str">
        <f t="shared" si="482"/>
        <v/>
      </c>
      <c r="L2783" s="83" t="str">
        <f t="shared" si="483"/>
        <v/>
      </c>
      <c r="M2783" s="53" t="str">
        <f>IF(K2783="","",COUNTIF($K$7:K2783,"ﾘｽﾄ１"))</f>
        <v/>
      </c>
      <c r="N2783" s="53" t="str">
        <f t="shared" si="484"/>
        <v/>
      </c>
      <c r="O2783" s="54" t="str">
        <f t="shared" si="485"/>
        <v/>
      </c>
      <c r="P2783" s="53" t="str">
        <f t="shared" si="476"/>
        <v/>
      </c>
      <c r="Q2783" s="52" t="str">
        <f t="shared" si="477"/>
        <v/>
      </c>
      <c r="R2783" s="55" t="str">
        <f t="shared" si="478"/>
        <v/>
      </c>
      <c r="S2783" s="52" t="str">
        <f t="shared" si="486"/>
        <v/>
      </c>
      <c r="T2783" s="83" t="str">
        <f t="shared" si="479"/>
        <v/>
      </c>
      <c r="U2783" s="53" t="str">
        <f>IF(S2783="","",COUNTIF($S$7:S2783,"該当２"))</f>
        <v/>
      </c>
      <c r="V2783" s="56" t="str">
        <f t="shared" si="480"/>
        <v/>
      </c>
      <c r="W2783" s="83" t="str">
        <f t="shared" si="481"/>
        <v/>
      </c>
      <c r="X2783" s="53" t="str">
        <f>IF(V2783="","",COUNTIF($V$7:V2783,"該当３"))</f>
        <v/>
      </c>
    </row>
    <row r="2784" spans="2:24">
      <c r="B2784" s="78"/>
      <c r="C2784" s="77"/>
      <c r="D2784" s="78"/>
      <c r="E2784" s="77"/>
      <c r="K2784" s="52" t="str">
        <f t="shared" si="482"/>
        <v/>
      </c>
      <c r="L2784" s="83" t="str">
        <f t="shared" si="483"/>
        <v/>
      </c>
      <c r="M2784" s="53" t="str">
        <f>IF(K2784="","",COUNTIF($K$7:K2784,"ﾘｽﾄ１"))</f>
        <v/>
      </c>
      <c r="N2784" s="53" t="str">
        <f t="shared" si="484"/>
        <v/>
      </c>
      <c r="O2784" s="54" t="str">
        <f t="shared" si="485"/>
        <v/>
      </c>
      <c r="P2784" s="53" t="str">
        <f t="shared" si="476"/>
        <v/>
      </c>
      <c r="Q2784" s="52" t="str">
        <f t="shared" si="477"/>
        <v/>
      </c>
      <c r="R2784" s="55" t="str">
        <f t="shared" si="478"/>
        <v/>
      </c>
      <c r="S2784" s="52" t="str">
        <f t="shared" si="486"/>
        <v/>
      </c>
      <c r="T2784" s="83" t="str">
        <f t="shared" si="479"/>
        <v/>
      </c>
      <c r="U2784" s="53" t="str">
        <f>IF(S2784="","",COUNTIF($S$7:S2784,"該当２"))</f>
        <v/>
      </c>
      <c r="V2784" s="56" t="str">
        <f t="shared" si="480"/>
        <v/>
      </c>
      <c r="W2784" s="83" t="str">
        <f t="shared" si="481"/>
        <v/>
      </c>
      <c r="X2784" s="53" t="str">
        <f>IF(V2784="","",COUNTIF($V$7:V2784,"該当３"))</f>
        <v/>
      </c>
    </row>
    <row r="2785" spans="2:24">
      <c r="B2785" s="78"/>
      <c r="C2785" s="77"/>
      <c r="D2785" s="78"/>
      <c r="E2785" s="77"/>
      <c r="K2785" s="52" t="str">
        <f t="shared" si="482"/>
        <v/>
      </c>
      <c r="L2785" s="83" t="str">
        <f t="shared" si="483"/>
        <v/>
      </c>
      <c r="M2785" s="53" t="str">
        <f>IF(K2785="","",COUNTIF($K$7:K2785,"ﾘｽﾄ１"))</f>
        <v/>
      </c>
      <c r="N2785" s="53" t="str">
        <f t="shared" si="484"/>
        <v/>
      </c>
      <c r="O2785" s="54" t="str">
        <f t="shared" si="485"/>
        <v/>
      </c>
      <c r="P2785" s="53" t="str">
        <f t="shared" si="476"/>
        <v/>
      </c>
      <c r="Q2785" s="52" t="str">
        <f t="shared" si="477"/>
        <v/>
      </c>
      <c r="R2785" s="55" t="str">
        <f t="shared" si="478"/>
        <v/>
      </c>
      <c r="S2785" s="52" t="str">
        <f t="shared" si="486"/>
        <v/>
      </c>
      <c r="T2785" s="83" t="str">
        <f t="shared" si="479"/>
        <v/>
      </c>
      <c r="U2785" s="53" t="str">
        <f>IF(S2785="","",COUNTIF($S$7:S2785,"該当２"))</f>
        <v/>
      </c>
      <c r="V2785" s="56" t="str">
        <f t="shared" si="480"/>
        <v/>
      </c>
      <c r="W2785" s="83" t="str">
        <f t="shared" si="481"/>
        <v/>
      </c>
      <c r="X2785" s="53" t="str">
        <f>IF(V2785="","",COUNTIF($V$7:V2785,"該当３"))</f>
        <v/>
      </c>
    </row>
    <row r="2786" spans="2:24">
      <c r="B2786" s="78"/>
      <c r="C2786" s="77"/>
      <c r="D2786" s="78"/>
      <c r="E2786" s="77"/>
      <c r="K2786" s="52" t="str">
        <f t="shared" si="482"/>
        <v/>
      </c>
      <c r="L2786" s="83" t="str">
        <f t="shared" si="483"/>
        <v/>
      </c>
      <c r="M2786" s="53" t="str">
        <f>IF(K2786="","",COUNTIF($K$7:K2786,"ﾘｽﾄ１"))</f>
        <v/>
      </c>
      <c r="N2786" s="53" t="str">
        <f t="shared" si="484"/>
        <v/>
      </c>
      <c r="O2786" s="54" t="str">
        <f t="shared" si="485"/>
        <v/>
      </c>
      <c r="P2786" s="53" t="str">
        <f t="shared" si="476"/>
        <v/>
      </c>
      <c r="Q2786" s="52" t="str">
        <f t="shared" si="477"/>
        <v/>
      </c>
      <c r="R2786" s="55" t="str">
        <f t="shared" si="478"/>
        <v/>
      </c>
      <c r="S2786" s="52" t="str">
        <f t="shared" si="486"/>
        <v/>
      </c>
      <c r="T2786" s="83" t="str">
        <f t="shared" si="479"/>
        <v/>
      </c>
      <c r="U2786" s="53" t="str">
        <f>IF(S2786="","",COUNTIF($S$7:S2786,"該当２"))</f>
        <v/>
      </c>
      <c r="V2786" s="56" t="str">
        <f t="shared" si="480"/>
        <v/>
      </c>
      <c r="W2786" s="83" t="str">
        <f t="shared" si="481"/>
        <v/>
      </c>
      <c r="X2786" s="53" t="str">
        <f>IF(V2786="","",COUNTIF($V$7:V2786,"該当３"))</f>
        <v/>
      </c>
    </row>
    <row r="2787" spans="2:24">
      <c r="B2787" s="78"/>
      <c r="C2787" s="77"/>
      <c r="D2787" s="78"/>
      <c r="E2787" s="77"/>
      <c r="K2787" s="52" t="str">
        <f t="shared" si="482"/>
        <v/>
      </c>
      <c r="L2787" s="83" t="str">
        <f t="shared" si="483"/>
        <v/>
      </c>
      <c r="M2787" s="53" t="str">
        <f>IF(K2787="","",COUNTIF($K$7:K2787,"ﾘｽﾄ１"))</f>
        <v/>
      </c>
      <c r="N2787" s="53" t="str">
        <f t="shared" si="484"/>
        <v/>
      </c>
      <c r="O2787" s="54" t="str">
        <f t="shared" si="485"/>
        <v/>
      </c>
      <c r="P2787" s="53" t="str">
        <f t="shared" si="476"/>
        <v/>
      </c>
      <c r="Q2787" s="52" t="str">
        <f t="shared" si="477"/>
        <v/>
      </c>
      <c r="R2787" s="55" t="str">
        <f t="shared" si="478"/>
        <v/>
      </c>
      <c r="S2787" s="52" t="str">
        <f t="shared" si="486"/>
        <v/>
      </c>
      <c r="T2787" s="83" t="str">
        <f t="shared" si="479"/>
        <v/>
      </c>
      <c r="U2787" s="53" t="str">
        <f>IF(S2787="","",COUNTIF($S$7:S2787,"該当２"))</f>
        <v/>
      </c>
      <c r="V2787" s="56" t="str">
        <f t="shared" si="480"/>
        <v/>
      </c>
      <c r="W2787" s="83" t="str">
        <f t="shared" si="481"/>
        <v/>
      </c>
      <c r="X2787" s="53" t="str">
        <f>IF(V2787="","",COUNTIF($V$7:V2787,"該当３"))</f>
        <v/>
      </c>
    </row>
    <row r="2788" spans="2:24">
      <c r="B2788" s="78"/>
      <c r="C2788" s="77"/>
      <c r="D2788" s="78"/>
      <c r="E2788" s="77"/>
      <c r="K2788" s="52" t="str">
        <f t="shared" si="482"/>
        <v/>
      </c>
      <c r="L2788" s="83" t="str">
        <f t="shared" si="483"/>
        <v/>
      </c>
      <c r="M2788" s="53" t="str">
        <f>IF(K2788="","",COUNTIF($K$7:K2788,"ﾘｽﾄ１"))</f>
        <v/>
      </c>
      <c r="N2788" s="53" t="str">
        <f t="shared" si="484"/>
        <v/>
      </c>
      <c r="O2788" s="54" t="str">
        <f t="shared" si="485"/>
        <v/>
      </c>
      <c r="P2788" s="53" t="str">
        <f t="shared" si="476"/>
        <v/>
      </c>
      <c r="Q2788" s="52" t="str">
        <f t="shared" si="477"/>
        <v/>
      </c>
      <c r="R2788" s="55" t="str">
        <f t="shared" si="478"/>
        <v/>
      </c>
      <c r="S2788" s="52" t="str">
        <f t="shared" si="486"/>
        <v/>
      </c>
      <c r="T2788" s="83" t="str">
        <f t="shared" si="479"/>
        <v/>
      </c>
      <c r="U2788" s="53" t="str">
        <f>IF(S2788="","",COUNTIF($S$7:S2788,"該当２"))</f>
        <v/>
      </c>
      <c r="V2788" s="56" t="str">
        <f t="shared" si="480"/>
        <v/>
      </c>
      <c r="W2788" s="83" t="str">
        <f t="shared" si="481"/>
        <v/>
      </c>
      <c r="X2788" s="53" t="str">
        <f>IF(V2788="","",COUNTIF($V$7:V2788,"該当３"))</f>
        <v/>
      </c>
    </row>
    <row r="2789" spans="2:24">
      <c r="B2789" s="78"/>
      <c r="C2789" s="77"/>
      <c r="D2789" s="78"/>
      <c r="E2789" s="77"/>
      <c r="K2789" s="52" t="str">
        <f t="shared" si="482"/>
        <v/>
      </c>
      <c r="L2789" s="83" t="str">
        <f t="shared" si="483"/>
        <v/>
      </c>
      <c r="M2789" s="53" t="str">
        <f>IF(K2789="","",COUNTIF($K$7:K2789,"ﾘｽﾄ１"))</f>
        <v/>
      </c>
      <c r="N2789" s="53" t="str">
        <f t="shared" si="484"/>
        <v/>
      </c>
      <c r="O2789" s="54" t="str">
        <f t="shared" si="485"/>
        <v/>
      </c>
      <c r="P2789" s="53" t="str">
        <f t="shared" si="476"/>
        <v/>
      </c>
      <c r="Q2789" s="52" t="str">
        <f t="shared" si="477"/>
        <v/>
      </c>
      <c r="R2789" s="55" t="str">
        <f t="shared" si="478"/>
        <v/>
      </c>
      <c r="S2789" s="52" t="str">
        <f t="shared" si="486"/>
        <v/>
      </c>
      <c r="T2789" s="83" t="str">
        <f t="shared" si="479"/>
        <v/>
      </c>
      <c r="U2789" s="53" t="str">
        <f>IF(S2789="","",COUNTIF($S$7:S2789,"該当２"))</f>
        <v/>
      </c>
      <c r="V2789" s="56" t="str">
        <f t="shared" si="480"/>
        <v/>
      </c>
      <c r="W2789" s="83" t="str">
        <f t="shared" si="481"/>
        <v/>
      </c>
      <c r="X2789" s="53" t="str">
        <f>IF(V2789="","",COUNTIF($V$7:V2789,"該当３"))</f>
        <v/>
      </c>
    </row>
    <row r="2790" spans="2:24">
      <c r="B2790" s="78"/>
      <c r="C2790" s="77"/>
      <c r="D2790" s="78"/>
      <c r="E2790" s="77"/>
      <c r="K2790" s="52" t="str">
        <f t="shared" si="482"/>
        <v/>
      </c>
      <c r="L2790" s="83" t="str">
        <f t="shared" si="483"/>
        <v/>
      </c>
      <c r="M2790" s="53" t="str">
        <f>IF(K2790="","",COUNTIF($K$7:K2790,"ﾘｽﾄ１"))</f>
        <v/>
      </c>
      <c r="N2790" s="53" t="str">
        <f t="shared" si="484"/>
        <v/>
      </c>
      <c r="O2790" s="54" t="str">
        <f t="shared" si="485"/>
        <v/>
      </c>
      <c r="P2790" s="53" t="str">
        <f t="shared" si="476"/>
        <v/>
      </c>
      <c r="Q2790" s="52" t="str">
        <f t="shared" si="477"/>
        <v/>
      </c>
      <c r="R2790" s="55" t="str">
        <f t="shared" si="478"/>
        <v/>
      </c>
      <c r="S2790" s="52" t="str">
        <f t="shared" si="486"/>
        <v/>
      </c>
      <c r="T2790" s="83" t="str">
        <f t="shared" si="479"/>
        <v/>
      </c>
      <c r="U2790" s="53" t="str">
        <f>IF(S2790="","",COUNTIF($S$7:S2790,"該当２"))</f>
        <v/>
      </c>
      <c r="V2790" s="56" t="str">
        <f t="shared" si="480"/>
        <v/>
      </c>
      <c r="W2790" s="83" t="str">
        <f t="shared" si="481"/>
        <v/>
      </c>
      <c r="X2790" s="53" t="str">
        <f>IF(V2790="","",COUNTIF($V$7:V2790,"該当３"))</f>
        <v/>
      </c>
    </row>
    <row r="2791" spans="2:24">
      <c r="B2791" s="78"/>
      <c r="C2791" s="77"/>
      <c r="D2791" s="78"/>
      <c r="E2791" s="77"/>
      <c r="K2791" s="52" t="str">
        <f t="shared" si="482"/>
        <v/>
      </c>
      <c r="L2791" s="83" t="str">
        <f t="shared" si="483"/>
        <v/>
      </c>
      <c r="M2791" s="53" t="str">
        <f>IF(K2791="","",COUNTIF($K$7:K2791,"ﾘｽﾄ１"))</f>
        <v/>
      </c>
      <c r="N2791" s="53" t="str">
        <f t="shared" si="484"/>
        <v/>
      </c>
      <c r="O2791" s="54" t="str">
        <f t="shared" si="485"/>
        <v/>
      </c>
      <c r="P2791" s="53" t="str">
        <f t="shared" si="476"/>
        <v/>
      </c>
      <c r="Q2791" s="52" t="str">
        <f t="shared" si="477"/>
        <v/>
      </c>
      <c r="R2791" s="55" t="str">
        <f t="shared" si="478"/>
        <v/>
      </c>
      <c r="S2791" s="52" t="str">
        <f t="shared" si="486"/>
        <v/>
      </c>
      <c r="T2791" s="83" t="str">
        <f t="shared" si="479"/>
        <v/>
      </c>
      <c r="U2791" s="53" t="str">
        <f>IF(S2791="","",COUNTIF($S$7:S2791,"該当２"))</f>
        <v/>
      </c>
      <c r="V2791" s="56" t="str">
        <f t="shared" si="480"/>
        <v/>
      </c>
      <c r="W2791" s="83" t="str">
        <f t="shared" si="481"/>
        <v/>
      </c>
      <c r="X2791" s="53" t="str">
        <f>IF(V2791="","",COUNTIF($V$7:V2791,"該当３"))</f>
        <v/>
      </c>
    </row>
    <row r="2792" spans="2:24">
      <c r="B2792" s="78"/>
      <c r="C2792" s="77"/>
      <c r="D2792" s="78"/>
      <c r="E2792" s="77"/>
      <c r="K2792" s="52" t="str">
        <f t="shared" si="482"/>
        <v/>
      </c>
      <c r="L2792" s="83" t="str">
        <f t="shared" si="483"/>
        <v/>
      </c>
      <c r="M2792" s="53" t="str">
        <f>IF(K2792="","",COUNTIF($K$7:K2792,"ﾘｽﾄ１"))</f>
        <v/>
      </c>
      <c r="N2792" s="53" t="str">
        <f t="shared" si="484"/>
        <v/>
      </c>
      <c r="O2792" s="54" t="str">
        <f t="shared" si="485"/>
        <v/>
      </c>
      <c r="P2792" s="53" t="str">
        <f t="shared" si="476"/>
        <v/>
      </c>
      <c r="Q2792" s="52" t="str">
        <f t="shared" si="477"/>
        <v/>
      </c>
      <c r="R2792" s="55" t="str">
        <f t="shared" si="478"/>
        <v/>
      </c>
      <c r="S2792" s="52" t="str">
        <f t="shared" si="486"/>
        <v/>
      </c>
      <c r="T2792" s="83" t="str">
        <f t="shared" si="479"/>
        <v/>
      </c>
      <c r="U2792" s="53" t="str">
        <f>IF(S2792="","",COUNTIF($S$7:S2792,"該当２"))</f>
        <v/>
      </c>
      <c r="V2792" s="56" t="str">
        <f t="shared" si="480"/>
        <v/>
      </c>
      <c r="W2792" s="83" t="str">
        <f t="shared" si="481"/>
        <v/>
      </c>
      <c r="X2792" s="53" t="str">
        <f>IF(V2792="","",COUNTIF($V$7:V2792,"該当３"))</f>
        <v/>
      </c>
    </row>
    <row r="2793" spans="2:24">
      <c r="B2793" s="78"/>
      <c r="C2793" s="77"/>
      <c r="D2793" s="78"/>
      <c r="E2793" s="77"/>
      <c r="K2793" s="52" t="str">
        <f t="shared" si="482"/>
        <v/>
      </c>
      <c r="L2793" s="83" t="str">
        <f t="shared" si="483"/>
        <v/>
      </c>
      <c r="M2793" s="53" t="str">
        <f>IF(K2793="","",COUNTIF($K$7:K2793,"ﾘｽﾄ１"))</f>
        <v/>
      </c>
      <c r="N2793" s="53" t="str">
        <f t="shared" si="484"/>
        <v/>
      </c>
      <c r="O2793" s="54" t="str">
        <f t="shared" si="485"/>
        <v/>
      </c>
      <c r="P2793" s="53" t="str">
        <f t="shared" si="476"/>
        <v/>
      </c>
      <c r="Q2793" s="52" t="str">
        <f t="shared" si="477"/>
        <v/>
      </c>
      <c r="R2793" s="55" t="str">
        <f t="shared" si="478"/>
        <v/>
      </c>
      <c r="S2793" s="52" t="str">
        <f t="shared" si="486"/>
        <v/>
      </c>
      <c r="T2793" s="83" t="str">
        <f t="shared" si="479"/>
        <v/>
      </c>
      <c r="U2793" s="53" t="str">
        <f>IF(S2793="","",COUNTIF($S$7:S2793,"該当２"))</f>
        <v/>
      </c>
      <c r="V2793" s="56" t="str">
        <f t="shared" si="480"/>
        <v/>
      </c>
      <c r="W2793" s="83" t="str">
        <f t="shared" si="481"/>
        <v/>
      </c>
      <c r="X2793" s="53" t="str">
        <f>IF(V2793="","",COUNTIF($V$7:V2793,"該当３"))</f>
        <v/>
      </c>
    </row>
    <row r="2794" spans="2:24">
      <c r="B2794" s="78"/>
      <c r="C2794" s="77"/>
      <c r="D2794" s="78"/>
      <c r="E2794" s="77"/>
      <c r="K2794" s="52" t="str">
        <f t="shared" si="482"/>
        <v/>
      </c>
      <c r="L2794" s="83" t="str">
        <f t="shared" si="483"/>
        <v/>
      </c>
      <c r="M2794" s="53" t="str">
        <f>IF(K2794="","",COUNTIF($K$7:K2794,"ﾘｽﾄ１"))</f>
        <v/>
      </c>
      <c r="N2794" s="53" t="str">
        <f t="shared" si="484"/>
        <v/>
      </c>
      <c r="O2794" s="54" t="str">
        <f t="shared" si="485"/>
        <v/>
      </c>
      <c r="P2794" s="53" t="str">
        <f t="shared" si="476"/>
        <v/>
      </c>
      <c r="Q2794" s="52" t="str">
        <f t="shared" si="477"/>
        <v/>
      </c>
      <c r="R2794" s="55" t="str">
        <f t="shared" si="478"/>
        <v/>
      </c>
      <c r="S2794" s="52" t="str">
        <f t="shared" si="486"/>
        <v/>
      </c>
      <c r="T2794" s="83" t="str">
        <f t="shared" si="479"/>
        <v/>
      </c>
      <c r="U2794" s="53" t="str">
        <f>IF(S2794="","",COUNTIF($S$7:S2794,"該当２"))</f>
        <v/>
      </c>
      <c r="V2794" s="56" t="str">
        <f t="shared" si="480"/>
        <v/>
      </c>
      <c r="W2794" s="83" t="str">
        <f t="shared" si="481"/>
        <v/>
      </c>
      <c r="X2794" s="53" t="str">
        <f>IF(V2794="","",COUNTIF($V$7:V2794,"該当３"))</f>
        <v/>
      </c>
    </row>
    <row r="2795" spans="2:24">
      <c r="B2795" s="78"/>
      <c r="C2795" s="77"/>
      <c r="D2795" s="78"/>
      <c r="E2795" s="77"/>
      <c r="K2795" s="52" t="str">
        <f t="shared" si="482"/>
        <v/>
      </c>
      <c r="L2795" s="83" t="str">
        <f t="shared" si="483"/>
        <v/>
      </c>
      <c r="M2795" s="53" t="str">
        <f>IF(K2795="","",COUNTIF($K$7:K2795,"ﾘｽﾄ１"))</f>
        <v/>
      </c>
      <c r="N2795" s="53" t="str">
        <f t="shared" si="484"/>
        <v/>
      </c>
      <c r="O2795" s="54" t="str">
        <f t="shared" si="485"/>
        <v/>
      </c>
      <c r="P2795" s="53" t="str">
        <f t="shared" si="476"/>
        <v/>
      </c>
      <c r="Q2795" s="52" t="str">
        <f t="shared" si="477"/>
        <v/>
      </c>
      <c r="R2795" s="55" t="str">
        <f t="shared" si="478"/>
        <v/>
      </c>
      <c r="S2795" s="52" t="str">
        <f t="shared" si="486"/>
        <v/>
      </c>
      <c r="T2795" s="83" t="str">
        <f t="shared" si="479"/>
        <v/>
      </c>
      <c r="U2795" s="53" t="str">
        <f>IF(S2795="","",COUNTIF($S$7:S2795,"該当２"))</f>
        <v/>
      </c>
      <c r="V2795" s="56" t="str">
        <f t="shared" si="480"/>
        <v/>
      </c>
      <c r="W2795" s="83" t="str">
        <f t="shared" si="481"/>
        <v/>
      </c>
      <c r="X2795" s="53" t="str">
        <f>IF(V2795="","",COUNTIF($V$7:V2795,"該当３"))</f>
        <v/>
      </c>
    </row>
    <row r="2796" spans="2:24">
      <c r="B2796" s="78"/>
      <c r="C2796" s="77"/>
      <c r="D2796" s="78"/>
      <c r="E2796" s="77"/>
      <c r="K2796" s="52" t="str">
        <f t="shared" si="482"/>
        <v/>
      </c>
      <c r="L2796" s="83" t="str">
        <f t="shared" si="483"/>
        <v/>
      </c>
      <c r="M2796" s="53" t="str">
        <f>IF(K2796="","",COUNTIF($K$7:K2796,"ﾘｽﾄ１"))</f>
        <v/>
      </c>
      <c r="N2796" s="53" t="str">
        <f t="shared" si="484"/>
        <v/>
      </c>
      <c r="O2796" s="54" t="str">
        <f t="shared" si="485"/>
        <v/>
      </c>
      <c r="P2796" s="53" t="str">
        <f t="shared" si="476"/>
        <v/>
      </c>
      <c r="Q2796" s="52" t="str">
        <f t="shared" si="477"/>
        <v/>
      </c>
      <c r="R2796" s="55" t="str">
        <f t="shared" si="478"/>
        <v/>
      </c>
      <c r="S2796" s="52" t="str">
        <f t="shared" si="486"/>
        <v/>
      </c>
      <c r="T2796" s="83" t="str">
        <f t="shared" si="479"/>
        <v/>
      </c>
      <c r="U2796" s="53" t="str">
        <f>IF(S2796="","",COUNTIF($S$7:S2796,"該当２"))</f>
        <v/>
      </c>
      <c r="V2796" s="56" t="str">
        <f t="shared" si="480"/>
        <v/>
      </c>
      <c r="W2796" s="83" t="str">
        <f t="shared" si="481"/>
        <v/>
      </c>
      <c r="X2796" s="53" t="str">
        <f>IF(V2796="","",COUNTIF($V$7:V2796,"該当３"))</f>
        <v/>
      </c>
    </row>
    <row r="2797" spans="2:24">
      <c r="B2797" s="78"/>
      <c r="C2797" s="77"/>
      <c r="D2797" s="78"/>
      <c r="E2797" s="77"/>
      <c r="K2797" s="52" t="str">
        <f t="shared" si="482"/>
        <v/>
      </c>
      <c r="L2797" s="83" t="str">
        <f t="shared" si="483"/>
        <v/>
      </c>
      <c r="M2797" s="53" t="str">
        <f>IF(K2797="","",COUNTIF($K$7:K2797,"ﾘｽﾄ１"))</f>
        <v/>
      </c>
      <c r="N2797" s="53" t="str">
        <f t="shared" si="484"/>
        <v/>
      </c>
      <c r="O2797" s="54" t="str">
        <f t="shared" si="485"/>
        <v/>
      </c>
      <c r="P2797" s="53" t="str">
        <f t="shared" si="476"/>
        <v/>
      </c>
      <c r="Q2797" s="52" t="str">
        <f t="shared" si="477"/>
        <v/>
      </c>
      <c r="R2797" s="55" t="str">
        <f t="shared" si="478"/>
        <v/>
      </c>
      <c r="S2797" s="52" t="str">
        <f t="shared" si="486"/>
        <v/>
      </c>
      <c r="T2797" s="83" t="str">
        <f t="shared" si="479"/>
        <v/>
      </c>
      <c r="U2797" s="53" t="str">
        <f>IF(S2797="","",COUNTIF($S$7:S2797,"該当２"))</f>
        <v/>
      </c>
      <c r="V2797" s="56" t="str">
        <f t="shared" si="480"/>
        <v/>
      </c>
      <c r="W2797" s="83" t="str">
        <f t="shared" si="481"/>
        <v/>
      </c>
      <c r="X2797" s="53" t="str">
        <f>IF(V2797="","",COUNTIF($V$7:V2797,"該当３"))</f>
        <v/>
      </c>
    </row>
    <row r="2798" spans="2:24">
      <c r="B2798" s="78"/>
      <c r="C2798" s="77"/>
      <c r="D2798" s="78"/>
      <c r="E2798" s="77"/>
      <c r="K2798" s="52" t="str">
        <f t="shared" si="482"/>
        <v/>
      </c>
      <c r="L2798" s="83" t="str">
        <f t="shared" si="483"/>
        <v/>
      </c>
      <c r="M2798" s="53" t="str">
        <f>IF(K2798="","",COUNTIF($K$7:K2798,"ﾘｽﾄ１"))</f>
        <v/>
      </c>
      <c r="N2798" s="53" t="str">
        <f t="shared" si="484"/>
        <v/>
      </c>
      <c r="O2798" s="54" t="str">
        <f t="shared" si="485"/>
        <v/>
      </c>
      <c r="P2798" s="53" t="str">
        <f t="shared" si="476"/>
        <v/>
      </c>
      <c r="Q2798" s="52" t="str">
        <f t="shared" si="477"/>
        <v/>
      </c>
      <c r="R2798" s="55" t="str">
        <f t="shared" si="478"/>
        <v/>
      </c>
      <c r="S2798" s="52" t="str">
        <f t="shared" si="486"/>
        <v/>
      </c>
      <c r="T2798" s="83" t="str">
        <f t="shared" si="479"/>
        <v/>
      </c>
      <c r="U2798" s="53" t="str">
        <f>IF(S2798="","",COUNTIF($S$7:S2798,"該当２"))</f>
        <v/>
      </c>
      <c r="V2798" s="56" t="str">
        <f t="shared" si="480"/>
        <v/>
      </c>
      <c r="W2798" s="83" t="str">
        <f t="shared" si="481"/>
        <v/>
      </c>
      <c r="X2798" s="53" t="str">
        <f>IF(V2798="","",COUNTIF($V$7:V2798,"該当３"))</f>
        <v/>
      </c>
    </row>
    <row r="2799" spans="2:24">
      <c r="B2799" s="78"/>
      <c r="C2799" s="77"/>
      <c r="D2799" s="78"/>
      <c r="E2799" s="77"/>
      <c r="K2799" s="52" t="str">
        <f t="shared" si="482"/>
        <v/>
      </c>
      <c r="L2799" s="83" t="str">
        <f t="shared" si="483"/>
        <v/>
      </c>
      <c r="M2799" s="53" t="str">
        <f>IF(K2799="","",COUNTIF($K$7:K2799,"ﾘｽﾄ１"))</f>
        <v/>
      </c>
      <c r="N2799" s="53" t="str">
        <f t="shared" si="484"/>
        <v/>
      </c>
      <c r="O2799" s="54" t="str">
        <f t="shared" si="485"/>
        <v/>
      </c>
      <c r="P2799" s="53" t="str">
        <f t="shared" si="476"/>
        <v/>
      </c>
      <c r="Q2799" s="52" t="str">
        <f t="shared" si="477"/>
        <v/>
      </c>
      <c r="R2799" s="55" t="str">
        <f t="shared" si="478"/>
        <v/>
      </c>
      <c r="S2799" s="52" t="str">
        <f t="shared" si="486"/>
        <v/>
      </c>
      <c r="T2799" s="83" t="str">
        <f t="shared" si="479"/>
        <v/>
      </c>
      <c r="U2799" s="53" t="str">
        <f>IF(S2799="","",COUNTIF($S$7:S2799,"該当２"))</f>
        <v/>
      </c>
      <c r="V2799" s="56" t="str">
        <f t="shared" si="480"/>
        <v/>
      </c>
      <c r="W2799" s="83" t="str">
        <f t="shared" si="481"/>
        <v/>
      </c>
      <c r="X2799" s="53" t="str">
        <f>IF(V2799="","",COUNTIF($V$7:V2799,"該当３"))</f>
        <v/>
      </c>
    </row>
    <row r="2800" spans="2:24">
      <c r="B2800" s="78"/>
      <c r="C2800" s="77"/>
      <c r="D2800" s="78"/>
      <c r="E2800" s="77"/>
      <c r="K2800" s="52" t="str">
        <f t="shared" si="482"/>
        <v/>
      </c>
      <c r="L2800" s="83" t="str">
        <f t="shared" si="483"/>
        <v/>
      </c>
      <c r="M2800" s="53" t="str">
        <f>IF(K2800="","",COUNTIF($K$7:K2800,"ﾘｽﾄ１"))</f>
        <v/>
      </c>
      <c r="N2800" s="53" t="str">
        <f t="shared" si="484"/>
        <v/>
      </c>
      <c r="O2800" s="54" t="str">
        <f t="shared" si="485"/>
        <v/>
      </c>
      <c r="P2800" s="53" t="str">
        <f t="shared" si="476"/>
        <v/>
      </c>
      <c r="Q2800" s="52" t="str">
        <f t="shared" si="477"/>
        <v/>
      </c>
      <c r="R2800" s="55" t="str">
        <f t="shared" si="478"/>
        <v/>
      </c>
      <c r="S2800" s="52" t="str">
        <f t="shared" si="486"/>
        <v/>
      </c>
      <c r="T2800" s="83" t="str">
        <f t="shared" si="479"/>
        <v/>
      </c>
      <c r="U2800" s="53" t="str">
        <f>IF(S2800="","",COUNTIF($S$7:S2800,"該当２"))</f>
        <v/>
      </c>
      <c r="V2800" s="56" t="str">
        <f t="shared" si="480"/>
        <v/>
      </c>
      <c r="W2800" s="83" t="str">
        <f t="shared" si="481"/>
        <v/>
      </c>
      <c r="X2800" s="53" t="str">
        <f>IF(V2800="","",COUNTIF($V$7:V2800,"該当３"))</f>
        <v/>
      </c>
    </row>
    <row r="2801" spans="2:24">
      <c r="B2801" s="78"/>
      <c r="C2801" s="77"/>
      <c r="D2801" s="78"/>
      <c r="E2801" s="77"/>
      <c r="K2801" s="52" t="str">
        <f t="shared" si="482"/>
        <v/>
      </c>
      <c r="L2801" s="83" t="str">
        <f t="shared" si="483"/>
        <v/>
      </c>
      <c r="M2801" s="53" t="str">
        <f>IF(K2801="","",COUNTIF($K$7:K2801,"ﾘｽﾄ１"))</f>
        <v/>
      </c>
      <c r="N2801" s="53" t="str">
        <f t="shared" si="484"/>
        <v/>
      </c>
      <c r="O2801" s="54" t="str">
        <f t="shared" si="485"/>
        <v/>
      </c>
      <c r="P2801" s="53" t="str">
        <f t="shared" si="476"/>
        <v/>
      </c>
      <c r="Q2801" s="52" t="str">
        <f t="shared" si="477"/>
        <v/>
      </c>
      <c r="R2801" s="55" t="str">
        <f t="shared" si="478"/>
        <v/>
      </c>
      <c r="S2801" s="52" t="str">
        <f t="shared" si="486"/>
        <v/>
      </c>
      <c r="T2801" s="83" t="str">
        <f t="shared" si="479"/>
        <v/>
      </c>
      <c r="U2801" s="53" t="str">
        <f>IF(S2801="","",COUNTIF($S$7:S2801,"該当２"))</f>
        <v/>
      </c>
      <c r="V2801" s="56" t="str">
        <f t="shared" si="480"/>
        <v/>
      </c>
      <c r="W2801" s="83" t="str">
        <f t="shared" si="481"/>
        <v/>
      </c>
      <c r="X2801" s="53" t="str">
        <f>IF(V2801="","",COUNTIF($V$7:V2801,"該当３"))</f>
        <v/>
      </c>
    </row>
    <row r="2802" spans="2:24">
      <c r="B2802" s="78"/>
      <c r="C2802" s="77"/>
      <c r="D2802" s="78"/>
      <c r="E2802" s="77"/>
      <c r="K2802" s="52" t="str">
        <f t="shared" si="482"/>
        <v/>
      </c>
      <c r="L2802" s="83" t="str">
        <f t="shared" si="483"/>
        <v/>
      </c>
      <c r="M2802" s="53" t="str">
        <f>IF(K2802="","",COUNTIF($K$7:K2802,"ﾘｽﾄ１"))</f>
        <v/>
      </c>
      <c r="N2802" s="53" t="str">
        <f t="shared" si="484"/>
        <v/>
      </c>
      <c r="O2802" s="54" t="str">
        <f t="shared" si="485"/>
        <v/>
      </c>
      <c r="P2802" s="53" t="str">
        <f t="shared" si="476"/>
        <v/>
      </c>
      <c r="Q2802" s="52" t="str">
        <f t="shared" si="477"/>
        <v/>
      </c>
      <c r="R2802" s="55" t="str">
        <f t="shared" si="478"/>
        <v/>
      </c>
      <c r="S2802" s="52" t="str">
        <f t="shared" si="486"/>
        <v/>
      </c>
      <c r="T2802" s="83" t="str">
        <f t="shared" si="479"/>
        <v/>
      </c>
      <c r="U2802" s="53" t="str">
        <f>IF(S2802="","",COUNTIF($S$7:S2802,"該当２"))</f>
        <v/>
      </c>
      <c r="V2802" s="56" t="str">
        <f t="shared" si="480"/>
        <v/>
      </c>
      <c r="W2802" s="83" t="str">
        <f t="shared" si="481"/>
        <v/>
      </c>
      <c r="X2802" s="53" t="str">
        <f>IF(V2802="","",COUNTIF($V$7:V2802,"該当３"))</f>
        <v/>
      </c>
    </row>
    <row r="2803" spans="2:24">
      <c r="B2803" s="78"/>
      <c r="C2803" s="77"/>
      <c r="D2803" s="78"/>
      <c r="E2803" s="77"/>
      <c r="K2803" s="52" t="str">
        <f t="shared" si="482"/>
        <v/>
      </c>
      <c r="L2803" s="83" t="str">
        <f t="shared" si="483"/>
        <v/>
      </c>
      <c r="M2803" s="53" t="str">
        <f>IF(K2803="","",COUNTIF($K$7:K2803,"ﾘｽﾄ１"))</f>
        <v/>
      </c>
      <c r="N2803" s="53" t="str">
        <f t="shared" si="484"/>
        <v/>
      </c>
      <c r="O2803" s="54" t="str">
        <f t="shared" si="485"/>
        <v/>
      </c>
      <c r="P2803" s="53" t="str">
        <f t="shared" si="476"/>
        <v/>
      </c>
      <c r="Q2803" s="52" t="str">
        <f t="shared" si="477"/>
        <v/>
      </c>
      <c r="R2803" s="55" t="str">
        <f t="shared" si="478"/>
        <v/>
      </c>
      <c r="S2803" s="52" t="str">
        <f t="shared" si="486"/>
        <v/>
      </c>
      <c r="T2803" s="83" t="str">
        <f t="shared" si="479"/>
        <v/>
      </c>
      <c r="U2803" s="53" t="str">
        <f>IF(S2803="","",COUNTIF($S$7:S2803,"該当２"))</f>
        <v/>
      </c>
      <c r="V2803" s="56" t="str">
        <f t="shared" si="480"/>
        <v/>
      </c>
      <c r="W2803" s="83" t="str">
        <f t="shared" si="481"/>
        <v/>
      </c>
      <c r="X2803" s="53" t="str">
        <f>IF(V2803="","",COUNTIF($V$7:V2803,"該当３"))</f>
        <v/>
      </c>
    </row>
    <row r="2804" spans="2:24">
      <c r="B2804" s="78"/>
      <c r="C2804" s="77"/>
      <c r="D2804" s="78"/>
      <c r="E2804" s="77"/>
      <c r="K2804" s="52" t="str">
        <f t="shared" si="482"/>
        <v/>
      </c>
      <c r="L2804" s="83" t="str">
        <f t="shared" si="483"/>
        <v/>
      </c>
      <c r="M2804" s="53" t="str">
        <f>IF(K2804="","",COUNTIF($K$7:K2804,"ﾘｽﾄ１"))</f>
        <v/>
      </c>
      <c r="N2804" s="53" t="str">
        <f t="shared" si="484"/>
        <v/>
      </c>
      <c r="O2804" s="54" t="str">
        <f t="shared" si="485"/>
        <v/>
      </c>
      <c r="P2804" s="53" t="str">
        <f t="shared" si="476"/>
        <v/>
      </c>
      <c r="Q2804" s="52" t="str">
        <f t="shared" si="477"/>
        <v/>
      </c>
      <c r="R2804" s="55" t="str">
        <f t="shared" si="478"/>
        <v/>
      </c>
      <c r="S2804" s="52" t="str">
        <f t="shared" si="486"/>
        <v/>
      </c>
      <c r="T2804" s="83" t="str">
        <f t="shared" si="479"/>
        <v/>
      </c>
      <c r="U2804" s="53" t="str">
        <f>IF(S2804="","",COUNTIF($S$7:S2804,"該当２"))</f>
        <v/>
      </c>
      <c r="V2804" s="56" t="str">
        <f t="shared" si="480"/>
        <v/>
      </c>
      <c r="W2804" s="83" t="str">
        <f t="shared" si="481"/>
        <v/>
      </c>
      <c r="X2804" s="53" t="str">
        <f>IF(V2804="","",COUNTIF($V$7:V2804,"該当３"))</f>
        <v/>
      </c>
    </row>
    <row r="2805" spans="2:24">
      <c r="B2805" s="78"/>
      <c r="C2805" s="77"/>
      <c r="D2805" s="78"/>
      <c r="E2805" s="77"/>
      <c r="K2805" s="52" t="str">
        <f t="shared" si="482"/>
        <v/>
      </c>
      <c r="L2805" s="83" t="str">
        <f t="shared" si="483"/>
        <v/>
      </c>
      <c r="M2805" s="53" t="str">
        <f>IF(K2805="","",COUNTIF($K$7:K2805,"ﾘｽﾄ１"))</f>
        <v/>
      </c>
      <c r="N2805" s="53" t="str">
        <f t="shared" si="484"/>
        <v/>
      </c>
      <c r="O2805" s="54" t="str">
        <f t="shared" si="485"/>
        <v/>
      </c>
      <c r="P2805" s="53" t="str">
        <f t="shared" si="476"/>
        <v/>
      </c>
      <c r="Q2805" s="52" t="str">
        <f t="shared" si="477"/>
        <v/>
      </c>
      <c r="R2805" s="55" t="str">
        <f t="shared" si="478"/>
        <v/>
      </c>
      <c r="S2805" s="52" t="str">
        <f t="shared" si="486"/>
        <v/>
      </c>
      <c r="T2805" s="83" t="str">
        <f t="shared" si="479"/>
        <v/>
      </c>
      <c r="U2805" s="53" t="str">
        <f>IF(S2805="","",COUNTIF($S$7:S2805,"該当２"))</f>
        <v/>
      </c>
      <c r="V2805" s="56" t="str">
        <f t="shared" si="480"/>
        <v/>
      </c>
      <c r="W2805" s="83" t="str">
        <f t="shared" si="481"/>
        <v/>
      </c>
      <c r="X2805" s="53" t="str">
        <f>IF(V2805="","",COUNTIF($V$7:V2805,"該当３"))</f>
        <v/>
      </c>
    </row>
    <row r="2806" spans="2:24">
      <c r="B2806" s="78"/>
      <c r="C2806" s="77"/>
      <c r="D2806" s="78"/>
      <c r="E2806" s="77"/>
      <c r="K2806" s="52" t="str">
        <f t="shared" si="482"/>
        <v/>
      </c>
      <c r="L2806" s="83" t="str">
        <f t="shared" si="483"/>
        <v/>
      </c>
      <c r="M2806" s="53" t="str">
        <f>IF(K2806="","",COUNTIF($K$7:K2806,"ﾘｽﾄ１"))</f>
        <v/>
      </c>
      <c r="N2806" s="53" t="str">
        <f t="shared" si="484"/>
        <v/>
      </c>
      <c r="O2806" s="54" t="str">
        <f t="shared" si="485"/>
        <v/>
      </c>
      <c r="P2806" s="53" t="str">
        <f t="shared" si="476"/>
        <v/>
      </c>
      <c r="Q2806" s="52" t="str">
        <f t="shared" si="477"/>
        <v/>
      </c>
      <c r="R2806" s="55" t="str">
        <f t="shared" si="478"/>
        <v/>
      </c>
      <c r="S2806" s="52" t="str">
        <f t="shared" si="486"/>
        <v/>
      </c>
      <c r="T2806" s="83" t="str">
        <f t="shared" si="479"/>
        <v/>
      </c>
      <c r="U2806" s="53" t="str">
        <f>IF(S2806="","",COUNTIF($S$7:S2806,"該当２"))</f>
        <v/>
      </c>
      <c r="V2806" s="56" t="str">
        <f t="shared" si="480"/>
        <v/>
      </c>
      <c r="W2806" s="83" t="str">
        <f t="shared" si="481"/>
        <v/>
      </c>
      <c r="X2806" s="53" t="str">
        <f>IF(V2806="","",COUNTIF($V$7:V2806,"該当３"))</f>
        <v/>
      </c>
    </row>
    <row r="2807" spans="2:24">
      <c r="B2807" s="78"/>
      <c r="C2807" s="77"/>
      <c r="D2807" s="78"/>
      <c r="E2807" s="77"/>
      <c r="K2807" s="52" t="str">
        <f t="shared" si="482"/>
        <v/>
      </c>
      <c r="L2807" s="83" t="str">
        <f t="shared" si="483"/>
        <v/>
      </c>
      <c r="M2807" s="53" t="str">
        <f>IF(K2807="","",COUNTIF($K$7:K2807,"ﾘｽﾄ１"))</f>
        <v/>
      </c>
      <c r="N2807" s="53" t="str">
        <f t="shared" si="484"/>
        <v/>
      </c>
      <c r="O2807" s="54" t="str">
        <f t="shared" si="485"/>
        <v/>
      </c>
      <c r="P2807" s="53" t="str">
        <f t="shared" si="476"/>
        <v/>
      </c>
      <c r="Q2807" s="52" t="str">
        <f t="shared" si="477"/>
        <v/>
      </c>
      <c r="R2807" s="55" t="str">
        <f t="shared" si="478"/>
        <v/>
      </c>
      <c r="S2807" s="52" t="str">
        <f t="shared" si="486"/>
        <v/>
      </c>
      <c r="T2807" s="83" t="str">
        <f t="shared" si="479"/>
        <v/>
      </c>
      <c r="U2807" s="53" t="str">
        <f>IF(S2807="","",COUNTIF($S$7:S2807,"該当２"))</f>
        <v/>
      </c>
      <c r="V2807" s="56" t="str">
        <f t="shared" si="480"/>
        <v/>
      </c>
      <c r="W2807" s="83" t="str">
        <f t="shared" si="481"/>
        <v/>
      </c>
      <c r="X2807" s="53" t="str">
        <f>IF(V2807="","",COUNTIF($V$7:V2807,"該当３"))</f>
        <v/>
      </c>
    </row>
    <row r="2808" spans="2:24">
      <c r="B2808" s="78"/>
      <c r="C2808" s="77"/>
      <c r="D2808" s="78"/>
      <c r="E2808" s="77"/>
      <c r="K2808" s="52" t="str">
        <f t="shared" si="482"/>
        <v/>
      </c>
      <c r="L2808" s="83" t="str">
        <f t="shared" si="483"/>
        <v/>
      </c>
      <c r="M2808" s="53" t="str">
        <f>IF(K2808="","",COUNTIF($K$7:K2808,"ﾘｽﾄ１"))</f>
        <v/>
      </c>
      <c r="N2808" s="53" t="str">
        <f t="shared" si="484"/>
        <v/>
      </c>
      <c r="O2808" s="54" t="str">
        <f t="shared" si="485"/>
        <v/>
      </c>
      <c r="P2808" s="53" t="str">
        <f t="shared" si="476"/>
        <v/>
      </c>
      <c r="Q2808" s="52" t="str">
        <f t="shared" si="477"/>
        <v/>
      </c>
      <c r="R2808" s="55" t="str">
        <f t="shared" si="478"/>
        <v/>
      </c>
      <c r="S2808" s="52" t="str">
        <f t="shared" si="486"/>
        <v/>
      </c>
      <c r="T2808" s="83" t="str">
        <f t="shared" si="479"/>
        <v/>
      </c>
      <c r="U2808" s="53" t="str">
        <f>IF(S2808="","",COUNTIF($S$7:S2808,"該当２"))</f>
        <v/>
      </c>
      <c r="V2808" s="56" t="str">
        <f t="shared" si="480"/>
        <v/>
      </c>
      <c r="W2808" s="83" t="str">
        <f t="shared" si="481"/>
        <v/>
      </c>
      <c r="X2808" s="53" t="str">
        <f>IF(V2808="","",COUNTIF($V$7:V2808,"該当３"))</f>
        <v/>
      </c>
    </row>
    <row r="2809" spans="2:24">
      <c r="B2809" s="78"/>
      <c r="C2809" s="77"/>
      <c r="D2809" s="78"/>
      <c r="E2809" s="77"/>
      <c r="K2809" s="52" t="str">
        <f t="shared" si="482"/>
        <v/>
      </c>
      <c r="L2809" s="83" t="str">
        <f t="shared" si="483"/>
        <v/>
      </c>
      <c r="M2809" s="53" t="str">
        <f>IF(K2809="","",COUNTIF($K$7:K2809,"ﾘｽﾄ１"))</f>
        <v/>
      </c>
      <c r="N2809" s="53" t="str">
        <f t="shared" si="484"/>
        <v/>
      </c>
      <c r="O2809" s="54" t="str">
        <f t="shared" si="485"/>
        <v/>
      </c>
      <c r="P2809" s="53" t="str">
        <f t="shared" si="476"/>
        <v/>
      </c>
      <c r="Q2809" s="52" t="str">
        <f t="shared" si="477"/>
        <v/>
      </c>
      <c r="R2809" s="55" t="str">
        <f t="shared" si="478"/>
        <v/>
      </c>
      <c r="S2809" s="52" t="str">
        <f t="shared" si="486"/>
        <v/>
      </c>
      <c r="T2809" s="83" t="str">
        <f t="shared" si="479"/>
        <v/>
      </c>
      <c r="U2809" s="53" t="str">
        <f>IF(S2809="","",COUNTIF($S$7:S2809,"該当２"))</f>
        <v/>
      </c>
      <c r="V2809" s="56" t="str">
        <f t="shared" si="480"/>
        <v/>
      </c>
      <c r="W2809" s="83" t="str">
        <f t="shared" si="481"/>
        <v/>
      </c>
      <c r="X2809" s="53" t="str">
        <f>IF(V2809="","",COUNTIF($V$7:V2809,"該当３"))</f>
        <v/>
      </c>
    </row>
    <row r="2810" spans="2:24">
      <c r="B2810" s="78"/>
      <c r="C2810" s="77"/>
      <c r="D2810" s="78"/>
      <c r="E2810" s="77"/>
      <c r="K2810" s="52" t="str">
        <f t="shared" si="482"/>
        <v/>
      </c>
      <c r="L2810" s="83" t="str">
        <f t="shared" si="483"/>
        <v/>
      </c>
      <c r="M2810" s="53" t="str">
        <f>IF(K2810="","",COUNTIF($K$7:K2810,"ﾘｽﾄ１"))</f>
        <v/>
      </c>
      <c r="N2810" s="53" t="str">
        <f t="shared" si="484"/>
        <v/>
      </c>
      <c r="O2810" s="54" t="str">
        <f t="shared" si="485"/>
        <v/>
      </c>
      <c r="P2810" s="53" t="str">
        <f t="shared" si="476"/>
        <v/>
      </c>
      <c r="Q2810" s="52" t="str">
        <f t="shared" si="477"/>
        <v/>
      </c>
      <c r="R2810" s="55" t="str">
        <f t="shared" si="478"/>
        <v/>
      </c>
      <c r="S2810" s="52" t="str">
        <f t="shared" si="486"/>
        <v/>
      </c>
      <c r="T2810" s="83" t="str">
        <f t="shared" si="479"/>
        <v/>
      </c>
      <c r="U2810" s="53" t="str">
        <f>IF(S2810="","",COUNTIF($S$7:S2810,"該当２"))</f>
        <v/>
      </c>
      <c r="V2810" s="56" t="str">
        <f t="shared" si="480"/>
        <v/>
      </c>
      <c r="W2810" s="83" t="str">
        <f t="shared" si="481"/>
        <v/>
      </c>
      <c r="X2810" s="53" t="str">
        <f>IF(V2810="","",COUNTIF($V$7:V2810,"該当３"))</f>
        <v/>
      </c>
    </row>
    <row r="2811" spans="2:24">
      <c r="B2811" s="78"/>
      <c r="C2811" s="77"/>
      <c r="D2811" s="78"/>
      <c r="E2811" s="77"/>
      <c r="K2811" s="52" t="str">
        <f t="shared" si="482"/>
        <v/>
      </c>
      <c r="L2811" s="83" t="str">
        <f t="shared" si="483"/>
        <v/>
      </c>
      <c r="M2811" s="53" t="str">
        <f>IF(K2811="","",COUNTIF($K$7:K2811,"ﾘｽﾄ１"))</f>
        <v/>
      </c>
      <c r="N2811" s="53" t="str">
        <f t="shared" si="484"/>
        <v/>
      </c>
      <c r="O2811" s="54" t="str">
        <f t="shared" si="485"/>
        <v/>
      </c>
      <c r="P2811" s="53" t="str">
        <f t="shared" si="476"/>
        <v/>
      </c>
      <c r="Q2811" s="52" t="str">
        <f t="shared" si="477"/>
        <v/>
      </c>
      <c r="R2811" s="55" t="str">
        <f t="shared" si="478"/>
        <v/>
      </c>
      <c r="S2811" s="52" t="str">
        <f t="shared" si="486"/>
        <v/>
      </c>
      <c r="T2811" s="83" t="str">
        <f t="shared" si="479"/>
        <v/>
      </c>
      <c r="U2811" s="53" t="str">
        <f>IF(S2811="","",COUNTIF($S$7:S2811,"該当２"))</f>
        <v/>
      </c>
      <c r="V2811" s="56" t="str">
        <f t="shared" si="480"/>
        <v/>
      </c>
      <c r="W2811" s="83" t="str">
        <f t="shared" si="481"/>
        <v/>
      </c>
      <c r="X2811" s="53" t="str">
        <f>IF(V2811="","",COUNTIF($V$7:V2811,"該当３"))</f>
        <v/>
      </c>
    </row>
    <row r="2812" spans="2:24">
      <c r="B2812" s="78"/>
      <c r="C2812" s="77"/>
      <c r="D2812" s="78"/>
      <c r="E2812" s="77"/>
      <c r="K2812" s="52" t="str">
        <f t="shared" si="482"/>
        <v/>
      </c>
      <c r="L2812" s="83" t="str">
        <f t="shared" si="483"/>
        <v/>
      </c>
      <c r="M2812" s="53" t="str">
        <f>IF(K2812="","",COUNTIF($K$7:K2812,"ﾘｽﾄ１"))</f>
        <v/>
      </c>
      <c r="N2812" s="53" t="str">
        <f t="shared" si="484"/>
        <v/>
      </c>
      <c r="O2812" s="54" t="str">
        <f t="shared" si="485"/>
        <v/>
      </c>
      <c r="P2812" s="53" t="str">
        <f t="shared" si="476"/>
        <v/>
      </c>
      <c r="Q2812" s="52" t="str">
        <f t="shared" si="477"/>
        <v/>
      </c>
      <c r="R2812" s="55" t="str">
        <f t="shared" si="478"/>
        <v/>
      </c>
      <c r="S2812" s="52" t="str">
        <f t="shared" si="486"/>
        <v/>
      </c>
      <c r="T2812" s="83" t="str">
        <f t="shared" si="479"/>
        <v/>
      </c>
      <c r="U2812" s="53" t="str">
        <f>IF(S2812="","",COUNTIF($S$7:S2812,"該当２"))</f>
        <v/>
      </c>
      <c r="V2812" s="56" t="str">
        <f t="shared" si="480"/>
        <v/>
      </c>
      <c r="W2812" s="83" t="str">
        <f t="shared" si="481"/>
        <v/>
      </c>
      <c r="X2812" s="53" t="str">
        <f>IF(V2812="","",COUNTIF($V$7:V2812,"該当３"))</f>
        <v/>
      </c>
    </row>
    <row r="2813" spans="2:24">
      <c r="B2813" s="78"/>
      <c r="C2813" s="77"/>
      <c r="D2813" s="78"/>
      <c r="E2813" s="77"/>
      <c r="K2813" s="52" t="str">
        <f t="shared" si="482"/>
        <v/>
      </c>
      <c r="L2813" s="83" t="str">
        <f t="shared" si="483"/>
        <v/>
      </c>
      <c r="M2813" s="53" t="str">
        <f>IF(K2813="","",COUNTIF($K$7:K2813,"ﾘｽﾄ１"))</f>
        <v/>
      </c>
      <c r="N2813" s="53" t="str">
        <f t="shared" si="484"/>
        <v/>
      </c>
      <c r="O2813" s="54" t="str">
        <f t="shared" si="485"/>
        <v/>
      </c>
      <c r="P2813" s="53" t="str">
        <f t="shared" si="476"/>
        <v/>
      </c>
      <c r="Q2813" s="52" t="str">
        <f t="shared" si="477"/>
        <v/>
      </c>
      <c r="R2813" s="55" t="str">
        <f t="shared" si="478"/>
        <v/>
      </c>
      <c r="S2813" s="52" t="str">
        <f t="shared" si="486"/>
        <v/>
      </c>
      <c r="T2813" s="83" t="str">
        <f t="shared" si="479"/>
        <v/>
      </c>
      <c r="U2813" s="53" t="str">
        <f>IF(S2813="","",COUNTIF($S$7:S2813,"該当２"))</f>
        <v/>
      </c>
      <c r="V2813" s="56" t="str">
        <f t="shared" si="480"/>
        <v/>
      </c>
      <c r="W2813" s="83" t="str">
        <f t="shared" si="481"/>
        <v/>
      </c>
      <c r="X2813" s="53" t="str">
        <f>IF(V2813="","",COUNTIF($V$7:V2813,"該当３"))</f>
        <v/>
      </c>
    </row>
    <row r="2814" spans="2:24">
      <c r="B2814" s="78"/>
      <c r="C2814" s="77"/>
      <c r="D2814" s="78"/>
      <c r="E2814" s="77"/>
      <c r="K2814" s="52" t="str">
        <f t="shared" si="482"/>
        <v/>
      </c>
      <c r="L2814" s="83" t="str">
        <f t="shared" si="483"/>
        <v/>
      </c>
      <c r="M2814" s="53" t="str">
        <f>IF(K2814="","",COUNTIF($K$7:K2814,"ﾘｽﾄ１"))</f>
        <v/>
      </c>
      <c r="N2814" s="53" t="str">
        <f t="shared" si="484"/>
        <v/>
      </c>
      <c r="O2814" s="54" t="str">
        <f t="shared" si="485"/>
        <v/>
      </c>
      <c r="P2814" s="53" t="str">
        <f t="shared" si="476"/>
        <v/>
      </c>
      <c r="Q2814" s="52" t="str">
        <f t="shared" si="477"/>
        <v/>
      </c>
      <c r="R2814" s="55" t="str">
        <f t="shared" si="478"/>
        <v/>
      </c>
      <c r="S2814" s="52" t="str">
        <f t="shared" si="486"/>
        <v/>
      </c>
      <c r="T2814" s="83" t="str">
        <f t="shared" si="479"/>
        <v/>
      </c>
      <c r="U2814" s="53" t="str">
        <f>IF(S2814="","",COUNTIF($S$7:S2814,"該当２"))</f>
        <v/>
      </c>
      <c r="V2814" s="56" t="str">
        <f t="shared" si="480"/>
        <v/>
      </c>
      <c r="W2814" s="83" t="str">
        <f t="shared" si="481"/>
        <v/>
      </c>
      <c r="X2814" s="53" t="str">
        <f>IF(V2814="","",COUNTIF($V$7:V2814,"該当３"))</f>
        <v/>
      </c>
    </row>
    <row r="2815" spans="2:24">
      <c r="B2815" s="78"/>
      <c r="C2815" s="77"/>
      <c r="D2815" s="78"/>
      <c r="E2815" s="77"/>
      <c r="K2815" s="52" t="str">
        <f t="shared" si="482"/>
        <v/>
      </c>
      <c r="L2815" s="83" t="str">
        <f t="shared" si="483"/>
        <v/>
      </c>
      <c r="M2815" s="53" t="str">
        <f>IF(K2815="","",COUNTIF($K$7:K2815,"ﾘｽﾄ１"))</f>
        <v/>
      </c>
      <c r="N2815" s="53" t="str">
        <f t="shared" si="484"/>
        <v/>
      </c>
      <c r="O2815" s="54" t="str">
        <f t="shared" si="485"/>
        <v/>
      </c>
      <c r="P2815" s="53" t="str">
        <f t="shared" si="476"/>
        <v/>
      </c>
      <c r="Q2815" s="52" t="str">
        <f t="shared" si="477"/>
        <v/>
      </c>
      <c r="R2815" s="55" t="str">
        <f t="shared" si="478"/>
        <v/>
      </c>
      <c r="S2815" s="52" t="str">
        <f t="shared" si="486"/>
        <v/>
      </c>
      <c r="T2815" s="83" t="str">
        <f t="shared" si="479"/>
        <v/>
      </c>
      <c r="U2815" s="53" t="str">
        <f>IF(S2815="","",COUNTIF($S$7:S2815,"該当２"))</f>
        <v/>
      </c>
      <c r="V2815" s="56" t="str">
        <f t="shared" si="480"/>
        <v/>
      </c>
      <c r="W2815" s="83" t="str">
        <f t="shared" si="481"/>
        <v/>
      </c>
      <c r="X2815" s="53" t="str">
        <f>IF(V2815="","",COUNTIF($V$7:V2815,"該当３"))</f>
        <v/>
      </c>
    </row>
    <row r="2816" spans="2:24">
      <c r="B2816" s="78"/>
      <c r="C2816" s="77"/>
      <c r="D2816" s="78"/>
      <c r="E2816" s="77"/>
      <c r="K2816" s="52" t="str">
        <f t="shared" si="482"/>
        <v/>
      </c>
      <c r="L2816" s="83" t="str">
        <f t="shared" si="483"/>
        <v/>
      </c>
      <c r="M2816" s="53" t="str">
        <f>IF(K2816="","",COUNTIF($K$7:K2816,"ﾘｽﾄ１"))</f>
        <v/>
      </c>
      <c r="N2816" s="53" t="str">
        <f t="shared" si="484"/>
        <v/>
      </c>
      <c r="O2816" s="54" t="str">
        <f t="shared" si="485"/>
        <v/>
      </c>
      <c r="P2816" s="53" t="str">
        <f t="shared" si="476"/>
        <v/>
      </c>
      <c r="Q2816" s="52" t="str">
        <f t="shared" si="477"/>
        <v/>
      </c>
      <c r="R2816" s="55" t="str">
        <f t="shared" si="478"/>
        <v/>
      </c>
      <c r="S2816" s="52" t="str">
        <f t="shared" si="486"/>
        <v/>
      </c>
      <c r="T2816" s="83" t="str">
        <f t="shared" si="479"/>
        <v/>
      </c>
      <c r="U2816" s="53" t="str">
        <f>IF(S2816="","",COUNTIF($S$7:S2816,"該当２"))</f>
        <v/>
      </c>
      <c r="V2816" s="56" t="str">
        <f t="shared" si="480"/>
        <v/>
      </c>
      <c r="W2816" s="83" t="str">
        <f t="shared" si="481"/>
        <v/>
      </c>
      <c r="X2816" s="53" t="str">
        <f>IF(V2816="","",COUNTIF($V$7:V2816,"該当３"))</f>
        <v/>
      </c>
    </row>
    <row r="2817" spans="2:24">
      <c r="B2817" s="78"/>
      <c r="C2817" s="77"/>
      <c r="D2817" s="78"/>
      <c r="E2817" s="77"/>
      <c r="K2817" s="52" t="str">
        <f t="shared" si="482"/>
        <v/>
      </c>
      <c r="L2817" s="83" t="str">
        <f t="shared" si="483"/>
        <v/>
      </c>
      <c r="M2817" s="53" t="str">
        <f>IF(K2817="","",COUNTIF($K$7:K2817,"ﾘｽﾄ１"))</f>
        <v/>
      </c>
      <c r="N2817" s="53" t="str">
        <f t="shared" si="484"/>
        <v/>
      </c>
      <c r="O2817" s="54" t="str">
        <f t="shared" si="485"/>
        <v/>
      </c>
      <c r="P2817" s="53" t="str">
        <f t="shared" si="476"/>
        <v/>
      </c>
      <c r="Q2817" s="52" t="str">
        <f t="shared" si="477"/>
        <v/>
      </c>
      <c r="R2817" s="55" t="str">
        <f t="shared" si="478"/>
        <v/>
      </c>
      <c r="S2817" s="52" t="str">
        <f t="shared" si="486"/>
        <v/>
      </c>
      <c r="T2817" s="83" t="str">
        <f t="shared" si="479"/>
        <v/>
      </c>
      <c r="U2817" s="53" t="str">
        <f>IF(S2817="","",COUNTIF($S$7:S2817,"該当２"))</f>
        <v/>
      </c>
      <c r="V2817" s="56" t="str">
        <f t="shared" si="480"/>
        <v/>
      </c>
      <c r="W2817" s="83" t="str">
        <f t="shared" si="481"/>
        <v/>
      </c>
      <c r="X2817" s="53" t="str">
        <f>IF(V2817="","",COUNTIF($V$7:V2817,"該当３"))</f>
        <v/>
      </c>
    </row>
    <row r="2818" spans="2:24">
      <c r="B2818" s="78"/>
      <c r="C2818" s="77"/>
      <c r="D2818" s="78"/>
      <c r="E2818" s="77"/>
      <c r="K2818" s="52" t="str">
        <f t="shared" si="482"/>
        <v/>
      </c>
      <c r="L2818" s="83" t="str">
        <f t="shared" si="483"/>
        <v/>
      </c>
      <c r="M2818" s="53" t="str">
        <f>IF(K2818="","",COUNTIF($K$7:K2818,"ﾘｽﾄ１"))</f>
        <v/>
      </c>
      <c r="N2818" s="53" t="str">
        <f t="shared" si="484"/>
        <v/>
      </c>
      <c r="O2818" s="54" t="str">
        <f t="shared" si="485"/>
        <v/>
      </c>
      <c r="P2818" s="53" t="str">
        <f t="shared" si="476"/>
        <v/>
      </c>
      <c r="Q2818" s="52" t="str">
        <f t="shared" si="477"/>
        <v/>
      </c>
      <c r="R2818" s="55" t="str">
        <f t="shared" si="478"/>
        <v/>
      </c>
      <c r="S2818" s="52" t="str">
        <f t="shared" si="486"/>
        <v/>
      </c>
      <c r="T2818" s="83" t="str">
        <f t="shared" si="479"/>
        <v/>
      </c>
      <c r="U2818" s="53" t="str">
        <f>IF(S2818="","",COUNTIF($S$7:S2818,"該当２"))</f>
        <v/>
      </c>
      <c r="V2818" s="56" t="str">
        <f t="shared" si="480"/>
        <v/>
      </c>
      <c r="W2818" s="83" t="str">
        <f t="shared" si="481"/>
        <v/>
      </c>
      <c r="X2818" s="53" t="str">
        <f>IF(V2818="","",COUNTIF($V$7:V2818,"該当３"))</f>
        <v/>
      </c>
    </row>
    <row r="2819" spans="2:24">
      <c r="B2819" s="78"/>
      <c r="C2819" s="77"/>
      <c r="D2819" s="78"/>
      <c r="E2819" s="77"/>
      <c r="K2819" s="52" t="str">
        <f t="shared" si="482"/>
        <v/>
      </c>
      <c r="L2819" s="83" t="str">
        <f t="shared" si="483"/>
        <v/>
      </c>
      <c r="M2819" s="53" t="str">
        <f>IF(K2819="","",COUNTIF($K$7:K2819,"ﾘｽﾄ１"))</f>
        <v/>
      </c>
      <c r="N2819" s="53" t="str">
        <f t="shared" si="484"/>
        <v/>
      </c>
      <c r="O2819" s="54" t="str">
        <f t="shared" si="485"/>
        <v/>
      </c>
      <c r="P2819" s="53" t="str">
        <f t="shared" si="476"/>
        <v/>
      </c>
      <c r="Q2819" s="52" t="str">
        <f t="shared" si="477"/>
        <v/>
      </c>
      <c r="R2819" s="55" t="str">
        <f t="shared" si="478"/>
        <v/>
      </c>
      <c r="S2819" s="52" t="str">
        <f t="shared" si="486"/>
        <v/>
      </c>
      <c r="T2819" s="83" t="str">
        <f t="shared" si="479"/>
        <v/>
      </c>
      <c r="U2819" s="53" t="str">
        <f>IF(S2819="","",COUNTIF($S$7:S2819,"該当２"))</f>
        <v/>
      </c>
      <c r="V2819" s="56" t="str">
        <f t="shared" si="480"/>
        <v/>
      </c>
      <c r="W2819" s="83" t="str">
        <f t="shared" si="481"/>
        <v/>
      </c>
      <c r="X2819" s="53" t="str">
        <f>IF(V2819="","",COUNTIF($V$7:V2819,"該当３"))</f>
        <v/>
      </c>
    </row>
    <row r="2820" spans="2:24">
      <c r="B2820" s="78"/>
      <c r="C2820" s="77"/>
      <c r="D2820" s="78"/>
      <c r="E2820" s="77"/>
      <c r="K2820" s="52" t="str">
        <f t="shared" si="482"/>
        <v/>
      </c>
      <c r="L2820" s="83" t="str">
        <f t="shared" si="483"/>
        <v/>
      </c>
      <c r="M2820" s="53" t="str">
        <f>IF(K2820="","",COUNTIF($K$7:K2820,"ﾘｽﾄ１"))</f>
        <v/>
      </c>
      <c r="N2820" s="53" t="str">
        <f t="shared" si="484"/>
        <v/>
      </c>
      <c r="O2820" s="54" t="str">
        <f t="shared" si="485"/>
        <v/>
      </c>
      <c r="P2820" s="53" t="str">
        <f t="shared" si="476"/>
        <v/>
      </c>
      <c r="Q2820" s="52" t="str">
        <f t="shared" si="477"/>
        <v/>
      </c>
      <c r="R2820" s="55" t="str">
        <f t="shared" si="478"/>
        <v/>
      </c>
      <c r="S2820" s="52" t="str">
        <f t="shared" si="486"/>
        <v/>
      </c>
      <c r="T2820" s="83" t="str">
        <f t="shared" si="479"/>
        <v/>
      </c>
      <c r="U2820" s="53" t="str">
        <f>IF(S2820="","",COUNTIF($S$7:S2820,"該当２"))</f>
        <v/>
      </c>
      <c r="V2820" s="56" t="str">
        <f t="shared" si="480"/>
        <v/>
      </c>
      <c r="W2820" s="83" t="str">
        <f t="shared" si="481"/>
        <v/>
      </c>
      <c r="X2820" s="53" t="str">
        <f>IF(V2820="","",COUNTIF($V$7:V2820,"該当３"))</f>
        <v/>
      </c>
    </row>
    <row r="2821" spans="2:24">
      <c r="B2821" s="78"/>
      <c r="C2821" s="77"/>
      <c r="D2821" s="78"/>
      <c r="E2821" s="77"/>
      <c r="K2821" s="52" t="str">
        <f t="shared" si="482"/>
        <v/>
      </c>
      <c r="L2821" s="83" t="str">
        <f t="shared" si="483"/>
        <v/>
      </c>
      <c r="M2821" s="53" t="str">
        <f>IF(K2821="","",COUNTIF($K$7:K2821,"ﾘｽﾄ１"))</f>
        <v/>
      </c>
      <c r="N2821" s="53" t="str">
        <f t="shared" si="484"/>
        <v/>
      </c>
      <c r="O2821" s="54" t="str">
        <f t="shared" si="485"/>
        <v/>
      </c>
      <c r="P2821" s="53" t="str">
        <f t="shared" si="476"/>
        <v/>
      </c>
      <c r="Q2821" s="52" t="str">
        <f t="shared" si="477"/>
        <v/>
      </c>
      <c r="R2821" s="55" t="str">
        <f t="shared" si="478"/>
        <v/>
      </c>
      <c r="S2821" s="52" t="str">
        <f t="shared" si="486"/>
        <v/>
      </c>
      <c r="T2821" s="83" t="str">
        <f t="shared" si="479"/>
        <v/>
      </c>
      <c r="U2821" s="53" t="str">
        <f>IF(S2821="","",COUNTIF($S$7:S2821,"該当２"))</f>
        <v/>
      </c>
      <c r="V2821" s="56" t="str">
        <f t="shared" si="480"/>
        <v/>
      </c>
      <c r="W2821" s="83" t="str">
        <f t="shared" si="481"/>
        <v/>
      </c>
      <c r="X2821" s="53" t="str">
        <f>IF(V2821="","",COUNTIF($V$7:V2821,"該当３"))</f>
        <v/>
      </c>
    </row>
    <row r="2822" spans="2:24">
      <c r="B2822" s="78"/>
      <c r="C2822" s="77"/>
      <c r="D2822" s="78"/>
      <c r="E2822" s="77"/>
      <c r="K2822" s="52" t="str">
        <f t="shared" si="482"/>
        <v/>
      </c>
      <c r="L2822" s="83" t="str">
        <f t="shared" si="483"/>
        <v/>
      </c>
      <c r="M2822" s="53" t="str">
        <f>IF(K2822="","",COUNTIF($K$7:K2822,"ﾘｽﾄ１"))</f>
        <v/>
      </c>
      <c r="N2822" s="53" t="str">
        <f t="shared" si="484"/>
        <v/>
      </c>
      <c r="O2822" s="54" t="str">
        <f t="shared" si="485"/>
        <v/>
      </c>
      <c r="P2822" s="53" t="str">
        <f t="shared" si="476"/>
        <v/>
      </c>
      <c r="Q2822" s="52" t="str">
        <f t="shared" si="477"/>
        <v/>
      </c>
      <c r="R2822" s="55" t="str">
        <f t="shared" si="478"/>
        <v/>
      </c>
      <c r="S2822" s="52" t="str">
        <f t="shared" si="486"/>
        <v/>
      </c>
      <c r="T2822" s="83" t="str">
        <f t="shared" si="479"/>
        <v/>
      </c>
      <c r="U2822" s="53" t="str">
        <f>IF(S2822="","",COUNTIF($S$7:S2822,"該当２"))</f>
        <v/>
      </c>
      <c r="V2822" s="56" t="str">
        <f t="shared" si="480"/>
        <v/>
      </c>
      <c r="W2822" s="83" t="str">
        <f t="shared" si="481"/>
        <v/>
      </c>
      <c r="X2822" s="53" t="str">
        <f>IF(V2822="","",COUNTIF($V$7:V2822,"該当３"))</f>
        <v/>
      </c>
    </row>
    <row r="2823" spans="2:24">
      <c r="B2823" s="78"/>
      <c r="C2823" s="77"/>
      <c r="D2823" s="78"/>
      <c r="E2823" s="77"/>
      <c r="K2823" s="52" t="str">
        <f t="shared" si="482"/>
        <v/>
      </c>
      <c r="L2823" s="83" t="str">
        <f t="shared" si="483"/>
        <v/>
      </c>
      <c r="M2823" s="53" t="str">
        <f>IF(K2823="","",COUNTIF($K$7:K2823,"ﾘｽﾄ１"))</f>
        <v/>
      </c>
      <c r="N2823" s="53" t="str">
        <f t="shared" si="484"/>
        <v/>
      </c>
      <c r="O2823" s="54" t="str">
        <f t="shared" si="485"/>
        <v/>
      </c>
      <c r="P2823" s="53" t="str">
        <f t="shared" si="476"/>
        <v/>
      </c>
      <c r="Q2823" s="52" t="str">
        <f t="shared" si="477"/>
        <v/>
      </c>
      <c r="R2823" s="55" t="str">
        <f t="shared" si="478"/>
        <v/>
      </c>
      <c r="S2823" s="52" t="str">
        <f t="shared" si="486"/>
        <v/>
      </c>
      <c r="T2823" s="83" t="str">
        <f t="shared" si="479"/>
        <v/>
      </c>
      <c r="U2823" s="53" t="str">
        <f>IF(S2823="","",COUNTIF($S$7:S2823,"該当２"))</f>
        <v/>
      </c>
      <c r="V2823" s="56" t="str">
        <f t="shared" si="480"/>
        <v/>
      </c>
      <c r="W2823" s="83" t="str">
        <f t="shared" si="481"/>
        <v/>
      </c>
      <c r="X2823" s="53" t="str">
        <f>IF(V2823="","",COUNTIF($V$7:V2823,"該当３"))</f>
        <v/>
      </c>
    </row>
    <row r="2824" spans="2:24">
      <c r="B2824" s="78"/>
      <c r="C2824" s="77"/>
      <c r="D2824" s="78"/>
      <c r="E2824" s="77"/>
      <c r="K2824" s="52" t="str">
        <f t="shared" si="482"/>
        <v/>
      </c>
      <c r="L2824" s="83" t="str">
        <f t="shared" si="483"/>
        <v/>
      </c>
      <c r="M2824" s="53" t="str">
        <f>IF(K2824="","",COUNTIF($K$7:K2824,"ﾘｽﾄ１"))</f>
        <v/>
      </c>
      <c r="N2824" s="53" t="str">
        <f t="shared" si="484"/>
        <v/>
      </c>
      <c r="O2824" s="54" t="str">
        <f t="shared" si="485"/>
        <v/>
      </c>
      <c r="P2824" s="53" t="str">
        <f t="shared" si="476"/>
        <v/>
      </c>
      <c r="Q2824" s="52" t="str">
        <f t="shared" si="477"/>
        <v/>
      </c>
      <c r="R2824" s="55" t="str">
        <f t="shared" si="478"/>
        <v/>
      </c>
      <c r="S2824" s="52" t="str">
        <f t="shared" si="486"/>
        <v/>
      </c>
      <c r="T2824" s="83" t="str">
        <f t="shared" si="479"/>
        <v/>
      </c>
      <c r="U2824" s="53" t="str">
        <f>IF(S2824="","",COUNTIF($S$7:S2824,"該当２"))</f>
        <v/>
      </c>
      <c r="V2824" s="56" t="str">
        <f t="shared" si="480"/>
        <v/>
      </c>
      <c r="W2824" s="83" t="str">
        <f t="shared" si="481"/>
        <v/>
      </c>
      <c r="X2824" s="53" t="str">
        <f>IF(V2824="","",COUNTIF($V$7:V2824,"該当３"))</f>
        <v/>
      </c>
    </row>
    <row r="2825" spans="2:24">
      <c r="B2825" s="78"/>
      <c r="C2825" s="77"/>
      <c r="D2825" s="78"/>
      <c r="E2825" s="77"/>
      <c r="K2825" s="52" t="str">
        <f t="shared" si="482"/>
        <v/>
      </c>
      <c r="L2825" s="83" t="str">
        <f t="shared" si="483"/>
        <v/>
      </c>
      <c r="M2825" s="53" t="str">
        <f>IF(K2825="","",COUNTIF($K$7:K2825,"ﾘｽﾄ１"))</f>
        <v/>
      </c>
      <c r="N2825" s="53" t="str">
        <f t="shared" si="484"/>
        <v/>
      </c>
      <c r="O2825" s="54" t="str">
        <f t="shared" si="485"/>
        <v/>
      </c>
      <c r="P2825" s="53" t="str">
        <f t="shared" si="476"/>
        <v/>
      </c>
      <c r="Q2825" s="52" t="str">
        <f t="shared" si="477"/>
        <v/>
      </c>
      <c r="R2825" s="55" t="str">
        <f t="shared" si="478"/>
        <v/>
      </c>
      <c r="S2825" s="52" t="str">
        <f t="shared" si="486"/>
        <v/>
      </c>
      <c r="T2825" s="83" t="str">
        <f t="shared" si="479"/>
        <v/>
      </c>
      <c r="U2825" s="53" t="str">
        <f>IF(S2825="","",COUNTIF($S$7:S2825,"該当２"))</f>
        <v/>
      </c>
      <c r="V2825" s="56" t="str">
        <f t="shared" si="480"/>
        <v/>
      </c>
      <c r="W2825" s="83" t="str">
        <f t="shared" si="481"/>
        <v/>
      </c>
      <c r="X2825" s="53" t="str">
        <f>IF(V2825="","",COUNTIF($V$7:V2825,"該当３"))</f>
        <v/>
      </c>
    </row>
    <row r="2826" spans="2:24">
      <c r="B2826" s="78"/>
      <c r="C2826" s="77"/>
      <c r="D2826" s="78"/>
      <c r="E2826" s="77"/>
      <c r="K2826" s="52" t="str">
        <f t="shared" si="482"/>
        <v/>
      </c>
      <c r="L2826" s="83" t="str">
        <f t="shared" si="483"/>
        <v/>
      </c>
      <c r="M2826" s="53" t="str">
        <f>IF(K2826="","",COUNTIF($K$7:K2826,"ﾘｽﾄ１"))</f>
        <v/>
      </c>
      <c r="N2826" s="53" t="str">
        <f t="shared" si="484"/>
        <v/>
      </c>
      <c r="O2826" s="54" t="str">
        <f t="shared" si="485"/>
        <v/>
      </c>
      <c r="P2826" s="53" t="str">
        <f t="shared" ref="P2826:P2889" si="487">IF(O2826="該当１",G2826,"")</f>
        <v/>
      </c>
      <c r="Q2826" s="52" t="str">
        <f t="shared" ref="Q2826:Q2889" si="488">IF(O2826="該当１","ﾘｽﾄ2","")</f>
        <v/>
      </c>
      <c r="R2826" s="55" t="str">
        <f t="shared" ref="R2826:R2889" si="489">IF(Q2826="ﾘｽﾄ2",H2826,"")</f>
        <v/>
      </c>
      <c r="S2826" s="52" t="str">
        <f t="shared" si="486"/>
        <v/>
      </c>
      <c r="T2826" s="83" t="str">
        <f t="shared" ref="T2826:T2889" si="490">IF(S2826="該当２",H2826,"")</f>
        <v/>
      </c>
      <c r="U2826" s="53" t="str">
        <f>IF(S2826="","",COUNTIF($S$7:S2826,"該当２"))</f>
        <v/>
      </c>
      <c r="V2826" s="56" t="str">
        <f t="shared" ref="V2826:V2889" si="491">IF(AND($S$2=H2826,E2826&gt;0,E2826&lt;998),"該当３","")</f>
        <v/>
      </c>
      <c r="W2826" s="83" t="str">
        <f t="shared" ref="W2826:W2889" si="492">IF(V2826="該当３",I2826,"")</f>
        <v/>
      </c>
      <c r="X2826" s="53" t="str">
        <f>IF(V2826="","",COUNTIF($V$7:V2826,"該当３"))</f>
        <v/>
      </c>
    </row>
    <row r="2827" spans="2:24">
      <c r="B2827" s="78"/>
      <c r="C2827" s="77"/>
      <c r="D2827" s="78"/>
      <c r="E2827" s="77"/>
      <c r="K2827" s="52" t="str">
        <f t="shared" ref="K2827:K2890" si="493">IF(AND($C2827&gt;0,$H2827=""),"ﾘｽﾄ１","")</f>
        <v/>
      </c>
      <c r="L2827" s="83" t="str">
        <f t="shared" ref="L2827:L2890" si="494">IF(K2827="ﾘｽﾄ１",G2827,"")</f>
        <v/>
      </c>
      <c r="M2827" s="53" t="str">
        <f>IF(K2827="","",COUNTIF($K$7:K2827,"ﾘｽﾄ１"))</f>
        <v/>
      </c>
      <c r="N2827" s="53" t="str">
        <f t="shared" ref="N2827:N2890" si="495">IF(AND(D2827=0,E2827&gt;0),"同一区","")</f>
        <v/>
      </c>
      <c r="O2827" s="54" t="str">
        <f t="shared" ref="O2827:O2890" si="496">IF(AND(EXACT($K$2,G2827),H2827&gt;0),"該当１","")</f>
        <v/>
      </c>
      <c r="P2827" s="53" t="str">
        <f t="shared" si="487"/>
        <v/>
      </c>
      <c r="Q2827" s="52" t="str">
        <f t="shared" si="488"/>
        <v/>
      </c>
      <c r="R2827" s="55" t="str">
        <f t="shared" si="489"/>
        <v/>
      </c>
      <c r="S2827" s="52" t="str">
        <f t="shared" ref="S2827:S2890" si="497">IF(AND(Q2827="ﾘｽﾄ2",OR(I2827=0,AND(N2827="同一区",E2827=1))),"該当２","")</f>
        <v/>
      </c>
      <c r="T2827" s="83" t="str">
        <f t="shared" si="490"/>
        <v/>
      </c>
      <c r="U2827" s="53" t="str">
        <f>IF(S2827="","",COUNTIF($S$7:S2827,"該当２"))</f>
        <v/>
      </c>
      <c r="V2827" s="56" t="str">
        <f t="shared" si="491"/>
        <v/>
      </c>
      <c r="W2827" s="83" t="str">
        <f t="shared" si="492"/>
        <v/>
      </c>
      <c r="X2827" s="53" t="str">
        <f>IF(V2827="","",COUNTIF($V$7:V2827,"該当３"))</f>
        <v/>
      </c>
    </row>
    <row r="2828" spans="2:24">
      <c r="B2828" s="78"/>
      <c r="C2828" s="77"/>
      <c r="D2828" s="78"/>
      <c r="E2828" s="77"/>
      <c r="K2828" s="52" t="str">
        <f t="shared" si="493"/>
        <v/>
      </c>
      <c r="L2828" s="83" t="str">
        <f t="shared" si="494"/>
        <v/>
      </c>
      <c r="M2828" s="53" t="str">
        <f>IF(K2828="","",COUNTIF($K$7:K2828,"ﾘｽﾄ１"))</f>
        <v/>
      </c>
      <c r="N2828" s="53" t="str">
        <f t="shared" si="495"/>
        <v/>
      </c>
      <c r="O2828" s="54" t="str">
        <f t="shared" si="496"/>
        <v/>
      </c>
      <c r="P2828" s="53" t="str">
        <f t="shared" si="487"/>
        <v/>
      </c>
      <c r="Q2828" s="52" t="str">
        <f t="shared" si="488"/>
        <v/>
      </c>
      <c r="R2828" s="55" t="str">
        <f t="shared" si="489"/>
        <v/>
      </c>
      <c r="S2828" s="52" t="str">
        <f t="shared" si="497"/>
        <v/>
      </c>
      <c r="T2828" s="83" t="str">
        <f t="shared" si="490"/>
        <v/>
      </c>
      <c r="U2828" s="53" t="str">
        <f>IF(S2828="","",COUNTIF($S$7:S2828,"該当２"))</f>
        <v/>
      </c>
      <c r="V2828" s="56" t="str">
        <f t="shared" si="491"/>
        <v/>
      </c>
      <c r="W2828" s="83" t="str">
        <f t="shared" si="492"/>
        <v/>
      </c>
      <c r="X2828" s="53" t="str">
        <f>IF(V2828="","",COUNTIF($V$7:V2828,"該当３"))</f>
        <v/>
      </c>
    </row>
    <row r="2829" spans="2:24">
      <c r="B2829" s="78"/>
      <c r="C2829" s="77"/>
      <c r="D2829" s="78"/>
      <c r="E2829" s="77"/>
      <c r="K2829" s="52" t="str">
        <f t="shared" si="493"/>
        <v/>
      </c>
      <c r="L2829" s="83" t="str">
        <f t="shared" si="494"/>
        <v/>
      </c>
      <c r="M2829" s="53" t="str">
        <f>IF(K2829="","",COUNTIF($K$7:K2829,"ﾘｽﾄ１"))</f>
        <v/>
      </c>
      <c r="N2829" s="53" t="str">
        <f t="shared" si="495"/>
        <v/>
      </c>
      <c r="O2829" s="54" t="str">
        <f t="shared" si="496"/>
        <v/>
      </c>
      <c r="P2829" s="53" t="str">
        <f t="shared" si="487"/>
        <v/>
      </c>
      <c r="Q2829" s="52" t="str">
        <f t="shared" si="488"/>
        <v/>
      </c>
      <c r="R2829" s="55" t="str">
        <f t="shared" si="489"/>
        <v/>
      </c>
      <c r="S2829" s="52" t="str">
        <f t="shared" si="497"/>
        <v/>
      </c>
      <c r="T2829" s="83" t="str">
        <f t="shared" si="490"/>
        <v/>
      </c>
      <c r="U2829" s="53" t="str">
        <f>IF(S2829="","",COUNTIF($S$7:S2829,"該当２"))</f>
        <v/>
      </c>
      <c r="V2829" s="56" t="str">
        <f t="shared" si="491"/>
        <v/>
      </c>
      <c r="W2829" s="83" t="str">
        <f t="shared" si="492"/>
        <v/>
      </c>
      <c r="X2829" s="53" t="str">
        <f>IF(V2829="","",COUNTIF($V$7:V2829,"該当３"))</f>
        <v/>
      </c>
    </row>
    <row r="2830" spans="2:24">
      <c r="B2830" s="78"/>
      <c r="C2830" s="77"/>
      <c r="D2830" s="78"/>
      <c r="E2830" s="77"/>
      <c r="K2830" s="52" t="str">
        <f t="shared" si="493"/>
        <v/>
      </c>
      <c r="L2830" s="83" t="str">
        <f t="shared" si="494"/>
        <v/>
      </c>
      <c r="M2830" s="53" t="str">
        <f>IF(K2830="","",COUNTIF($K$7:K2830,"ﾘｽﾄ１"))</f>
        <v/>
      </c>
      <c r="N2830" s="53" t="str">
        <f t="shared" si="495"/>
        <v/>
      </c>
      <c r="O2830" s="54" t="str">
        <f t="shared" si="496"/>
        <v/>
      </c>
      <c r="P2830" s="53" t="str">
        <f t="shared" si="487"/>
        <v/>
      </c>
      <c r="Q2830" s="52" t="str">
        <f t="shared" si="488"/>
        <v/>
      </c>
      <c r="R2830" s="55" t="str">
        <f t="shared" si="489"/>
        <v/>
      </c>
      <c r="S2830" s="52" t="str">
        <f t="shared" si="497"/>
        <v/>
      </c>
      <c r="T2830" s="83" t="str">
        <f t="shared" si="490"/>
        <v/>
      </c>
      <c r="U2830" s="53" t="str">
        <f>IF(S2830="","",COUNTIF($S$7:S2830,"該当２"))</f>
        <v/>
      </c>
      <c r="V2830" s="56" t="str">
        <f t="shared" si="491"/>
        <v/>
      </c>
      <c r="W2830" s="83" t="str">
        <f t="shared" si="492"/>
        <v/>
      </c>
      <c r="X2830" s="53" t="str">
        <f>IF(V2830="","",COUNTIF($V$7:V2830,"該当３"))</f>
        <v/>
      </c>
    </row>
    <row r="2831" spans="2:24">
      <c r="B2831" s="78"/>
      <c r="C2831" s="77"/>
      <c r="D2831" s="78"/>
      <c r="E2831" s="77"/>
      <c r="K2831" s="52" t="str">
        <f t="shared" si="493"/>
        <v/>
      </c>
      <c r="L2831" s="83" t="str">
        <f t="shared" si="494"/>
        <v/>
      </c>
      <c r="M2831" s="53" t="str">
        <f>IF(K2831="","",COUNTIF($K$7:K2831,"ﾘｽﾄ１"))</f>
        <v/>
      </c>
      <c r="N2831" s="53" t="str">
        <f t="shared" si="495"/>
        <v/>
      </c>
      <c r="O2831" s="54" t="str">
        <f t="shared" si="496"/>
        <v/>
      </c>
      <c r="P2831" s="53" t="str">
        <f t="shared" si="487"/>
        <v/>
      </c>
      <c r="Q2831" s="52" t="str">
        <f t="shared" si="488"/>
        <v/>
      </c>
      <c r="R2831" s="55" t="str">
        <f t="shared" si="489"/>
        <v/>
      </c>
      <c r="S2831" s="52" t="str">
        <f t="shared" si="497"/>
        <v/>
      </c>
      <c r="T2831" s="83" t="str">
        <f t="shared" si="490"/>
        <v/>
      </c>
      <c r="U2831" s="53" t="str">
        <f>IF(S2831="","",COUNTIF($S$7:S2831,"該当２"))</f>
        <v/>
      </c>
      <c r="V2831" s="56" t="str">
        <f t="shared" si="491"/>
        <v/>
      </c>
      <c r="W2831" s="83" t="str">
        <f t="shared" si="492"/>
        <v/>
      </c>
      <c r="X2831" s="53" t="str">
        <f>IF(V2831="","",COUNTIF($V$7:V2831,"該当３"))</f>
        <v/>
      </c>
    </row>
    <row r="2832" spans="2:24">
      <c r="B2832" s="78"/>
      <c r="C2832" s="77"/>
      <c r="D2832" s="78"/>
      <c r="E2832" s="77"/>
      <c r="K2832" s="52" t="str">
        <f t="shared" si="493"/>
        <v/>
      </c>
      <c r="L2832" s="83" t="str">
        <f t="shared" si="494"/>
        <v/>
      </c>
      <c r="M2832" s="53" t="str">
        <f>IF(K2832="","",COUNTIF($K$7:K2832,"ﾘｽﾄ１"))</f>
        <v/>
      </c>
      <c r="N2832" s="53" t="str">
        <f t="shared" si="495"/>
        <v/>
      </c>
      <c r="O2832" s="54" t="str">
        <f t="shared" si="496"/>
        <v/>
      </c>
      <c r="P2832" s="53" t="str">
        <f t="shared" si="487"/>
        <v/>
      </c>
      <c r="Q2832" s="52" t="str">
        <f t="shared" si="488"/>
        <v/>
      </c>
      <c r="R2832" s="55" t="str">
        <f t="shared" si="489"/>
        <v/>
      </c>
      <c r="S2832" s="52" t="str">
        <f t="shared" si="497"/>
        <v/>
      </c>
      <c r="T2832" s="83" t="str">
        <f t="shared" si="490"/>
        <v/>
      </c>
      <c r="U2832" s="53" t="str">
        <f>IF(S2832="","",COUNTIF($S$7:S2832,"該当２"))</f>
        <v/>
      </c>
      <c r="V2832" s="56" t="str">
        <f t="shared" si="491"/>
        <v/>
      </c>
      <c r="W2832" s="83" t="str">
        <f t="shared" si="492"/>
        <v/>
      </c>
      <c r="X2832" s="53" t="str">
        <f>IF(V2832="","",COUNTIF($V$7:V2832,"該当３"))</f>
        <v/>
      </c>
    </row>
    <row r="2833" spans="2:24">
      <c r="B2833" s="78"/>
      <c r="C2833" s="77"/>
      <c r="D2833" s="78"/>
      <c r="E2833" s="77"/>
      <c r="K2833" s="52" t="str">
        <f t="shared" si="493"/>
        <v/>
      </c>
      <c r="L2833" s="83" t="str">
        <f t="shared" si="494"/>
        <v/>
      </c>
      <c r="M2833" s="53" t="str">
        <f>IF(K2833="","",COUNTIF($K$7:K2833,"ﾘｽﾄ１"))</f>
        <v/>
      </c>
      <c r="N2833" s="53" t="str">
        <f t="shared" si="495"/>
        <v/>
      </c>
      <c r="O2833" s="54" t="str">
        <f t="shared" si="496"/>
        <v/>
      </c>
      <c r="P2833" s="53" t="str">
        <f t="shared" si="487"/>
        <v/>
      </c>
      <c r="Q2833" s="52" t="str">
        <f t="shared" si="488"/>
        <v/>
      </c>
      <c r="R2833" s="55" t="str">
        <f t="shared" si="489"/>
        <v/>
      </c>
      <c r="S2833" s="52" t="str">
        <f t="shared" si="497"/>
        <v/>
      </c>
      <c r="T2833" s="83" t="str">
        <f t="shared" si="490"/>
        <v/>
      </c>
      <c r="U2833" s="53" t="str">
        <f>IF(S2833="","",COUNTIF($S$7:S2833,"該当２"))</f>
        <v/>
      </c>
      <c r="V2833" s="56" t="str">
        <f t="shared" si="491"/>
        <v/>
      </c>
      <c r="W2833" s="83" t="str">
        <f t="shared" si="492"/>
        <v/>
      </c>
      <c r="X2833" s="53" t="str">
        <f>IF(V2833="","",COUNTIF($V$7:V2833,"該当３"))</f>
        <v/>
      </c>
    </row>
    <row r="2834" spans="2:24">
      <c r="B2834" s="78"/>
      <c r="C2834" s="77"/>
      <c r="D2834" s="78"/>
      <c r="E2834" s="77"/>
      <c r="K2834" s="52" t="str">
        <f t="shared" si="493"/>
        <v/>
      </c>
      <c r="L2834" s="83" t="str">
        <f t="shared" si="494"/>
        <v/>
      </c>
      <c r="M2834" s="53" t="str">
        <f>IF(K2834="","",COUNTIF($K$7:K2834,"ﾘｽﾄ１"))</f>
        <v/>
      </c>
      <c r="N2834" s="53" t="str">
        <f t="shared" si="495"/>
        <v/>
      </c>
      <c r="O2834" s="54" t="str">
        <f t="shared" si="496"/>
        <v/>
      </c>
      <c r="P2834" s="53" t="str">
        <f t="shared" si="487"/>
        <v/>
      </c>
      <c r="Q2834" s="52" t="str">
        <f t="shared" si="488"/>
        <v/>
      </c>
      <c r="R2834" s="55" t="str">
        <f t="shared" si="489"/>
        <v/>
      </c>
      <c r="S2834" s="52" t="str">
        <f t="shared" si="497"/>
        <v/>
      </c>
      <c r="T2834" s="83" t="str">
        <f t="shared" si="490"/>
        <v/>
      </c>
      <c r="U2834" s="53" t="str">
        <f>IF(S2834="","",COUNTIF($S$7:S2834,"該当２"))</f>
        <v/>
      </c>
      <c r="V2834" s="56" t="str">
        <f t="shared" si="491"/>
        <v/>
      </c>
      <c r="W2834" s="83" t="str">
        <f t="shared" si="492"/>
        <v/>
      </c>
      <c r="X2834" s="53" t="str">
        <f>IF(V2834="","",COUNTIF($V$7:V2834,"該当３"))</f>
        <v/>
      </c>
    </row>
    <row r="2835" spans="2:24">
      <c r="B2835" s="78"/>
      <c r="C2835" s="77"/>
      <c r="D2835" s="78"/>
      <c r="E2835" s="77"/>
      <c r="K2835" s="52" t="str">
        <f t="shared" si="493"/>
        <v/>
      </c>
      <c r="L2835" s="83" t="str">
        <f t="shared" si="494"/>
        <v/>
      </c>
      <c r="M2835" s="53" t="str">
        <f>IF(K2835="","",COUNTIF($K$7:K2835,"ﾘｽﾄ１"))</f>
        <v/>
      </c>
      <c r="N2835" s="53" t="str">
        <f t="shared" si="495"/>
        <v/>
      </c>
      <c r="O2835" s="54" t="str">
        <f t="shared" si="496"/>
        <v/>
      </c>
      <c r="P2835" s="53" t="str">
        <f t="shared" si="487"/>
        <v/>
      </c>
      <c r="Q2835" s="52" t="str">
        <f t="shared" si="488"/>
        <v/>
      </c>
      <c r="R2835" s="55" t="str">
        <f t="shared" si="489"/>
        <v/>
      </c>
      <c r="S2835" s="52" t="str">
        <f t="shared" si="497"/>
        <v/>
      </c>
      <c r="T2835" s="83" t="str">
        <f t="shared" si="490"/>
        <v/>
      </c>
      <c r="U2835" s="53" t="str">
        <f>IF(S2835="","",COUNTIF($S$7:S2835,"該当２"))</f>
        <v/>
      </c>
      <c r="V2835" s="56" t="str">
        <f t="shared" si="491"/>
        <v/>
      </c>
      <c r="W2835" s="83" t="str">
        <f t="shared" si="492"/>
        <v/>
      </c>
      <c r="X2835" s="53" t="str">
        <f>IF(V2835="","",COUNTIF($V$7:V2835,"該当３"))</f>
        <v/>
      </c>
    </row>
    <row r="2836" spans="2:24">
      <c r="B2836" s="78"/>
      <c r="C2836" s="77"/>
      <c r="D2836" s="78"/>
      <c r="E2836" s="77"/>
      <c r="K2836" s="52" t="str">
        <f t="shared" si="493"/>
        <v/>
      </c>
      <c r="L2836" s="83" t="str">
        <f t="shared" si="494"/>
        <v/>
      </c>
      <c r="M2836" s="53" t="str">
        <f>IF(K2836="","",COUNTIF($K$7:K2836,"ﾘｽﾄ１"))</f>
        <v/>
      </c>
      <c r="N2836" s="53" t="str">
        <f t="shared" si="495"/>
        <v/>
      </c>
      <c r="O2836" s="54" t="str">
        <f t="shared" si="496"/>
        <v/>
      </c>
      <c r="P2836" s="53" t="str">
        <f t="shared" si="487"/>
        <v/>
      </c>
      <c r="Q2836" s="52" t="str">
        <f t="shared" si="488"/>
        <v/>
      </c>
      <c r="R2836" s="55" t="str">
        <f t="shared" si="489"/>
        <v/>
      </c>
      <c r="S2836" s="52" t="str">
        <f t="shared" si="497"/>
        <v/>
      </c>
      <c r="T2836" s="83" t="str">
        <f t="shared" si="490"/>
        <v/>
      </c>
      <c r="U2836" s="53" t="str">
        <f>IF(S2836="","",COUNTIF($S$7:S2836,"該当２"))</f>
        <v/>
      </c>
      <c r="V2836" s="56" t="str">
        <f t="shared" si="491"/>
        <v/>
      </c>
      <c r="W2836" s="83" t="str">
        <f t="shared" si="492"/>
        <v/>
      </c>
      <c r="X2836" s="53" t="str">
        <f>IF(V2836="","",COUNTIF($V$7:V2836,"該当３"))</f>
        <v/>
      </c>
    </row>
    <row r="2837" spans="2:24">
      <c r="B2837" s="78"/>
      <c r="C2837" s="77"/>
      <c r="D2837" s="78"/>
      <c r="E2837" s="77"/>
      <c r="K2837" s="52" t="str">
        <f t="shared" si="493"/>
        <v/>
      </c>
      <c r="L2837" s="83" t="str">
        <f t="shared" si="494"/>
        <v/>
      </c>
      <c r="M2837" s="53" t="str">
        <f>IF(K2837="","",COUNTIF($K$7:K2837,"ﾘｽﾄ１"))</f>
        <v/>
      </c>
      <c r="N2837" s="53" t="str">
        <f t="shared" si="495"/>
        <v/>
      </c>
      <c r="O2837" s="54" t="str">
        <f t="shared" si="496"/>
        <v/>
      </c>
      <c r="P2837" s="53" t="str">
        <f t="shared" si="487"/>
        <v/>
      </c>
      <c r="Q2837" s="52" t="str">
        <f t="shared" si="488"/>
        <v/>
      </c>
      <c r="R2837" s="55" t="str">
        <f t="shared" si="489"/>
        <v/>
      </c>
      <c r="S2837" s="52" t="str">
        <f t="shared" si="497"/>
        <v/>
      </c>
      <c r="T2837" s="83" t="str">
        <f t="shared" si="490"/>
        <v/>
      </c>
      <c r="U2837" s="53" t="str">
        <f>IF(S2837="","",COUNTIF($S$7:S2837,"該当２"))</f>
        <v/>
      </c>
      <c r="V2837" s="56" t="str">
        <f t="shared" si="491"/>
        <v/>
      </c>
      <c r="W2837" s="83" t="str">
        <f t="shared" si="492"/>
        <v/>
      </c>
      <c r="X2837" s="53" t="str">
        <f>IF(V2837="","",COUNTIF($V$7:V2837,"該当３"))</f>
        <v/>
      </c>
    </row>
    <row r="2838" spans="2:24">
      <c r="B2838" s="78"/>
      <c r="C2838" s="77"/>
      <c r="D2838" s="78"/>
      <c r="E2838" s="77"/>
      <c r="K2838" s="52" t="str">
        <f t="shared" si="493"/>
        <v/>
      </c>
      <c r="L2838" s="83" t="str">
        <f t="shared" si="494"/>
        <v/>
      </c>
      <c r="M2838" s="53" t="str">
        <f>IF(K2838="","",COUNTIF($K$7:K2838,"ﾘｽﾄ１"))</f>
        <v/>
      </c>
      <c r="N2838" s="53" t="str">
        <f t="shared" si="495"/>
        <v/>
      </c>
      <c r="O2838" s="54" t="str">
        <f t="shared" si="496"/>
        <v/>
      </c>
      <c r="P2838" s="53" t="str">
        <f t="shared" si="487"/>
        <v/>
      </c>
      <c r="Q2838" s="52" t="str">
        <f t="shared" si="488"/>
        <v/>
      </c>
      <c r="R2838" s="55" t="str">
        <f t="shared" si="489"/>
        <v/>
      </c>
      <c r="S2838" s="52" t="str">
        <f t="shared" si="497"/>
        <v/>
      </c>
      <c r="T2838" s="83" t="str">
        <f t="shared" si="490"/>
        <v/>
      </c>
      <c r="U2838" s="53" t="str">
        <f>IF(S2838="","",COUNTIF($S$7:S2838,"該当２"))</f>
        <v/>
      </c>
      <c r="V2838" s="56" t="str">
        <f t="shared" si="491"/>
        <v/>
      </c>
      <c r="W2838" s="83" t="str">
        <f t="shared" si="492"/>
        <v/>
      </c>
      <c r="X2838" s="53" t="str">
        <f>IF(V2838="","",COUNTIF($V$7:V2838,"該当３"))</f>
        <v/>
      </c>
    </row>
    <row r="2839" spans="2:24">
      <c r="B2839" s="78"/>
      <c r="C2839" s="77"/>
      <c r="D2839" s="78"/>
      <c r="E2839" s="77"/>
      <c r="K2839" s="52" t="str">
        <f t="shared" si="493"/>
        <v/>
      </c>
      <c r="L2839" s="83" t="str">
        <f t="shared" si="494"/>
        <v/>
      </c>
      <c r="M2839" s="53" t="str">
        <f>IF(K2839="","",COUNTIF($K$7:K2839,"ﾘｽﾄ１"))</f>
        <v/>
      </c>
      <c r="N2839" s="53" t="str">
        <f t="shared" si="495"/>
        <v/>
      </c>
      <c r="O2839" s="54" t="str">
        <f t="shared" si="496"/>
        <v/>
      </c>
      <c r="P2839" s="53" t="str">
        <f t="shared" si="487"/>
        <v/>
      </c>
      <c r="Q2839" s="52" t="str">
        <f t="shared" si="488"/>
        <v/>
      </c>
      <c r="R2839" s="55" t="str">
        <f t="shared" si="489"/>
        <v/>
      </c>
      <c r="S2839" s="52" t="str">
        <f t="shared" si="497"/>
        <v/>
      </c>
      <c r="T2839" s="83" t="str">
        <f t="shared" si="490"/>
        <v/>
      </c>
      <c r="U2839" s="53" t="str">
        <f>IF(S2839="","",COUNTIF($S$7:S2839,"該当２"))</f>
        <v/>
      </c>
      <c r="V2839" s="56" t="str">
        <f t="shared" si="491"/>
        <v/>
      </c>
      <c r="W2839" s="83" t="str">
        <f t="shared" si="492"/>
        <v/>
      </c>
      <c r="X2839" s="53" t="str">
        <f>IF(V2839="","",COUNTIF($V$7:V2839,"該当３"))</f>
        <v/>
      </c>
    </row>
    <row r="2840" spans="2:24">
      <c r="B2840" s="78"/>
      <c r="C2840" s="77"/>
      <c r="D2840" s="78"/>
      <c r="E2840" s="77"/>
      <c r="K2840" s="52" t="str">
        <f t="shared" si="493"/>
        <v/>
      </c>
      <c r="L2840" s="83" t="str">
        <f t="shared" si="494"/>
        <v/>
      </c>
      <c r="M2840" s="53" t="str">
        <f>IF(K2840="","",COUNTIF($K$7:K2840,"ﾘｽﾄ１"))</f>
        <v/>
      </c>
      <c r="N2840" s="53" t="str">
        <f t="shared" si="495"/>
        <v/>
      </c>
      <c r="O2840" s="54" t="str">
        <f t="shared" si="496"/>
        <v/>
      </c>
      <c r="P2840" s="53" t="str">
        <f t="shared" si="487"/>
        <v/>
      </c>
      <c r="Q2840" s="52" t="str">
        <f t="shared" si="488"/>
        <v/>
      </c>
      <c r="R2840" s="55" t="str">
        <f t="shared" si="489"/>
        <v/>
      </c>
      <c r="S2840" s="52" t="str">
        <f t="shared" si="497"/>
        <v/>
      </c>
      <c r="T2840" s="83" t="str">
        <f t="shared" si="490"/>
        <v/>
      </c>
      <c r="U2840" s="53" t="str">
        <f>IF(S2840="","",COUNTIF($S$7:S2840,"該当２"))</f>
        <v/>
      </c>
      <c r="V2840" s="56" t="str">
        <f t="shared" si="491"/>
        <v/>
      </c>
      <c r="W2840" s="83" t="str">
        <f t="shared" si="492"/>
        <v/>
      </c>
      <c r="X2840" s="53" t="str">
        <f>IF(V2840="","",COUNTIF($V$7:V2840,"該当３"))</f>
        <v/>
      </c>
    </row>
    <row r="2841" spans="2:24">
      <c r="B2841" s="78"/>
      <c r="C2841" s="77"/>
      <c r="D2841" s="78"/>
      <c r="E2841" s="77"/>
      <c r="K2841" s="52" t="str">
        <f t="shared" si="493"/>
        <v/>
      </c>
      <c r="L2841" s="83" t="str">
        <f t="shared" si="494"/>
        <v/>
      </c>
      <c r="M2841" s="53" t="str">
        <f>IF(K2841="","",COUNTIF($K$7:K2841,"ﾘｽﾄ１"))</f>
        <v/>
      </c>
      <c r="N2841" s="53" t="str">
        <f t="shared" si="495"/>
        <v/>
      </c>
      <c r="O2841" s="54" t="str">
        <f t="shared" si="496"/>
        <v/>
      </c>
      <c r="P2841" s="53" t="str">
        <f t="shared" si="487"/>
        <v/>
      </c>
      <c r="Q2841" s="52" t="str">
        <f t="shared" si="488"/>
        <v/>
      </c>
      <c r="R2841" s="55" t="str">
        <f t="shared" si="489"/>
        <v/>
      </c>
      <c r="S2841" s="52" t="str">
        <f t="shared" si="497"/>
        <v/>
      </c>
      <c r="T2841" s="83" t="str">
        <f t="shared" si="490"/>
        <v/>
      </c>
      <c r="U2841" s="53" t="str">
        <f>IF(S2841="","",COUNTIF($S$7:S2841,"該当２"))</f>
        <v/>
      </c>
      <c r="V2841" s="56" t="str">
        <f t="shared" si="491"/>
        <v/>
      </c>
      <c r="W2841" s="83" t="str">
        <f t="shared" si="492"/>
        <v/>
      </c>
      <c r="X2841" s="53" t="str">
        <f>IF(V2841="","",COUNTIF($V$7:V2841,"該当３"))</f>
        <v/>
      </c>
    </row>
    <row r="2842" spans="2:24">
      <c r="B2842" s="78"/>
      <c r="C2842" s="77"/>
      <c r="D2842" s="78"/>
      <c r="E2842" s="77"/>
      <c r="K2842" s="52" t="str">
        <f t="shared" si="493"/>
        <v/>
      </c>
      <c r="L2842" s="83" t="str">
        <f t="shared" si="494"/>
        <v/>
      </c>
      <c r="M2842" s="53" t="str">
        <f>IF(K2842="","",COUNTIF($K$7:K2842,"ﾘｽﾄ１"))</f>
        <v/>
      </c>
      <c r="N2842" s="53" t="str">
        <f t="shared" si="495"/>
        <v/>
      </c>
      <c r="O2842" s="54" t="str">
        <f t="shared" si="496"/>
        <v/>
      </c>
      <c r="P2842" s="53" t="str">
        <f t="shared" si="487"/>
        <v/>
      </c>
      <c r="Q2842" s="52" t="str">
        <f t="shared" si="488"/>
        <v/>
      </c>
      <c r="R2842" s="55" t="str">
        <f t="shared" si="489"/>
        <v/>
      </c>
      <c r="S2842" s="52" t="str">
        <f t="shared" si="497"/>
        <v/>
      </c>
      <c r="T2842" s="83" t="str">
        <f t="shared" si="490"/>
        <v/>
      </c>
      <c r="U2842" s="53" t="str">
        <f>IF(S2842="","",COUNTIF($S$7:S2842,"該当２"))</f>
        <v/>
      </c>
      <c r="V2842" s="56" t="str">
        <f t="shared" si="491"/>
        <v/>
      </c>
      <c r="W2842" s="83" t="str">
        <f t="shared" si="492"/>
        <v/>
      </c>
      <c r="X2842" s="53" t="str">
        <f>IF(V2842="","",COUNTIF($V$7:V2842,"該当３"))</f>
        <v/>
      </c>
    </row>
    <row r="2843" spans="2:24">
      <c r="B2843" s="78"/>
      <c r="C2843" s="77"/>
      <c r="D2843" s="78"/>
      <c r="E2843" s="77"/>
      <c r="K2843" s="52" t="str">
        <f t="shared" si="493"/>
        <v/>
      </c>
      <c r="L2843" s="83" t="str">
        <f t="shared" si="494"/>
        <v/>
      </c>
      <c r="M2843" s="53" t="str">
        <f>IF(K2843="","",COUNTIF($K$7:K2843,"ﾘｽﾄ１"))</f>
        <v/>
      </c>
      <c r="N2843" s="53" t="str">
        <f t="shared" si="495"/>
        <v/>
      </c>
      <c r="O2843" s="54" t="str">
        <f t="shared" si="496"/>
        <v/>
      </c>
      <c r="P2843" s="53" t="str">
        <f t="shared" si="487"/>
        <v/>
      </c>
      <c r="Q2843" s="52" t="str">
        <f t="shared" si="488"/>
        <v/>
      </c>
      <c r="R2843" s="55" t="str">
        <f t="shared" si="489"/>
        <v/>
      </c>
      <c r="S2843" s="52" t="str">
        <f t="shared" si="497"/>
        <v/>
      </c>
      <c r="T2843" s="83" t="str">
        <f t="shared" si="490"/>
        <v/>
      </c>
      <c r="U2843" s="53" t="str">
        <f>IF(S2843="","",COUNTIF($S$7:S2843,"該当２"))</f>
        <v/>
      </c>
      <c r="V2843" s="56" t="str">
        <f t="shared" si="491"/>
        <v/>
      </c>
      <c r="W2843" s="83" t="str">
        <f t="shared" si="492"/>
        <v/>
      </c>
      <c r="X2843" s="53" t="str">
        <f>IF(V2843="","",COUNTIF($V$7:V2843,"該当３"))</f>
        <v/>
      </c>
    </row>
    <row r="2844" spans="2:24">
      <c r="B2844" s="78"/>
      <c r="C2844" s="77"/>
      <c r="D2844" s="78"/>
      <c r="E2844" s="77"/>
      <c r="K2844" s="52" t="str">
        <f t="shared" si="493"/>
        <v/>
      </c>
      <c r="L2844" s="83" t="str">
        <f t="shared" si="494"/>
        <v/>
      </c>
      <c r="M2844" s="53" t="str">
        <f>IF(K2844="","",COUNTIF($K$7:K2844,"ﾘｽﾄ１"))</f>
        <v/>
      </c>
      <c r="N2844" s="53" t="str">
        <f t="shared" si="495"/>
        <v/>
      </c>
      <c r="O2844" s="54" t="str">
        <f t="shared" si="496"/>
        <v/>
      </c>
      <c r="P2844" s="53" t="str">
        <f t="shared" si="487"/>
        <v/>
      </c>
      <c r="Q2844" s="52" t="str">
        <f t="shared" si="488"/>
        <v/>
      </c>
      <c r="R2844" s="55" t="str">
        <f t="shared" si="489"/>
        <v/>
      </c>
      <c r="S2844" s="52" t="str">
        <f t="shared" si="497"/>
        <v/>
      </c>
      <c r="T2844" s="83" t="str">
        <f t="shared" si="490"/>
        <v/>
      </c>
      <c r="U2844" s="53" t="str">
        <f>IF(S2844="","",COUNTIF($S$7:S2844,"該当２"))</f>
        <v/>
      </c>
      <c r="V2844" s="56" t="str">
        <f t="shared" si="491"/>
        <v/>
      </c>
      <c r="W2844" s="83" t="str">
        <f t="shared" si="492"/>
        <v/>
      </c>
      <c r="X2844" s="53" t="str">
        <f>IF(V2844="","",COUNTIF($V$7:V2844,"該当３"))</f>
        <v/>
      </c>
    </row>
    <row r="2845" spans="2:24">
      <c r="B2845" s="78"/>
      <c r="C2845" s="77"/>
      <c r="D2845" s="78"/>
      <c r="E2845" s="77"/>
      <c r="K2845" s="52" t="str">
        <f t="shared" si="493"/>
        <v/>
      </c>
      <c r="L2845" s="83" t="str">
        <f t="shared" si="494"/>
        <v/>
      </c>
      <c r="M2845" s="53" t="str">
        <f>IF(K2845="","",COUNTIF($K$7:K2845,"ﾘｽﾄ１"))</f>
        <v/>
      </c>
      <c r="N2845" s="53" t="str">
        <f t="shared" si="495"/>
        <v/>
      </c>
      <c r="O2845" s="54" t="str">
        <f t="shared" si="496"/>
        <v/>
      </c>
      <c r="P2845" s="53" t="str">
        <f t="shared" si="487"/>
        <v/>
      </c>
      <c r="Q2845" s="52" t="str">
        <f t="shared" si="488"/>
        <v/>
      </c>
      <c r="R2845" s="55" t="str">
        <f t="shared" si="489"/>
        <v/>
      </c>
      <c r="S2845" s="52" t="str">
        <f t="shared" si="497"/>
        <v/>
      </c>
      <c r="T2845" s="83" t="str">
        <f t="shared" si="490"/>
        <v/>
      </c>
      <c r="U2845" s="53" t="str">
        <f>IF(S2845="","",COUNTIF($S$7:S2845,"該当２"))</f>
        <v/>
      </c>
      <c r="V2845" s="56" t="str">
        <f t="shared" si="491"/>
        <v/>
      </c>
      <c r="W2845" s="83" t="str">
        <f t="shared" si="492"/>
        <v/>
      </c>
      <c r="X2845" s="53" t="str">
        <f>IF(V2845="","",COUNTIF($V$7:V2845,"該当３"))</f>
        <v/>
      </c>
    </row>
    <row r="2846" spans="2:24">
      <c r="B2846" s="78"/>
      <c r="C2846" s="77"/>
      <c r="D2846" s="78"/>
      <c r="E2846" s="77"/>
      <c r="K2846" s="52" t="str">
        <f t="shared" si="493"/>
        <v/>
      </c>
      <c r="L2846" s="83" t="str">
        <f t="shared" si="494"/>
        <v/>
      </c>
      <c r="M2846" s="53" t="str">
        <f>IF(K2846="","",COUNTIF($K$7:K2846,"ﾘｽﾄ１"))</f>
        <v/>
      </c>
      <c r="N2846" s="53" t="str">
        <f t="shared" si="495"/>
        <v/>
      </c>
      <c r="O2846" s="54" t="str">
        <f t="shared" si="496"/>
        <v/>
      </c>
      <c r="P2846" s="53" t="str">
        <f t="shared" si="487"/>
        <v/>
      </c>
      <c r="Q2846" s="52" t="str">
        <f t="shared" si="488"/>
        <v/>
      </c>
      <c r="R2846" s="55" t="str">
        <f t="shared" si="489"/>
        <v/>
      </c>
      <c r="S2846" s="52" t="str">
        <f t="shared" si="497"/>
        <v/>
      </c>
      <c r="T2846" s="83" t="str">
        <f t="shared" si="490"/>
        <v/>
      </c>
      <c r="U2846" s="53" t="str">
        <f>IF(S2846="","",COUNTIF($S$7:S2846,"該当２"))</f>
        <v/>
      </c>
      <c r="V2846" s="56" t="str">
        <f t="shared" si="491"/>
        <v/>
      </c>
      <c r="W2846" s="83" t="str">
        <f t="shared" si="492"/>
        <v/>
      </c>
      <c r="X2846" s="53" t="str">
        <f>IF(V2846="","",COUNTIF($V$7:V2846,"該当３"))</f>
        <v/>
      </c>
    </row>
    <row r="2847" spans="2:24">
      <c r="B2847" s="78"/>
      <c r="C2847" s="77"/>
      <c r="D2847" s="78"/>
      <c r="E2847" s="77"/>
      <c r="K2847" s="52" t="str">
        <f t="shared" si="493"/>
        <v/>
      </c>
      <c r="L2847" s="83" t="str">
        <f t="shared" si="494"/>
        <v/>
      </c>
      <c r="M2847" s="53" t="str">
        <f>IF(K2847="","",COUNTIF($K$7:K2847,"ﾘｽﾄ１"))</f>
        <v/>
      </c>
      <c r="N2847" s="53" t="str">
        <f t="shared" si="495"/>
        <v/>
      </c>
      <c r="O2847" s="54" t="str">
        <f t="shared" si="496"/>
        <v/>
      </c>
      <c r="P2847" s="53" t="str">
        <f t="shared" si="487"/>
        <v/>
      </c>
      <c r="Q2847" s="52" t="str">
        <f t="shared" si="488"/>
        <v/>
      </c>
      <c r="R2847" s="55" t="str">
        <f t="shared" si="489"/>
        <v/>
      </c>
      <c r="S2847" s="52" t="str">
        <f t="shared" si="497"/>
        <v/>
      </c>
      <c r="T2847" s="83" t="str">
        <f t="shared" si="490"/>
        <v/>
      </c>
      <c r="U2847" s="53" t="str">
        <f>IF(S2847="","",COUNTIF($S$7:S2847,"該当２"))</f>
        <v/>
      </c>
      <c r="V2847" s="56" t="str">
        <f t="shared" si="491"/>
        <v/>
      </c>
      <c r="W2847" s="83" t="str">
        <f t="shared" si="492"/>
        <v/>
      </c>
      <c r="X2847" s="53" t="str">
        <f>IF(V2847="","",COUNTIF($V$7:V2847,"該当３"))</f>
        <v/>
      </c>
    </row>
    <row r="2848" spans="2:24">
      <c r="B2848" s="78"/>
      <c r="C2848" s="77"/>
      <c r="D2848" s="78"/>
      <c r="E2848" s="77"/>
      <c r="K2848" s="52" t="str">
        <f t="shared" si="493"/>
        <v/>
      </c>
      <c r="L2848" s="83" t="str">
        <f t="shared" si="494"/>
        <v/>
      </c>
      <c r="M2848" s="53" t="str">
        <f>IF(K2848="","",COUNTIF($K$7:K2848,"ﾘｽﾄ１"))</f>
        <v/>
      </c>
      <c r="N2848" s="53" t="str">
        <f t="shared" si="495"/>
        <v/>
      </c>
      <c r="O2848" s="54" t="str">
        <f t="shared" si="496"/>
        <v/>
      </c>
      <c r="P2848" s="53" t="str">
        <f t="shared" si="487"/>
        <v/>
      </c>
      <c r="Q2848" s="52" t="str">
        <f t="shared" si="488"/>
        <v/>
      </c>
      <c r="R2848" s="55" t="str">
        <f t="shared" si="489"/>
        <v/>
      </c>
      <c r="S2848" s="52" t="str">
        <f t="shared" si="497"/>
        <v/>
      </c>
      <c r="T2848" s="83" t="str">
        <f t="shared" si="490"/>
        <v/>
      </c>
      <c r="U2848" s="53" t="str">
        <f>IF(S2848="","",COUNTIF($S$7:S2848,"該当２"))</f>
        <v/>
      </c>
      <c r="V2848" s="56" t="str">
        <f t="shared" si="491"/>
        <v/>
      </c>
      <c r="W2848" s="83" t="str">
        <f t="shared" si="492"/>
        <v/>
      </c>
      <c r="X2848" s="53" t="str">
        <f>IF(V2848="","",COUNTIF($V$7:V2848,"該当３"))</f>
        <v/>
      </c>
    </row>
    <row r="2849" spans="2:24">
      <c r="B2849" s="78"/>
      <c r="C2849" s="77"/>
      <c r="D2849" s="78"/>
      <c r="E2849" s="77"/>
      <c r="K2849" s="52" t="str">
        <f t="shared" si="493"/>
        <v/>
      </c>
      <c r="L2849" s="83" t="str">
        <f t="shared" si="494"/>
        <v/>
      </c>
      <c r="M2849" s="53" t="str">
        <f>IF(K2849="","",COUNTIF($K$7:K2849,"ﾘｽﾄ１"))</f>
        <v/>
      </c>
      <c r="N2849" s="53" t="str">
        <f t="shared" si="495"/>
        <v/>
      </c>
      <c r="O2849" s="54" t="str">
        <f t="shared" si="496"/>
        <v/>
      </c>
      <c r="P2849" s="53" t="str">
        <f t="shared" si="487"/>
        <v/>
      </c>
      <c r="Q2849" s="52" t="str">
        <f t="shared" si="488"/>
        <v/>
      </c>
      <c r="R2849" s="55" t="str">
        <f t="shared" si="489"/>
        <v/>
      </c>
      <c r="S2849" s="52" t="str">
        <f t="shared" si="497"/>
        <v/>
      </c>
      <c r="T2849" s="83" t="str">
        <f t="shared" si="490"/>
        <v/>
      </c>
      <c r="U2849" s="53" t="str">
        <f>IF(S2849="","",COUNTIF($S$7:S2849,"該当２"))</f>
        <v/>
      </c>
      <c r="V2849" s="56" t="str">
        <f t="shared" si="491"/>
        <v/>
      </c>
      <c r="W2849" s="83" t="str">
        <f t="shared" si="492"/>
        <v/>
      </c>
      <c r="X2849" s="53" t="str">
        <f>IF(V2849="","",COUNTIF($V$7:V2849,"該当３"))</f>
        <v/>
      </c>
    </row>
    <row r="2850" spans="2:24">
      <c r="B2850" s="78"/>
      <c r="C2850" s="77"/>
      <c r="D2850" s="78"/>
      <c r="E2850" s="77"/>
      <c r="K2850" s="52" t="str">
        <f t="shared" si="493"/>
        <v/>
      </c>
      <c r="L2850" s="83" t="str">
        <f t="shared" si="494"/>
        <v/>
      </c>
      <c r="M2850" s="53" t="str">
        <f>IF(K2850="","",COUNTIF($K$7:K2850,"ﾘｽﾄ１"))</f>
        <v/>
      </c>
      <c r="N2850" s="53" t="str">
        <f t="shared" si="495"/>
        <v/>
      </c>
      <c r="O2850" s="54" t="str">
        <f t="shared" si="496"/>
        <v/>
      </c>
      <c r="P2850" s="53" t="str">
        <f t="shared" si="487"/>
        <v/>
      </c>
      <c r="Q2850" s="52" t="str">
        <f t="shared" si="488"/>
        <v/>
      </c>
      <c r="R2850" s="55" t="str">
        <f t="shared" si="489"/>
        <v/>
      </c>
      <c r="S2850" s="52" t="str">
        <f t="shared" si="497"/>
        <v/>
      </c>
      <c r="T2850" s="83" t="str">
        <f t="shared" si="490"/>
        <v/>
      </c>
      <c r="U2850" s="53" t="str">
        <f>IF(S2850="","",COUNTIF($S$7:S2850,"該当２"))</f>
        <v/>
      </c>
      <c r="V2850" s="56" t="str">
        <f t="shared" si="491"/>
        <v/>
      </c>
      <c r="W2850" s="83" t="str">
        <f t="shared" si="492"/>
        <v/>
      </c>
      <c r="X2850" s="53" t="str">
        <f>IF(V2850="","",COUNTIF($V$7:V2850,"該当３"))</f>
        <v/>
      </c>
    </row>
    <row r="2851" spans="2:24">
      <c r="B2851" s="78"/>
      <c r="C2851" s="77"/>
      <c r="D2851" s="78"/>
      <c r="E2851" s="77"/>
      <c r="K2851" s="52" t="str">
        <f t="shared" si="493"/>
        <v/>
      </c>
      <c r="L2851" s="83" t="str">
        <f t="shared" si="494"/>
        <v/>
      </c>
      <c r="M2851" s="53" t="str">
        <f>IF(K2851="","",COUNTIF($K$7:K2851,"ﾘｽﾄ１"))</f>
        <v/>
      </c>
      <c r="N2851" s="53" t="str">
        <f t="shared" si="495"/>
        <v/>
      </c>
      <c r="O2851" s="54" t="str">
        <f t="shared" si="496"/>
        <v/>
      </c>
      <c r="P2851" s="53" t="str">
        <f t="shared" si="487"/>
        <v/>
      </c>
      <c r="Q2851" s="52" t="str">
        <f t="shared" si="488"/>
        <v/>
      </c>
      <c r="R2851" s="55" t="str">
        <f t="shared" si="489"/>
        <v/>
      </c>
      <c r="S2851" s="52" t="str">
        <f t="shared" si="497"/>
        <v/>
      </c>
      <c r="T2851" s="83" t="str">
        <f t="shared" si="490"/>
        <v/>
      </c>
      <c r="U2851" s="53" t="str">
        <f>IF(S2851="","",COUNTIF($S$7:S2851,"該当２"))</f>
        <v/>
      </c>
      <c r="V2851" s="56" t="str">
        <f t="shared" si="491"/>
        <v/>
      </c>
      <c r="W2851" s="83" t="str">
        <f t="shared" si="492"/>
        <v/>
      </c>
      <c r="X2851" s="53" t="str">
        <f>IF(V2851="","",COUNTIF($V$7:V2851,"該当３"))</f>
        <v/>
      </c>
    </row>
    <row r="2852" spans="2:24">
      <c r="B2852" s="78"/>
      <c r="C2852" s="77"/>
      <c r="D2852" s="78"/>
      <c r="E2852" s="77"/>
      <c r="K2852" s="52" t="str">
        <f t="shared" si="493"/>
        <v/>
      </c>
      <c r="L2852" s="83" t="str">
        <f t="shared" si="494"/>
        <v/>
      </c>
      <c r="M2852" s="53" t="str">
        <f>IF(K2852="","",COUNTIF($K$7:K2852,"ﾘｽﾄ１"))</f>
        <v/>
      </c>
      <c r="N2852" s="53" t="str">
        <f t="shared" si="495"/>
        <v/>
      </c>
      <c r="O2852" s="54" t="str">
        <f t="shared" si="496"/>
        <v/>
      </c>
      <c r="P2852" s="53" t="str">
        <f t="shared" si="487"/>
        <v/>
      </c>
      <c r="Q2852" s="52" t="str">
        <f t="shared" si="488"/>
        <v/>
      </c>
      <c r="R2852" s="55" t="str">
        <f t="shared" si="489"/>
        <v/>
      </c>
      <c r="S2852" s="52" t="str">
        <f t="shared" si="497"/>
        <v/>
      </c>
      <c r="T2852" s="83" t="str">
        <f t="shared" si="490"/>
        <v/>
      </c>
      <c r="U2852" s="53" t="str">
        <f>IF(S2852="","",COUNTIF($S$7:S2852,"該当２"))</f>
        <v/>
      </c>
      <c r="V2852" s="56" t="str">
        <f t="shared" si="491"/>
        <v/>
      </c>
      <c r="W2852" s="83" t="str">
        <f t="shared" si="492"/>
        <v/>
      </c>
      <c r="X2852" s="53" t="str">
        <f>IF(V2852="","",COUNTIF($V$7:V2852,"該当３"))</f>
        <v/>
      </c>
    </row>
    <row r="2853" spans="2:24">
      <c r="B2853" s="78"/>
      <c r="C2853" s="77"/>
      <c r="D2853" s="78"/>
      <c r="E2853" s="77"/>
      <c r="K2853" s="52" t="str">
        <f t="shared" si="493"/>
        <v/>
      </c>
      <c r="L2853" s="83" t="str">
        <f t="shared" si="494"/>
        <v/>
      </c>
      <c r="M2853" s="53" t="str">
        <f>IF(K2853="","",COUNTIF($K$7:K2853,"ﾘｽﾄ１"))</f>
        <v/>
      </c>
      <c r="N2853" s="53" t="str">
        <f t="shared" si="495"/>
        <v/>
      </c>
      <c r="O2853" s="54" t="str">
        <f t="shared" si="496"/>
        <v/>
      </c>
      <c r="P2853" s="53" t="str">
        <f t="shared" si="487"/>
        <v/>
      </c>
      <c r="Q2853" s="52" t="str">
        <f t="shared" si="488"/>
        <v/>
      </c>
      <c r="R2853" s="55" t="str">
        <f t="shared" si="489"/>
        <v/>
      </c>
      <c r="S2853" s="52" t="str">
        <f t="shared" si="497"/>
        <v/>
      </c>
      <c r="T2853" s="83" t="str">
        <f t="shared" si="490"/>
        <v/>
      </c>
      <c r="U2853" s="53" t="str">
        <f>IF(S2853="","",COUNTIF($S$7:S2853,"該当２"))</f>
        <v/>
      </c>
      <c r="V2853" s="56" t="str">
        <f t="shared" si="491"/>
        <v/>
      </c>
      <c r="W2853" s="83" t="str">
        <f t="shared" si="492"/>
        <v/>
      </c>
      <c r="X2853" s="53" t="str">
        <f>IF(V2853="","",COUNTIF($V$7:V2853,"該当３"))</f>
        <v/>
      </c>
    </row>
    <row r="2854" spans="2:24">
      <c r="B2854" s="78"/>
      <c r="C2854" s="77"/>
      <c r="D2854" s="78"/>
      <c r="E2854" s="77"/>
      <c r="K2854" s="52" t="str">
        <f t="shared" si="493"/>
        <v/>
      </c>
      <c r="L2854" s="83" t="str">
        <f t="shared" si="494"/>
        <v/>
      </c>
      <c r="M2854" s="53" t="str">
        <f>IF(K2854="","",COUNTIF($K$7:K2854,"ﾘｽﾄ１"))</f>
        <v/>
      </c>
      <c r="N2854" s="53" t="str">
        <f t="shared" si="495"/>
        <v/>
      </c>
      <c r="O2854" s="54" t="str">
        <f t="shared" si="496"/>
        <v/>
      </c>
      <c r="P2854" s="53" t="str">
        <f t="shared" si="487"/>
        <v/>
      </c>
      <c r="Q2854" s="52" t="str">
        <f t="shared" si="488"/>
        <v/>
      </c>
      <c r="R2854" s="55" t="str">
        <f t="shared" si="489"/>
        <v/>
      </c>
      <c r="S2854" s="52" t="str">
        <f t="shared" si="497"/>
        <v/>
      </c>
      <c r="T2854" s="83" t="str">
        <f t="shared" si="490"/>
        <v/>
      </c>
      <c r="U2854" s="53" t="str">
        <f>IF(S2854="","",COUNTIF($S$7:S2854,"該当２"))</f>
        <v/>
      </c>
      <c r="V2854" s="56" t="str">
        <f t="shared" si="491"/>
        <v/>
      </c>
      <c r="W2854" s="83" t="str">
        <f t="shared" si="492"/>
        <v/>
      </c>
      <c r="X2854" s="53" t="str">
        <f>IF(V2854="","",COUNTIF($V$7:V2854,"該当３"))</f>
        <v/>
      </c>
    </row>
    <row r="2855" spans="2:24">
      <c r="B2855" s="78"/>
      <c r="C2855" s="77"/>
      <c r="D2855" s="78"/>
      <c r="E2855" s="77"/>
      <c r="K2855" s="52" t="str">
        <f t="shared" si="493"/>
        <v/>
      </c>
      <c r="L2855" s="83" t="str">
        <f t="shared" si="494"/>
        <v/>
      </c>
      <c r="M2855" s="53" t="str">
        <f>IF(K2855="","",COUNTIF($K$7:K2855,"ﾘｽﾄ１"))</f>
        <v/>
      </c>
      <c r="N2855" s="53" t="str">
        <f t="shared" si="495"/>
        <v/>
      </c>
      <c r="O2855" s="54" t="str">
        <f t="shared" si="496"/>
        <v/>
      </c>
      <c r="P2855" s="53" t="str">
        <f t="shared" si="487"/>
        <v/>
      </c>
      <c r="Q2855" s="52" t="str">
        <f t="shared" si="488"/>
        <v/>
      </c>
      <c r="R2855" s="55" t="str">
        <f t="shared" si="489"/>
        <v/>
      </c>
      <c r="S2855" s="52" t="str">
        <f t="shared" si="497"/>
        <v/>
      </c>
      <c r="T2855" s="83" t="str">
        <f t="shared" si="490"/>
        <v/>
      </c>
      <c r="U2855" s="53" t="str">
        <f>IF(S2855="","",COUNTIF($S$7:S2855,"該当２"))</f>
        <v/>
      </c>
      <c r="V2855" s="56" t="str">
        <f t="shared" si="491"/>
        <v/>
      </c>
      <c r="W2855" s="83" t="str">
        <f t="shared" si="492"/>
        <v/>
      </c>
      <c r="X2855" s="53" t="str">
        <f>IF(V2855="","",COUNTIF($V$7:V2855,"該当３"))</f>
        <v/>
      </c>
    </row>
    <row r="2856" spans="2:24">
      <c r="B2856" s="78"/>
      <c r="C2856" s="77"/>
      <c r="D2856" s="78"/>
      <c r="E2856" s="77"/>
      <c r="K2856" s="52" t="str">
        <f t="shared" si="493"/>
        <v/>
      </c>
      <c r="L2856" s="83" t="str">
        <f t="shared" si="494"/>
        <v/>
      </c>
      <c r="M2856" s="53" t="str">
        <f>IF(K2856="","",COUNTIF($K$7:K2856,"ﾘｽﾄ１"))</f>
        <v/>
      </c>
      <c r="N2856" s="53" t="str">
        <f t="shared" si="495"/>
        <v/>
      </c>
      <c r="O2856" s="54" t="str">
        <f t="shared" si="496"/>
        <v/>
      </c>
      <c r="P2856" s="53" t="str">
        <f t="shared" si="487"/>
        <v/>
      </c>
      <c r="Q2856" s="52" t="str">
        <f t="shared" si="488"/>
        <v/>
      </c>
      <c r="R2856" s="55" t="str">
        <f t="shared" si="489"/>
        <v/>
      </c>
      <c r="S2856" s="52" t="str">
        <f t="shared" si="497"/>
        <v/>
      </c>
      <c r="T2856" s="83" t="str">
        <f t="shared" si="490"/>
        <v/>
      </c>
      <c r="U2856" s="53" t="str">
        <f>IF(S2856="","",COUNTIF($S$7:S2856,"該当２"))</f>
        <v/>
      </c>
      <c r="V2856" s="56" t="str">
        <f t="shared" si="491"/>
        <v/>
      </c>
      <c r="W2856" s="83" t="str">
        <f t="shared" si="492"/>
        <v/>
      </c>
      <c r="X2856" s="53" t="str">
        <f>IF(V2856="","",COUNTIF($V$7:V2856,"該当３"))</f>
        <v/>
      </c>
    </row>
    <row r="2857" spans="2:24">
      <c r="B2857" s="78"/>
      <c r="C2857" s="77"/>
      <c r="D2857" s="78"/>
      <c r="E2857" s="77"/>
      <c r="K2857" s="52" t="str">
        <f t="shared" si="493"/>
        <v/>
      </c>
      <c r="L2857" s="83" t="str">
        <f t="shared" si="494"/>
        <v/>
      </c>
      <c r="M2857" s="53" t="str">
        <f>IF(K2857="","",COUNTIF($K$7:K2857,"ﾘｽﾄ１"))</f>
        <v/>
      </c>
      <c r="N2857" s="53" t="str">
        <f t="shared" si="495"/>
        <v/>
      </c>
      <c r="O2857" s="54" t="str">
        <f t="shared" si="496"/>
        <v/>
      </c>
      <c r="P2857" s="53" t="str">
        <f t="shared" si="487"/>
        <v/>
      </c>
      <c r="Q2857" s="52" t="str">
        <f t="shared" si="488"/>
        <v/>
      </c>
      <c r="R2857" s="55" t="str">
        <f t="shared" si="489"/>
        <v/>
      </c>
      <c r="S2857" s="52" t="str">
        <f t="shared" si="497"/>
        <v/>
      </c>
      <c r="T2857" s="83" t="str">
        <f t="shared" si="490"/>
        <v/>
      </c>
      <c r="U2857" s="53" t="str">
        <f>IF(S2857="","",COUNTIF($S$7:S2857,"該当２"))</f>
        <v/>
      </c>
      <c r="V2857" s="56" t="str">
        <f t="shared" si="491"/>
        <v/>
      </c>
      <c r="W2857" s="83" t="str">
        <f t="shared" si="492"/>
        <v/>
      </c>
      <c r="X2857" s="53" t="str">
        <f>IF(V2857="","",COUNTIF($V$7:V2857,"該当３"))</f>
        <v/>
      </c>
    </row>
    <row r="2858" spans="2:24">
      <c r="B2858" s="78"/>
      <c r="C2858" s="77"/>
      <c r="D2858" s="78"/>
      <c r="E2858" s="77"/>
      <c r="K2858" s="52" t="str">
        <f t="shared" si="493"/>
        <v/>
      </c>
      <c r="L2858" s="83" t="str">
        <f t="shared" si="494"/>
        <v/>
      </c>
      <c r="M2858" s="53" t="str">
        <f>IF(K2858="","",COUNTIF($K$7:K2858,"ﾘｽﾄ１"))</f>
        <v/>
      </c>
      <c r="N2858" s="53" t="str">
        <f t="shared" si="495"/>
        <v/>
      </c>
      <c r="O2858" s="54" t="str">
        <f t="shared" si="496"/>
        <v/>
      </c>
      <c r="P2858" s="53" t="str">
        <f t="shared" si="487"/>
        <v/>
      </c>
      <c r="Q2858" s="52" t="str">
        <f t="shared" si="488"/>
        <v/>
      </c>
      <c r="R2858" s="55" t="str">
        <f t="shared" si="489"/>
        <v/>
      </c>
      <c r="S2858" s="52" t="str">
        <f t="shared" si="497"/>
        <v/>
      </c>
      <c r="T2858" s="83" t="str">
        <f t="shared" si="490"/>
        <v/>
      </c>
      <c r="U2858" s="53" t="str">
        <f>IF(S2858="","",COUNTIF($S$7:S2858,"該当２"))</f>
        <v/>
      </c>
      <c r="V2858" s="56" t="str">
        <f t="shared" si="491"/>
        <v/>
      </c>
      <c r="W2858" s="83" t="str">
        <f t="shared" si="492"/>
        <v/>
      </c>
      <c r="X2858" s="53" t="str">
        <f>IF(V2858="","",COUNTIF($V$7:V2858,"該当３"))</f>
        <v/>
      </c>
    </row>
    <row r="2859" spans="2:24">
      <c r="B2859" s="78"/>
      <c r="C2859" s="77"/>
      <c r="D2859" s="78"/>
      <c r="E2859" s="77"/>
      <c r="K2859" s="52" t="str">
        <f t="shared" si="493"/>
        <v/>
      </c>
      <c r="L2859" s="83" t="str">
        <f t="shared" si="494"/>
        <v/>
      </c>
      <c r="M2859" s="53" t="str">
        <f>IF(K2859="","",COUNTIF($K$7:K2859,"ﾘｽﾄ１"))</f>
        <v/>
      </c>
      <c r="N2859" s="53" t="str">
        <f t="shared" si="495"/>
        <v/>
      </c>
      <c r="O2859" s="54" t="str">
        <f t="shared" si="496"/>
        <v/>
      </c>
      <c r="P2859" s="53" t="str">
        <f t="shared" si="487"/>
        <v/>
      </c>
      <c r="Q2859" s="52" t="str">
        <f t="shared" si="488"/>
        <v/>
      </c>
      <c r="R2859" s="55" t="str">
        <f t="shared" si="489"/>
        <v/>
      </c>
      <c r="S2859" s="52" t="str">
        <f t="shared" si="497"/>
        <v/>
      </c>
      <c r="T2859" s="83" t="str">
        <f t="shared" si="490"/>
        <v/>
      </c>
      <c r="U2859" s="53" t="str">
        <f>IF(S2859="","",COUNTIF($S$7:S2859,"該当２"))</f>
        <v/>
      </c>
      <c r="V2859" s="56" t="str">
        <f t="shared" si="491"/>
        <v/>
      </c>
      <c r="W2859" s="83" t="str">
        <f t="shared" si="492"/>
        <v/>
      </c>
      <c r="X2859" s="53" t="str">
        <f>IF(V2859="","",COUNTIF($V$7:V2859,"該当３"))</f>
        <v/>
      </c>
    </row>
    <row r="2860" spans="2:24">
      <c r="B2860" s="78"/>
      <c r="C2860" s="77"/>
      <c r="D2860" s="78"/>
      <c r="E2860" s="77"/>
      <c r="K2860" s="52" t="str">
        <f t="shared" si="493"/>
        <v/>
      </c>
      <c r="L2860" s="83" t="str">
        <f t="shared" si="494"/>
        <v/>
      </c>
      <c r="M2860" s="53" t="str">
        <f>IF(K2860="","",COUNTIF($K$7:K2860,"ﾘｽﾄ１"))</f>
        <v/>
      </c>
      <c r="N2860" s="53" t="str">
        <f t="shared" si="495"/>
        <v/>
      </c>
      <c r="O2860" s="54" t="str">
        <f t="shared" si="496"/>
        <v/>
      </c>
      <c r="P2860" s="53" t="str">
        <f t="shared" si="487"/>
        <v/>
      </c>
      <c r="Q2860" s="52" t="str">
        <f t="shared" si="488"/>
        <v/>
      </c>
      <c r="R2860" s="55" t="str">
        <f t="shared" si="489"/>
        <v/>
      </c>
      <c r="S2860" s="52" t="str">
        <f t="shared" si="497"/>
        <v/>
      </c>
      <c r="T2860" s="83" t="str">
        <f t="shared" si="490"/>
        <v/>
      </c>
      <c r="U2860" s="53" t="str">
        <f>IF(S2860="","",COUNTIF($S$7:S2860,"該当２"))</f>
        <v/>
      </c>
      <c r="V2860" s="56" t="str">
        <f t="shared" si="491"/>
        <v/>
      </c>
      <c r="W2860" s="83" t="str">
        <f t="shared" si="492"/>
        <v/>
      </c>
      <c r="X2860" s="53" t="str">
        <f>IF(V2860="","",COUNTIF($V$7:V2860,"該当３"))</f>
        <v/>
      </c>
    </row>
    <row r="2861" spans="2:24">
      <c r="B2861" s="78"/>
      <c r="C2861" s="77"/>
      <c r="D2861" s="78"/>
      <c r="E2861" s="77"/>
      <c r="K2861" s="52" t="str">
        <f t="shared" si="493"/>
        <v/>
      </c>
      <c r="L2861" s="83" t="str">
        <f t="shared" si="494"/>
        <v/>
      </c>
      <c r="M2861" s="53" t="str">
        <f>IF(K2861="","",COUNTIF($K$7:K2861,"ﾘｽﾄ１"))</f>
        <v/>
      </c>
      <c r="N2861" s="53" t="str">
        <f t="shared" si="495"/>
        <v/>
      </c>
      <c r="O2861" s="54" t="str">
        <f t="shared" si="496"/>
        <v/>
      </c>
      <c r="P2861" s="53" t="str">
        <f t="shared" si="487"/>
        <v/>
      </c>
      <c r="Q2861" s="52" t="str">
        <f t="shared" si="488"/>
        <v/>
      </c>
      <c r="R2861" s="55" t="str">
        <f t="shared" si="489"/>
        <v/>
      </c>
      <c r="S2861" s="52" t="str">
        <f t="shared" si="497"/>
        <v/>
      </c>
      <c r="T2861" s="83" t="str">
        <f t="shared" si="490"/>
        <v/>
      </c>
      <c r="U2861" s="53" t="str">
        <f>IF(S2861="","",COUNTIF($S$7:S2861,"該当２"))</f>
        <v/>
      </c>
      <c r="V2861" s="56" t="str">
        <f t="shared" si="491"/>
        <v/>
      </c>
      <c r="W2861" s="83" t="str">
        <f t="shared" si="492"/>
        <v/>
      </c>
      <c r="X2861" s="53" t="str">
        <f>IF(V2861="","",COUNTIF($V$7:V2861,"該当３"))</f>
        <v/>
      </c>
    </row>
    <row r="2862" spans="2:24">
      <c r="B2862" s="78"/>
      <c r="C2862" s="77"/>
      <c r="D2862" s="78"/>
      <c r="E2862" s="77"/>
      <c r="K2862" s="52" t="str">
        <f t="shared" si="493"/>
        <v/>
      </c>
      <c r="L2862" s="83" t="str">
        <f t="shared" si="494"/>
        <v/>
      </c>
      <c r="M2862" s="53" t="str">
        <f>IF(K2862="","",COUNTIF($K$7:K2862,"ﾘｽﾄ１"))</f>
        <v/>
      </c>
      <c r="N2862" s="53" t="str">
        <f t="shared" si="495"/>
        <v/>
      </c>
      <c r="O2862" s="54" t="str">
        <f t="shared" si="496"/>
        <v/>
      </c>
      <c r="P2862" s="53" t="str">
        <f t="shared" si="487"/>
        <v/>
      </c>
      <c r="Q2862" s="52" t="str">
        <f t="shared" si="488"/>
        <v/>
      </c>
      <c r="R2862" s="55" t="str">
        <f t="shared" si="489"/>
        <v/>
      </c>
      <c r="S2862" s="52" t="str">
        <f t="shared" si="497"/>
        <v/>
      </c>
      <c r="T2862" s="83" t="str">
        <f t="shared" si="490"/>
        <v/>
      </c>
      <c r="U2862" s="53" t="str">
        <f>IF(S2862="","",COUNTIF($S$7:S2862,"該当２"))</f>
        <v/>
      </c>
      <c r="V2862" s="56" t="str">
        <f t="shared" si="491"/>
        <v/>
      </c>
      <c r="W2862" s="83" t="str">
        <f t="shared" si="492"/>
        <v/>
      </c>
      <c r="X2862" s="53" t="str">
        <f>IF(V2862="","",COUNTIF($V$7:V2862,"該当３"))</f>
        <v/>
      </c>
    </row>
    <row r="2863" spans="2:24">
      <c r="B2863" s="78"/>
      <c r="C2863" s="77"/>
      <c r="D2863" s="78"/>
      <c r="E2863" s="77"/>
      <c r="K2863" s="52" t="str">
        <f t="shared" si="493"/>
        <v/>
      </c>
      <c r="L2863" s="83" t="str">
        <f t="shared" si="494"/>
        <v/>
      </c>
      <c r="M2863" s="53" t="str">
        <f>IF(K2863="","",COUNTIF($K$7:K2863,"ﾘｽﾄ１"))</f>
        <v/>
      </c>
      <c r="N2863" s="53" t="str">
        <f t="shared" si="495"/>
        <v/>
      </c>
      <c r="O2863" s="54" t="str">
        <f t="shared" si="496"/>
        <v/>
      </c>
      <c r="P2863" s="53" t="str">
        <f t="shared" si="487"/>
        <v/>
      </c>
      <c r="Q2863" s="52" t="str">
        <f t="shared" si="488"/>
        <v/>
      </c>
      <c r="R2863" s="55" t="str">
        <f t="shared" si="489"/>
        <v/>
      </c>
      <c r="S2863" s="52" t="str">
        <f t="shared" si="497"/>
        <v/>
      </c>
      <c r="T2863" s="83" t="str">
        <f t="shared" si="490"/>
        <v/>
      </c>
      <c r="U2863" s="53" t="str">
        <f>IF(S2863="","",COUNTIF($S$7:S2863,"該当２"))</f>
        <v/>
      </c>
      <c r="V2863" s="56" t="str">
        <f t="shared" si="491"/>
        <v/>
      </c>
      <c r="W2863" s="83" t="str">
        <f t="shared" si="492"/>
        <v/>
      </c>
      <c r="X2863" s="53" t="str">
        <f>IF(V2863="","",COUNTIF($V$7:V2863,"該当３"))</f>
        <v/>
      </c>
    </row>
    <row r="2864" spans="2:24">
      <c r="B2864" s="78"/>
      <c r="C2864" s="77"/>
      <c r="D2864" s="78"/>
      <c r="E2864" s="77"/>
      <c r="K2864" s="52" t="str">
        <f t="shared" si="493"/>
        <v/>
      </c>
      <c r="L2864" s="83" t="str">
        <f t="shared" si="494"/>
        <v/>
      </c>
      <c r="M2864" s="53" t="str">
        <f>IF(K2864="","",COUNTIF($K$7:K2864,"ﾘｽﾄ１"))</f>
        <v/>
      </c>
      <c r="N2864" s="53" t="str">
        <f t="shared" si="495"/>
        <v/>
      </c>
      <c r="O2864" s="54" t="str">
        <f t="shared" si="496"/>
        <v/>
      </c>
      <c r="P2864" s="53" t="str">
        <f t="shared" si="487"/>
        <v/>
      </c>
      <c r="Q2864" s="52" t="str">
        <f t="shared" si="488"/>
        <v/>
      </c>
      <c r="R2864" s="55" t="str">
        <f t="shared" si="489"/>
        <v/>
      </c>
      <c r="S2864" s="52" t="str">
        <f t="shared" si="497"/>
        <v/>
      </c>
      <c r="T2864" s="83" t="str">
        <f t="shared" si="490"/>
        <v/>
      </c>
      <c r="U2864" s="53" t="str">
        <f>IF(S2864="","",COUNTIF($S$7:S2864,"該当２"))</f>
        <v/>
      </c>
      <c r="V2864" s="56" t="str">
        <f t="shared" si="491"/>
        <v/>
      </c>
      <c r="W2864" s="83" t="str">
        <f t="shared" si="492"/>
        <v/>
      </c>
      <c r="X2864" s="53" t="str">
        <f>IF(V2864="","",COUNTIF($V$7:V2864,"該当３"))</f>
        <v/>
      </c>
    </row>
    <row r="2865" spans="2:24">
      <c r="B2865" s="78"/>
      <c r="C2865" s="77"/>
      <c r="D2865" s="78"/>
      <c r="E2865" s="77"/>
      <c r="K2865" s="52" t="str">
        <f t="shared" si="493"/>
        <v/>
      </c>
      <c r="L2865" s="83" t="str">
        <f t="shared" si="494"/>
        <v/>
      </c>
      <c r="M2865" s="53" t="str">
        <f>IF(K2865="","",COUNTIF($K$7:K2865,"ﾘｽﾄ１"))</f>
        <v/>
      </c>
      <c r="N2865" s="53" t="str">
        <f t="shared" si="495"/>
        <v/>
      </c>
      <c r="O2865" s="54" t="str">
        <f t="shared" si="496"/>
        <v/>
      </c>
      <c r="P2865" s="53" t="str">
        <f t="shared" si="487"/>
        <v/>
      </c>
      <c r="Q2865" s="52" t="str">
        <f t="shared" si="488"/>
        <v/>
      </c>
      <c r="R2865" s="55" t="str">
        <f t="shared" si="489"/>
        <v/>
      </c>
      <c r="S2865" s="52" t="str">
        <f t="shared" si="497"/>
        <v/>
      </c>
      <c r="T2865" s="83" t="str">
        <f t="shared" si="490"/>
        <v/>
      </c>
      <c r="U2865" s="53" t="str">
        <f>IF(S2865="","",COUNTIF($S$7:S2865,"該当２"))</f>
        <v/>
      </c>
      <c r="V2865" s="56" t="str">
        <f t="shared" si="491"/>
        <v/>
      </c>
      <c r="W2865" s="83" t="str">
        <f t="shared" si="492"/>
        <v/>
      </c>
      <c r="X2865" s="53" t="str">
        <f>IF(V2865="","",COUNTIF($V$7:V2865,"該当３"))</f>
        <v/>
      </c>
    </row>
    <row r="2866" spans="2:24">
      <c r="B2866" s="78"/>
      <c r="C2866" s="77"/>
      <c r="D2866" s="78"/>
      <c r="E2866" s="77"/>
      <c r="K2866" s="52" t="str">
        <f t="shared" si="493"/>
        <v/>
      </c>
      <c r="L2866" s="83" t="str">
        <f t="shared" si="494"/>
        <v/>
      </c>
      <c r="M2866" s="53" t="str">
        <f>IF(K2866="","",COUNTIF($K$7:K2866,"ﾘｽﾄ１"))</f>
        <v/>
      </c>
      <c r="N2866" s="53" t="str">
        <f t="shared" si="495"/>
        <v/>
      </c>
      <c r="O2866" s="54" t="str">
        <f t="shared" si="496"/>
        <v/>
      </c>
      <c r="P2866" s="53" t="str">
        <f t="shared" si="487"/>
        <v/>
      </c>
      <c r="Q2866" s="52" t="str">
        <f t="shared" si="488"/>
        <v/>
      </c>
      <c r="R2866" s="55" t="str">
        <f t="shared" si="489"/>
        <v/>
      </c>
      <c r="S2866" s="52" t="str">
        <f t="shared" si="497"/>
        <v/>
      </c>
      <c r="T2866" s="83" t="str">
        <f t="shared" si="490"/>
        <v/>
      </c>
      <c r="U2866" s="53" t="str">
        <f>IF(S2866="","",COUNTIF($S$7:S2866,"該当２"))</f>
        <v/>
      </c>
      <c r="V2866" s="56" t="str">
        <f t="shared" si="491"/>
        <v/>
      </c>
      <c r="W2866" s="83" t="str">
        <f t="shared" si="492"/>
        <v/>
      </c>
      <c r="X2866" s="53" t="str">
        <f>IF(V2866="","",COUNTIF($V$7:V2866,"該当３"))</f>
        <v/>
      </c>
    </row>
    <row r="2867" spans="2:24">
      <c r="B2867" s="78"/>
      <c r="C2867" s="77"/>
      <c r="D2867" s="78"/>
      <c r="E2867" s="77"/>
      <c r="K2867" s="52" t="str">
        <f t="shared" si="493"/>
        <v/>
      </c>
      <c r="L2867" s="83" t="str">
        <f t="shared" si="494"/>
        <v/>
      </c>
      <c r="M2867" s="53" t="str">
        <f>IF(K2867="","",COUNTIF($K$7:K2867,"ﾘｽﾄ１"))</f>
        <v/>
      </c>
      <c r="N2867" s="53" t="str">
        <f t="shared" si="495"/>
        <v/>
      </c>
      <c r="O2867" s="54" t="str">
        <f t="shared" si="496"/>
        <v/>
      </c>
      <c r="P2867" s="53" t="str">
        <f t="shared" si="487"/>
        <v/>
      </c>
      <c r="Q2867" s="52" t="str">
        <f t="shared" si="488"/>
        <v/>
      </c>
      <c r="R2867" s="55" t="str">
        <f t="shared" si="489"/>
        <v/>
      </c>
      <c r="S2867" s="52" t="str">
        <f t="shared" si="497"/>
        <v/>
      </c>
      <c r="T2867" s="83" t="str">
        <f t="shared" si="490"/>
        <v/>
      </c>
      <c r="U2867" s="53" t="str">
        <f>IF(S2867="","",COUNTIF($S$7:S2867,"該当２"))</f>
        <v/>
      </c>
      <c r="V2867" s="56" t="str">
        <f t="shared" si="491"/>
        <v/>
      </c>
      <c r="W2867" s="83" t="str">
        <f t="shared" si="492"/>
        <v/>
      </c>
      <c r="X2867" s="53" t="str">
        <f>IF(V2867="","",COUNTIF($V$7:V2867,"該当３"))</f>
        <v/>
      </c>
    </row>
    <row r="2868" spans="2:24">
      <c r="B2868" s="78"/>
      <c r="C2868" s="77"/>
      <c r="D2868" s="78"/>
      <c r="E2868" s="77"/>
      <c r="K2868" s="52" t="str">
        <f t="shared" si="493"/>
        <v/>
      </c>
      <c r="L2868" s="83" t="str">
        <f t="shared" si="494"/>
        <v/>
      </c>
      <c r="M2868" s="53" t="str">
        <f>IF(K2868="","",COUNTIF($K$7:K2868,"ﾘｽﾄ１"))</f>
        <v/>
      </c>
      <c r="N2868" s="53" t="str">
        <f t="shared" si="495"/>
        <v/>
      </c>
      <c r="O2868" s="54" t="str">
        <f t="shared" si="496"/>
        <v/>
      </c>
      <c r="P2868" s="53" t="str">
        <f t="shared" si="487"/>
        <v/>
      </c>
      <c r="Q2868" s="52" t="str">
        <f t="shared" si="488"/>
        <v/>
      </c>
      <c r="R2868" s="55" t="str">
        <f t="shared" si="489"/>
        <v/>
      </c>
      <c r="S2868" s="52" t="str">
        <f t="shared" si="497"/>
        <v/>
      </c>
      <c r="T2868" s="83" t="str">
        <f t="shared" si="490"/>
        <v/>
      </c>
      <c r="U2868" s="53" t="str">
        <f>IF(S2868="","",COUNTIF($S$7:S2868,"該当２"))</f>
        <v/>
      </c>
      <c r="V2868" s="56" t="str">
        <f t="shared" si="491"/>
        <v/>
      </c>
      <c r="W2868" s="83" t="str">
        <f t="shared" si="492"/>
        <v/>
      </c>
      <c r="X2868" s="53" t="str">
        <f>IF(V2868="","",COUNTIF($V$7:V2868,"該当３"))</f>
        <v/>
      </c>
    </row>
    <row r="2869" spans="2:24">
      <c r="B2869" s="78"/>
      <c r="C2869" s="77"/>
      <c r="D2869" s="78"/>
      <c r="E2869" s="77"/>
      <c r="K2869" s="52" t="str">
        <f t="shared" si="493"/>
        <v/>
      </c>
      <c r="L2869" s="83" t="str">
        <f t="shared" si="494"/>
        <v/>
      </c>
      <c r="M2869" s="53" t="str">
        <f>IF(K2869="","",COUNTIF($K$7:K2869,"ﾘｽﾄ１"))</f>
        <v/>
      </c>
      <c r="N2869" s="53" t="str">
        <f t="shared" si="495"/>
        <v/>
      </c>
      <c r="O2869" s="54" t="str">
        <f t="shared" si="496"/>
        <v/>
      </c>
      <c r="P2869" s="53" t="str">
        <f t="shared" si="487"/>
        <v/>
      </c>
      <c r="Q2869" s="52" t="str">
        <f t="shared" si="488"/>
        <v/>
      </c>
      <c r="R2869" s="55" t="str">
        <f t="shared" si="489"/>
        <v/>
      </c>
      <c r="S2869" s="52" t="str">
        <f t="shared" si="497"/>
        <v/>
      </c>
      <c r="T2869" s="83" t="str">
        <f t="shared" si="490"/>
        <v/>
      </c>
      <c r="U2869" s="53" t="str">
        <f>IF(S2869="","",COUNTIF($S$7:S2869,"該当２"))</f>
        <v/>
      </c>
      <c r="V2869" s="56" t="str">
        <f t="shared" si="491"/>
        <v/>
      </c>
      <c r="W2869" s="83" t="str">
        <f t="shared" si="492"/>
        <v/>
      </c>
      <c r="X2869" s="53" t="str">
        <f>IF(V2869="","",COUNTIF($V$7:V2869,"該当３"))</f>
        <v/>
      </c>
    </row>
    <row r="2870" spans="2:24">
      <c r="B2870" s="78"/>
      <c r="C2870" s="77"/>
      <c r="D2870" s="78"/>
      <c r="E2870" s="77"/>
      <c r="K2870" s="52" t="str">
        <f t="shared" si="493"/>
        <v/>
      </c>
      <c r="L2870" s="83" t="str">
        <f t="shared" si="494"/>
        <v/>
      </c>
      <c r="M2870" s="53" t="str">
        <f>IF(K2870="","",COUNTIF($K$7:K2870,"ﾘｽﾄ１"))</f>
        <v/>
      </c>
      <c r="N2870" s="53" t="str">
        <f t="shared" si="495"/>
        <v/>
      </c>
      <c r="O2870" s="54" t="str">
        <f t="shared" si="496"/>
        <v/>
      </c>
      <c r="P2870" s="53" t="str">
        <f t="shared" si="487"/>
        <v/>
      </c>
      <c r="Q2870" s="52" t="str">
        <f t="shared" si="488"/>
        <v/>
      </c>
      <c r="R2870" s="55" t="str">
        <f t="shared" si="489"/>
        <v/>
      </c>
      <c r="S2870" s="52" t="str">
        <f t="shared" si="497"/>
        <v/>
      </c>
      <c r="T2870" s="83" t="str">
        <f t="shared" si="490"/>
        <v/>
      </c>
      <c r="U2870" s="53" t="str">
        <f>IF(S2870="","",COUNTIF($S$7:S2870,"該当２"))</f>
        <v/>
      </c>
      <c r="V2870" s="56" t="str">
        <f t="shared" si="491"/>
        <v/>
      </c>
      <c r="W2870" s="83" t="str">
        <f t="shared" si="492"/>
        <v/>
      </c>
      <c r="X2870" s="53" t="str">
        <f>IF(V2870="","",COUNTIF($V$7:V2870,"該当３"))</f>
        <v/>
      </c>
    </row>
    <row r="2871" spans="2:24">
      <c r="B2871" s="78"/>
      <c r="C2871" s="77"/>
      <c r="D2871" s="78"/>
      <c r="E2871" s="77"/>
      <c r="K2871" s="52" t="str">
        <f t="shared" si="493"/>
        <v/>
      </c>
      <c r="L2871" s="83" t="str">
        <f t="shared" si="494"/>
        <v/>
      </c>
      <c r="M2871" s="53" t="str">
        <f>IF(K2871="","",COUNTIF($K$7:K2871,"ﾘｽﾄ１"))</f>
        <v/>
      </c>
      <c r="N2871" s="53" t="str">
        <f t="shared" si="495"/>
        <v/>
      </c>
      <c r="O2871" s="54" t="str">
        <f t="shared" si="496"/>
        <v/>
      </c>
      <c r="P2871" s="53" t="str">
        <f t="shared" si="487"/>
        <v/>
      </c>
      <c r="Q2871" s="52" t="str">
        <f t="shared" si="488"/>
        <v/>
      </c>
      <c r="R2871" s="55" t="str">
        <f t="shared" si="489"/>
        <v/>
      </c>
      <c r="S2871" s="52" t="str">
        <f t="shared" si="497"/>
        <v/>
      </c>
      <c r="T2871" s="83" t="str">
        <f t="shared" si="490"/>
        <v/>
      </c>
      <c r="U2871" s="53" t="str">
        <f>IF(S2871="","",COUNTIF($S$7:S2871,"該当２"))</f>
        <v/>
      </c>
      <c r="V2871" s="56" t="str">
        <f t="shared" si="491"/>
        <v/>
      </c>
      <c r="W2871" s="83" t="str">
        <f t="shared" si="492"/>
        <v/>
      </c>
      <c r="X2871" s="53" t="str">
        <f>IF(V2871="","",COUNTIF($V$7:V2871,"該当３"))</f>
        <v/>
      </c>
    </row>
    <row r="2872" spans="2:24">
      <c r="B2872" s="78"/>
      <c r="C2872" s="77"/>
      <c r="D2872" s="78"/>
      <c r="E2872" s="77"/>
      <c r="K2872" s="52" t="str">
        <f t="shared" si="493"/>
        <v/>
      </c>
      <c r="L2872" s="83" t="str">
        <f t="shared" si="494"/>
        <v/>
      </c>
      <c r="M2872" s="53" t="str">
        <f>IF(K2872="","",COUNTIF($K$7:K2872,"ﾘｽﾄ１"))</f>
        <v/>
      </c>
      <c r="N2872" s="53" t="str">
        <f t="shared" si="495"/>
        <v/>
      </c>
      <c r="O2872" s="54" t="str">
        <f t="shared" si="496"/>
        <v/>
      </c>
      <c r="P2872" s="53" t="str">
        <f t="shared" si="487"/>
        <v/>
      </c>
      <c r="Q2872" s="52" t="str">
        <f t="shared" si="488"/>
        <v/>
      </c>
      <c r="R2872" s="55" t="str">
        <f t="shared" si="489"/>
        <v/>
      </c>
      <c r="S2872" s="52" t="str">
        <f t="shared" si="497"/>
        <v/>
      </c>
      <c r="T2872" s="83" t="str">
        <f t="shared" si="490"/>
        <v/>
      </c>
      <c r="U2872" s="53" t="str">
        <f>IF(S2872="","",COUNTIF($S$7:S2872,"該当２"))</f>
        <v/>
      </c>
      <c r="V2872" s="56" t="str">
        <f t="shared" si="491"/>
        <v/>
      </c>
      <c r="W2872" s="83" t="str">
        <f t="shared" si="492"/>
        <v/>
      </c>
      <c r="X2872" s="53" t="str">
        <f>IF(V2872="","",COUNTIF($V$7:V2872,"該当３"))</f>
        <v/>
      </c>
    </row>
    <row r="2873" spans="2:24">
      <c r="B2873" s="78"/>
      <c r="C2873" s="77"/>
      <c r="D2873" s="78"/>
      <c r="E2873" s="77"/>
      <c r="K2873" s="52" t="str">
        <f t="shared" si="493"/>
        <v/>
      </c>
      <c r="L2873" s="83" t="str">
        <f t="shared" si="494"/>
        <v/>
      </c>
      <c r="M2873" s="53" t="str">
        <f>IF(K2873="","",COUNTIF($K$7:K2873,"ﾘｽﾄ１"))</f>
        <v/>
      </c>
      <c r="N2873" s="53" t="str">
        <f t="shared" si="495"/>
        <v/>
      </c>
      <c r="O2873" s="54" t="str">
        <f t="shared" si="496"/>
        <v/>
      </c>
      <c r="P2873" s="53" t="str">
        <f t="shared" si="487"/>
        <v/>
      </c>
      <c r="Q2873" s="52" t="str">
        <f t="shared" si="488"/>
        <v/>
      </c>
      <c r="R2873" s="55" t="str">
        <f t="shared" si="489"/>
        <v/>
      </c>
      <c r="S2873" s="52" t="str">
        <f t="shared" si="497"/>
        <v/>
      </c>
      <c r="T2873" s="83" t="str">
        <f t="shared" si="490"/>
        <v/>
      </c>
      <c r="U2873" s="53" t="str">
        <f>IF(S2873="","",COUNTIF($S$7:S2873,"該当２"))</f>
        <v/>
      </c>
      <c r="V2873" s="56" t="str">
        <f t="shared" si="491"/>
        <v/>
      </c>
      <c r="W2873" s="83" t="str">
        <f t="shared" si="492"/>
        <v/>
      </c>
      <c r="X2873" s="53" t="str">
        <f>IF(V2873="","",COUNTIF($V$7:V2873,"該当３"))</f>
        <v/>
      </c>
    </row>
    <row r="2874" spans="2:24">
      <c r="B2874" s="78"/>
      <c r="C2874" s="77"/>
      <c r="D2874" s="78"/>
      <c r="E2874" s="77"/>
      <c r="K2874" s="52" t="str">
        <f t="shared" si="493"/>
        <v/>
      </c>
      <c r="L2874" s="83" t="str">
        <f t="shared" si="494"/>
        <v/>
      </c>
      <c r="M2874" s="53" t="str">
        <f>IF(K2874="","",COUNTIF($K$7:K2874,"ﾘｽﾄ１"))</f>
        <v/>
      </c>
      <c r="N2874" s="53" t="str">
        <f t="shared" si="495"/>
        <v/>
      </c>
      <c r="O2874" s="54" t="str">
        <f t="shared" si="496"/>
        <v/>
      </c>
      <c r="P2874" s="53" t="str">
        <f t="shared" si="487"/>
        <v/>
      </c>
      <c r="Q2874" s="52" t="str">
        <f t="shared" si="488"/>
        <v/>
      </c>
      <c r="R2874" s="55" t="str">
        <f t="shared" si="489"/>
        <v/>
      </c>
      <c r="S2874" s="52" t="str">
        <f t="shared" si="497"/>
        <v/>
      </c>
      <c r="T2874" s="83" t="str">
        <f t="shared" si="490"/>
        <v/>
      </c>
      <c r="U2874" s="53" t="str">
        <f>IF(S2874="","",COUNTIF($S$7:S2874,"該当２"))</f>
        <v/>
      </c>
      <c r="V2874" s="56" t="str">
        <f t="shared" si="491"/>
        <v/>
      </c>
      <c r="W2874" s="83" t="str">
        <f t="shared" si="492"/>
        <v/>
      </c>
      <c r="X2874" s="53" t="str">
        <f>IF(V2874="","",COUNTIF($V$7:V2874,"該当３"))</f>
        <v/>
      </c>
    </row>
    <row r="2875" spans="2:24">
      <c r="B2875" s="78"/>
      <c r="C2875" s="77"/>
      <c r="D2875" s="78"/>
      <c r="E2875" s="77"/>
      <c r="K2875" s="52" t="str">
        <f t="shared" si="493"/>
        <v/>
      </c>
      <c r="L2875" s="83" t="str">
        <f t="shared" si="494"/>
        <v/>
      </c>
      <c r="M2875" s="53" t="str">
        <f>IF(K2875="","",COUNTIF($K$7:K2875,"ﾘｽﾄ１"))</f>
        <v/>
      </c>
      <c r="N2875" s="53" t="str">
        <f t="shared" si="495"/>
        <v/>
      </c>
      <c r="O2875" s="54" t="str">
        <f t="shared" si="496"/>
        <v/>
      </c>
      <c r="P2875" s="53" t="str">
        <f t="shared" si="487"/>
        <v/>
      </c>
      <c r="Q2875" s="52" t="str">
        <f t="shared" si="488"/>
        <v/>
      </c>
      <c r="R2875" s="55" t="str">
        <f t="shared" si="489"/>
        <v/>
      </c>
      <c r="S2875" s="52" t="str">
        <f t="shared" si="497"/>
        <v/>
      </c>
      <c r="T2875" s="83" t="str">
        <f t="shared" si="490"/>
        <v/>
      </c>
      <c r="U2875" s="53" t="str">
        <f>IF(S2875="","",COUNTIF($S$7:S2875,"該当２"))</f>
        <v/>
      </c>
      <c r="V2875" s="56" t="str">
        <f t="shared" si="491"/>
        <v/>
      </c>
      <c r="W2875" s="83" t="str">
        <f t="shared" si="492"/>
        <v/>
      </c>
      <c r="X2875" s="53" t="str">
        <f>IF(V2875="","",COUNTIF($V$7:V2875,"該当３"))</f>
        <v/>
      </c>
    </row>
    <row r="2876" spans="2:24">
      <c r="B2876" s="78"/>
      <c r="C2876" s="77"/>
      <c r="D2876" s="78"/>
      <c r="E2876" s="77"/>
      <c r="K2876" s="52" t="str">
        <f t="shared" si="493"/>
        <v/>
      </c>
      <c r="L2876" s="83" t="str">
        <f t="shared" si="494"/>
        <v/>
      </c>
      <c r="M2876" s="53" t="str">
        <f>IF(K2876="","",COUNTIF($K$7:K2876,"ﾘｽﾄ１"))</f>
        <v/>
      </c>
      <c r="N2876" s="53" t="str">
        <f t="shared" si="495"/>
        <v/>
      </c>
      <c r="O2876" s="54" t="str">
        <f t="shared" si="496"/>
        <v/>
      </c>
      <c r="P2876" s="53" t="str">
        <f t="shared" si="487"/>
        <v/>
      </c>
      <c r="Q2876" s="52" t="str">
        <f t="shared" si="488"/>
        <v/>
      </c>
      <c r="R2876" s="55" t="str">
        <f t="shared" si="489"/>
        <v/>
      </c>
      <c r="S2876" s="52" t="str">
        <f t="shared" si="497"/>
        <v/>
      </c>
      <c r="T2876" s="83" t="str">
        <f t="shared" si="490"/>
        <v/>
      </c>
      <c r="U2876" s="53" t="str">
        <f>IF(S2876="","",COUNTIF($S$7:S2876,"該当２"))</f>
        <v/>
      </c>
      <c r="V2876" s="56" t="str">
        <f t="shared" si="491"/>
        <v/>
      </c>
      <c r="W2876" s="83" t="str">
        <f t="shared" si="492"/>
        <v/>
      </c>
      <c r="X2876" s="53" t="str">
        <f>IF(V2876="","",COUNTIF($V$7:V2876,"該当３"))</f>
        <v/>
      </c>
    </row>
    <row r="2877" spans="2:24">
      <c r="B2877" s="78"/>
      <c r="C2877" s="77"/>
      <c r="D2877" s="78"/>
      <c r="E2877" s="77"/>
      <c r="K2877" s="52" t="str">
        <f t="shared" si="493"/>
        <v/>
      </c>
      <c r="L2877" s="83" t="str">
        <f t="shared" si="494"/>
        <v/>
      </c>
      <c r="M2877" s="53" t="str">
        <f>IF(K2877="","",COUNTIF($K$7:K2877,"ﾘｽﾄ１"))</f>
        <v/>
      </c>
      <c r="N2877" s="53" t="str">
        <f t="shared" si="495"/>
        <v/>
      </c>
      <c r="O2877" s="54" t="str">
        <f t="shared" si="496"/>
        <v/>
      </c>
      <c r="P2877" s="53" t="str">
        <f t="shared" si="487"/>
        <v/>
      </c>
      <c r="Q2877" s="52" t="str">
        <f t="shared" si="488"/>
        <v/>
      </c>
      <c r="R2877" s="55" t="str">
        <f t="shared" si="489"/>
        <v/>
      </c>
      <c r="S2877" s="52" t="str">
        <f t="shared" si="497"/>
        <v/>
      </c>
      <c r="T2877" s="83" t="str">
        <f t="shared" si="490"/>
        <v/>
      </c>
      <c r="U2877" s="53" t="str">
        <f>IF(S2877="","",COUNTIF($S$7:S2877,"該当２"))</f>
        <v/>
      </c>
      <c r="V2877" s="56" t="str">
        <f t="shared" si="491"/>
        <v/>
      </c>
      <c r="W2877" s="83" t="str">
        <f t="shared" si="492"/>
        <v/>
      </c>
      <c r="X2877" s="53" t="str">
        <f>IF(V2877="","",COUNTIF($V$7:V2877,"該当３"))</f>
        <v/>
      </c>
    </row>
    <row r="2878" spans="2:24">
      <c r="B2878" s="78"/>
      <c r="C2878" s="77"/>
      <c r="D2878" s="78"/>
      <c r="E2878" s="77"/>
      <c r="K2878" s="52" t="str">
        <f t="shared" si="493"/>
        <v/>
      </c>
      <c r="L2878" s="83" t="str">
        <f t="shared" si="494"/>
        <v/>
      </c>
      <c r="M2878" s="53" t="str">
        <f>IF(K2878="","",COUNTIF($K$7:K2878,"ﾘｽﾄ１"))</f>
        <v/>
      </c>
      <c r="N2878" s="53" t="str">
        <f t="shared" si="495"/>
        <v/>
      </c>
      <c r="O2878" s="54" t="str">
        <f t="shared" si="496"/>
        <v/>
      </c>
      <c r="P2878" s="53" t="str">
        <f t="shared" si="487"/>
        <v/>
      </c>
      <c r="Q2878" s="52" t="str">
        <f t="shared" si="488"/>
        <v/>
      </c>
      <c r="R2878" s="55" t="str">
        <f t="shared" si="489"/>
        <v/>
      </c>
      <c r="S2878" s="52" t="str">
        <f t="shared" si="497"/>
        <v/>
      </c>
      <c r="T2878" s="83" t="str">
        <f t="shared" si="490"/>
        <v/>
      </c>
      <c r="U2878" s="53" t="str">
        <f>IF(S2878="","",COUNTIF($S$7:S2878,"該当２"))</f>
        <v/>
      </c>
      <c r="V2878" s="56" t="str">
        <f t="shared" si="491"/>
        <v/>
      </c>
      <c r="W2878" s="83" t="str">
        <f t="shared" si="492"/>
        <v/>
      </c>
      <c r="X2878" s="53" t="str">
        <f>IF(V2878="","",COUNTIF($V$7:V2878,"該当３"))</f>
        <v/>
      </c>
    </row>
    <row r="2879" spans="2:24">
      <c r="B2879" s="78"/>
      <c r="C2879" s="77"/>
      <c r="D2879" s="78"/>
      <c r="E2879" s="77"/>
      <c r="K2879" s="52" t="str">
        <f t="shared" si="493"/>
        <v/>
      </c>
      <c r="L2879" s="83" t="str">
        <f t="shared" si="494"/>
        <v/>
      </c>
      <c r="M2879" s="53" t="str">
        <f>IF(K2879="","",COUNTIF($K$7:K2879,"ﾘｽﾄ１"))</f>
        <v/>
      </c>
      <c r="N2879" s="53" t="str">
        <f t="shared" si="495"/>
        <v/>
      </c>
      <c r="O2879" s="54" t="str">
        <f t="shared" si="496"/>
        <v/>
      </c>
      <c r="P2879" s="53" t="str">
        <f t="shared" si="487"/>
        <v/>
      </c>
      <c r="Q2879" s="52" t="str">
        <f t="shared" si="488"/>
        <v/>
      </c>
      <c r="R2879" s="55" t="str">
        <f t="shared" si="489"/>
        <v/>
      </c>
      <c r="S2879" s="52" t="str">
        <f t="shared" si="497"/>
        <v/>
      </c>
      <c r="T2879" s="83" t="str">
        <f t="shared" si="490"/>
        <v/>
      </c>
      <c r="U2879" s="53" t="str">
        <f>IF(S2879="","",COUNTIF($S$7:S2879,"該当２"))</f>
        <v/>
      </c>
      <c r="V2879" s="56" t="str">
        <f t="shared" si="491"/>
        <v/>
      </c>
      <c r="W2879" s="83" t="str">
        <f t="shared" si="492"/>
        <v/>
      </c>
      <c r="X2879" s="53" t="str">
        <f>IF(V2879="","",COUNTIF($V$7:V2879,"該当３"))</f>
        <v/>
      </c>
    </row>
    <row r="2880" spans="2:24">
      <c r="B2880" s="78"/>
      <c r="C2880" s="77"/>
      <c r="D2880" s="78"/>
      <c r="E2880" s="77"/>
      <c r="K2880" s="52" t="str">
        <f t="shared" si="493"/>
        <v/>
      </c>
      <c r="L2880" s="83" t="str">
        <f t="shared" si="494"/>
        <v/>
      </c>
      <c r="M2880" s="53" t="str">
        <f>IF(K2880="","",COUNTIF($K$7:K2880,"ﾘｽﾄ１"))</f>
        <v/>
      </c>
      <c r="N2880" s="53" t="str">
        <f t="shared" si="495"/>
        <v/>
      </c>
      <c r="O2880" s="54" t="str">
        <f t="shared" si="496"/>
        <v/>
      </c>
      <c r="P2880" s="53" t="str">
        <f t="shared" si="487"/>
        <v/>
      </c>
      <c r="Q2880" s="52" t="str">
        <f t="shared" si="488"/>
        <v/>
      </c>
      <c r="R2880" s="55" t="str">
        <f t="shared" si="489"/>
        <v/>
      </c>
      <c r="S2880" s="52" t="str">
        <f t="shared" si="497"/>
        <v/>
      </c>
      <c r="T2880" s="83" t="str">
        <f t="shared" si="490"/>
        <v/>
      </c>
      <c r="U2880" s="53" t="str">
        <f>IF(S2880="","",COUNTIF($S$7:S2880,"該当２"))</f>
        <v/>
      </c>
      <c r="V2880" s="56" t="str">
        <f t="shared" si="491"/>
        <v/>
      </c>
      <c r="W2880" s="83" t="str">
        <f t="shared" si="492"/>
        <v/>
      </c>
      <c r="X2880" s="53" t="str">
        <f>IF(V2880="","",COUNTIF($V$7:V2880,"該当３"))</f>
        <v/>
      </c>
    </row>
    <row r="2881" spans="2:24">
      <c r="B2881" s="78"/>
      <c r="C2881" s="77"/>
      <c r="D2881" s="78"/>
      <c r="E2881" s="77"/>
      <c r="K2881" s="52" t="str">
        <f t="shared" si="493"/>
        <v/>
      </c>
      <c r="L2881" s="83" t="str">
        <f t="shared" si="494"/>
        <v/>
      </c>
      <c r="M2881" s="53" t="str">
        <f>IF(K2881="","",COUNTIF($K$7:K2881,"ﾘｽﾄ１"))</f>
        <v/>
      </c>
      <c r="N2881" s="53" t="str">
        <f t="shared" si="495"/>
        <v/>
      </c>
      <c r="O2881" s="54" t="str">
        <f t="shared" si="496"/>
        <v/>
      </c>
      <c r="P2881" s="53" t="str">
        <f t="shared" si="487"/>
        <v/>
      </c>
      <c r="Q2881" s="52" t="str">
        <f t="shared" si="488"/>
        <v/>
      </c>
      <c r="R2881" s="55" t="str">
        <f t="shared" si="489"/>
        <v/>
      </c>
      <c r="S2881" s="52" t="str">
        <f t="shared" si="497"/>
        <v/>
      </c>
      <c r="T2881" s="83" t="str">
        <f t="shared" si="490"/>
        <v/>
      </c>
      <c r="U2881" s="53" t="str">
        <f>IF(S2881="","",COUNTIF($S$7:S2881,"該当２"))</f>
        <v/>
      </c>
      <c r="V2881" s="56" t="str">
        <f t="shared" si="491"/>
        <v/>
      </c>
      <c r="W2881" s="83" t="str">
        <f t="shared" si="492"/>
        <v/>
      </c>
      <c r="X2881" s="53" t="str">
        <f>IF(V2881="","",COUNTIF($V$7:V2881,"該当３"))</f>
        <v/>
      </c>
    </row>
    <row r="2882" spans="2:24">
      <c r="B2882" s="78"/>
      <c r="C2882" s="77"/>
      <c r="D2882" s="78"/>
      <c r="E2882" s="77"/>
      <c r="K2882" s="52" t="str">
        <f t="shared" si="493"/>
        <v/>
      </c>
      <c r="L2882" s="83" t="str">
        <f t="shared" si="494"/>
        <v/>
      </c>
      <c r="M2882" s="53" t="str">
        <f>IF(K2882="","",COUNTIF($K$7:K2882,"ﾘｽﾄ１"))</f>
        <v/>
      </c>
      <c r="N2882" s="53" t="str">
        <f t="shared" si="495"/>
        <v/>
      </c>
      <c r="O2882" s="54" t="str">
        <f t="shared" si="496"/>
        <v/>
      </c>
      <c r="P2882" s="53" t="str">
        <f t="shared" si="487"/>
        <v/>
      </c>
      <c r="Q2882" s="52" t="str">
        <f t="shared" si="488"/>
        <v/>
      </c>
      <c r="R2882" s="55" t="str">
        <f t="shared" si="489"/>
        <v/>
      </c>
      <c r="S2882" s="52" t="str">
        <f t="shared" si="497"/>
        <v/>
      </c>
      <c r="T2882" s="83" t="str">
        <f t="shared" si="490"/>
        <v/>
      </c>
      <c r="U2882" s="53" t="str">
        <f>IF(S2882="","",COUNTIF($S$7:S2882,"該当２"))</f>
        <v/>
      </c>
      <c r="V2882" s="56" t="str">
        <f t="shared" si="491"/>
        <v/>
      </c>
      <c r="W2882" s="83" t="str">
        <f t="shared" si="492"/>
        <v/>
      </c>
      <c r="X2882" s="53" t="str">
        <f>IF(V2882="","",COUNTIF($V$7:V2882,"該当３"))</f>
        <v/>
      </c>
    </row>
    <row r="2883" spans="2:24">
      <c r="B2883" s="78"/>
      <c r="C2883" s="77"/>
      <c r="D2883" s="78"/>
      <c r="E2883" s="77"/>
      <c r="K2883" s="52" t="str">
        <f t="shared" si="493"/>
        <v/>
      </c>
      <c r="L2883" s="83" t="str">
        <f t="shared" si="494"/>
        <v/>
      </c>
      <c r="M2883" s="53" t="str">
        <f>IF(K2883="","",COUNTIF($K$7:K2883,"ﾘｽﾄ１"))</f>
        <v/>
      </c>
      <c r="N2883" s="53" t="str">
        <f t="shared" si="495"/>
        <v/>
      </c>
      <c r="O2883" s="54" t="str">
        <f t="shared" si="496"/>
        <v/>
      </c>
      <c r="P2883" s="53" t="str">
        <f t="shared" si="487"/>
        <v/>
      </c>
      <c r="Q2883" s="52" t="str">
        <f t="shared" si="488"/>
        <v/>
      </c>
      <c r="R2883" s="55" t="str">
        <f t="shared" si="489"/>
        <v/>
      </c>
      <c r="S2883" s="52" t="str">
        <f t="shared" si="497"/>
        <v/>
      </c>
      <c r="T2883" s="83" t="str">
        <f t="shared" si="490"/>
        <v/>
      </c>
      <c r="U2883" s="53" t="str">
        <f>IF(S2883="","",COUNTIF($S$7:S2883,"該当２"))</f>
        <v/>
      </c>
      <c r="V2883" s="56" t="str">
        <f t="shared" si="491"/>
        <v/>
      </c>
      <c r="W2883" s="83" t="str">
        <f t="shared" si="492"/>
        <v/>
      </c>
      <c r="X2883" s="53" t="str">
        <f>IF(V2883="","",COUNTIF($V$7:V2883,"該当３"))</f>
        <v/>
      </c>
    </row>
    <row r="2884" spans="2:24">
      <c r="B2884" s="78"/>
      <c r="C2884" s="77"/>
      <c r="D2884" s="78"/>
      <c r="E2884" s="77"/>
      <c r="K2884" s="52" t="str">
        <f t="shared" si="493"/>
        <v/>
      </c>
      <c r="L2884" s="83" t="str">
        <f t="shared" si="494"/>
        <v/>
      </c>
      <c r="M2884" s="53" t="str">
        <f>IF(K2884="","",COUNTIF($K$7:K2884,"ﾘｽﾄ１"))</f>
        <v/>
      </c>
      <c r="N2884" s="53" t="str">
        <f t="shared" si="495"/>
        <v/>
      </c>
      <c r="O2884" s="54" t="str">
        <f t="shared" si="496"/>
        <v/>
      </c>
      <c r="P2884" s="53" t="str">
        <f t="shared" si="487"/>
        <v/>
      </c>
      <c r="Q2884" s="52" t="str">
        <f t="shared" si="488"/>
        <v/>
      </c>
      <c r="R2884" s="55" t="str">
        <f t="shared" si="489"/>
        <v/>
      </c>
      <c r="S2884" s="52" t="str">
        <f t="shared" si="497"/>
        <v/>
      </c>
      <c r="T2884" s="83" t="str">
        <f t="shared" si="490"/>
        <v/>
      </c>
      <c r="U2884" s="53" t="str">
        <f>IF(S2884="","",COUNTIF($S$7:S2884,"該当２"))</f>
        <v/>
      </c>
      <c r="V2884" s="56" t="str">
        <f t="shared" si="491"/>
        <v/>
      </c>
      <c r="W2884" s="83" t="str">
        <f t="shared" si="492"/>
        <v/>
      </c>
      <c r="X2884" s="53" t="str">
        <f>IF(V2884="","",COUNTIF($V$7:V2884,"該当３"))</f>
        <v/>
      </c>
    </row>
    <row r="2885" spans="2:24">
      <c r="B2885" s="78"/>
      <c r="C2885" s="77"/>
      <c r="D2885" s="78"/>
      <c r="E2885" s="77"/>
      <c r="K2885" s="52" t="str">
        <f t="shared" si="493"/>
        <v/>
      </c>
      <c r="L2885" s="83" t="str">
        <f t="shared" si="494"/>
        <v/>
      </c>
      <c r="M2885" s="53" t="str">
        <f>IF(K2885="","",COUNTIF($K$7:K2885,"ﾘｽﾄ１"))</f>
        <v/>
      </c>
      <c r="N2885" s="53" t="str">
        <f t="shared" si="495"/>
        <v/>
      </c>
      <c r="O2885" s="54" t="str">
        <f t="shared" si="496"/>
        <v/>
      </c>
      <c r="P2885" s="53" t="str">
        <f t="shared" si="487"/>
        <v/>
      </c>
      <c r="Q2885" s="52" t="str">
        <f t="shared" si="488"/>
        <v/>
      </c>
      <c r="R2885" s="55" t="str">
        <f t="shared" si="489"/>
        <v/>
      </c>
      <c r="S2885" s="52" t="str">
        <f t="shared" si="497"/>
        <v/>
      </c>
      <c r="T2885" s="83" t="str">
        <f t="shared" si="490"/>
        <v/>
      </c>
      <c r="U2885" s="53" t="str">
        <f>IF(S2885="","",COUNTIF($S$7:S2885,"該当２"))</f>
        <v/>
      </c>
      <c r="V2885" s="56" t="str">
        <f t="shared" si="491"/>
        <v/>
      </c>
      <c r="W2885" s="83" t="str">
        <f t="shared" si="492"/>
        <v/>
      </c>
      <c r="X2885" s="53" t="str">
        <f>IF(V2885="","",COUNTIF($V$7:V2885,"該当３"))</f>
        <v/>
      </c>
    </row>
    <row r="2886" spans="2:24">
      <c r="B2886" s="78"/>
      <c r="C2886" s="77"/>
      <c r="D2886" s="78"/>
      <c r="E2886" s="77"/>
      <c r="K2886" s="52" t="str">
        <f t="shared" si="493"/>
        <v/>
      </c>
      <c r="L2886" s="83" t="str">
        <f t="shared" si="494"/>
        <v/>
      </c>
      <c r="M2886" s="53" t="str">
        <f>IF(K2886="","",COUNTIF($K$7:K2886,"ﾘｽﾄ１"))</f>
        <v/>
      </c>
      <c r="N2886" s="53" t="str">
        <f t="shared" si="495"/>
        <v/>
      </c>
      <c r="O2886" s="54" t="str">
        <f t="shared" si="496"/>
        <v/>
      </c>
      <c r="P2886" s="53" t="str">
        <f t="shared" si="487"/>
        <v/>
      </c>
      <c r="Q2886" s="52" t="str">
        <f t="shared" si="488"/>
        <v/>
      </c>
      <c r="R2886" s="55" t="str">
        <f t="shared" si="489"/>
        <v/>
      </c>
      <c r="S2886" s="52" t="str">
        <f t="shared" si="497"/>
        <v/>
      </c>
      <c r="T2886" s="83" t="str">
        <f t="shared" si="490"/>
        <v/>
      </c>
      <c r="U2886" s="53" t="str">
        <f>IF(S2886="","",COUNTIF($S$7:S2886,"該当２"))</f>
        <v/>
      </c>
      <c r="V2886" s="56" t="str">
        <f t="shared" si="491"/>
        <v/>
      </c>
      <c r="W2886" s="83" t="str">
        <f t="shared" si="492"/>
        <v/>
      </c>
      <c r="X2886" s="53" t="str">
        <f>IF(V2886="","",COUNTIF($V$7:V2886,"該当３"))</f>
        <v/>
      </c>
    </row>
    <row r="2887" spans="2:24">
      <c r="B2887" s="78"/>
      <c r="C2887" s="77"/>
      <c r="D2887" s="78"/>
      <c r="E2887" s="77"/>
      <c r="K2887" s="52" t="str">
        <f t="shared" si="493"/>
        <v/>
      </c>
      <c r="L2887" s="83" t="str">
        <f t="shared" si="494"/>
        <v/>
      </c>
      <c r="M2887" s="53" t="str">
        <f>IF(K2887="","",COUNTIF($K$7:K2887,"ﾘｽﾄ１"))</f>
        <v/>
      </c>
      <c r="N2887" s="53" t="str">
        <f t="shared" si="495"/>
        <v/>
      </c>
      <c r="O2887" s="54" t="str">
        <f t="shared" si="496"/>
        <v/>
      </c>
      <c r="P2887" s="53" t="str">
        <f t="shared" si="487"/>
        <v/>
      </c>
      <c r="Q2887" s="52" t="str">
        <f t="shared" si="488"/>
        <v/>
      </c>
      <c r="R2887" s="55" t="str">
        <f t="shared" si="489"/>
        <v/>
      </c>
      <c r="S2887" s="52" t="str">
        <f t="shared" si="497"/>
        <v/>
      </c>
      <c r="T2887" s="83" t="str">
        <f t="shared" si="490"/>
        <v/>
      </c>
      <c r="U2887" s="53" t="str">
        <f>IF(S2887="","",COUNTIF($S$7:S2887,"該当２"))</f>
        <v/>
      </c>
      <c r="V2887" s="56" t="str">
        <f t="shared" si="491"/>
        <v/>
      </c>
      <c r="W2887" s="83" t="str">
        <f t="shared" si="492"/>
        <v/>
      </c>
      <c r="X2887" s="53" t="str">
        <f>IF(V2887="","",COUNTIF($V$7:V2887,"該当３"))</f>
        <v/>
      </c>
    </row>
    <row r="2888" spans="2:24">
      <c r="B2888" s="78"/>
      <c r="C2888" s="77"/>
      <c r="D2888" s="78"/>
      <c r="E2888" s="77"/>
      <c r="K2888" s="52" t="str">
        <f t="shared" si="493"/>
        <v/>
      </c>
      <c r="L2888" s="83" t="str">
        <f t="shared" si="494"/>
        <v/>
      </c>
      <c r="M2888" s="53" t="str">
        <f>IF(K2888="","",COUNTIF($K$7:K2888,"ﾘｽﾄ１"))</f>
        <v/>
      </c>
      <c r="N2888" s="53" t="str">
        <f t="shared" si="495"/>
        <v/>
      </c>
      <c r="O2888" s="54" t="str">
        <f t="shared" si="496"/>
        <v/>
      </c>
      <c r="P2888" s="53" t="str">
        <f t="shared" si="487"/>
        <v/>
      </c>
      <c r="Q2888" s="52" t="str">
        <f t="shared" si="488"/>
        <v/>
      </c>
      <c r="R2888" s="55" t="str">
        <f t="shared" si="489"/>
        <v/>
      </c>
      <c r="S2888" s="52" t="str">
        <f t="shared" si="497"/>
        <v/>
      </c>
      <c r="T2888" s="83" t="str">
        <f t="shared" si="490"/>
        <v/>
      </c>
      <c r="U2888" s="53" t="str">
        <f>IF(S2888="","",COUNTIF($S$7:S2888,"該当２"))</f>
        <v/>
      </c>
      <c r="V2888" s="56" t="str">
        <f t="shared" si="491"/>
        <v/>
      </c>
      <c r="W2888" s="83" t="str">
        <f t="shared" si="492"/>
        <v/>
      </c>
      <c r="X2888" s="53" t="str">
        <f>IF(V2888="","",COUNTIF($V$7:V2888,"該当３"))</f>
        <v/>
      </c>
    </row>
    <row r="2889" spans="2:24">
      <c r="B2889" s="78"/>
      <c r="C2889" s="77"/>
      <c r="D2889" s="78"/>
      <c r="E2889" s="77"/>
      <c r="K2889" s="52" t="str">
        <f t="shared" si="493"/>
        <v/>
      </c>
      <c r="L2889" s="83" t="str">
        <f t="shared" si="494"/>
        <v/>
      </c>
      <c r="M2889" s="53" t="str">
        <f>IF(K2889="","",COUNTIF($K$7:K2889,"ﾘｽﾄ１"))</f>
        <v/>
      </c>
      <c r="N2889" s="53" t="str">
        <f t="shared" si="495"/>
        <v/>
      </c>
      <c r="O2889" s="54" t="str">
        <f t="shared" si="496"/>
        <v/>
      </c>
      <c r="P2889" s="53" t="str">
        <f t="shared" si="487"/>
        <v/>
      </c>
      <c r="Q2889" s="52" t="str">
        <f t="shared" si="488"/>
        <v/>
      </c>
      <c r="R2889" s="55" t="str">
        <f t="shared" si="489"/>
        <v/>
      </c>
      <c r="S2889" s="52" t="str">
        <f t="shared" si="497"/>
        <v/>
      </c>
      <c r="T2889" s="83" t="str">
        <f t="shared" si="490"/>
        <v/>
      </c>
      <c r="U2889" s="53" t="str">
        <f>IF(S2889="","",COUNTIF($S$7:S2889,"該当２"))</f>
        <v/>
      </c>
      <c r="V2889" s="56" t="str">
        <f t="shared" si="491"/>
        <v/>
      </c>
      <c r="W2889" s="83" t="str">
        <f t="shared" si="492"/>
        <v/>
      </c>
      <c r="X2889" s="53" t="str">
        <f>IF(V2889="","",COUNTIF($V$7:V2889,"該当３"))</f>
        <v/>
      </c>
    </row>
    <row r="2890" spans="2:24">
      <c r="B2890" s="78"/>
      <c r="C2890" s="77"/>
      <c r="D2890" s="78"/>
      <c r="E2890" s="77"/>
      <c r="K2890" s="52" t="str">
        <f t="shared" si="493"/>
        <v/>
      </c>
      <c r="L2890" s="83" t="str">
        <f t="shared" si="494"/>
        <v/>
      </c>
      <c r="M2890" s="53" t="str">
        <f>IF(K2890="","",COUNTIF($K$7:K2890,"ﾘｽﾄ１"))</f>
        <v/>
      </c>
      <c r="N2890" s="53" t="str">
        <f t="shared" si="495"/>
        <v/>
      </c>
      <c r="O2890" s="54" t="str">
        <f t="shared" si="496"/>
        <v/>
      </c>
      <c r="P2890" s="53" t="str">
        <f t="shared" ref="P2890:P2953" si="498">IF(O2890="該当１",G2890,"")</f>
        <v/>
      </c>
      <c r="Q2890" s="52" t="str">
        <f t="shared" ref="Q2890:Q2953" si="499">IF(O2890="該当１","ﾘｽﾄ2","")</f>
        <v/>
      </c>
      <c r="R2890" s="55" t="str">
        <f t="shared" ref="R2890:R2953" si="500">IF(Q2890="ﾘｽﾄ2",H2890,"")</f>
        <v/>
      </c>
      <c r="S2890" s="52" t="str">
        <f t="shared" si="497"/>
        <v/>
      </c>
      <c r="T2890" s="83" t="str">
        <f t="shared" ref="T2890:T2953" si="501">IF(S2890="該当２",H2890,"")</f>
        <v/>
      </c>
      <c r="U2890" s="53" t="str">
        <f>IF(S2890="","",COUNTIF($S$7:S2890,"該当２"))</f>
        <v/>
      </c>
      <c r="V2890" s="56" t="str">
        <f t="shared" ref="V2890:V2953" si="502">IF(AND($S$2=H2890,E2890&gt;0,E2890&lt;998),"該当３","")</f>
        <v/>
      </c>
      <c r="W2890" s="83" t="str">
        <f t="shared" ref="W2890:W2953" si="503">IF(V2890="該当３",I2890,"")</f>
        <v/>
      </c>
      <c r="X2890" s="53" t="str">
        <f>IF(V2890="","",COUNTIF($V$7:V2890,"該当３"))</f>
        <v/>
      </c>
    </row>
    <row r="2891" spans="2:24">
      <c r="B2891" s="78"/>
      <c r="C2891" s="77"/>
      <c r="D2891" s="78"/>
      <c r="E2891" s="77"/>
      <c r="K2891" s="52" t="str">
        <f t="shared" ref="K2891:K2954" si="504">IF(AND($C2891&gt;0,$H2891=""),"ﾘｽﾄ１","")</f>
        <v/>
      </c>
      <c r="L2891" s="83" t="str">
        <f t="shared" ref="L2891:L2954" si="505">IF(K2891="ﾘｽﾄ１",G2891,"")</f>
        <v/>
      </c>
      <c r="M2891" s="53" t="str">
        <f>IF(K2891="","",COUNTIF($K$7:K2891,"ﾘｽﾄ１"))</f>
        <v/>
      </c>
      <c r="N2891" s="53" t="str">
        <f t="shared" ref="N2891:N2954" si="506">IF(AND(D2891=0,E2891&gt;0),"同一区","")</f>
        <v/>
      </c>
      <c r="O2891" s="54" t="str">
        <f t="shared" ref="O2891:O2954" si="507">IF(AND(EXACT($K$2,G2891),H2891&gt;0),"該当１","")</f>
        <v/>
      </c>
      <c r="P2891" s="53" t="str">
        <f t="shared" si="498"/>
        <v/>
      </c>
      <c r="Q2891" s="52" t="str">
        <f t="shared" si="499"/>
        <v/>
      </c>
      <c r="R2891" s="55" t="str">
        <f t="shared" si="500"/>
        <v/>
      </c>
      <c r="S2891" s="52" t="str">
        <f t="shared" ref="S2891:S2954" si="508">IF(AND(Q2891="ﾘｽﾄ2",OR(I2891=0,AND(N2891="同一区",E2891=1))),"該当２","")</f>
        <v/>
      </c>
      <c r="T2891" s="83" t="str">
        <f t="shared" si="501"/>
        <v/>
      </c>
      <c r="U2891" s="53" t="str">
        <f>IF(S2891="","",COUNTIF($S$7:S2891,"該当２"))</f>
        <v/>
      </c>
      <c r="V2891" s="56" t="str">
        <f t="shared" si="502"/>
        <v/>
      </c>
      <c r="W2891" s="83" t="str">
        <f t="shared" si="503"/>
        <v/>
      </c>
      <c r="X2891" s="53" t="str">
        <f>IF(V2891="","",COUNTIF($V$7:V2891,"該当３"))</f>
        <v/>
      </c>
    </row>
    <row r="2892" spans="2:24">
      <c r="B2892" s="78"/>
      <c r="C2892" s="77"/>
      <c r="D2892" s="78"/>
      <c r="E2892" s="77"/>
      <c r="K2892" s="52" t="str">
        <f t="shared" si="504"/>
        <v/>
      </c>
      <c r="L2892" s="83" t="str">
        <f t="shared" si="505"/>
        <v/>
      </c>
      <c r="M2892" s="53" t="str">
        <f>IF(K2892="","",COUNTIF($K$7:K2892,"ﾘｽﾄ１"))</f>
        <v/>
      </c>
      <c r="N2892" s="53" t="str">
        <f t="shared" si="506"/>
        <v/>
      </c>
      <c r="O2892" s="54" t="str">
        <f t="shared" si="507"/>
        <v/>
      </c>
      <c r="P2892" s="53" t="str">
        <f t="shared" si="498"/>
        <v/>
      </c>
      <c r="Q2892" s="52" t="str">
        <f t="shared" si="499"/>
        <v/>
      </c>
      <c r="R2892" s="55" t="str">
        <f t="shared" si="500"/>
        <v/>
      </c>
      <c r="S2892" s="52" t="str">
        <f t="shared" si="508"/>
        <v/>
      </c>
      <c r="T2892" s="83" t="str">
        <f t="shared" si="501"/>
        <v/>
      </c>
      <c r="U2892" s="53" t="str">
        <f>IF(S2892="","",COUNTIF($S$7:S2892,"該当２"))</f>
        <v/>
      </c>
      <c r="V2892" s="56" t="str">
        <f t="shared" si="502"/>
        <v/>
      </c>
      <c r="W2892" s="83" t="str">
        <f t="shared" si="503"/>
        <v/>
      </c>
      <c r="X2892" s="53" t="str">
        <f>IF(V2892="","",COUNTIF($V$7:V2892,"該当３"))</f>
        <v/>
      </c>
    </row>
    <row r="2893" spans="2:24">
      <c r="B2893" s="78"/>
      <c r="C2893" s="77"/>
      <c r="D2893" s="78"/>
      <c r="E2893" s="77"/>
      <c r="K2893" s="52" t="str">
        <f t="shared" si="504"/>
        <v/>
      </c>
      <c r="L2893" s="83" t="str">
        <f t="shared" si="505"/>
        <v/>
      </c>
      <c r="M2893" s="53" t="str">
        <f>IF(K2893="","",COUNTIF($K$7:K2893,"ﾘｽﾄ１"))</f>
        <v/>
      </c>
      <c r="N2893" s="53" t="str">
        <f t="shared" si="506"/>
        <v/>
      </c>
      <c r="O2893" s="54" t="str">
        <f t="shared" si="507"/>
        <v/>
      </c>
      <c r="P2893" s="53" t="str">
        <f t="shared" si="498"/>
        <v/>
      </c>
      <c r="Q2893" s="52" t="str">
        <f t="shared" si="499"/>
        <v/>
      </c>
      <c r="R2893" s="55" t="str">
        <f t="shared" si="500"/>
        <v/>
      </c>
      <c r="S2893" s="52" t="str">
        <f t="shared" si="508"/>
        <v/>
      </c>
      <c r="T2893" s="83" t="str">
        <f t="shared" si="501"/>
        <v/>
      </c>
      <c r="U2893" s="53" t="str">
        <f>IF(S2893="","",COUNTIF($S$7:S2893,"該当２"))</f>
        <v/>
      </c>
      <c r="V2893" s="56" t="str">
        <f t="shared" si="502"/>
        <v/>
      </c>
      <c r="W2893" s="83" t="str">
        <f t="shared" si="503"/>
        <v/>
      </c>
      <c r="X2893" s="53" t="str">
        <f>IF(V2893="","",COUNTIF($V$7:V2893,"該当３"))</f>
        <v/>
      </c>
    </row>
    <row r="2894" spans="2:24">
      <c r="B2894" s="78"/>
      <c r="C2894" s="77"/>
      <c r="D2894" s="78"/>
      <c r="E2894" s="77"/>
      <c r="K2894" s="52" t="str">
        <f t="shared" si="504"/>
        <v/>
      </c>
      <c r="L2894" s="83" t="str">
        <f t="shared" si="505"/>
        <v/>
      </c>
      <c r="M2894" s="53" t="str">
        <f>IF(K2894="","",COUNTIF($K$7:K2894,"ﾘｽﾄ１"))</f>
        <v/>
      </c>
      <c r="N2894" s="53" t="str">
        <f t="shared" si="506"/>
        <v/>
      </c>
      <c r="O2894" s="54" t="str">
        <f t="shared" si="507"/>
        <v/>
      </c>
      <c r="P2894" s="53" t="str">
        <f t="shared" si="498"/>
        <v/>
      </c>
      <c r="Q2894" s="52" t="str">
        <f t="shared" si="499"/>
        <v/>
      </c>
      <c r="R2894" s="55" t="str">
        <f t="shared" si="500"/>
        <v/>
      </c>
      <c r="S2894" s="52" t="str">
        <f t="shared" si="508"/>
        <v/>
      </c>
      <c r="T2894" s="83" t="str">
        <f t="shared" si="501"/>
        <v/>
      </c>
      <c r="U2894" s="53" t="str">
        <f>IF(S2894="","",COUNTIF($S$7:S2894,"該当２"))</f>
        <v/>
      </c>
      <c r="V2894" s="56" t="str">
        <f t="shared" si="502"/>
        <v/>
      </c>
      <c r="W2894" s="83" t="str">
        <f t="shared" si="503"/>
        <v/>
      </c>
      <c r="X2894" s="53" t="str">
        <f>IF(V2894="","",COUNTIF($V$7:V2894,"該当３"))</f>
        <v/>
      </c>
    </row>
    <row r="2895" spans="2:24">
      <c r="B2895" s="78"/>
      <c r="C2895" s="77"/>
      <c r="D2895" s="78"/>
      <c r="E2895" s="77"/>
      <c r="K2895" s="52" t="str">
        <f t="shared" si="504"/>
        <v/>
      </c>
      <c r="L2895" s="83" t="str">
        <f t="shared" si="505"/>
        <v/>
      </c>
      <c r="M2895" s="53" t="str">
        <f>IF(K2895="","",COUNTIF($K$7:K2895,"ﾘｽﾄ１"))</f>
        <v/>
      </c>
      <c r="N2895" s="53" t="str">
        <f t="shared" si="506"/>
        <v/>
      </c>
      <c r="O2895" s="54" t="str">
        <f t="shared" si="507"/>
        <v/>
      </c>
      <c r="P2895" s="53" t="str">
        <f t="shared" si="498"/>
        <v/>
      </c>
      <c r="Q2895" s="52" t="str">
        <f t="shared" si="499"/>
        <v/>
      </c>
      <c r="R2895" s="55" t="str">
        <f t="shared" si="500"/>
        <v/>
      </c>
      <c r="S2895" s="52" t="str">
        <f t="shared" si="508"/>
        <v/>
      </c>
      <c r="T2895" s="83" t="str">
        <f t="shared" si="501"/>
        <v/>
      </c>
      <c r="U2895" s="53" t="str">
        <f>IF(S2895="","",COUNTIF($S$7:S2895,"該当２"))</f>
        <v/>
      </c>
      <c r="V2895" s="56" t="str">
        <f t="shared" si="502"/>
        <v/>
      </c>
      <c r="W2895" s="83" t="str">
        <f t="shared" si="503"/>
        <v/>
      </c>
      <c r="X2895" s="53" t="str">
        <f>IF(V2895="","",COUNTIF($V$7:V2895,"該当３"))</f>
        <v/>
      </c>
    </row>
    <row r="2896" spans="2:24">
      <c r="B2896" s="78"/>
      <c r="C2896" s="77"/>
      <c r="D2896" s="78"/>
      <c r="E2896" s="77"/>
      <c r="K2896" s="52" t="str">
        <f t="shared" si="504"/>
        <v/>
      </c>
      <c r="L2896" s="83" t="str">
        <f t="shared" si="505"/>
        <v/>
      </c>
      <c r="M2896" s="53" t="str">
        <f>IF(K2896="","",COUNTIF($K$7:K2896,"ﾘｽﾄ１"))</f>
        <v/>
      </c>
      <c r="N2896" s="53" t="str">
        <f t="shared" si="506"/>
        <v/>
      </c>
      <c r="O2896" s="54" t="str">
        <f t="shared" si="507"/>
        <v/>
      </c>
      <c r="P2896" s="53" t="str">
        <f t="shared" si="498"/>
        <v/>
      </c>
      <c r="Q2896" s="52" t="str">
        <f t="shared" si="499"/>
        <v/>
      </c>
      <c r="R2896" s="55" t="str">
        <f t="shared" si="500"/>
        <v/>
      </c>
      <c r="S2896" s="52" t="str">
        <f t="shared" si="508"/>
        <v/>
      </c>
      <c r="T2896" s="83" t="str">
        <f t="shared" si="501"/>
        <v/>
      </c>
      <c r="U2896" s="53" t="str">
        <f>IF(S2896="","",COUNTIF($S$7:S2896,"該当２"))</f>
        <v/>
      </c>
      <c r="V2896" s="56" t="str">
        <f t="shared" si="502"/>
        <v/>
      </c>
      <c r="W2896" s="83" t="str">
        <f t="shared" si="503"/>
        <v/>
      </c>
      <c r="X2896" s="53" t="str">
        <f>IF(V2896="","",COUNTIF($V$7:V2896,"該当３"))</f>
        <v/>
      </c>
    </row>
    <row r="2897" spans="2:24">
      <c r="B2897" s="78"/>
      <c r="C2897" s="77"/>
      <c r="D2897" s="78"/>
      <c r="E2897" s="77"/>
      <c r="K2897" s="52" t="str">
        <f t="shared" si="504"/>
        <v/>
      </c>
      <c r="L2897" s="83" t="str">
        <f t="shared" si="505"/>
        <v/>
      </c>
      <c r="M2897" s="53" t="str">
        <f>IF(K2897="","",COUNTIF($K$7:K2897,"ﾘｽﾄ１"))</f>
        <v/>
      </c>
      <c r="N2897" s="53" t="str">
        <f t="shared" si="506"/>
        <v/>
      </c>
      <c r="O2897" s="54" t="str">
        <f t="shared" si="507"/>
        <v/>
      </c>
      <c r="P2897" s="53" t="str">
        <f t="shared" si="498"/>
        <v/>
      </c>
      <c r="Q2897" s="52" t="str">
        <f t="shared" si="499"/>
        <v/>
      </c>
      <c r="R2897" s="55" t="str">
        <f t="shared" si="500"/>
        <v/>
      </c>
      <c r="S2897" s="52" t="str">
        <f t="shared" si="508"/>
        <v/>
      </c>
      <c r="T2897" s="83" t="str">
        <f t="shared" si="501"/>
        <v/>
      </c>
      <c r="U2897" s="53" t="str">
        <f>IF(S2897="","",COUNTIF($S$7:S2897,"該当２"))</f>
        <v/>
      </c>
      <c r="V2897" s="56" t="str">
        <f t="shared" si="502"/>
        <v/>
      </c>
      <c r="W2897" s="83" t="str">
        <f t="shared" si="503"/>
        <v/>
      </c>
      <c r="X2897" s="53" t="str">
        <f>IF(V2897="","",COUNTIF($V$7:V2897,"該当３"))</f>
        <v/>
      </c>
    </row>
    <row r="2898" spans="2:24">
      <c r="B2898" s="78"/>
      <c r="C2898" s="77"/>
      <c r="D2898" s="78"/>
      <c r="E2898" s="77"/>
      <c r="K2898" s="52" t="str">
        <f t="shared" si="504"/>
        <v/>
      </c>
      <c r="L2898" s="83" t="str">
        <f t="shared" si="505"/>
        <v/>
      </c>
      <c r="M2898" s="53" t="str">
        <f>IF(K2898="","",COUNTIF($K$7:K2898,"ﾘｽﾄ１"))</f>
        <v/>
      </c>
      <c r="N2898" s="53" t="str">
        <f t="shared" si="506"/>
        <v/>
      </c>
      <c r="O2898" s="54" t="str">
        <f t="shared" si="507"/>
        <v/>
      </c>
      <c r="P2898" s="53" t="str">
        <f t="shared" si="498"/>
        <v/>
      </c>
      <c r="Q2898" s="52" t="str">
        <f t="shared" si="499"/>
        <v/>
      </c>
      <c r="R2898" s="55" t="str">
        <f t="shared" si="500"/>
        <v/>
      </c>
      <c r="S2898" s="52" t="str">
        <f t="shared" si="508"/>
        <v/>
      </c>
      <c r="T2898" s="83" t="str">
        <f t="shared" si="501"/>
        <v/>
      </c>
      <c r="U2898" s="53" t="str">
        <f>IF(S2898="","",COUNTIF($S$7:S2898,"該当２"))</f>
        <v/>
      </c>
      <c r="V2898" s="56" t="str">
        <f t="shared" si="502"/>
        <v/>
      </c>
      <c r="W2898" s="83" t="str">
        <f t="shared" si="503"/>
        <v/>
      </c>
      <c r="X2898" s="53" t="str">
        <f>IF(V2898="","",COUNTIF($V$7:V2898,"該当３"))</f>
        <v/>
      </c>
    </row>
    <row r="2899" spans="2:24">
      <c r="B2899" s="78"/>
      <c r="C2899" s="77"/>
      <c r="D2899" s="78"/>
      <c r="E2899" s="77"/>
      <c r="K2899" s="52" t="str">
        <f t="shared" si="504"/>
        <v/>
      </c>
      <c r="L2899" s="83" t="str">
        <f t="shared" si="505"/>
        <v/>
      </c>
      <c r="M2899" s="53" t="str">
        <f>IF(K2899="","",COUNTIF($K$7:K2899,"ﾘｽﾄ１"))</f>
        <v/>
      </c>
      <c r="N2899" s="53" t="str">
        <f t="shared" si="506"/>
        <v/>
      </c>
      <c r="O2899" s="54" t="str">
        <f t="shared" si="507"/>
        <v/>
      </c>
      <c r="P2899" s="53" t="str">
        <f t="shared" si="498"/>
        <v/>
      </c>
      <c r="Q2899" s="52" t="str">
        <f t="shared" si="499"/>
        <v/>
      </c>
      <c r="R2899" s="55" t="str">
        <f t="shared" si="500"/>
        <v/>
      </c>
      <c r="S2899" s="52" t="str">
        <f t="shared" si="508"/>
        <v/>
      </c>
      <c r="T2899" s="83" t="str">
        <f t="shared" si="501"/>
        <v/>
      </c>
      <c r="U2899" s="53" t="str">
        <f>IF(S2899="","",COUNTIF($S$7:S2899,"該当２"))</f>
        <v/>
      </c>
      <c r="V2899" s="56" t="str">
        <f t="shared" si="502"/>
        <v/>
      </c>
      <c r="W2899" s="83" t="str">
        <f t="shared" si="503"/>
        <v/>
      </c>
      <c r="X2899" s="53" t="str">
        <f>IF(V2899="","",COUNTIF($V$7:V2899,"該当３"))</f>
        <v/>
      </c>
    </row>
    <row r="2900" spans="2:24">
      <c r="B2900" s="78"/>
      <c r="C2900" s="77"/>
      <c r="D2900" s="78"/>
      <c r="E2900" s="77"/>
      <c r="K2900" s="52" t="str">
        <f t="shared" si="504"/>
        <v/>
      </c>
      <c r="L2900" s="83" t="str">
        <f t="shared" si="505"/>
        <v/>
      </c>
      <c r="M2900" s="53" t="str">
        <f>IF(K2900="","",COUNTIF($K$7:K2900,"ﾘｽﾄ１"))</f>
        <v/>
      </c>
      <c r="N2900" s="53" t="str">
        <f t="shared" si="506"/>
        <v/>
      </c>
      <c r="O2900" s="54" t="str">
        <f t="shared" si="507"/>
        <v/>
      </c>
      <c r="P2900" s="53" t="str">
        <f t="shared" si="498"/>
        <v/>
      </c>
      <c r="Q2900" s="52" t="str">
        <f t="shared" si="499"/>
        <v/>
      </c>
      <c r="R2900" s="55" t="str">
        <f t="shared" si="500"/>
        <v/>
      </c>
      <c r="S2900" s="52" t="str">
        <f t="shared" si="508"/>
        <v/>
      </c>
      <c r="T2900" s="83" t="str">
        <f t="shared" si="501"/>
        <v/>
      </c>
      <c r="U2900" s="53" t="str">
        <f>IF(S2900="","",COUNTIF($S$7:S2900,"該当２"))</f>
        <v/>
      </c>
      <c r="V2900" s="56" t="str">
        <f t="shared" si="502"/>
        <v/>
      </c>
      <c r="W2900" s="83" t="str">
        <f t="shared" si="503"/>
        <v/>
      </c>
      <c r="X2900" s="53" t="str">
        <f>IF(V2900="","",COUNTIF($V$7:V2900,"該当３"))</f>
        <v/>
      </c>
    </row>
    <row r="2901" spans="2:24">
      <c r="B2901" s="78"/>
      <c r="C2901" s="77"/>
      <c r="D2901" s="78"/>
      <c r="E2901" s="77"/>
      <c r="K2901" s="52" t="str">
        <f t="shared" si="504"/>
        <v/>
      </c>
      <c r="L2901" s="83" t="str">
        <f t="shared" si="505"/>
        <v/>
      </c>
      <c r="M2901" s="53" t="str">
        <f>IF(K2901="","",COUNTIF($K$7:K2901,"ﾘｽﾄ１"))</f>
        <v/>
      </c>
      <c r="N2901" s="53" t="str">
        <f t="shared" si="506"/>
        <v/>
      </c>
      <c r="O2901" s="54" t="str">
        <f t="shared" si="507"/>
        <v/>
      </c>
      <c r="P2901" s="53" t="str">
        <f t="shared" si="498"/>
        <v/>
      </c>
      <c r="Q2901" s="52" t="str">
        <f t="shared" si="499"/>
        <v/>
      </c>
      <c r="R2901" s="55" t="str">
        <f t="shared" si="500"/>
        <v/>
      </c>
      <c r="S2901" s="52" t="str">
        <f t="shared" si="508"/>
        <v/>
      </c>
      <c r="T2901" s="83" t="str">
        <f t="shared" si="501"/>
        <v/>
      </c>
      <c r="U2901" s="53" t="str">
        <f>IF(S2901="","",COUNTIF($S$7:S2901,"該当２"))</f>
        <v/>
      </c>
      <c r="V2901" s="56" t="str">
        <f t="shared" si="502"/>
        <v/>
      </c>
      <c r="W2901" s="83" t="str">
        <f t="shared" si="503"/>
        <v/>
      </c>
      <c r="X2901" s="53" t="str">
        <f>IF(V2901="","",COUNTIF($V$7:V2901,"該当３"))</f>
        <v/>
      </c>
    </row>
    <row r="2902" spans="2:24">
      <c r="B2902" s="78"/>
      <c r="C2902" s="77"/>
      <c r="D2902" s="78"/>
      <c r="E2902" s="77"/>
      <c r="K2902" s="52" t="str">
        <f t="shared" si="504"/>
        <v/>
      </c>
      <c r="L2902" s="83" t="str">
        <f t="shared" si="505"/>
        <v/>
      </c>
      <c r="M2902" s="53" t="str">
        <f>IF(K2902="","",COUNTIF($K$7:K2902,"ﾘｽﾄ１"))</f>
        <v/>
      </c>
      <c r="N2902" s="53" t="str">
        <f t="shared" si="506"/>
        <v/>
      </c>
      <c r="O2902" s="54" t="str">
        <f t="shared" si="507"/>
        <v/>
      </c>
      <c r="P2902" s="53" t="str">
        <f t="shared" si="498"/>
        <v/>
      </c>
      <c r="Q2902" s="52" t="str">
        <f t="shared" si="499"/>
        <v/>
      </c>
      <c r="R2902" s="55" t="str">
        <f t="shared" si="500"/>
        <v/>
      </c>
      <c r="S2902" s="52" t="str">
        <f t="shared" si="508"/>
        <v/>
      </c>
      <c r="T2902" s="83" t="str">
        <f t="shared" si="501"/>
        <v/>
      </c>
      <c r="U2902" s="53" t="str">
        <f>IF(S2902="","",COUNTIF($S$7:S2902,"該当２"))</f>
        <v/>
      </c>
      <c r="V2902" s="56" t="str">
        <f t="shared" si="502"/>
        <v/>
      </c>
      <c r="W2902" s="83" t="str">
        <f t="shared" si="503"/>
        <v/>
      </c>
      <c r="X2902" s="53" t="str">
        <f>IF(V2902="","",COUNTIF($V$7:V2902,"該当３"))</f>
        <v/>
      </c>
    </row>
    <row r="2903" spans="2:24">
      <c r="B2903" s="78"/>
      <c r="C2903" s="77"/>
      <c r="D2903" s="78"/>
      <c r="E2903" s="77"/>
      <c r="K2903" s="52" t="str">
        <f t="shared" si="504"/>
        <v/>
      </c>
      <c r="L2903" s="83" t="str">
        <f t="shared" si="505"/>
        <v/>
      </c>
      <c r="M2903" s="53" t="str">
        <f>IF(K2903="","",COUNTIF($K$7:K2903,"ﾘｽﾄ１"))</f>
        <v/>
      </c>
      <c r="N2903" s="53" t="str">
        <f t="shared" si="506"/>
        <v/>
      </c>
      <c r="O2903" s="54" t="str">
        <f t="shared" si="507"/>
        <v/>
      </c>
      <c r="P2903" s="53" t="str">
        <f t="shared" si="498"/>
        <v/>
      </c>
      <c r="Q2903" s="52" t="str">
        <f t="shared" si="499"/>
        <v/>
      </c>
      <c r="R2903" s="55" t="str">
        <f t="shared" si="500"/>
        <v/>
      </c>
      <c r="S2903" s="52" t="str">
        <f t="shared" si="508"/>
        <v/>
      </c>
      <c r="T2903" s="83" t="str">
        <f t="shared" si="501"/>
        <v/>
      </c>
      <c r="U2903" s="53" t="str">
        <f>IF(S2903="","",COUNTIF($S$7:S2903,"該当２"))</f>
        <v/>
      </c>
      <c r="V2903" s="56" t="str">
        <f t="shared" si="502"/>
        <v/>
      </c>
      <c r="W2903" s="83" t="str">
        <f t="shared" si="503"/>
        <v/>
      </c>
      <c r="X2903" s="53" t="str">
        <f>IF(V2903="","",COUNTIF($V$7:V2903,"該当３"))</f>
        <v/>
      </c>
    </row>
    <row r="2904" spans="2:24">
      <c r="B2904" s="78"/>
      <c r="C2904" s="77"/>
      <c r="D2904" s="78"/>
      <c r="E2904" s="77"/>
      <c r="K2904" s="52" t="str">
        <f t="shared" si="504"/>
        <v/>
      </c>
      <c r="L2904" s="83" t="str">
        <f t="shared" si="505"/>
        <v/>
      </c>
      <c r="M2904" s="53" t="str">
        <f>IF(K2904="","",COUNTIF($K$7:K2904,"ﾘｽﾄ１"))</f>
        <v/>
      </c>
      <c r="N2904" s="53" t="str">
        <f t="shared" si="506"/>
        <v/>
      </c>
      <c r="O2904" s="54" t="str">
        <f t="shared" si="507"/>
        <v/>
      </c>
      <c r="P2904" s="53" t="str">
        <f t="shared" si="498"/>
        <v/>
      </c>
      <c r="Q2904" s="52" t="str">
        <f t="shared" si="499"/>
        <v/>
      </c>
      <c r="R2904" s="55" t="str">
        <f t="shared" si="500"/>
        <v/>
      </c>
      <c r="S2904" s="52" t="str">
        <f t="shared" si="508"/>
        <v/>
      </c>
      <c r="T2904" s="83" t="str">
        <f t="shared" si="501"/>
        <v/>
      </c>
      <c r="U2904" s="53" t="str">
        <f>IF(S2904="","",COUNTIF($S$7:S2904,"該当２"))</f>
        <v/>
      </c>
      <c r="V2904" s="56" t="str">
        <f t="shared" si="502"/>
        <v/>
      </c>
      <c r="W2904" s="83" t="str">
        <f t="shared" si="503"/>
        <v/>
      </c>
      <c r="X2904" s="53" t="str">
        <f>IF(V2904="","",COUNTIF($V$7:V2904,"該当３"))</f>
        <v/>
      </c>
    </row>
    <row r="2905" spans="2:24">
      <c r="B2905" s="78"/>
      <c r="C2905" s="77"/>
      <c r="D2905" s="78"/>
      <c r="E2905" s="77"/>
      <c r="K2905" s="52" t="str">
        <f t="shared" si="504"/>
        <v/>
      </c>
      <c r="L2905" s="83" t="str">
        <f t="shared" si="505"/>
        <v/>
      </c>
      <c r="M2905" s="53" t="str">
        <f>IF(K2905="","",COUNTIF($K$7:K2905,"ﾘｽﾄ１"))</f>
        <v/>
      </c>
      <c r="N2905" s="53" t="str">
        <f t="shared" si="506"/>
        <v/>
      </c>
      <c r="O2905" s="54" t="str">
        <f t="shared" si="507"/>
        <v/>
      </c>
      <c r="P2905" s="53" t="str">
        <f t="shared" si="498"/>
        <v/>
      </c>
      <c r="Q2905" s="52" t="str">
        <f t="shared" si="499"/>
        <v/>
      </c>
      <c r="R2905" s="55" t="str">
        <f t="shared" si="500"/>
        <v/>
      </c>
      <c r="S2905" s="52" t="str">
        <f t="shared" si="508"/>
        <v/>
      </c>
      <c r="T2905" s="83" t="str">
        <f t="shared" si="501"/>
        <v/>
      </c>
      <c r="U2905" s="53" t="str">
        <f>IF(S2905="","",COUNTIF($S$7:S2905,"該当２"))</f>
        <v/>
      </c>
      <c r="V2905" s="56" t="str">
        <f t="shared" si="502"/>
        <v/>
      </c>
      <c r="W2905" s="83" t="str">
        <f t="shared" si="503"/>
        <v/>
      </c>
      <c r="X2905" s="53" t="str">
        <f>IF(V2905="","",COUNTIF($V$7:V2905,"該当３"))</f>
        <v/>
      </c>
    </row>
    <row r="2906" spans="2:24">
      <c r="B2906" s="78"/>
      <c r="C2906" s="77"/>
      <c r="D2906" s="78"/>
      <c r="E2906" s="77"/>
      <c r="K2906" s="52" t="str">
        <f t="shared" si="504"/>
        <v/>
      </c>
      <c r="L2906" s="83" t="str">
        <f t="shared" si="505"/>
        <v/>
      </c>
      <c r="M2906" s="53" t="str">
        <f>IF(K2906="","",COUNTIF($K$7:K2906,"ﾘｽﾄ１"))</f>
        <v/>
      </c>
      <c r="N2906" s="53" t="str">
        <f t="shared" si="506"/>
        <v/>
      </c>
      <c r="O2906" s="54" t="str">
        <f t="shared" si="507"/>
        <v/>
      </c>
      <c r="P2906" s="53" t="str">
        <f t="shared" si="498"/>
        <v/>
      </c>
      <c r="Q2906" s="52" t="str">
        <f t="shared" si="499"/>
        <v/>
      </c>
      <c r="R2906" s="55" t="str">
        <f t="shared" si="500"/>
        <v/>
      </c>
      <c r="S2906" s="52" t="str">
        <f t="shared" si="508"/>
        <v/>
      </c>
      <c r="T2906" s="83" t="str">
        <f t="shared" si="501"/>
        <v/>
      </c>
      <c r="U2906" s="53" t="str">
        <f>IF(S2906="","",COUNTIF($S$7:S2906,"該当２"))</f>
        <v/>
      </c>
      <c r="V2906" s="56" t="str">
        <f t="shared" si="502"/>
        <v/>
      </c>
      <c r="W2906" s="83" t="str">
        <f t="shared" si="503"/>
        <v/>
      </c>
      <c r="X2906" s="53" t="str">
        <f>IF(V2906="","",COUNTIF($V$7:V2906,"該当３"))</f>
        <v/>
      </c>
    </row>
    <row r="2907" spans="2:24">
      <c r="B2907" s="78"/>
      <c r="C2907" s="77"/>
      <c r="D2907" s="78"/>
      <c r="E2907" s="77"/>
      <c r="K2907" s="52" t="str">
        <f t="shared" si="504"/>
        <v/>
      </c>
      <c r="L2907" s="83" t="str">
        <f t="shared" si="505"/>
        <v/>
      </c>
      <c r="M2907" s="53" t="str">
        <f>IF(K2907="","",COUNTIF($K$7:K2907,"ﾘｽﾄ１"))</f>
        <v/>
      </c>
      <c r="N2907" s="53" t="str">
        <f t="shared" si="506"/>
        <v/>
      </c>
      <c r="O2907" s="54" t="str">
        <f t="shared" si="507"/>
        <v/>
      </c>
      <c r="P2907" s="53" t="str">
        <f t="shared" si="498"/>
        <v/>
      </c>
      <c r="Q2907" s="52" t="str">
        <f t="shared" si="499"/>
        <v/>
      </c>
      <c r="R2907" s="55" t="str">
        <f t="shared" si="500"/>
        <v/>
      </c>
      <c r="S2907" s="52" t="str">
        <f t="shared" si="508"/>
        <v/>
      </c>
      <c r="T2907" s="83" t="str">
        <f t="shared" si="501"/>
        <v/>
      </c>
      <c r="U2907" s="53" t="str">
        <f>IF(S2907="","",COUNTIF($S$7:S2907,"該当２"))</f>
        <v/>
      </c>
      <c r="V2907" s="56" t="str">
        <f t="shared" si="502"/>
        <v/>
      </c>
      <c r="W2907" s="83" t="str">
        <f t="shared" si="503"/>
        <v/>
      </c>
      <c r="X2907" s="53" t="str">
        <f>IF(V2907="","",COUNTIF($V$7:V2907,"該当３"))</f>
        <v/>
      </c>
    </row>
    <row r="2908" spans="2:24">
      <c r="B2908" s="78"/>
      <c r="C2908" s="77"/>
      <c r="D2908" s="78"/>
      <c r="E2908" s="77"/>
      <c r="K2908" s="52" t="str">
        <f t="shared" si="504"/>
        <v/>
      </c>
      <c r="L2908" s="83" t="str">
        <f t="shared" si="505"/>
        <v/>
      </c>
      <c r="M2908" s="53" t="str">
        <f>IF(K2908="","",COUNTIF($K$7:K2908,"ﾘｽﾄ１"))</f>
        <v/>
      </c>
      <c r="N2908" s="53" t="str">
        <f t="shared" si="506"/>
        <v/>
      </c>
      <c r="O2908" s="54" t="str">
        <f t="shared" si="507"/>
        <v/>
      </c>
      <c r="P2908" s="53" t="str">
        <f t="shared" si="498"/>
        <v/>
      </c>
      <c r="Q2908" s="52" t="str">
        <f t="shared" si="499"/>
        <v/>
      </c>
      <c r="R2908" s="55" t="str">
        <f t="shared" si="500"/>
        <v/>
      </c>
      <c r="S2908" s="52" t="str">
        <f t="shared" si="508"/>
        <v/>
      </c>
      <c r="T2908" s="83" t="str">
        <f t="shared" si="501"/>
        <v/>
      </c>
      <c r="U2908" s="53" t="str">
        <f>IF(S2908="","",COUNTIF($S$7:S2908,"該当２"))</f>
        <v/>
      </c>
      <c r="V2908" s="56" t="str">
        <f t="shared" si="502"/>
        <v/>
      </c>
      <c r="W2908" s="83" t="str">
        <f t="shared" si="503"/>
        <v/>
      </c>
      <c r="X2908" s="53" t="str">
        <f>IF(V2908="","",COUNTIF($V$7:V2908,"該当３"))</f>
        <v/>
      </c>
    </row>
    <row r="2909" spans="2:24">
      <c r="B2909" s="78"/>
      <c r="C2909" s="77"/>
      <c r="D2909" s="78"/>
      <c r="E2909" s="77"/>
      <c r="K2909" s="52" t="str">
        <f t="shared" si="504"/>
        <v/>
      </c>
      <c r="L2909" s="83" t="str">
        <f t="shared" si="505"/>
        <v/>
      </c>
      <c r="M2909" s="53" t="str">
        <f>IF(K2909="","",COUNTIF($K$7:K2909,"ﾘｽﾄ１"))</f>
        <v/>
      </c>
      <c r="N2909" s="53" t="str">
        <f t="shared" si="506"/>
        <v/>
      </c>
      <c r="O2909" s="54" t="str">
        <f t="shared" si="507"/>
        <v/>
      </c>
      <c r="P2909" s="53" t="str">
        <f t="shared" si="498"/>
        <v/>
      </c>
      <c r="Q2909" s="52" t="str">
        <f t="shared" si="499"/>
        <v/>
      </c>
      <c r="R2909" s="55" t="str">
        <f t="shared" si="500"/>
        <v/>
      </c>
      <c r="S2909" s="52" t="str">
        <f t="shared" si="508"/>
        <v/>
      </c>
      <c r="T2909" s="83" t="str">
        <f t="shared" si="501"/>
        <v/>
      </c>
      <c r="U2909" s="53" t="str">
        <f>IF(S2909="","",COUNTIF($S$7:S2909,"該当２"))</f>
        <v/>
      </c>
      <c r="V2909" s="56" t="str">
        <f t="shared" si="502"/>
        <v/>
      </c>
      <c r="W2909" s="83" t="str">
        <f t="shared" si="503"/>
        <v/>
      </c>
      <c r="X2909" s="53" t="str">
        <f>IF(V2909="","",COUNTIF($V$7:V2909,"該当３"))</f>
        <v/>
      </c>
    </row>
    <row r="2910" spans="2:24">
      <c r="B2910" s="78"/>
      <c r="C2910" s="77"/>
      <c r="D2910" s="78"/>
      <c r="E2910" s="77"/>
      <c r="K2910" s="52" t="str">
        <f t="shared" si="504"/>
        <v/>
      </c>
      <c r="L2910" s="83" t="str">
        <f t="shared" si="505"/>
        <v/>
      </c>
      <c r="M2910" s="53" t="str">
        <f>IF(K2910="","",COUNTIF($K$7:K2910,"ﾘｽﾄ１"))</f>
        <v/>
      </c>
      <c r="N2910" s="53" t="str">
        <f t="shared" si="506"/>
        <v/>
      </c>
      <c r="O2910" s="54" t="str">
        <f t="shared" si="507"/>
        <v/>
      </c>
      <c r="P2910" s="53" t="str">
        <f t="shared" si="498"/>
        <v/>
      </c>
      <c r="Q2910" s="52" t="str">
        <f t="shared" si="499"/>
        <v/>
      </c>
      <c r="R2910" s="55" t="str">
        <f t="shared" si="500"/>
        <v/>
      </c>
      <c r="S2910" s="52" t="str">
        <f t="shared" si="508"/>
        <v/>
      </c>
      <c r="T2910" s="83" t="str">
        <f t="shared" si="501"/>
        <v/>
      </c>
      <c r="U2910" s="53" t="str">
        <f>IF(S2910="","",COUNTIF($S$7:S2910,"該当２"))</f>
        <v/>
      </c>
      <c r="V2910" s="56" t="str">
        <f t="shared" si="502"/>
        <v/>
      </c>
      <c r="W2910" s="83" t="str">
        <f t="shared" si="503"/>
        <v/>
      </c>
      <c r="X2910" s="53" t="str">
        <f>IF(V2910="","",COUNTIF($V$7:V2910,"該当３"))</f>
        <v/>
      </c>
    </row>
    <row r="2911" spans="2:24">
      <c r="B2911" s="78"/>
      <c r="C2911" s="77"/>
      <c r="D2911" s="78"/>
      <c r="E2911" s="77"/>
      <c r="K2911" s="52" t="str">
        <f t="shared" si="504"/>
        <v/>
      </c>
      <c r="L2911" s="83" t="str">
        <f t="shared" si="505"/>
        <v/>
      </c>
      <c r="M2911" s="53" t="str">
        <f>IF(K2911="","",COUNTIF($K$7:K2911,"ﾘｽﾄ１"))</f>
        <v/>
      </c>
      <c r="N2911" s="53" t="str">
        <f t="shared" si="506"/>
        <v/>
      </c>
      <c r="O2911" s="54" t="str">
        <f t="shared" si="507"/>
        <v/>
      </c>
      <c r="P2911" s="53" t="str">
        <f t="shared" si="498"/>
        <v/>
      </c>
      <c r="Q2911" s="52" t="str">
        <f t="shared" si="499"/>
        <v/>
      </c>
      <c r="R2911" s="55" t="str">
        <f t="shared" si="500"/>
        <v/>
      </c>
      <c r="S2911" s="52" t="str">
        <f t="shared" si="508"/>
        <v/>
      </c>
      <c r="T2911" s="83" t="str">
        <f t="shared" si="501"/>
        <v/>
      </c>
      <c r="U2911" s="53" t="str">
        <f>IF(S2911="","",COUNTIF($S$7:S2911,"該当２"))</f>
        <v/>
      </c>
      <c r="V2911" s="56" t="str">
        <f t="shared" si="502"/>
        <v/>
      </c>
      <c r="W2911" s="83" t="str">
        <f t="shared" si="503"/>
        <v/>
      </c>
      <c r="X2911" s="53" t="str">
        <f>IF(V2911="","",COUNTIF($V$7:V2911,"該当３"))</f>
        <v/>
      </c>
    </row>
    <row r="2912" spans="2:24">
      <c r="B2912" s="78"/>
      <c r="C2912" s="77"/>
      <c r="D2912" s="78"/>
      <c r="E2912" s="77"/>
      <c r="K2912" s="52" t="str">
        <f t="shared" si="504"/>
        <v/>
      </c>
      <c r="L2912" s="83" t="str">
        <f t="shared" si="505"/>
        <v/>
      </c>
      <c r="M2912" s="53" t="str">
        <f>IF(K2912="","",COUNTIF($K$7:K2912,"ﾘｽﾄ１"))</f>
        <v/>
      </c>
      <c r="N2912" s="53" t="str">
        <f t="shared" si="506"/>
        <v/>
      </c>
      <c r="O2912" s="54" t="str">
        <f t="shared" si="507"/>
        <v/>
      </c>
      <c r="P2912" s="53" t="str">
        <f t="shared" si="498"/>
        <v/>
      </c>
      <c r="Q2912" s="52" t="str">
        <f t="shared" si="499"/>
        <v/>
      </c>
      <c r="R2912" s="55" t="str">
        <f t="shared" si="500"/>
        <v/>
      </c>
      <c r="S2912" s="52" t="str">
        <f t="shared" si="508"/>
        <v/>
      </c>
      <c r="T2912" s="83" t="str">
        <f t="shared" si="501"/>
        <v/>
      </c>
      <c r="U2912" s="53" t="str">
        <f>IF(S2912="","",COUNTIF($S$7:S2912,"該当２"))</f>
        <v/>
      </c>
      <c r="V2912" s="56" t="str">
        <f t="shared" si="502"/>
        <v/>
      </c>
      <c r="W2912" s="83" t="str">
        <f t="shared" si="503"/>
        <v/>
      </c>
      <c r="X2912" s="53" t="str">
        <f>IF(V2912="","",COUNTIF($V$7:V2912,"該当３"))</f>
        <v/>
      </c>
    </row>
    <row r="2913" spans="2:24">
      <c r="B2913" s="78"/>
      <c r="C2913" s="77"/>
      <c r="D2913" s="78"/>
      <c r="E2913" s="77"/>
      <c r="K2913" s="52" t="str">
        <f t="shared" si="504"/>
        <v/>
      </c>
      <c r="L2913" s="83" t="str">
        <f t="shared" si="505"/>
        <v/>
      </c>
      <c r="M2913" s="53" t="str">
        <f>IF(K2913="","",COUNTIF($K$7:K2913,"ﾘｽﾄ１"))</f>
        <v/>
      </c>
      <c r="N2913" s="53" t="str">
        <f t="shared" si="506"/>
        <v/>
      </c>
      <c r="O2913" s="54" t="str">
        <f t="shared" si="507"/>
        <v/>
      </c>
      <c r="P2913" s="53" t="str">
        <f t="shared" si="498"/>
        <v/>
      </c>
      <c r="Q2913" s="52" t="str">
        <f t="shared" si="499"/>
        <v/>
      </c>
      <c r="R2913" s="55" t="str">
        <f t="shared" si="500"/>
        <v/>
      </c>
      <c r="S2913" s="52" t="str">
        <f t="shared" si="508"/>
        <v/>
      </c>
      <c r="T2913" s="83" t="str">
        <f t="shared" si="501"/>
        <v/>
      </c>
      <c r="U2913" s="53" t="str">
        <f>IF(S2913="","",COUNTIF($S$7:S2913,"該当２"))</f>
        <v/>
      </c>
      <c r="V2913" s="56" t="str">
        <f t="shared" si="502"/>
        <v/>
      </c>
      <c r="W2913" s="83" t="str">
        <f t="shared" si="503"/>
        <v/>
      </c>
      <c r="X2913" s="53" t="str">
        <f>IF(V2913="","",COUNTIF($V$7:V2913,"該当３"))</f>
        <v/>
      </c>
    </row>
    <row r="2914" spans="2:24">
      <c r="B2914" s="78"/>
      <c r="C2914" s="77"/>
      <c r="D2914" s="78"/>
      <c r="E2914" s="77"/>
      <c r="K2914" s="52" t="str">
        <f t="shared" si="504"/>
        <v/>
      </c>
      <c r="L2914" s="83" t="str">
        <f t="shared" si="505"/>
        <v/>
      </c>
      <c r="M2914" s="53" t="str">
        <f>IF(K2914="","",COUNTIF($K$7:K2914,"ﾘｽﾄ１"))</f>
        <v/>
      </c>
      <c r="N2914" s="53" t="str">
        <f t="shared" si="506"/>
        <v/>
      </c>
      <c r="O2914" s="54" t="str">
        <f t="shared" si="507"/>
        <v/>
      </c>
      <c r="P2914" s="53" t="str">
        <f t="shared" si="498"/>
        <v/>
      </c>
      <c r="Q2914" s="52" t="str">
        <f t="shared" si="499"/>
        <v/>
      </c>
      <c r="R2914" s="55" t="str">
        <f t="shared" si="500"/>
        <v/>
      </c>
      <c r="S2914" s="52" t="str">
        <f t="shared" si="508"/>
        <v/>
      </c>
      <c r="T2914" s="83" t="str">
        <f t="shared" si="501"/>
        <v/>
      </c>
      <c r="U2914" s="53" t="str">
        <f>IF(S2914="","",COUNTIF($S$7:S2914,"該当２"))</f>
        <v/>
      </c>
      <c r="V2914" s="56" t="str">
        <f t="shared" si="502"/>
        <v/>
      </c>
      <c r="W2914" s="83" t="str">
        <f t="shared" si="503"/>
        <v/>
      </c>
      <c r="X2914" s="53" t="str">
        <f>IF(V2914="","",COUNTIF($V$7:V2914,"該当３"))</f>
        <v/>
      </c>
    </row>
    <row r="2915" spans="2:24">
      <c r="B2915" s="78"/>
      <c r="C2915" s="77"/>
      <c r="D2915" s="78"/>
      <c r="E2915" s="77"/>
      <c r="K2915" s="52" t="str">
        <f t="shared" si="504"/>
        <v/>
      </c>
      <c r="L2915" s="83" t="str">
        <f t="shared" si="505"/>
        <v/>
      </c>
      <c r="M2915" s="53" t="str">
        <f>IF(K2915="","",COUNTIF($K$7:K2915,"ﾘｽﾄ１"))</f>
        <v/>
      </c>
      <c r="N2915" s="53" t="str">
        <f t="shared" si="506"/>
        <v/>
      </c>
      <c r="O2915" s="54" t="str">
        <f t="shared" si="507"/>
        <v/>
      </c>
      <c r="P2915" s="53" t="str">
        <f t="shared" si="498"/>
        <v/>
      </c>
      <c r="Q2915" s="52" t="str">
        <f t="shared" si="499"/>
        <v/>
      </c>
      <c r="R2915" s="55" t="str">
        <f t="shared" si="500"/>
        <v/>
      </c>
      <c r="S2915" s="52" t="str">
        <f t="shared" si="508"/>
        <v/>
      </c>
      <c r="T2915" s="83" t="str">
        <f t="shared" si="501"/>
        <v/>
      </c>
      <c r="U2915" s="53" t="str">
        <f>IF(S2915="","",COUNTIF($S$7:S2915,"該当２"))</f>
        <v/>
      </c>
      <c r="V2915" s="56" t="str">
        <f t="shared" si="502"/>
        <v/>
      </c>
      <c r="W2915" s="83" t="str">
        <f t="shared" si="503"/>
        <v/>
      </c>
      <c r="X2915" s="53" t="str">
        <f>IF(V2915="","",COUNTIF($V$7:V2915,"該当３"))</f>
        <v/>
      </c>
    </row>
    <row r="2916" spans="2:24">
      <c r="B2916" s="78"/>
      <c r="C2916" s="77"/>
      <c r="D2916" s="78"/>
      <c r="E2916" s="77"/>
      <c r="K2916" s="52" t="str">
        <f t="shared" si="504"/>
        <v/>
      </c>
      <c r="L2916" s="83" t="str">
        <f t="shared" si="505"/>
        <v/>
      </c>
      <c r="M2916" s="53" t="str">
        <f>IF(K2916="","",COUNTIF($K$7:K2916,"ﾘｽﾄ１"))</f>
        <v/>
      </c>
      <c r="N2916" s="53" t="str">
        <f t="shared" si="506"/>
        <v/>
      </c>
      <c r="O2916" s="54" t="str">
        <f t="shared" si="507"/>
        <v/>
      </c>
      <c r="P2916" s="53" t="str">
        <f t="shared" si="498"/>
        <v/>
      </c>
      <c r="Q2916" s="52" t="str">
        <f t="shared" si="499"/>
        <v/>
      </c>
      <c r="R2916" s="55" t="str">
        <f t="shared" si="500"/>
        <v/>
      </c>
      <c r="S2916" s="52" t="str">
        <f t="shared" si="508"/>
        <v/>
      </c>
      <c r="T2916" s="83" t="str">
        <f t="shared" si="501"/>
        <v/>
      </c>
      <c r="U2916" s="53" t="str">
        <f>IF(S2916="","",COUNTIF($S$7:S2916,"該当２"))</f>
        <v/>
      </c>
      <c r="V2916" s="56" t="str">
        <f t="shared" si="502"/>
        <v/>
      </c>
      <c r="W2916" s="83" t="str">
        <f t="shared" si="503"/>
        <v/>
      </c>
      <c r="X2916" s="53" t="str">
        <f>IF(V2916="","",COUNTIF($V$7:V2916,"該当３"))</f>
        <v/>
      </c>
    </row>
    <row r="2917" spans="2:24">
      <c r="B2917" s="78"/>
      <c r="C2917" s="77"/>
      <c r="D2917" s="78"/>
      <c r="E2917" s="77"/>
      <c r="K2917" s="52" t="str">
        <f t="shared" si="504"/>
        <v/>
      </c>
      <c r="L2917" s="83" t="str">
        <f t="shared" si="505"/>
        <v/>
      </c>
      <c r="M2917" s="53" t="str">
        <f>IF(K2917="","",COUNTIF($K$7:K2917,"ﾘｽﾄ１"))</f>
        <v/>
      </c>
      <c r="N2917" s="53" t="str">
        <f t="shared" si="506"/>
        <v/>
      </c>
      <c r="O2917" s="54" t="str">
        <f t="shared" si="507"/>
        <v/>
      </c>
      <c r="P2917" s="53" t="str">
        <f t="shared" si="498"/>
        <v/>
      </c>
      <c r="Q2917" s="52" t="str">
        <f t="shared" si="499"/>
        <v/>
      </c>
      <c r="R2917" s="55" t="str">
        <f t="shared" si="500"/>
        <v/>
      </c>
      <c r="S2917" s="52" t="str">
        <f t="shared" si="508"/>
        <v/>
      </c>
      <c r="T2917" s="83" t="str">
        <f t="shared" si="501"/>
        <v/>
      </c>
      <c r="U2917" s="53" t="str">
        <f>IF(S2917="","",COUNTIF($S$7:S2917,"該当２"))</f>
        <v/>
      </c>
      <c r="V2917" s="56" t="str">
        <f t="shared" si="502"/>
        <v/>
      </c>
      <c r="W2917" s="83" t="str">
        <f t="shared" si="503"/>
        <v/>
      </c>
      <c r="X2917" s="53" t="str">
        <f>IF(V2917="","",COUNTIF($V$7:V2917,"該当３"))</f>
        <v/>
      </c>
    </row>
    <row r="2918" spans="2:24">
      <c r="B2918" s="78"/>
      <c r="C2918" s="77"/>
      <c r="D2918" s="78"/>
      <c r="E2918" s="77"/>
      <c r="K2918" s="52" t="str">
        <f t="shared" si="504"/>
        <v/>
      </c>
      <c r="L2918" s="83" t="str">
        <f t="shared" si="505"/>
        <v/>
      </c>
      <c r="M2918" s="53" t="str">
        <f>IF(K2918="","",COUNTIF($K$7:K2918,"ﾘｽﾄ１"))</f>
        <v/>
      </c>
      <c r="N2918" s="53" t="str">
        <f t="shared" si="506"/>
        <v/>
      </c>
      <c r="O2918" s="54" t="str">
        <f t="shared" si="507"/>
        <v/>
      </c>
      <c r="P2918" s="53" t="str">
        <f t="shared" si="498"/>
        <v/>
      </c>
      <c r="Q2918" s="52" t="str">
        <f t="shared" si="499"/>
        <v/>
      </c>
      <c r="R2918" s="55" t="str">
        <f t="shared" si="500"/>
        <v/>
      </c>
      <c r="S2918" s="52" t="str">
        <f t="shared" si="508"/>
        <v/>
      </c>
      <c r="T2918" s="83" t="str">
        <f t="shared" si="501"/>
        <v/>
      </c>
      <c r="U2918" s="53" t="str">
        <f>IF(S2918="","",COUNTIF($S$7:S2918,"該当２"))</f>
        <v/>
      </c>
      <c r="V2918" s="56" t="str">
        <f t="shared" si="502"/>
        <v/>
      </c>
      <c r="W2918" s="83" t="str">
        <f t="shared" si="503"/>
        <v/>
      </c>
      <c r="X2918" s="53" t="str">
        <f>IF(V2918="","",COUNTIF($V$7:V2918,"該当３"))</f>
        <v/>
      </c>
    </row>
    <row r="2919" spans="2:24">
      <c r="B2919" s="78"/>
      <c r="C2919" s="77"/>
      <c r="D2919" s="78"/>
      <c r="E2919" s="77"/>
      <c r="K2919" s="52" t="str">
        <f t="shared" si="504"/>
        <v/>
      </c>
      <c r="L2919" s="83" t="str">
        <f t="shared" si="505"/>
        <v/>
      </c>
      <c r="M2919" s="53" t="str">
        <f>IF(K2919="","",COUNTIF($K$7:K2919,"ﾘｽﾄ１"))</f>
        <v/>
      </c>
      <c r="N2919" s="53" t="str">
        <f t="shared" si="506"/>
        <v/>
      </c>
      <c r="O2919" s="54" t="str">
        <f t="shared" si="507"/>
        <v/>
      </c>
      <c r="P2919" s="53" t="str">
        <f t="shared" si="498"/>
        <v/>
      </c>
      <c r="Q2919" s="52" t="str">
        <f t="shared" si="499"/>
        <v/>
      </c>
      <c r="R2919" s="55" t="str">
        <f t="shared" si="500"/>
        <v/>
      </c>
      <c r="S2919" s="52" t="str">
        <f t="shared" si="508"/>
        <v/>
      </c>
      <c r="T2919" s="83" t="str">
        <f t="shared" si="501"/>
        <v/>
      </c>
      <c r="U2919" s="53" t="str">
        <f>IF(S2919="","",COUNTIF($S$7:S2919,"該当２"))</f>
        <v/>
      </c>
      <c r="V2919" s="56" t="str">
        <f t="shared" si="502"/>
        <v/>
      </c>
      <c r="W2919" s="83" t="str">
        <f t="shared" si="503"/>
        <v/>
      </c>
      <c r="X2919" s="53" t="str">
        <f>IF(V2919="","",COUNTIF($V$7:V2919,"該当３"))</f>
        <v/>
      </c>
    </row>
    <row r="2920" spans="2:24">
      <c r="B2920" s="78"/>
      <c r="C2920" s="77"/>
      <c r="D2920" s="78"/>
      <c r="E2920" s="77"/>
      <c r="K2920" s="52" t="str">
        <f t="shared" si="504"/>
        <v/>
      </c>
      <c r="L2920" s="83" t="str">
        <f t="shared" si="505"/>
        <v/>
      </c>
      <c r="M2920" s="53" t="str">
        <f>IF(K2920="","",COUNTIF($K$7:K2920,"ﾘｽﾄ１"))</f>
        <v/>
      </c>
      <c r="N2920" s="53" t="str">
        <f t="shared" si="506"/>
        <v/>
      </c>
      <c r="O2920" s="54" t="str">
        <f t="shared" si="507"/>
        <v/>
      </c>
      <c r="P2920" s="53" t="str">
        <f t="shared" si="498"/>
        <v/>
      </c>
      <c r="Q2920" s="52" t="str">
        <f t="shared" si="499"/>
        <v/>
      </c>
      <c r="R2920" s="55" t="str">
        <f t="shared" si="500"/>
        <v/>
      </c>
      <c r="S2920" s="52" t="str">
        <f t="shared" si="508"/>
        <v/>
      </c>
      <c r="T2920" s="83" t="str">
        <f t="shared" si="501"/>
        <v/>
      </c>
      <c r="U2920" s="53" t="str">
        <f>IF(S2920="","",COUNTIF($S$7:S2920,"該当２"))</f>
        <v/>
      </c>
      <c r="V2920" s="56" t="str">
        <f t="shared" si="502"/>
        <v/>
      </c>
      <c r="W2920" s="83" t="str">
        <f t="shared" si="503"/>
        <v/>
      </c>
      <c r="X2920" s="53" t="str">
        <f>IF(V2920="","",COUNTIF($V$7:V2920,"該当３"))</f>
        <v/>
      </c>
    </row>
    <row r="2921" spans="2:24">
      <c r="B2921" s="78"/>
      <c r="C2921" s="77"/>
      <c r="D2921" s="78"/>
      <c r="E2921" s="77"/>
      <c r="K2921" s="52" t="str">
        <f t="shared" si="504"/>
        <v/>
      </c>
      <c r="L2921" s="83" t="str">
        <f t="shared" si="505"/>
        <v/>
      </c>
      <c r="M2921" s="53" t="str">
        <f>IF(K2921="","",COUNTIF($K$7:K2921,"ﾘｽﾄ１"))</f>
        <v/>
      </c>
      <c r="N2921" s="53" t="str">
        <f t="shared" si="506"/>
        <v/>
      </c>
      <c r="O2921" s="54" t="str">
        <f t="shared" si="507"/>
        <v/>
      </c>
      <c r="P2921" s="53" t="str">
        <f t="shared" si="498"/>
        <v/>
      </c>
      <c r="Q2921" s="52" t="str">
        <f t="shared" si="499"/>
        <v/>
      </c>
      <c r="R2921" s="55" t="str">
        <f t="shared" si="500"/>
        <v/>
      </c>
      <c r="S2921" s="52" t="str">
        <f t="shared" si="508"/>
        <v/>
      </c>
      <c r="T2921" s="83" t="str">
        <f t="shared" si="501"/>
        <v/>
      </c>
      <c r="U2921" s="53" t="str">
        <f>IF(S2921="","",COUNTIF($S$7:S2921,"該当２"))</f>
        <v/>
      </c>
      <c r="V2921" s="56" t="str">
        <f t="shared" si="502"/>
        <v/>
      </c>
      <c r="W2921" s="83" t="str">
        <f t="shared" si="503"/>
        <v/>
      </c>
      <c r="X2921" s="53" t="str">
        <f>IF(V2921="","",COUNTIF($V$7:V2921,"該当３"))</f>
        <v/>
      </c>
    </row>
    <row r="2922" spans="2:24">
      <c r="B2922" s="78"/>
      <c r="C2922" s="77"/>
      <c r="D2922" s="78"/>
      <c r="E2922" s="77"/>
      <c r="K2922" s="52" t="str">
        <f t="shared" si="504"/>
        <v/>
      </c>
      <c r="L2922" s="83" t="str">
        <f t="shared" si="505"/>
        <v/>
      </c>
      <c r="M2922" s="53" t="str">
        <f>IF(K2922="","",COUNTIF($K$7:K2922,"ﾘｽﾄ１"))</f>
        <v/>
      </c>
      <c r="N2922" s="53" t="str">
        <f t="shared" si="506"/>
        <v/>
      </c>
      <c r="O2922" s="54" t="str">
        <f t="shared" si="507"/>
        <v/>
      </c>
      <c r="P2922" s="53" t="str">
        <f t="shared" si="498"/>
        <v/>
      </c>
      <c r="Q2922" s="52" t="str">
        <f t="shared" si="499"/>
        <v/>
      </c>
      <c r="R2922" s="55" t="str">
        <f t="shared" si="500"/>
        <v/>
      </c>
      <c r="S2922" s="52" t="str">
        <f t="shared" si="508"/>
        <v/>
      </c>
      <c r="T2922" s="83" t="str">
        <f t="shared" si="501"/>
        <v/>
      </c>
      <c r="U2922" s="53" t="str">
        <f>IF(S2922="","",COUNTIF($S$7:S2922,"該当２"))</f>
        <v/>
      </c>
      <c r="V2922" s="56" t="str">
        <f t="shared" si="502"/>
        <v/>
      </c>
      <c r="W2922" s="83" t="str">
        <f t="shared" si="503"/>
        <v/>
      </c>
      <c r="X2922" s="53" t="str">
        <f>IF(V2922="","",COUNTIF($V$7:V2922,"該当３"))</f>
        <v/>
      </c>
    </row>
    <row r="2923" spans="2:24">
      <c r="B2923" s="78"/>
      <c r="C2923" s="77"/>
      <c r="D2923" s="78"/>
      <c r="E2923" s="77"/>
      <c r="K2923" s="52" t="str">
        <f t="shared" si="504"/>
        <v/>
      </c>
      <c r="L2923" s="83" t="str">
        <f t="shared" si="505"/>
        <v/>
      </c>
      <c r="M2923" s="53" t="str">
        <f>IF(K2923="","",COUNTIF($K$7:K2923,"ﾘｽﾄ１"))</f>
        <v/>
      </c>
      <c r="N2923" s="53" t="str">
        <f t="shared" si="506"/>
        <v/>
      </c>
      <c r="O2923" s="54" t="str">
        <f t="shared" si="507"/>
        <v/>
      </c>
      <c r="P2923" s="53" t="str">
        <f t="shared" si="498"/>
        <v/>
      </c>
      <c r="Q2923" s="52" t="str">
        <f t="shared" si="499"/>
        <v/>
      </c>
      <c r="R2923" s="55" t="str">
        <f t="shared" si="500"/>
        <v/>
      </c>
      <c r="S2923" s="52" t="str">
        <f t="shared" si="508"/>
        <v/>
      </c>
      <c r="T2923" s="83" t="str">
        <f t="shared" si="501"/>
        <v/>
      </c>
      <c r="U2923" s="53" t="str">
        <f>IF(S2923="","",COUNTIF($S$7:S2923,"該当２"))</f>
        <v/>
      </c>
      <c r="V2923" s="56" t="str">
        <f t="shared" si="502"/>
        <v/>
      </c>
      <c r="W2923" s="83" t="str">
        <f t="shared" si="503"/>
        <v/>
      </c>
      <c r="X2923" s="53" t="str">
        <f>IF(V2923="","",COUNTIF($V$7:V2923,"該当３"))</f>
        <v/>
      </c>
    </row>
    <row r="2924" spans="2:24">
      <c r="B2924" s="78"/>
      <c r="C2924" s="77"/>
      <c r="D2924" s="78"/>
      <c r="E2924" s="77"/>
      <c r="K2924" s="52" t="str">
        <f t="shared" si="504"/>
        <v/>
      </c>
      <c r="L2924" s="83" t="str">
        <f t="shared" si="505"/>
        <v/>
      </c>
      <c r="M2924" s="53" t="str">
        <f>IF(K2924="","",COUNTIF($K$7:K2924,"ﾘｽﾄ１"))</f>
        <v/>
      </c>
      <c r="N2924" s="53" t="str">
        <f t="shared" si="506"/>
        <v/>
      </c>
      <c r="O2924" s="54" t="str">
        <f t="shared" si="507"/>
        <v/>
      </c>
      <c r="P2924" s="53" t="str">
        <f t="shared" si="498"/>
        <v/>
      </c>
      <c r="Q2924" s="52" t="str">
        <f t="shared" si="499"/>
        <v/>
      </c>
      <c r="R2924" s="55" t="str">
        <f t="shared" si="500"/>
        <v/>
      </c>
      <c r="S2924" s="52" t="str">
        <f t="shared" si="508"/>
        <v/>
      </c>
      <c r="T2924" s="83" t="str">
        <f t="shared" si="501"/>
        <v/>
      </c>
      <c r="U2924" s="53" t="str">
        <f>IF(S2924="","",COUNTIF($S$7:S2924,"該当２"))</f>
        <v/>
      </c>
      <c r="V2924" s="56" t="str">
        <f t="shared" si="502"/>
        <v/>
      </c>
      <c r="W2924" s="83" t="str">
        <f t="shared" si="503"/>
        <v/>
      </c>
      <c r="X2924" s="53" t="str">
        <f>IF(V2924="","",COUNTIF($V$7:V2924,"該当３"))</f>
        <v/>
      </c>
    </row>
    <row r="2925" spans="2:24">
      <c r="B2925" s="78"/>
      <c r="C2925" s="77"/>
      <c r="D2925" s="78"/>
      <c r="E2925" s="77"/>
      <c r="K2925" s="52" t="str">
        <f t="shared" si="504"/>
        <v/>
      </c>
      <c r="L2925" s="83" t="str">
        <f t="shared" si="505"/>
        <v/>
      </c>
      <c r="M2925" s="53" t="str">
        <f>IF(K2925="","",COUNTIF($K$7:K2925,"ﾘｽﾄ１"))</f>
        <v/>
      </c>
      <c r="N2925" s="53" t="str">
        <f t="shared" si="506"/>
        <v/>
      </c>
      <c r="O2925" s="54" t="str">
        <f t="shared" si="507"/>
        <v/>
      </c>
      <c r="P2925" s="53" t="str">
        <f t="shared" si="498"/>
        <v/>
      </c>
      <c r="Q2925" s="52" t="str">
        <f t="shared" si="499"/>
        <v/>
      </c>
      <c r="R2925" s="55" t="str">
        <f t="shared" si="500"/>
        <v/>
      </c>
      <c r="S2925" s="52" t="str">
        <f t="shared" si="508"/>
        <v/>
      </c>
      <c r="T2925" s="83" t="str">
        <f t="shared" si="501"/>
        <v/>
      </c>
      <c r="U2925" s="53" t="str">
        <f>IF(S2925="","",COUNTIF($S$7:S2925,"該当２"))</f>
        <v/>
      </c>
      <c r="V2925" s="56" t="str">
        <f t="shared" si="502"/>
        <v/>
      </c>
      <c r="W2925" s="83" t="str">
        <f t="shared" si="503"/>
        <v/>
      </c>
      <c r="X2925" s="53" t="str">
        <f>IF(V2925="","",COUNTIF($V$7:V2925,"該当３"))</f>
        <v/>
      </c>
    </row>
    <row r="2926" spans="2:24">
      <c r="B2926" s="78"/>
      <c r="C2926" s="77"/>
      <c r="D2926" s="78"/>
      <c r="E2926" s="77"/>
      <c r="K2926" s="52" t="str">
        <f t="shared" si="504"/>
        <v/>
      </c>
      <c r="L2926" s="83" t="str">
        <f t="shared" si="505"/>
        <v/>
      </c>
      <c r="M2926" s="53" t="str">
        <f>IF(K2926="","",COUNTIF($K$7:K2926,"ﾘｽﾄ１"))</f>
        <v/>
      </c>
      <c r="N2926" s="53" t="str">
        <f t="shared" si="506"/>
        <v/>
      </c>
      <c r="O2926" s="54" t="str">
        <f t="shared" si="507"/>
        <v/>
      </c>
      <c r="P2926" s="53" t="str">
        <f t="shared" si="498"/>
        <v/>
      </c>
      <c r="Q2926" s="52" t="str">
        <f t="shared" si="499"/>
        <v/>
      </c>
      <c r="R2926" s="55" t="str">
        <f t="shared" si="500"/>
        <v/>
      </c>
      <c r="S2926" s="52" t="str">
        <f t="shared" si="508"/>
        <v/>
      </c>
      <c r="T2926" s="83" t="str">
        <f t="shared" si="501"/>
        <v/>
      </c>
      <c r="U2926" s="53" t="str">
        <f>IF(S2926="","",COUNTIF($S$7:S2926,"該当２"))</f>
        <v/>
      </c>
      <c r="V2926" s="56" t="str">
        <f t="shared" si="502"/>
        <v/>
      </c>
      <c r="W2926" s="83" t="str">
        <f t="shared" si="503"/>
        <v/>
      </c>
      <c r="X2926" s="53" t="str">
        <f>IF(V2926="","",COUNTIF($V$7:V2926,"該当３"))</f>
        <v/>
      </c>
    </row>
    <row r="2927" spans="2:24">
      <c r="B2927" s="78"/>
      <c r="C2927" s="77"/>
      <c r="D2927" s="78"/>
      <c r="E2927" s="77"/>
      <c r="K2927" s="52" t="str">
        <f t="shared" si="504"/>
        <v/>
      </c>
      <c r="L2927" s="83" t="str">
        <f t="shared" si="505"/>
        <v/>
      </c>
      <c r="M2927" s="53" t="str">
        <f>IF(K2927="","",COUNTIF($K$7:K2927,"ﾘｽﾄ１"))</f>
        <v/>
      </c>
      <c r="N2927" s="53" t="str">
        <f t="shared" si="506"/>
        <v/>
      </c>
      <c r="O2927" s="54" t="str">
        <f t="shared" si="507"/>
        <v/>
      </c>
      <c r="P2927" s="53" t="str">
        <f t="shared" si="498"/>
        <v/>
      </c>
      <c r="Q2927" s="52" t="str">
        <f t="shared" si="499"/>
        <v/>
      </c>
      <c r="R2927" s="55" t="str">
        <f t="shared" si="500"/>
        <v/>
      </c>
      <c r="S2927" s="52" t="str">
        <f t="shared" si="508"/>
        <v/>
      </c>
      <c r="T2927" s="83" t="str">
        <f t="shared" si="501"/>
        <v/>
      </c>
      <c r="U2927" s="53" t="str">
        <f>IF(S2927="","",COUNTIF($S$7:S2927,"該当２"))</f>
        <v/>
      </c>
      <c r="V2927" s="56" t="str">
        <f t="shared" si="502"/>
        <v/>
      </c>
      <c r="W2927" s="83" t="str">
        <f t="shared" si="503"/>
        <v/>
      </c>
      <c r="X2927" s="53" t="str">
        <f>IF(V2927="","",COUNTIF($V$7:V2927,"該当３"))</f>
        <v/>
      </c>
    </row>
    <row r="2928" spans="2:24">
      <c r="B2928" s="78"/>
      <c r="C2928" s="77"/>
      <c r="D2928" s="78"/>
      <c r="E2928" s="77"/>
      <c r="K2928" s="52" t="str">
        <f t="shared" si="504"/>
        <v/>
      </c>
      <c r="L2928" s="83" t="str">
        <f t="shared" si="505"/>
        <v/>
      </c>
      <c r="M2928" s="53" t="str">
        <f>IF(K2928="","",COUNTIF($K$7:K2928,"ﾘｽﾄ１"))</f>
        <v/>
      </c>
      <c r="N2928" s="53" t="str">
        <f t="shared" si="506"/>
        <v/>
      </c>
      <c r="O2928" s="54" t="str">
        <f t="shared" si="507"/>
        <v/>
      </c>
      <c r="P2928" s="53" t="str">
        <f t="shared" si="498"/>
        <v/>
      </c>
      <c r="Q2928" s="52" t="str">
        <f t="shared" si="499"/>
        <v/>
      </c>
      <c r="R2928" s="55" t="str">
        <f t="shared" si="500"/>
        <v/>
      </c>
      <c r="S2928" s="52" t="str">
        <f t="shared" si="508"/>
        <v/>
      </c>
      <c r="T2928" s="83" t="str">
        <f t="shared" si="501"/>
        <v/>
      </c>
      <c r="U2928" s="53" t="str">
        <f>IF(S2928="","",COUNTIF($S$7:S2928,"該当２"))</f>
        <v/>
      </c>
      <c r="V2928" s="56" t="str">
        <f t="shared" si="502"/>
        <v/>
      </c>
      <c r="W2928" s="83" t="str">
        <f t="shared" si="503"/>
        <v/>
      </c>
      <c r="X2928" s="53" t="str">
        <f>IF(V2928="","",COUNTIF($V$7:V2928,"該当３"))</f>
        <v/>
      </c>
    </row>
    <row r="2929" spans="2:24">
      <c r="B2929" s="78"/>
      <c r="C2929" s="77"/>
      <c r="D2929" s="78"/>
      <c r="E2929" s="77"/>
      <c r="K2929" s="52" t="str">
        <f t="shared" si="504"/>
        <v/>
      </c>
      <c r="L2929" s="83" t="str">
        <f t="shared" si="505"/>
        <v/>
      </c>
      <c r="M2929" s="53" t="str">
        <f>IF(K2929="","",COUNTIF($K$7:K2929,"ﾘｽﾄ１"))</f>
        <v/>
      </c>
      <c r="N2929" s="53" t="str">
        <f t="shared" si="506"/>
        <v/>
      </c>
      <c r="O2929" s="54" t="str">
        <f t="shared" si="507"/>
        <v/>
      </c>
      <c r="P2929" s="53" t="str">
        <f t="shared" si="498"/>
        <v/>
      </c>
      <c r="Q2929" s="52" t="str">
        <f t="shared" si="499"/>
        <v/>
      </c>
      <c r="R2929" s="55" t="str">
        <f t="shared" si="500"/>
        <v/>
      </c>
      <c r="S2929" s="52" t="str">
        <f t="shared" si="508"/>
        <v/>
      </c>
      <c r="T2929" s="83" t="str">
        <f t="shared" si="501"/>
        <v/>
      </c>
      <c r="U2929" s="53" t="str">
        <f>IF(S2929="","",COUNTIF($S$7:S2929,"該当２"))</f>
        <v/>
      </c>
      <c r="V2929" s="56" t="str">
        <f t="shared" si="502"/>
        <v/>
      </c>
      <c r="W2929" s="83" t="str">
        <f t="shared" si="503"/>
        <v/>
      </c>
      <c r="X2929" s="53" t="str">
        <f>IF(V2929="","",COUNTIF($V$7:V2929,"該当３"))</f>
        <v/>
      </c>
    </row>
    <row r="2930" spans="2:24">
      <c r="B2930" s="78"/>
      <c r="C2930" s="77"/>
      <c r="D2930" s="78"/>
      <c r="E2930" s="77"/>
      <c r="K2930" s="52" t="str">
        <f t="shared" si="504"/>
        <v/>
      </c>
      <c r="L2930" s="83" t="str">
        <f t="shared" si="505"/>
        <v/>
      </c>
      <c r="M2930" s="53" t="str">
        <f>IF(K2930="","",COUNTIF($K$7:K2930,"ﾘｽﾄ１"))</f>
        <v/>
      </c>
      <c r="N2930" s="53" t="str">
        <f t="shared" si="506"/>
        <v/>
      </c>
      <c r="O2930" s="54" t="str">
        <f t="shared" si="507"/>
        <v/>
      </c>
      <c r="P2930" s="53" t="str">
        <f t="shared" si="498"/>
        <v/>
      </c>
      <c r="Q2930" s="52" t="str">
        <f t="shared" si="499"/>
        <v/>
      </c>
      <c r="R2930" s="55" t="str">
        <f t="shared" si="500"/>
        <v/>
      </c>
      <c r="S2930" s="52" t="str">
        <f t="shared" si="508"/>
        <v/>
      </c>
      <c r="T2930" s="83" t="str">
        <f t="shared" si="501"/>
        <v/>
      </c>
      <c r="U2930" s="53" t="str">
        <f>IF(S2930="","",COUNTIF($S$7:S2930,"該当２"))</f>
        <v/>
      </c>
      <c r="V2930" s="56" t="str">
        <f t="shared" si="502"/>
        <v/>
      </c>
      <c r="W2930" s="83" t="str">
        <f t="shared" si="503"/>
        <v/>
      </c>
      <c r="X2930" s="53" t="str">
        <f>IF(V2930="","",COUNTIF($V$7:V2930,"該当３"))</f>
        <v/>
      </c>
    </row>
    <row r="2931" spans="2:24">
      <c r="B2931" s="78"/>
      <c r="C2931" s="77"/>
      <c r="D2931" s="78"/>
      <c r="E2931" s="77"/>
      <c r="K2931" s="52" t="str">
        <f t="shared" si="504"/>
        <v/>
      </c>
      <c r="L2931" s="83" t="str">
        <f t="shared" si="505"/>
        <v/>
      </c>
      <c r="M2931" s="53" t="str">
        <f>IF(K2931="","",COUNTIF($K$7:K2931,"ﾘｽﾄ１"))</f>
        <v/>
      </c>
      <c r="N2931" s="53" t="str">
        <f t="shared" si="506"/>
        <v/>
      </c>
      <c r="O2931" s="54" t="str">
        <f t="shared" si="507"/>
        <v/>
      </c>
      <c r="P2931" s="53" t="str">
        <f t="shared" si="498"/>
        <v/>
      </c>
      <c r="Q2931" s="52" t="str">
        <f t="shared" si="499"/>
        <v/>
      </c>
      <c r="R2931" s="55" t="str">
        <f t="shared" si="500"/>
        <v/>
      </c>
      <c r="S2931" s="52" t="str">
        <f t="shared" si="508"/>
        <v/>
      </c>
      <c r="T2931" s="83" t="str">
        <f t="shared" si="501"/>
        <v/>
      </c>
      <c r="U2931" s="53" t="str">
        <f>IF(S2931="","",COUNTIF($S$7:S2931,"該当２"))</f>
        <v/>
      </c>
      <c r="V2931" s="56" t="str">
        <f t="shared" si="502"/>
        <v/>
      </c>
      <c r="W2931" s="83" t="str">
        <f t="shared" si="503"/>
        <v/>
      </c>
      <c r="X2931" s="53" t="str">
        <f>IF(V2931="","",COUNTIF($V$7:V2931,"該当３"))</f>
        <v/>
      </c>
    </row>
    <row r="2932" spans="2:24">
      <c r="B2932" s="78"/>
      <c r="C2932" s="77"/>
      <c r="D2932" s="78"/>
      <c r="E2932" s="77"/>
      <c r="K2932" s="52" t="str">
        <f t="shared" si="504"/>
        <v/>
      </c>
      <c r="L2932" s="83" t="str">
        <f t="shared" si="505"/>
        <v/>
      </c>
      <c r="M2932" s="53" t="str">
        <f>IF(K2932="","",COUNTIF($K$7:K2932,"ﾘｽﾄ１"))</f>
        <v/>
      </c>
      <c r="N2932" s="53" t="str">
        <f t="shared" si="506"/>
        <v/>
      </c>
      <c r="O2932" s="54" t="str">
        <f t="shared" si="507"/>
        <v/>
      </c>
      <c r="P2932" s="53" t="str">
        <f t="shared" si="498"/>
        <v/>
      </c>
      <c r="Q2932" s="52" t="str">
        <f t="shared" si="499"/>
        <v/>
      </c>
      <c r="R2932" s="55" t="str">
        <f t="shared" si="500"/>
        <v/>
      </c>
      <c r="S2932" s="52" t="str">
        <f t="shared" si="508"/>
        <v/>
      </c>
      <c r="T2932" s="83" t="str">
        <f t="shared" si="501"/>
        <v/>
      </c>
      <c r="U2932" s="53" t="str">
        <f>IF(S2932="","",COUNTIF($S$7:S2932,"該当２"))</f>
        <v/>
      </c>
      <c r="V2932" s="56" t="str">
        <f t="shared" si="502"/>
        <v/>
      </c>
      <c r="W2932" s="83" t="str">
        <f t="shared" si="503"/>
        <v/>
      </c>
      <c r="X2932" s="53" t="str">
        <f>IF(V2932="","",COUNTIF($V$7:V2932,"該当３"))</f>
        <v/>
      </c>
    </row>
    <row r="2933" spans="2:24">
      <c r="B2933" s="78"/>
      <c r="C2933" s="77"/>
      <c r="D2933" s="78"/>
      <c r="E2933" s="77"/>
      <c r="K2933" s="52" t="str">
        <f t="shared" si="504"/>
        <v/>
      </c>
      <c r="L2933" s="83" t="str">
        <f t="shared" si="505"/>
        <v/>
      </c>
      <c r="M2933" s="53" t="str">
        <f>IF(K2933="","",COUNTIF($K$7:K2933,"ﾘｽﾄ１"))</f>
        <v/>
      </c>
      <c r="N2933" s="53" t="str">
        <f t="shared" si="506"/>
        <v/>
      </c>
      <c r="O2933" s="54" t="str">
        <f t="shared" si="507"/>
        <v/>
      </c>
      <c r="P2933" s="53" t="str">
        <f t="shared" si="498"/>
        <v/>
      </c>
      <c r="Q2933" s="52" t="str">
        <f t="shared" si="499"/>
        <v/>
      </c>
      <c r="R2933" s="55" t="str">
        <f t="shared" si="500"/>
        <v/>
      </c>
      <c r="S2933" s="52" t="str">
        <f t="shared" si="508"/>
        <v/>
      </c>
      <c r="T2933" s="83" t="str">
        <f t="shared" si="501"/>
        <v/>
      </c>
      <c r="U2933" s="53" t="str">
        <f>IF(S2933="","",COUNTIF($S$7:S2933,"該当２"))</f>
        <v/>
      </c>
      <c r="V2933" s="56" t="str">
        <f t="shared" si="502"/>
        <v/>
      </c>
      <c r="W2933" s="83" t="str">
        <f t="shared" si="503"/>
        <v/>
      </c>
      <c r="X2933" s="53" t="str">
        <f>IF(V2933="","",COUNTIF($V$7:V2933,"該当３"))</f>
        <v/>
      </c>
    </row>
    <row r="2934" spans="2:24">
      <c r="B2934" s="78"/>
      <c r="C2934" s="77"/>
      <c r="D2934" s="78"/>
      <c r="E2934" s="77"/>
      <c r="K2934" s="52" t="str">
        <f t="shared" si="504"/>
        <v/>
      </c>
      <c r="L2934" s="83" t="str">
        <f t="shared" si="505"/>
        <v/>
      </c>
      <c r="M2934" s="53" t="str">
        <f>IF(K2934="","",COUNTIF($K$7:K2934,"ﾘｽﾄ１"))</f>
        <v/>
      </c>
      <c r="N2934" s="53" t="str">
        <f t="shared" si="506"/>
        <v/>
      </c>
      <c r="O2934" s="54" t="str">
        <f t="shared" si="507"/>
        <v/>
      </c>
      <c r="P2934" s="53" t="str">
        <f t="shared" si="498"/>
        <v/>
      </c>
      <c r="Q2934" s="52" t="str">
        <f t="shared" si="499"/>
        <v/>
      </c>
      <c r="R2934" s="55" t="str">
        <f t="shared" si="500"/>
        <v/>
      </c>
      <c r="S2934" s="52" t="str">
        <f t="shared" si="508"/>
        <v/>
      </c>
      <c r="T2934" s="83" t="str">
        <f t="shared" si="501"/>
        <v/>
      </c>
      <c r="U2934" s="53" t="str">
        <f>IF(S2934="","",COUNTIF($S$7:S2934,"該当２"))</f>
        <v/>
      </c>
      <c r="V2934" s="56" t="str">
        <f t="shared" si="502"/>
        <v/>
      </c>
      <c r="W2934" s="83" t="str">
        <f t="shared" si="503"/>
        <v/>
      </c>
      <c r="X2934" s="53" t="str">
        <f>IF(V2934="","",COUNTIF($V$7:V2934,"該当３"))</f>
        <v/>
      </c>
    </row>
    <row r="2935" spans="2:24">
      <c r="B2935" s="78"/>
      <c r="C2935" s="77"/>
      <c r="D2935" s="78"/>
      <c r="E2935" s="77"/>
      <c r="K2935" s="52" t="str">
        <f t="shared" si="504"/>
        <v/>
      </c>
      <c r="L2935" s="83" t="str">
        <f t="shared" si="505"/>
        <v/>
      </c>
      <c r="M2935" s="53" t="str">
        <f>IF(K2935="","",COUNTIF($K$7:K2935,"ﾘｽﾄ１"))</f>
        <v/>
      </c>
      <c r="N2935" s="53" t="str">
        <f t="shared" si="506"/>
        <v/>
      </c>
      <c r="O2935" s="54" t="str">
        <f t="shared" si="507"/>
        <v/>
      </c>
      <c r="P2935" s="53" t="str">
        <f t="shared" si="498"/>
        <v/>
      </c>
      <c r="Q2935" s="52" t="str">
        <f t="shared" si="499"/>
        <v/>
      </c>
      <c r="R2935" s="55" t="str">
        <f t="shared" si="500"/>
        <v/>
      </c>
      <c r="S2935" s="52" t="str">
        <f t="shared" si="508"/>
        <v/>
      </c>
      <c r="T2935" s="83" t="str">
        <f t="shared" si="501"/>
        <v/>
      </c>
      <c r="U2935" s="53" t="str">
        <f>IF(S2935="","",COUNTIF($S$7:S2935,"該当２"))</f>
        <v/>
      </c>
      <c r="V2935" s="56" t="str">
        <f t="shared" si="502"/>
        <v/>
      </c>
      <c r="W2935" s="83" t="str">
        <f t="shared" si="503"/>
        <v/>
      </c>
      <c r="X2935" s="53" t="str">
        <f>IF(V2935="","",COUNTIF($V$7:V2935,"該当３"))</f>
        <v/>
      </c>
    </row>
    <row r="2936" spans="2:24">
      <c r="B2936" s="78"/>
      <c r="C2936" s="77"/>
      <c r="D2936" s="78"/>
      <c r="E2936" s="77"/>
      <c r="K2936" s="52" t="str">
        <f t="shared" si="504"/>
        <v/>
      </c>
      <c r="L2936" s="83" t="str">
        <f t="shared" si="505"/>
        <v/>
      </c>
      <c r="M2936" s="53" t="str">
        <f>IF(K2936="","",COUNTIF($K$7:K2936,"ﾘｽﾄ１"))</f>
        <v/>
      </c>
      <c r="N2936" s="53" t="str">
        <f t="shared" si="506"/>
        <v/>
      </c>
      <c r="O2936" s="54" t="str">
        <f t="shared" si="507"/>
        <v/>
      </c>
      <c r="P2936" s="53" t="str">
        <f t="shared" si="498"/>
        <v/>
      </c>
      <c r="Q2936" s="52" t="str">
        <f t="shared" si="499"/>
        <v/>
      </c>
      <c r="R2936" s="55" t="str">
        <f t="shared" si="500"/>
        <v/>
      </c>
      <c r="S2936" s="52" t="str">
        <f t="shared" si="508"/>
        <v/>
      </c>
      <c r="T2936" s="83" t="str">
        <f t="shared" si="501"/>
        <v/>
      </c>
      <c r="U2936" s="53" t="str">
        <f>IF(S2936="","",COUNTIF($S$7:S2936,"該当２"))</f>
        <v/>
      </c>
      <c r="V2936" s="56" t="str">
        <f t="shared" si="502"/>
        <v/>
      </c>
      <c r="W2936" s="83" t="str">
        <f t="shared" si="503"/>
        <v/>
      </c>
      <c r="X2936" s="53" t="str">
        <f>IF(V2936="","",COUNTIF($V$7:V2936,"該当３"))</f>
        <v/>
      </c>
    </row>
    <row r="2937" spans="2:24">
      <c r="B2937" s="78"/>
      <c r="C2937" s="77"/>
      <c r="D2937" s="78"/>
      <c r="E2937" s="77"/>
      <c r="K2937" s="52" t="str">
        <f t="shared" si="504"/>
        <v/>
      </c>
      <c r="L2937" s="83" t="str">
        <f t="shared" si="505"/>
        <v/>
      </c>
      <c r="M2937" s="53" t="str">
        <f>IF(K2937="","",COUNTIF($K$7:K2937,"ﾘｽﾄ１"))</f>
        <v/>
      </c>
      <c r="N2937" s="53" t="str">
        <f t="shared" si="506"/>
        <v/>
      </c>
      <c r="O2937" s="54" t="str">
        <f t="shared" si="507"/>
        <v/>
      </c>
      <c r="P2937" s="53" t="str">
        <f t="shared" si="498"/>
        <v/>
      </c>
      <c r="Q2937" s="52" t="str">
        <f t="shared" si="499"/>
        <v/>
      </c>
      <c r="R2937" s="55" t="str">
        <f t="shared" si="500"/>
        <v/>
      </c>
      <c r="S2937" s="52" t="str">
        <f t="shared" si="508"/>
        <v/>
      </c>
      <c r="T2937" s="83" t="str">
        <f t="shared" si="501"/>
        <v/>
      </c>
      <c r="U2937" s="53" t="str">
        <f>IF(S2937="","",COUNTIF($S$7:S2937,"該当２"))</f>
        <v/>
      </c>
      <c r="V2937" s="56" t="str">
        <f t="shared" si="502"/>
        <v/>
      </c>
      <c r="W2937" s="83" t="str">
        <f t="shared" si="503"/>
        <v/>
      </c>
      <c r="X2937" s="53" t="str">
        <f>IF(V2937="","",COUNTIF($V$7:V2937,"該当３"))</f>
        <v/>
      </c>
    </row>
    <row r="2938" spans="2:24">
      <c r="B2938" s="78"/>
      <c r="C2938" s="77"/>
      <c r="D2938" s="78"/>
      <c r="E2938" s="77"/>
      <c r="K2938" s="52" t="str">
        <f t="shared" si="504"/>
        <v/>
      </c>
      <c r="L2938" s="83" t="str">
        <f t="shared" si="505"/>
        <v/>
      </c>
      <c r="M2938" s="53" t="str">
        <f>IF(K2938="","",COUNTIF($K$7:K2938,"ﾘｽﾄ１"))</f>
        <v/>
      </c>
      <c r="N2938" s="53" t="str">
        <f t="shared" si="506"/>
        <v/>
      </c>
      <c r="O2938" s="54" t="str">
        <f t="shared" si="507"/>
        <v/>
      </c>
      <c r="P2938" s="53" t="str">
        <f t="shared" si="498"/>
        <v/>
      </c>
      <c r="Q2938" s="52" t="str">
        <f t="shared" si="499"/>
        <v/>
      </c>
      <c r="R2938" s="55" t="str">
        <f t="shared" si="500"/>
        <v/>
      </c>
      <c r="S2938" s="52" t="str">
        <f t="shared" si="508"/>
        <v/>
      </c>
      <c r="T2938" s="83" t="str">
        <f t="shared" si="501"/>
        <v/>
      </c>
      <c r="U2938" s="53" t="str">
        <f>IF(S2938="","",COUNTIF($S$7:S2938,"該当２"))</f>
        <v/>
      </c>
      <c r="V2938" s="56" t="str">
        <f t="shared" si="502"/>
        <v/>
      </c>
      <c r="W2938" s="83" t="str">
        <f t="shared" si="503"/>
        <v/>
      </c>
      <c r="X2938" s="53" t="str">
        <f>IF(V2938="","",COUNTIF($V$7:V2938,"該当３"))</f>
        <v/>
      </c>
    </row>
    <row r="2939" spans="2:24">
      <c r="B2939" s="78"/>
      <c r="C2939" s="77"/>
      <c r="D2939" s="78"/>
      <c r="E2939" s="77"/>
      <c r="K2939" s="52" t="str">
        <f t="shared" si="504"/>
        <v/>
      </c>
      <c r="L2939" s="83" t="str">
        <f t="shared" si="505"/>
        <v/>
      </c>
      <c r="M2939" s="53" t="str">
        <f>IF(K2939="","",COUNTIF($K$7:K2939,"ﾘｽﾄ１"))</f>
        <v/>
      </c>
      <c r="N2939" s="53" t="str">
        <f t="shared" si="506"/>
        <v/>
      </c>
      <c r="O2939" s="54" t="str">
        <f t="shared" si="507"/>
        <v/>
      </c>
      <c r="P2939" s="53" t="str">
        <f t="shared" si="498"/>
        <v/>
      </c>
      <c r="Q2939" s="52" t="str">
        <f t="shared" si="499"/>
        <v/>
      </c>
      <c r="R2939" s="55" t="str">
        <f t="shared" si="500"/>
        <v/>
      </c>
      <c r="S2939" s="52" t="str">
        <f t="shared" si="508"/>
        <v/>
      </c>
      <c r="T2939" s="83" t="str">
        <f t="shared" si="501"/>
        <v/>
      </c>
      <c r="U2939" s="53" t="str">
        <f>IF(S2939="","",COUNTIF($S$7:S2939,"該当２"))</f>
        <v/>
      </c>
      <c r="V2939" s="56" t="str">
        <f t="shared" si="502"/>
        <v/>
      </c>
      <c r="W2939" s="83" t="str">
        <f t="shared" si="503"/>
        <v/>
      </c>
      <c r="X2939" s="53" t="str">
        <f>IF(V2939="","",COUNTIF($V$7:V2939,"該当３"))</f>
        <v/>
      </c>
    </row>
    <row r="2940" spans="2:24">
      <c r="B2940" s="78"/>
      <c r="C2940" s="77"/>
      <c r="D2940" s="78"/>
      <c r="E2940" s="77"/>
      <c r="K2940" s="52" t="str">
        <f t="shared" si="504"/>
        <v/>
      </c>
      <c r="L2940" s="83" t="str">
        <f t="shared" si="505"/>
        <v/>
      </c>
      <c r="M2940" s="53" t="str">
        <f>IF(K2940="","",COUNTIF($K$7:K2940,"ﾘｽﾄ１"))</f>
        <v/>
      </c>
      <c r="N2940" s="53" t="str">
        <f t="shared" si="506"/>
        <v/>
      </c>
      <c r="O2940" s="54" t="str">
        <f t="shared" si="507"/>
        <v/>
      </c>
      <c r="P2940" s="53" t="str">
        <f t="shared" si="498"/>
        <v/>
      </c>
      <c r="Q2940" s="52" t="str">
        <f t="shared" si="499"/>
        <v/>
      </c>
      <c r="R2940" s="55" t="str">
        <f t="shared" si="500"/>
        <v/>
      </c>
      <c r="S2940" s="52" t="str">
        <f t="shared" si="508"/>
        <v/>
      </c>
      <c r="T2940" s="83" t="str">
        <f t="shared" si="501"/>
        <v/>
      </c>
      <c r="U2940" s="53" t="str">
        <f>IF(S2940="","",COUNTIF($S$7:S2940,"該当２"))</f>
        <v/>
      </c>
      <c r="V2940" s="56" t="str">
        <f t="shared" si="502"/>
        <v/>
      </c>
      <c r="W2940" s="83" t="str">
        <f t="shared" si="503"/>
        <v/>
      </c>
      <c r="X2940" s="53" t="str">
        <f>IF(V2940="","",COUNTIF($V$7:V2940,"該当３"))</f>
        <v/>
      </c>
    </row>
    <row r="2941" spans="2:24">
      <c r="B2941" s="78"/>
      <c r="C2941" s="77"/>
      <c r="D2941" s="78"/>
      <c r="E2941" s="77"/>
      <c r="K2941" s="52" t="str">
        <f t="shared" si="504"/>
        <v/>
      </c>
      <c r="L2941" s="83" t="str">
        <f t="shared" si="505"/>
        <v/>
      </c>
      <c r="M2941" s="53" t="str">
        <f>IF(K2941="","",COUNTIF($K$7:K2941,"ﾘｽﾄ１"))</f>
        <v/>
      </c>
      <c r="N2941" s="53" t="str">
        <f t="shared" si="506"/>
        <v/>
      </c>
      <c r="O2941" s="54" t="str">
        <f t="shared" si="507"/>
        <v/>
      </c>
      <c r="P2941" s="53" t="str">
        <f t="shared" si="498"/>
        <v/>
      </c>
      <c r="Q2941" s="52" t="str">
        <f t="shared" si="499"/>
        <v/>
      </c>
      <c r="R2941" s="55" t="str">
        <f t="shared" si="500"/>
        <v/>
      </c>
      <c r="S2941" s="52" t="str">
        <f t="shared" si="508"/>
        <v/>
      </c>
      <c r="T2941" s="83" t="str">
        <f t="shared" si="501"/>
        <v/>
      </c>
      <c r="U2941" s="53" t="str">
        <f>IF(S2941="","",COUNTIF($S$7:S2941,"該当２"))</f>
        <v/>
      </c>
      <c r="V2941" s="56" t="str">
        <f t="shared" si="502"/>
        <v/>
      </c>
      <c r="W2941" s="83" t="str">
        <f t="shared" si="503"/>
        <v/>
      </c>
      <c r="X2941" s="53" t="str">
        <f>IF(V2941="","",COUNTIF($V$7:V2941,"該当３"))</f>
        <v/>
      </c>
    </row>
    <row r="2942" spans="2:24">
      <c r="B2942" s="78"/>
      <c r="C2942" s="77"/>
      <c r="D2942" s="78"/>
      <c r="E2942" s="77"/>
      <c r="K2942" s="52" t="str">
        <f t="shared" si="504"/>
        <v/>
      </c>
      <c r="L2942" s="83" t="str">
        <f t="shared" si="505"/>
        <v/>
      </c>
      <c r="M2942" s="53" t="str">
        <f>IF(K2942="","",COUNTIF($K$7:K2942,"ﾘｽﾄ１"))</f>
        <v/>
      </c>
      <c r="N2942" s="53" t="str">
        <f t="shared" si="506"/>
        <v/>
      </c>
      <c r="O2942" s="54" t="str">
        <f t="shared" si="507"/>
        <v/>
      </c>
      <c r="P2942" s="53" t="str">
        <f t="shared" si="498"/>
        <v/>
      </c>
      <c r="Q2942" s="52" t="str">
        <f t="shared" si="499"/>
        <v/>
      </c>
      <c r="R2942" s="55" t="str">
        <f t="shared" si="500"/>
        <v/>
      </c>
      <c r="S2942" s="52" t="str">
        <f t="shared" si="508"/>
        <v/>
      </c>
      <c r="T2942" s="83" t="str">
        <f t="shared" si="501"/>
        <v/>
      </c>
      <c r="U2942" s="53" t="str">
        <f>IF(S2942="","",COUNTIF($S$7:S2942,"該当２"))</f>
        <v/>
      </c>
      <c r="V2942" s="56" t="str">
        <f t="shared" si="502"/>
        <v/>
      </c>
      <c r="W2942" s="83" t="str">
        <f t="shared" si="503"/>
        <v/>
      </c>
      <c r="X2942" s="53" t="str">
        <f>IF(V2942="","",COUNTIF($V$7:V2942,"該当３"))</f>
        <v/>
      </c>
    </row>
    <row r="2943" spans="2:24">
      <c r="B2943" s="78"/>
      <c r="C2943" s="77"/>
      <c r="D2943" s="78"/>
      <c r="E2943" s="77"/>
      <c r="K2943" s="52" t="str">
        <f t="shared" si="504"/>
        <v/>
      </c>
      <c r="L2943" s="83" t="str">
        <f t="shared" si="505"/>
        <v/>
      </c>
      <c r="M2943" s="53" t="str">
        <f>IF(K2943="","",COUNTIF($K$7:K2943,"ﾘｽﾄ１"))</f>
        <v/>
      </c>
      <c r="N2943" s="53" t="str">
        <f t="shared" si="506"/>
        <v/>
      </c>
      <c r="O2943" s="54" t="str">
        <f t="shared" si="507"/>
        <v/>
      </c>
      <c r="P2943" s="53" t="str">
        <f t="shared" si="498"/>
        <v/>
      </c>
      <c r="Q2943" s="52" t="str">
        <f t="shared" si="499"/>
        <v/>
      </c>
      <c r="R2943" s="55" t="str">
        <f t="shared" si="500"/>
        <v/>
      </c>
      <c r="S2943" s="52" t="str">
        <f t="shared" si="508"/>
        <v/>
      </c>
      <c r="T2943" s="83" t="str">
        <f t="shared" si="501"/>
        <v/>
      </c>
      <c r="U2943" s="53" t="str">
        <f>IF(S2943="","",COUNTIF($S$7:S2943,"該当２"))</f>
        <v/>
      </c>
      <c r="V2943" s="56" t="str">
        <f t="shared" si="502"/>
        <v/>
      </c>
      <c r="W2943" s="83" t="str">
        <f t="shared" si="503"/>
        <v/>
      </c>
      <c r="X2943" s="53" t="str">
        <f>IF(V2943="","",COUNTIF($V$7:V2943,"該当３"))</f>
        <v/>
      </c>
    </row>
    <row r="2944" spans="2:24">
      <c r="B2944" s="78"/>
      <c r="C2944" s="77"/>
      <c r="D2944" s="78"/>
      <c r="E2944" s="77"/>
      <c r="K2944" s="52" t="str">
        <f t="shared" si="504"/>
        <v/>
      </c>
      <c r="L2944" s="83" t="str">
        <f t="shared" si="505"/>
        <v/>
      </c>
      <c r="M2944" s="53" t="str">
        <f>IF(K2944="","",COUNTIF($K$7:K2944,"ﾘｽﾄ１"))</f>
        <v/>
      </c>
      <c r="N2944" s="53" t="str">
        <f t="shared" si="506"/>
        <v/>
      </c>
      <c r="O2944" s="54" t="str">
        <f t="shared" si="507"/>
        <v/>
      </c>
      <c r="P2944" s="53" t="str">
        <f t="shared" si="498"/>
        <v/>
      </c>
      <c r="Q2944" s="52" t="str">
        <f t="shared" si="499"/>
        <v/>
      </c>
      <c r="R2944" s="55" t="str">
        <f t="shared" si="500"/>
        <v/>
      </c>
      <c r="S2944" s="52" t="str">
        <f t="shared" si="508"/>
        <v/>
      </c>
      <c r="T2944" s="83" t="str">
        <f t="shared" si="501"/>
        <v/>
      </c>
      <c r="U2944" s="53" t="str">
        <f>IF(S2944="","",COUNTIF($S$7:S2944,"該当２"))</f>
        <v/>
      </c>
      <c r="V2944" s="56" t="str">
        <f t="shared" si="502"/>
        <v/>
      </c>
      <c r="W2944" s="83" t="str">
        <f t="shared" si="503"/>
        <v/>
      </c>
      <c r="X2944" s="53" t="str">
        <f>IF(V2944="","",COUNTIF($V$7:V2944,"該当３"))</f>
        <v/>
      </c>
    </row>
    <row r="2945" spans="2:24">
      <c r="B2945" s="78"/>
      <c r="C2945" s="77"/>
      <c r="D2945" s="78"/>
      <c r="E2945" s="77"/>
      <c r="K2945" s="52" t="str">
        <f t="shared" si="504"/>
        <v/>
      </c>
      <c r="L2945" s="83" t="str">
        <f t="shared" si="505"/>
        <v/>
      </c>
      <c r="M2945" s="53" t="str">
        <f>IF(K2945="","",COUNTIF($K$7:K2945,"ﾘｽﾄ１"))</f>
        <v/>
      </c>
      <c r="N2945" s="53" t="str">
        <f t="shared" si="506"/>
        <v/>
      </c>
      <c r="O2945" s="54" t="str">
        <f t="shared" si="507"/>
        <v/>
      </c>
      <c r="P2945" s="53" t="str">
        <f t="shared" si="498"/>
        <v/>
      </c>
      <c r="Q2945" s="52" t="str">
        <f t="shared" si="499"/>
        <v/>
      </c>
      <c r="R2945" s="55" t="str">
        <f t="shared" si="500"/>
        <v/>
      </c>
      <c r="S2945" s="52" t="str">
        <f t="shared" si="508"/>
        <v/>
      </c>
      <c r="T2945" s="83" t="str">
        <f t="shared" si="501"/>
        <v/>
      </c>
      <c r="U2945" s="53" t="str">
        <f>IF(S2945="","",COUNTIF($S$7:S2945,"該当２"))</f>
        <v/>
      </c>
      <c r="V2945" s="56" t="str">
        <f t="shared" si="502"/>
        <v/>
      </c>
      <c r="W2945" s="83" t="str">
        <f t="shared" si="503"/>
        <v/>
      </c>
      <c r="X2945" s="53" t="str">
        <f>IF(V2945="","",COUNTIF($V$7:V2945,"該当３"))</f>
        <v/>
      </c>
    </row>
    <row r="2946" spans="2:24">
      <c r="B2946" s="78"/>
      <c r="C2946" s="77"/>
      <c r="D2946" s="78"/>
      <c r="E2946" s="77"/>
      <c r="K2946" s="52" t="str">
        <f t="shared" si="504"/>
        <v/>
      </c>
      <c r="L2946" s="83" t="str">
        <f t="shared" si="505"/>
        <v/>
      </c>
      <c r="M2946" s="53" t="str">
        <f>IF(K2946="","",COUNTIF($K$7:K2946,"ﾘｽﾄ１"))</f>
        <v/>
      </c>
      <c r="N2946" s="53" t="str">
        <f t="shared" si="506"/>
        <v/>
      </c>
      <c r="O2946" s="54" t="str">
        <f t="shared" si="507"/>
        <v/>
      </c>
      <c r="P2946" s="53" t="str">
        <f t="shared" si="498"/>
        <v/>
      </c>
      <c r="Q2946" s="52" t="str">
        <f t="shared" si="499"/>
        <v/>
      </c>
      <c r="R2946" s="55" t="str">
        <f t="shared" si="500"/>
        <v/>
      </c>
      <c r="S2946" s="52" t="str">
        <f t="shared" si="508"/>
        <v/>
      </c>
      <c r="T2946" s="83" t="str">
        <f t="shared" si="501"/>
        <v/>
      </c>
      <c r="U2946" s="53" t="str">
        <f>IF(S2946="","",COUNTIF($S$7:S2946,"該当２"))</f>
        <v/>
      </c>
      <c r="V2946" s="56" t="str">
        <f t="shared" si="502"/>
        <v/>
      </c>
      <c r="W2946" s="83" t="str">
        <f t="shared" si="503"/>
        <v/>
      </c>
      <c r="X2946" s="53" t="str">
        <f>IF(V2946="","",COUNTIF($V$7:V2946,"該当３"))</f>
        <v/>
      </c>
    </row>
    <row r="2947" spans="2:24">
      <c r="B2947" s="78"/>
      <c r="C2947" s="77"/>
      <c r="D2947" s="78"/>
      <c r="E2947" s="77"/>
      <c r="K2947" s="52" t="str">
        <f t="shared" si="504"/>
        <v/>
      </c>
      <c r="L2947" s="83" t="str">
        <f t="shared" si="505"/>
        <v/>
      </c>
      <c r="M2947" s="53" t="str">
        <f>IF(K2947="","",COUNTIF($K$7:K2947,"ﾘｽﾄ１"))</f>
        <v/>
      </c>
      <c r="N2947" s="53" t="str">
        <f t="shared" si="506"/>
        <v/>
      </c>
      <c r="O2947" s="54" t="str">
        <f t="shared" si="507"/>
        <v/>
      </c>
      <c r="P2947" s="53" t="str">
        <f t="shared" si="498"/>
        <v/>
      </c>
      <c r="Q2947" s="52" t="str">
        <f t="shared" si="499"/>
        <v/>
      </c>
      <c r="R2947" s="55" t="str">
        <f t="shared" si="500"/>
        <v/>
      </c>
      <c r="S2947" s="52" t="str">
        <f t="shared" si="508"/>
        <v/>
      </c>
      <c r="T2947" s="83" t="str">
        <f t="shared" si="501"/>
        <v/>
      </c>
      <c r="U2947" s="53" t="str">
        <f>IF(S2947="","",COUNTIF($S$7:S2947,"該当２"))</f>
        <v/>
      </c>
      <c r="V2947" s="56" t="str">
        <f t="shared" si="502"/>
        <v/>
      </c>
      <c r="W2947" s="83" t="str">
        <f t="shared" si="503"/>
        <v/>
      </c>
      <c r="X2947" s="53" t="str">
        <f>IF(V2947="","",COUNTIF($V$7:V2947,"該当３"))</f>
        <v/>
      </c>
    </row>
    <row r="2948" spans="2:24">
      <c r="B2948" s="78"/>
      <c r="C2948" s="77"/>
      <c r="D2948" s="78"/>
      <c r="E2948" s="77"/>
      <c r="K2948" s="52" t="str">
        <f t="shared" si="504"/>
        <v/>
      </c>
      <c r="L2948" s="83" t="str">
        <f t="shared" si="505"/>
        <v/>
      </c>
      <c r="M2948" s="53" t="str">
        <f>IF(K2948="","",COUNTIF($K$7:K2948,"ﾘｽﾄ１"))</f>
        <v/>
      </c>
      <c r="N2948" s="53" t="str">
        <f t="shared" si="506"/>
        <v/>
      </c>
      <c r="O2948" s="54" t="str">
        <f t="shared" si="507"/>
        <v/>
      </c>
      <c r="P2948" s="53" t="str">
        <f t="shared" si="498"/>
        <v/>
      </c>
      <c r="Q2948" s="52" t="str">
        <f t="shared" si="499"/>
        <v/>
      </c>
      <c r="R2948" s="55" t="str">
        <f t="shared" si="500"/>
        <v/>
      </c>
      <c r="S2948" s="52" t="str">
        <f t="shared" si="508"/>
        <v/>
      </c>
      <c r="T2948" s="83" t="str">
        <f t="shared" si="501"/>
        <v/>
      </c>
      <c r="U2948" s="53" t="str">
        <f>IF(S2948="","",COUNTIF($S$7:S2948,"該当２"))</f>
        <v/>
      </c>
      <c r="V2948" s="56" t="str">
        <f t="shared" si="502"/>
        <v/>
      </c>
      <c r="W2948" s="83" t="str">
        <f t="shared" si="503"/>
        <v/>
      </c>
      <c r="X2948" s="53" t="str">
        <f>IF(V2948="","",COUNTIF($V$7:V2948,"該当３"))</f>
        <v/>
      </c>
    </row>
    <row r="2949" spans="2:24">
      <c r="B2949" s="78"/>
      <c r="C2949" s="77"/>
      <c r="D2949" s="78"/>
      <c r="E2949" s="77"/>
      <c r="K2949" s="52" t="str">
        <f t="shared" si="504"/>
        <v/>
      </c>
      <c r="L2949" s="83" t="str">
        <f t="shared" si="505"/>
        <v/>
      </c>
      <c r="M2949" s="53" t="str">
        <f>IF(K2949="","",COUNTIF($K$7:K2949,"ﾘｽﾄ１"))</f>
        <v/>
      </c>
      <c r="N2949" s="53" t="str">
        <f t="shared" si="506"/>
        <v/>
      </c>
      <c r="O2949" s="54" t="str">
        <f t="shared" si="507"/>
        <v/>
      </c>
      <c r="P2949" s="53" t="str">
        <f t="shared" si="498"/>
        <v/>
      </c>
      <c r="Q2949" s="52" t="str">
        <f t="shared" si="499"/>
        <v/>
      </c>
      <c r="R2949" s="55" t="str">
        <f t="shared" si="500"/>
        <v/>
      </c>
      <c r="S2949" s="52" t="str">
        <f t="shared" si="508"/>
        <v/>
      </c>
      <c r="T2949" s="83" t="str">
        <f t="shared" si="501"/>
        <v/>
      </c>
      <c r="U2949" s="53" t="str">
        <f>IF(S2949="","",COUNTIF($S$7:S2949,"該当２"))</f>
        <v/>
      </c>
      <c r="V2949" s="56" t="str">
        <f t="shared" si="502"/>
        <v/>
      </c>
      <c r="W2949" s="83" t="str">
        <f t="shared" si="503"/>
        <v/>
      </c>
      <c r="X2949" s="53" t="str">
        <f>IF(V2949="","",COUNTIF($V$7:V2949,"該当３"))</f>
        <v/>
      </c>
    </row>
    <row r="2950" spans="2:24">
      <c r="B2950" s="78"/>
      <c r="C2950" s="77"/>
      <c r="D2950" s="78"/>
      <c r="E2950" s="77"/>
      <c r="K2950" s="52" t="str">
        <f t="shared" si="504"/>
        <v/>
      </c>
      <c r="L2950" s="83" t="str">
        <f t="shared" si="505"/>
        <v/>
      </c>
      <c r="M2950" s="53" t="str">
        <f>IF(K2950="","",COUNTIF($K$7:K2950,"ﾘｽﾄ１"))</f>
        <v/>
      </c>
      <c r="N2950" s="53" t="str">
        <f t="shared" si="506"/>
        <v/>
      </c>
      <c r="O2950" s="54" t="str">
        <f t="shared" si="507"/>
        <v/>
      </c>
      <c r="P2950" s="53" t="str">
        <f t="shared" si="498"/>
        <v/>
      </c>
      <c r="Q2950" s="52" t="str">
        <f t="shared" si="499"/>
        <v/>
      </c>
      <c r="R2950" s="55" t="str">
        <f t="shared" si="500"/>
        <v/>
      </c>
      <c r="S2950" s="52" t="str">
        <f t="shared" si="508"/>
        <v/>
      </c>
      <c r="T2950" s="83" t="str">
        <f t="shared" si="501"/>
        <v/>
      </c>
      <c r="U2950" s="53" t="str">
        <f>IF(S2950="","",COUNTIF($S$7:S2950,"該当２"))</f>
        <v/>
      </c>
      <c r="V2950" s="56" t="str">
        <f t="shared" si="502"/>
        <v/>
      </c>
      <c r="W2950" s="83" t="str">
        <f t="shared" si="503"/>
        <v/>
      </c>
      <c r="X2950" s="53" t="str">
        <f>IF(V2950="","",COUNTIF($V$7:V2950,"該当３"))</f>
        <v/>
      </c>
    </row>
    <row r="2951" spans="2:24">
      <c r="B2951" s="78"/>
      <c r="C2951" s="77"/>
      <c r="D2951" s="78"/>
      <c r="E2951" s="77"/>
      <c r="K2951" s="52" t="str">
        <f t="shared" si="504"/>
        <v/>
      </c>
      <c r="L2951" s="83" t="str">
        <f t="shared" si="505"/>
        <v/>
      </c>
      <c r="M2951" s="53" t="str">
        <f>IF(K2951="","",COUNTIF($K$7:K2951,"ﾘｽﾄ１"))</f>
        <v/>
      </c>
      <c r="N2951" s="53" t="str">
        <f t="shared" si="506"/>
        <v/>
      </c>
      <c r="O2951" s="54" t="str">
        <f t="shared" si="507"/>
        <v/>
      </c>
      <c r="P2951" s="53" t="str">
        <f t="shared" si="498"/>
        <v/>
      </c>
      <c r="Q2951" s="52" t="str">
        <f t="shared" si="499"/>
        <v/>
      </c>
      <c r="R2951" s="55" t="str">
        <f t="shared" si="500"/>
        <v/>
      </c>
      <c r="S2951" s="52" t="str">
        <f t="shared" si="508"/>
        <v/>
      </c>
      <c r="T2951" s="83" t="str">
        <f t="shared" si="501"/>
        <v/>
      </c>
      <c r="U2951" s="53" t="str">
        <f>IF(S2951="","",COUNTIF($S$7:S2951,"該当２"))</f>
        <v/>
      </c>
      <c r="V2951" s="56" t="str">
        <f t="shared" si="502"/>
        <v/>
      </c>
      <c r="W2951" s="83" t="str">
        <f t="shared" si="503"/>
        <v/>
      </c>
      <c r="X2951" s="53" t="str">
        <f>IF(V2951="","",COUNTIF($V$7:V2951,"該当３"))</f>
        <v/>
      </c>
    </row>
    <row r="2952" spans="2:24">
      <c r="B2952" s="78"/>
      <c r="C2952" s="77"/>
      <c r="D2952" s="78"/>
      <c r="E2952" s="77"/>
      <c r="K2952" s="52" t="str">
        <f t="shared" si="504"/>
        <v/>
      </c>
      <c r="L2952" s="83" t="str">
        <f t="shared" si="505"/>
        <v/>
      </c>
      <c r="M2952" s="53" t="str">
        <f>IF(K2952="","",COUNTIF($K$7:K2952,"ﾘｽﾄ１"))</f>
        <v/>
      </c>
      <c r="N2952" s="53" t="str">
        <f t="shared" si="506"/>
        <v/>
      </c>
      <c r="O2952" s="54" t="str">
        <f t="shared" si="507"/>
        <v/>
      </c>
      <c r="P2952" s="53" t="str">
        <f t="shared" si="498"/>
        <v/>
      </c>
      <c r="Q2952" s="52" t="str">
        <f t="shared" si="499"/>
        <v/>
      </c>
      <c r="R2952" s="55" t="str">
        <f t="shared" si="500"/>
        <v/>
      </c>
      <c r="S2952" s="52" t="str">
        <f t="shared" si="508"/>
        <v/>
      </c>
      <c r="T2952" s="83" t="str">
        <f t="shared" si="501"/>
        <v/>
      </c>
      <c r="U2952" s="53" t="str">
        <f>IF(S2952="","",COUNTIF($S$7:S2952,"該当２"))</f>
        <v/>
      </c>
      <c r="V2952" s="56" t="str">
        <f t="shared" si="502"/>
        <v/>
      </c>
      <c r="W2952" s="83" t="str">
        <f t="shared" si="503"/>
        <v/>
      </c>
      <c r="X2952" s="53" t="str">
        <f>IF(V2952="","",COUNTIF($V$7:V2952,"該当３"))</f>
        <v/>
      </c>
    </row>
    <row r="2953" spans="2:24">
      <c r="B2953" s="78"/>
      <c r="C2953" s="77"/>
      <c r="D2953" s="78"/>
      <c r="E2953" s="77"/>
      <c r="K2953" s="52" t="str">
        <f t="shared" si="504"/>
        <v/>
      </c>
      <c r="L2953" s="83" t="str">
        <f t="shared" si="505"/>
        <v/>
      </c>
      <c r="M2953" s="53" t="str">
        <f>IF(K2953="","",COUNTIF($K$7:K2953,"ﾘｽﾄ１"))</f>
        <v/>
      </c>
      <c r="N2953" s="53" t="str">
        <f t="shared" si="506"/>
        <v/>
      </c>
      <c r="O2953" s="54" t="str">
        <f t="shared" si="507"/>
        <v/>
      </c>
      <c r="P2953" s="53" t="str">
        <f t="shared" si="498"/>
        <v/>
      </c>
      <c r="Q2953" s="52" t="str">
        <f t="shared" si="499"/>
        <v/>
      </c>
      <c r="R2953" s="55" t="str">
        <f t="shared" si="500"/>
        <v/>
      </c>
      <c r="S2953" s="52" t="str">
        <f t="shared" si="508"/>
        <v/>
      </c>
      <c r="T2953" s="83" t="str">
        <f t="shared" si="501"/>
        <v/>
      </c>
      <c r="U2953" s="53" t="str">
        <f>IF(S2953="","",COUNTIF($S$7:S2953,"該当２"))</f>
        <v/>
      </c>
      <c r="V2953" s="56" t="str">
        <f t="shared" si="502"/>
        <v/>
      </c>
      <c r="W2953" s="83" t="str">
        <f t="shared" si="503"/>
        <v/>
      </c>
      <c r="X2953" s="53" t="str">
        <f>IF(V2953="","",COUNTIF($V$7:V2953,"該当３"))</f>
        <v/>
      </c>
    </row>
    <row r="2954" spans="2:24">
      <c r="B2954" s="78"/>
      <c r="C2954" s="77"/>
      <c r="D2954" s="78"/>
      <c r="E2954" s="77"/>
      <c r="K2954" s="52" t="str">
        <f t="shared" si="504"/>
        <v/>
      </c>
      <c r="L2954" s="83" t="str">
        <f t="shared" si="505"/>
        <v/>
      </c>
      <c r="M2954" s="53" t="str">
        <f>IF(K2954="","",COUNTIF($K$7:K2954,"ﾘｽﾄ１"))</f>
        <v/>
      </c>
      <c r="N2954" s="53" t="str">
        <f t="shared" si="506"/>
        <v/>
      </c>
      <c r="O2954" s="54" t="str">
        <f t="shared" si="507"/>
        <v/>
      </c>
      <c r="P2954" s="53" t="str">
        <f t="shared" ref="P2954:P3017" si="509">IF(O2954="該当１",G2954,"")</f>
        <v/>
      </c>
      <c r="Q2954" s="52" t="str">
        <f t="shared" ref="Q2954:Q3017" si="510">IF(O2954="該当１","ﾘｽﾄ2","")</f>
        <v/>
      </c>
      <c r="R2954" s="55" t="str">
        <f t="shared" ref="R2954:R3017" si="511">IF(Q2954="ﾘｽﾄ2",H2954,"")</f>
        <v/>
      </c>
      <c r="S2954" s="52" t="str">
        <f t="shared" si="508"/>
        <v/>
      </c>
      <c r="T2954" s="83" t="str">
        <f t="shared" ref="T2954:T3017" si="512">IF(S2954="該当２",H2954,"")</f>
        <v/>
      </c>
      <c r="U2954" s="53" t="str">
        <f>IF(S2954="","",COUNTIF($S$7:S2954,"該当２"))</f>
        <v/>
      </c>
      <c r="V2954" s="56" t="str">
        <f t="shared" ref="V2954:V3017" si="513">IF(AND($S$2=H2954,E2954&gt;0,E2954&lt;998),"該当３","")</f>
        <v/>
      </c>
      <c r="W2954" s="83" t="str">
        <f t="shared" ref="W2954:W3017" si="514">IF(V2954="該当３",I2954,"")</f>
        <v/>
      </c>
      <c r="X2954" s="53" t="str">
        <f>IF(V2954="","",COUNTIF($V$7:V2954,"該当３"))</f>
        <v/>
      </c>
    </row>
    <row r="2955" spans="2:24">
      <c r="B2955" s="78"/>
      <c r="C2955" s="77"/>
      <c r="D2955" s="78"/>
      <c r="E2955" s="77"/>
      <c r="K2955" s="52" t="str">
        <f t="shared" ref="K2955:K3018" si="515">IF(AND($C2955&gt;0,$H2955=""),"ﾘｽﾄ１","")</f>
        <v/>
      </c>
      <c r="L2955" s="83" t="str">
        <f t="shared" ref="L2955:L3018" si="516">IF(K2955="ﾘｽﾄ１",G2955,"")</f>
        <v/>
      </c>
      <c r="M2955" s="53" t="str">
        <f>IF(K2955="","",COUNTIF($K$7:K2955,"ﾘｽﾄ１"))</f>
        <v/>
      </c>
      <c r="N2955" s="53" t="str">
        <f t="shared" ref="N2955:N3018" si="517">IF(AND(D2955=0,E2955&gt;0),"同一区","")</f>
        <v/>
      </c>
      <c r="O2955" s="54" t="str">
        <f t="shared" ref="O2955:O3018" si="518">IF(AND(EXACT($K$2,G2955),H2955&gt;0),"該当１","")</f>
        <v/>
      </c>
      <c r="P2955" s="53" t="str">
        <f t="shared" si="509"/>
        <v/>
      </c>
      <c r="Q2955" s="52" t="str">
        <f t="shared" si="510"/>
        <v/>
      </c>
      <c r="R2955" s="55" t="str">
        <f t="shared" si="511"/>
        <v/>
      </c>
      <c r="S2955" s="52" t="str">
        <f t="shared" ref="S2955:S3018" si="519">IF(AND(Q2955="ﾘｽﾄ2",OR(I2955=0,AND(N2955="同一区",E2955=1))),"該当２","")</f>
        <v/>
      </c>
      <c r="T2955" s="83" t="str">
        <f t="shared" si="512"/>
        <v/>
      </c>
      <c r="U2955" s="53" t="str">
        <f>IF(S2955="","",COUNTIF($S$7:S2955,"該当２"))</f>
        <v/>
      </c>
      <c r="V2955" s="56" t="str">
        <f t="shared" si="513"/>
        <v/>
      </c>
      <c r="W2955" s="83" t="str">
        <f t="shared" si="514"/>
        <v/>
      </c>
      <c r="X2955" s="53" t="str">
        <f>IF(V2955="","",COUNTIF($V$7:V2955,"該当３"))</f>
        <v/>
      </c>
    </row>
    <row r="2956" spans="2:24">
      <c r="B2956" s="78"/>
      <c r="C2956" s="77"/>
      <c r="D2956" s="78"/>
      <c r="E2956" s="77"/>
      <c r="K2956" s="52" t="str">
        <f t="shared" si="515"/>
        <v/>
      </c>
      <c r="L2956" s="83" t="str">
        <f t="shared" si="516"/>
        <v/>
      </c>
      <c r="M2956" s="53" t="str">
        <f>IF(K2956="","",COUNTIF($K$7:K2956,"ﾘｽﾄ１"))</f>
        <v/>
      </c>
      <c r="N2956" s="53" t="str">
        <f t="shared" si="517"/>
        <v/>
      </c>
      <c r="O2956" s="54" t="str">
        <f t="shared" si="518"/>
        <v/>
      </c>
      <c r="P2956" s="53" t="str">
        <f t="shared" si="509"/>
        <v/>
      </c>
      <c r="Q2956" s="52" t="str">
        <f t="shared" si="510"/>
        <v/>
      </c>
      <c r="R2956" s="55" t="str">
        <f t="shared" si="511"/>
        <v/>
      </c>
      <c r="S2956" s="52" t="str">
        <f t="shared" si="519"/>
        <v/>
      </c>
      <c r="T2956" s="83" t="str">
        <f t="shared" si="512"/>
        <v/>
      </c>
      <c r="U2956" s="53" t="str">
        <f>IF(S2956="","",COUNTIF($S$7:S2956,"該当２"))</f>
        <v/>
      </c>
      <c r="V2956" s="56" t="str">
        <f t="shared" si="513"/>
        <v/>
      </c>
      <c r="W2956" s="83" t="str">
        <f t="shared" si="514"/>
        <v/>
      </c>
      <c r="X2956" s="53" t="str">
        <f>IF(V2956="","",COUNTIF($V$7:V2956,"該当３"))</f>
        <v/>
      </c>
    </row>
    <row r="2957" spans="2:24">
      <c r="B2957" s="78"/>
      <c r="C2957" s="77"/>
      <c r="D2957" s="78"/>
      <c r="E2957" s="77"/>
      <c r="K2957" s="52" t="str">
        <f t="shared" si="515"/>
        <v/>
      </c>
      <c r="L2957" s="83" t="str">
        <f t="shared" si="516"/>
        <v/>
      </c>
      <c r="M2957" s="53" t="str">
        <f>IF(K2957="","",COUNTIF($K$7:K2957,"ﾘｽﾄ１"))</f>
        <v/>
      </c>
      <c r="N2957" s="53" t="str">
        <f t="shared" si="517"/>
        <v/>
      </c>
      <c r="O2957" s="54" t="str">
        <f t="shared" si="518"/>
        <v/>
      </c>
      <c r="P2957" s="53" t="str">
        <f t="shared" si="509"/>
        <v/>
      </c>
      <c r="Q2957" s="52" t="str">
        <f t="shared" si="510"/>
        <v/>
      </c>
      <c r="R2957" s="55" t="str">
        <f t="shared" si="511"/>
        <v/>
      </c>
      <c r="S2957" s="52" t="str">
        <f t="shared" si="519"/>
        <v/>
      </c>
      <c r="T2957" s="83" t="str">
        <f t="shared" si="512"/>
        <v/>
      </c>
      <c r="U2957" s="53" t="str">
        <f>IF(S2957="","",COUNTIF($S$7:S2957,"該当２"))</f>
        <v/>
      </c>
      <c r="V2957" s="56" t="str">
        <f t="shared" si="513"/>
        <v/>
      </c>
      <c r="W2957" s="83" t="str">
        <f t="shared" si="514"/>
        <v/>
      </c>
      <c r="X2957" s="53" t="str">
        <f>IF(V2957="","",COUNTIF($V$7:V2957,"該当３"))</f>
        <v/>
      </c>
    </row>
    <row r="2958" spans="2:24">
      <c r="B2958" s="78"/>
      <c r="C2958" s="77"/>
      <c r="D2958" s="78"/>
      <c r="E2958" s="77"/>
      <c r="K2958" s="52" t="str">
        <f t="shared" si="515"/>
        <v/>
      </c>
      <c r="L2958" s="83" t="str">
        <f t="shared" si="516"/>
        <v/>
      </c>
      <c r="M2958" s="53" t="str">
        <f>IF(K2958="","",COUNTIF($K$7:K2958,"ﾘｽﾄ１"))</f>
        <v/>
      </c>
      <c r="N2958" s="53" t="str">
        <f t="shared" si="517"/>
        <v/>
      </c>
      <c r="O2958" s="54" t="str">
        <f t="shared" si="518"/>
        <v/>
      </c>
      <c r="P2958" s="53" t="str">
        <f t="shared" si="509"/>
        <v/>
      </c>
      <c r="Q2958" s="52" t="str">
        <f t="shared" si="510"/>
        <v/>
      </c>
      <c r="R2958" s="55" t="str">
        <f t="shared" si="511"/>
        <v/>
      </c>
      <c r="S2958" s="52" t="str">
        <f t="shared" si="519"/>
        <v/>
      </c>
      <c r="T2958" s="83" t="str">
        <f t="shared" si="512"/>
        <v/>
      </c>
      <c r="U2958" s="53" t="str">
        <f>IF(S2958="","",COUNTIF($S$7:S2958,"該当２"))</f>
        <v/>
      </c>
      <c r="V2958" s="56" t="str">
        <f t="shared" si="513"/>
        <v/>
      </c>
      <c r="W2958" s="83" t="str">
        <f t="shared" si="514"/>
        <v/>
      </c>
      <c r="X2958" s="53" t="str">
        <f>IF(V2958="","",COUNTIF($V$7:V2958,"該当３"))</f>
        <v/>
      </c>
    </row>
    <row r="2959" spans="2:24">
      <c r="B2959" s="78"/>
      <c r="C2959" s="77"/>
      <c r="D2959" s="78"/>
      <c r="E2959" s="77"/>
      <c r="K2959" s="52" t="str">
        <f t="shared" si="515"/>
        <v/>
      </c>
      <c r="L2959" s="83" t="str">
        <f t="shared" si="516"/>
        <v/>
      </c>
      <c r="M2959" s="53" t="str">
        <f>IF(K2959="","",COUNTIF($K$7:K2959,"ﾘｽﾄ１"))</f>
        <v/>
      </c>
      <c r="N2959" s="53" t="str">
        <f t="shared" si="517"/>
        <v/>
      </c>
      <c r="O2959" s="54" t="str">
        <f t="shared" si="518"/>
        <v/>
      </c>
      <c r="P2959" s="53" t="str">
        <f t="shared" si="509"/>
        <v/>
      </c>
      <c r="Q2959" s="52" t="str">
        <f t="shared" si="510"/>
        <v/>
      </c>
      <c r="R2959" s="55" t="str">
        <f t="shared" si="511"/>
        <v/>
      </c>
      <c r="S2959" s="52" t="str">
        <f t="shared" si="519"/>
        <v/>
      </c>
      <c r="T2959" s="83" t="str">
        <f t="shared" si="512"/>
        <v/>
      </c>
      <c r="U2959" s="53" t="str">
        <f>IF(S2959="","",COUNTIF($S$7:S2959,"該当２"))</f>
        <v/>
      </c>
      <c r="V2959" s="56" t="str">
        <f t="shared" si="513"/>
        <v/>
      </c>
      <c r="W2959" s="83" t="str">
        <f t="shared" si="514"/>
        <v/>
      </c>
      <c r="X2959" s="53" t="str">
        <f>IF(V2959="","",COUNTIF($V$7:V2959,"該当３"))</f>
        <v/>
      </c>
    </row>
    <row r="2960" spans="2:24">
      <c r="B2960" s="78"/>
      <c r="C2960" s="77"/>
      <c r="D2960" s="78"/>
      <c r="E2960" s="77"/>
      <c r="K2960" s="52" t="str">
        <f t="shared" si="515"/>
        <v/>
      </c>
      <c r="L2960" s="83" t="str">
        <f t="shared" si="516"/>
        <v/>
      </c>
      <c r="M2960" s="53" t="str">
        <f>IF(K2960="","",COUNTIF($K$7:K2960,"ﾘｽﾄ１"))</f>
        <v/>
      </c>
      <c r="N2960" s="53" t="str">
        <f t="shared" si="517"/>
        <v/>
      </c>
      <c r="O2960" s="54" t="str">
        <f t="shared" si="518"/>
        <v/>
      </c>
      <c r="P2960" s="53" t="str">
        <f t="shared" si="509"/>
        <v/>
      </c>
      <c r="Q2960" s="52" t="str">
        <f t="shared" si="510"/>
        <v/>
      </c>
      <c r="R2960" s="55" t="str">
        <f t="shared" si="511"/>
        <v/>
      </c>
      <c r="S2960" s="52" t="str">
        <f t="shared" si="519"/>
        <v/>
      </c>
      <c r="T2960" s="83" t="str">
        <f t="shared" si="512"/>
        <v/>
      </c>
      <c r="U2960" s="53" t="str">
        <f>IF(S2960="","",COUNTIF($S$7:S2960,"該当２"))</f>
        <v/>
      </c>
      <c r="V2960" s="56" t="str">
        <f t="shared" si="513"/>
        <v/>
      </c>
      <c r="W2960" s="83" t="str">
        <f t="shared" si="514"/>
        <v/>
      </c>
      <c r="X2960" s="53" t="str">
        <f>IF(V2960="","",COUNTIF($V$7:V2960,"該当３"))</f>
        <v/>
      </c>
    </row>
    <row r="2961" spans="2:24">
      <c r="B2961" s="78"/>
      <c r="C2961" s="77"/>
      <c r="D2961" s="78"/>
      <c r="E2961" s="77"/>
      <c r="K2961" s="52" t="str">
        <f t="shared" si="515"/>
        <v/>
      </c>
      <c r="L2961" s="83" t="str">
        <f t="shared" si="516"/>
        <v/>
      </c>
      <c r="M2961" s="53" t="str">
        <f>IF(K2961="","",COUNTIF($K$7:K2961,"ﾘｽﾄ１"))</f>
        <v/>
      </c>
      <c r="N2961" s="53" t="str">
        <f t="shared" si="517"/>
        <v/>
      </c>
      <c r="O2961" s="54" t="str">
        <f t="shared" si="518"/>
        <v/>
      </c>
      <c r="P2961" s="53" t="str">
        <f t="shared" si="509"/>
        <v/>
      </c>
      <c r="Q2961" s="52" t="str">
        <f t="shared" si="510"/>
        <v/>
      </c>
      <c r="R2961" s="55" t="str">
        <f t="shared" si="511"/>
        <v/>
      </c>
      <c r="S2961" s="52" t="str">
        <f t="shared" si="519"/>
        <v/>
      </c>
      <c r="T2961" s="83" t="str">
        <f t="shared" si="512"/>
        <v/>
      </c>
      <c r="U2961" s="53" t="str">
        <f>IF(S2961="","",COUNTIF($S$7:S2961,"該当２"))</f>
        <v/>
      </c>
      <c r="V2961" s="56" t="str">
        <f t="shared" si="513"/>
        <v/>
      </c>
      <c r="W2961" s="83" t="str">
        <f t="shared" si="514"/>
        <v/>
      </c>
      <c r="X2961" s="53" t="str">
        <f>IF(V2961="","",COUNTIF($V$7:V2961,"該当３"))</f>
        <v/>
      </c>
    </row>
    <row r="2962" spans="2:24">
      <c r="B2962" s="78"/>
      <c r="C2962" s="77"/>
      <c r="D2962" s="78"/>
      <c r="E2962" s="77"/>
      <c r="K2962" s="52" t="str">
        <f t="shared" si="515"/>
        <v/>
      </c>
      <c r="L2962" s="83" t="str">
        <f t="shared" si="516"/>
        <v/>
      </c>
      <c r="M2962" s="53" t="str">
        <f>IF(K2962="","",COUNTIF($K$7:K2962,"ﾘｽﾄ１"))</f>
        <v/>
      </c>
      <c r="N2962" s="53" t="str">
        <f t="shared" si="517"/>
        <v/>
      </c>
      <c r="O2962" s="54" t="str">
        <f t="shared" si="518"/>
        <v/>
      </c>
      <c r="P2962" s="53" t="str">
        <f t="shared" si="509"/>
        <v/>
      </c>
      <c r="Q2962" s="52" t="str">
        <f t="shared" si="510"/>
        <v/>
      </c>
      <c r="R2962" s="55" t="str">
        <f t="shared" si="511"/>
        <v/>
      </c>
      <c r="S2962" s="52" t="str">
        <f t="shared" si="519"/>
        <v/>
      </c>
      <c r="T2962" s="83" t="str">
        <f t="shared" si="512"/>
        <v/>
      </c>
      <c r="U2962" s="53" t="str">
        <f>IF(S2962="","",COUNTIF($S$7:S2962,"該当２"))</f>
        <v/>
      </c>
      <c r="V2962" s="56" t="str">
        <f t="shared" si="513"/>
        <v/>
      </c>
      <c r="W2962" s="83" t="str">
        <f t="shared" si="514"/>
        <v/>
      </c>
      <c r="X2962" s="53" t="str">
        <f>IF(V2962="","",COUNTIF($V$7:V2962,"該当３"))</f>
        <v/>
      </c>
    </row>
    <row r="2963" spans="2:24">
      <c r="B2963" s="78"/>
      <c r="C2963" s="77"/>
      <c r="D2963" s="78"/>
      <c r="E2963" s="77"/>
      <c r="K2963" s="52" t="str">
        <f t="shared" si="515"/>
        <v/>
      </c>
      <c r="L2963" s="83" t="str">
        <f t="shared" si="516"/>
        <v/>
      </c>
      <c r="M2963" s="53" t="str">
        <f>IF(K2963="","",COUNTIF($K$7:K2963,"ﾘｽﾄ１"))</f>
        <v/>
      </c>
      <c r="N2963" s="53" t="str">
        <f t="shared" si="517"/>
        <v/>
      </c>
      <c r="O2963" s="54" t="str">
        <f t="shared" si="518"/>
        <v/>
      </c>
      <c r="P2963" s="53" t="str">
        <f t="shared" si="509"/>
        <v/>
      </c>
      <c r="Q2963" s="52" t="str">
        <f t="shared" si="510"/>
        <v/>
      </c>
      <c r="R2963" s="55" t="str">
        <f t="shared" si="511"/>
        <v/>
      </c>
      <c r="S2963" s="52" t="str">
        <f t="shared" si="519"/>
        <v/>
      </c>
      <c r="T2963" s="83" t="str">
        <f t="shared" si="512"/>
        <v/>
      </c>
      <c r="U2963" s="53" t="str">
        <f>IF(S2963="","",COUNTIF($S$7:S2963,"該当２"))</f>
        <v/>
      </c>
      <c r="V2963" s="56" t="str">
        <f t="shared" si="513"/>
        <v/>
      </c>
      <c r="W2963" s="83" t="str">
        <f t="shared" si="514"/>
        <v/>
      </c>
      <c r="X2963" s="53" t="str">
        <f>IF(V2963="","",COUNTIF($V$7:V2963,"該当３"))</f>
        <v/>
      </c>
    </row>
    <row r="2964" spans="2:24">
      <c r="B2964" s="78"/>
      <c r="C2964" s="77"/>
      <c r="D2964" s="78"/>
      <c r="E2964" s="77"/>
      <c r="K2964" s="52" t="str">
        <f t="shared" si="515"/>
        <v/>
      </c>
      <c r="L2964" s="83" t="str">
        <f t="shared" si="516"/>
        <v/>
      </c>
      <c r="M2964" s="53" t="str">
        <f>IF(K2964="","",COUNTIF($K$7:K2964,"ﾘｽﾄ１"))</f>
        <v/>
      </c>
      <c r="N2964" s="53" t="str">
        <f t="shared" si="517"/>
        <v/>
      </c>
      <c r="O2964" s="54" t="str">
        <f t="shared" si="518"/>
        <v/>
      </c>
      <c r="P2964" s="53" t="str">
        <f t="shared" si="509"/>
        <v/>
      </c>
      <c r="Q2964" s="52" t="str">
        <f t="shared" si="510"/>
        <v/>
      </c>
      <c r="R2964" s="55" t="str">
        <f t="shared" si="511"/>
        <v/>
      </c>
      <c r="S2964" s="52" t="str">
        <f t="shared" si="519"/>
        <v/>
      </c>
      <c r="T2964" s="83" t="str">
        <f t="shared" si="512"/>
        <v/>
      </c>
      <c r="U2964" s="53" t="str">
        <f>IF(S2964="","",COUNTIF($S$7:S2964,"該当２"))</f>
        <v/>
      </c>
      <c r="V2964" s="56" t="str">
        <f t="shared" si="513"/>
        <v/>
      </c>
      <c r="W2964" s="83" t="str">
        <f t="shared" si="514"/>
        <v/>
      </c>
      <c r="X2964" s="53" t="str">
        <f>IF(V2964="","",COUNTIF($V$7:V2964,"該当３"))</f>
        <v/>
      </c>
    </row>
    <row r="2965" spans="2:24">
      <c r="B2965" s="78"/>
      <c r="C2965" s="77"/>
      <c r="D2965" s="78"/>
      <c r="E2965" s="77"/>
      <c r="K2965" s="52" t="str">
        <f t="shared" si="515"/>
        <v/>
      </c>
      <c r="L2965" s="83" t="str">
        <f t="shared" si="516"/>
        <v/>
      </c>
      <c r="M2965" s="53" t="str">
        <f>IF(K2965="","",COUNTIF($K$7:K2965,"ﾘｽﾄ１"))</f>
        <v/>
      </c>
      <c r="N2965" s="53" t="str">
        <f t="shared" si="517"/>
        <v/>
      </c>
      <c r="O2965" s="54" t="str">
        <f t="shared" si="518"/>
        <v/>
      </c>
      <c r="P2965" s="53" t="str">
        <f t="shared" si="509"/>
        <v/>
      </c>
      <c r="Q2965" s="52" t="str">
        <f t="shared" si="510"/>
        <v/>
      </c>
      <c r="R2965" s="55" t="str">
        <f t="shared" si="511"/>
        <v/>
      </c>
      <c r="S2965" s="52" t="str">
        <f t="shared" si="519"/>
        <v/>
      </c>
      <c r="T2965" s="83" t="str">
        <f t="shared" si="512"/>
        <v/>
      </c>
      <c r="U2965" s="53" t="str">
        <f>IF(S2965="","",COUNTIF($S$7:S2965,"該当２"))</f>
        <v/>
      </c>
      <c r="V2965" s="56" t="str">
        <f t="shared" si="513"/>
        <v/>
      </c>
      <c r="W2965" s="83" t="str">
        <f t="shared" si="514"/>
        <v/>
      </c>
      <c r="X2965" s="53" t="str">
        <f>IF(V2965="","",COUNTIF($V$7:V2965,"該当３"))</f>
        <v/>
      </c>
    </row>
    <row r="2966" spans="2:24">
      <c r="B2966" s="78"/>
      <c r="C2966" s="77"/>
      <c r="D2966" s="78"/>
      <c r="E2966" s="77"/>
      <c r="K2966" s="52" t="str">
        <f t="shared" si="515"/>
        <v/>
      </c>
      <c r="L2966" s="83" t="str">
        <f t="shared" si="516"/>
        <v/>
      </c>
      <c r="M2966" s="53" t="str">
        <f>IF(K2966="","",COUNTIF($K$7:K2966,"ﾘｽﾄ１"))</f>
        <v/>
      </c>
      <c r="N2966" s="53" t="str">
        <f t="shared" si="517"/>
        <v/>
      </c>
      <c r="O2966" s="54" t="str">
        <f t="shared" si="518"/>
        <v/>
      </c>
      <c r="P2966" s="53" t="str">
        <f t="shared" si="509"/>
        <v/>
      </c>
      <c r="Q2966" s="52" t="str">
        <f t="shared" si="510"/>
        <v/>
      </c>
      <c r="R2966" s="55" t="str">
        <f t="shared" si="511"/>
        <v/>
      </c>
      <c r="S2966" s="52" t="str">
        <f t="shared" si="519"/>
        <v/>
      </c>
      <c r="T2966" s="83" t="str">
        <f t="shared" si="512"/>
        <v/>
      </c>
      <c r="U2966" s="53" t="str">
        <f>IF(S2966="","",COUNTIF($S$7:S2966,"該当２"))</f>
        <v/>
      </c>
      <c r="V2966" s="56" t="str">
        <f t="shared" si="513"/>
        <v/>
      </c>
      <c r="W2966" s="83" t="str">
        <f t="shared" si="514"/>
        <v/>
      </c>
      <c r="X2966" s="53" t="str">
        <f>IF(V2966="","",COUNTIF($V$7:V2966,"該当３"))</f>
        <v/>
      </c>
    </row>
    <row r="2967" spans="2:24">
      <c r="B2967" s="78"/>
      <c r="C2967" s="77"/>
      <c r="D2967" s="78"/>
      <c r="E2967" s="77"/>
      <c r="K2967" s="52" t="str">
        <f t="shared" si="515"/>
        <v/>
      </c>
      <c r="L2967" s="83" t="str">
        <f t="shared" si="516"/>
        <v/>
      </c>
      <c r="M2967" s="53" t="str">
        <f>IF(K2967="","",COUNTIF($K$7:K2967,"ﾘｽﾄ１"))</f>
        <v/>
      </c>
      <c r="N2967" s="53" t="str">
        <f t="shared" si="517"/>
        <v/>
      </c>
      <c r="O2967" s="54" t="str">
        <f t="shared" si="518"/>
        <v/>
      </c>
      <c r="P2967" s="53" t="str">
        <f t="shared" si="509"/>
        <v/>
      </c>
      <c r="Q2967" s="52" t="str">
        <f t="shared" si="510"/>
        <v/>
      </c>
      <c r="R2967" s="55" t="str">
        <f t="shared" si="511"/>
        <v/>
      </c>
      <c r="S2967" s="52" t="str">
        <f t="shared" si="519"/>
        <v/>
      </c>
      <c r="T2967" s="83" t="str">
        <f t="shared" si="512"/>
        <v/>
      </c>
      <c r="U2967" s="53" t="str">
        <f>IF(S2967="","",COUNTIF($S$7:S2967,"該当２"))</f>
        <v/>
      </c>
      <c r="V2967" s="56" t="str">
        <f t="shared" si="513"/>
        <v/>
      </c>
      <c r="W2967" s="83" t="str">
        <f t="shared" si="514"/>
        <v/>
      </c>
      <c r="X2967" s="53" t="str">
        <f>IF(V2967="","",COUNTIF($V$7:V2967,"該当３"))</f>
        <v/>
      </c>
    </row>
    <row r="2968" spans="2:24">
      <c r="B2968" s="78"/>
      <c r="C2968" s="77"/>
      <c r="D2968" s="78"/>
      <c r="E2968" s="77"/>
      <c r="K2968" s="52" t="str">
        <f t="shared" si="515"/>
        <v/>
      </c>
      <c r="L2968" s="83" t="str">
        <f t="shared" si="516"/>
        <v/>
      </c>
      <c r="M2968" s="53" t="str">
        <f>IF(K2968="","",COUNTIF($K$7:K2968,"ﾘｽﾄ１"))</f>
        <v/>
      </c>
      <c r="N2968" s="53" t="str">
        <f t="shared" si="517"/>
        <v/>
      </c>
      <c r="O2968" s="54" t="str">
        <f t="shared" si="518"/>
        <v/>
      </c>
      <c r="P2968" s="53" t="str">
        <f t="shared" si="509"/>
        <v/>
      </c>
      <c r="Q2968" s="52" t="str">
        <f t="shared" si="510"/>
        <v/>
      </c>
      <c r="R2968" s="55" t="str">
        <f t="shared" si="511"/>
        <v/>
      </c>
      <c r="S2968" s="52" t="str">
        <f t="shared" si="519"/>
        <v/>
      </c>
      <c r="T2968" s="83" t="str">
        <f t="shared" si="512"/>
        <v/>
      </c>
      <c r="U2968" s="53" t="str">
        <f>IF(S2968="","",COUNTIF($S$7:S2968,"該当２"))</f>
        <v/>
      </c>
      <c r="V2968" s="56" t="str">
        <f t="shared" si="513"/>
        <v/>
      </c>
      <c r="W2968" s="83" t="str">
        <f t="shared" si="514"/>
        <v/>
      </c>
      <c r="X2968" s="53" t="str">
        <f>IF(V2968="","",COUNTIF($V$7:V2968,"該当３"))</f>
        <v/>
      </c>
    </row>
    <row r="2969" spans="2:24">
      <c r="B2969" s="78"/>
      <c r="C2969" s="77"/>
      <c r="D2969" s="78"/>
      <c r="E2969" s="77"/>
      <c r="K2969" s="52" t="str">
        <f t="shared" si="515"/>
        <v/>
      </c>
      <c r="L2969" s="83" t="str">
        <f t="shared" si="516"/>
        <v/>
      </c>
      <c r="M2969" s="53" t="str">
        <f>IF(K2969="","",COUNTIF($K$7:K2969,"ﾘｽﾄ１"))</f>
        <v/>
      </c>
      <c r="N2969" s="53" t="str">
        <f t="shared" si="517"/>
        <v/>
      </c>
      <c r="O2969" s="54" t="str">
        <f t="shared" si="518"/>
        <v/>
      </c>
      <c r="P2969" s="53" t="str">
        <f t="shared" si="509"/>
        <v/>
      </c>
      <c r="Q2969" s="52" t="str">
        <f t="shared" si="510"/>
        <v/>
      </c>
      <c r="R2969" s="55" t="str">
        <f t="shared" si="511"/>
        <v/>
      </c>
      <c r="S2969" s="52" t="str">
        <f t="shared" si="519"/>
        <v/>
      </c>
      <c r="T2969" s="83" t="str">
        <f t="shared" si="512"/>
        <v/>
      </c>
      <c r="U2969" s="53" t="str">
        <f>IF(S2969="","",COUNTIF($S$7:S2969,"該当２"))</f>
        <v/>
      </c>
      <c r="V2969" s="56" t="str">
        <f t="shared" si="513"/>
        <v/>
      </c>
      <c r="W2969" s="83" t="str">
        <f t="shared" si="514"/>
        <v/>
      </c>
      <c r="X2969" s="53" t="str">
        <f>IF(V2969="","",COUNTIF($V$7:V2969,"該当３"))</f>
        <v/>
      </c>
    </row>
    <row r="2970" spans="2:24">
      <c r="B2970" s="78"/>
      <c r="C2970" s="77"/>
      <c r="D2970" s="78"/>
      <c r="E2970" s="77"/>
      <c r="K2970" s="52" t="str">
        <f t="shared" si="515"/>
        <v/>
      </c>
      <c r="L2970" s="83" t="str">
        <f t="shared" si="516"/>
        <v/>
      </c>
      <c r="M2970" s="53" t="str">
        <f>IF(K2970="","",COUNTIF($K$7:K2970,"ﾘｽﾄ１"))</f>
        <v/>
      </c>
      <c r="N2970" s="53" t="str">
        <f t="shared" si="517"/>
        <v/>
      </c>
      <c r="O2970" s="54" t="str">
        <f t="shared" si="518"/>
        <v/>
      </c>
      <c r="P2970" s="53" t="str">
        <f t="shared" si="509"/>
        <v/>
      </c>
      <c r="Q2970" s="52" t="str">
        <f t="shared" si="510"/>
        <v/>
      </c>
      <c r="R2970" s="55" t="str">
        <f t="shared" si="511"/>
        <v/>
      </c>
      <c r="S2970" s="52" t="str">
        <f t="shared" si="519"/>
        <v/>
      </c>
      <c r="T2970" s="83" t="str">
        <f t="shared" si="512"/>
        <v/>
      </c>
      <c r="U2970" s="53" t="str">
        <f>IF(S2970="","",COUNTIF($S$7:S2970,"該当２"))</f>
        <v/>
      </c>
      <c r="V2970" s="56" t="str">
        <f t="shared" si="513"/>
        <v/>
      </c>
      <c r="W2970" s="83" t="str">
        <f t="shared" si="514"/>
        <v/>
      </c>
      <c r="X2970" s="53" t="str">
        <f>IF(V2970="","",COUNTIF($V$7:V2970,"該当３"))</f>
        <v/>
      </c>
    </row>
    <row r="2971" spans="2:24">
      <c r="B2971" s="78"/>
      <c r="C2971" s="77"/>
      <c r="D2971" s="78"/>
      <c r="E2971" s="77"/>
      <c r="K2971" s="52" t="str">
        <f t="shared" si="515"/>
        <v/>
      </c>
      <c r="L2971" s="83" t="str">
        <f t="shared" si="516"/>
        <v/>
      </c>
      <c r="M2971" s="53" t="str">
        <f>IF(K2971="","",COUNTIF($K$7:K2971,"ﾘｽﾄ１"))</f>
        <v/>
      </c>
      <c r="N2971" s="53" t="str">
        <f t="shared" si="517"/>
        <v/>
      </c>
      <c r="O2971" s="54" t="str">
        <f t="shared" si="518"/>
        <v/>
      </c>
      <c r="P2971" s="53" t="str">
        <f t="shared" si="509"/>
        <v/>
      </c>
      <c r="Q2971" s="52" t="str">
        <f t="shared" si="510"/>
        <v/>
      </c>
      <c r="R2971" s="55" t="str">
        <f t="shared" si="511"/>
        <v/>
      </c>
      <c r="S2971" s="52" t="str">
        <f t="shared" si="519"/>
        <v/>
      </c>
      <c r="T2971" s="83" t="str">
        <f t="shared" si="512"/>
        <v/>
      </c>
      <c r="U2971" s="53" t="str">
        <f>IF(S2971="","",COUNTIF($S$7:S2971,"該当２"))</f>
        <v/>
      </c>
      <c r="V2971" s="56" t="str">
        <f t="shared" si="513"/>
        <v/>
      </c>
      <c r="W2971" s="83" t="str">
        <f t="shared" si="514"/>
        <v/>
      </c>
      <c r="X2971" s="53" t="str">
        <f>IF(V2971="","",COUNTIF($V$7:V2971,"該当３"))</f>
        <v/>
      </c>
    </row>
    <row r="2972" spans="2:24">
      <c r="B2972" s="78"/>
      <c r="C2972" s="77"/>
      <c r="D2972" s="78"/>
      <c r="E2972" s="77"/>
      <c r="K2972" s="52" t="str">
        <f t="shared" si="515"/>
        <v/>
      </c>
      <c r="L2972" s="83" t="str">
        <f t="shared" si="516"/>
        <v/>
      </c>
      <c r="M2972" s="53" t="str">
        <f>IF(K2972="","",COUNTIF($K$7:K2972,"ﾘｽﾄ１"))</f>
        <v/>
      </c>
      <c r="N2972" s="53" t="str">
        <f t="shared" si="517"/>
        <v/>
      </c>
      <c r="O2972" s="54" t="str">
        <f t="shared" si="518"/>
        <v/>
      </c>
      <c r="P2972" s="53" t="str">
        <f t="shared" si="509"/>
        <v/>
      </c>
      <c r="Q2972" s="52" t="str">
        <f t="shared" si="510"/>
        <v/>
      </c>
      <c r="R2972" s="55" t="str">
        <f t="shared" si="511"/>
        <v/>
      </c>
      <c r="S2972" s="52" t="str">
        <f t="shared" si="519"/>
        <v/>
      </c>
      <c r="T2972" s="83" t="str">
        <f t="shared" si="512"/>
        <v/>
      </c>
      <c r="U2972" s="53" t="str">
        <f>IF(S2972="","",COUNTIF($S$7:S2972,"該当２"))</f>
        <v/>
      </c>
      <c r="V2972" s="56" t="str">
        <f t="shared" si="513"/>
        <v/>
      </c>
      <c r="W2972" s="83" t="str">
        <f t="shared" si="514"/>
        <v/>
      </c>
      <c r="X2972" s="53" t="str">
        <f>IF(V2972="","",COUNTIF($V$7:V2972,"該当３"))</f>
        <v/>
      </c>
    </row>
    <row r="2973" spans="2:24">
      <c r="B2973" s="78"/>
      <c r="C2973" s="77"/>
      <c r="D2973" s="78"/>
      <c r="E2973" s="77"/>
      <c r="K2973" s="52" t="str">
        <f t="shared" si="515"/>
        <v/>
      </c>
      <c r="L2973" s="83" t="str">
        <f t="shared" si="516"/>
        <v/>
      </c>
      <c r="M2973" s="53" t="str">
        <f>IF(K2973="","",COUNTIF($K$7:K2973,"ﾘｽﾄ１"))</f>
        <v/>
      </c>
      <c r="N2973" s="53" t="str">
        <f t="shared" si="517"/>
        <v/>
      </c>
      <c r="O2973" s="54" t="str">
        <f t="shared" si="518"/>
        <v/>
      </c>
      <c r="P2973" s="53" t="str">
        <f t="shared" si="509"/>
        <v/>
      </c>
      <c r="Q2973" s="52" t="str">
        <f t="shared" si="510"/>
        <v/>
      </c>
      <c r="R2973" s="55" t="str">
        <f t="shared" si="511"/>
        <v/>
      </c>
      <c r="S2973" s="52" t="str">
        <f t="shared" si="519"/>
        <v/>
      </c>
      <c r="T2973" s="83" t="str">
        <f t="shared" si="512"/>
        <v/>
      </c>
      <c r="U2973" s="53" t="str">
        <f>IF(S2973="","",COUNTIF($S$7:S2973,"該当２"))</f>
        <v/>
      </c>
      <c r="V2973" s="56" t="str">
        <f t="shared" si="513"/>
        <v/>
      </c>
      <c r="W2973" s="83" t="str">
        <f t="shared" si="514"/>
        <v/>
      </c>
      <c r="X2973" s="53" t="str">
        <f>IF(V2973="","",COUNTIF($V$7:V2973,"該当３"))</f>
        <v/>
      </c>
    </row>
    <row r="2974" spans="2:24">
      <c r="B2974" s="78"/>
      <c r="C2974" s="77"/>
      <c r="D2974" s="78"/>
      <c r="E2974" s="77"/>
      <c r="K2974" s="52" t="str">
        <f t="shared" si="515"/>
        <v/>
      </c>
      <c r="L2974" s="83" t="str">
        <f t="shared" si="516"/>
        <v/>
      </c>
      <c r="M2974" s="53" t="str">
        <f>IF(K2974="","",COUNTIF($K$7:K2974,"ﾘｽﾄ１"))</f>
        <v/>
      </c>
      <c r="N2974" s="53" t="str">
        <f t="shared" si="517"/>
        <v/>
      </c>
      <c r="O2974" s="54" t="str">
        <f t="shared" si="518"/>
        <v/>
      </c>
      <c r="P2974" s="53" t="str">
        <f t="shared" si="509"/>
        <v/>
      </c>
      <c r="Q2974" s="52" t="str">
        <f t="shared" si="510"/>
        <v/>
      </c>
      <c r="R2974" s="55" t="str">
        <f t="shared" si="511"/>
        <v/>
      </c>
      <c r="S2974" s="52" t="str">
        <f t="shared" si="519"/>
        <v/>
      </c>
      <c r="T2974" s="83" t="str">
        <f t="shared" si="512"/>
        <v/>
      </c>
      <c r="U2974" s="53" t="str">
        <f>IF(S2974="","",COUNTIF($S$7:S2974,"該当２"))</f>
        <v/>
      </c>
      <c r="V2974" s="56" t="str">
        <f t="shared" si="513"/>
        <v/>
      </c>
      <c r="W2974" s="83" t="str">
        <f t="shared" si="514"/>
        <v/>
      </c>
      <c r="X2974" s="53" t="str">
        <f>IF(V2974="","",COUNTIF($V$7:V2974,"該当３"))</f>
        <v/>
      </c>
    </row>
    <row r="2975" spans="2:24">
      <c r="B2975" s="78"/>
      <c r="C2975" s="77"/>
      <c r="D2975" s="78"/>
      <c r="E2975" s="77"/>
      <c r="K2975" s="52" t="str">
        <f t="shared" si="515"/>
        <v/>
      </c>
      <c r="L2975" s="83" t="str">
        <f t="shared" si="516"/>
        <v/>
      </c>
      <c r="M2975" s="53" t="str">
        <f>IF(K2975="","",COUNTIF($K$7:K2975,"ﾘｽﾄ１"))</f>
        <v/>
      </c>
      <c r="N2975" s="53" t="str">
        <f t="shared" si="517"/>
        <v/>
      </c>
      <c r="O2975" s="54" t="str">
        <f t="shared" si="518"/>
        <v/>
      </c>
      <c r="P2975" s="53" t="str">
        <f t="shared" si="509"/>
        <v/>
      </c>
      <c r="Q2975" s="52" t="str">
        <f t="shared" si="510"/>
        <v/>
      </c>
      <c r="R2975" s="55" t="str">
        <f t="shared" si="511"/>
        <v/>
      </c>
      <c r="S2975" s="52" t="str">
        <f t="shared" si="519"/>
        <v/>
      </c>
      <c r="T2975" s="83" t="str">
        <f t="shared" si="512"/>
        <v/>
      </c>
      <c r="U2975" s="53" t="str">
        <f>IF(S2975="","",COUNTIF($S$7:S2975,"該当２"))</f>
        <v/>
      </c>
      <c r="V2975" s="56" t="str">
        <f t="shared" si="513"/>
        <v/>
      </c>
      <c r="W2975" s="83" t="str">
        <f t="shared" si="514"/>
        <v/>
      </c>
      <c r="X2975" s="53" t="str">
        <f>IF(V2975="","",COUNTIF($V$7:V2975,"該当３"))</f>
        <v/>
      </c>
    </row>
    <row r="2976" spans="2:24">
      <c r="B2976" s="78"/>
      <c r="C2976" s="77"/>
      <c r="D2976" s="78"/>
      <c r="E2976" s="77"/>
      <c r="K2976" s="52" t="str">
        <f t="shared" si="515"/>
        <v/>
      </c>
      <c r="L2976" s="83" t="str">
        <f t="shared" si="516"/>
        <v/>
      </c>
      <c r="M2976" s="53" t="str">
        <f>IF(K2976="","",COUNTIF($K$7:K2976,"ﾘｽﾄ１"))</f>
        <v/>
      </c>
      <c r="N2976" s="53" t="str">
        <f t="shared" si="517"/>
        <v/>
      </c>
      <c r="O2976" s="54" t="str">
        <f t="shared" si="518"/>
        <v/>
      </c>
      <c r="P2976" s="53" t="str">
        <f t="shared" si="509"/>
        <v/>
      </c>
      <c r="Q2976" s="52" t="str">
        <f t="shared" si="510"/>
        <v/>
      </c>
      <c r="R2976" s="55" t="str">
        <f t="shared" si="511"/>
        <v/>
      </c>
      <c r="S2976" s="52" t="str">
        <f t="shared" si="519"/>
        <v/>
      </c>
      <c r="T2976" s="83" t="str">
        <f t="shared" si="512"/>
        <v/>
      </c>
      <c r="U2976" s="53" t="str">
        <f>IF(S2976="","",COUNTIF($S$7:S2976,"該当２"))</f>
        <v/>
      </c>
      <c r="V2976" s="56" t="str">
        <f t="shared" si="513"/>
        <v/>
      </c>
      <c r="W2976" s="83" t="str">
        <f t="shared" si="514"/>
        <v/>
      </c>
      <c r="X2976" s="53" t="str">
        <f>IF(V2976="","",COUNTIF($V$7:V2976,"該当３"))</f>
        <v/>
      </c>
    </row>
    <row r="2977" spans="2:24">
      <c r="B2977" s="78"/>
      <c r="C2977" s="77"/>
      <c r="D2977" s="78"/>
      <c r="E2977" s="77"/>
      <c r="K2977" s="52" t="str">
        <f t="shared" si="515"/>
        <v/>
      </c>
      <c r="L2977" s="83" t="str">
        <f t="shared" si="516"/>
        <v/>
      </c>
      <c r="M2977" s="53" t="str">
        <f>IF(K2977="","",COUNTIF($K$7:K2977,"ﾘｽﾄ１"))</f>
        <v/>
      </c>
      <c r="N2977" s="53" t="str">
        <f t="shared" si="517"/>
        <v/>
      </c>
      <c r="O2977" s="54" t="str">
        <f t="shared" si="518"/>
        <v/>
      </c>
      <c r="P2977" s="53" t="str">
        <f t="shared" si="509"/>
        <v/>
      </c>
      <c r="Q2977" s="52" t="str">
        <f t="shared" si="510"/>
        <v/>
      </c>
      <c r="R2977" s="55" t="str">
        <f t="shared" si="511"/>
        <v/>
      </c>
      <c r="S2977" s="52" t="str">
        <f t="shared" si="519"/>
        <v/>
      </c>
      <c r="T2977" s="83" t="str">
        <f t="shared" si="512"/>
        <v/>
      </c>
      <c r="U2977" s="53" t="str">
        <f>IF(S2977="","",COUNTIF($S$7:S2977,"該当２"))</f>
        <v/>
      </c>
      <c r="V2977" s="56" t="str">
        <f t="shared" si="513"/>
        <v/>
      </c>
      <c r="W2977" s="83" t="str">
        <f t="shared" si="514"/>
        <v/>
      </c>
      <c r="X2977" s="53" t="str">
        <f>IF(V2977="","",COUNTIF($V$7:V2977,"該当３"))</f>
        <v/>
      </c>
    </row>
    <row r="2978" spans="2:24">
      <c r="B2978" s="78"/>
      <c r="C2978" s="77"/>
      <c r="D2978" s="78"/>
      <c r="E2978" s="77"/>
      <c r="K2978" s="52" t="str">
        <f t="shared" si="515"/>
        <v/>
      </c>
      <c r="L2978" s="83" t="str">
        <f t="shared" si="516"/>
        <v/>
      </c>
      <c r="M2978" s="53" t="str">
        <f>IF(K2978="","",COUNTIF($K$7:K2978,"ﾘｽﾄ１"))</f>
        <v/>
      </c>
      <c r="N2978" s="53" t="str">
        <f t="shared" si="517"/>
        <v/>
      </c>
      <c r="O2978" s="54" t="str">
        <f t="shared" si="518"/>
        <v/>
      </c>
      <c r="P2978" s="53" t="str">
        <f t="shared" si="509"/>
        <v/>
      </c>
      <c r="Q2978" s="52" t="str">
        <f t="shared" si="510"/>
        <v/>
      </c>
      <c r="R2978" s="55" t="str">
        <f t="shared" si="511"/>
        <v/>
      </c>
      <c r="S2978" s="52" t="str">
        <f t="shared" si="519"/>
        <v/>
      </c>
      <c r="T2978" s="83" t="str">
        <f t="shared" si="512"/>
        <v/>
      </c>
      <c r="U2978" s="53" t="str">
        <f>IF(S2978="","",COUNTIF($S$7:S2978,"該当２"))</f>
        <v/>
      </c>
      <c r="V2978" s="56" t="str">
        <f t="shared" si="513"/>
        <v/>
      </c>
      <c r="W2978" s="83" t="str">
        <f t="shared" si="514"/>
        <v/>
      </c>
      <c r="X2978" s="53" t="str">
        <f>IF(V2978="","",COUNTIF($V$7:V2978,"該当３"))</f>
        <v/>
      </c>
    </row>
    <row r="2979" spans="2:24">
      <c r="B2979" s="78"/>
      <c r="C2979" s="77"/>
      <c r="D2979" s="78"/>
      <c r="E2979" s="77"/>
      <c r="K2979" s="52" t="str">
        <f t="shared" si="515"/>
        <v/>
      </c>
      <c r="L2979" s="83" t="str">
        <f t="shared" si="516"/>
        <v/>
      </c>
      <c r="M2979" s="53" t="str">
        <f>IF(K2979="","",COUNTIF($K$7:K2979,"ﾘｽﾄ１"))</f>
        <v/>
      </c>
      <c r="N2979" s="53" t="str">
        <f t="shared" si="517"/>
        <v/>
      </c>
      <c r="O2979" s="54" t="str">
        <f t="shared" si="518"/>
        <v/>
      </c>
      <c r="P2979" s="53" t="str">
        <f t="shared" si="509"/>
        <v/>
      </c>
      <c r="Q2979" s="52" t="str">
        <f t="shared" si="510"/>
        <v/>
      </c>
      <c r="R2979" s="55" t="str">
        <f t="shared" si="511"/>
        <v/>
      </c>
      <c r="S2979" s="52" t="str">
        <f t="shared" si="519"/>
        <v/>
      </c>
      <c r="T2979" s="83" t="str">
        <f t="shared" si="512"/>
        <v/>
      </c>
      <c r="U2979" s="53" t="str">
        <f>IF(S2979="","",COUNTIF($S$7:S2979,"該当２"))</f>
        <v/>
      </c>
      <c r="V2979" s="56" t="str">
        <f t="shared" si="513"/>
        <v/>
      </c>
      <c r="W2979" s="83" t="str">
        <f t="shared" si="514"/>
        <v/>
      </c>
      <c r="X2979" s="53" t="str">
        <f>IF(V2979="","",COUNTIF($V$7:V2979,"該当３"))</f>
        <v/>
      </c>
    </row>
    <row r="2980" spans="2:24">
      <c r="B2980" s="78"/>
      <c r="C2980" s="77"/>
      <c r="D2980" s="78"/>
      <c r="E2980" s="77"/>
      <c r="K2980" s="52" t="str">
        <f t="shared" si="515"/>
        <v/>
      </c>
      <c r="L2980" s="83" t="str">
        <f t="shared" si="516"/>
        <v/>
      </c>
      <c r="M2980" s="53" t="str">
        <f>IF(K2980="","",COUNTIF($K$7:K2980,"ﾘｽﾄ１"))</f>
        <v/>
      </c>
      <c r="N2980" s="53" t="str">
        <f t="shared" si="517"/>
        <v/>
      </c>
      <c r="O2980" s="54" t="str">
        <f t="shared" si="518"/>
        <v/>
      </c>
      <c r="P2980" s="53" t="str">
        <f t="shared" si="509"/>
        <v/>
      </c>
      <c r="Q2980" s="52" t="str">
        <f t="shared" si="510"/>
        <v/>
      </c>
      <c r="R2980" s="55" t="str">
        <f t="shared" si="511"/>
        <v/>
      </c>
      <c r="S2980" s="52" t="str">
        <f t="shared" si="519"/>
        <v/>
      </c>
      <c r="T2980" s="83" t="str">
        <f t="shared" si="512"/>
        <v/>
      </c>
      <c r="U2980" s="53" t="str">
        <f>IF(S2980="","",COUNTIF($S$7:S2980,"該当２"))</f>
        <v/>
      </c>
      <c r="V2980" s="56" t="str">
        <f t="shared" si="513"/>
        <v/>
      </c>
      <c r="W2980" s="83" t="str">
        <f t="shared" si="514"/>
        <v/>
      </c>
      <c r="X2980" s="53" t="str">
        <f>IF(V2980="","",COUNTIF($V$7:V2980,"該当３"))</f>
        <v/>
      </c>
    </row>
    <row r="2981" spans="2:24">
      <c r="B2981" s="78"/>
      <c r="C2981" s="77"/>
      <c r="D2981" s="78"/>
      <c r="E2981" s="77"/>
      <c r="K2981" s="52" t="str">
        <f t="shared" si="515"/>
        <v/>
      </c>
      <c r="L2981" s="83" t="str">
        <f t="shared" si="516"/>
        <v/>
      </c>
      <c r="M2981" s="53" t="str">
        <f>IF(K2981="","",COUNTIF($K$7:K2981,"ﾘｽﾄ１"))</f>
        <v/>
      </c>
      <c r="N2981" s="53" t="str">
        <f t="shared" si="517"/>
        <v/>
      </c>
      <c r="O2981" s="54" t="str">
        <f t="shared" si="518"/>
        <v/>
      </c>
      <c r="P2981" s="53" t="str">
        <f t="shared" si="509"/>
        <v/>
      </c>
      <c r="Q2981" s="52" t="str">
        <f t="shared" si="510"/>
        <v/>
      </c>
      <c r="R2981" s="55" t="str">
        <f t="shared" si="511"/>
        <v/>
      </c>
      <c r="S2981" s="52" t="str">
        <f t="shared" si="519"/>
        <v/>
      </c>
      <c r="T2981" s="83" t="str">
        <f t="shared" si="512"/>
        <v/>
      </c>
      <c r="U2981" s="53" t="str">
        <f>IF(S2981="","",COUNTIF($S$7:S2981,"該当２"))</f>
        <v/>
      </c>
      <c r="V2981" s="56" t="str">
        <f t="shared" si="513"/>
        <v/>
      </c>
      <c r="W2981" s="83" t="str">
        <f t="shared" si="514"/>
        <v/>
      </c>
      <c r="X2981" s="53" t="str">
        <f>IF(V2981="","",COUNTIF($V$7:V2981,"該当３"))</f>
        <v/>
      </c>
    </row>
    <row r="2982" spans="2:24">
      <c r="B2982" s="78"/>
      <c r="C2982" s="77"/>
      <c r="D2982" s="78"/>
      <c r="E2982" s="77"/>
      <c r="K2982" s="52" t="str">
        <f t="shared" si="515"/>
        <v/>
      </c>
      <c r="L2982" s="83" t="str">
        <f t="shared" si="516"/>
        <v/>
      </c>
      <c r="M2982" s="53" t="str">
        <f>IF(K2982="","",COUNTIF($K$7:K2982,"ﾘｽﾄ１"))</f>
        <v/>
      </c>
      <c r="N2982" s="53" t="str">
        <f t="shared" si="517"/>
        <v/>
      </c>
      <c r="O2982" s="54" t="str">
        <f t="shared" si="518"/>
        <v/>
      </c>
      <c r="P2982" s="53" t="str">
        <f t="shared" si="509"/>
        <v/>
      </c>
      <c r="Q2982" s="52" t="str">
        <f t="shared" si="510"/>
        <v/>
      </c>
      <c r="R2982" s="55" t="str">
        <f t="shared" si="511"/>
        <v/>
      </c>
      <c r="S2982" s="52" t="str">
        <f t="shared" si="519"/>
        <v/>
      </c>
      <c r="T2982" s="83" t="str">
        <f t="shared" si="512"/>
        <v/>
      </c>
      <c r="U2982" s="53" t="str">
        <f>IF(S2982="","",COUNTIF($S$7:S2982,"該当２"))</f>
        <v/>
      </c>
      <c r="V2982" s="56" t="str">
        <f t="shared" si="513"/>
        <v/>
      </c>
      <c r="W2982" s="83" t="str">
        <f t="shared" si="514"/>
        <v/>
      </c>
      <c r="X2982" s="53" t="str">
        <f>IF(V2982="","",COUNTIF($V$7:V2982,"該当３"))</f>
        <v/>
      </c>
    </row>
    <row r="2983" spans="2:24">
      <c r="B2983" s="78"/>
      <c r="C2983" s="77"/>
      <c r="D2983" s="78"/>
      <c r="E2983" s="77"/>
      <c r="K2983" s="52" t="str">
        <f t="shared" si="515"/>
        <v/>
      </c>
      <c r="L2983" s="83" t="str">
        <f t="shared" si="516"/>
        <v/>
      </c>
      <c r="M2983" s="53" t="str">
        <f>IF(K2983="","",COUNTIF($K$7:K2983,"ﾘｽﾄ１"))</f>
        <v/>
      </c>
      <c r="N2983" s="53" t="str">
        <f t="shared" si="517"/>
        <v/>
      </c>
      <c r="O2983" s="54" t="str">
        <f t="shared" si="518"/>
        <v/>
      </c>
      <c r="P2983" s="53" t="str">
        <f t="shared" si="509"/>
        <v/>
      </c>
      <c r="Q2983" s="52" t="str">
        <f t="shared" si="510"/>
        <v/>
      </c>
      <c r="R2983" s="55" t="str">
        <f t="shared" si="511"/>
        <v/>
      </c>
      <c r="S2983" s="52" t="str">
        <f t="shared" si="519"/>
        <v/>
      </c>
      <c r="T2983" s="83" t="str">
        <f t="shared" si="512"/>
        <v/>
      </c>
      <c r="U2983" s="53" t="str">
        <f>IF(S2983="","",COUNTIF($S$7:S2983,"該当２"))</f>
        <v/>
      </c>
      <c r="V2983" s="56" t="str">
        <f t="shared" si="513"/>
        <v/>
      </c>
      <c r="W2983" s="83" t="str">
        <f t="shared" si="514"/>
        <v/>
      </c>
      <c r="X2983" s="53" t="str">
        <f>IF(V2983="","",COUNTIF($V$7:V2983,"該当３"))</f>
        <v/>
      </c>
    </row>
    <row r="2984" spans="2:24">
      <c r="B2984" s="78"/>
      <c r="C2984" s="77"/>
      <c r="D2984" s="78"/>
      <c r="E2984" s="77"/>
      <c r="K2984" s="52" t="str">
        <f t="shared" si="515"/>
        <v/>
      </c>
      <c r="L2984" s="83" t="str">
        <f t="shared" si="516"/>
        <v/>
      </c>
      <c r="M2984" s="53" t="str">
        <f>IF(K2984="","",COUNTIF($K$7:K2984,"ﾘｽﾄ１"))</f>
        <v/>
      </c>
      <c r="N2984" s="53" t="str">
        <f t="shared" si="517"/>
        <v/>
      </c>
      <c r="O2984" s="54" t="str">
        <f t="shared" si="518"/>
        <v/>
      </c>
      <c r="P2984" s="53" t="str">
        <f t="shared" si="509"/>
        <v/>
      </c>
      <c r="Q2984" s="52" t="str">
        <f t="shared" si="510"/>
        <v/>
      </c>
      <c r="R2984" s="55" t="str">
        <f t="shared" si="511"/>
        <v/>
      </c>
      <c r="S2984" s="52" t="str">
        <f t="shared" si="519"/>
        <v/>
      </c>
      <c r="T2984" s="83" t="str">
        <f t="shared" si="512"/>
        <v/>
      </c>
      <c r="U2984" s="53" t="str">
        <f>IF(S2984="","",COUNTIF($S$7:S2984,"該当２"))</f>
        <v/>
      </c>
      <c r="V2984" s="56" t="str">
        <f t="shared" si="513"/>
        <v/>
      </c>
      <c r="W2984" s="83" t="str">
        <f t="shared" si="514"/>
        <v/>
      </c>
      <c r="X2984" s="53" t="str">
        <f>IF(V2984="","",COUNTIF($V$7:V2984,"該当３"))</f>
        <v/>
      </c>
    </row>
    <row r="2985" spans="2:24">
      <c r="B2985" s="78"/>
      <c r="C2985" s="77"/>
      <c r="D2985" s="78"/>
      <c r="E2985" s="77"/>
      <c r="K2985" s="52" t="str">
        <f t="shared" si="515"/>
        <v/>
      </c>
      <c r="L2985" s="83" t="str">
        <f t="shared" si="516"/>
        <v/>
      </c>
      <c r="M2985" s="53" t="str">
        <f>IF(K2985="","",COUNTIF($K$7:K2985,"ﾘｽﾄ１"))</f>
        <v/>
      </c>
      <c r="N2985" s="53" t="str">
        <f t="shared" si="517"/>
        <v/>
      </c>
      <c r="O2985" s="54" t="str">
        <f t="shared" si="518"/>
        <v/>
      </c>
      <c r="P2985" s="53" t="str">
        <f t="shared" si="509"/>
        <v/>
      </c>
      <c r="Q2985" s="52" t="str">
        <f t="shared" si="510"/>
        <v/>
      </c>
      <c r="R2985" s="55" t="str">
        <f t="shared" si="511"/>
        <v/>
      </c>
      <c r="S2985" s="52" t="str">
        <f t="shared" si="519"/>
        <v/>
      </c>
      <c r="T2985" s="83" t="str">
        <f t="shared" si="512"/>
        <v/>
      </c>
      <c r="U2985" s="53" t="str">
        <f>IF(S2985="","",COUNTIF($S$7:S2985,"該当２"))</f>
        <v/>
      </c>
      <c r="V2985" s="56" t="str">
        <f t="shared" si="513"/>
        <v/>
      </c>
      <c r="W2985" s="83" t="str">
        <f t="shared" si="514"/>
        <v/>
      </c>
      <c r="X2985" s="53" t="str">
        <f>IF(V2985="","",COUNTIF($V$7:V2985,"該当３"))</f>
        <v/>
      </c>
    </row>
    <row r="2986" spans="2:24">
      <c r="B2986" s="78"/>
      <c r="C2986" s="77"/>
      <c r="D2986" s="78"/>
      <c r="E2986" s="77"/>
      <c r="K2986" s="52" t="str">
        <f t="shared" si="515"/>
        <v/>
      </c>
      <c r="L2986" s="83" t="str">
        <f t="shared" si="516"/>
        <v/>
      </c>
      <c r="M2986" s="53" t="str">
        <f>IF(K2986="","",COUNTIF($K$7:K2986,"ﾘｽﾄ１"))</f>
        <v/>
      </c>
      <c r="N2986" s="53" t="str">
        <f t="shared" si="517"/>
        <v/>
      </c>
      <c r="O2986" s="54" t="str">
        <f t="shared" si="518"/>
        <v/>
      </c>
      <c r="P2986" s="53" t="str">
        <f t="shared" si="509"/>
        <v/>
      </c>
      <c r="Q2986" s="52" t="str">
        <f t="shared" si="510"/>
        <v/>
      </c>
      <c r="R2986" s="55" t="str">
        <f t="shared" si="511"/>
        <v/>
      </c>
      <c r="S2986" s="52" t="str">
        <f t="shared" si="519"/>
        <v/>
      </c>
      <c r="T2986" s="83" t="str">
        <f t="shared" si="512"/>
        <v/>
      </c>
      <c r="U2986" s="53" t="str">
        <f>IF(S2986="","",COUNTIF($S$7:S2986,"該当２"))</f>
        <v/>
      </c>
      <c r="V2986" s="56" t="str">
        <f t="shared" si="513"/>
        <v/>
      </c>
      <c r="W2986" s="83" t="str">
        <f t="shared" si="514"/>
        <v/>
      </c>
      <c r="X2986" s="53" t="str">
        <f>IF(V2986="","",COUNTIF($V$7:V2986,"該当３"))</f>
        <v/>
      </c>
    </row>
    <row r="2987" spans="2:24">
      <c r="B2987" s="78"/>
      <c r="C2987" s="77"/>
      <c r="D2987" s="78"/>
      <c r="E2987" s="77"/>
      <c r="K2987" s="52" t="str">
        <f t="shared" si="515"/>
        <v/>
      </c>
      <c r="L2987" s="83" t="str">
        <f t="shared" si="516"/>
        <v/>
      </c>
      <c r="M2987" s="53" t="str">
        <f>IF(K2987="","",COUNTIF($K$7:K2987,"ﾘｽﾄ１"))</f>
        <v/>
      </c>
      <c r="N2987" s="53" t="str">
        <f t="shared" si="517"/>
        <v/>
      </c>
      <c r="O2987" s="54" t="str">
        <f t="shared" si="518"/>
        <v/>
      </c>
      <c r="P2987" s="53" t="str">
        <f t="shared" si="509"/>
        <v/>
      </c>
      <c r="Q2987" s="52" t="str">
        <f t="shared" si="510"/>
        <v/>
      </c>
      <c r="R2987" s="55" t="str">
        <f t="shared" si="511"/>
        <v/>
      </c>
      <c r="S2987" s="52" t="str">
        <f t="shared" si="519"/>
        <v/>
      </c>
      <c r="T2987" s="83" t="str">
        <f t="shared" si="512"/>
        <v/>
      </c>
      <c r="U2987" s="53" t="str">
        <f>IF(S2987="","",COUNTIF($S$7:S2987,"該当２"))</f>
        <v/>
      </c>
      <c r="V2987" s="56" t="str">
        <f t="shared" si="513"/>
        <v/>
      </c>
      <c r="W2987" s="83" t="str">
        <f t="shared" si="514"/>
        <v/>
      </c>
      <c r="X2987" s="53" t="str">
        <f>IF(V2987="","",COUNTIF($V$7:V2987,"該当３"))</f>
        <v/>
      </c>
    </row>
    <row r="2988" spans="2:24">
      <c r="B2988" s="78"/>
      <c r="C2988" s="77"/>
      <c r="D2988" s="78"/>
      <c r="E2988" s="77"/>
      <c r="K2988" s="52" t="str">
        <f t="shared" si="515"/>
        <v/>
      </c>
      <c r="L2988" s="83" t="str">
        <f t="shared" si="516"/>
        <v/>
      </c>
      <c r="M2988" s="53" t="str">
        <f>IF(K2988="","",COUNTIF($K$7:K2988,"ﾘｽﾄ１"))</f>
        <v/>
      </c>
      <c r="N2988" s="53" t="str">
        <f t="shared" si="517"/>
        <v/>
      </c>
      <c r="O2988" s="54" t="str">
        <f t="shared" si="518"/>
        <v/>
      </c>
      <c r="P2988" s="53" t="str">
        <f t="shared" si="509"/>
        <v/>
      </c>
      <c r="Q2988" s="52" t="str">
        <f t="shared" si="510"/>
        <v/>
      </c>
      <c r="R2988" s="55" t="str">
        <f t="shared" si="511"/>
        <v/>
      </c>
      <c r="S2988" s="52" t="str">
        <f t="shared" si="519"/>
        <v/>
      </c>
      <c r="T2988" s="83" t="str">
        <f t="shared" si="512"/>
        <v/>
      </c>
      <c r="U2988" s="53" t="str">
        <f>IF(S2988="","",COUNTIF($S$7:S2988,"該当２"))</f>
        <v/>
      </c>
      <c r="V2988" s="56" t="str">
        <f t="shared" si="513"/>
        <v/>
      </c>
      <c r="W2988" s="83" t="str">
        <f t="shared" si="514"/>
        <v/>
      </c>
      <c r="X2988" s="53" t="str">
        <f>IF(V2988="","",COUNTIF($V$7:V2988,"該当３"))</f>
        <v/>
      </c>
    </row>
    <row r="2989" spans="2:24">
      <c r="B2989" s="78"/>
      <c r="C2989" s="77"/>
      <c r="D2989" s="78"/>
      <c r="E2989" s="77"/>
      <c r="K2989" s="52" t="str">
        <f t="shared" si="515"/>
        <v/>
      </c>
      <c r="L2989" s="83" t="str">
        <f t="shared" si="516"/>
        <v/>
      </c>
      <c r="M2989" s="53" t="str">
        <f>IF(K2989="","",COUNTIF($K$7:K2989,"ﾘｽﾄ１"))</f>
        <v/>
      </c>
      <c r="N2989" s="53" t="str">
        <f t="shared" si="517"/>
        <v/>
      </c>
      <c r="O2989" s="54" t="str">
        <f t="shared" si="518"/>
        <v/>
      </c>
      <c r="P2989" s="53" t="str">
        <f t="shared" si="509"/>
        <v/>
      </c>
      <c r="Q2989" s="52" t="str">
        <f t="shared" si="510"/>
        <v/>
      </c>
      <c r="R2989" s="55" t="str">
        <f t="shared" si="511"/>
        <v/>
      </c>
      <c r="S2989" s="52" t="str">
        <f t="shared" si="519"/>
        <v/>
      </c>
      <c r="T2989" s="83" t="str">
        <f t="shared" si="512"/>
        <v/>
      </c>
      <c r="U2989" s="53" t="str">
        <f>IF(S2989="","",COUNTIF($S$7:S2989,"該当２"))</f>
        <v/>
      </c>
      <c r="V2989" s="56" t="str">
        <f t="shared" si="513"/>
        <v/>
      </c>
      <c r="W2989" s="83" t="str">
        <f t="shared" si="514"/>
        <v/>
      </c>
      <c r="X2989" s="53" t="str">
        <f>IF(V2989="","",COUNTIF($V$7:V2989,"該当３"))</f>
        <v/>
      </c>
    </row>
    <row r="2990" spans="2:24">
      <c r="B2990" s="78"/>
      <c r="C2990" s="77"/>
      <c r="D2990" s="78"/>
      <c r="E2990" s="77"/>
      <c r="K2990" s="52" t="str">
        <f t="shared" si="515"/>
        <v/>
      </c>
      <c r="L2990" s="83" t="str">
        <f t="shared" si="516"/>
        <v/>
      </c>
      <c r="M2990" s="53" t="str">
        <f>IF(K2990="","",COUNTIF($K$7:K2990,"ﾘｽﾄ１"))</f>
        <v/>
      </c>
      <c r="N2990" s="53" t="str">
        <f t="shared" si="517"/>
        <v/>
      </c>
      <c r="O2990" s="54" t="str">
        <f t="shared" si="518"/>
        <v/>
      </c>
      <c r="P2990" s="53" t="str">
        <f t="shared" si="509"/>
        <v/>
      </c>
      <c r="Q2990" s="52" t="str">
        <f t="shared" si="510"/>
        <v/>
      </c>
      <c r="R2990" s="55" t="str">
        <f t="shared" si="511"/>
        <v/>
      </c>
      <c r="S2990" s="52" t="str">
        <f t="shared" si="519"/>
        <v/>
      </c>
      <c r="T2990" s="83" t="str">
        <f t="shared" si="512"/>
        <v/>
      </c>
      <c r="U2990" s="53" t="str">
        <f>IF(S2990="","",COUNTIF($S$7:S2990,"該当２"))</f>
        <v/>
      </c>
      <c r="V2990" s="56" t="str">
        <f t="shared" si="513"/>
        <v/>
      </c>
      <c r="W2990" s="83" t="str">
        <f t="shared" si="514"/>
        <v/>
      </c>
      <c r="X2990" s="53" t="str">
        <f>IF(V2990="","",COUNTIF($V$7:V2990,"該当３"))</f>
        <v/>
      </c>
    </row>
    <row r="2991" spans="2:24">
      <c r="B2991" s="78"/>
      <c r="C2991" s="77"/>
      <c r="D2991" s="78"/>
      <c r="E2991" s="77"/>
      <c r="K2991" s="52" t="str">
        <f t="shared" si="515"/>
        <v/>
      </c>
      <c r="L2991" s="83" t="str">
        <f t="shared" si="516"/>
        <v/>
      </c>
      <c r="M2991" s="53" t="str">
        <f>IF(K2991="","",COUNTIF($K$7:K2991,"ﾘｽﾄ１"))</f>
        <v/>
      </c>
      <c r="N2991" s="53" t="str">
        <f t="shared" si="517"/>
        <v/>
      </c>
      <c r="O2991" s="54" t="str">
        <f t="shared" si="518"/>
        <v/>
      </c>
      <c r="P2991" s="53" t="str">
        <f t="shared" si="509"/>
        <v/>
      </c>
      <c r="Q2991" s="52" t="str">
        <f t="shared" si="510"/>
        <v/>
      </c>
      <c r="R2991" s="55" t="str">
        <f t="shared" si="511"/>
        <v/>
      </c>
      <c r="S2991" s="52" t="str">
        <f t="shared" si="519"/>
        <v/>
      </c>
      <c r="T2991" s="83" t="str">
        <f t="shared" si="512"/>
        <v/>
      </c>
      <c r="U2991" s="53" t="str">
        <f>IF(S2991="","",COUNTIF($S$7:S2991,"該当２"))</f>
        <v/>
      </c>
      <c r="V2991" s="56" t="str">
        <f t="shared" si="513"/>
        <v/>
      </c>
      <c r="W2991" s="83" t="str">
        <f t="shared" si="514"/>
        <v/>
      </c>
      <c r="X2991" s="53" t="str">
        <f>IF(V2991="","",COUNTIF($V$7:V2991,"該当３"))</f>
        <v/>
      </c>
    </row>
    <row r="2992" spans="2:24">
      <c r="B2992" s="78"/>
      <c r="C2992" s="77"/>
      <c r="D2992" s="78"/>
      <c r="E2992" s="77"/>
      <c r="K2992" s="52" t="str">
        <f t="shared" si="515"/>
        <v/>
      </c>
      <c r="L2992" s="83" t="str">
        <f t="shared" si="516"/>
        <v/>
      </c>
      <c r="M2992" s="53" t="str">
        <f>IF(K2992="","",COUNTIF($K$7:K2992,"ﾘｽﾄ１"))</f>
        <v/>
      </c>
      <c r="N2992" s="53" t="str">
        <f t="shared" si="517"/>
        <v/>
      </c>
      <c r="O2992" s="54" t="str">
        <f t="shared" si="518"/>
        <v/>
      </c>
      <c r="P2992" s="53" t="str">
        <f t="shared" si="509"/>
        <v/>
      </c>
      <c r="Q2992" s="52" t="str">
        <f t="shared" si="510"/>
        <v/>
      </c>
      <c r="R2992" s="55" t="str">
        <f t="shared" si="511"/>
        <v/>
      </c>
      <c r="S2992" s="52" t="str">
        <f t="shared" si="519"/>
        <v/>
      </c>
      <c r="T2992" s="83" t="str">
        <f t="shared" si="512"/>
        <v/>
      </c>
      <c r="U2992" s="53" t="str">
        <f>IF(S2992="","",COUNTIF($S$7:S2992,"該当２"))</f>
        <v/>
      </c>
      <c r="V2992" s="56" t="str">
        <f t="shared" si="513"/>
        <v/>
      </c>
      <c r="W2992" s="83" t="str">
        <f t="shared" si="514"/>
        <v/>
      </c>
      <c r="X2992" s="53" t="str">
        <f>IF(V2992="","",COUNTIF($V$7:V2992,"該当３"))</f>
        <v/>
      </c>
    </row>
    <row r="2993" spans="2:24">
      <c r="B2993" s="78"/>
      <c r="C2993" s="77"/>
      <c r="D2993" s="78"/>
      <c r="E2993" s="77"/>
      <c r="K2993" s="52" t="str">
        <f t="shared" si="515"/>
        <v/>
      </c>
      <c r="L2993" s="83" t="str">
        <f t="shared" si="516"/>
        <v/>
      </c>
      <c r="M2993" s="53" t="str">
        <f>IF(K2993="","",COUNTIF($K$7:K2993,"ﾘｽﾄ１"))</f>
        <v/>
      </c>
      <c r="N2993" s="53" t="str">
        <f t="shared" si="517"/>
        <v/>
      </c>
      <c r="O2993" s="54" t="str">
        <f t="shared" si="518"/>
        <v/>
      </c>
      <c r="P2993" s="53" t="str">
        <f t="shared" si="509"/>
        <v/>
      </c>
      <c r="Q2993" s="52" t="str">
        <f t="shared" si="510"/>
        <v/>
      </c>
      <c r="R2993" s="55" t="str">
        <f t="shared" si="511"/>
        <v/>
      </c>
      <c r="S2993" s="52" t="str">
        <f t="shared" si="519"/>
        <v/>
      </c>
      <c r="T2993" s="83" t="str">
        <f t="shared" si="512"/>
        <v/>
      </c>
      <c r="U2993" s="53" t="str">
        <f>IF(S2993="","",COUNTIF($S$7:S2993,"該当２"))</f>
        <v/>
      </c>
      <c r="V2993" s="56" t="str">
        <f t="shared" si="513"/>
        <v/>
      </c>
      <c r="W2993" s="83" t="str">
        <f t="shared" si="514"/>
        <v/>
      </c>
      <c r="X2993" s="53" t="str">
        <f>IF(V2993="","",COUNTIF($V$7:V2993,"該当３"))</f>
        <v/>
      </c>
    </row>
    <row r="2994" spans="2:24">
      <c r="B2994" s="78"/>
      <c r="C2994" s="77"/>
      <c r="D2994" s="78"/>
      <c r="E2994" s="77"/>
      <c r="K2994" s="52" t="str">
        <f t="shared" si="515"/>
        <v/>
      </c>
      <c r="L2994" s="83" t="str">
        <f t="shared" si="516"/>
        <v/>
      </c>
      <c r="M2994" s="53" t="str">
        <f>IF(K2994="","",COUNTIF($K$7:K2994,"ﾘｽﾄ１"))</f>
        <v/>
      </c>
      <c r="N2994" s="53" t="str">
        <f t="shared" si="517"/>
        <v/>
      </c>
      <c r="O2994" s="54" t="str">
        <f t="shared" si="518"/>
        <v/>
      </c>
      <c r="P2994" s="53" t="str">
        <f t="shared" si="509"/>
        <v/>
      </c>
      <c r="Q2994" s="52" t="str">
        <f t="shared" si="510"/>
        <v/>
      </c>
      <c r="R2994" s="55" t="str">
        <f t="shared" si="511"/>
        <v/>
      </c>
      <c r="S2994" s="52" t="str">
        <f t="shared" si="519"/>
        <v/>
      </c>
      <c r="T2994" s="83" t="str">
        <f t="shared" si="512"/>
        <v/>
      </c>
      <c r="U2994" s="53" t="str">
        <f>IF(S2994="","",COUNTIF($S$7:S2994,"該当２"))</f>
        <v/>
      </c>
      <c r="V2994" s="56" t="str">
        <f t="shared" si="513"/>
        <v/>
      </c>
      <c r="W2994" s="83" t="str">
        <f t="shared" si="514"/>
        <v/>
      </c>
      <c r="X2994" s="53" t="str">
        <f>IF(V2994="","",COUNTIF($V$7:V2994,"該当３"))</f>
        <v/>
      </c>
    </row>
    <row r="2995" spans="2:24">
      <c r="B2995" s="78"/>
      <c r="C2995" s="77"/>
      <c r="D2995" s="78"/>
      <c r="E2995" s="77"/>
      <c r="K2995" s="52" t="str">
        <f t="shared" si="515"/>
        <v/>
      </c>
      <c r="L2995" s="83" t="str">
        <f t="shared" si="516"/>
        <v/>
      </c>
      <c r="M2995" s="53" t="str">
        <f>IF(K2995="","",COUNTIF($K$7:K2995,"ﾘｽﾄ１"))</f>
        <v/>
      </c>
      <c r="N2995" s="53" t="str">
        <f t="shared" si="517"/>
        <v/>
      </c>
      <c r="O2995" s="54" t="str">
        <f t="shared" si="518"/>
        <v/>
      </c>
      <c r="P2995" s="53" t="str">
        <f t="shared" si="509"/>
        <v/>
      </c>
      <c r="Q2995" s="52" t="str">
        <f t="shared" si="510"/>
        <v/>
      </c>
      <c r="R2995" s="55" t="str">
        <f t="shared" si="511"/>
        <v/>
      </c>
      <c r="S2995" s="52" t="str">
        <f t="shared" si="519"/>
        <v/>
      </c>
      <c r="T2995" s="83" t="str">
        <f t="shared" si="512"/>
        <v/>
      </c>
      <c r="U2995" s="53" t="str">
        <f>IF(S2995="","",COUNTIF($S$7:S2995,"該当２"))</f>
        <v/>
      </c>
      <c r="V2995" s="56" t="str">
        <f t="shared" si="513"/>
        <v/>
      </c>
      <c r="W2995" s="83" t="str">
        <f t="shared" si="514"/>
        <v/>
      </c>
      <c r="X2995" s="53" t="str">
        <f>IF(V2995="","",COUNTIF($V$7:V2995,"該当３"))</f>
        <v/>
      </c>
    </row>
    <row r="2996" spans="2:24">
      <c r="B2996" s="78"/>
      <c r="C2996" s="77"/>
      <c r="D2996" s="78"/>
      <c r="E2996" s="77"/>
      <c r="K2996" s="52" t="str">
        <f t="shared" si="515"/>
        <v/>
      </c>
      <c r="L2996" s="83" t="str">
        <f t="shared" si="516"/>
        <v/>
      </c>
      <c r="M2996" s="53" t="str">
        <f>IF(K2996="","",COUNTIF($K$7:K2996,"ﾘｽﾄ１"))</f>
        <v/>
      </c>
      <c r="N2996" s="53" t="str">
        <f t="shared" si="517"/>
        <v/>
      </c>
      <c r="O2996" s="54" t="str">
        <f t="shared" si="518"/>
        <v/>
      </c>
      <c r="P2996" s="53" t="str">
        <f t="shared" si="509"/>
        <v/>
      </c>
      <c r="Q2996" s="52" t="str">
        <f t="shared" si="510"/>
        <v/>
      </c>
      <c r="R2996" s="55" t="str">
        <f t="shared" si="511"/>
        <v/>
      </c>
      <c r="S2996" s="52" t="str">
        <f t="shared" si="519"/>
        <v/>
      </c>
      <c r="T2996" s="83" t="str">
        <f t="shared" si="512"/>
        <v/>
      </c>
      <c r="U2996" s="53" t="str">
        <f>IF(S2996="","",COUNTIF($S$7:S2996,"該当２"))</f>
        <v/>
      </c>
      <c r="V2996" s="56" t="str">
        <f t="shared" si="513"/>
        <v/>
      </c>
      <c r="W2996" s="83" t="str">
        <f t="shared" si="514"/>
        <v/>
      </c>
      <c r="X2996" s="53" t="str">
        <f>IF(V2996="","",COUNTIF($V$7:V2996,"該当３"))</f>
        <v/>
      </c>
    </row>
    <row r="2997" spans="2:24">
      <c r="B2997" s="78"/>
      <c r="C2997" s="77"/>
      <c r="D2997" s="78"/>
      <c r="E2997" s="77"/>
      <c r="K2997" s="52" t="str">
        <f t="shared" si="515"/>
        <v/>
      </c>
      <c r="L2997" s="83" t="str">
        <f t="shared" si="516"/>
        <v/>
      </c>
      <c r="M2997" s="53" t="str">
        <f>IF(K2997="","",COUNTIF($K$7:K2997,"ﾘｽﾄ１"))</f>
        <v/>
      </c>
      <c r="N2997" s="53" t="str">
        <f t="shared" si="517"/>
        <v/>
      </c>
      <c r="O2997" s="54" t="str">
        <f t="shared" si="518"/>
        <v/>
      </c>
      <c r="P2997" s="53" t="str">
        <f t="shared" si="509"/>
        <v/>
      </c>
      <c r="Q2997" s="52" t="str">
        <f t="shared" si="510"/>
        <v/>
      </c>
      <c r="R2997" s="55" t="str">
        <f t="shared" si="511"/>
        <v/>
      </c>
      <c r="S2997" s="52" t="str">
        <f t="shared" si="519"/>
        <v/>
      </c>
      <c r="T2997" s="83" t="str">
        <f t="shared" si="512"/>
        <v/>
      </c>
      <c r="U2997" s="53" t="str">
        <f>IF(S2997="","",COUNTIF($S$7:S2997,"該当２"))</f>
        <v/>
      </c>
      <c r="V2997" s="56" t="str">
        <f t="shared" si="513"/>
        <v/>
      </c>
      <c r="W2997" s="83" t="str">
        <f t="shared" si="514"/>
        <v/>
      </c>
      <c r="X2997" s="53" t="str">
        <f>IF(V2997="","",COUNTIF($V$7:V2997,"該当３"))</f>
        <v/>
      </c>
    </row>
    <row r="2998" spans="2:24">
      <c r="B2998" s="78"/>
      <c r="C2998" s="77"/>
      <c r="D2998" s="78"/>
      <c r="E2998" s="77"/>
      <c r="K2998" s="52" t="str">
        <f t="shared" si="515"/>
        <v/>
      </c>
      <c r="L2998" s="83" t="str">
        <f t="shared" si="516"/>
        <v/>
      </c>
      <c r="M2998" s="53" t="str">
        <f>IF(K2998="","",COUNTIF($K$7:K2998,"ﾘｽﾄ１"))</f>
        <v/>
      </c>
      <c r="N2998" s="53" t="str">
        <f t="shared" si="517"/>
        <v/>
      </c>
      <c r="O2998" s="54" t="str">
        <f t="shared" si="518"/>
        <v/>
      </c>
      <c r="P2998" s="53" t="str">
        <f t="shared" si="509"/>
        <v/>
      </c>
      <c r="Q2998" s="52" t="str">
        <f t="shared" si="510"/>
        <v/>
      </c>
      <c r="R2998" s="55" t="str">
        <f t="shared" si="511"/>
        <v/>
      </c>
      <c r="S2998" s="52" t="str">
        <f t="shared" si="519"/>
        <v/>
      </c>
      <c r="T2998" s="83" t="str">
        <f t="shared" si="512"/>
        <v/>
      </c>
      <c r="U2998" s="53" t="str">
        <f>IF(S2998="","",COUNTIF($S$7:S2998,"該当２"))</f>
        <v/>
      </c>
      <c r="V2998" s="56" t="str">
        <f t="shared" si="513"/>
        <v/>
      </c>
      <c r="W2998" s="83" t="str">
        <f t="shared" si="514"/>
        <v/>
      </c>
      <c r="X2998" s="53" t="str">
        <f>IF(V2998="","",COUNTIF($V$7:V2998,"該当３"))</f>
        <v/>
      </c>
    </row>
    <row r="2999" spans="2:24">
      <c r="B2999" s="78"/>
      <c r="C2999" s="77"/>
      <c r="D2999" s="78"/>
      <c r="E2999" s="77"/>
      <c r="K2999" s="52" t="str">
        <f t="shared" si="515"/>
        <v/>
      </c>
      <c r="L2999" s="83" t="str">
        <f t="shared" si="516"/>
        <v/>
      </c>
      <c r="M2999" s="53" t="str">
        <f>IF(K2999="","",COUNTIF($K$7:K2999,"ﾘｽﾄ１"))</f>
        <v/>
      </c>
      <c r="N2999" s="53" t="str">
        <f t="shared" si="517"/>
        <v/>
      </c>
      <c r="O2999" s="54" t="str">
        <f t="shared" si="518"/>
        <v/>
      </c>
      <c r="P2999" s="53" t="str">
        <f t="shared" si="509"/>
        <v/>
      </c>
      <c r="Q2999" s="52" t="str">
        <f t="shared" si="510"/>
        <v/>
      </c>
      <c r="R2999" s="55" t="str">
        <f t="shared" si="511"/>
        <v/>
      </c>
      <c r="S2999" s="52" t="str">
        <f t="shared" si="519"/>
        <v/>
      </c>
      <c r="T2999" s="83" t="str">
        <f t="shared" si="512"/>
        <v/>
      </c>
      <c r="U2999" s="53" t="str">
        <f>IF(S2999="","",COUNTIF($S$7:S2999,"該当２"))</f>
        <v/>
      </c>
      <c r="V2999" s="56" t="str">
        <f t="shared" si="513"/>
        <v/>
      </c>
      <c r="W2999" s="83" t="str">
        <f t="shared" si="514"/>
        <v/>
      </c>
      <c r="X2999" s="53" t="str">
        <f>IF(V2999="","",COUNTIF($V$7:V2999,"該当３"))</f>
        <v/>
      </c>
    </row>
    <row r="3000" spans="2:24">
      <c r="B3000" s="78"/>
      <c r="C3000" s="77"/>
      <c r="D3000" s="78"/>
      <c r="E3000" s="77"/>
      <c r="K3000" s="52" t="str">
        <f t="shared" si="515"/>
        <v/>
      </c>
      <c r="L3000" s="83" t="str">
        <f t="shared" si="516"/>
        <v/>
      </c>
      <c r="M3000" s="53" t="str">
        <f>IF(K3000="","",COUNTIF($K$7:K3000,"ﾘｽﾄ１"))</f>
        <v/>
      </c>
      <c r="N3000" s="53" t="str">
        <f t="shared" si="517"/>
        <v/>
      </c>
      <c r="O3000" s="54" t="str">
        <f t="shared" si="518"/>
        <v/>
      </c>
      <c r="P3000" s="53" t="str">
        <f t="shared" si="509"/>
        <v/>
      </c>
      <c r="Q3000" s="52" t="str">
        <f t="shared" si="510"/>
        <v/>
      </c>
      <c r="R3000" s="55" t="str">
        <f t="shared" si="511"/>
        <v/>
      </c>
      <c r="S3000" s="52" t="str">
        <f t="shared" si="519"/>
        <v/>
      </c>
      <c r="T3000" s="83" t="str">
        <f t="shared" si="512"/>
        <v/>
      </c>
      <c r="U3000" s="53" t="str">
        <f>IF(S3000="","",COUNTIF($S$7:S3000,"該当２"))</f>
        <v/>
      </c>
      <c r="V3000" s="56" t="str">
        <f t="shared" si="513"/>
        <v/>
      </c>
      <c r="W3000" s="83" t="str">
        <f t="shared" si="514"/>
        <v/>
      </c>
      <c r="X3000" s="53" t="str">
        <f>IF(V3000="","",COUNTIF($V$7:V3000,"該当３"))</f>
        <v/>
      </c>
    </row>
    <row r="3001" spans="2:24">
      <c r="B3001" s="78"/>
      <c r="C3001" s="77"/>
      <c r="D3001" s="78"/>
      <c r="E3001" s="77"/>
      <c r="K3001" s="52" t="str">
        <f t="shared" si="515"/>
        <v/>
      </c>
      <c r="L3001" s="83" t="str">
        <f t="shared" si="516"/>
        <v/>
      </c>
      <c r="M3001" s="53" t="str">
        <f>IF(K3001="","",COUNTIF($K$7:K3001,"ﾘｽﾄ１"))</f>
        <v/>
      </c>
      <c r="N3001" s="53" t="str">
        <f t="shared" si="517"/>
        <v/>
      </c>
      <c r="O3001" s="54" t="str">
        <f t="shared" si="518"/>
        <v/>
      </c>
      <c r="P3001" s="53" t="str">
        <f t="shared" si="509"/>
        <v/>
      </c>
      <c r="Q3001" s="52" t="str">
        <f t="shared" si="510"/>
        <v/>
      </c>
      <c r="R3001" s="55" t="str">
        <f t="shared" si="511"/>
        <v/>
      </c>
      <c r="S3001" s="52" t="str">
        <f t="shared" si="519"/>
        <v/>
      </c>
      <c r="T3001" s="83" t="str">
        <f t="shared" si="512"/>
        <v/>
      </c>
      <c r="U3001" s="53" t="str">
        <f>IF(S3001="","",COUNTIF($S$7:S3001,"該当２"))</f>
        <v/>
      </c>
      <c r="V3001" s="56" t="str">
        <f t="shared" si="513"/>
        <v/>
      </c>
      <c r="W3001" s="83" t="str">
        <f t="shared" si="514"/>
        <v/>
      </c>
      <c r="X3001" s="53" t="str">
        <f>IF(V3001="","",COUNTIF($V$7:V3001,"該当３"))</f>
        <v/>
      </c>
    </row>
    <row r="3002" spans="2:24">
      <c r="B3002" s="78"/>
      <c r="C3002" s="77"/>
      <c r="D3002" s="78"/>
      <c r="E3002" s="77"/>
      <c r="K3002" s="52" t="str">
        <f t="shared" si="515"/>
        <v/>
      </c>
      <c r="L3002" s="83" t="str">
        <f t="shared" si="516"/>
        <v/>
      </c>
      <c r="M3002" s="53" t="str">
        <f>IF(K3002="","",COUNTIF($K$7:K3002,"ﾘｽﾄ１"))</f>
        <v/>
      </c>
      <c r="N3002" s="53" t="str">
        <f t="shared" si="517"/>
        <v/>
      </c>
      <c r="O3002" s="54" t="str">
        <f t="shared" si="518"/>
        <v/>
      </c>
      <c r="P3002" s="53" t="str">
        <f t="shared" si="509"/>
        <v/>
      </c>
      <c r="Q3002" s="52" t="str">
        <f t="shared" si="510"/>
        <v/>
      </c>
      <c r="R3002" s="55" t="str">
        <f t="shared" si="511"/>
        <v/>
      </c>
      <c r="S3002" s="52" t="str">
        <f t="shared" si="519"/>
        <v/>
      </c>
      <c r="T3002" s="83" t="str">
        <f t="shared" si="512"/>
        <v/>
      </c>
      <c r="U3002" s="53" t="str">
        <f>IF(S3002="","",COUNTIF($S$7:S3002,"該当２"))</f>
        <v/>
      </c>
      <c r="V3002" s="56" t="str">
        <f t="shared" si="513"/>
        <v/>
      </c>
      <c r="W3002" s="83" t="str">
        <f t="shared" si="514"/>
        <v/>
      </c>
      <c r="X3002" s="53" t="str">
        <f>IF(V3002="","",COUNTIF($V$7:V3002,"該当３"))</f>
        <v/>
      </c>
    </row>
    <row r="3003" spans="2:24">
      <c r="B3003" s="78"/>
      <c r="C3003" s="77"/>
      <c r="D3003" s="78"/>
      <c r="E3003" s="77"/>
      <c r="K3003" s="52" t="str">
        <f t="shared" si="515"/>
        <v/>
      </c>
      <c r="L3003" s="83" t="str">
        <f t="shared" si="516"/>
        <v/>
      </c>
      <c r="M3003" s="53" t="str">
        <f>IF(K3003="","",COUNTIF($K$7:K3003,"ﾘｽﾄ１"))</f>
        <v/>
      </c>
      <c r="N3003" s="53" t="str">
        <f t="shared" si="517"/>
        <v/>
      </c>
      <c r="O3003" s="54" t="str">
        <f t="shared" si="518"/>
        <v/>
      </c>
      <c r="P3003" s="53" t="str">
        <f t="shared" si="509"/>
        <v/>
      </c>
      <c r="Q3003" s="52" t="str">
        <f t="shared" si="510"/>
        <v/>
      </c>
      <c r="R3003" s="55" t="str">
        <f t="shared" si="511"/>
        <v/>
      </c>
      <c r="S3003" s="52" t="str">
        <f t="shared" si="519"/>
        <v/>
      </c>
      <c r="T3003" s="83" t="str">
        <f t="shared" si="512"/>
        <v/>
      </c>
      <c r="U3003" s="53" t="str">
        <f>IF(S3003="","",COUNTIF($S$7:S3003,"該当２"))</f>
        <v/>
      </c>
      <c r="V3003" s="56" t="str">
        <f t="shared" si="513"/>
        <v/>
      </c>
      <c r="W3003" s="83" t="str">
        <f t="shared" si="514"/>
        <v/>
      </c>
      <c r="X3003" s="53" t="str">
        <f>IF(V3003="","",COUNTIF($V$7:V3003,"該当３"))</f>
        <v/>
      </c>
    </row>
    <row r="3004" spans="2:24">
      <c r="B3004" s="78"/>
      <c r="C3004" s="77"/>
      <c r="D3004" s="78"/>
      <c r="E3004" s="77"/>
      <c r="K3004" s="52" t="str">
        <f t="shared" si="515"/>
        <v/>
      </c>
      <c r="L3004" s="83" t="str">
        <f t="shared" si="516"/>
        <v/>
      </c>
      <c r="M3004" s="53" t="str">
        <f>IF(K3004="","",COUNTIF($K$7:K3004,"ﾘｽﾄ１"))</f>
        <v/>
      </c>
      <c r="N3004" s="53" t="str">
        <f t="shared" si="517"/>
        <v/>
      </c>
      <c r="O3004" s="54" t="str">
        <f t="shared" si="518"/>
        <v/>
      </c>
      <c r="P3004" s="53" t="str">
        <f t="shared" si="509"/>
        <v/>
      </c>
      <c r="Q3004" s="52" t="str">
        <f t="shared" si="510"/>
        <v/>
      </c>
      <c r="R3004" s="55" t="str">
        <f t="shared" si="511"/>
        <v/>
      </c>
      <c r="S3004" s="52" t="str">
        <f t="shared" si="519"/>
        <v/>
      </c>
      <c r="T3004" s="83" t="str">
        <f t="shared" si="512"/>
        <v/>
      </c>
      <c r="U3004" s="53" t="str">
        <f>IF(S3004="","",COUNTIF($S$7:S3004,"該当２"))</f>
        <v/>
      </c>
      <c r="V3004" s="56" t="str">
        <f t="shared" si="513"/>
        <v/>
      </c>
      <c r="W3004" s="83" t="str">
        <f t="shared" si="514"/>
        <v/>
      </c>
      <c r="X3004" s="53" t="str">
        <f>IF(V3004="","",COUNTIF($V$7:V3004,"該当３"))</f>
        <v/>
      </c>
    </row>
    <row r="3005" spans="2:24">
      <c r="B3005" s="78"/>
      <c r="C3005" s="77"/>
      <c r="D3005" s="78"/>
      <c r="E3005" s="77"/>
      <c r="K3005" s="52" t="str">
        <f t="shared" si="515"/>
        <v/>
      </c>
      <c r="L3005" s="83" t="str">
        <f t="shared" si="516"/>
        <v/>
      </c>
      <c r="M3005" s="53" t="str">
        <f>IF(K3005="","",COUNTIF($K$7:K3005,"ﾘｽﾄ１"))</f>
        <v/>
      </c>
      <c r="N3005" s="53" t="str">
        <f t="shared" si="517"/>
        <v/>
      </c>
      <c r="O3005" s="54" t="str">
        <f t="shared" si="518"/>
        <v/>
      </c>
      <c r="P3005" s="53" t="str">
        <f t="shared" si="509"/>
        <v/>
      </c>
      <c r="Q3005" s="52" t="str">
        <f t="shared" si="510"/>
        <v/>
      </c>
      <c r="R3005" s="55" t="str">
        <f t="shared" si="511"/>
        <v/>
      </c>
      <c r="S3005" s="52" t="str">
        <f t="shared" si="519"/>
        <v/>
      </c>
      <c r="T3005" s="83" t="str">
        <f t="shared" si="512"/>
        <v/>
      </c>
      <c r="U3005" s="53" t="str">
        <f>IF(S3005="","",COUNTIF($S$7:S3005,"該当２"))</f>
        <v/>
      </c>
      <c r="V3005" s="56" t="str">
        <f t="shared" si="513"/>
        <v/>
      </c>
      <c r="W3005" s="83" t="str">
        <f t="shared" si="514"/>
        <v/>
      </c>
      <c r="X3005" s="53" t="str">
        <f>IF(V3005="","",COUNTIF($V$7:V3005,"該当３"))</f>
        <v/>
      </c>
    </row>
    <row r="3006" spans="2:24">
      <c r="B3006" s="78"/>
      <c r="C3006" s="77"/>
      <c r="D3006" s="78"/>
      <c r="E3006" s="77"/>
      <c r="K3006" s="52" t="str">
        <f t="shared" si="515"/>
        <v/>
      </c>
      <c r="L3006" s="83" t="str">
        <f t="shared" si="516"/>
        <v/>
      </c>
      <c r="M3006" s="53" t="str">
        <f>IF(K3006="","",COUNTIF($K$7:K3006,"ﾘｽﾄ１"))</f>
        <v/>
      </c>
      <c r="N3006" s="53" t="str">
        <f t="shared" si="517"/>
        <v/>
      </c>
      <c r="O3006" s="54" t="str">
        <f t="shared" si="518"/>
        <v/>
      </c>
      <c r="P3006" s="53" t="str">
        <f t="shared" si="509"/>
        <v/>
      </c>
      <c r="Q3006" s="52" t="str">
        <f t="shared" si="510"/>
        <v/>
      </c>
      <c r="R3006" s="55" t="str">
        <f t="shared" si="511"/>
        <v/>
      </c>
      <c r="S3006" s="52" t="str">
        <f t="shared" si="519"/>
        <v/>
      </c>
      <c r="T3006" s="83" t="str">
        <f t="shared" si="512"/>
        <v/>
      </c>
      <c r="U3006" s="53" t="str">
        <f>IF(S3006="","",COUNTIF($S$7:S3006,"該当２"))</f>
        <v/>
      </c>
      <c r="V3006" s="56" t="str">
        <f t="shared" si="513"/>
        <v/>
      </c>
      <c r="W3006" s="83" t="str">
        <f t="shared" si="514"/>
        <v/>
      </c>
      <c r="X3006" s="53" t="str">
        <f>IF(V3006="","",COUNTIF($V$7:V3006,"該当３"))</f>
        <v/>
      </c>
    </row>
    <row r="3007" spans="2:24">
      <c r="B3007" s="78"/>
      <c r="C3007" s="77"/>
      <c r="D3007" s="78"/>
      <c r="E3007" s="77"/>
      <c r="K3007" s="52" t="str">
        <f t="shared" si="515"/>
        <v/>
      </c>
      <c r="L3007" s="83" t="str">
        <f t="shared" si="516"/>
        <v/>
      </c>
      <c r="M3007" s="53" t="str">
        <f>IF(K3007="","",COUNTIF($K$7:K3007,"ﾘｽﾄ１"))</f>
        <v/>
      </c>
      <c r="N3007" s="53" t="str">
        <f t="shared" si="517"/>
        <v/>
      </c>
      <c r="O3007" s="54" t="str">
        <f t="shared" si="518"/>
        <v/>
      </c>
      <c r="P3007" s="53" t="str">
        <f t="shared" si="509"/>
        <v/>
      </c>
      <c r="Q3007" s="52" t="str">
        <f t="shared" si="510"/>
        <v/>
      </c>
      <c r="R3007" s="55" t="str">
        <f t="shared" si="511"/>
        <v/>
      </c>
      <c r="S3007" s="52" t="str">
        <f t="shared" si="519"/>
        <v/>
      </c>
      <c r="T3007" s="83" t="str">
        <f t="shared" si="512"/>
        <v/>
      </c>
      <c r="U3007" s="53" t="str">
        <f>IF(S3007="","",COUNTIF($S$7:S3007,"該当２"))</f>
        <v/>
      </c>
      <c r="V3007" s="56" t="str">
        <f t="shared" si="513"/>
        <v/>
      </c>
      <c r="W3007" s="83" t="str">
        <f t="shared" si="514"/>
        <v/>
      </c>
      <c r="X3007" s="53" t="str">
        <f>IF(V3007="","",COUNTIF($V$7:V3007,"該当３"))</f>
        <v/>
      </c>
    </row>
    <row r="3008" spans="2:24">
      <c r="B3008" s="78"/>
      <c r="C3008" s="77"/>
      <c r="D3008" s="78"/>
      <c r="E3008" s="77"/>
      <c r="K3008" s="52" t="str">
        <f t="shared" si="515"/>
        <v/>
      </c>
      <c r="L3008" s="83" t="str">
        <f t="shared" si="516"/>
        <v/>
      </c>
      <c r="M3008" s="53" t="str">
        <f>IF(K3008="","",COUNTIF($K$7:K3008,"ﾘｽﾄ１"))</f>
        <v/>
      </c>
      <c r="N3008" s="53" t="str">
        <f t="shared" si="517"/>
        <v/>
      </c>
      <c r="O3008" s="54" t="str">
        <f t="shared" si="518"/>
        <v/>
      </c>
      <c r="P3008" s="53" t="str">
        <f t="shared" si="509"/>
        <v/>
      </c>
      <c r="Q3008" s="52" t="str">
        <f t="shared" si="510"/>
        <v/>
      </c>
      <c r="R3008" s="55" t="str">
        <f t="shared" si="511"/>
        <v/>
      </c>
      <c r="S3008" s="52" t="str">
        <f t="shared" si="519"/>
        <v/>
      </c>
      <c r="T3008" s="83" t="str">
        <f t="shared" si="512"/>
        <v/>
      </c>
      <c r="U3008" s="53" t="str">
        <f>IF(S3008="","",COUNTIF($S$7:S3008,"該当２"))</f>
        <v/>
      </c>
      <c r="V3008" s="56" t="str">
        <f t="shared" si="513"/>
        <v/>
      </c>
      <c r="W3008" s="83" t="str">
        <f t="shared" si="514"/>
        <v/>
      </c>
      <c r="X3008" s="53" t="str">
        <f>IF(V3008="","",COUNTIF($V$7:V3008,"該当３"))</f>
        <v/>
      </c>
    </row>
    <row r="3009" spans="2:24">
      <c r="B3009" s="78"/>
      <c r="C3009" s="77"/>
      <c r="D3009" s="78"/>
      <c r="E3009" s="77"/>
      <c r="K3009" s="52" t="str">
        <f t="shared" si="515"/>
        <v/>
      </c>
      <c r="L3009" s="83" t="str">
        <f t="shared" si="516"/>
        <v/>
      </c>
      <c r="M3009" s="53" t="str">
        <f>IF(K3009="","",COUNTIF($K$7:K3009,"ﾘｽﾄ１"))</f>
        <v/>
      </c>
      <c r="N3009" s="53" t="str">
        <f t="shared" si="517"/>
        <v/>
      </c>
      <c r="O3009" s="54" t="str">
        <f t="shared" si="518"/>
        <v/>
      </c>
      <c r="P3009" s="53" t="str">
        <f t="shared" si="509"/>
        <v/>
      </c>
      <c r="Q3009" s="52" t="str">
        <f t="shared" si="510"/>
        <v/>
      </c>
      <c r="R3009" s="55" t="str">
        <f t="shared" si="511"/>
        <v/>
      </c>
      <c r="S3009" s="52" t="str">
        <f t="shared" si="519"/>
        <v/>
      </c>
      <c r="T3009" s="83" t="str">
        <f t="shared" si="512"/>
        <v/>
      </c>
      <c r="U3009" s="53" t="str">
        <f>IF(S3009="","",COUNTIF($S$7:S3009,"該当２"))</f>
        <v/>
      </c>
      <c r="V3009" s="56" t="str">
        <f t="shared" si="513"/>
        <v/>
      </c>
      <c r="W3009" s="83" t="str">
        <f t="shared" si="514"/>
        <v/>
      </c>
      <c r="X3009" s="53" t="str">
        <f>IF(V3009="","",COUNTIF($V$7:V3009,"該当３"))</f>
        <v/>
      </c>
    </row>
    <row r="3010" spans="2:24">
      <c r="B3010" s="78"/>
      <c r="C3010" s="77"/>
      <c r="D3010" s="78"/>
      <c r="E3010" s="77"/>
      <c r="K3010" s="52" t="str">
        <f t="shared" si="515"/>
        <v/>
      </c>
      <c r="L3010" s="83" t="str">
        <f t="shared" si="516"/>
        <v/>
      </c>
      <c r="M3010" s="53" t="str">
        <f>IF(K3010="","",COUNTIF($K$7:K3010,"ﾘｽﾄ１"))</f>
        <v/>
      </c>
      <c r="N3010" s="53" t="str">
        <f t="shared" si="517"/>
        <v/>
      </c>
      <c r="O3010" s="54" t="str">
        <f t="shared" si="518"/>
        <v/>
      </c>
      <c r="P3010" s="53" t="str">
        <f t="shared" si="509"/>
        <v/>
      </c>
      <c r="Q3010" s="52" t="str">
        <f t="shared" si="510"/>
        <v/>
      </c>
      <c r="R3010" s="55" t="str">
        <f t="shared" si="511"/>
        <v/>
      </c>
      <c r="S3010" s="52" t="str">
        <f t="shared" si="519"/>
        <v/>
      </c>
      <c r="T3010" s="83" t="str">
        <f t="shared" si="512"/>
        <v/>
      </c>
      <c r="U3010" s="53" t="str">
        <f>IF(S3010="","",COUNTIF($S$7:S3010,"該当２"))</f>
        <v/>
      </c>
      <c r="V3010" s="56" t="str">
        <f t="shared" si="513"/>
        <v/>
      </c>
      <c r="W3010" s="83" t="str">
        <f t="shared" si="514"/>
        <v/>
      </c>
      <c r="X3010" s="53" t="str">
        <f>IF(V3010="","",COUNTIF($V$7:V3010,"該当３"))</f>
        <v/>
      </c>
    </row>
    <row r="3011" spans="2:24">
      <c r="B3011" s="78"/>
      <c r="C3011" s="77"/>
      <c r="D3011" s="78"/>
      <c r="E3011" s="77"/>
      <c r="K3011" s="52" t="str">
        <f t="shared" si="515"/>
        <v/>
      </c>
      <c r="L3011" s="83" t="str">
        <f t="shared" si="516"/>
        <v/>
      </c>
      <c r="M3011" s="53" t="str">
        <f>IF(K3011="","",COUNTIF($K$7:K3011,"ﾘｽﾄ１"))</f>
        <v/>
      </c>
      <c r="N3011" s="53" t="str">
        <f t="shared" si="517"/>
        <v/>
      </c>
      <c r="O3011" s="54" t="str">
        <f t="shared" si="518"/>
        <v/>
      </c>
      <c r="P3011" s="53" t="str">
        <f t="shared" si="509"/>
        <v/>
      </c>
      <c r="Q3011" s="52" t="str">
        <f t="shared" si="510"/>
        <v/>
      </c>
      <c r="R3011" s="55" t="str">
        <f t="shared" si="511"/>
        <v/>
      </c>
      <c r="S3011" s="52" t="str">
        <f t="shared" si="519"/>
        <v/>
      </c>
      <c r="T3011" s="83" t="str">
        <f t="shared" si="512"/>
        <v/>
      </c>
      <c r="U3011" s="53" t="str">
        <f>IF(S3011="","",COUNTIF($S$7:S3011,"該当２"))</f>
        <v/>
      </c>
      <c r="V3011" s="56" t="str">
        <f t="shared" si="513"/>
        <v/>
      </c>
      <c r="W3011" s="83" t="str">
        <f t="shared" si="514"/>
        <v/>
      </c>
      <c r="X3011" s="53" t="str">
        <f>IF(V3011="","",COUNTIF($V$7:V3011,"該当３"))</f>
        <v/>
      </c>
    </row>
    <row r="3012" spans="2:24">
      <c r="B3012" s="78"/>
      <c r="C3012" s="77"/>
      <c r="D3012" s="78"/>
      <c r="E3012" s="77"/>
      <c r="K3012" s="52" t="str">
        <f t="shared" si="515"/>
        <v/>
      </c>
      <c r="L3012" s="83" t="str">
        <f t="shared" si="516"/>
        <v/>
      </c>
      <c r="M3012" s="53" t="str">
        <f>IF(K3012="","",COUNTIF($K$7:K3012,"ﾘｽﾄ１"))</f>
        <v/>
      </c>
      <c r="N3012" s="53" t="str">
        <f t="shared" si="517"/>
        <v/>
      </c>
      <c r="O3012" s="54" t="str">
        <f t="shared" si="518"/>
        <v/>
      </c>
      <c r="P3012" s="53" t="str">
        <f t="shared" si="509"/>
        <v/>
      </c>
      <c r="Q3012" s="52" t="str">
        <f t="shared" si="510"/>
        <v/>
      </c>
      <c r="R3012" s="55" t="str">
        <f t="shared" si="511"/>
        <v/>
      </c>
      <c r="S3012" s="52" t="str">
        <f t="shared" si="519"/>
        <v/>
      </c>
      <c r="T3012" s="83" t="str">
        <f t="shared" si="512"/>
        <v/>
      </c>
      <c r="U3012" s="53" t="str">
        <f>IF(S3012="","",COUNTIF($S$7:S3012,"該当２"))</f>
        <v/>
      </c>
      <c r="V3012" s="56" t="str">
        <f t="shared" si="513"/>
        <v/>
      </c>
      <c r="W3012" s="83" t="str">
        <f t="shared" si="514"/>
        <v/>
      </c>
      <c r="X3012" s="53" t="str">
        <f>IF(V3012="","",COUNTIF($V$7:V3012,"該当３"))</f>
        <v/>
      </c>
    </row>
    <row r="3013" spans="2:24">
      <c r="B3013" s="78"/>
      <c r="C3013" s="77"/>
      <c r="D3013" s="78"/>
      <c r="E3013" s="77"/>
      <c r="K3013" s="52" t="str">
        <f t="shared" si="515"/>
        <v/>
      </c>
      <c r="L3013" s="83" t="str">
        <f t="shared" si="516"/>
        <v/>
      </c>
      <c r="M3013" s="53" t="str">
        <f>IF(K3013="","",COUNTIF($K$7:K3013,"ﾘｽﾄ１"))</f>
        <v/>
      </c>
      <c r="N3013" s="53" t="str">
        <f t="shared" si="517"/>
        <v/>
      </c>
      <c r="O3013" s="54" t="str">
        <f t="shared" si="518"/>
        <v/>
      </c>
      <c r="P3013" s="53" t="str">
        <f t="shared" si="509"/>
        <v/>
      </c>
      <c r="Q3013" s="52" t="str">
        <f t="shared" si="510"/>
        <v/>
      </c>
      <c r="R3013" s="55" t="str">
        <f t="shared" si="511"/>
        <v/>
      </c>
      <c r="S3013" s="52" t="str">
        <f t="shared" si="519"/>
        <v/>
      </c>
      <c r="T3013" s="83" t="str">
        <f t="shared" si="512"/>
        <v/>
      </c>
      <c r="U3013" s="53" t="str">
        <f>IF(S3013="","",COUNTIF($S$7:S3013,"該当２"))</f>
        <v/>
      </c>
      <c r="V3013" s="56" t="str">
        <f t="shared" si="513"/>
        <v/>
      </c>
      <c r="W3013" s="83" t="str">
        <f t="shared" si="514"/>
        <v/>
      </c>
      <c r="X3013" s="53" t="str">
        <f>IF(V3013="","",COUNTIF($V$7:V3013,"該当３"))</f>
        <v/>
      </c>
    </row>
    <row r="3014" spans="2:24">
      <c r="B3014" s="78"/>
      <c r="C3014" s="77"/>
      <c r="D3014" s="78"/>
      <c r="E3014" s="77"/>
      <c r="K3014" s="52" t="str">
        <f t="shared" si="515"/>
        <v/>
      </c>
      <c r="L3014" s="83" t="str">
        <f t="shared" si="516"/>
        <v/>
      </c>
      <c r="M3014" s="53" t="str">
        <f>IF(K3014="","",COUNTIF($K$7:K3014,"ﾘｽﾄ１"))</f>
        <v/>
      </c>
      <c r="N3014" s="53" t="str">
        <f t="shared" si="517"/>
        <v/>
      </c>
      <c r="O3014" s="54" t="str">
        <f t="shared" si="518"/>
        <v/>
      </c>
      <c r="P3014" s="53" t="str">
        <f t="shared" si="509"/>
        <v/>
      </c>
      <c r="Q3014" s="52" t="str">
        <f t="shared" si="510"/>
        <v/>
      </c>
      <c r="R3014" s="55" t="str">
        <f t="shared" si="511"/>
        <v/>
      </c>
      <c r="S3014" s="52" t="str">
        <f t="shared" si="519"/>
        <v/>
      </c>
      <c r="T3014" s="83" t="str">
        <f t="shared" si="512"/>
        <v/>
      </c>
      <c r="U3014" s="53" t="str">
        <f>IF(S3014="","",COUNTIF($S$7:S3014,"該当２"))</f>
        <v/>
      </c>
      <c r="V3014" s="56" t="str">
        <f t="shared" si="513"/>
        <v/>
      </c>
      <c r="W3014" s="83" t="str">
        <f t="shared" si="514"/>
        <v/>
      </c>
      <c r="X3014" s="53" t="str">
        <f>IF(V3014="","",COUNTIF($V$7:V3014,"該当３"))</f>
        <v/>
      </c>
    </row>
    <row r="3015" spans="2:24">
      <c r="B3015" s="78"/>
      <c r="C3015" s="77"/>
      <c r="D3015" s="78"/>
      <c r="E3015" s="77"/>
      <c r="K3015" s="52" t="str">
        <f t="shared" si="515"/>
        <v/>
      </c>
      <c r="L3015" s="83" t="str">
        <f t="shared" si="516"/>
        <v/>
      </c>
      <c r="M3015" s="53" t="str">
        <f>IF(K3015="","",COUNTIF($K$7:K3015,"ﾘｽﾄ１"))</f>
        <v/>
      </c>
      <c r="N3015" s="53" t="str">
        <f t="shared" si="517"/>
        <v/>
      </c>
      <c r="O3015" s="54" t="str">
        <f t="shared" si="518"/>
        <v/>
      </c>
      <c r="P3015" s="53" t="str">
        <f t="shared" si="509"/>
        <v/>
      </c>
      <c r="Q3015" s="52" t="str">
        <f t="shared" si="510"/>
        <v/>
      </c>
      <c r="R3015" s="55" t="str">
        <f t="shared" si="511"/>
        <v/>
      </c>
      <c r="S3015" s="52" t="str">
        <f t="shared" si="519"/>
        <v/>
      </c>
      <c r="T3015" s="83" t="str">
        <f t="shared" si="512"/>
        <v/>
      </c>
      <c r="U3015" s="53" t="str">
        <f>IF(S3015="","",COUNTIF($S$7:S3015,"該当２"))</f>
        <v/>
      </c>
      <c r="V3015" s="56" t="str">
        <f t="shared" si="513"/>
        <v/>
      </c>
      <c r="W3015" s="83" t="str">
        <f t="shared" si="514"/>
        <v/>
      </c>
      <c r="X3015" s="53" t="str">
        <f>IF(V3015="","",COUNTIF($V$7:V3015,"該当３"))</f>
        <v/>
      </c>
    </row>
    <row r="3016" spans="2:24">
      <c r="B3016" s="78"/>
      <c r="C3016" s="77"/>
      <c r="D3016" s="78"/>
      <c r="E3016" s="77"/>
      <c r="K3016" s="52" t="str">
        <f t="shared" si="515"/>
        <v/>
      </c>
      <c r="L3016" s="83" t="str">
        <f t="shared" si="516"/>
        <v/>
      </c>
      <c r="M3016" s="53" t="str">
        <f>IF(K3016="","",COUNTIF($K$7:K3016,"ﾘｽﾄ１"))</f>
        <v/>
      </c>
      <c r="N3016" s="53" t="str">
        <f t="shared" si="517"/>
        <v/>
      </c>
      <c r="O3016" s="54" t="str">
        <f t="shared" si="518"/>
        <v/>
      </c>
      <c r="P3016" s="53" t="str">
        <f t="shared" si="509"/>
        <v/>
      </c>
      <c r="Q3016" s="52" t="str">
        <f t="shared" si="510"/>
        <v/>
      </c>
      <c r="R3016" s="55" t="str">
        <f t="shared" si="511"/>
        <v/>
      </c>
      <c r="S3016" s="52" t="str">
        <f t="shared" si="519"/>
        <v/>
      </c>
      <c r="T3016" s="83" t="str">
        <f t="shared" si="512"/>
        <v/>
      </c>
      <c r="U3016" s="53" t="str">
        <f>IF(S3016="","",COUNTIF($S$7:S3016,"該当２"))</f>
        <v/>
      </c>
      <c r="V3016" s="56" t="str">
        <f t="shared" si="513"/>
        <v/>
      </c>
      <c r="W3016" s="83" t="str">
        <f t="shared" si="514"/>
        <v/>
      </c>
      <c r="X3016" s="53" t="str">
        <f>IF(V3016="","",COUNTIF($V$7:V3016,"該当３"))</f>
        <v/>
      </c>
    </row>
    <row r="3017" spans="2:24">
      <c r="B3017" s="78"/>
      <c r="C3017" s="77"/>
      <c r="D3017" s="78"/>
      <c r="E3017" s="77"/>
      <c r="K3017" s="52" t="str">
        <f t="shared" si="515"/>
        <v/>
      </c>
      <c r="L3017" s="83" t="str">
        <f t="shared" si="516"/>
        <v/>
      </c>
      <c r="M3017" s="53" t="str">
        <f>IF(K3017="","",COUNTIF($K$7:K3017,"ﾘｽﾄ１"))</f>
        <v/>
      </c>
      <c r="N3017" s="53" t="str">
        <f t="shared" si="517"/>
        <v/>
      </c>
      <c r="O3017" s="54" t="str">
        <f t="shared" si="518"/>
        <v/>
      </c>
      <c r="P3017" s="53" t="str">
        <f t="shared" si="509"/>
        <v/>
      </c>
      <c r="Q3017" s="52" t="str">
        <f t="shared" si="510"/>
        <v/>
      </c>
      <c r="R3017" s="55" t="str">
        <f t="shared" si="511"/>
        <v/>
      </c>
      <c r="S3017" s="52" t="str">
        <f t="shared" si="519"/>
        <v/>
      </c>
      <c r="T3017" s="83" t="str">
        <f t="shared" si="512"/>
        <v/>
      </c>
      <c r="U3017" s="53" t="str">
        <f>IF(S3017="","",COUNTIF($S$7:S3017,"該当２"))</f>
        <v/>
      </c>
      <c r="V3017" s="56" t="str">
        <f t="shared" si="513"/>
        <v/>
      </c>
      <c r="W3017" s="83" t="str">
        <f t="shared" si="514"/>
        <v/>
      </c>
      <c r="X3017" s="53" t="str">
        <f>IF(V3017="","",COUNTIF($V$7:V3017,"該当３"))</f>
        <v/>
      </c>
    </row>
    <row r="3018" spans="2:24">
      <c r="B3018" s="78"/>
      <c r="C3018" s="77"/>
      <c r="D3018" s="78"/>
      <c r="E3018" s="77"/>
      <c r="K3018" s="52" t="str">
        <f t="shared" si="515"/>
        <v/>
      </c>
      <c r="L3018" s="83" t="str">
        <f t="shared" si="516"/>
        <v/>
      </c>
      <c r="M3018" s="53" t="str">
        <f>IF(K3018="","",COUNTIF($K$7:K3018,"ﾘｽﾄ１"))</f>
        <v/>
      </c>
      <c r="N3018" s="53" t="str">
        <f t="shared" si="517"/>
        <v/>
      </c>
      <c r="O3018" s="54" t="str">
        <f t="shared" si="518"/>
        <v/>
      </c>
      <c r="P3018" s="53" t="str">
        <f t="shared" ref="P3018:P3081" si="520">IF(O3018="該当１",G3018,"")</f>
        <v/>
      </c>
      <c r="Q3018" s="52" t="str">
        <f t="shared" ref="Q3018:Q3081" si="521">IF(O3018="該当１","ﾘｽﾄ2","")</f>
        <v/>
      </c>
      <c r="R3018" s="55" t="str">
        <f t="shared" ref="R3018:R3081" si="522">IF(Q3018="ﾘｽﾄ2",H3018,"")</f>
        <v/>
      </c>
      <c r="S3018" s="52" t="str">
        <f t="shared" si="519"/>
        <v/>
      </c>
      <c r="T3018" s="83" t="str">
        <f t="shared" ref="T3018:T3081" si="523">IF(S3018="該当２",H3018,"")</f>
        <v/>
      </c>
      <c r="U3018" s="53" t="str">
        <f>IF(S3018="","",COUNTIF($S$7:S3018,"該当２"))</f>
        <v/>
      </c>
      <c r="V3018" s="56" t="str">
        <f t="shared" ref="V3018:V3081" si="524">IF(AND($S$2=H3018,E3018&gt;0,E3018&lt;998),"該当３","")</f>
        <v/>
      </c>
      <c r="W3018" s="83" t="str">
        <f t="shared" ref="W3018:W3081" si="525">IF(V3018="該当３",I3018,"")</f>
        <v/>
      </c>
      <c r="X3018" s="53" t="str">
        <f>IF(V3018="","",COUNTIF($V$7:V3018,"該当３"))</f>
        <v/>
      </c>
    </row>
    <row r="3019" spans="2:24">
      <c r="B3019" s="78"/>
      <c r="C3019" s="77"/>
      <c r="D3019" s="78"/>
      <c r="E3019" s="77"/>
      <c r="K3019" s="52" t="str">
        <f t="shared" ref="K3019:K3082" si="526">IF(AND($C3019&gt;0,$H3019=""),"ﾘｽﾄ１","")</f>
        <v/>
      </c>
      <c r="L3019" s="83" t="str">
        <f t="shared" ref="L3019:L3082" si="527">IF(K3019="ﾘｽﾄ１",G3019,"")</f>
        <v/>
      </c>
      <c r="M3019" s="53" t="str">
        <f>IF(K3019="","",COUNTIF($K$7:K3019,"ﾘｽﾄ１"))</f>
        <v/>
      </c>
      <c r="N3019" s="53" t="str">
        <f t="shared" ref="N3019:N3082" si="528">IF(AND(D3019=0,E3019&gt;0),"同一区","")</f>
        <v/>
      </c>
      <c r="O3019" s="54" t="str">
        <f t="shared" ref="O3019:O3082" si="529">IF(AND(EXACT($K$2,G3019),H3019&gt;0),"該当１","")</f>
        <v/>
      </c>
      <c r="P3019" s="53" t="str">
        <f t="shared" si="520"/>
        <v/>
      </c>
      <c r="Q3019" s="52" t="str">
        <f t="shared" si="521"/>
        <v/>
      </c>
      <c r="R3019" s="55" t="str">
        <f t="shared" si="522"/>
        <v/>
      </c>
      <c r="S3019" s="52" t="str">
        <f t="shared" ref="S3019:S3082" si="530">IF(AND(Q3019="ﾘｽﾄ2",OR(I3019=0,AND(N3019="同一区",E3019=1))),"該当２","")</f>
        <v/>
      </c>
      <c r="T3019" s="83" t="str">
        <f t="shared" si="523"/>
        <v/>
      </c>
      <c r="U3019" s="53" t="str">
        <f>IF(S3019="","",COUNTIF($S$7:S3019,"該当２"))</f>
        <v/>
      </c>
      <c r="V3019" s="56" t="str">
        <f t="shared" si="524"/>
        <v/>
      </c>
      <c r="W3019" s="83" t="str">
        <f t="shared" si="525"/>
        <v/>
      </c>
      <c r="X3019" s="53" t="str">
        <f>IF(V3019="","",COUNTIF($V$7:V3019,"該当３"))</f>
        <v/>
      </c>
    </row>
    <row r="3020" spans="2:24">
      <c r="B3020" s="78"/>
      <c r="C3020" s="77"/>
      <c r="D3020" s="78"/>
      <c r="E3020" s="77"/>
      <c r="K3020" s="52" t="str">
        <f t="shared" si="526"/>
        <v/>
      </c>
      <c r="L3020" s="83" t="str">
        <f t="shared" si="527"/>
        <v/>
      </c>
      <c r="M3020" s="53" t="str">
        <f>IF(K3020="","",COUNTIF($K$7:K3020,"ﾘｽﾄ１"))</f>
        <v/>
      </c>
      <c r="N3020" s="53" t="str">
        <f t="shared" si="528"/>
        <v/>
      </c>
      <c r="O3020" s="54" t="str">
        <f t="shared" si="529"/>
        <v/>
      </c>
      <c r="P3020" s="53" t="str">
        <f t="shared" si="520"/>
        <v/>
      </c>
      <c r="Q3020" s="52" t="str">
        <f t="shared" si="521"/>
        <v/>
      </c>
      <c r="R3020" s="55" t="str">
        <f t="shared" si="522"/>
        <v/>
      </c>
      <c r="S3020" s="52" t="str">
        <f t="shared" si="530"/>
        <v/>
      </c>
      <c r="T3020" s="83" t="str">
        <f t="shared" si="523"/>
        <v/>
      </c>
      <c r="U3020" s="53" t="str">
        <f>IF(S3020="","",COUNTIF($S$7:S3020,"該当２"))</f>
        <v/>
      </c>
      <c r="V3020" s="56" t="str">
        <f t="shared" si="524"/>
        <v/>
      </c>
      <c r="W3020" s="83" t="str">
        <f t="shared" si="525"/>
        <v/>
      </c>
      <c r="X3020" s="53" t="str">
        <f>IF(V3020="","",COUNTIF($V$7:V3020,"該当３"))</f>
        <v/>
      </c>
    </row>
    <row r="3021" spans="2:24">
      <c r="B3021" s="78"/>
      <c r="C3021" s="77"/>
      <c r="D3021" s="78"/>
      <c r="E3021" s="77"/>
      <c r="K3021" s="52" t="str">
        <f t="shared" si="526"/>
        <v/>
      </c>
      <c r="L3021" s="83" t="str">
        <f t="shared" si="527"/>
        <v/>
      </c>
      <c r="M3021" s="53" t="str">
        <f>IF(K3021="","",COUNTIF($K$7:K3021,"ﾘｽﾄ１"))</f>
        <v/>
      </c>
      <c r="N3021" s="53" t="str">
        <f t="shared" si="528"/>
        <v/>
      </c>
      <c r="O3021" s="54" t="str">
        <f t="shared" si="529"/>
        <v/>
      </c>
      <c r="P3021" s="53" t="str">
        <f t="shared" si="520"/>
        <v/>
      </c>
      <c r="Q3021" s="52" t="str">
        <f t="shared" si="521"/>
        <v/>
      </c>
      <c r="R3021" s="55" t="str">
        <f t="shared" si="522"/>
        <v/>
      </c>
      <c r="S3021" s="52" t="str">
        <f t="shared" si="530"/>
        <v/>
      </c>
      <c r="T3021" s="83" t="str">
        <f t="shared" si="523"/>
        <v/>
      </c>
      <c r="U3021" s="53" t="str">
        <f>IF(S3021="","",COUNTIF($S$7:S3021,"該当２"))</f>
        <v/>
      </c>
      <c r="V3021" s="56" t="str">
        <f t="shared" si="524"/>
        <v/>
      </c>
      <c r="W3021" s="83" t="str">
        <f t="shared" si="525"/>
        <v/>
      </c>
      <c r="X3021" s="53" t="str">
        <f>IF(V3021="","",COUNTIF($V$7:V3021,"該当３"))</f>
        <v/>
      </c>
    </row>
    <row r="3022" spans="2:24">
      <c r="B3022" s="78"/>
      <c r="C3022" s="77"/>
      <c r="D3022" s="78"/>
      <c r="E3022" s="77"/>
      <c r="K3022" s="52" t="str">
        <f t="shared" si="526"/>
        <v/>
      </c>
      <c r="L3022" s="83" t="str">
        <f t="shared" si="527"/>
        <v/>
      </c>
      <c r="M3022" s="53" t="str">
        <f>IF(K3022="","",COUNTIF($K$7:K3022,"ﾘｽﾄ１"))</f>
        <v/>
      </c>
      <c r="N3022" s="53" t="str">
        <f t="shared" si="528"/>
        <v/>
      </c>
      <c r="O3022" s="54" t="str">
        <f t="shared" si="529"/>
        <v/>
      </c>
      <c r="P3022" s="53" t="str">
        <f t="shared" si="520"/>
        <v/>
      </c>
      <c r="Q3022" s="52" t="str">
        <f t="shared" si="521"/>
        <v/>
      </c>
      <c r="R3022" s="55" t="str">
        <f t="shared" si="522"/>
        <v/>
      </c>
      <c r="S3022" s="52" t="str">
        <f t="shared" si="530"/>
        <v/>
      </c>
      <c r="T3022" s="83" t="str">
        <f t="shared" si="523"/>
        <v/>
      </c>
      <c r="U3022" s="53" t="str">
        <f>IF(S3022="","",COUNTIF($S$7:S3022,"該当２"))</f>
        <v/>
      </c>
      <c r="V3022" s="56" t="str">
        <f t="shared" si="524"/>
        <v/>
      </c>
      <c r="W3022" s="83" t="str">
        <f t="shared" si="525"/>
        <v/>
      </c>
      <c r="X3022" s="53" t="str">
        <f>IF(V3022="","",COUNTIF($V$7:V3022,"該当３"))</f>
        <v/>
      </c>
    </row>
    <row r="3023" spans="2:24">
      <c r="B3023" s="78"/>
      <c r="C3023" s="77"/>
      <c r="D3023" s="78"/>
      <c r="E3023" s="77"/>
      <c r="K3023" s="52" t="str">
        <f t="shared" si="526"/>
        <v/>
      </c>
      <c r="L3023" s="83" t="str">
        <f t="shared" si="527"/>
        <v/>
      </c>
      <c r="M3023" s="53" t="str">
        <f>IF(K3023="","",COUNTIF($K$7:K3023,"ﾘｽﾄ１"))</f>
        <v/>
      </c>
      <c r="N3023" s="53" t="str">
        <f t="shared" si="528"/>
        <v/>
      </c>
      <c r="O3023" s="54" t="str">
        <f t="shared" si="529"/>
        <v/>
      </c>
      <c r="P3023" s="53" t="str">
        <f t="shared" si="520"/>
        <v/>
      </c>
      <c r="Q3023" s="52" t="str">
        <f t="shared" si="521"/>
        <v/>
      </c>
      <c r="R3023" s="55" t="str">
        <f t="shared" si="522"/>
        <v/>
      </c>
      <c r="S3023" s="52" t="str">
        <f t="shared" si="530"/>
        <v/>
      </c>
      <c r="T3023" s="83" t="str">
        <f t="shared" si="523"/>
        <v/>
      </c>
      <c r="U3023" s="53" t="str">
        <f>IF(S3023="","",COUNTIF($S$7:S3023,"該当２"))</f>
        <v/>
      </c>
      <c r="V3023" s="56" t="str">
        <f t="shared" si="524"/>
        <v/>
      </c>
      <c r="W3023" s="83" t="str">
        <f t="shared" si="525"/>
        <v/>
      </c>
      <c r="X3023" s="53" t="str">
        <f>IF(V3023="","",COUNTIF($V$7:V3023,"該当３"))</f>
        <v/>
      </c>
    </row>
    <row r="3024" spans="2:24">
      <c r="B3024" s="78"/>
      <c r="C3024" s="77"/>
      <c r="D3024" s="78"/>
      <c r="E3024" s="77"/>
      <c r="K3024" s="52" t="str">
        <f t="shared" si="526"/>
        <v/>
      </c>
      <c r="L3024" s="83" t="str">
        <f t="shared" si="527"/>
        <v/>
      </c>
      <c r="M3024" s="53" t="str">
        <f>IF(K3024="","",COUNTIF($K$7:K3024,"ﾘｽﾄ１"))</f>
        <v/>
      </c>
      <c r="N3024" s="53" t="str">
        <f t="shared" si="528"/>
        <v/>
      </c>
      <c r="O3024" s="54" t="str">
        <f t="shared" si="529"/>
        <v/>
      </c>
      <c r="P3024" s="53" t="str">
        <f t="shared" si="520"/>
        <v/>
      </c>
      <c r="Q3024" s="52" t="str">
        <f t="shared" si="521"/>
        <v/>
      </c>
      <c r="R3024" s="55" t="str">
        <f t="shared" si="522"/>
        <v/>
      </c>
      <c r="S3024" s="52" t="str">
        <f t="shared" si="530"/>
        <v/>
      </c>
      <c r="T3024" s="83" t="str">
        <f t="shared" si="523"/>
        <v/>
      </c>
      <c r="U3024" s="53" t="str">
        <f>IF(S3024="","",COUNTIF($S$7:S3024,"該当２"))</f>
        <v/>
      </c>
      <c r="V3024" s="56" t="str">
        <f t="shared" si="524"/>
        <v/>
      </c>
      <c r="W3024" s="83" t="str">
        <f t="shared" si="525"/>
        <v/>
      </c>
      <c r="X3024" s="53" t="str">
        <f>IF(V3024="","",COUNTIF($V$7:V3024,"該当３"))</f>
        <v/>
      </c>
    </row>
    <row r="3025" spans="2:24">
      <c r="B3025" s="78"/>
      <c r="C3025" s="77"/>
      <c r="D3025" s="78"/>
      <c r="E3025" s="77"/>
      <c r="K3025" s="52" t="str">
        <f t="shared" si="526"/>
        <v/>
      </c>
      <c r="L3025" s="83" t="str">
        <f t="shared" si="527"/>
        <v/>
      </c>
      <c r="M3025" s="53" t="str">
        <f>IF(K3025="","",COUNTIF($K$7:K3025,"ﾘｽﾄ１"))</f>
        <v/>
      </c>
      <c r="N3025" s="53" t="str">
        <f t="shared" si="528"/>
        <v/>
      </c>
      <c r="O3025" s="54" t="str">
        <f t="shared" si="529"/>
        <v/>
      </c>
      <c r="P3025" s="53" t="str">
        <f t="shared" si="520"/>
        <v/>
      </c>
      <c r="Q3025" s="52" t="str">
        <f t="shared" si="521"/>
        <v/>
      </c>
      <c r="R3025" s="55" t="str">
        <f t="shared" si="522"/>
        <v/>
      </c>
      <c r="S3025" s="52" t="str">
        <f t="shared" si="530"/>
        <v/>
      </c>
      <c r="T3025" s="83" t="str">
        <f t="shared" si="523"/>
        <v/>
      </c>
      <c r="U3025" s="53" t="str">
        <f>IF(S3025="","",COUNTIF($S$7:S3025,"該当２"))</f>
        <v/>
      </c>
      <c r="V3025" s="56" t="str">
        <f t="shared" si="524"/>
        <v/>
      </c>
      <c r="W3025" s="83" t="str">
        <f t="shared" si="525"/>
        <v/>
      </c>
      <c r="X3025" s="53" t="str">
        <f>IF(V3025="","",COUNTIF($V$7:V3025,"該当３"))</f>
        <v/>
      </c>
    </row>
    <row r="3026" spans="2:24">
      <c r="B3026" s="78"/>
      <c r="C3026" s="77"/>
      <c r="D3026" s="78"/>
      <c r="E3026" s="77"/>
      <c r="K3026" s="52" t="str">
        <f t="shared" si="526"/>
        <v/>
      </c>
      <c r="L3026" s="83" t="str">
        <f t="shared" si="527"/>
        <v/>
      </c>
      <c r="M3026" s="53" t="str">
        <f>IF(K3026="","",COUNTIF($K$7:K3026,"ﾘｽﾄ１"))</f>
        <v/>
      </c>
      <c r="N3026" s="53" t="str">
        <f t="shared" si="528"/>
        <v/>
      </c>
      <c r="O3026" s="54" t="str">
        <f t="shared" si="529"/>
        <v/>
      </c>
      <c r="P3026" s="53" t="str">
        <f t="shared" si="520"/>
        <v/>
      </c>
      <c r="Q3026" s="52" t="str">
        <f t="shared" si="521"/>
        <v/>
      </c>
      <c r="R3026" s="55" t="str">
        <f t="shared" si="522"/>
        <v/>
      </c>
      <c r="S3026" s="52" t="str">
        <f t="shared" si="530"/>
        <v/>
      </c>
      <c r="T3026" s="83" t="str">
        <f t="shared" si="523"/>
        <v/>
      </c>
      <c r="U3026" s="53" t="str">
        <f>IF(S3026="","",COUNTIF($S$7:S3026,"該当２"))</f>
        <v/>
      </c>
      <c r="V3026" s="56" t="str">
        <f t="shared" si="524"/>
        <v/>
      </c>
      <c r="W3026" s="83" t="str">
        <f t="shared" si="525"/>
        <v/>
      </c>
      <c r="X3026" s="53" t="str">
        <f>IF(V3026="","",COUNTIF($V$7:V3026,"該当３"))</f>
        <v/>
      </c>
    </row>
    <row r="3027" spans="2:24">
      <c r="B3027" s="78"/>
      <c r="C3027" s="77"/>
      <c r="D3027" s="78"/>
      <c r="E3027" s="77"/>
      <c r="K3027" s="52" t="str">
        <f t="shared" si="526"/>
        <v/>
      </c>
      <c r="L3027" s="83" t="str">
        <f t="shared" si="527"/>
        <v/>
      </c>
      <c r="M3027" s="53" t="str">
        <f>IF(K3027="","",COUNTIF($K$7:K3027,"ﾘｽﾄ１"))</f>
        <v/>
      </c>
      <c r="N3027" s="53" t="str">
        <f t="shared" si="528"/>
        <v/>
      </c>
      <c r="O3027" s="54" t="str">
        <f t="shared" si="529"/>
        <v/>
      </c>
      <c r="P3027" s="53" t="str">
        <f t="shared" si="520"/>
        <v/>
      </c>
      <c r="Q3027" s="52" t="str">
        <f t="shared" si="521"/>
        <v/>
      </c>
      <c r="R3027" s="55" t="str">
        <f t="shared" si="522"/>
        <v/>
      </c>
      <c r="S3027" s="52" t="str">
        <f t="shared" si="530"/>
        <v/>
      </c>
      <c r="T3027" s="83" t="str">
        <f t="shared" si="523"/>
        <v/>
      </c>
      <c r="U3027" s="53" t="str">
        <f>IF(S3027="","",COUNTIF($S$7:S3027,"該当２"))</f>
        <v/>
      </c>
      <c r="V3027" s="56" t="str">
        <f t="shared" si="524"/>
        <v/>
      </c>
      <c r="W3027" s="83" t="str">
        <f t="shared" si="525"/>
        <v/>
      </c>
      <c r="X3027" s="53" t="str">
        <f>IF(V3027="","",COUNTIF($V$7:V3027,"該当３"))</f>
        <v/>
      </c>
    </row>
    <row r="3028" spans="2:24">
      <c r="B3028" s="78"/>
      <c r="C3028" s="77"/>
      <c r="D3028" s="78"/>
      <c r="E3028" s="77"/>
      <c r="K3028" s="52" t="str">
        <f t="shared" si="526"/>
        <v/>
      </c>
      <c r="L3028" s="83" t="str">
        <f t="shared" si="527"/>
        <v/>
      </c>
      <c r="M3028" s="53" t="str">
        <f>IF(K3028="","",COUNTIF($K$7:K3028,"ﾘｽﾄ１"))</f>
        <v/>
      </c>
      <c r="N3028" s="53" t="str">
        <f t="shared" si="528"/>
        <v/>
      </c>
      <c r="O3028" s="54" t="str">
        <f t="shared" si="529"/>
        <v/>
      </c>
      <c r="P3028" s="53" t="str">
        <f t="shared" si="520"/>
        <v/>
      </c>
      <c r="Q3028" s="52" t="str">
        <f t="shared" si="521"/>
        <v/>
      </c>
      <c r="R3028" s="55" t="str">
        <f t="shared" si="522"/>
        <v/>
      </c>
      <c r="S3028" s="52" t="str">
        <f t="shared" si="530"/>
        <v/>
      </c>
      <c r="T3028" s="83" t="str">
        <f t="shared" si="523"/>
        <v/>
      </c>
      <c r="U3028" s="53" t="str">
        <f>IF(S3028="","",COUNTIF($S$7:S3028,"該当２"))</f>
        <v/>
      </c>
      <c r="V3028" s="56" t="str">
        <f t="shared" si="524"/>
        <v/>
      </c>
      <c r="W3028" s="83" t="str">
        <f t="shared" si="525"/>
        <v/>
      </c>
      <c r="X3028" s="53" t="str">
        <f>IF(V3028="","",COUNTIF($V$7:V3028,"該当３"))</f>
        <v/>
      </c>
    </row>
    <row r="3029" spans="2:24">
      <c r="B3029" s="78"/>
      <c r="C3029" s="77"/>
      <c r="D3029" s="78"/>
      <c r="E3029" s="77"/>
      <c r="K3029" s="52" t="str">
        <f t="shared" si="526"/>
        <v/>
      </c>
      <c r="L3029" s="83" t="str">
        <f t="shared" si="527"/>
        <v/>
      </c>
      <c r="M3029" s="53" t="str">
        <f>IF(K3029="","",COUNTIF($K$7:K3029,"ﾘｽﾄ１"))</f>
        <v/>
      </c>
      <c r="N3029" s="53" t="str">
        <f t="shared" si="528"/>
        <v/>
      </c>
      <c r="O3029" s="54" t="str">
        <f t="shared" si="529"/>
        <v/>
      </c>
      <c r="P3029" s="53" t="str">
        <f t="shared" si="520"/>
        <v/>
      </c>
      <c r="Q3029" s="52" t="str">
        <f t="shared" si="521"/>
        <v/>
      </c>
      <c r="R3029" s="55" t="str">
        <f t="shared" si="522"/>
        <v/>
      </c>
      <c r="S3029" s="52" t="str">
        <f t="shared" si="530"/>
        <v/>
      </c>
      <c r="T3029" s="83" t="str">
        <f t="shared" si="523"/>
        <v/>
      </c>
      <c r="U3029" s="53" t="str">
        <f>IF(S3029="","",COUNTIF($S$7:S3029,"該当２"))</f>
        <v/>
      </c>
      <c r="V3029" s="56" t="str">
        <f t="shared" si="524"/>
        <v/>
      </c>
      <c r="W3029" s="83" t="str">
        <f t="shared" si="525"/>
        <v/>
      </c>
      <c r="X3029" s="53" t="str">
        <f>IF(V3029="","",COUNTIF($V$7:V3029,"該当３"))</f>
        <v/>
      </c>
    </row>
    <row r="3030" spans="2:24">
      <c r="B3030" s="78"/>
      <c r="C3030" s="77"/>
      <c r="D3030" s="78"/>
      <c r="E3030" s="77"/>
      <c r="K3030" s="52" t="str">
        <f t="shared" si="526"/>
        <v/>
      </c>
      <c r="L3030" s="83" t="str">
        <f t="shared" si="527"/>
        <v/>
      </c>
      <c r="M3030" s="53" t="str">
        <f>IF(K3030="","",COUNTIF($K$7:K3030,"ﾘｽﾄ１"))</f>
        <v/>
      </c>
      <c r="N3030" s="53" t="str">
        <f t="shared" si="528"/>
        <v/>
      </c>
      <c r="O3030" s="54" t="str">
        <f t="shared" si="529"/>
        <v/>
      </c>
      <c r="P3030" s="53" t="str">
        <f t="shared" si="520"/>
        <v/>
      </c>
      <c r="Q3030" s="52" t="str">
        <f t="shared" si="521"/>
        <v/>
      </c>
      <c r="R3030" s="55" t="str">
        <f t="shared" si="522"/>
        <v/>
      </c>
      <c r="S3030" s="52" t="str">
        <f t="shared" si="530"/>
        <v/>
      </c>
      <c r="T3030" s="83" t="str">
        <f t="shared" si="523"/>
        <v/>
      </c>
      <c r="U3030" s="53" t="str">
        <f>IF(S3030="","",COUNTIF($S$7:S3030,"該当２"))</f>
        <v/>
      </c>
      <c r="V3030" s="56" t="str">
        <f t="shared" si="524"/>
        <v/>
      </c>
      <c r="W3030" s="83" t="str">
        <f t="shared" si="525"/>
        <v/>
      </c>
      <c r="X3030" s="53" t="str">
        <f>IF(V3030="","",COUNTIF($V$7:V3030,"該当３"))</f>
        <v/>
      </c>
    </row>
    <row r="3031" spans="2:24">
      <c r="B3031" s="78"/>
      <c r="C3031" s="77"/>
      <c r="D3031" s="78"/>
      <c r="E3031" s="77"/>
      <c r="K3031" s="52" t="str">
        <f t="shared" si="526"/>
        <v/>
      </c>
      <c r="L3031" s="83" t="str">
        <f t="shared" si="527"/>
        <v/>
      </c>
      <c r="M3031" s="53" t="str">
        <f>IF(K3031="","",COUNTIF($K$7:K3031,"ﾘｽﾄ１"))</f>
        <v/>
      </c>
      <c r="N3031" s="53" t="str">
        <f t="shared" si="528"/>
        <v/>
      </c>
      <c r="O3031" s="54" t="str">
        <f t="shared" si="529"/>
        <v/>
      </c>
      <c r="P3031" s="53" t="str">
        <f t="shared" si="520"/>
        <v/>
      </c>
      <c r="Q3031" s="52" t="str">
        <f t="shared" si="521"/>
        <v/>
      </c>
      <c r="R3031" s="55" t="str">
        <f t="shared" si="522"/>
        <v/>
      </c>
      <c r="S3031" s="52" t="str">
        <f t="shared" si="530"/>
        <v/>
      </c>
      <c r="T3031" s="83" t="str">
        <f t="shared" si="523"/>
        <v/>
      </c>
      <c r="U3031" s="53" t="str">
        <f>IF(S3031="","",COUNTIF($S$7:S3031,"該当２"))</f>
        <v/>
      </c>
      <c r="V3031" s="56" t="str">
        <f t="shared" si="524"/>
        <v/>
      </c>
      <c r="W3031" s="83" t="str">
        <f t="shared" si="525"/>
        <v/>
      </c>
      <c r="X3031" s="53" t="str">
        <f>IF(V3031="","",COUNTIF($V$7:V3031,"該当３"))</f>
        <v/>
      </c>
    </row>
    <row r="3032" spans="2:24">
      <c r="B3032" s="78"/>
      <c r="C3032" s="77"/>
      <c r="D3032" s="78"/>
      <c r="E3032" s="77"/>
      <c r="K3032" s="52" t="str">
        <f t="shared" si="526"/>
        <v/>
      </c>
      <c r="L3032" s="83" t="str">
        <f t="shared" si="527"/>
        <v/>
      </c>
      <c r="M3032" s="53" t="str">
        <f>IF(K3032="","",COUNTIF($K$7:K3032,"ﾘｽﾄ１"))</f>
        <v/>
      </c>
      <c r="N3032" s="53" t="str">
        <f t="shared" si="528"/>
        <v/>
      </c>
      <c r="O3032" s="54" t="str">
        <f t="shared" si="529"/>
        <v/>
      </c>
      <c r="P3032" s="53" t="str">
        <f t="shared" si="520"/>
        <v/>
      </c>
      <c r="Q3032" s="52" t="str">
        <f t="shared" si="521"/>
        <v/>
      </c>
      <c r="R3032" s="55" t="str">
        <f t="shared" si="522"/>
        <v/>
      </c>
      <c r="S3032" s="52" t="str">
        <f t="shared" si="530"/>
        <v/>
      </c>
      <c r="T3032" s="83" t="str">
        <f t="shared" si="523"/>
        <v/>
      </c>
      <c r="U3032" s="53" t="str">
        <f>IF(S3032="","",COUNTIF($S$7:S3032,"該当２"))</f>
        <v/>
      </c>
      <c r="V3032" s="56" t="str">
        <f t="shared" si="524"/>
        <v/>
      </c>
      <c r="W3032" s="83" t="str">
        <f t="shared" si="525"/>
        <v/>
      </c>
      <c r="X3032" s="53" t="str">
        <f>IF(V3032="","",COUNTIF($V$7:V3032,"該当３"))</f>
        <v/>
      </c>
    </row>
    <row r="3033" spans="2:24">
      <c r="B3033" s="78"/>
      <c r="C3033" s="77"/>
      <c r="D3033" s="78"/>
      <c r="E3033" s="77"/>
      <c r="K3033" s="52" t="str">
        <f t="shared" si="526"/>
        <v/>
      </c>
      <c r="L3033" s="83" t="str">
        <f t="shared" si="527"/>
        <v/>
      </c>
      <c r="M3033" s="53" t="str">
        <f>IF(K3033="","",COUNTIF($K$7:K3033,"ﾘｽﾄ１"))</f>
        <v/>
      </c>
      <c r="N3033" s="53" t="str">
        <f t="shared" si="528"/>
        <v/>
      </c>
      <c r="O3033" s="54" t="str">
        <f t="shared" si="529"/>
        <v/>
      </c>
      <c r="P3033" s="53" t="str">
        <f t="shared" si="520"/>
        <v/>
      </c>
      <c r="Q3033" s="52" t="str">
        <f t="shared" si="521"/>
        <v/>
      </c>
      <c r="R3033" s="55" t="str">
        <f t="shared" si="522"/>
        <v/>
      </c>
      <c r="S3033" s="52" t="str">
        <f t="shared" si="530"/>
        <v/>
      </c>
      <c r="T3033" s="83" t="str">
        <f t="shared" si="523"/>
        <v/>
      </c>
      <c r="U3033" s="53" t="str">
        <f>IF(S3033="","",COUNTIF($S$7:S3033,"該当２"))</f>
        <v/>
      </c>
      <c r="V3033" s="56" t="str">
        <f t="shared" si="524"/>
        <v/>
      </c>
      <c r="W3033" s="83" t="str">
        <f t="shared" si="525"/>
        <v/>
      </c>
      <c r="X3033" s="53" t="str">
        <f>IF(V3033="","",COUNTIF($V$7:V3033,"該当３"))</f>
        <v/>
      </c>
    </row>
    <row r="3034" spans="2:24">
      <c r="B3034" s="78"/>
      <c r="C3034" s="77"/>
      <c r="D3034" s="78"/>
      <c r="E3034" s="77"/>
      <c r="K3034" s="52" t="str">
        <f t="shared" si="526"/>
        <v/>
      </c>
      <c r="L3034" s="83" t="str">
        <f t="shared" si="527"/>
        <v/>
      </c>
      <c r="M3034" s="53" t="str">
        <f>IF(K3034="","",COUNTIF($K$7:K3034,"ﾘｽﾄ１"))</f>
        <v/>
      </c>
      <c r="N3034" s="53" t="str">
        <f t="shared" si="528"/>
        <v/>
      </c>
      <c r="O3034" s="54" t="str">
        <f t="shared" si="529"/>
        <v/>
      </c>
      <c r="P3034" s="53" t="str">
        <f t="shared" si="520"/>
        <v/>
      </c>
      <c r="Q3034" s="52" t="str">
        <f t="shared" si="521"/>
        <v/>
      </c>
      <c r="R3034" s="55" t="str">
        <f t="shared" si="522"/>
        <v/>
      </c>
      <c r="S3034" s="52" t="str">
        <f t="shared" si="530"/>
        <v/>
      </c>
      <c r="T3034" s="83" t="str">
        <f t="shared" si="523"/>
        <v/>
      </c>
      <c r="U3034" s="53" t="str">
        <f>IF(S3034="","",COUNTIF($S$7:S3034,"該当２"))</f>
        <v/>
      </c>
      <c r="V3034" s="56" t="str">
        <f t="shared" si="524"/>
        <v/>
      </c>
      <c r="W3034" s="83" t="str">
        <f t="shared" si="525"/>
        <v/>
      </c>
      <c r="X3034" s="53" t="str">
        <f>IF(V3034="","",COUNTIF($V$7:V3034,"該当３"))</f>
        <v/>
      </c>
    </row>
    <row r="3035" spans="2:24">
      <c r="B3035" s="78"/>
      <c r="C3035" s="77"/>
      <c r="D3035" s="78"/>
      <c r="E3035" s="77"/>
      <c r="K3035" s="52" t="str">
        <f t="shared" si="526"/>
        <v/>
      </c>
      <c r="L3035" s="83" t="str">
        <f t="shared" si="527"/>
        <v/>
      </c>
      <c r="M3035" s="53" t="str">
        <f>IF(K3035="","",COUNTIF($K$7:K3035,"ﾘｽﾄ１"))</f>
        <v/>
      </c>
      <c r="N3035" s="53" t="str">
        <f t="shared" si="528"/>
        <v/>
      </c>
      <c r="O3035" s="54" t="str">
        <f t="shared" si="529"/>
        <v/>
      </c>
      <c r="P3035" s="53" t="str">
        <f t="shared" si="520"/>
        <v/>
      </c>
      <c r="Q3035" s="52" t="str">
        <f t="shared" si="521"/>
        <v/>
      </c>
      <c r="R3035" s="55" t="str">
        <f t="shared" si="522"/>
        <v/>
      </c>
      <c r="S3035" s="52" t="str">
        <f t="shared" si="530"/>
        <v/>
      </c>
      <c r="T3035" s="83" t="str">
        <f t="shared" si="523"/>
        <v/>
      </c>
      <c r="U3035" s="53" t="str">
        <f>IF(S3035="","",COUNTIF($S$7:S3035,"該当２"))</f>
        <v/>
      </c>
      <c r="V3035" s="56" t="str">
        <f t="shared" si="524"/>
        <v/>
      </c>
      <c r="W3035" s="83" t="str">
        <f t="shared" si="525"/>
        <v/>
      </c>
      <c r="X3035" s="53" t="str">
        <f>IF(V3035="","",COUNTIF($V$7:V3035,"該当３"))</f>
        <v/>
      </c>
    </row>
    <row r="3036" spans="2:24">
      <c r="B3036" s="78"/>
      <c r="C3036" s="77"/>
      <c r="D3036" s="78"/>
      <c r="E3036" s="77"/>
      <c r="K3036" s="52" t="str">
        <f t="shared" si="526"/>
        <v/>
      </c>
      <c r="L3036" s="83" t="str">
        <f t="shared" si="527"/>
        <v/>
      </c>
      <c r="M3036" s="53" t="str">
        <f>IF(K3036="","",COUNTIF($K$7:K3036,"ﾘｽﾄ１"))</f>
        <v/>
      </c>
      <c r="N3036" s="53" t="str">
        <f t="shared" si="528"/>
        <v/>
      </c>
      <c r="O3036" s="54" t="str">
        <f t="shared" si="529"/>
        <v/>
      </c>
      <c r="P3036" s="53" t="str">
        <f t="shared" si="520"/>
        <v/>
      </c>
      <c r="Q3036" s="52" t="str">
        <f t="shared" si="521"/>
        <v/>
      </c>
      <c r="R3036" s="55" t="str">
        <f t="shared" si="522"/>
        <v/>
      </c>
      <c r="S3036" s="52" t="str">
        <f t="shared" si="530"/>
        <v/>
      </c>
      <c r="T3036" s="83" t="str">
        <f t="shared" si="523"/>
        <v/>
      </c>
      <c r="U3036" s="53" t="str">
        <f>IF(S3036="","",COUNTIF($S$7:S3036,"該当２"))</f>
        <v/>
      </c>
      <c r="V3036" s="56" t="str">
        <f t="shared" si="524"/>
        <v/>
      </c>
      <c r="W3036" s="83" t="str">
        <f t="shared" si="525"/>
        <v/>
      </c>
      <c r="X3036" s="53" t="str">
        <f>IF(V3036="","",COUNTIF($V$7:V3036,"該当３"))</f>
        <v/>
      </c>
    </row>
    <row r="3037" spans="2:24">
      <c r="B3037" s="78"/>
      <c r="C3037" s="77"/>
      <c r="D3037" s="78"/>
      <c r="E3037" s="77"/>
      <c r="K3037" s="52" t="str">
        <f t="shared" si="526"/>
        <v/>
      </c>
      <c r="L3037" s="83" t="str">
        <f t="shared" si="527"/>
        <v/>
      </c>
      <c r="M3037" s="53" t="str">
        <f>IF(K3037="","",COUNTIF($K$7:K3037,"ﾘｽﾄ１"))</f>
        <v/>
      </c>
      <c r="N3037" s="53" t="str">
        <f t="shared" si="528"/>
        <v/>
      </c>
      <c r="O3037" s="54" t="str">
        <f t="shared" si="529"/>
        <v/>
      </c>
      <c r="P3037" s="53" t="str">
        <f t="shared" si="520"/>
        <v/>
      </c>
      <c r="Q3037" s="52" t="str">
        <f t="shared" si="521"/>
        <v/>
      </c>
      <c r="R3037" s="55" t="str">
        <f t="shared" si="522"/>
        <v/>
      </c>
      <c r="S3037" s="52" t="str">
        <f t="shared" si="530"/>
        <v/>
      </c>
      <c r="T3037" s="83" t="str">
        <f t="shared" si="523"/>
        <v/>
      </c>
      <c r="U3037" s="53" t="str">
        <f>IF(S3037="","",COUNTIF($S$7:S3037,"該当２"))</f>
        <v/>
      </c>
      <c r="V3037" s="56" t="str">
        <f t="shared" si="524"/>
        <v/>
      </c>
      <c r="W3037" s="83" t="str">
        <f t="shared" si="525"/>
        <v/>
      </c>
      <c r="X3037" s="53" t="str">
        <f>IF(V3037="","",COUNTIF($V$7:V3037,"該当３"))</f>
        <v/>
      </c>
    </row>
    <row r="3038" spans="2:24">
      <c r="B3038" s="78"/>
      <c r="C3038" s="77"/>
      <c r="D3038" s="78"/>
      <c r="E3038" s="77"/>
      <c r="K3038" s="52" t="str">
        <f t="shared" si="526"/>
        <v/>
      </c>
      <c r="L3038" s="83" t="str">
        <f t="shared" si="527"/>
        <v/>
      </c>
      <c r="M3038" s="53" t="str">
        <f>IF(K3038="","",COUNTIF($K$7:K3038,"ﾘｽﾄ１"))</f>
        <v/>
      </c>
      <c r="N3038" s="53" t="str">
        <f t="shared" si="528"/>
        <v/>
      </c>
      <c r="O3038" s="54" t="str">
        <f t="shared" si="529"/>
        <v/>
      </c>
      <c r="P3038" s="53" t="str">
        <f t="shared" si="520"/>
        <v/>
      </c>
      <c r="Q3038" s="52" t="str">
        <f t="shared" si="521"/>
        <v/>
      </c>
      <c r="R3038" s="55" t="str">
        <f t="shared" si="522"/>
        <v/>
      </c>
      <c r="S3038" s="52" t="str">
        <f t="shared" si="530"/>
        <v/>
      </c>
      <c r="T3038" s="83" t="str">
        <f t="shared" si="523"/>
        <v/>
      </c>
      <c r="U3038" s="53" t="str">
        <f>IF(S3038="","",COUNTIF($S$7:S3038,"該当２"))</f>
        <v/>
      </c>
      <c r="V3038" s="56" t="str">
        <f t="shared" si="524"/>
        <v/>
      </c>
      <c r="W3038" s="83" t="str">
        <f t="shared" si="525"/>
        <v/>
      </c>
      <c r="X3038" s="53" t="str">
        <f>IF(V3038="","",COUNTIF($V$7:V3038,"該当３"))</f>
        <v/>
      </c>
    </row>
    <row r="3039" spans="2:24">
      <c r="B3039" s="78"/>
      <c r="C3039" s="77"/>
      <c r="D3039" s="78"/>
      <c r="E3039" s="77"/>
      <c r="K3039" s="52" t="str">
        <f t="shared" si="526"/>
        <v/>
      </c>
      <c r="L3039" s="83" t="str">
        <f t="shared" si="527"/>
        <v/>
      </c>
      <c r="M3039" s="53" t="str">
        <f>IF(K3039="","",COUNTIF($K$7:K3039,"ﾘｽﾄ１"))</f>
        <v/>
      </c>
      <c r="N3039" s="53" t="str">
        <f t="shared" si="528"/>
        <v/>
      </c>
      <c r="O3039" s="54" t="str">
        <f t="shared" si="529"/>
        <v/>
      </c>
      <c r="P3039" s="53" t="str">
        <f t="shared" si="520"/>
        <v/>
      </c>
      <c r="Q3039" s="52" t="str">
        <f t="shared" si="521"/>
        <v/>
      </c>
      <c r="R3039" s="55" t="str">
        <f t="shared" si="522"/>
        <v/>
      </c>
      <c r="S3039" s="52" t="str">
        <f t="shared" si="530"/>
        <v/>
      </c>
      <c r="T3039" s="83" t="str">
        <f t="shared" si="523"/>
        <v/>
      </c>
      <c r="U3039" s="53" t="str">
        <f>IF(S3039="","",COUNTIF($S$7:S3039,"該当２"))</f>
        <v/>
      </c>
      <c r="V3039" s="56" t="str">
        <f t="shared" si="524"/>
        <v/>
      </c>
      <c r="W3039" s="83" t="str">
        <f t="shared" si="525"/>
        <v/>
      </c>
      <c r="X3039" s="53" t="str">
        <f>IF(V3039="","",COUNTIF($V$7:V3039,"該当３"))</f>
        <v/>
      </c>
    </row>
    <row r="3040" spans="2:24">
      <c r="B3040" s="78"/>
      <c r="C3040" s="77"/>
      <c r="D3040" s="78"/>
      <c r="E3040" s="77"/>
      <c r="K3040" s="52" t="str">
        <f t="shared" si="526"/>
        <v/>
      </c>
      <c r="L3040" s="83" t="str">
        <f t="shared" si="527"/>
        <v/>
      </c>
      <c r="M3040" s="53" t="str">
        <f>IF(K3040="","",COUNTIF($K$7:K3040,"ﾘｽﾄ１"))</f>
        <v/>
      </c>
      <c r="N3040" s="53" t="str">
        <f t="shared" si="528"/>
        <v/>
      </c>
      <c r="O3040" s="54" t="str">
        <f t="shared" si="529"/>
        <v/>
      </c>
      <c r="P3040" s="53" t="str">
        <f t="shared" si="520"/>
        <v/>
      </c>
      <c r="Q3040" s="52" t="str">
        <f t="shared" si="521"/>
        <v/>
      </c>
      <c r="R3040" s="55" t="str">
        <f t="shared" si="522"/>
        <v/>
      </c>
      <c r="S3040" s="52" t="str">
        <f t="shared" si="530"/>
        <v/>
      </c>
      <c r="T3040" s="83" t="str">
        <f t="shared" si="523"/>
        <v/>
      </c>
      <c r="U3040" s="53" t="str">
        <f>IF(S3040="","",COUNTIF($S$7:S3040,"該当２"))</f>
        <v/>
      </c>
      <c r="V3040" s="56" t="str">
        <f t="shared" si="524"/>
        <v/>
      </c>
      <c r="W3040" s="83" t="str">
        <f t="shared" si="525"/>
        <v/>
      </c>
      <c r="X3040" s="53" t="str">
        <f>IF(V3040="","",COUNTIF($V$7:V3040,"該当３"))</f>
        <v/>
      </c>
    </row>
    <row r="3041" spans="2:24">
      <c r="B3041" s="78"/>
      <c r="C3041" s="77"/>
      <c r="D3041" s="78"/>
      <c r="E3041" s="77"/>
      <c r="K3041" s="52" t="str">
        <f t="shared" si="526"/>
        <v/>
      </c>
      <c r="L3041" s="83" t="str">
        <f t="shared" si="527"/>
        <v/>
      </c>
      <c r="M3041" s="53" t="str">
        <f>IF(K3041="","",COUNTIF($K$7:K3041,"ﾘｽﾄ１"))</f>
        <v/>
      </c>
      <c r="N3041" s="53" t="str">
        <f t="shared" si="528"/>
        <v/>
      </c>
      <c r="O3041" s="54" t="str">
        <f t="shared" si="529"/>
        <v/>
      </c>
      <c r="P3041" s="53" t="str">
        <f t="shared" si="520"/>
        <v/>
      </c>
      <c r="Q3041" s="52" t="str">
        <f t="shared" si="521"/>
        <v/>
      </c>
      <c r="R3041" s="55" t="str">
        <f t="shared" si="522"/>
        <v/>
      </c>
      <c r="S3041" s="52" t="str">
        <f t="shared" si="530"/>
        <v/>
      </c>
      <c r="T3041" s="83" t="str">
        <f t="shared" si="523"/>
        <v/>
      </c>
      <c r="U3041" s="53" t="str">
        <f>IF(S3041="","",COUNTIF($S$7:S3041,"該当２"))</f>
        <v/>
      </c>
      <c r="V3041" s="56" t="str">
        <f t="shared" si="524"/>
        <v/>
      </c>
      <c r="W3041" s="83" t="str">
        <f t="shared" si="525"/>
        <v/>
      </c>
      <c r="X3041" s="53" t="str">
        <f>IF(V3041="","",COUNTIF($V$7:V3041,"該当３"))</f>
        <v/>
      </c>
    </row>
    <row r="3042" spans="2:24">
      <c r="B3042" s="78"/>
      <c r="C3042" s="77"/>
      <c r="D3042" s="78"/>
      <c r="E3042" s="77"/>
      <c r="K3042" s="52" t="str">
        <f t="shared" si="526"/>
        <v/>
      </c>
      <c r="L3042" s="83" t="str">
        <f t="shared" si="527"/>
        <v/>
      </c>
      <c r="M3042" s="53" t="str">
        <f>IF(K3042="","",COUNTIF($K$7:K3042,"ﾘｽﾄ１"))</f>
        <v/>
      </c>
      <c r="N3042" s="53" t="str">
        <f t="shared" si="528"/>
        <v/>
      </c>
      <c r="O3042" s="54" t="str">
        <f t="shared" si="529"/>
        <v/>
      </c>
      <c r="P3042" s="53" t="str">
        <f t="shared" si="520"/>
        <v/>
      </c>
      <c r="Q3042" s="52" t="str">
        <f t="shared" si="521"/>
        <v/>
      </c>
      <c r="R3042" s="55" t="str">
        <f t="shared" si="522"/>
        <v/>
      </c>
      <c r="S3042" s="52" t="str">
        <f t="shared" si="530"/>
        <v/>
      </c>
      <c r="T3042" s="83" t="str">
        <f t="shared" si="523"/>
        <v/>
      </c>
      <c r="U3042" s="53" t="str">
        <f>IF(S3042="","",COUNTIF($S$7:S3042,"該当２"))</f>
        <v/>
      </c>
      <c r="V3042" s="56" t="str">
        <f t="shared" si="524"/>
        <v/>
      </c>
      <c r="W3042" s="83" t="str">
        <f t="shared" si="525"/>
        <v/>
      </c>
      <c r="X3042" s="53" t="str">
        <f>IF(V3042="","",COUNTIF($V$7:V3042,"該当３"))</f>
        <v/>
      </c>
    </row>
    <row r="3043" spans="2:24">
      <c r="B3043" s="78"/>
      <c r="C3043" s="77"/>
      <c r="D3043" s="78"/>
      <c r="E3043" s="77"/>
      <c r="K3043" s="52" t="str">
        <f t="shared" si="526"/>
        <v/>
      </c>
      <c r="L3043" s="83" t="str">
        <f t="shared" si="527"/>
        <v/>
      </c>
      <c r="M3043" s="53" t="str">
        <f>IF(K3043="","",COUNTIF($K$7:K3043,"ﾘｽﾄ１"))</f>
        <v/>
      </c>
      <c r="N3043" s="53" t="str">
        <f t="shared" si="528"/>
        <v/>
      </c>
      <c r="O3043" s="54" t="str">
        <f t="shared" si="529"/>
        <v/>
      </c>
      <c r="P3043" s="53" t="str">
        <f t="shared" si="520"/>
        <v/>
      </c>
      <c r="Q3043" s="52" t="str">
        <f t="shared" si="521"/>
        <v/>
      </c>
      <c r="R3043" s="55" t="str">
        <f t="shared" si="522"/>
        <v/>
      </c>
      <c r="S3043" s="52" t="str">
        <f t="shared" si="530"/>
        <v/>
      </c>
      <c r="T3043" s="83" t="str">
        <f t="shared" si="523"/>
        <v/>
      </c>
      <c r="U3043" s="53" t="str">
        <f>IF(S3043="","",COUNTIF($S$7:S3043,"該当２"))</f>
        <v/>
      </c>
      <c r="V3043" s="56" t="str">
        <f t="shared" si="524"/>
        <v/>
      </c>
      <c r="W3043" s="83" t="str">
        <f t="shared" si="525"/>
        <v/>
      </c>
      <c r="X3043" s="53" t="str">
        <f>IF(V3043="","",COUNTIF($V$7:V3043,"該当３"))</f>
        <v/>
      </c>
    </row>
    <row r="3044" spans="2:24">
      <c r="B3044" s="78"/>
      <c r="C3044" s="77"/>
      <c r="D3044" s="78"/>
      <c r="E3044" s="77"/>
      <c r="K3044" s="52" t="str">
        <f t="shared" si="526"/>
        <v/>
      </c>
      <c r="L3044" s="83" t="str">
        <f t="shared" si="527"/>
        <v/>
      </c>
      <c r="M3044" s="53" t="str">
        <f>IF(K3044="","",COUNTIF($K$7:K3044,"ﾘｽﾄ１"))</f>
        <v/>
      </c>
      <c r="N3044" s="53" t="str">
        <f t="shared" si="528"/>
        <v/>
      </c>
      <c r="O3044" s="54" t="str">
        <f t="shared" si="529"/>
        <v/>
      </c>
      <c r="P3044" s="53" t="str">
        <f t="shared" si="520"/>
        <v/>
      </c>
      <c r="Q3044" s="52" t="str">
        <f t="shared" si="521"/>
        <v/>
      </c>
      <c r="R3044" s="55" t="str">
        <f t="shared" si="522"/>
        <v/>
      </c>
      <c r="S3044" s="52" t="str">
        <f t="shared" si="530"/>
        <v/>
      </c>
      <c r="T3044" s="83" t="str">
        <f t="shared" si="523"/>
        <v/>
      </c>
      <c r="U3044" s="53" t="str">
        <f>IF(S3044="","",COUNTIF($S$7:S3044,"該当２"))</f>
        <v/>
      </c>
      <c r="V3044" s="56" t="str">
        <f t="shared" si="524"/>
        <v/>
      </c>
      <c r="W3044" s="83" t="str">
        <f t="shared" si="525"/>
        <v/>
      </c>
      <c r="X3044" s="53" t="str">
        <f>IF(V3044="","",COUNTIF($V$7:V3044,"該当３"))</f>
        <v/>
      </c>
    </row>
    <row r="3045" spans="2:24">
      <c r="B3045" s="78"/>
      <c r="C3045" s="77"/>
      <c r="D3045" s="78"/>
      <c r="E3045" s="77"/>
      <c r="K3045" s="52" t="str">
        <f t="shared" si="526"/>
        <v/>
      </c>
      <c r="L3045" s="83" t="str">
        <f t="shared" si="527"/>
        <v/>
      </c>
      <c r="M3045" s="53" t="str">
        <f>IF(K3045="","",COUNTIF($K$7:K3045,"ﾘｽﾄ１"))</f>
        <v/>
      </c>
      <c r="N3045" s="53" t="str">
        <f t="shared" si="528"/>
        <v/>
      </c>
      <c r="O3045" s="54" t="str">
        <f t="shared" si="529"/>
        <v/>
      </c>
      <c r="P3045" s="53" t="str">
        <f t="shared" si="520"/>
        <v/>
      </c>
      <c r="Q3045" s="52" t="str">
        <f t="shared" si="521"/>
        <v/>
      </c>
      <c r="R3045" s="55" t="str">
        <f t="shared" si="522"/>
        <v/>
      </c>
      <c r="S3045" s="52" t="str">
        <f t="shared" si="530"/>
        <v/>
      </c>
      <c r="T3045" s="83" t="str">
        <f t="shared" si="523"/>
        <v/>
      </c>
      <c r="U3045" s="53" t="str">
        <f>IF(S3045="","",COUNTIF($S$7:S3045,"該当２"))</f>
        <v/>
      </c>
      <c r="V3045" s="56" t="str">
        <f t="shared" si="524"/>
        <v/>
      </c>
      <c r="W3045" s="83" t="str">
        <f t="shared" si="525"/>
        <v/>
      </c>
      <c r="X3045" s="53" t="str">
        <f>IF(V3045="","",COUNTIF($V$7:V3045,"該当３"))</f>
        <v/>
      </c>
    </row>
    <row r="3046" spans="2:24">
      <c r="B3046" s="78"/>
      <c r="C3046" s="77"/>
      <c r="D3046" s="78"/>
      <c r="E3046" s="77"/>
      <c r="K3046" s="52" t="str">
        <f t="shared" si="526"/>
        <v/>
      </c>
      <c r="L3046" s="83" t="str">
        <f t="shared" si="527"/>
        <v/>
      </c>
      <c r="M3046" s="53" t="str">
        <f>IF(K3046="","",COUNTIF($K$7:K3046,"ﾘｽﾄ１"))</f>
        <v/>
      </c>
      <c r="N3046" s="53" t="str">
        <f t="shared" si="528"/>
        <v/>
      </c>
      <c r="O3046" s="54" t="str">
        <f t="shared" si="529"/>
        <v/>
      </c>
      <c r="P3046" s="53" t="str">
        <f t="shared" si="520"/>
        <v/>
      </c>
      <c r="Q3046" s="52" t="str">
        <f t="shared" si="521"/>
        <v/>
      </c>
      <c r="R3046" s="55" t="str">
        <f t="shared" si="522"/>
        <v/>
      </c>
      <c r="S3046" s="52" t="str">
        <f t="shared" si="530"/>
        <v/>
      </c>
      <c r="T3046" s="83" t="str">
        <f t="shared" si="523"/>
        <v/>
      </c>
      <c r="U3046" s="53" t="str">
        <f>IF(S3046="","",COUNTIF($S$7:S3046,"該当２"))</f>
        <v/>
      </c>
      <c r="V3046" s="56" t="str">
        <f t="shared" si="524"/>
        <v/>
      </c>
      <c r="W3046" s="83" t="str">
        <f t="shared" si="525"/>
        <v/>
      </c>
      <c r="X3046" s="53" t="str">
        <f>IF(V3046="","",COUNTIF($V$7:V3046,"該当３"))</f>
        <v/>
      </c>
    </row>
    <row r="3047" spans="2:24">
      <c r="B3047" s="78"/>
      <c r="C3047" s="77"/>
      <c r="D3047" s="78"/>
      <c r="E3047" s="77"/>
      <c r="K3047" s="52" t="str">
        <f t="shared" si="526"/>
        <v/>
      </c>
      <c r="L3047" s="83" t="str">
        <f t="shared" si="527"/>
        <v/>
      </c>
      <c r="M3047" s="53" t="str">
        <f>IF(K3047="","",COUNTIF($K$7:K3047,"ﾘｽﾄ１"))</f>
        <v/>
      </c>
      <c r="N3047" s="53" t="str">
        <f t="shared" si="528"/>
        <v/>
      </c>
      <c r="O3047" s="54" t="str">
        <f t="shared" si="529"/>
        <v/>
      </c>
      <c r="P3047" s="53" t="str">
        <f t="shared" si="520"/>
        <v/>
      </c>
      <c r="Q3047" s="52" t="str">
        <f t="shared" si="521"/>
        <v/>
      </c>
      <c r="R3047" s="55" t="str">
        <f t="shared" si="522"/>
        <v/>
      </c>
      <c r="S3047" s="52" t="str">
        <f t="shared" si="530"/>
        <v/>
      </c>
      <c r="T3047" s="83" t="str">
        <f t="shared" si="523"/>
        <v/>
      </c>
      <c r="U3047" s="53" t="str">
        <f>IF(S3047="","",COUNTIF($S$7:S3047,"該当２"))</f>
        <v/>
      </c>
      <c r="V3047" s="56" t="str">
        <f t="shared" si="524"/>
        <v/>
      </c>
      <c r="W3047" s="83" t="str">
        <f t="shared" si="525"/>
        <v/>
      </c>
      <c r="X3047" s="53" t="str">
        <f>IF(V3047="","",COUNTIF($V$7:V3047,"該当３"))</f>
        <v/>
      </c>
    </row>
    <row r="3048" spans="2:24">
      <c r="B3048" s="78"/>
      <c r="C3048" s="77"/>
      <c r="D3048" s="78"/>
      <c r="E3048" s="77"/>
      <c r="K3048" s="52" t="str">
        <f t="shared" si="526"/>
        <v/>
      </c>
      <c r="L3048" s="83" t="str">
        <f t="shared" si="527"/>
        <v/>
      </c>
      <c r="M3048" s="53" t="str">
        <f>IF(K3048="","",COUNTIF($K$7:K3048,"ﾘｽﾄ１"))</f>
        <v/>
      </c>
      <c r="N3048" s="53" t="str">
        <f t="shared" si="528"/>
        <v/>
      </c>
      <c r="O3048" s="54" t="str">
        <f t="shared" si="529"/>
        <v/>
      </c>
      <c r="P3048" s="53" t="str">
        <f t="shared" si="520"/>
        <v/>
      </c>
      <c r="Q3048" s="52" t="str">
        <f t="shared" si="521"/>
        <v/>
      </c>
      <c r="R3048" s="55" t="str">
        <f t="shared" si="522"/>
        <v/>
      </c>
      <c r="S3048" s="52" t="str">
        <f t="shared" si="530"/>
        <v/>
      </c>
      <c r="T3048" s="83" t="str">
        <f t="shared" si="523"/>
        <v/>
      </c>
      <c r="U3048" s="53" t="str">
        <f>IF(S3048="","",COUNTIF($S$7:S3048,"該当２"))</f>
        <v/>
      </c>
      <c r="V3048" s="56" t="str">
        <f t="shared" si="524"/>
        <v/>
      </c>
      <c r="W3048" s="83" t="str">
        <f t="shared" si="525"/>
        <v/>
      </c>
      <c r="X3048" s="53" t="str">
        <f>IF(V3048="","",COUNTIF($V$7:V3048,"該当３"))</f>
        <v/>
      </c>
    </row>
    <row r="3049" spans="2:24">
      <c r="B3049" s="78"/>
      <c r="C3049" s="77"/>
      <c r="D3049" s="78"/>
      <c r="E3049" s="77"/>
      <c r="K3049" s="52" t="str">
        <f t="shared" si="526"/>
        <v/>
      </c>
      <c r="L3049" s="83" t="str">
        <f t="shared" si="527"/>
        <v/>
      </c>
      <c r="M3049" s="53" t="str">
        <f>IF(K3049="","",COUNTIF($K$7:K3049,"ﾘｽﾄ１"))</f>
        <v/>
      </c>
      <c r="N3049" s="53" t="str">
        <f t="shared" si="528"/>
        <v/>
      </c>
      <c r="O3049" s="54" t="str">
        <f t="shared" si="529"/>
        <v/>
      </c>
      <c r="P3049" s="53" t="str">
        <f t="shared" si="520"/>
        <v/>
      </c>
      <c r="Q3049" s="52" t="str">
        <f t="shared" si="521"/>
        <v/>
      </c>
      <c r="R3049" s="55" t="str">
        <f t="shared" si="522"/>
        <v/>
      </c>
      <c r="S3049" s="52" t="str">
        <f t="shared" si="530"/>
        <v/>
      </c>
      <c r="T3049" s="83" t="str">
        <f t="shared" si="523"/>
        <v/>
      </c>
      <c r="U3049" s="53" t="str">
        <f>IF(S3049="","",COUNTIF($S$7:S3049,"該当２"))</f>
        <v/>
      </c>
      <c r="V3049" s="56" t="str">
        <f t="shared" si="524"/>
        <v/>
      </c>
      <c r="W3049" s="83" t="str">
        <f t="shared" si="525"/>
        <v/>
      </c>
      <c r="X3049" s="53" t="str">
        <f>IF(V3049="","",COUNTIF($V$7:V3049,"該当３"))</f>
        <v/>
      </c>
    </row>
    <row r="3050" spans="2:24">
      <c r="B3050" s="78"/>
      <c r="C3050" s="77"/>
      <c r="D3050" s="78"/>
      <c r="E3050" s="77"/>
      <c r="K3050" s="52" t="str">
        <f t="shared" si="526"/>
        <v/>
      </c>
      <c r="L3050" s="83" t="str">
        <f t="shared" si="527"/>
        <v/>
      </c>
      <c r="M3050" s="53" t="str">
        <f>IF(K3050="","",COUNTIF($K$7:K3050,"ﾘｽﾄ１"))</f>
        <v/>
      </c>
      <c r="N3050" s="53" t="str">
        <f t="shared" si="528"/>
        <v/>
      </c>
      <c r="O3050" s="54" t="str">
        <f t="shared" si="529"/>
        <v/>
      </c>
      <c r="P3050" s="53" t="str">
        <f t="shared" si="520"/>
        <v/>
      </c>
      <c r="Q3050" s="52" t="str">
        <f t="shared" si="521"/>
        <v/>
      </c>
      <c r="R3050" s="55" t="str">
        <f t="shared" si="522"/>
        <v/>
      </c>
      <c r="S3050" s="52" t="str">
        <f t="shared" si="530"/>
        <v/>
      </c>
      <c r="T3050" s="83" t="str">
        <f t="shared" si="523"/>
        <v/>
      </c>
      <c r="U3050" s="53" t="str">
        <f>IF(S3050="","",COUNTIF($S$7:S3050,"該当２"))</f>
        <v/>
      </c>
      <c r="V3050" s="56" t="str">
        <f t="shared" si="524"/>
        <v/>
      </c>
      <c r="W3050" s="83" t="str">
        <f t="shared" si="525"/>
        <v/>
      </c>
      <c r="X3050" s="53" t="str">
        <f>IF(V3050="","",COUNTIF($V$7:V3050,"該当３"))</f>
        <v/>
      </c>
    </row>
    <row r="3051" spans="2:24">
      <c r="B3051" s="78"/>
      <c r="C3051" s="77"/>
      <c r="D3051" s="78"/>
      <c r="E3051" s="77"/>
      <c r="K3051" s="52" t="str">
        <f t="shared" si="526"/>
        <v/>
      </c>
      <c r="L3051" s="83" t="str">
        <f t="shared" si="527"/>
        <v/>
      </c>
      <c r="M3051" s="53" t="str">
        <f>IF(K3051="","",COUNTIF($K$7:K3051,"ﾘｽﾄ１"))</f>
        <v/>
      </c>
      <c r="N3051" s="53" t="str">
        <f t="shared" si="528"/>
        <v/>
      </c>
      <c r="O3051" s="54" t="str">
        <f t="shared" si="529"/>
        <v/>
      </c>
      <c r="P3051" s="53" t="str">
        <f t="shared" si="520"/>
        <v/>
      </c>
      <c r="Q3051" s="52" t="str">
        <f t="shared" si="521"/>
        <v/>
      </c>
      <c r="R3051" s="55" t="str">
        <f t="shared" si="522"/>
        <v/>
      </c>
      <c r="S3051" s="52" t="str">
        <f t="shared" si="530"/>
        <v/>
      </c>
      <c r="T3051" s="83" t="str">
        <f t="shared" si="523"/>
        <v/>
      </c>
      <c r="U3051" s="53" t="str">
        <f>IF(S3051="","",COUNTIF($S$7:S3051,"該当２"))</f>
        <v/>
      </c>
      <c r="V3051" s="56" t="str">
        <f t="shared" si="524"/>
        <v/>
      </c>
      <c r="W3051" s="83" t="str">
        <f t="shared" si="525"/>
        <v/>
      </c>
      <c r="X3051" s="53" t="str">
        <f>IF(V3051="","",COUNTIF($V$7:V3051,"該当３"))</f>
        <v/>
      </c>
    </row>
    <row r="3052" spans="2:24">
      <c r="B3052" s="78"/>
      <c r="C3052" s="77"/>
      <c r="D3052" s="78"/>
      <c r="E3052" s="77"/>
      <c r="K3052" s="52" t="str">
        <f t="shared" si="526"/>
        <v/>
      </c>
      <c r="L3052" s="83" t="str">
        <f t="shared" si="527"/>
        <v/>
      </c>
      <c r="M3052" s="53" t="str">
        <f>IF(K3052="","",COUNTIF($K$7:K3052,"ﾘｽﾄ１"))</f>
        <v/>
      </c>
      <c r="N3052" s="53" t="str">
        <f t="shared" si="528"/>
        <v/>
      </c>
      <c r="O3052" s="54" t="str">
        <f t="shared" si="529"/>
        <v/>
      </c>
      <c r="P3052" s="53" t="str">
        <f t="shared" si="520"/>
        <v/>
      </c>
      <c r="Q3052" s="52" t="str">
        <f t="shared" si="521"/>
        <v/>
      </c>
      <c r="R3052" s="55" t="str">
        <f t="shared" si="522"/>
        <v/>
      </c>
      <c r="S3052" s="52" t="str">
        <f t="shared" si="530"/>
        <v/>
      </c>
      <c r="T3052" s="83" t="str">
        <f t="shared" si="523"/>
        <v/>
      </c>
      <c r="U3052" s="53" t="str">
        <f>IF(S3052="","",COUNTIF($S$7:S3052,"該当２"))</f>
        <v/>
      </c>
      <c r="V3052" s="56" t="str">
        <f t="shared" si="524"/>
        <v/>
      </c>
      <c r="W3052" s="83" t="str">
        <f t="shared" si="525"/>
        <v/>
      </c>
      <c r="X3052" s="53" t="str">
        <f>IF(V3052="","",COUNTIF($V$7:V3052,"該当３"))</f>
        <v/>
      </c>
    </row>
    <row r="3053" spans="2:24">
      <c r="B3053" s="78"/>
      <c r="C3053" s="77"/>
      <c r="D3053" s="78"/>
      <c r="E3053" s="77"/>
      <c r="K3053" s="52" t="str">
        <f t="shared" si="526"/>
        <v/>
      </c>
      <c r="L3053" s="83" t="str">
        <f t="shared" si="527"/>
        <v/>
      </c>
      <c r="M3053" s="53" t="str">
        <f>IF(K3053="","",COUNTIF($K$7:K3053,"ﾘｽﾄ１"))</f>
        <v/>
      </c>
      <c r="N3053" s="53" t="str">
        <f t="shared" si="528"/>
        <v/>
      </c>
      <c r="O3053" s="54" t="str">
        <f t="shared" si="529"/>
        <v/>
      </c>
      <c r="P3053" s="53" t="str">
        <f t="shared" si="520"/>
        <v/>
      </c>
      <c r="Q3053" s="52" t="str">
        <f t="shared" si="521"/>
        <v/>
      </c>
      <c r="R3053" s="55" t="str">
        <f t="shared" si="522"/>
        <v/>
      </c>
      <c r="S3053" s="52" t="str">
        <f t="shared" si="530"/>
        <v/>
      </c>
      <c r="T3053" s="83" t="str">
        <f t="shared" si="523"/>
        <v/>
      </c>
      <c r="U3053" s="53" t="str">
        <f>IF(S3053="","",COUNTIF($S$7:S3053,"該当２"))</f>
        <v/>
      </c>
      <c r="V3053" s="56" t="str">
        <f t="shared" si="524"/>
        <v/>
      </c>
      <c r="W3053" s="83" t="str">
        <f t="shared" si="525"/>
        <v/>
      </c>
      <c r="X3053" s="53" t="str">
        <f>IF(V3053="","",COUNTIF($V$7:V3053,"該当３"))</f>
        <v/>
      </c>
    </row>
    <row r="3054" spans="2:24">
      <c r="B3054" s="78"/>
      <c r="C3054" s="77"/>
      <c r="D3054" s="78"/>
      <c r="E3054" s="77"/>
      <c r="K3054" s="52" t="str">
        <f t="shared" si="526"/>
        <v/>
      </c>
      <c r="L3054" s="83" t="str">
        <f t="shared" si="527"/>
        <v/>
      </c>
      <c r="M3054" s="53" t="str">
        <f>IF(K3054="","",COUNTIF($K$7:K3054,"ﾘｽﾄ１"))</f>
        <v/>
      </c>
      <c r="N3054" s="53" t="str">
        <f t="shared" si="528"/>
        <v/>
      </c>
      <c r="O3054" s="54" t="str">
        <f t="shared" si="529"/>
        <v/>
      </c>
      <c r="P3054" s="53" t="str">
        <f t="shared" si="520"/>
        <v/>
      </c>
      <c r="Q3054" s="52" t="str">
        <f t="shared" si="521"/>
        <v/>
      </c>
      <c r="R3054" s="55" t="str">
        <f t="shared" si="522"/>
        <v/>
      </c>
      <c r="S3054" s="52" t="str">
        <f t="shared" si="530"/>
        <v/>
      </c>
      <c r="T3054" s="83" t="str">
        <f t="shared" si="523"/>
        <v/>
      </c>
      <c r="U3054" s="53" t="str">
        <f>IF(S3054="","",COUNTIF($S$7:S3054,"該当２"))</f>
        <v/>
      </c>
      <c r="V3054" s="56" t="str">
        <f t="shared" si="524"/>
        <v/>
      </c>
      <c r="W3054" s="83" t="str">
        <f t="shared" si="525"/>
        <v/>
      </c>
      <c r="X3054" s="53" t="str">
        <f>IF(V3054="","",COUNTIF($V$7:V3054,"該当３"))</f>
        <v/>
      </c>
    </row>
    <row r="3055" spans="2:24">
      <c r="B3055" s="78"/>
      <c r="C3055" s="77"/>
      <c r="D3055" s="78"/>
      <c r="E3055" s="77"/>
      <c r="K3055" s="52" t="str">
        <f t="shared" si="526"/>
        <v/>
      </c>
      <c r="L3055" s="83" t="str">
        <f t="shared" si="527"/>
        <v/>
      </c>
      <c r="M3055" s="53" t="str">
        <f>IF(K3055="","",COUNTIF($K$7:K3055,"ﾘｽﾄ１"))</f>
        <v/>
      </c>
      <c r="N3055" s="53" t="str">
        <f t="shared" si="528"/>
        <v/>
      </c>
      <c r="O3055" s="54" t="str">
        <f t="shared" si="529"/>
        <v/>
      </c>
      <c r="P3055" s="53" t="str">
        <f t="shared" si="520"/>
        <v/>
      </c>
      <c r="Q3055" s="52" t="str">
        <f t="shared" si="521"/>
        <v/>
      </c>
      <c r="R3055" s="55" t="str">
        <f t="shared" si="522"/>
        <v/>
      </c>
      <c r="S3055" s="52" t="str">
        <f t="shared" si="530"/>
        <v/>
      </c>
      <c r="T3055" s="83" t="str">
        <f t="shared" si="523"/>
        <v/>
      </c>
      <c r="U3055" s="53" t="str">
        <f>IF(S3055="","",COUNTIF($S$7:S3055,"該当２"))</f>
        <v/>
      </c>
      <c r="V3055" s="56" t="str">
        <f t="shared" si="524"/>
        <v/>
      </c>
      <c r="W3055" s="83" t="str">
        <f t="shared" si="525"/>
        <v/>
      </c>
      <c r="X3055" s="53" t="str">
        <f>IF(V3055="","",COUNTIF($V$7:V3055,"該当３"))</f>
        <v/>
      </c>
    </row>
    <row r="3056" spans="2:24">
      <c r="B3056" s="78"/>
      <c r="C3056" s="77"/>
      <c r="D3056" s="78"/>
      <c r="E3056" s="77"/>
      <c r="K3056" s="52" t="str">
        <f t="shared" si="526"/>
        <v/>
      </c>
      <c r="L3056" s="83" t="str">
        <f t="shared" si="527"/>
        <v/>
      </c>
      <c r="M3056" s="53" t="str">
        <f>IF(K3056="","",COUNTIF($K$7:K3056,"ﾘｽﾄ１"))</f>
        <v/>
      </c>
      <c r="N3056" s="53" t="str">
        <f t="shared" si="528"/>
        <v/>
      </c>
      <c r="O3056" s="54" t="str">
        <f t="shared" si="529"/>
        <v/>
      </c>
      <c r="P3056" s="53" t="str">
        <f t="shared" si="520"/>
        <v/>
      </c>
      <c r="Q3056" s="52" t="str">
        <f t="shared" si="521"/>
        <v/>
      </c>
      <c r="R3056" s="55" t="str">
        <f t="shared" si="522"/>
        <v/>
      </c>
      <c r="S3056" s="52" t="str">
        <f t="shared" si="530"/>
        <v/>
      </c>
      <c r="T3056" s="83" t="str">
        <f t="shared" si="523"/>
        <v/>
      </c>
      <c r="U3056" s="53" t="str">
        <f>IF(S3056="","",COUNTIF($S$7:S3056,"該当２"))</f>
        <v/>
      </c>
      <c r="V3056" s="56" t="str">
        <f t="shared" si="524"/>
        <v/>
      </c>
      <c r="W3056" s="83" t="str">
        <f t="shared" si="525"/>
        <v/>
      </c>
      <c r="X3056" s="53" t="str">
        <f>IF(V3056="","",COUNTIF($V$7:V3056,"該当３"))</f>
        <v/>
      </c>
    </row>
    <row r="3057" spans="2:24">
      <c r="B3057" s="78"/>
      <c r="C3057" s="77"/>
      <c r="D3057" s="78"/>
      <c r="E3057" s="77"/>
      <c r="K3057" s="52" t="str">
        <f t="shared" si="526"/>
        <v/>
      </c>
      <c r="L3057" s="83" t="str">
        <f t="shared" si="527"/>
        <v/>
      </c>
      <c r="M3057" s="53" t="str">
        <f>IF(K3057="","",COUNTIF($K$7:K3057,"ﾘｽﾄ１"))</f>
        <v/>
      </c>
      <c r="N3057" s="53" t="str">
        <f t="shared" si="528"/>
        <v/>
      </c>
      <c r="O3057" s="54" t="str">
        <f t="shared" si="529"/>
        <v/>
      </c>
      <c r="P3057" s="53" t="str">
        <f t="shared" si="520"/>
        <v/>
      </c>
      <c r="Q3057" s="52" t="str">
        <f t="shared" si="521"/>
        <v/>
      </c>
      <c r="R3057" s="55" t="str">
        <f t="shared" si="522"/>
        <v/>
      </c>
      <c r="S3057" s="52" t="str">
        <f t="shared" si="530"/>
        <v/>
      </c>
      <c r="T3057" s="83" t="str">
        <f t="shared" si="523"/>
        <v/>
      </c>
      <c r="U3057" s="53" t="str">
        <f>IF(S3057="","",COUNTIF($S$7:S3057,"該当２"))</f>
        <v/>
      </c>
      <c r="V3057" s="56" t="str">
        <f t="shared" si="524"/>
        <v/>
      </c>
      <c r="W3057" s="83" t="str">
        <f t="shared" si="525"/>
        <v/>
      </c>
      <c r="X3057" s="53" t="str">
        <f>IF(V3057="","",COUNTIF($V$7:V3057,"該当３"))</f>
        <v/>
      </c>
    </row>
    <row r="3058" spans="2:24">
      <c r="B3058" s="78"/>
      <c r="C3058" s="77"/>
      <c r="D3058" s="78"/>
      <c r="E3058" s="77"/>
      <c r="K3058" s="52" t="str">
        <f t="shared" si="526"/>
        <v/>
      </c>
      <c r="L3058" s="83" t="str">
        <f t="shared" si="527"/>
        <v/>
      </c>
      <c r="M3058" s="53" t="str">
        <f>IF(K3058="","",COUNTIF($K$7:K3058,"ﾘｽﾄ１"))</f>
        <v/>
      </c>
      <c r="N3058" s="53" t="str">
        <f t="shared" si="528"/>
        <v/>
      </c>
      <c r="O3058" s="54" t="str">
        <f t="shared" si="529"/>
        <v/>
      </c>
      <c r="P3058" s="53" t="str">
        <f t="shared" si="520"/>
        <v/>
      </c>
      <c r="Q3058" s="52" t="str">
        <f t="shared" si="521"/>
        <v/>
      </c>
      <c r="R3058" s="55" t="str">
        <f t="shared" si="522"/>
        <v/>
      </c>
      <c r="S3058" s="52" t="str">
        <f t="shared" si="530"/>
        <v/>
      </c>
      <c r="T3058" s="83" t="str">
        <f t="shared" si="523"/>
        <v/>
      </c>
      <c r="U3058" s="53" t="str">
        <f>IF(S3058="","",COUNTIF($S$7:S3058,"該当２"))</f>
        <v/>
      </c>
      <c r="V3058" s="56" t="str">
        <f t="shared" si="524"/>
        <v/>
      </c>
      <c r="W3058" s="83" t="str">
        <f t="shared" si="525"/>
        <v/>
      </c>
      <c r="X3058" s="53" t="str">
        <f>IF(V3058="","",COUNTIF($V$7:V3058,"該当３"))</f>
        <v/>
      </c>
    </row>
    <row r="3059" spans="2:24">
      <c r="B3059" s="78"/>
      <c r="C3059" s="77"/>
      <c r="D3059" s="78"/>
      <c r="E3059" s="77"/>
      <c r="K3059" s="52" t="str">
        <f t="shared" si="526"/>
        <v/>
      </c>
      <c r="L3059" s="83" t="str">
        <f t="shared" si="527"/>
        <v/>
      </c>
      <c r="M3059" s="53" t="str">
        <f>IF(K3059="","",COUNTIF($K$7:K3059,"ﾘｽﾄ１"))</f>
        <v/>
      </c>
      <c r="N3059" s="53" t="str">
        <f t="shared" si="528"/>
        <v/>
      </c>
      <c r="O3059" s="54" t="str">
        <f t="shared" si="529"/>
        <v/>
      </c>
      <c r="P3059" s="53" t="str">
        <f t="shared" si="520"/>
        <v/>
      </c>
      <c r="Q3059" s="52" t="str">
        <f t="shared" si="521"/>
        <v/>
      </c>
      <c r="R3059" s="55" t="str">
        <f t="shared" si="522"/>
        <v/>
      </c>
      <c r="S3059" s="52" t="str">
        <f t="shared" si="530"/>
        <v/>
      </c>
      <c r="T3059" s="83" t="str">
        <f t="shared" si="523"/>
        <v/>
      </c>
      <c r="U3059" s="53" t="str">
        <f>IF(S3059="","",COUNTIF($S$7:S3059,"該当２"))</f>
        <v/>
      </c>
      <c r="V3059" s="56" t="str">
        <f t="shared" si="524"/>
        <v/>
      </c>
      <c r="W3059" s="83" t="str">
        <f t="shared" si="525"/>
        <v/>
      </c>
      <c r="X3059" s="53" t="str">
        <f>IF(V3059="","",COUNTIF($V$7:V3059,"該当３"))</f>
        <v/>
      </c>
    </row>
    <row r="3060" spans="2:24">
      <c r="B3060" s="78"/>
      <c r="C3060" s="77"/>
      <c r="D3060" s="78"/>
      <c r="E3060" s="77"/>
      <c r="K3060" s="52" t="str">
        <f t="shared" si="526"/>
        <v/>
      </c>
      <c r="L3060" s="83" t="str">
        <f t="shared" si="527"/>
        <v/>
      </c>
      <c r="M3060" s="53" t="str">
        <f>IF(K3060="","",COUNTIF($K$7:K3060,"ﾘｽﾄ１"))</f>
        <v/>
      </c>
      <c r="N3060" s="53" t="str">
        <f t="shared" si="528"/>
        <v/>
      </c>
      <c r="O3060" s="54" t="str">
        <f t="shared" si="529"/>
        <v/>
      </c>
      <c r="P3060" s="53" t="str">
        <f t="shared" si="520"/>
        <v/>
      </c>
      <c r="Q3060" s="52" t="str">
        <f t="shared" si="521"/>
        <v/>
      </c>
      <c r="R3060" s="55" t="str">
        <f t="shared" si="522"/>
        <v/>
      </c>
      <c r="S3060" s="52" t="str">
        <f t="shared" si="530"/>
        <v/>
      </c>
      <c r="T3060" s="83" t="str">
        <f t="shared" si="523"/>
        <v/>
      </c>
      <c r="U3060" s="53" t="str">
        <f>IF(S3060="","",COUNTIF($S$7:S3060,"該当２"))</f>
        <v/>
      </c>
      <c r="V3060" s="56" t="str">
        <f t="shared" si="524"/>
        <v/>
      </c>
      <c r="W3060" s="83" t="str">
        <f t="shared" si="525"/>
        <v/>
      </c>
      <c r="X3060" s="53" t="str">
        <f>IF(V3060="","",COUNTIF($V$7:V3060,"該当３"))</f>
        <v/>
      </c>
    </row>
    <row r="3061" spans="2:24">
      <c r="B3061" s="78"/>
      <c r="C3061" s="77"/>
      <c r="D3061" s="78"/>
      <c r="E3061" s="77"/>
      <c r="K3061" s="52" t="str">
        <f t="shared" si="526"/>
        <v/>
      </c>
      <c r="L3061" s="83" t="str">
        <f t="shared" si="527"/>
        <v/>
      </c>
      <c r="M3061" s="53" t="str">
        <f>IF(K3061="","",COUNTIF($K$7:K3061,"ﾘｽﾄ１"))</f>
        <v/>
      </c>
      <c r="N3061" s="53" t="str">
        <f t="shared" si="528"/>
        <v/>
      </c>
      <c r="O3061" s="54" t="str">
        <f t="shared" si="529"/>
        <v/>
      </c>
      <c r="P3061" s="53" t="str">
        <f t="shared" si="520"/>
        <v/>
      </c>
      <c r="Q3061" s="52" t="str">
        <f t="shared" si="521"/>
        <v/>
      </c>
      <c r="R3061" s="55" t="str">
        <f t="shared" si="522"/>
        <v/>
      </c>
      <c r="S3061" s="52" t="str">
        <f t="shared" si="530"/>
        <v/>
      </c>
      <c r="T3061" s="83" t="str">
        <f t="shared" si="523"/>
        <v/>
      </c>
      <c r="U3061" s="53" t="str">
        <f>IF(S3061="","",COUNTIF($S$7:S3061,"該当２"))</f>
        <v/>
      </c>
      <c r="V3061" s="56" t="str">
        <f t="shared" si="524"/>
        <v/>
      </c>
      <c r="W3061" s="83" t="str">
        <f t="shared" si="525"/>
        <v/>
      </c>
      <c r="X3061" s="53" t="str">
        <f>IF(V3061="","",COUNTIF($V$7:V3061,"該当３"))</f>
        <v/>
      </c>
    </row>
    <row r="3062" spans="2:24">
      <c r="B3062" s="78"/>
      <c r="C3062" s="77"/>
      <c r="D3062" s="78"/>
      <c r="E3062" s="77"/>
      <c r="K3062" s="52" t="str">
        <f t="shared" si="526"/>
        <v/>
      </c>
      <c r="L3062" s="83" t="str">
        <f t="shared" si="527"/>
        <v/>
      </c>
      <c r="M3062" s="53" t="str">
        <f>IF(K3062="","",COUNTIF($K$7:K3062,"ﾘｽﾄ１"))</f>
        <v/>
      </c>
      <c r="N3062" s="53" t="str">
        <f t="shared" si="528"/>
        <v/>
      </c>
      <c r="O3062" s="54" t="str">
        <f t="shared" si="529"/>
        <v/>
      </c>
      <c r="P3062" s="53" t="str">
        <f t="shared" si="520"/>
        <v/>
      </c>
      <c r="Q3062" s="52" t="str">
        <f t="shared" si="521"/>
        <v/>
      </c>
      <c r="R3062" s="55" t="str">
        <f t="shared" si="522"/>
        <v/>
      </c>
      <c r="S3062" s="52" t="str">
        <f t="shared" si="530"/>
        <v/>
      </c>
      <c r="T3062" s="83" t="str">
        <f t="shared" si="523"/>
        <v/>
      </c>
      <c r="U3062" s="53" t="str">
        <f>IF(S3062="","",COUNTIF($S$7:S3062,"該当２"))</f>
        <v/>
      </c>
      <c r="V3062" s="56" t="str">
        <f t="shared" si="524"/>
        <v/>
      </c>
      <c r="W3062" s="83" t="str">
        <f t="shared" si="525"/>
        <v/>
      </c>
      <c r="X3062" s="53" t="str">
        <f>IF(V3062="","",COUNTIF($V$7:V3062,"該当３"))</f>
        <v/>
      </c>
    </row>
    <row r="3063" spans="2:24">
      <c r="B3063" s="78"/>
      <c r="C3063" s="77"/>
      <c r="D3063" s="78"/>
      <c r="E3063" s="77"/>
      <c r="K3063" s="52" t="str">
        <f t="shared" si="526"/>
        <v/>
      </c>
      <c r="L3063" s="83" t="str">
        <f t="shared" si="527"/>
        <v/>
      </c>
      <c r="M3063" s="53" t="str">
        <f>IF(K3063="","",COUNTIF($K$7:K3063,"ﾘｽﾄ１"))</f>
        <v/>
      </c>
      <c r="N3063" s="53" t="str">
        <f t="shared" si="528"/>
        <v/>
      </c>
      <c r="O3063" s="54" t="str">
        <f t="shared" si="529"/>
        <v/>
      </c>
      <c r="P3063" s="53" t="str">
        <f t="shared" si="520"/>
        <v/>
      </c>
      <c r="Q3063" s="52" t="str">
        <f t="shared" si="521"/>
        <v/>
      </c>
      <c r="R3063" s="55" t="str">
        <f t="shared" si="522"/>
        <v/>
      </c>
      <c r="S3063" s="52" t="str">
        <f t="shared" si="530"/>
        <v/>
      </c>
      <c r="T3063" s="83" t="str">
        <f t="shared" si="523"/>
        <v/>
      </c>
      <c r="U3063" s="53" t="str">
        <f>IF(S3063="","",COUNTIF($S$7:S3063,"該当２"))</f>
        <v/>
      </c>
      <c r="V3063" s="56" t="str">
        <f t="shared" si="524"/>
        <v/>
      </c>
      <c r="W3063" s="83" t="str">
        <f t="shared" si="525"/>
        <v/>
      </c>
      <c r="X3063" s="53" t="str">
        <f>IF(V3063="","",COUNTIF($V$7:V3063,"該当３"))</f>
        <v/>
      </c>
    </row>
    <row r="3064" spans="2:24">
      <c r="B3064" s="78"/>
      <c r="C3064" s="77"/>
      <c r="D3064" s="78"/>
      <c r="E3064" s="77"/>
      <c r="K3064" s="52" t="str">
        <f t="shared" si="526"/>
        <v/>
      </c>
      <c r="L3064" s="83" t="str">
        <f t="shared" si="527"/>
        <v/>
      </c>
      <c r="M3064" s="53" t="str">
        <f>IF(K3064="","",COUNTIF($K$7:K3064,"ﾘｽﾄ１"))</f>
        <v/>
      </c>
      <c r="N3064" s="53" t="str">
        <f t="shared" si="528"/>
        <v/>
      </c>
      <c r="O3064" s="54" t="str">
        <f t="shared" si="529"/>
        <v/>
      </c>
      <c r="P3064" s="53" t="str">
        <f t="shared" si="520"/>
        <v/>
      </c>
      <c r="Q3064" s="52" t="str">
        <f t="shared" si="521"/>
        <v/>
      </c>
      <c r="R3064" s="55" t="str">
        <f t="shared" si="522"/>
        <v/>
      </c>
      <c r="S3064" s="52" t="str">
        <f t="shared" si="530"/>
        <v/>
      </c>
      <c r="T3064" s="83" t="str">
        <f t="shared" si="523"/>
        <v/>
      </c>
      <c r="U3064" s="53" t="str">
        <f>IF(S3064="","",COUNTIF($S$7:S3064,"該当２"))</f>
        <v/>
      </c>
      <c r="V3064" s="56" t="str">
        <f t="shared" si="524"/>
        <v/>
      </c>
      <c r="W3064" s="83" t="str">
        <f t="shared" si="525"/>
        <v/>
      </c>
      <c r="X3064" s="53" t="str">
        <f>IF(V3064="","",COUNTIF($V$7:V3064,"該当３"))</f>
        <v/>
      </c>
    </row>
    <row r="3065" spans="2:24">
      <c r="B3065" s="78"/>
      <c r="C3065" s="77"/>
      <c r="D3065" s="78"/>
      <c r="E3065" s="77"/>
      <c r="K3065" s="52" t="str">
        <f t="shared" si="526"/>
        <v/>
      </c>
      <c r="L3065" s="83" t="str">
        <f t="shared" si="527"/>
        <v/>
      </c>
      <c r="M3065" s="53" t="str">
        <f>IF(K3065="","",COUNTIF($K$7:K3065,"ﾘｽﾄ１"))</f>
        <v/>
      </c>
      <c r="N3065" s="53" t="str">
        <f t="shared" si="528"/>
        <v/>
      </c>
      <c r="O3065" s="54" t="str">
        <f t="shared" si="529"/>
        <v/>
      </c>
      <c r="P3065" s="53" t="str">
        <f t="shared" si="520"/>
        <v/>
      </c>
      <c r="Q3065" s="52" t="str">
        <f t="shared" si="521"/>
        <v/>
      </c>
      <c r="R3065" s="55" t="str">
        <f t="shared" si="522"/>
        <v/>
      </c>
      <c r="S3065" s="52" t="str">
        <f t="shared" si="530"/>
        <v/>
      </c>
      <c r="T3065" s="83" t="str">
        <f t="shared" si="523"/>
        <v/>
      </c>
      <c r="U3065" s="53" t="str">
        <f>IF(S3065="","",COUNTIF($S$7:S3065,"該当２"))</f>
        <v/>
      </c>
      <c r="V3065" s="56" t="str">
        <f t="shared" si="524"/>
        <v/>
      </c>
      <c r="W3065" s="83" t="str">
        <f t="shared" si="525"/>
        <v/>
      </c>
      <c r="X3065" s="53" t="str">
        <f>IF(V3065="","",COUNTIF($V$7:V3065,"該当３"))</f>
        <v/>
      </c>
    </row>
    <row r="3066" spans="2:24">
      <c r="B3066" s="78"/>
      <c r="C3066" s="77"/>
      <c r="D3066" s="78"/>
      <c r="E3066" s="77"/>
      <c r="K3066" s="52" t="str">
        <f t="shared" si="526"/>
        <v/>
      </c>
      <c r="L3066" s="83" t="str">
        <f t="shared" si="527"/>
        <v/>
      </c>
      <c r="M3066" s="53" t="str">
        <f>IF(K3066="","",COUNTIF($K$7:K3066,"ﾘｽﾄ１"))</f>
        <v/>
      </c>
      <c r="N3066" s="53" t="str">
        <f t="shared" si="528"/>
        <v/>
      </c>
      <c r="O3066" s="54" t="str">
        <f t="shared" si="529"/>
        <v/>
      </c>
      <c r="P3066" s="53" t="str">
        <f t="shared" si="520"/>
        <v/>
      </c>
      <c r="Q3066" s="52" t="str">
        <f t="shared" si="521"/>
        <v/>
      </c>
      <c r="R3066" s="55" t="str">
        <f t="shared" si="522"/>
        <v/>
      </c>
      <c r="S3066" s="52" t="str">
        <f t="shared" si="530"/>
        <v/>
      </c>
      <c r="T3066" s="83" t="str">
        <f t="shared" si="523"/>
        <v/>
      </c>
      <c r="U3066" s="53" t="str">
        <f>IF(S3066="","",COUNTIF($S$7:S3066,"該当２"))</f>
        <v/>
      </c>
      <c r="V3066" s="56" t="str">
        <f t="shared" si="524"/>
        <v/>
      </c>
      <c r="W3066" s="83" t="str">
        <f t="shared" si="525"/>
        <v/>
      </c>
      <c r="X3066" s="53" t="str">
        <f>IF(V3066="","",COUNTIF($V$7:V3066,"該当３"))</f>
        <v/>
      </c>
    </row>
    <row r="3067" spans="2:24">
      <c r="B3067" s="78"/>
      <c r="C3067" s="77"/>
      <c r="D3067" s="78"/>
      <c r="E3067" s="77"/>
      <c r="K3067" s="52" t="str">
        <f t="shared" si="526"/>
        <v/>
      </c>
      <c r="L3067" s="83" t="str">
        <f t="shared" si="527"/>
        <v/>
      </c>
      <c r="M3067" s="53" t="str">
        <f>IF(K3067="","",COUNTIF($K$7:K3067,"ﾘｽﾄ１"))</f>
        <v/>
      </c>
      <c r="N3067" s="53" t="str">
        <f t="shared" si="528"/>
        <v/>
      </c>
      <c r="O3067" s="54" t="str">
        <f t="shared" si="529"/>
        <v/>
      </c>
      <c r="P3067" s="53" t="str">
        <f t="shared" si="520"/>
        <v/>
      </c>
      <c r="Q3067" s="52" t="str">
        <f t="shared" si="521"/>
        <v/>
      </c>
      <c r="R3067" s="55" t="str">
        <f t="shared" si="522"/>
        <v/>
      </c>
      <c r="S3067" s="52" t="str">
        <f t="shared" si="530"/>
        <v/>
      </c>
      <c r="T3067" s="83" t="str">
        <f t="shared" si="523"/>
        <v/>
      </c>
      <c r="U3067" s="53" t="str">
        <f>IF(S3067="","",COUNTIF($S$7:S3067,"該当２"))</f>
        <v/>
      </c>
      <c r="V3067" s="56" t="str">
        <f t="shared" si="524"/>
        <v/>
      </c>
      <c r="W3067" s="83" t="str">
        <f t="shared" si="525"/>
        <v/>
      </c>
      <c r="X3067" s="53" t="str">
        <f>IF(V3067="","",COUNTIF($V$7:V3067,"該当３"))</f>
        <v/>
      </c>
    </row>
    <row r="3068" spans="2:24">
      <c r="B3068" s="78"/>
      <c r="C3068" s="77"/>
      <c r="D3068" s="78"/>
      <c r="E3068" s="77"/>
      <c r="K3068" s="52" t="str">
        <f t="shared" si="526"/>
        <v/>
      </c>
      <c r="L3068" s="83" t="str">
        <f t="shared" si="527"/>
        <v/>
      </c>
      <c r="M3068" s="53" t="str">
        <f>IF(K3068="","",COUNTIF($K$7:K3068,"ﾘｽﾄ１"))</f>
        <v/>
      </c>
      <c r="N3068" s="53" t="str">
        <f t="shared" si="528"/>
        <v/>
      </c>
      <c r="O3068" s="54" t="str">
        <f t="shared" si="529"/>
        <v/>
      </c>
      <c r="P3068" s="53" t="str">
        <f t="shared" si="520"/>
        <v/>
      </c>
      <c r="Q3068" s="52" t="str">
        <f t="shared" si="521"/>
        <v/>
      </c>
      <c r="R3068" s="55" t="str">
        <f t="shared" si="522"/>
        <v/>
      </c>
      <c r="S3068" s="52" t="str">
        <f t="shared" si="530"/>
        <v/>
      </c>
      <c r="T3068" s="83" t="str">
        <f t="shared" si="523"/>
        <v/>
      </c>
      <c r="U3068" s="53" t="str">
        <f>IF(S3068="","",COUNTIF($S$7:S3068,"該当２"))</f>
        <v/>
      </c>
      <c r="V3068" s="56" t="str">
        <f t="shared" si="524"/>
        <v/>
      </c>
      <c r="W3068" s="83" t="str">
        <f t="shared" si="525"/>
        <v/>
      </c>
      <c r="X3068" s="53" t="str">
        <f>IF(V3068="","",COUNTIF($V$7:V3068,"該当３"))</f>
        <v/>
      </c>
    </row>
    <row r="3069" spans="2:24">
      <c r="B3069" s="78"/>
      <c r="C3069" s="77"/>
      <c r="D3069" s="78"/>
      <c r="E3069" s="77"/>
      <c r="K3069" s="52" t="str">
        <f t="shared" si="526"/>
        <v/>
      </c>
      <c r="L3069" s="83" t="str">
        <f t="shared" si="527"/>
        <v/>
      </c>
      <c r="M3069" s="53" t="str">
        <f>IF(K3069="","",COUNTIF($K$7:K3069,"ﾘｽﾄ１"))</f>
        <v/>
      </c>
      <c r="N3069" s="53" t="str">
        <f t="shared" si="528"/>
        <v/>
      </c>
      <c r="O3069" s="54" t="str">
        <f t="shared" si="529"/>
        <v/>
      </c>
      <c r="P3069" s="53" t="str">
        <f t="shared" si="520"/>
        <v/>
      </c>
      <c r="Q3069" s="52" t="str">
        <f t="shared" si="521"/>
        <v/>
      </c>
      <c r="R3069" s="55" t="str">
        <f t="shared" si="522"/>
        <v/>
      </c>
      <c r="S3069" s="52" t="str">
        <f t="shared" si="530"/>
        <v/>
      </c>
      <c r="T3069" s="83" t="str">
        <f t="shared" si="523"/>
        <v/>
      </c>
      <c r="U3069" s="53" t="str">
        <f>IF(S3069="","",COUNTIF($S$7:S3069,"該当２"))</f>
        <v/>
      </c>
      <c r="V3069" s="56" t="str">
        <f t="shared" si="524"/>
        <v/>
      </c>
      <c r="W3069" s="83" t="str">
        <f t="shared" si="525"/>
        <v/>
      </c>
      <c r="X3069" s="53" t="str">
        <f>IF(V3069="","",COUNTIF($V$7:V3069,"該当３"))</f>
        <v/>
      </c>
    </row>
    <row r="3070" spans="2:24">
      <c r="B3070" s="78"/>
      <c r="C3070" s="77"/>
      <c r="D3070" s="78"/>
      <c r="E3070" s="77"/>
      <c r="K3070" s="52" t="str">
        <f t="shared" si="526"/>
        <v/>
      </c>
      <c r="L3070" s="83" t="str">
        <f t="shared" si="527"/>
        <v/>
      </c>
      <c r="M3070" s="53" t="str">
        <f>IF(K3070="","",COUNTIF($K$7:K3070,"ﾘｽﾄ１"))</f>
        <v/>
      </c>
      <c r="N3070" s="53" t="str">
        <f t="shared" si="528"/>
        <v/>
      </c>
      <c r="O3070" s="54" t="str">
        <f t="shared" si="529"/>
        <v/>
      </c>
      <c r="P3070" s="53" t="str">
        <f t="shared" si="520"/>
        <v/>
      </c>
      <c r="Q3070" s="52" t="str">
        <f t="shared" si="521"/>
        <v/>
      </c>
      <c r="R3070" s="55" t="str">
        <f t="shared" si="522"/>
        <v/>
      </c>
      <c r="S3070" s="52" t="str">
        <f t="shared" si="530"/>
        <v/>
      </c>
      <c r="T3070" s="83" t="str">
        <f t="shared" si="523"/>
        <v/>
      </c>
      <c r="U3070" s="53" t="str">
        <f>IF(S3070="","",COUNTIF($S$7:S3070,"該当２"))</f>
        <v/>
      </c>
      <c r="V3070" s="56" t="str">
        <f t="shared" si="524"/>
        <v/>
      </c>
      <c r="W3070" s="83" t="str">
        <f t="shared" si="525"/>
        <v/>
      </c>
      <c r="X3070" s="53" t="str">
        <f>IF(V3070="","",COUNTIF($V$7:V3070,"該当３"))</f>
        <v/>
      </c>
    </row>
    <row r="3071" spans="2:24">
      <c r="B3071" s="78"/>
      <c r="C3071" s="77"/>
      <c r="D3071" s="78"/>
      <c r="E3071" s="77"/>
      <c r="K3071" s="52" t="str">
        <f t="shared" si="526"/>
        <v/>
      </c>
      <c r="L3071" s="83" t="str">
        <f t="shared" si="527"/>
        <v/>
      </c>
      <c r="M3071" s="53" t="str">
        <f>IF(K3071="","",COUNTIF($K$7:K3071,"ﾘｽﾄ１"))</f>
        <v/>
      </c>
      <c r="N3071" s="53" t="str">
        <f t="shared" si="528"/>
        <v/>
      </c>
      <c r="O3071" s="54" t="str">
        <f t="shared" si="529"/>
        <v/>
      </c>
      <c r="P3071" s="53" t="str">
        <f t="shared" si="520"/>
        <v/>
      </c>
      <c r="Q3071" s="52" t="str">
        <f t="shared" si="521"/>
        <v/>
      </c>
      <c r="R3071" s="55" t="str">
        <f t="shared" si="522"/>
        <v/>
      </c>
      <c r="S3071" s="52" t="str">
        <f t="shared" si="530"/>
        <v/>
      </c>
      <c r="T3071" s="83" t="str">
        <f t="shared" si="523"/>
        <v/>
      </c>
      <c r="U3071" s="53" t="str">
        <f>IF(S3071="","",COUNTIF($S$7:S3071,"該当２"))</f>
        <v/>
      </c>
      <c r="V3071" s="56" t="str">
        <f t="shared" si="524"/>
        <v/>
      </c>
      <c r="W3071" s="83" t="str">
        <f t="shared" si="525"/>
        <v/>
      </c>
      <c r="X3071" s="53" t="str">
        <f>IF(V3071="","",COUNTIF($V$7:V3071,"該当３"))</f>
        <v/>
      </c>
    </row>
    <row r="3072" spans="2:24">
      <c r="B3072" s="78"/>
      <c r="C3072" s="77"/>
      <c r="D3072" s="78"/>
      <c r="E3072" s="77"/>
      <c r="K3072" s="52" t="str">
        <f t="shared" si="526"/>
        <v/>
      </c>
      <c r="L3072" s="83" t="str">
        <f t="shared" si="527"/>
        <v/>
      </c>
      <c r="M3072" s="53" t="str">
        <f>IF(K3072="","",COUNTIF($K$7:K3072,"ﾘｽﾄ１"))</f>
        <v/>
      </c>
      <c r="N3072" s="53" t="str">
        <f t="shared" si="528"/>
        <v/>
      </c>
      <c r="O3072" s="54" t="str">
        <f t="shared" si="529"/>
        <v/>
      </c>
      <c r="P3072" s="53" t="str">
        <f t="shared" si="520"/>
        <v/>
      </c>
      <c r="Q3072" s="52" t="str">
        <f t="shared" si="521"/>
        <v/>
      </c>
      <c r="R3072" s="55" t="str">
        <f t="shared" si="522"/>
        <v/>
      </c>
      <c r="S3072" s="52" t="str">
        <f t="shared" si="530"/>
        <v/>
      </c>
      <c r="T3072" s="83" t="str">
        <f t="shared" si="523"/>
        <v/>
      </c>
      <c r="U3072" s="53" t="str">
        <f>IF(S3072="","",COUNTIF($S$7:S3072,"該当２"))</f>
        <v/>
      </c>
      <c r="V3072" s="56" t="str">
        <f t="shared" si="524"/>
        <v/>
      </c>
      <c r="W3072" s="83" t="str">
        <f t="shared" si="525"/>
        <v/>
      </c>
      <c r="X3072" s="53" t="str">
        <f>IF(V3072="","",COUNTIF($V$7:V3072,"該当３"))</f>
        <v/>
      </c>
    </row>
    <row r="3073" spans="2:24">
      <c r="B3073" s="78"/>
      <c r="C3073" s="77"/>
      <c r="D3073" s="78"/>
      <c r="E3073" s="77"/>
      <c r="K3073" s="52" t="str">
        <f t="shared" si="526"/>
        <v/>
      </c>
      <c r="L3073" s="83" t="str">
        <f t="shared" si="527"/>
        <v/>
      </c>
      <c r="M3073" s="53" t="str">
        <f>IF(K3073="","",COUNTIF($K$7:K3073,"ﾘｽﾄ１"))</f>
        <v/>
      </c>
      <c r="N3073" s="53" t="str">
        <f t="shared" si="528"/>
        <v/>
      </c>
      <c r="O3073" s="54" t="str">
        <f t="shared" si="529"/>
        <v/>
      </c>
      <c r="P3073" s="53" t="str">
        <f t="shared" si="520"/>
        <v/>
      </c>
      <c r="Q3073" s="52" t="str">
        <f t="shared" si="521"/>
        <v/>
      </c>
      <c r="R3073" s="55" t="str">
        <f t="shared" si="522"/>
        <v/>
      </c>
      <c r="S3073" s="52" t="str">
        <f t="shared" si="530"/>
        <v/>
      </c>
      <c r="T3073" s="83" t="str">
        <f t="shared" si="523"/>
        <v/>
      </c>
      <c r="U3073" s="53" t="str">
        <f>IF(S3073="","",COUNTIF($S$7:S3073,"該当２"))</f>
        <v/>
      </c>
      <c r="V3073" s="56" t="str">
        <f t="shared" si="524"/>
        <v/>
      </c>
      <c r="W3073" s="83" t="str">
        <f t="shared" si="525"/>
        <v/>
      </c>
      <c r="X3073" s="53" t="str">
        <f>IF(V3073="","",COUNTIF($V$7:V3073,"該当３"))</f>
        <v/>
      </c>
    </row>
    <row r="3074" spans="2:24">
      <c r="B3074" s="78"/>
      <c r="C3074" s="77"/>
      <c r="D3074" s="78"/>
      <c r="E3074" s="77"/>
      <c r="K3074" s="52" t="str">
        <f t="shared" si="526"/>
        <v/>
      </c>
      <c r="L3074" s="83" t="str">
        <f t="shared" si="527"/>
        <v/>
      </c>
      <c r="M3074" s="53" t="str">
        <f>IF(K3074="","",COUNTIF($K$7:K3074,"ﾘｽﾄ１"))</f>
        <v/>
      </c>
      <c r="N3074" s="53" t="str">
        <f t="shared" si="528"/>
        <v/>
      </c>
      <c r="O3074" s="54" t="str">
        <f t="shared" si="529"/>
        <v/>
      </c>
      <c r="P3074" s="53" t="str">
        <f t="shared" si="520"/>
        <v/>
      </c>
      <c r="Q3074" s="52" t="str">
        <f t="shared" si="521"/>
        <v/>
      </c>
      <c r="R3074" s="55" t="str">
        <f t="shared" si="522"/>
        <v/>
      </c>
      <c r="S3074" s="52" t="str">
        <f t="shared" si="530"/>
        <v/>
      </c>
      <c r="T3074" s="83" t="str">
        <f t="shared" si="523"/>
        <v/>
      </c>
      <c r="U3074" s="53" t="str">
        <f>IF(S3074="","",COUNTIF($S$7:S3074,"該当２"))</f>
        <v/>
      </c>
      <c r="V3074" s="56" t="str">
        <f t="shared" si="524"/>
        <v/>
      </c>
      <c r="W3074" s="83" t="str">
        <f t="shared" si="525"/>
        <v/>
      </c>
      <c r="X3074" s="53" t="str">
        <f>IF(V3074="","",COUNTIF($V$7:V3074,"該当３"))</f>
        <v/>
      </c>
    </row>
    <row r="3075" spans="2:24">
      <c r="B3075" s="78"/>
      <c r="C3075" s="77"/>
      <c r="D3075" s="78"/>
      <c r="E3075" s="77"/>
      <c r="K3075" s="52" t="str">
        <f t="shared" si="526"/>
        <v/>
      </c>
      <c r="L3075" s="83" t="str">
        <f t="shared" si="527"/>
        <v/>
      </c>
      <c r="M3075" s="53" t="str">
        <f>IF(K3075="","",COUNTIF($K$7:K3075,"ﾘｽﾄ１"))</f>
        <v/>
      </c>
      <c r="N3075" s="53" t="str">
        <f t="shared" si="528"/>
        <v/>
      </c>
      <c r="O3075" s="54" t="str">
        <f t="shared" si="529"/>
        <v/>
      </c>
      <c r="P3075" s="53" t="str">
        <f t="shared" si="520"/>
        <v/>
      </c>
      <c r="Q3075" s="52" t="str">
        <f t="shared" si="521"/>
        <v/>
      </c>
      <c r="R3075" s="55" t="str">
        <f t="shared" si="522"/>
        <v/>
      </c>
      <c r="S3075" s="52" t="str">
        <f t="shared" si="530"/>
        <v/>
      </c>
      <c r="T3075" s="83" t="str">
        <f t="shared" si="523"/>
        <v/>
      </c>
      <c r="U3075" s="53" t="str">
        <f>IF(S3075="","",COUNTIF($S$7:S3075,"該当２"))</f>
        <v/>
      </c>
      <c r="V3075" s="56" t="str">
        <f t="shared" si="524"/>
        <v/>
      </c>
      <c r="W3075" s="83" t="str">
        <f t="shared" si="525"/>
        <v/>
      </c>
      <c r="X3075" s="53" t="str">
        <f>IF(V3075="","",COUNTIF($V$7:V3075,"該当３"))</f>
        <v/>
      </c>
    </row>
    <row r="3076" spans="2:24">
      <c r="B3076" s="78"/>
      <c r="C3076" s="77"/>
      <c r="D3076" s="78"/>
      <c r="E3076" s="77"/>
      <c r="K3076" s="52" t="str">
        <f t="shared" si="526"/>
        <v/>
      </c>
      <c r="L3076" s="83" t="str">
        <f t="shared" si="527"/>
        <v/>
      </c>
      <c r="M3076" s="53" t="str">
        <f>IF(K3076="","",COUNTIF($K$7:K3076,"ﾘｽﾄ１"))</f>
        <v/>
      </c>
      <c r="N3076" s="53" t="str">
        <f t="shared" si="528"/>
        <v/>
      </c>
      <c r="O3076" s="54" t="str">
        <f t="shared" si="529"/>
        <v/>
      </c>
      <c r="P3076" s="53" t="str">
        <f t="shared" si="520"/>
        <v/>
      </c>
      <c r="Q3076" s="52" t="str">
        <f t="shared" si="521"/>
        <v/>
      </c>
      <c r="R3076" s="55" t="str">
        <f t="shared" si="522"/>
        <v/>
      </c>
      <c r="S3076" s="52" t="str">
        <f t="shared" si="530"/>
        <v/>
      </c>
      <c r="T3076" s="83" t="str">
        <f t="shared" si="523"/>
        <v/>
      </c>
      <c r="U3076" s="53" t="str">
        <f>IF(S3076="","",COUNTIF($S$7:S3076,"該当２"))</f>
        <v/>
      </c>
      <c r="V3076" s="56" t="str">
        <f t="shared" si="524"/>
        <v/>
      </c>
      <c r="W3076" s="83" t="str">
        <f t="shared" si="525"/>
        <v/>
      </c>
      <c r="X3076" s="53" t="str">
        <f>IF(V3076="","",COUNTIF($V$7:V3076,"該当３"))</f>
        <v/>
      </c>
    </row>
    <row r="3077" spans="2:24">
      <c r="B3077" s="78"/>
      <c r="C3077" s="77"/>
      <c r="D3077" s="78"/>
      <c r="E3077" s="77"/>
      <c r="K3077" s="52" t="str">
        <f t="shared" si="526"/>
        <v/>
      </c>
      <c r="L3077" s="83" t="str">
        <f t="shared" si="527"/>
        <v/>
      </c>
      <c r="M3077" s="53" t="str">
        <f>IF(K3077="","",COUNTIF($K$7:K3077,"ﾘｽﾄ１"))</f>
        <v/>
      </c>
      <c r="N3077" s="53" t="str">
        <f t="shared" si="528"/>
        <v/>
      </c>
      <c r="O3077" s="54" t="str">
        <f t="shared" si="529"/>
        <v/>
      </c>
      <c r="P3077" s="53" t="str">
        <f t="shared" si="520"/>
        <v/>
      </c>
      <c r="Q3077" s="52" t="str">
        <f t="shared" si="521"/>
        <v/>
      </c>
      <c r="R3077" s="55" t="str">
        <f t="shared" si="522"/>
        <v/>
      </c>
      <c r="S3077" s="52" t="str">
        <f t="shared" si="530"/>
        <v/>
      </c>
      <c r="T3077" s="83" t="str">
        <f t="shared" si="523"/>
        <v/>
      </c>
      <c r="U3077" s="53" t="str">
        <f>IF(S3077="","",COUNTIF($S$7:S3077,"該当２"))</f>
        <v/>
      </c>
      <c r="V3077" s="56" t="str">
        <f t="shared" si="524"/>
        <v/>
      </c>
      <c r="W3077" s="83" t="str">
        <f t="shared" si="525"/>
        <v/>
      </c>
      <c r="X3077" s="53" t="str">
        <f>IF(V3077="","",COUNTIF($V$7:V3077,"該当３"))</f>
        <v/>
      </c>
    </row>
    <row r="3078" spans="2:24">
      <c r="B3078" s="78"/>
      <c r="C3078" s="77"/>
      <c r="D3078" s="78"/>
      <c r="E3078" s="77"/>
      <c r="K3078" s="52" t="str">
        <f t="shared" si="526"/>
        <v/>
      </c>
      <c r="L3078" s="83" t="str">
        <f t="shared" si="527"/>
        <v/>
      </c>
      <c r="M3078" s="53" t="str">
        <f>IF(K3078="","",COUNTIF($K$7:K3078,"ﾘｽﾄ１"))</f>
        <v/>
      </c>
      <c r="N3078" s="53" t="str">
        <f t="shared" si="528"/>
        <v/>
      </c>
      <c r="O3078" s="54" t="str">
        <f t="shared" si="529"/>
        <v/>
      </c>
      <c r="P3078" s="53" t="str">
        <f t="shared" si="520"/>
        <v/>
      </c>
      <c r="Q3078" s="52" t="str">
        <f t="shared" si="521"/>
        <v/>
      </c>
      <c r="R3078" s="55" t="str">
        <f t="shared" si="522"/>
        <v/>
      </c>
      <c r="S3078" s="52" t="str">
        <f t="shared" si="530"/>
        <v/>
      </c>
      <c r="T3078" s="83" t="str">
        <f t="shared" si="523"/>
        <v/>
      </c>
      <c r="U3078" s="53" t="str">
        <f>IF(S3078="","",COUNTIF($S$7:S3078,"該当２"))</f>
        <v/>
      </c>
      <c r="V3078" s="56" t="str">
        <f t="shared" si="524"/>
        <v/>
      </c>
      <c r="W3078" s="83" t="str">
        <f t="shared" si="525"/>
        <v/>
      </c>
      <c r="X3078" s="53" t="str">
        <f>IF(V3078="","",COUNTIF($V$7:V3078,"該当３"))</f>
        <v/>
      </c>
    </row>
    <row r="3079" spans="2:24">
      <c r="B3079" s="78"/>
      <c r="C3079" s="77"/>
      <c r="D3079" s="78"/>
      <c r="E3079" s="77"/>
      <c r="K3079" s="52" t="str">
        <f t="shared" si="526"/>
        <v/>
      </c>
      <c r="L3079" s="83" t="str">
        <f t="shared" si="527"/>
        <v/>
      </c>
      <c r="M3079" s="53" t="str">
        <f>IF(K3079="","",COUNTIF($K$7:K3079,"ﾘｽﾄ１"))</f>
        <v/>
      </c>
      <c r="N3079" s="53" t="str">
        <f t="shared" si="528"/>
        <v/>
      </c>
      <c r="O3079" s="54" t="str">
        <f t="shared" si="529"/>
        <v/>
      </c>
      <c r="P3079" s="53" t="str">
        <f t="shared" si="520"/>
        <v/>
      </c>
      <c r="Q3079" s="52" t="str">
        <f t="shared" si="521"/>
        <v/>
      </c>
      <c r="R3079" s="55" t="str">
        <f t="shared" si="522"/>
        <v/>
      </c>
      <c r="S3079" s="52" t="str">
        <f t="shared" si="530"/>
        <v/>
      </c>
      <c r="T3079" s="83" t="str">
        <f t="shared" si="523"/>
        <v/>
      </c>
      <c r="U3079" s="53" t="str">
        <f>IF(S3079="","",COUNTIF($S$7:S3079,"該当２"))</f>
        <v/>
      </c>
      <c r="V3079" s="56" t="str">
        <f t="shared" si="524"/>
        <v/>
      </c>
      <c r="W3079" s="83" t="str">
        <f t="shared" si="525"/>
        <v/>
      </c>
      <c r="X3079" s="53" t="str">
        <f>IF(V3079="","",COUNTIF($V$7:V3079,"該当３"))</f>
        <v/>
      </c>
    </row>
    <row r="3080" spans="2:24">
      <c r="B3080" s="78"/>
      <c r="C3080" s="77"/>
      <c r="D3080" s="78"/>
      <c r="E3080" s="77"/>
      <c r="K3080" s="52" t="str">
        <f t="shared" si="526"/>
        <v/>
      </c>
      <c r="L3080" s="83" t="str">
        <f t="shared" si="527"/>
        <v/>
      </c>
      <c r="M3080" s="53" t="str">
        <f>IF(K3080="","",COUNTIF($K$7:K3080,"ﾘｽﾄ１"))</f>
        <v/>
      </c>
      <c r="N3080" s="53" t="str">
        <f t="shared" si="528"/>
        <v/>
      </c>
      <c r="O3080" s="54" t="str">
        <f t="shared" si="529"/>
        <v/>
      </c>
      <c r="P3080" s="53" t="str">
        <f t="shared" si="520"/>
        <v/>
      </c>
      <c r="Q3080" s="52" t="str">
        <f t="shared" si="521"/>
        <v/>
      </c>
      <c r="R3080" s="55" t="str">
        <f t="shared" si="522"/>
        <v/>
      </c>
      <c r="S3080" s="52" t="str">
        <f t="shared" si="530"/>
        <v/>
      </c>
      <c r="T3080" s="83" t="str">
        <f t="shared" si="523"/>
        <v/>
      </c>
      <c r="U3080" s="53" t="str">
        <f>IF(S3080="","",COUNTIF($S$7:S3080,"該当２"))</f>
        <v/>
      </c>
      <c r="V3080" s="56" t="str">
        <f t="shared" si="524"/>
        <v/>
      </c>
      <c r="W3080" s="83" t="str">
        <f t="shared" si="525"/>
        <v/>
      </c>
      <c r="X3080" s="53" t="str">
        <f>IF(V3080="","",COUNTIF($V$7:V3080,"該当３"))</f>
        <v/>
      </c>
    </row>
    <row r="3081" spans="2:24">
      <c r="B3081" s="78"/>
      <c r="C3081" s="77"/>
      <c r="D3081" s="78"/>
      <c r="E3081" s="77"/>
      <c r="K3081" s="52" t="str">
        <f t="shared" si="526"/>
        <v/>
      </c>
      <c r="L3081" s="83" t="str">
        <f t="shared" si="527"/>
        <v/>
      </c>
      <c r="M3081" s="53" t="str">
        <f>IF(K3081="","",COUNTIF($K$7:K3081,"ﾘｽﾄ１"))</f>
        <v/>
      </c>
      <c r="N3081" s="53" t="str">
        <f t="shared" si="528"/>
        <v/>
      </c>
      <c r="O3081" s="54" t="str">
        <f t="shared" si="529"/>
        <v/>
      </c>
      <c r="P3081" s="53" t="str">
        <f t="shared" si="520"/>
        <v/>
      </c>
      <c r="Q3081" s="52" t="str">
        <f t="shared" si="521"/>
        <v/>
      </c>
      <c r="R3081" s="55" t="str">
        <f t="shared" si="522"/>
        <v/>
      </c>
      <c r="S3081" s="52" t="str">
        <f t="shared" si="530"/>
        <v/>
      </c>
      <c r="T3081" s="83" t="str">
        <f t="shared" si="523"/>
        <v/>
      </c>
      <c r="U3081" s="53" t="str">
        <f>IF(S3081="","",COUNTIF($S$7:S3081,"該当２"))</f>
        <v/>
      </c>
      <c r="V3081" s="56" t="str">
        <f t="shared" si="524"/>
        <v/>
      </c>
      <c r="W3081" s="83" t="str">
        <f t="shared" si="525"/>
        <v/>
      </c>
      <c r="X3081" s="53" t="str">
        <f>IF(V3081="","",COUNTIF($V$7:V3081,"該当３"))</f>
        <v/>
      </c>
    </row>
    <row r="3082" spans="2:24">
      <c r="B3082" s="78"/>
      <c r="C3082" s="77"/>
      <c r="D3082" s="78"/>
      <c r="E3082" s="77"/>
      <c r="K3082" s="52" t="str">
        <f t="shared" si="526"/>
        <v/>
      </c>
      <c r="L3082" s="83" t="str">
        <f t="shared" si="527"/>
        <v/>
      </c>
      <c r="M3082" s="53" t="str">
        <f>IF(K3082="","",COUNTIF($K$7:K3082,"ﾘｽﾄ１"))</f>
        <v/>
      </c>
      <c r="N3082" s="53" t="str">
        <f t="shared" si="528"/>
        <v/>
      </c>
      <c r="O3082" s="54" t="str">
        <f t="shared" si="529"/>
        <v/>
      </c>
      <c r="P3082" s="53" t="str">
        <f t="shared" ref="P3082:P3145" si="531">IF(O3082="該当１",G3082,"")</f>
        <v/>
      </c>
      <c r="Q3082" s="52" t="str">
        <f t="shared" ref="Q3082:Q3145" si="532">IF(O3082="該当１","ﾘｽﾄ2","")</f>
        <v/>
      </c>
      <c r="R3082" s="55" t="str">
        <f t="shared" ref="R3082:R3145" si="533">IF(Q3082="ﾘｽﾄ2",H3082,"")</f>
        <v/>
      </c>
      <c r="S3082" s="52" t="str">
        <f t="shared" si="530"/>
        <v/>
      </c>
      <c r="T3082" s="83" t="str">
        <f t="shared" ref="T3082:T3145" si="534">IF(S3082="該当２",H3082,"")</f>
        <v/>
      </c>
      <c r="U3082" s="53" t="str">
        <f>IF(S3082="","",COUNTIF($S$7:S3082,"該当２"))</f>
        <v/>
      </c>
      <c r="V3082" s="56" t="str">
        <f t="shared" ref="V3082:V3145" si="535">IF(AND($S$2=H3082,E3082&gt;0,E3082&lt;998),"該当３","")</f>
        <v/>
      </c>
      <c r="W3082" s="83" t="str">
        <f t="shared" ref="W3082:W3145" si="536">IF(V3082="該当３",I3082,"")</f>
        <v/>
      </c>
      <c r="X3082" s="53" t="str">
        <f>IF(V3082="","",COUNTIF($V$7:V3082,"該当３"))</f>
        <v/>
      </c>
    </row>
    <row r="3083" spans="2:24">
      <c r="B3083" s="78"/>
      <c r="C3083" s="77"/>
      <c r="D3083" s="78"/>
      <c r="E3083" s="77"/>
      <c r="K3083" s="52" t="str">
        <f t="shared" ref="K3083:K3146" si="537">IF(AND($C3083&gt;0,$H3083=""),"ﾘｽﾄ１","")</f>
        <v/>
      </c>
      <c r="L3083" s="83" t="str">
        <f t="shared" ref="L3083:L3146" si="538">IF(K3083="ﾘｽﾄ１",G3083,"")</f>
        <v/>
      </c>
      <c r="M3083" s="53" t="str">
        <f>IF(K3083="","",COUNTIF($K$7:K3083,"ﾘｽﾄ１"))</f>
        <v/>
      </c>
      <c r="N3083" s="53" t="str">
        <f t="shared" ref="N3083:N3146" si="539">IF(AND(D3083=0,E3083&gt;0),"同一区","")</f>
        <v/>
      </c>
      <c r="O3083" s="54" t="str">
        <f t="shared" ref="O3083:O3146" si="540">IF(AND(EXACT($K$2,G3083),H3083&gt;0),"該当１","")</f>
        <v/>
      </c>
      <c r="P3083" s="53" t="str">
        <f t="shared" si="531"/>
        <v/>
      </c>
      <c r="Q3083" s="52" t="str">
        <f t="shared" si="532"/>
        <v/>
      </c>
      <c r="R3083" s="55" t="str">
        <f t="shared" si="533"/>
        <v/>
      </c>
      <c r="S3083" s="52" t="str">
        <f t="shared" ref="S3083:S3146" si="541">IF(AND(Q3083="ﾘｽﾄ2",OR(I3083=0,AND(N3083="同一区",E3083=1))),"該当２","")</f>
        <v/>
      </c>
      <c r="T3083" s="83" t="str">
        <f t="shared" si="534"/>
        <v/>
      </c>
      <c r="U3083" s="53" t="str">
        <f>IF(S3083="","",COUNTIF($S$7:S3083,"該当２"))</f>
        <v/>
      </c>
      <c r="V3083" s="56" t="str">
        <f t="shared" si="535"/>
        <v/>
      </c>
      <c r="W3083" s="83" t="str">
        <f t="shared" si="536"/>
        <v/>
      </c>
      <c r="X3083" s="53" t="str">
        <f>IF(V3083="","",COUNTIF($V$7:V3083,"該当３"))</f>
        <v/>
      </c>
    </row>
    <row r="3084" spans="2:24">
      <c r="B3084" s="78"/>
      <c r="C3084" s="77"/>
      <c r="D3084" s="78"/>
      <c r="E3084" s="77"/>
      <c r="K3084" s="52" t="str">
        <f t="shared" si="537"/>
        <v/>
      </c>
      <c r="L3084" s="83" t="str">
        <f t="shared" si="538"/>
        <v/>
      </c>
      <c r="M3084" s="53" t="str">
        <f>IF(K3084="","",COUNTIF($K$7:K3084,"ﾘｽﾄ１"))</f>
        <v/>
      </c>
      <c r="N3084" s="53" t="str">
        <f t="shared" si="539"/>
        <v/>
      </c>
      <c r="O3084" s="54" t="str">
        <f t="shared" si="540"/>
        <v/>
      </c>
      <c r="P3084" s="53" t="str">
        <f t="shared" si="531"/>
        <v/>
      </c>
      <c r="Q3084" s="52" t="str">
        <f t="shared" si="532"/>
        <v/>
      </c>
      <c r="R3084" s="55" t="str">
        <f t="shared" si="533"/>
        <v/>
      </c>
      <c r="S3084" s="52" t="str">
        <f t="shared" si="541"/>
        <v/>
      </c>
      <c r="T3084" s="83" t="str">
        <f t="shared" si="534"/>
        <v/>
      </c>
      <c r="U3084" s="53" t="str">
        <f>IF(S3084="","",COUNTIF($S$7:S3084,"該当２"))</f>
        <v/>
      </c>
      <c r="V3084" s="56" t="str">
        <f t="shared" si="535"/>
        <v/>
      </c>
      <c r="W3084" s="83" t="str">
        <f t="shared" si="536"/>
        <v/>
      </c>
      <c r="X3084" s="53" t="str">
        <f>IF(V3084="","",COUNTIF($V$7:V3084,"該当３"))</f>
        <v/>
      </c>
    </row>
    <row r="3085" spans="2:24">
      <c r="B3085" s="78"/>
      <c r="C3085" s="77"/>
      <c r="D3085" s="78"/>
      <c r="E3085" s="77"/>
      <c r="K3085" s="52" t="str">
        <f t="shared" si="537"/>
        <v/>
      </c>
      <c r="L3085" s="83" t="str">
        <f t="shared" si="538"/>
        <v/>
      </c>
      <c r="M3085" s="53" t="str">
        <f>IF(K3085="","",COUNTIF($K$7:K3085,"ﾘｽﾄ１"))</f>
        <v/>
      </c>
      <c r="N3085" s="53" t="str">
        <f t="shared" si="539"/>
        <v/>
      </c>
      <c r="O3085" s="54" t="str">
        <f t="shared" si="540"/>
        <v/>
      </c>
      <c r="P3085" s="53" t="str">
        <f t="shared" si="531"/>
        <v/>
      </c>
      <c r="Q3085" s="52" t="str">
        <f t="shared" si="532"/>
        <v/>
      </c>
      <c r="R3085" s="55" t="str">
        <f t="shared" si="533"/>
        <v/>
      </c>
      <c r="S3085" s="52" t="str">
        <f t="shared" si="541"/>
        <v/>
      </c>
      <c r="T3085" s="83" t="str">
        <f t="shared" si="534"/>
        <v/>
      </c>
      <c r="U3085" s="53" t="str">
        <f>IF(S3085="","",COUNTIF($S$7:S3085,"該当２"))</f>
        <v/>
      </c>
      <c r="V3085" s="56" t="str">
        <f t="shared" si="535"/>
        <v/>
      </c>
      <c r="W3085" s="83" t="str">
        <f t="shared" si="536"/>
        <v/>
      </c>
      <c r="X3085" s="53" t="str">
        <f>IF(V3085="","",COUNTIF($V$7:V3085,"該当３"))</f>
        <v/>
      </c>
    </row>
    <row r="3086" spans="2:24">
      <c r="B3086" s="78"/>
      <c r="C3086" s="77"/>
      <c r="D3086" s="78"/>
      <c r="E3086" s="77"/>
      <c r="K3086" s="52" t="str">
        <f t="shared" si="537"/>
        <v/>
      </c>
      <c r="L3086" s="83" t="str">
        <f t="shared" si="538"/>
        <v/>
      </c>
      <c r="M3086" s="53" t="str">
        <f>IF(K3086="","",COUNTIF($K$7:K3086,"ﾘｽﾄ１"))</f>
        <v/>
      </c>
      <c r="N3086" s="53" t="str">
        <f t="shared" si="539"/>
        <v/>
      </c>
      <c r="O3086" s="54" t="str">
        <f t="shared" si="540"/>
        <v/>
      </c>
      <c r="P3086" s="53" t="str">
        <f t="shared" si="531"/>
        <v/>
      </c>
      <c r="Q3086" s="52" t="str">
        <f t="shared" si="532"/>
        <v/>
      </c>
      <c r="R3086" s="55" t="str">
        <f t="shared" si="533"/>
        <v/>
      </c>
      <c r="S3086" s="52" t="str">
        <f t="shared" si="541"/>
        <v/>
      </c>
      <c r="T3086" s="83" t="str">
        <f t="shared" si="534"/>
        <v/>
      </c>
      <c r="U3086" s="53" t="str">
        <f>IF(S3086="","",COUNTIF($S$7:S3086,"該当２"))</f>
        <v/>
      </c>
      <c r="V3086" s="56" t="str">
        <f t="shared" si="535"/>
        <v/>
      </c>
      <c r="W3086" s="83" t="str">
        <f t="shared" si="536"/>
        <v/>
      </c>
      <c r="X3086" s="53" t="str">
        <f>IF(V3086="","",COUNTIF($V$7:V3086,"該当３"))</f>
        <v/>
      </c>
    </row>
    <row r="3087" spans="2:24">
      <c r="B3087" s="78"/>
      <c r="C3087" s="77"/>
      <c r="D3087" s="78"/>
      <c r="E3087" s="77"/>
      <c r="K3087" s="52" t="str">
        <f t="shared" si="537"/>
        <v/>
      </c>
      <c r="L3087" s="83" t="str">
        <f t="shared" si="538"/>
        <v/>
      </c>
      <c r="M3087" s="53" t="str">
        <f>IF(K3087="","",COUNTIF($K$7:K3087,"ﾘｽﾄ１"))</f>
        <v/>
      </c>
      <c r="N3087" s="53" t="str">
        <f t="shared" si="539"/>
        <v/>
      </c>
      <c r="O3087" s="54" t="str">
        <f t="shared" si="540"/>
        <v/>
      </c>
      <c r="P3087" s="53" t="str">
        <f t="shared" si="531"/>
        <v/>
      </c>
      <c r="Q3087" s="52" t="str">
        <f t="shared" si="532"/>
        <v/>
      </c>
      <c r="R3087" s="55" t="str">
        <f t="shared" si="533"/>
        <v/>
      </c>
      <c r="S3087" s="52" t="str">
        <f t="shared" si="541"/>
        <v/>
      </c>
      <c r="T3087" s="83" t="str">
        <f t="shared" si="534"/>
        <v/>
      </c>
      <c r="U3087" s="53" t="str">
        <f>IF(S3087="","",COUNTIF($S$7:S3087,"該当２"))</f>
        <v/>
      </c>
      <c r="V3087" s="56" t="str">
        <f t="shared" si="535"/>
        <v/>
      </c>
      <c r="W3087" s="83" t="str">
        <f t="shared" si="536"/>
        <v/>
      </c>
      <c r="X3087" s="53" t="str">
        <f>IF(V3087="","",COUNTIF($V$7:V3087,"該当３"))</f>
        <v/>
      </c>
    </row>
    <row r="3088" spans="2:24">
      <c r="B3088" s="78"/>
      <c r="C3088" s="77"/>
      <c r="D3088" s="78"/>
      <c r="E3088" s="77"/>
      <c r="K3088" s="52" t="str">
        <f t="shared" si="537"/>
        <v/>
      </c>
      <c r="L3088" s="83" t="str">
        <f t="shared" si="538"/>
        <v/>
      </c>
      <c r="M3088" s="53" t="str">
        <f>IF(K3088="","",COUNTIF($K$7:K3088,"ﾘｽﾄ１"))</f>
        <v/>
      </c>
      <c r="N3088" s="53" t="str">
        <f t="shared" si="539"/>
        <v/>
      </c>
      <c r="O3088" s="54" t="str">
        <f t="shared" si="540"/>
        <v/>
      </c>
      <c r="P3088" s="53" t="str">
        <f t="shared" si="531"/>
        <v/>
      </c>
      <c r="Q3088" s="52" t="str">
        <f t="shared" si="532"/>
        <v/>
      </c>
      <c r="R3088" s="55" t="str">
        <f t="shared" si="533"/>
        <v/>
      </c>
      <c r="S3088" s="52" t="str">
        <f t="shared" si="541"/>
        <v/>
      </c>
      <c r="T3088" s="83" t="str">
        <f t="shared" si="534"/>
        <v/>
      </c>
      <c r="U3088" s="53" t="str">
        <f>IF(S3088="","",COUNTIF($S$7:S3088,"該当２"))</f>
        <v/>
      </c>
      <c r="V3088" s="56" t="str">
        <f t="shared" si="535"/>
        <v/>
      </c>
      <c r="W3088" s="83" t="str">
        <f t="shared" si="536"/>
        <v/>
      </c>
      <c r="X3088" s="53" t="str">
        <f>IF(V3088="","",COUNTIF($V$7:V3088,"該当３"))</f>
        <v/>
      </c>
    </row>
    <row r="3089" spans="2:24">
      <c r="B3089" s="78"/>
      <c r="C3089" s="77"/>
      <c r="D3089" s="78"/>
      <c r="E3089" s="77"/>
      <c r="K3089" s="52" t="str">
        <f t="shared" si="537"/>
        <v/>
      </c>
      <c r="L3089" s="83" t="str">
        <f t="shared" si="538"/>
        <v/>
      </c>
      <c r="M3089" s="53" t="str">
        <f>IF(K3089="","",COUNTIF($K$7:K3089,"ﾘｽﾄ１"))</f>
        <v/>
      </c>
      <c r="N3089" s="53" t="str">
        <f t="shared" si="539"/>
        <v/>
      </c>
      <c r="O3089" s="54" t="str">
        <f t="shared" si="540"/>
        <v/>
      </c>
      <c r="P3089" s="53" t="str">
        <f t="shared" si="531"/>
        <v/>
      </c>
      <c r="Q3089" s="52" t="str">
        <f t="shared" si="532"/>
        <v/>
      </c>
      <c r="R3089" s="55" t="str">
        <f t="shared" si="533"/>
        <v/>
      </c>
      <c r="S3089" s="52" t="str">
        <f t="shared" si="541"/>
        <v/>
      </c>
      <c r="T3089" s="83" t="str">
        <f t="shared" si="534"/>
        <v/>
      </c>
      <c r="U3089" s="53" t="str">
        <f>IF(S3089="","",COUNTIF($S$7:S3089,"該当２"))</f>
        <v/>
      </c>
      <c r="V3089" s="56" t="str">
        <f t="shared" si="535"/>
        <v/>
      </c>
      <c r="W3089" s="83" t="str">
        <f t="shared" si="536"/>
        <v/>
      </c>
      <c r="X3089" s="53" t="str">
        <f>IF(V3089="","",COUNTIF($V$7:V3089,"該当３"))</f>
        <v/>
      </c>
    </row>
    <row r="3090" spans="2:24">
      <c r="B3090" s="78"/>
      <c r="C3090" s="77"/>
      <c r="D3090" s="78"/>
      <c r="E3090" s="77"/>
      <c r="K3090" s="52" t="str">
        <f t="shared" si="537"/>
        <v/>
      </c>
      <c r="L3090" s="83" t="str">
        <f t="shared" si="538"/>
        <v/>
      </c>
      <c r="M3090" s="53" t="str">
        <f>IF(K3090="","",COUNTIF($K$7:K3090,"ﾘｽﾄ１"))</f>
        <v/>
      </c>
      <c r="N3090" s="53" t="str">
        <f t="shared" si="539"/>
        <v/>
      </c>
      <c r="O3090" s="54" t="str">
        <f t="shared" si="540"/>
        <v/>
      </c>
      <c r="P3090" s="53" t="str">
        <f t="shared" si="531"/>
        <v/>
      </c>
      <c r="Q3090" s="52" t="str">
        <f t="shared" si="532"/>
        <v/>
      </c>
      <c r="R3090" s="55" t="str">
        <f t="shared" si="533"/>
        <v/>
      </c>
      <c r="S3090" s="52" t="str">
        <f t="shared" si="541"/>
        <v/>
      </c>
      <c r="T3090" s="83" t="str">
        <f t="shared" si="534"/>
        <v/>
      </c>
      <c r="U3090" s="53" t="str">
        <f>IF(S3090="","",COUNTIF($S$7:S3090,"該当２"))</f>
        <v/>
      </c>
      <c r="V3090" s="56" t="str">
        <f t="shared" si="535"/>
        <v/>
      </c>
      <c r="W3090" s="83" t="str">
        <f t="shared" si="536"/>
        <v/>
      </c>
      <c r="X3090" s="53" t="str">
        <f>IF(V3090="","",COUNTIF($V$7:V3090,"該当３"))</f>
        <v/>
      </c>
    </row>
    <row r="3091" spans="2:24">
      <c r="B3091" s="78"/>
      <c r="C3091" s="77"/>
      <c r="D3091" s="78"/>
      <c r="E3091" s="77"/>
      <c r="K3091" s="52" t="str">
        <f t="shared" si="537"/>
        <v/>
      </c>
      <c r="L3091" s="83" t="str">
        <f t="shared" si="538"/>
        <v/>
      </c>
      <c r="M3091" s="53" t="str">
        <f>IF(K3091="","",COUNTIF($K$7:K3091,"ﾘｽﾄ１"))</f>
        <v/>
      </c>
      <c r="N3091" s="53" t="str">
        <f t="shared" si="539"/>
        <v/>
      </c>
      <c r="O3091" s="54" t="str">
        <f t="shared" si="540"/>
        <v/>
      </c>
      <c r="P3091" s="53" t="str">
        <f t="shared" si="531"/>
        <v/>
      </c>
      <c r="Q3091" s="52" t="str">
        <f t="shared" si="532"/>
        <v/>
      </c>
      <c r="R3091" s="55" t="str">
        <f t="shared" si="533"/>
        <v/>
      </c>
      <c r="S3091" s="52" t="str">
        <f t="shared" si="541"/>
        <v/>
      </c>
      <c r="T3091" s="83" t="str">
        <f t="shared" si="534"/>
        <v/>
      </c>
      <c r="U3091" s="53" t="str">
        <f>IF(S3091="","",COUNTIF($S$7:S3091,"該当２"))</f>
        <v/>
      </c>
      <c r="V3091" s="56" t="str">
        <f t="shared" si="535"/>
        <v/>
      </c>
      <c r="W3091" s="83" t="str">
        <f t="shared" si="536"/>
        <v/>
      </c>
      <c r="X3091" s="53" t="str">
        <f>IF(V3091="","",COUNTIF($V$7:V3091,"該当３"))</f>
        <v/>
      </c>
    </row>
    <row r="3092" spans="2:24">
      <c r="B3092" s="78"/>
      <c r="C3092" s="77"/>
      <c r="D3092" s="78"/>
      <c r="E3092" s="77"/>
      <c r="K3092" s="52" t="str">
        <f t="shared" si="537"/>
        <v/>
      </c>
      <c r="L3092" s="83" t="str">
        <f t="shared" si="538"/>
        <v/>
      </c>
      <c r="M3092" s="53" t="str">
        <f>IF(K3092="","",COUNTIF($K$7:K3092,"ﾘｽﾄ１"))</f>
        <v/>
      </c>
      <c r="N3092" s="53" t="str">
        <f t="shared" si="539"/>
        <v/>
      </c>
      <c r="O3092" s="54" t="str">
        <f t="shared" si="540"/>
        <v/>
      </c>
      <c r="P3092" s="53" t="str">
        <f t="shared" si="531"/>
        <v/>
      </c>
      <c r="Q3092" s="52" t="str">
        <f t="shared" si="532"/>
        <v/>
      </c>
      <c r="R3092" s="55" t="str">
        <f t="shared" si="533"/>
        <v/>
      </c>
      <c r="S3092" s="52" t="str">
        <f t="shared" si="541"/>
        <v/>
      </c>
      <c r="T3092" s="83" t="str">
        <f t="shared" si="534"/>
        <v/>
      </c>
      <c r="U3092" s="53" t="str">
        <f>IF(S3092="","",COUNTIF($S$7:S3092,"該当２"))</f>
        <v/>
      </c>
      <c r="V3092" s="56" t="str">
        <f t="shared" si="535"/>
        <v/>
      </c>
      <c r="W3092" s="83" t="str">
        <f t="shared" si="536"/>
        <v/>
      </c>
      <c r="X3092" s="53" t="str">
        <f>IF(V3092="","",COUNTIF($V$7:V3092,"該当３"))</f>
        <v/>
      </c>
    </row>
    <row r="3093" spans="2:24">
      <c r="B3093" s="78"/>
      <c r="C3093" s="77"/>
      <c r="D3093" s="78"/>
      <c r="E3093" s="77"/>
      <c r="K3093" s="52" t="str">
        <f t="shared" si="537"/>
        <v/>
      </c>
      <c r="L3093" s="83" t="str">
        <f t="shared" si="538"/>
        <v/>
      </c>
      <c r="M3093" s="53" t="str">
        <f>IF(K3093="","",COUNTIF($K$7:K3093,"ﾘｽﾄ１"))</f>
        <v/>
      </c>
      <c r="N3093" s="53" t="str">
        <f t="shared" si="539"/>
        <v/>
      </c>
      <c r="O3093" s="54" t="str">
        <f t="shared" si="540"/>
        <v/>
      </c>
      <c r="P3093" s="53" t="str">
        <f t="shared" si="531"/>
        <v/>
      </c>
      <c r="Q3093" s="52" t="str">
        <f t="shared" si="532"/>
        <v/>
      </c>
      <c r="R3093" s="55" t="str">
        <f t="shared" si="533"/>
        <v/>
      </c>
      <c r="S3093" s="52" t="str">
        <f t="shared" si="541"/>
        <v/>
      </c>
      <c r="T3093" s="83" t="str">
        <f t="shared" si="534"/>
        <v/>
      </c>
      <c r="U3093" s="53" t="str">
        <f>IF(S3093="","",COUNTIF($S$7:S3093,"該当２"))</f>
        <v/>
      </c>
      <c r="V3093" s="56" t="str">
        <f t="shared" si="535"/>
        <v/>
      </c>
      <c r="W3093" s="83" t="str">
        <f t="shared" si="536"/>
        <v/>
      </c>
      <c r="X3093" s="53" t="str">
        <f>IF(V3093="","",COUNTIF($V$7:V3093,"該当３"))</f>
        <v/>
      </c>
    </row>
    <row r="3094" spans="2:24">
      <c r="B3094" s="78"/>
      <c r="C3094" s="77"/>
      <c r="D3094" s="78"/>
      <c r="E3094" s="77"/>
      <c r="K3094" s="52" t="str">
        <f t="shared" si="537"/>
        <v/>
      </c>
      <c r="L3094" s="83" t="str">
        <f t="shared" si="538"/>
        <v/>
      </c>
      <c r="M3094" s="53" t="str">
        <f>IF(K3094="","",COUNTIF($K$7:K3094,"ﾘｽﾄ１"))</f>
        <v/>
      </c>
      <c r="N3094" s="53" t="str">
        <f t="shared" si="539"/>
        <v/>
      </c>
      <c r="O3094" s="54" t="str">
        <f t="shared" si="540"/>
        <v/>
      </c>
      <c r="P3094" s="53" t="str">
        <f t="shared" si="531"/>
        <v/>
      </c>
      <c r="Q3094" s="52" t="str">
        <f t="shared" si="532"/>
        <v/>
      </c>
      <c r="R3094" s="55" t="str">
        <f t="shared" si="533"/>
        <v/>
      </c>
      <c r="S3094" s="52" t="str">
        <f t="shared" si="541"/>
        <v/>
      </c>
      <c r="T3094" s="83" t="str">
        <f t="shared" si="534"/>
        <v/>
      </c>
      <c r="U3094" s="53" t="str">
        <f>IF(S3094="","",COUNTIF($S$7:S3094,"該当２"))</f>
        <v/>
      </c>
      <c r="V3094" s="56" t="str">
        <f t="shared" si="535"/>
        <v/>
      </c>
      <c r="W3094" s="83" t="str">
        <f t="shared" si="536"/>
        <v/>
      </c>
      <c r="X3094" s="53" t="str">
        <f>IF(V3094="","",COUNTIF($V$7:V3094,"該当３"))</f>
        <v/>
      </c>
    </row>
    <row r="3095" spans="2:24">
      <c r="B3095" s="78"/>
      <c r="C3095" s="77"/>
      <c r="D3095" s="78"/>
      <c r="E3095" s="77"/>
      <c r="K3095" s="52" t="str">
        <f t="shared" si="537"/>
        <v/>
      </c>
      <c r="L3095" s="83" t="str">
        <f t="shared" si="538"/>
        <v/>
      </c>
      <c r="M3095" s="53" t="str">
        <f>IF(K3095="","",COUNTIF($K$7:K3095,"ﾘｽﾄ１"))</f>
        <v/>
      </c>
      <c r="N3095" s="53" t="str">
        <f t="shared" si="539"/>
        <v/>
      </c>
      <c r="O3095" s="54" t="str">
        <f t="shared" si="540"/>
        <v/>
      </c>
      <c r="P3095" s="53" t="str">
        <f t="shared" si="531"/>
        <v/>
      </c>
      <c r="Q3095" s="52" t="str">
        <f t="shared" si="532"/>
        <v/>
      </c>
      <c r="R3095" s="55" t="str">
        <f t="shared" si="533"/>
        <v/>
      </c>
      <c r="S3095" s="52" t="str">
        <f t="shared" si="541"/>
        <v/>
      </c>
      <c r="T3095" s="83" t="str">
        <f t="shared" si="534"/>
        <v/>
      </c>
      <c r="U3095" s="53" t="str">
        <f>IF(S3095="","",COUNTIF($S$7:S3095,"該当２"))</f>
        <v/>
      </c>
      <c r="V3095" s="56" t="str">
        <f t="shared" si="535"/>
        <v/>
      </c>
      <c r="W3095" s="83" t="str">
        <f t="shared" si="536"/>
        <v/>
      </c>
      <c r="X3095" s="53" t="str">
        <f>IF(V3095="","",COUNTIF($V$7:V3095,"該当３"))</f>
        <v/>
      </c>
    </row>
    <row r="3096" spans="2:24">
      <c r="B3096" s="78"/>
      <c r="C3096" s="77"/>
      <c r="D3096" s="78"/>
      <c r="E3096" s="77"/>
      <c r="K3096" s="52" t="str">
        <f t="shared" si="537"/>
        <v/>
      </c>
      <c r="L3096" s="83" t="str">
        <f t="shared" si="538"/>
        <v/>
      </c>
      <c r="M3096" s="53" t="str">
        <f>IF(K3096="","",COUNTIF($K$7:K3096,"ﾘｽﾄ１"))</f>
        <v/>
      </c>
      <c r="N3096" s="53" t="str">
        <f t="shared" si="539"/>
        <v/>
      </c>
      <c r="O3096" s="54" t="str">
        <f t="shared" si="540"/>
        <v/>
      </c>
      <c r="P3096" s="53" t="str">
        <f t="shared" si="531"/>
        <v/>
      </c>
      <c r="Q3096" s="52" t="str">
        <f t="shared" si="532"/>
        <v/>
      </c>
      <c r="R3096" s="55" t="str">
        <f t="shared" si="533"/>
        <v/>
      </c>
      <c r="S3096" s="52" t="str">
        <f t="shared" si="541"/>
        <v/>
      </c>
      <c r="T3096" s="83" t="str">
        <f t="shared" si="534"/>
        <v/>
      </c>
      <c r="U3096" s="53" t="str">
        <f>IF(S3096="","",COUNTIF($S$7:S3096,"該当２"))</f>
        <v/>
      </c>
      <c r="V3096" s="56" t="str">
        <f t="shared" si="535"/>
        <v/>
      </c>
      <c r="W3096" s="83" t="str">
        <f t="shared" si="536"/>
        <v/>
      </c>
      <c r="X3096" s="53" t="str">
        <f>IF(V3096="","",COUNTIF($V$7:V3096,"該当３"))</f>
        <v/>
      </c>
    </row>
    <row r="3097" spans="2:24">
      <c r="B3097" s="78"/>
      <c r="C3097" s="77"/>
      <c r="D3097" s="78"/>
      <c r="E3097" s="77"/>
      <c r="K3097" s="52" t="str">
        <f t="shared" si="537"/>
        <v/>
      </c>
      <c r="L3097" s="83" t="str">
        <f t="shared" si="538"/>
        <v/>
      </c>
      <c r="M3097" s="53" t="str">
        <f>IF(K3097="","",COUNTIF($K$7:K3097,"ﾘｽﾄ１"))</f>
        <v/>
      </c>
      <c r="N3097" s="53" t="str">
        <f t="shared" si="539"/>
        <v/>
      </c>
      <c r="O3097" s="54" t="str">
        <f t="shared" si="540"/>
        <v/>
      </c>
      <c r="P3097" s="53" t="str">
        <f t="shared" si="531"/>
        <v/>
      </c>
      <c r="Q3097" s="52" t="str">
        <f t="shared" si="532"/>
        <v/>
      </c>
      <c r="R3097" s="55" t="str">
        <f t="shared" si="533"/>
        <v/>
      </c>
      <c r="S3097" s="52" t="str">
        <f t="shared" si="541"/>
        <v/>
      </c>
      <c r="T3097" s="83" t="str">
        <f t="shared" si="534"/>
        <v/>
      </c>
      <c r="U3097" s="53" t="str">
        <f>IF(S3097="","",COUNTIF($S$7:S3097,"該当２"))</f>
        <v/>
      </c>
      <c r="V3097" s="56" t="str">
        <f t="shared" si="535"/>
        <v/>
      </c>
      <c r="W3097" s="83" t="str">
        <f t="shared" si="536"/>
        <v/>
      </c>
      <c r="X3097" s="53" t="str">
        <f>IF(V3097="","",COUNTIF($V$7:V3097,"該当３"))</f>
        <v/>
      </c>
    </row>
    <row r="3098" spans="2:24">
      <c r="B3098" s="78"/>
      <c r="C3098" s="77"/>
      <c r="D3098" s="78"/>
      <c r="E3098" s="77"/>
      <c r="K3098" s="52" t="str">
        <f t="shared" si="537"/>
        <v/>
      </c>
      <c r="L3098" s="83" t="str">
        <f t="shared" si="538"/>
        <v/>
      </c>
      <c r="M3098" s="53" t="str">
        <f>IF(K3098="","",COUNTIF($K$7:K3098,"ﾘｽﾄ１"))</f>
        <v/>
      </c>
      <c r="N3098" s="53" t="str">
        <f t="shared" si="539"/>
        <v/>
      </c>
      <c r="O3098" s="54" t="str">
        <f t="shared" si="540"/>
        <v/>
      </c>
      <c r="P3098" s="53" t="str">
        <f t="shared" si="531"/>
        <v/>
      </c>
      <c r="Q3098" s="52" t="str">
        <f t="shared" si="532"/>
        <v/>
      </c>
      <c r="R3098" s="55" t="str">
        <f t="shared" si="533"/>
        <v/>
      </c>
      <c r="S3098" s="52" t="str">
        <f t="shared" si="541"/>
        <v/>
      </c>
      <c r="T3098" s="83" t="str">
        <f t="shared" si="534"/>
        <v/>
      </c>
      <c r="U3098" s="53" t="str">
        <f>IF(S3098="","",COUNTIF($S$7:S3098,"該当２"))</f>
        <v/>
      </c>
      <c r="V3098" s="56" t="str">
        <f t="shared" si="535"/>
        <v/>
      </c>
      <c r="W3098" s="83" t="str">
        <f t="shared" si="536"/>
        <v/>
      </c>
      <c r="X3098" s="53" t="str">
        <f>IF(V3098="","",COUNTIF($V$7:V3098,"該当３"))</f>
        <v/>
      </c>
    </row>
    <row r="3099" spans="2:24">
      <c r="B3099" s="78"/>
      <c r="C3099" s="77"/>
      <c r="D3099" s="78"/>
      <c r="E3099" s="77"/>
      <c r="K3099" s="52" t="str">
        <f t="shared" si="537"/>
        <v/>
      </c>
      <c r="L3099" s="83" t="str">
        <f t="shared" si="538"/>
        <v/>
      </c>
      <c r="M3099" s="53" t="str">
        <f>IF(K3099="","",COUNTIF($K$7:K3099,"ﾘｽﾄ１"))</f>
        <v/>
      </c>
      <c r="N3099" s="53" t="str">
        <f t="shared" si="539"/>
        <v/>
      </c>
      <c r="O3099" s="54" t="str">
        <f t="shared" si="540"/>
        <v/>
      </c>
      <c r="P3099" s="53" t="str">
        <f t="shared" si="531"/>
        <v/>
      </c>
      <c r="Q3099" s="52" t="str">
        <f t="shared" si="532"/>
        <v/>
      </c>
      <c r="R3099" s="55" t="str">
        <f t="shared" si="533"/>
        <v/>
      </c>
      <c r="S3099" s="52" t="str">
        <f t="shared" si="541"/>
        <v/>
      </c>
      <c r="T3099" s="83" t="str">
        <f t="shared" si="534"/>
        <v/>
      </c>
      <c r="U3099" s="53" t="str">
        <f>IF(S3099="","",COUNTIF($S$7:S3099,"該当２"))</f>
        <v/>
      </c>
      <c r="V3099" s="56" t="str">
        <f t="shared" si="535"/>
        <v/>
      </c>
      <c r="W3099" s="83" t="str">
        <f t="shared" si="536"/>
        <v/>
      </c>
      <c r="X3099" s="53" t="str">
        <f>IF(V3099="","",COUNTIF($V$7:V3099,"該当３"))</f>
        <v/>
      </c>
    </row>
    <row r="3100" spans="2:24">
      <c r="B3100" s="78"/>
      <c r="C3100" s="77"/>
      <c r="D3100" s="78"/>
      <c r="E3100" s="77"/>
      <c r="K3100" s="52" t="str">
        <f t="shared" si="537"/>
        <v/>
      </c>
      <c r="L3100" s="83" t="str">
        <f t="shared" si="538"/>
        <v/>
      </c>
      <c r="M3100" s="53" t="str">
        <f>IF(K3100="","",COUNTIF($K$7:K3100,"ﾘｽﾄ１"))</f>
        <v/>
      </c>
      <c r="N3100" s="53" t="str">
        <f t="shared" si="539"/>
        <v/>
      </c>
      <c r="O3100" s="54" t="str">
        <f t="shared" si="540"/>
        <v/>
      </c>
      <c r="P3100" s="53" t="str">
        <f t="shared" si="531"/>
        <v/>
      </c>
      <c r="Q3100" s="52" t="str">
        <f t="shared" si="532"/>
        <v/>
      </c>
      <c r="R3100" s="55" t="str">
        <f t="shared" si="533"/>
        <v/>
      </c>
      <c r="S3100" s="52" t="str">
        <f t="shared" si="541"/>
        <v/>
      </c>
      <c r="T3100" s="83" t="str">
        <f t="shared" si="534"/>
        <v/>
      </c>
      <c r="U3100" s="53" t="str">
        <f>IF(S3100="","",COUNTIF($S$7:S3100,"該当２"))</f>
        <v/>
      </c>
      <c r="V3100" s="56" t="str">
        <f t="shared" si="535"/>
        <v/>
      </c>
      <c r="W3100" s="83" t="str">
        <f t="shared" si="536"/>
        <v/>
      </c>
      <c r="X3100" s="53" t="str">
        <f>IF(V3100="","",COUNTIF($V$7:V3100,"該当３"))</f>
        <v/>
      </c>
    </row>
    <row r="3101" spans="2:24">
      <c r="B3101" s="78"/>
      <c r="C3101" s="77"/>
      <c r="D3101" s="78"/>
      <c r="E3101" s="77"/>
      <c r="K3101" s="52" t="str">
        <f t="shared" si="537"/>
        <v/>
      </c>
      <c r="L3101" s="83" t="str">
        <f t="shared" si="538"/>
        <v/>
      </c>
      <c r="M3101" s="53" t="str">
        <f>IF(K3101="","",COUNTIF($K$7:K3101,"ﾘｽﾄ１"))</f>
        <v/>
      </c>
      <c r="N3101" s="53" t="str">
        <f t="shared" si="539"/>
        <v/>
      </c>
      <c r="O3101" s="54" t="str">
        <f t="shared" si="540"/>
        <v/>
      </c>
      <c r="P3101" s="53" t="str">
        <f t="shared" si="531"/>
        <v/>
      </c>
      <c r="Q3101" s="52" t="str">
        <f t="shared" si="532"/>
        <v/>
      </c>
      <c r="R3101" s="55" t="str">
        <f t="shared" si="533"/>
        <v/>
      </c>
      <c r="S3101" s="52" t="str">
        <f t="shared" si="541"/>
        <v/>
      </c>
      <c r="T3101" s="83" t="str">
        <f t="shared" si="534"/>
        <v/>
      </c>
      <c r="U3101" s="53" t="str">
        <f>IF(S3101="","",COUNTIF($S$7:S3101,"該当２"))</f>
        <v/>
      </c>
      <c r="V3101" s="56" t="str">
        <f t="shared" si="535"/>
        <v/>
      </c>
      <c r="W3101" s="83" t="str">
        <f t="shared" si="536"/>
        <v/>
      </c>
      <c r="X3101" s="53" t="str">
        <f>IF(V3101="","",COUNTIF($V$7:V3101,"該当３"))</f>
        <v/>
      </c>
    </row>
    <row r="3102" spans="2:24">
      <c r="B3102" s="78"/>
      <c r="C3102" s="77"/>
      <c r="D3102" s="78"/>
      <c r="E3102" s="77"/>
      <c r="K3102" s="52" t="str">
        <f t="shared" si="537"/>
        <v/>
      </c>
      <c r="L3102" s="83" t="str">
        <f t="shared" si="538"/>
        <v/>
      </c>
      <c r="M3102" s="53" t="str">
        <f>IF(K3102="","",COUNTIF($K$7:K3102,"ﾘｽﾄ１"))</f>
        <v/>
      </c>
      <c r="N3102" s="53" t="str">
        <f t="shared" si="539"/>
        <v/>
      </c>
      <c r="O3102" s="54" t="str">
        <f t="shared" si="540"/>
        <v/>
      </c>
      <c r="P3102" s="53" t="str">
        <f t="shared" si="531"/>
        <v/>
      </c>
      <c r="Q3102" s="52" t="str">
        <f t="shared" si="532"/>
        <v/>
      </c>
      <c r="R3102" s="55" t="str">
        <f t="shared" si="533"/>
        <v/>
      </c>
      <c r="S3102" s="52" t="str">
        <f t="shared" si="541"/>
        <v/>
      </c>
      <c r="T3102" s="83" t="str">
        <f t="shared" si="534"/>
        <v/>
      </c>
      <c r="U3102" s="53" t="str">
        <f>IF(S3102="","",COUNTIF($S$7:S3102,"該当２"))</f>
        <v/>
      </c>
      <c r="V3102" s="56" t="str">
        <f t="shared" si="535"/>
        <v/>
      </c>
      <c r="W3102" s="83" t="str">
        <f t="shared" si="536"/>
        <v/>
      </c>
      <c r="X3102" s="53" t="str">
        <f>IF(V3102="","",COUNTIF($V$7:V3102,"該当３"))</f>
        <v/>
      </c>
    </row>
    <row r="3103" spans="2:24">
      <c r="B3103" s="78"/>
      <c r="C3103" s="77"/>
      <c r="D3103" s="78"/>
      <c r="E3103" s="77"/>
      <c r="K3103" s="52" t="str">
        <f t="shared" si="537"/>
        <v/>
      </c>
      <c r="L3103" s="83" t="str">
        <f t="shared" si="538"/>
        <v/>
      </c>
      <c r="M3103" s="53" t="str">
        <f>IF(K3103="","",COUNTIF($K$7:K3103,"ﾘｽﾄ１"))</f>
        <v/>
      </c>
      <c r="N3103" s="53" t="str">
        <f t="shared" si="539"/>
        <v/>
      </c>
      <c r="O3103" s="54" t="str">
        <f t="shared" si="540"/>
        <v/>
      </c>
      <c r="P3103" s="53" t="str">
        <f t="shared" si="531"/>
        <v/>
      </c>
      <c r="Q3103" s="52" t="str">
        <f t="shared" si="532"/>
        <v/>
      </c>
      <c r="R3103" s="55" t="str">
        <f t="shared" si="533"/>
        <v/>
      </c>
      <c r="S3103" s="52" t="str">
        <f t="shared" si="541"/>
        <v/>
      </c>
      <c r="T3103" s="83" t="str">
        <f t="shared" si="534"/>
        <v/>
      </c>
      <c r="U3103" s="53" t="str">
        <f>IF(S3103="","",COUNTIF($S$7:S3103,"該当２"))</f>
        <v/>
      </c>
      <c r="V3103" s="56" t="str">
        <f t="shared" si="535"/>
        <v/>
      </c>
      <c r="W3103" s="83" t="str">
        <f t="shared" si="536"/>
        <v/>
      </c>
      <c r="X3103" s="53" t="str">
        <f>IF(V3103="","",COUNTIF($V$7:V3103,"該当３"))</f>
        <v/>
      </c>
    </row>
    <row r="3104" spans="2:24">
      <c r="B3104" s="78"/>
      <c r="C3104" s="77"/>
      <c r="D3104" s="78"/>
      <c r="E3104" s="77"/>
      <c r="K3104" s="52" t="str">
        <f t="shared" si="537"/>
        <v/>
      </c>
      <c r="L3104" s="83" t="str">
        <f t="shared" si="538"/>
        <v/>
      </c>
      <c r="M3104" s="53" t="str">
        <f>IF(K3104="","",COUNTIF($K$7:K3104,"ﾘｽﾄ１"))</f>
        <v/>
      </c>
      <c r="N3104" s="53" t="str">
        <f t="shared" si="539"/>
        <v/>
      </c>
      <c r="O3104" s="54" t="str">
        <f t="shared" si="540"/>
        <v/>
      </c>
      <c r="P3104" s="53" t="str">
        <f t="shared" si="531"/>
        <v/>
      </c>
      <c r="Q3104" s="52" t="str">
        <f t="shared" si="532"/>
        <v/>
      </c>
      <c r="R3104" s="55" t="str">
        <f t="shared" si="533"/>
        <v/>
      </c>
      <c r="S3104" s="52" t="str">
        <f t="shared" si="541"/>
        <v/>
      </c>
      <c r="T3104" s="83" t="str">
        <f t="shared" si="534"/>
        <v/>
      </c>
      <c r="U3104" s="53" t="str">
        <f>IF(S3104="","",COUNTIF($S$7:S3104,"該当２"))</f>
        <v/>
      </c>
      <c r="V3104" s="56" t="str">
        <f t="shared" si="535"/>
        <v/>
      </c>
      <c r="W3104" s="83" t="str">
        <f t="shared" si="536"/>
        <v/>
      </c>
      <c r="X3104" s="53" t="str">
        <f>IF(V3104="","",COUNTIF($V$7:V3104,"該当３"))</f>
        <v/>
      </c>
    </row>
    <row r="3105" spans="2:24">
      <c r="B3105" s="78"/>
      <c r="C3105" s="77"/>
      <c r="D3105" s="78"/>
      <c r="E3105" s="77"/>
      <c r="K3105" s="52" t="str">
        <f t="shared" si="537"/>
        <v/>
      </c>
      <c r="L3105" s="83" t="str">
        <f t="shared" si="538"/>
        <v/>
      </c>
      <c r="M3105" s="53" t="str">
        <f>IF(K3105="","",COUNTIF($K$7:K3105,"ﾘｽﾄ１"))</f>
        <v/>
      </c>
      <c r="N3105" s="53" t="str">
        <f t="shared" si="539"/>
        <v/>
      </c>
      <c r="O3105" s="54" t="str">
        <f t="shared" si="540"/>
        <v/>
      </c>
      <c r="P3105" s="53" t="str">
        <f t="shared" si="531"/>
        <v/>
      </c>
      <c r="Q3105" s="52" t="str">
        <f t="shared" si="532"/>
        <v/>
      </c>
      <c r="R3105" s="55" t="str">
        <f t="shared" si="533"/>
        <v/>
      </c>
      <c r="S3105" s="52" t="str">
        <f t="shared" si="541"/>
        <v/>
      </c>
      <c r="T3105" s="83" t="str">
        <f t="shared" si="534"/>
        <v/>
      </c>
      <c r="U3105" s="53" t="str">
        <f>IF(S3105="","",COUNTIF($S$7:S3105,"該当２"))</f>
        <v/>
      </c>
      <c r="V3105" s="56" t="str">
        <f t="shared" si="535"/>
        <v/>
      </c>
      <c r="W3105" s="83" t="str">
        <f t="shared" si="536"/>
        <v/>
      </c>
      <c r="X3105" s="53" t="str">
        <f>IF(V3105="","",COUNTIF($V$7:V3105,"該当３"))</f>
        <v/>
      </c>
    </row>
    <row r="3106" spans="2:24">
      <c r="B3106" s="78"/>
      <c r="C3106" s="77"/>
      <c r="D3106" s="78"/>
      <c r="E3106" s="77"/>
      <c r="K3106" s="52" t="str">
        <f t="shared" si="537"/>
        <v/>
      </c>
      <c r="L3106" s="83" t="str">
        <f t="shared" si="538"/>
        <v/>
      </c>
      <c r="M3106" s="53" t="str">
        <f>IF(K3106="","",COUNTIF($K$7:K3106,"ﾘｽﾄ１"))</f>
        <v/>
      </c>
      <c r="N3106" s="53" t="str">
        <f t="shared" si="539"/>
        <v/>
      </c>
      <c r="O3106" s="54" t="str">
        <f t="shared" si="540"/>
        <v/>
      </c>
      <c r="P3106" s="53" t="str">
        <f t="shared" si="531"/>
        <v/>
      </c>
      <c r="Q3106" s="52" t="str">
        <f t="shared" si="532"/>
        <v/>
      </c>
      <c r="R3106" s="55" t="str">
        <f t="shared" si="533"/>
        <v/>
      </c>
      <c r="S3106" s="52" t="str">
        <f t="shared" si="541"/>
        <v/>
      </c>
      <c r="T3106" s="83" t="str">
        <f t="shared" si="534"/>
        <v/>
      </c>
      <c r="U3106" s="53" t="str">
        <f>IF(S3106="","",COUNTIF($S$7:S3106,"該当２"))</f>
        <v/>
      </c>
      <c r="V3106" s="56" t="str">
        <f t="shared" si="535"/>
        <v/>
      </c>
      <c r="W3106" s="83" t="str">
        <f t="shared" si="536"/>
        <v/>
      </c>
      <c r="X3106" s="53" t="str">
        <f>IF(V3106="","",COUNTIF($V$7:V3106,"該当３"))</f>
        <v/>
      </c>
    </row>
    <row r="3107" spans="2:24">
      <c r="B3107" s="78"/>
      <c r="C3107" s="77"/>
      <c r="D3107" s="78"/>
      <c r="E3107" s="77"/>
      <c r="K3107" s="52" t="str">
        <f t="shared" si="537"/>
        <v/>
      </c>
      <c r="L3107" s="83" t="str">
        <f t="shared" si="538"/>
        <v/>
      </c>
      <c r="M3107" s="53" t="str">
        <f>IF(K3107="","",COUNTIF($K$7:K3107,"ﾘｽﾄ１"))</f>
        <v/>
      </c>
      <c r="N3107" s="53" t="str">
        <f t="shared" si="539"/>
        <v/>
      </c>
      <c r="O3107" s="54" t="str">
        <f t="shared" si="540"/>
        <v/>
      </c>
      <c r="P3107" s="53" t="str">
        <f t="shared" si="531"/>
        <v/>
      </c>
      <c r="Q3107" s="52" t="str">
        <f t="shared" si="532"/>
        <v/>
      </c>
      <c r="R3107" s="55" t="str">
        <f t="shared" si="533"/>
        <v/>
      </c>
      <c r="S3107" s="52" t="str">
        <f t="shared" si="541"/>
        <v/>
      </c>
      <c r="T3107" s="83" t="str">
        <f t="shared" si="534"/>
        <v/>
      </c>
      <c r="U3107" s="53" t="str">
        <f>IF(S3107="","",COUNTIF($S$7:S3107,"該当２"))</f>
        <v/>
      </c>
      <c r="V3107" s="56" t="str">
        <f t="shared" si="535"/>
        <v/>
      </c>
      <c r="W3107" s="83" t="str">
        <f t="shared" si="536"/>
        <v/>
      </c>
      <c r="X3107" s="53" t="str">
        <f>IF(V3107="","",COUNTIF($V$7:V3107,"該当３"))</f>
        <v/>
      </c>
    </row>
    <row r="3108" spans="2:24">
      <c r="B3108" s="78"/>
      <c r="C3108" s="77"/>
      <c r="D3108" s="78"/>
      <c r="E3108" s="77"/>
      <c r="K3108" s="52" t="str">
        <f t="shared" si="537"/>
        <v/>
      </c>
      <c r="L3108" s="83" t="str">
        <f t="shared" si="538"/>
        <v/>
      </c>
      <c r="M3108" s="53" t="str">
        <f>IF(K3108="","",COUNTIF($K$7:K3108,"ﾘｽﾄ１"))</f>
        <v/>
      </c>
      <c r="N3108" s="53" t="str">
        <f t="shared" si="539"/>
        <v/>
      </c>
      <c r="O3108" s="54" t="str">
        <f t="shared" si="540"/>
        <v/>
      </c>
      <c r="P3108" s="53" t="str">
        <f t="shared" si="531"/>
        <v/>
      </c>
      <c r="Q3108" s="52" t="str">
        <f t="shared" si="532"/>
        <v/>
      </c>
      <c r="R3108" s="55" t="str">
        <f t="shared" si="533"/>
        <v/>
      </c>
      <c r="S3108" s="52" t="str">
        <f t="shared" si="541"/>
        <v/>
      </c>
      <c r="T3108" s="83" t="str">
        <f t="shared" si="534"/>
        <v/>
      </c>
      <c r="U3108" s="53" t="str">
        <f>IF(S3108="","",COUNTIF($S$7:S3108,"該当２"))</f>
        <v/>
      </c>
      <c r="V3108" s="56" t="str">
        <f t="shared" si="535"/>
        <v/>
      </c>
      <c r="W3108" s="83" t="str">
        <f t="shared" si="536"/>
        <v/>
      </c>
      <c r="X3108" s="53" t="str">
        <f>IF(V3108="","",COUNTIF($V$7:V3108,"該当３"))</f>
        <v/>
      </c>
    </row>
    <row r="3109" spans="2:24">
      <c r="B3109" s="78"/>
      <c r="C3109" s="77"/>
      <c r="D3109" s="78"/>
      <c r="E3109" s="77"/>
      <c r="K3109" s="52" t="str">
        <f t="shared" si="537"/>
        <v/>
      </c>
      <c r="L3109" s="83" t="str">
        <f t="shared" si="538"/>
        <v/>
      </c>
      <c r="M3109" s="53" t="str">
        <f>IF(K3109="","",COUNTIF($K$7:K3109,"ﾘｽﾄ１"))</f>
        <v/>
      </c>
      <c r="N3109" s="53" t="str">
        <f t="shared" si="539"/>
        <v/>
      </c>
      <c r="O3109" s="54" t="str">
        <f t="shared" si="540"/>
        <v/>
      </c>
      <c r="P3109" s="53" t="str">
        <f t="shared" si="531"/>
        <v/>
      </c>
      <c r="Q3109" s="52" t="str">
        <f t="shared" si="532"/>
        <v/>
      </c>
      <c r="R3109" s="55" t="str">
        <f t="shared" si="533"/>
        <v/>
      </c>
      <c r="S3109" s="52" t="str">
        <f t="shared" si="541"/>
        <v/>
      </c>
      <c r="T3109" s="83" t="str">
        <f t="shared" si="534"/>
        <v/>
      </c>
      <c r="U3109" s="53" t="str">
        <f>IF(S3109="","",COUNTIF($S$7:S3109,"該当２"))</f>
        <v/>
      </c>
      <c r="V3109" s="56" t="str">
        <f t="shared" si="535"/>
        <v/>
      </c>
      <c r="W3109" s="83" t="str">
        <f t="shared" si="536"/>
        <v/>
      </c>
      <c r="X3109" s="53" t="str">
        <f>IF(V3109="","",COUNTIF($V$7:V3109,"該当３"))</f>
        <v/>
      </c>
    </row>
    <row r="3110" spans="2:24">
      <c r="B3110" s="78"/>
      <c r="C3110" s="77"/>
      <c r="D3110" s="78"/>
      <c r="E3110" s="77"/>
      <c r="K3110" s="52" t="str">
        <f t="shared" si="537"/>
        <v/>
      </c>
      <c r="L3110" s="83" t="str">
        <f t="shared" si="538"/>
        <v/>
      </c>
      <c r="M3110" s="53" t="str">
        <f>IF(K3110="","",COUNTIF($K$7:K3110,"ﾘｽﾄ１"))</f>
        <v/>
      </c>
      <c r="N3110" s="53" t="str">
        <f t="shared" si="539"/>
        <v/>
      </c>
      <c r="O3110" s="54" t="str">
        <f t="shared" si="540"/>
        <v/>
      </c>
      <c r="P3110" s="53" t="str">
        <f t="shared" si="531"/>
        <v/>
      </c>
      <c r="Q3110" s="52" t="str">
        <f t="shared" si="532"/>
        <v/>
      </c>
      <c r="R3110" s="55" t="str">
        <f t="shared" si="533"/>
        <v/>
      </c>
      <c r="S3110" s="52" t="str">
        <f t="shared" si="541"/>
        <v/>
      </c>
      <c r="T3110" s="83" t="str">
        <f t="shared" si="534"/>
        <v/>
      </c>
      <c r="U3110" s="53" t="str">
        <f>IF(S3110="","",COUNTIF($S$7:S3110,"該当２"))</f>
        <v/>
      </c>
      <c r="V3110" s="56" t="str">
        <f t="shared" si="535"/>
        <v/>
      </c>
      <c r="W3110" s="83" t="str">
        <f t="shared" si="536"/>
        <v/>
      </c>
      <c r="X3110" s="53" t="str">
        <f>IF(V3110="","",COUNTIF($V$7:V3110,"該当３"))</f>
        <v/>
      </c>
    </row>
    <row r="3111" spans="2:24">
      <c r="B3111" s="78"/>
      <c r="C3111" s="77"/>
      <c r="D3111" s="78"/>
      <c r="E3111" s="77"/>
      <c r="K3111" s="52" t="str">
        <f t="shared" si="537"/>
        <v/>
      </c>
      <c r="L3111" s="83" t="str">
        <f t="shared" si="538"/>
        <v/>
      </c>
      <c r="M3111" s="53" t="str">
        <f>IF(K3111="","",COUNTIF($K$7:K3111,"ﾘｽﾄ１"))</f>
        <v/>
      </c>
      <c r="N3111" s="53" t="str">
        <f t="shared" si="539"/>
        <v/>
      </c>
      <c r="O3111" s="54" t="str">
        <f t="shared" si="540"/>
        <v/>
      </c>
      <c r="P3111" s="53" t="str">
        <f t="shared" si="531"/>
        <v/>
      </c>
      <c r="Q3111" s="52" t="str">
        <f t="shared" si="532"/>
        <v/>
      </c>
      <c r="R3111" s="55" t="str">
        <f t="shared" si="533"/>
        <v/>
      </c>
      <c r="S3111" s="52" t="str">
        <f t="shared" si="541"/>
        <v/>
      </c>
      <c r="T3111" s="83" t="str">
        <f t="shared" si="534"/>
        <v/>
      </c>
      <c r="U3111" s="53" t="str">
        <f>IF(S3111="","",COUNTIF($S$7:S3111,"該当２"))</f>
        <v/>
      </c>
      <c r="V3111" s="56" t="str">
        <f t="shared" si="535"/>
        <v/>
      </c>
      <c r="W3111" s="83" t="str">
        <f t="shared" si="536"/>
        <v/>
      </c>
      <c r="X3111" s="53" t="str">
        <f>IF(V3111="","",COUNTIF($V$7:V3111,"該当３"))</f>
        <v/>
      </c>
    </row>
    <row r="3112" spans="2:24">
      <c r="B3112" s="78"/>
      <c r="C3112" s="77"/>
      <c r="D3112" s="78"/>
      <c r="E3112" s="77"/>
      <c r="K3112" s="52" t="str">
        <f t="shared" si="537"/>
        <v/>
      </c>
      <c r="L3112" s="83" t="str">
        <f t="shared" si="538"/>
        <v/>
      </c>
      <c r="M3112" s="53" t="str">
        <f>IF(K3112="","",COUNTIF($K$7:K3112,"ﾘｽﾄ１"))</f>
        <v/>
      </c>
      <c r="N3112" s="53" t="str">
        <f t="shared" si="539"/>
        <v/>
      </c>
      <c r="O3112" s="54" t="str">
        <f t="shared" si="540"/>
        <v/>
      </c>
      <c r="P3112" s="53" t="str">
        <f t="shared" si="531"/>
        <v/>
      </c>
      <c r="Q3112" s="52" t="str">
        <f t="shared" si="532"/>
        <v/>
      </c>
      <c r="R3112" s="55" t="str">
        <f t="shared" si="533"/>
        <v/>
      </c>
      <c r="S3112" s="52" t="str">
        <f t="shared" si="541"/>
        <v/>
      </c>
      <c r="T3112" s="83" t="str">
        <f t="shared" si="534"/>
        <v/>
      </c>
      <c r="U3112" s="53" t="str">
        <f>IF(S3112="","",COUNTIF($S$7:S3112,"該当２"))</f>
        <v/>
      </c>
      <c r="V3112" s="56" t="str">
        <f t="shared" si="535"/>
        <v/>
      </c>
      <c r="W3112" s="83" t="str">
        <f t="shared" si="536"/>
        <v/>
      </c>
      <c r="X3112" s="53" t="str">
        <f>IF(V3112="","",COUNTIF($V$7:V3112,"該当３"))</f>
        <v/>
      </c>
    </row>
    <row r="3113" spans="2:24">
      <c r="B3113" s="78"/>
      <c r="C3113" s="77"/>
      <c r="D3113" s="78"/>
      <c r="E3113" s="77"/>
      <c r="K3113" s="52" t="str">
        <f t="shared" si="537"/>
        <v/>
      </c>
      <c r="L3113" s="83" t="str">
        <f t="shared" si="538"/>
        <v/>
      </c>
      <c r="M3113" s="53" t="str">
        <f>IF(K3113="","",COUNTIF($K$7:K3113,"ﾘｽﾄ１"))</f>
        <v/>
      </c>
      <c r="N3113" s="53" t="str">
        <f t="shared" si="539"/>
        <v/>
      </c>
      <c r="O3113" s="54" t="str">
        <f t="shared" si="540"/>
        <v/>
      </c>
      <c r="P3113" s="53" t="str">
        <f t="shared" si="531"/>
        <v/>
      </c>
      <c r="Q3113" s="52" t="str">
        <f t="shared" si="532"/>
        <v/>
      </c>
      <c r="R3113" s="55" t="str">
        <f t="shared" si="533"/>
        <v/>
      </c>
      <c r="S3113" s="52" t="str">
        <f t="shared" si="541"/>
        <v/>
      </c>
      <c r="T3113" s="83" t="str">
        <f t="shared" si="534"/>
        <v/>
      </c>
      <c r="U3113" s="53" t="str">
        <f>IF(S3113="","",COUNTIF($S$7:S3113,"該当２"))</f>
        <v/>
      </c>
      <c r="V3113" s="56" t="str">
        <f t="shared" si="535"/>
        <v/>
      </c>
      <c r="W3113" s="83" t="str">
        <f t="shared" si="536"/>
        <v/>
      </c>
      <c r="X3113" s="53" t="str">
        <f>IF(V3113="","",COUNTIF($V$7:V3113,"該当３"))</f>
        <v/>
      </c>
    </row>
    <row r="3114" spans="2:24">
      <c r="B3114" s="78"/>
      <c r="C3114" s="77"/>
      <c r="D3114" s="78"/>
      <c r="E3114" s="77"/>
      <c r="K3114" s="52" t="str">
        <f t="shared" si="537"/>
        <v/>
      </c>
      <c r="L3114" s="83" t="str">
        <f t="shared" si="538"/>
        <v/>
      </c>
      <c r="M3114" s="53" t="str">
        <f>IF(K3114="","",COUNTIF($K$7:K3114,"ﾘｽﾄ１"))</f>
        <v/>
      </c>
      <c r="N3114" s="53" t="str">
        <f t="shared" si="539"/>
        <v/>
      </c>
      <c r="O3114" s="54" t="str">
        <f t="shared" si="540"/>
        <v/>
      </c>
      <c r="P3114" s="53" t="str">
        <f t="shared" si="531"/>
        <v/>
      </c>
      <c r="Q3114" s="52" t="str">
        <f t="shared" si="532"/>
        <v/>
      </c>
      <c r="R3114" s="55" t="str">
        <f t="shared" si="533"/>
        <v/>
      </c>
      <c r="S3114" s="52" t="str">
        <f t="shared" si="541"/>
        <v/>
      </c>
      <c r="T3114" s="83" t="str">
        <f t="shared" si="534"/>
        <v/>
      </c>
      <c r="U3114" s="53" t="str">
        <f>IF(S3114="","",COUNTIF($S$7:S3114,"該当２"))</f>
        <v/>
      </c>
      <c r="V3114" s="56" t="str">
        <f t="shared" si="535"/>
        <v/>
      </c>
      <c r="W3114" s="83" t="str">
        <f t="shared" si="536"/>
        <v/>
      </c>
      <c r="X3114" s="53" t="str">
        <f>IF(V3114="","",COUNTIF($V$7:V3114,"該当３"))</f>
        <v/>
      </c>
    </row>
    <row r="3115" spans="2:24">
      <c r="B3115" s="78"/>
      <c r="C3115" s="77"/>
      <c r="D3115" s="78"/>
      <c r="E3115" s="77"/>
      <c r="K3115" s="52" t="str">
        <f t="shared" si="537"/>
        <v/>
      </c>
      <c r="L3115" s="83" t="str">
        <f t="shared" si="538"/>
        <v/>
      </c>
      <c r="M3115" s="53" t="str">
        <f>IF(K3115="","",COUNTIF($K$7:K3115,"ﾘｽﾄ１"))</f>
        <v/>
      </c>
      <c r="N3115" s="53" t="str">
        <f t="shared" si="539"/>
        <v/>
      </c>
      <c r="O3115" s="54" t="str">
        <f t="shared" si="540"/>
        <v/>
      </c>
      <c r="P3115" s="53" t="str">
        <f t="shared" si="531"/>
        <v/>
      </c>
      <c r="Q3115" s="52" t="str">
        <f t="shared" si="532"/>
        <v/>
      </c>
      <c r="R3115" s="55" t="str">
        <f t="shared" si="533"/>
        <v/>
      </c>
      <c r="S3115" s="52" t="str">
        <f t="shared" si="541"/>
        <v/>
      </c>
      <c r="T3115" s="83" t="str">
        <f t="shared" si="534"/>
        <v/>
      </c>
      <c r="U3115" s="53" t="str">
        <f>IF(S3115="","",COUNTIF($S$7:S3115,"該当２"))</f>
        <v/>
      </c>
      <c r="V3115" s="56" t="str">
        <f t="shared" si="535"/>
        <v/>
      </c>
      <c r="W3115" s="83" t="str">
        <f t="shared" si="536"/>
        <v/>
      </c>
      <c r="X3115" s="53" t="str">
        <f>IF(V3115="","",COUNTIF($V$7:V3115,"該当３"))</f>
        <v/>
      </c>
    </row>
    <row r="3116" spans="2:24">
      <c r="B3116" s="78"/>
      <c r="C3116" s="77"/>
      <c r="D3116" s="78"/>
      <c r="E3116" s="77"/>
      <c r="K3116" s="52" t="str">
        <f t="shared" si="537"/>
        <v/>
      </c>
      <c r="L3116" s="83" t="str">
        <f t="shared" si="538"/>
        <v/>
      </c>
      <c r="M3116" s="53" t="str">
        <f>IF(K3116="","",COUNTIF($K$7:K3116,"ﾘｽﾄ１"))</f>
        <v/>
      </c>
      <c r="N3116" s="53" t="str">
        <f t="shared" si="539"/>
        <v/>
      </c>
      <c r="O3116" s="54" t="str">
        <f t="shared" si="540"/>
        <v/>
      </c>
      <c r="P3116" s="53" t="str">
        <f t="shared" si="531"/>
        <v/>
      </c>
      <c r="Q3116" s="52" t="str">
        <f t="shared" si="532"/>
        <v/>
      </c>
      <c r="R3116" s="55" t="str">
        <f t="shared" si="533"/>
        <v/>
      </c>
      <c r="S3116" s="52" t="str">
        <f t="shared" si="541"/>
        <v/>
      </c>
      <c r="T3116" s="83" t="str">
        <f t="shared" si="534"/>
        <v/>
      </c>
      <c r="U3116" s="53" t="str">
        <f>IF(S3116="","",COUNTIF($S$7:S3116,"該当２"))</f>
        <v/>
      </c>
      <c r="V3116" s="56" t="str">
        <f t="shared" si="535"/>
        <v/>
      </c>
      <c r="W3116" s="83" t="str">
        <f t="shared" si="536"/>
        <v/>
      </c>
      <c r="X3116" s="53" t="str">
        <f>IF(V3116="","",COUNTIF($V$7:V3116,"該当３"))</f>
        <v/>
      </c>
    </row>
    <row r="3117" spans="2:24">
      <c r="B3117" s="78"/>
      <c r="C3117" s="77"/>
      <c r="D3117" s="78"/>
      <c r="E3117" s="77"/>
      <c r="K3117" s="52" t="str">
        <f t="shared" si="537"/>
        <v/>
      </c>
      <c r="L3117" s="83" t="str">
        <f t="shared" si="538"/>
        <v/>
      </c>
      <c r="M3117" s="53" t="str">
        <f>IF(K3117="","",COUNTIF($K$7:K3117,"ﾘｽﾄ１"))</f>
        <v/>
      </c>
      <c r="N3117" s="53" t="str">
        <f t="shared" si="539"/>
        <v/>
      </c>
      <c r="O3117" s="54" t="str">
        <f t="shared" si="540"/>
        <v/>
      </c>
      <c r="P3117" s="53" t="str">
        <f t="shared" si="531"/>
        <v/>
      </c>
      <c r="Q3117" s="52" t="str">
        <f t="shared" si="532"/>
        <v/>
      </c>
      <c r="R3117" s="55" t="str">
        <f t="shared" si="533"/>
        <v/>
      </c>
      <c r="S3117" s="52" t="str">
        <f t="shared" si="541"/>
        <v/>
      </c>
      <c r="T3117" s="83" t="str">
        <f t="shared" si="534"/>
        <v/>
      </c>
      <c r="U3117" s="53" t="str">
        <f>IF(S3117="","",COUNTIF($S$7:S3117,"該当２"))</f>
        <v/>
      </c>
      <c r="V3117" s="56" t="str">
        <f t="shared" si="535"/>
        <v/>
      </c>
      <c r="W3117" s="83" t="str">
        <f t="shared" si="536"/>
        <v/>
      </c>
      <c r="X3117" s="53" t="str">
        <f>IF(V3117="","",COUNTIF($V$7:V3117,"該当３"))</f>
        <v/>
      </c>
    </row>
    <row r="3118" spans="2:24">
      <c r="B3118" s="78"/>
      <c r="C3118" s="77"/>
      <c r="D3118" s="78"/>
      <c r="E3118" s="77"/>
      <c r="K3118" s="52" t="str">
        <f t="shared" si="537"/>
        <v/>
      </c>
      <c r="L3118" s="83" t="str">
        <f t="shared" si="538"/>
        <v/>
      </c>
      <c r="M3118" s="53" t="str">
        <f>IF(K3118="","",COUNTIF($K$7:K3118,"ﾘｽﾄ１"))</f>
        <v/>
      </c>
      <c r="N3118" s="53" t="str">
        <f t="shared" si="539"/>
        <v/>
      </c>
      <c r="O3118" s="54" t="str">
        <f t="shared" si="540"/>
        <v/>
      </c>
      <c r="P3118" s="53" t="str">
        <f t="shared" si="531"/>
        <v/>
      </c>
      <c r="Q3118" s="52" t="str">
        <f t="shared" si="532"/>
        <v/>
      </c>
      <c r="R3118" s="55" t="str">
        <f t="shared" si="533"/>
        <v/>
      </c>
      <c r="S3118" s="52" t="str">
        <f t="shared" si="541"/>
        <v/>
      </c>
      <c r="T3118" s="83" t="str">
        <f t="shared" si="534"/>
        <v/>
      </c>
      <c r="U3118" s="53" t="str">
        <f>IF(S3118="","",COUNTIF($S$7:S3118,"該当２"))</f>
        <v/>
      </c>
      <c r="V3118" s="56" t="str">
        <f t="shared" si="535"/>
        <v/>
      </c>
      <c r="W3118" s="83" t="str">
        <f t="shared" si="536"/>
        <v/>
      </c>
      <c r="X3118" s="53" t="str">
        <f>IF(V3118="","",COUNTIF($V$7:V3118,"該当３"))</f>
        <v/>
      </c>
    </row>
    <row r="3119" spans="2:24">
      <c r="B3119" s="78"/>
      <c r="C3119" s="77"/>
      <c r="D3119" s="78"/>
      <c r="E3119" s="77"/>
      <c r="K3119" s="52" t="str">
        <f t="shared" si="537"/>
        <v/>
      </c>
      <c r="L3119" s="83" t="str">
        <f t="shared" si="538"/>
        <v/>
      </c>
      <c r="M3119" s="53" t="str">
        <f>IF(K3119="","",COUNTIF($K$7:K3119,"ﾘｽﾄ１"))</f>
        <v/>
      </c>
      <c r="N3119" s="53" t="str">
        <f t="shared" si="539"/>
        <v/>
      </c>
      <c r="O3119" s="54" t="str">
        <f t="shared" si="540"/>
        <v/>
      </c>
      <c r="P3119" s="53" t="str">
        <f t="shared" si="531"/>
        <v/>
      </c>
      <c r="Q3119" s="52" t="str">
        <f t="shared" si="532"/>
        <v/>
      </c>
      <c r="R3119" s="55" t="str">
        <f t="shared" si="533"/>
        <v/>
      </c>
      <c r="S3119" s="52" t="str">
        <f t="shared" si="541"/>
        <v/>
      </c>
      <c r="T3119" s="83" t="str">
        <f t="shared" si="534"/>
        <v/>
      </c>
      <c r="U3119" s="53" t="str">
        <f>IF(S3119="","",COUNTIF($S$7:S3119,"該当２"))</f>
        <v/>
      </c>
      <c r="V3119" s="56" t="str">
        <f t="shared" si="535"/>
        <v/>
      </c>
      <c r="W3119" s="83" t="str">
        <f t="shared" si="536"/>
        <v/>
      </c>
      <c r="X3119" s="53" t="str">
        <f>IF(V3119="","",COUNTIF($V$7:V3119,"該当３"))</f>
        <v/>
      </c>
    </row>
    <row r="3120" spans="2:24">
      <c r="B3120" s="78"/>
      <c r="C3120" s="77"/>
      <c r="D3120" s="78"/>
      <c r="E3120" s="77"/>
      <c r="K3120" s="52" t="str">
        <f t="shared" si="537"/>
        <v/>
      </c>
      <c r="L3120" s="83" t="str">
        <f t="shared" si="538"/>
        <v/>
      </c>
      <c r="M3120" s="53" t="str">
        <f>IF(K3120="","",COUNTIF($K$7:K3120,"ﾘｽﾄ１"))</f>
        <v/>
      </c>
      <c r="N3120" s="53" t="str">
        <f t="shared" si="539"/>
        <v/>
      </c>
      <c r="O3120" s="54" t="str">
        <f t="shared" si="540"/>
        <v/>
      </c>
      <c r="P3120" s="53" t="str">
        <f t="shared" si="531"/>
        <v/>
      </c>
      <c r="Q3120" s="52" t="str">
        <f t="shared" si="532"/>
        <v/>
      </c>
      <c r="R3120" s="55" t="str">
        <f t="shared" si="533"/>
        <v/>
      </c>
      <c r="S3120" s="52" t="str">
        <f t="shared" si="541"/>
        <v/>
      </c>
      <c r="T3120" s="83" t="str">
        <f t="shared" si="534"/>
        <v/>
      </c>
      <c r="U3120" s="53" t="str">
        <f>IF(S3120="","",COUNTIF($S$7:S3120,"該当２"))</f>
        <v/>
      </c>
      <c r="V3120" s="56" t="str">
        <f t="shared" si="535"/>
        <v/>
      </c>
      <c r="W3120" s="83" t="str">
        <f t="shared" si="536"/>
        <v/>
      </c>
      <c r="X3120" s="53" t="str">
        <f>IF(V3120="","",COUNTIF($V$7:V3120,"該当３"))</f>
        <v/>
      </c>
    </row>
    <row r="3121" spans="2:24">
      <c r="B3121" s="78"/>
      <c r="C3121" s="77"/>
      <c r="D3121" s="78"/>
      <c r="E3121" s="77"/>
      <c r="K3121" s="52" t="str">
        <f t="shared" si="537"/>
        <v/>
      </c>
      <c r="L3121" s="83" t="str">
        <f t="shared" si="538"/>
        <v/>
      </c>
      <c r="M3121" s="53" t="str">
        <f>IF(K3121="","",COUNTIF($K$7:K3121,"ﾘｽﾄ１"))</f>
        <v/>
      </c>
      <c r="N3121" s="53" t="str">
        <f t="shared" si="539"/>
        <v/>
      </c>
      <c r="O3121" s="54" t="str">
        <f t="shared" si="540"/>
        <v/>
      </c>
      <c r="P3121" s="53" t="str">
        <f t="shared" si="531"/>
        <v/>
      </c>
      <c r="Q3121" s="52" t="str">
        <f t="shared" si="532"/>
        <v/>
      </c>
      <c r="R3121" s="55" t="str">
        <f t="shared" si="533"/>
        <v/>
      </c>
      <c r="S3121" s="52" t="str">
        <f t="shared" si="541"/>
        <v/>
      </c>
      <c r="T3121" s="83" t="str">
        <f t="shared" si="534"/>
        <v/>
      </c>
      <c r="U3121" s="53" t="str">
        <f>IF(S3121="","",COUNTIF($S$7:S3121,"該当２"))</f>
        <v/>
      </c>
      <c r="V3121" s="56" t="str">
        <f t="shared" si="535"/>
        <v/>
      </c>
      <c r="W3121" s="83" t="str">
        <f t="shared" si="536"/>
        <v/>
      </c>
      <c r="X3121" s="53" t="str">
        <f>IF(V3121="","",COUNTIF($V$7:V3121,"該当３"))</f>
        <v/>
      </c>
    </row>
    <row r="3122" spans="2:24">
      <c r="B3122" s="78"/>
      <c r="C3122" s="77"/>
      <c r="D3122" s="78"/>
      <c r="E3122" s="77"/>
      <c r="K3122" s="52" t="str">
        <f t="shared" si="537"/>
        <v/>
      </c>
      <c r="L3122" s="83" t="str">
        <f t="shared" si="538"/>
        <v/>
      </c>
      <c r="M3122" s="53" t="str">
        <f>IF(K3122="","",COUNTIF($K$7:K3122,"ﾘｽﾄ１"))</f>
        <v/>
      </c>
      <c r="N3122" s="53" t="str">
        <f t="shared" si="539"/>
        <v/>
      </c>
      <c r="O3122" s="54" t="str">
        <f t="shared" si="540"/>
        <v/>
      </c>
      <c r="P3122" s="53" t="str">
        <f t="shared" si="531"/>
        <v/>
      </c>
      <c r="Q3122" s="52" t="str">
        <f t="shared" si="532"/>
        <v/>
      </c>
      <c r="R3122" s="55" t="str">
        <f t="shared" si="533"/>
        <v/>
      </c>
      <c r="S3122" s="52" t="str">
        <f t="shared" si="541"/>
        <v/>
      </c>
      <c r="T3122" s="83" t="str">
        <f t="shared" si="534"/>
        <v/>
      </c>
      <c r="U3122" s="53" t="str">
        <f>IF(S3122="","",COUNTIF($S$7:S3122,"該当２"))</f>
        <v/>
      </c>
      <c r="V3122" s="56" t="str">
        <f t="shared" si="535"/>
        <v/>
      </c>
      <c r="W3122" s="83" t="str">
        <f t="shared" si="536"/>
        <v/>
      </c>
      <c r="X3122" s="53" t="str">
        <f>IF(V3122="","",COUNTIF($V$7:V3122,"該当３"))</f>
        <v/>
      </c>
    </row>
    <row r="3123" spans="2:24">
      <c r="B3123" s="78"/>
      <c r="C3123" s="77"/>
      <c r="D3123" s="78"/>
      <c r="E3123" s="77"/>
      <c r="K3123" s="52" t="str">
        <f t="shared" si="537"/>
        <v/>
      </c>
      <c r="L3123" s="83" t="str">
        <f t="shared" si="538"/>
        <v/>
      </c>
      <c r="M3123" s="53" t="str">
        <f>IF(K3123="","",COUNTIF($K$7:K3123,"ﾘｽﾄ１"))</f>
        <v/>
      </c>
      <c r="N3123" s="53" t="str">
        <f t="shared" si="539"/>
        <v/>
      </c>
      <c r="O3123" s="54" t="str">
        <f t="shared" si="540"/>
        <v/>
      </c>
      <c r="P3123" s="53" t="str">
        <f t="shared" si="531"/>
        <v/>
      </c>
      <c r="Q3123" s="52" t="str">
        <f t="shared" si="532"/>
        <v/>
      </c>
      <c r="R3123" s="55" t="str">
        <f t="shared" si="533"/>
        <v/>
      </c>
      <c r="S3123" s="52" t="str">
        <f t="shared" si="541"/>
        <v/>
      </c>
      <c r="T3123" s="83" t="str">
        <f t="shared" si="534"/>
        <v/>
      </c>
      <c r="U3123" s="53" t="str">
        <f>IF(S3123="","",COUNTIF($S$7:S3123,"該当２"))</f>
        <v/>
      </c>
      <c r="V3123" s="56" t="str">
        <f t="shared" si="535"/>
        <v/>
      </c>
      <c r="W3123" s="83" t="str">
        <f t="shared" si="536"/>
        <v/>
      </c>
      <c r="X3123" s="53" t="str">
        <f>IF(V3123="","",COUNTIF($V$7:V3123,"該当３"))</f>
        <v/>
      </c>
    </row>
    <row r="3124" spans="2:24">
      <c r="B3124" s="78"/>
      <c r="C3124" s="77"/>
      <c r="D3124" s="78"/>
      <c r="E3124" s="77"/>
      <c r="K3124" s="52" t="str">
        <f t="shared" si="537"/>
        <v/>
      </c>
      <c r="L3124" s="83" t="str">
        <f t="shared" si="538"/>
        <v/>
      </c>
      <c r="M3124" s="53" t="str">
        <f>IF(K3124="","",COUNTIF($K$7:K3124,"ﾘｽﾄ１"))</f>
        <v/>
      </c>
      <c r="N3124" s="53" t="str">
        <f t="shared" si="539"/>
        <v/>
      </c>
      <c r="O3124" s="54" t="str">
        <f t="shared" si="540"/>
        <v/>
      </c>
      <c r="P3124" s="53" t="str">
        <f t="shared" si="531"/>
        <v/>
      </c>
      <c r="Q3124" s="52" t="str">
        <f t="shared" si="532"/>
        <v/>
      </c>
      <c r="R3124" s="55" t="str">
        <f t="shared" si="533"/>
        <v/>
      </c>
      <c r="S3124" s="52" t="str">
        <f t="shared" si="541"/>
        <v/>
      </c>
      <c r="T3124" s="83" t="str">
        <f t="shared" si="534"/>
        <v/>
      </c>
      <c r="U3124" s="53" t="str">
        <f>IF(S3124="","",COUNTIF($S$7:S3124,"該当２"))</f>
        <v/>
      </c>
      <c r="V3124" s="56" t="str">
        <f t="shared" si="535"/>
        <v/>
      </c>
      <c r="W3124" s="83" t="str">
        <f t="shared" si="536"/>
        <v/>
      </c>
      <c r="X3124" s="53" t="str">
        <f>IF(V3124="","",COUNTIF($V$7:V3124,"該当３"))</f>
        <v/>
      </c>
    </row>
    <row r="3125" spans="2:24">
      <c r="B3125" s="78"/>
      <c r="C3125" s="77"/>
      <c r="D3125" s="78"/>
      <c r="E3125" s="77"/>
      <c r="K3125" s="52" t="str">
        <f t="shared" si="537"/>
        <v/>
      </c>
      <c r="L3125" s="83" t="str">
        <f t="shared" si="538"/>
        <v/>
      </c>
      <c r="M3125" s="53" t="str">
        <f>IF(K3125="","",COUNTIF($K$7:K3125,"ﾘｽﾄ１"))</f>
        <v/>
      </c>
      <c r="N3125" s="53" t="str">
        <f t="shared" si="539"/>
        <v/>
      </c>
      <c r="O3125" s="54" t="str">
        <f t="shared" si="540"/>
        <v/>
      </c>
      <c r="P3125" s="53" t="str">
        <f t="shared" si="531"/>
        <v/>
      </c>
      <c r="Q3125" s="52" t="str">
        <f t="shared" si="532"/>
        <v/>
      </c>
      <c r="R3125" s="55" t="str">
        <f t="shared" si="533"/>
        <v/>
      </c>
      <c r="S3125" s="52" t="str">
        <f t="shared" si="541"/>
        <v/>
      </c>
      <c r="T3125" s="83" t="str">
        <f t="shared" si="534"/>
        <v/>
      </c>
      <c r="U3125" s="53" t="str">
        <f>IF(S3125="","",COUNTIF($S$7:S3125,"該当２"))</f>
        <v/>
      </c>
      <c r="V3125" s="56" t="str">
        <f t="shared" si="535"/>
        <v/>
      </c>
      <c r="W3125" s="83" t="str">
        <f t="shared" si="536"/>
        <v/>
      </c>
      <c r="X3125" s="53" t="str">
        <f>IF(V3125="","",COUNTIF($V$7:V3125,"該当３"))</f>
        <v/>
      </c>
    </row>
    <row r="3126" spans="2:24">
      <c r="B3126" s="78"/>
      <c r="C3126" s="77"/>
      <c r="D3126" s="78"/>
      <c r="E3126" s="77"/>
      <c r="K3126" s="52" t="str">
        <f t="shared" si="537"/>
        <v/>
      </c>
      <c r="L3126" s="83" t="str">
        <f t="shared" si="538"/>
        <v/>
      </c>
      <c r="M3126" s="53" t="str">
        <f>IF(K3126="","",COUNTIF($K$7:K3126,"ﾘｽﾄ１"))</f>
        <v/>
      </c>
      <c r="N3126" s="53" t="str">
        <f t="shared" si="539"/>
        <v/>
      </c>
      <c r="O3126" s="54" t="str">
        <f t="shared" si="540"/>
        <v/>
      </c>
      <c r="P3126" s="53" t="str">
        <f t="shared" si="531"/>
        <v/>
      </c>
      <c r="Q3126" s="52" t="str">
        <f t="shared" si="532"/>
        <v/>
      </c>
      <c r="R3126" s="55" t="str">
        <f t="shared" si="533"/>
        <v/>
      </c>
      <c r="S3126" s="52" t="str">
        <f t="shared" si="541"/>
        <v/>
      </c>
      <c r="T3126" s="83" t="str">
        <f t="shared" si="534"/>
        <v/>
      </c>
      <c r="U3126" s="53" t="str">
        <f>IF(S3126="","",COUNTIF($S$7:S3126,"該当２"))</f>
        <v/>
      </c>
      <c r="V3126" s="56" t="str">
        <f t="shared" si="535"/>
        <v/>
      </c>
      <c r="W3126" s="83" t="str">
        <f t="shared" si="536"/>
        <v/>
      </c>
      <c r="X3126" s="53" t="str">
        <f>IF(V3126="","",COUNTIF($V$7:V3126,"該当３"))</f>
        <v/>
      </c>
    </row>
    <row r="3127" spans="2:24">
      <c r="B3127" s="78"/>
      <c r="C3127" s="77"/>
      <c r="D3127" s="78"/>
      <c r="E3127" s="77"/>
      <c r="K3127" s="52" t="str">
        <f t="shared" si="537"/>
        <v/>
      </c>
      <c r="L3127" s="83" t="str">
        <f t="shared" si="538"/>
        <v/>
      </c>
      <c r="M3127" s="53" t="str">
        <f>IF(K3127="","",COUNTIF($K$7:K3127,"ﾘｽﾄ１"))</f>
        <v/>
      </c>
      <c r="N3127" s="53" t="str">
        <f t="shared" si="539"/>
        <v/>
      </c>
      <c r="O3127" s="54" t="str">
        <f t="shared" si="540"/>
        <v/>
      </c>
      <c r="P3127" s="53" t="str">
        <f t="shared" si="531"/>
        <v/>
      </c>
      <c r="Q3127" s="52" t="str">
        <f t="shared" si="532"/>
        <v/>
      </c>
      <c r="R3127" s="55" t="str">
        <f t="shared" si="533"/>
        <v/>
      </c>
      <c r="S3127" s="52" t="str">
        <f t="shared" si="541"/>
        <v/>
      </c>
      <c r="T3127" s="83" t="str">
        <f t="shared" si="534"/>
        <v/>
      </c>
      <c r="U3127" s="53" t="str">
        <f>IF(S3127="","",COUNTIF($S$7:S3127,"該当２"))</f>
        <v/>
      </c>
      <c r="V3127" s="56" t="str">
        <f t="shared" si="535"/>
        <v/>
      </c>
      <c r="W3127" s="83" t="str">
        <f t="shared" si="536"/>
        <v/>
      </c>
      <c r="X3127" s="53" t="str">
        <f>IF(V3127="","",COUNTIF($V$7:V3127,"該当３"))</f>
        <v/>
      </c>
    </row>
    <row r="3128" spans="2:24">
      <c r="B3128" s="78"/>
      <c r="C3128" s="77"/>
      <c r="D3128" s="78"/>
      <c r="E3128" s="77"/>
      <c r="K3128" s="52" t="str">
        <f t="shared" si="537"/>
        <v/>
      </c>
      <c r="L3128" s="83" t="str">
        <f t="shared" si="538"/>
        <v/>
      </c>
      <c r="M3128" s="53" t="str">
        <f>IF(K3128="","",COUNTIF($K$7:K3128,"ﾘｽﾄ１"))</f>
        <v/>
      </c>
      <c r="N3128" s="53" t="str">
        <f t="shared" si="539"/>
        <v/>
      </c>
      <c r="O3128" s="54" t="str">
        <f t="shared" si="540"/>
        <v/>
      </c>
      <c r="P3128" s="53" t="str">
        <f t="shared" si="531"/>
        <v/>
      </c>
      <c r="Q3128" s="52" t="str">
        <f t="shared" si="532"/>
        <v/>
      </c>
      <c r="R3128" s="55" t="str">
        <f t="shared" si="533"/>
        <v/>
      </c>
      <c r="S3128" s="52" t="str">
        <f t="shared" si="541"/>
        <v/>
      </c>
      <c r="T3128" s="83" t="str">
        <f t="shared" si="534"/>
        <v/>
      </c>
      <c r="U3128" s="53" t="str">
        <f>IF(S3128="","",COUNTIF($S$7:S3128,"該当２"))</f>
        <v/>
      </c>
      <c r="V3128" s="56" t="str">
        <f t="shared" si="535"/>
        <v/>
      </c>
      <c r="W3128" s="83" t="str">
        <f t="shared" si="536"/>
        <v/>
      </c>
      <c r="X3128" s="53" t="str">
        <f>IF(V3128="","",COUNTIF($V$7:V3128,"該当３"))</f>
        <v/>
      </c>
    </row>
    <row r="3129" spans="2:24">
      <c r="B3129" s="78"/>
      <c r="C3129" s="77"/>
      <c r="D3129" s="78"/>
      <c r="E3129" s="77"/>
      <c r="K3129" s="52" t="str">
        <f t="shared" si="537"/>
        <v/>
      </c>
      <c r="L3129" s="83" t="str">
        <f t="shared" si="538"/>
        <v/>
      </c>
      <c r="M3129" s="53" t="str">
        <f>IF(K3129="","",COUNTIF($K$7:K3129,"ﾘｽﾄ１"))</f>
        <v/>
      </c>
      <c r="N3129" s="53" t="str">
        <f t="shared" si="539"/>
        <v/>
      </c>
      <c r="O3129" s="54" t="str">
        <f t="shared" si="540"/>
        <v/>
      </c>
      <c r="P3129" s="53" t="str">
        <f t="shared" si="531"/>
        <v/>
      </c>
      <c r="Q3129" s="52" t="str">
        <f t="shared" si="532"/>
        <v/>
      </c>
      <c r="R3129" s="55" t="str">
        <f t="shared" si="533"/>
        <v/>
      </c>
      <c r="S3129" s="52" t="str">
        <f t="shared" si="541"/>
        <v/>
      </c>
      <c r="T3129" s="83" t="str">
        <f t="shared" si="534"/>
        <v/>
      </c>
      <c r="U3129" s="53" t="str">
        <f>IF(S3129="","",COUNTIF($S$7:S3129,"該当２"))</f>
        <v/>
      </c>
      <c r="V3129" s="56" t="str">
        <f t="shared" si="535"/>
        <v/>
      </c>
      <c r="W3129" s="83" t="str">
        <f t="shared" si="536"/>
        <v/>
      </c>
      <c r="X3129" s="53" t="str">
        <f>IF(V3129="","",COUNTIF($V$7:V3129,"該当３"))</f>
        <v/>
      </c>
    </row>
    <row r="3130" spans="2:24">
      <c r="B3130" s="78"/>
      <c r="C3130" s="77"/>
      <c r="D3130" s="78"/>
      <c r="E3130" s="77"/>
      <c r="K3130" s="52" t="str">
        <f t="shared" si="537"/>
        <v/>
      </c>
      <c r="L3130" s="83" t="str">
        <f t="shared" si="538"/>
        <v/>
      </c>
      <c r="M3130" s="53" t="str">
        <f>IF(K3130="","",COUNTIF($K$7:K3130,"ﾘｽﾄ１"))</f>
        <v/>
      </c>
      <c r="N3130" s="53" t="str">
        <f t="shared" si="539"/>
        <v/>
      </c>
      <c r="O3130" s="54" t="str">
        <f t="shared" si="540"/>
        <v/>
      </c>
      <c r="P3130" s="53" t="str">
        <f t="shared" si="531"/>
        <v/>
      </c>
      <c r="Q3130" s="52" t="str">
        <f t="shared" si="532"/>
        <v/>
      </c>
      <c r="R3130" s="55" t="str">
        <f t="shared" si="533"/>
        <v/>
      </c>
      <c r="S3130" s="52" t="str">
        <f t="shared" si="541"/>
        <v/>
      </c>
      <c r="T3130" s="83" t="str">
        <f t="shared" si="534"/>
        <v/>
      </c>
      <c r="U3130" s="53" t="str">
        <f>IF(S3130="","",COUNTIF($S$7:S3130,"該当２"))</f>
        <v/>
      </c>
      <c r="V3130" s="56" t="str">
        <f t="shared" si="535"/>
        <v/>
      </c>
      <c r="W3130" s="83" t="str">
        <f t="shared" si="536"/>
        <v/>
      </c>
      <c r="X3130" s="53" t="str">
        <f>IF(V3130="","",COUNTIF($V$7:V3130,"該当３"))</f>
        <v/>
      </c>
    </row>
    <row r="3131" spans="2:24">
      <c r="B3131" s="78"/>
      <c r="C3131" s="77"/>
      <c r="D3131" s="78"/>
      <c r="E3131" s="77"/>
      <c r="K3131" s="52" t="str">
        <f t="shared" si="537"/>
        <v/>
      </c>
      <c r="L3131" s="83" t="str">
        <f t="shared" si="538"/>
        <v/>
      </c>
      <c r="M3131" s="53" t="str">
        <f>IF(K3131="","",COUNTIF($K$7:K3131,"ﾘｽﾄ１"))</f>
        <v/>
      </c>
      <c r="N3131" s="53" t="str">
        <f t="shared" si="539"/>
        <v/>
      </c>
      <c r="O3131" s="54" t="str">
        <f t="shared" si="540"/>
        <v/>
      </c>
      <c r="P3131" s="53" t="str">
        <f t="shared" si="531"/>
        <v/>
      </c>
      <c r="Q3131" s="52" t="str">
        <f t="shared" si="532"/>
        <v/>
      </c>
      <c r="R3131" s="55" t="str">
        <f t="shared" si="533"/>
        <v/>
      </c>
      <c r="S3131" s="52" t="str">
        <f t="shared" si="541"/>
        <v/>
      </c>
      <c r="T3131" s="83" t="str">
        <f t="shared" si="534"/>
        <v/>
      </c>
      <c r="U3131" s="53" t="str">
        <f>IF(S3131="","",COUNTIF($S$7:S3131,"該当２"))</f>
        <v/>
      </c>
      <c r="V3131" s="56" t="str">
        <f t="shared" si="535"/>
        <v/>
      </c>
      <c r="W3131" s="83" t="str">
        <f t="shared" si="536"/>
        <v/>
      </c>
      <c r="X3131" s="53" t="str">
        <f>IF(V3131="","",COUNTIF($V$7:V3131,"該当３"))</f>
        <v/>
      </c>
    </row>
    <row r="3132" spans="2:24">
      <c r="B3132" s="78"/>
      <c r="C3132" s="77"/>
      <c r="D3132" s="78"/>
      <c r="E3132" s="77"/>
      <c r="K3132" s="52" t="str">
        <f t="shared" si="537"/>
        <v/>
      </c>
      <c r="L3132" s="83" t="str">
        <f t="shared" si="538"/>
        <v/>
      </c>
      <c r="M3132" s="53" t="str">
        <f>IF(K3132="","",COUNTIF($K$7:K3132,"ﾘｽﾄ１"))</f>
        <v/>
      </c>
      <c r="N3132" s="53" t="str">
        <f t="shared" si="539"/>
        <v/>
      </c>
      <c r="O3132" s="54" t="str">
        <f t="shared" si="540"/>
        <v/>
      </c>
      <c r="P3132" s="53" t="str">
        <f t="shared" si="531"/>
        <v/>
      </c>
      <c r="Q3132" s="52" t="str">
        <f t="shared" si="532"/>
        <v/>
      </c>
      <c r="R3132" s="55" t="str">
        <f t="shared" si="533"/>
        <v/>
      </c>
      <c r="S3132" s="52" t="str">
        <f t="shared" si="541"/>
        <v/>
      </c>
      <c r="T3132" s="83" t="str">
        <f t="shared" si="534"/>
        <v/>
      </c>
      <c r="U3132" s="53" t="str">
        <f>IF(S3132="","",COUNTIF($S$7:S3132,"該当２"))</f>
        <v/>
      </c>
      <c r="V3132" s="56" t="str">
        <f t="shared" si="535"/>
        <v/>
      </c>
      <c r="W3132" s="83" t="str">
        <f t="shared" si="536"/>
        <v/>
      </c>
      <c r="X3132" s="53" t="str">
        <f>IF(V3132="","",COUNTIF($V$7:V3132,"該当３"))</f>
        <v/>
      </c>
    </row>
    <row r="3133" spans="2:24">
      <c r="B3133" s="78"/>
      <c r="C3133" s="77"/>
      <c r="D3133" s="78"/>
      <c r="E3133" s="77"/>
      <c r="K3133" s="52" t="str">
        <f t="shared" si="537"/>
        <v/>
      </c>
      <c r="L3133" s="83" t="str">
        <f t="shared" si="538"/>
        <v/>
      </c>
      <c r="M3133" s="53" t="str">
        <f>IF(K3133="","",COUNTIF($K$7:K3133,"ﾘｽﾄ１"))</f>
        <v/>
      </c>
      <c r="N3133" s="53" t="str">
        <f t="shared" si="539"/>
        <v/>
      </c>
      <c r="O3133" s="54" t="str">
        <f t="shared" si="540"/>
        <v/>
      </c>
      <c r="P3133" s="53" t="str">
        <f t="shared" si="531"/>
        <v/>
      </c>
      <c r="Q3133" s="52" t="str">
        <f t="shared" si="532"/>
        <v/>
      </c>
      <c r="R3133" s="55" t="str">
        <f t="shared" si="533"/>
        <v/>
      </c>
      <c r="S3133" s="52" t="str">
        <f t="shared" si="541"/>
        <v/>
      </c>
      <c r="T3133" s="83" t="str">
        <f t="shared" si="534"/>
        <v/>
      </c>
      <c r="U3133" s="53" t="str">
        <f>IF(S3133="","",COUNTIF($S$7:S3133,"該当２"))</f>
        <v/>
      </c>
      <c r="V3133" s="56" t="str">
        <f t="shared" si="535"/>
        <v/>
      </c>
      <c r="W3133" s="83" t="str">
        <f t="shared" si="536"/>
        <v/>
      </c>
      <c r="X3133" s="53" t="str">
        <f>IF(V3133="","",COUNTIF($V$7:V3133,"該当３"))</f>
        <v/>
      </c>
    </row>
    <row r="3134" spans="2:24">
      <c r="B3134" s="78"/>
      <c r="C3134" s="77"/>
      <c r="D3134" s="78"/>
      <c r="E3134" s="77"/>
      <c r="K3134" s="52" t="str">
        <f t="shared" si="537"/>
        <v/>
      </c>
      <c r="L3134" s="83" t="str">
        <f t="shared" si="538"/>
        <v/>
      </c>
      <c r="M3134" s="53" t="str">
        <f>IF(K3134="","",COUNTIF($K$7:K3134,"ﾘｽﾄ１"))</f>
        <v/>
      </c>
      <c r="N3134" s="53" t="str">
        <f t="shared" si="539"/>
        <v/>
      </c>
      <c r="O3134" s="54" t="str">
        <f t="shared" si="540"/>
        <v/>
      </c>
      <c r="P3134" s="53" t="str">
        <f t="shared" si="531"/>
        <v/>
      </c>
      <c r="Q3134" s="52" t="str">
        <f t="shared" si="532"/>
        <v/>
      </c>
      <c r="R3134" s="55" t="str">
        <f t="shared" si="533"/>
        <v/>
      </c>
      <c r="S3134" s="52" t="str">
        <f t="shared" si="541"/>
        <v/>
      </c>
      <c r="T3134" s="83" t="str">
        <f t="shared" si="534"/>
        <v/>
      </c>
      <c r="U3134" s="53" t="str">
        <f>IF(S3134="","",COUNTIF($S$7:S3134,"該当２"))</f>
        <v/>
      </c>
      <c r="V3134" s="56" t="str">
        <f t="shared" si="535"/>
        <v/>
      </c>
      <c r="W3134" s="83" t="str">
        <f t="shared" si="536"/>
        <v/>
      </c>
      <c r="X3134" s="53" t="str">
        <f>IF(V3134="","",COUNTIF($V$7:V3134,"該当３"))</f>
        <v/>
      </c>
    </row>
    <row r="3135" spans="2:24">
      <c r="B3135" s="78"/>
      <c r="C3135" s="77"/>
      <c r="D3135" s="78"/>
      <c r="E3135" s="77"/>
      <c r="K3135" s="52" t="str">
        <f t="shared" si="537"/>
        <v/>
      </c>
      <c r="L3135" s="83" t="str">
        <f t="shared" si="538"/>
        <v/>
      </c>
      <c r="M3135" s="53" t="str">
        <f>IF(K3135="","",COUNTIF($K$7:K3135,"ﾘｽﾄ１"))</f>
        <v/>
      </c>
      <c r="N3135" s="53" t="str">
        <f t="shared" si="539"/>
        <v/>
      </c>
      <c r="O3135" s="54" t="str">
        <f t="shared" si="540"/>
        <v/>
      </c>
      <c r="P3135" s="53" t="str">
        <f t="shared" si="531"/>
        <v/>
      </c>
      <c r="Q3135" s="52" t="str">
        <f t="shared" si="532"/>
        <v/>
      </c>
      <c r="R3135" s="55" t="str">
        <f t="shared" si="533"/>
        <v/>
      </c>
      <c r="S3135" s="52" t="str">
        <f t="shared" si="541"/>
        <v/>
      </c>
      <c r="T3135" s="83" t="str">
        <f t="shared" si="534"/>
        <v/>
      </c>
      <c r="U3135" s="53" t="str">
        <f>IF(S3135="","",COUNTIF($S$7:S3135,"該当２"))</f>
        <v/>
      </c>
      <c r="V3135" s="56" t="str">
        <f t="shared" si="535"/>
        <v/>
      </c>
      <c r="W3135" s="83" t="str">
        <f t="shared" si="536"/>
        <v/>
      </c>
      <c r="X3135" s="53" t="str">
        <f>IF(V3135="","",COUNTIF($V$7:V3135,"該当３"))</f>
        <v/>
      </c>
    </row>
    <row r="3136" spans="2:24">
      <c r="B3136" s="78"/>
      <c r="C3136" s="77"/>
      <c r="D3136" s="78"/>
      <c r="E3136" s="77"/>
      <c r="K3136" s="52" t="str">
        <f t="shared" si="537"/>
        <v/>
      </c>
      <c r="L3136" s="83" t="str">
        <f t="shared" si="538"/>
        <v/>
      </c>
      <c r="M3136" s="53" t="str">
        <f>IF(K3136="","",COUNTIF($K$7:K3136,"ﾘｽﾄ１"))</f>
        <v/>
      </c>
      <c r="N3136" s="53" t="str">
        <f t="shared" si="539"/>
        <v/>
      </c>
      <c r="O3136" s="54" t="str">
        <f t="shared" si="540"/>
        <v/>
      </c>
      <c r="P3136" s="53" t="str">
        <f t="shared" si="531"/>
        <v/>
      </c>
      <c r="Q3136" s="52" t="str">
        <f t="shared" si="532"/>
        <v/>
      </c>
      <c r="R3136" s="55" t="str">
        <f t="shared" si="533"/>
        <v/>
      </c>
      <c r="S3136" s="52" t="str">
        <f t="shared" si="541"/>
        <v/>
      </c>
      <c r="T3136" s="83" t="str">
        <f t="shared" si="534"/>
        <v/>
      </c>
      <c r="U3136" s="53" t="str">
        <f>IF(S3136="","",COUNTIF($S$7:S3136,"該当２"))</f>
        <v/>
      </c>
      <c r="V3136" s="56" t="str">
        <f t="shared" si="535"/>
        <v/>
      </c>
      <c r="W3136" s="83" t="str">
        <f t="shared" si="536"/>
        <v/>
      </c>
      <c r="X3136" s="53" t="str">
        <f>IF(V3136="","",COUNTIF($V$7:V3136,"該当３"))</f>
        <v/>
      </c>
    </row>
    <row r="3137" spans="2:24">
      <c r="B3137" s="78"/>
      <c r="C3137" s="77"/>
      <c r="D3137" s="78"/>
      <c r="E3137" s="77"/>
      <c r="K3137" s="52" t="str">
        <f t="shared" si="537"/>
        <v/>
      </c>
      <c r="L3137" s="83" t="str">
        <f t="shared" si="538"/>
        <v/>
      </c>
      <c r="M3137" s="53" t="str">
        <f>IF(K3137="","",COUNTIF($K$7:K3137,"ﾘｽﾄ１"))</f>
        <v/>
      </c>
      <c r="N3137" s="53" t="str">
        <f t="shared" si="539"/>
        <v/>
      </c>
      <c r="O3137" s="54" t="str">
        <f t="shared" si="540"/>
        <v/>
      </c>
      <c r="P3137" s="53" t="str">
        <f t="shared" si="531"/>
        <v/>
      </c>
      <c r="Q3137" s="52" t="str">
        <f t="shared" si="532"/>
        <v/>
      </c>
      <c r="R3137" s="55" t="str">
        <f t="shared" si="533"/>
        <v/>
      </c>
      <c r="S3137" s="52" t="str">
        <f t="shared" si="541"/>
        <v/>
      </c>
      <c r="T3137" s="83" t="str">
        <f t="shared" si="534"/>
        <v/>
      </c>
      <c r="U3137" s="53" t="str">
        <f>IF(S3137="","",COUNTIF($S$7:S3137,"該当２"))</f>
        <v/>
      </c>
      <c r="V3137" s="56" t="str">
        <f t="shared" si="535"/>
        <v/>
      </c>
      <c r="W3137" s="83" t="str">
        <f t="shared" si="536"/>
        <v/>
      </c>
      <c r="X3137" s="53" t="str">
        <f>IF(V3137="","",COUNTIF($V$7:V3137,"該当３"))</f>
        <v/>
      </c>
    </row>
    <row r="3138" spans="2:24">
      <c r="B3138" s="78"/>
      <c r="C3138" s="77"/>
      <c r="D3138" s="78"/>
      <c r="E3138" s="77"/>
      <c r="K3138" s="52" t="str">
        <f t="shared" si="537"/>
        <v/>
      </c>
      <c r="L3138" s="83" t="str">
        <f t="shared" si="538"/>
        <v/>
      </c>
      <c r="M3138" s="53" t="str">
        <f>IF(K3138="","",COUNTIF($K$7:K3138,"ﾘｽﾄ１"))</f>
        <v/>
      </c>
      <c r="N3138" s="53" t="str">
        <f t="shared" si="539"/>
        <v/>
      </c>
      <c r="O3138" s="54" t="str">
        <f t="shared" si="540"/>
        <v/>
      </c>
      <c r="P3138" s="53" t="str">
        <f t="shared" si="531"/>
        <v/>
      </c>
      <c r="Q3138" s="52" t="str">
        <f t="shared" si="532"/>
        <v/>
      </c>
      <c r="R3138" s="55" t="str">
        <f t="shared" si="533"/>
        <v/>
      </c>
      <c r="S3138" s="52" t="str">
        <f t="shared" si="541"/>
        <v/>
      </c>
      <c r="T3138" s="83" t="str">
        <f t="shared" si="534"/>
        <v/>
      </c>
      <c r="U3138" s="53" t="str">
        <f>IF(S3138="","",COUNTIF($S$7:S3138,"該当２"))</f>
        <v/>
      </c>
      <c r="V3138" s="56" t="str">
        <f t="shared" si="535"/>
        <v/>
      </c>
      <c r="W3138" s="83" t="str">
        <f t="shared" si="536"/>
        <v/>
      </c>
      <c r="X3138" s="53" t="str">
        <f>IF(V3138="","",COUNTIF($V$7:V3138,"該当３"))</f>
        <v/>
      </c>
    </row>
    <row r="3139" spans="2:24">
      <c r="B3139" s="78"/>
      <c r="C3139" s="77"/>
      <c r="D3139" s="78"/>
      <c r="E3139" s="77"/>
      <c r="K3139" s="52" t="str">
        <f t="shared" si="537"/>
        <v/>
      </c>
      <c r="L3139" s="83" t="str">
        <f t="shared" si="538"/>
        <v/>
      </c>
      <c r="M3139" s="53" t="str">
        <f>IF(K3139="","",COUNTIF($K$7:K3139,"ﾘｽﾄ１"))</f>
        <v/>
      </c>
      <c r="N3139" s="53" t="str">
        <f t="shared" si="539"/>
        <v/>
      </c>
      <c r="O3139" s="54" t="str">
        <f t="shared" si="540"/>
        <v/>
      </c>
      <c r="P3139" s="53" t="str">
        <f t="shared" si="531"/>
        <v/>
      </c>
      <c r="Q3139" s="52" t="str">
        <f t="shared" si="532"/>
        <v/>
      </c>
      <c r="R3139" s="55" t="str">
        <f t="shared" si="533"/>
        <v/>
      </c>
      <c r="S3139" s="52" t="str">
        <f t="shared" si="541"/>
        <v/>
      </c>
      <c r="T3139" s="83" t="str">
        <f t="shared" si="534"/>
        <v/>
      </c>
      <c r="U3139" s="53" t="str">
        <f>IF(S3139="","",COUNTIF($S$7:S3139,"該当２"))</f>
        <v/>
      </c>
      <c r="V3139" s="56" t="str">
        <f t="shared" si="535"/>
        <v/>
      </c>
      <c r="W3139" s="83" t="str">
        <f t="shared" si="536"/>
        <v/>
      </c>
      <c r="X3139" s="53" t="str">
        <f>IF(V3139="","",COUNTIF($V$7:V3139,"該当３"))</f>
        <v/>
      </c>
    </row>
    <row r="3140" spans="2:24">
      <c r="B3140" s="78"/>
      <c r="C3140" s="77"/>
      <c r="D3140" s="78"/>
      <c r="E3140" s="77"/>
      <c r="K3140" s="52" t="str">
        <f t="shared" si="537"/>
        <v/>
      </c>
      <c r="L3140" s="83" t="str">
        <f t="shared" si="538"/>
        <v/>
      </c>
      <c r="M3140" s="53" t="str">
        <f>IF(K3140="","",COUNTIF($K$7:K3140,"ﾘｽﾄ１"))</f>
        <v/>
      </c>
      <c r="N3140" s="53" t="str">
        <f t="shared" si="539"/>
        <v/>
      </c>
      <c r="O3140" s="54" t="str">
        <f t="shared" si="540"/>
        <v/>
      </c>
      <c r="P3140" s="53" t="str">
        <f t="shared" si="531"/>
        <v/>
      </c>
      <c r="Q3140" s="52" t="str">
        <f t="shared" si="532"/>
        <v/>
      </c>
      <c r="R3140" s="55" t="str">
        <f t="shared" si="533"/>
        <v/>
      </c>
      <c r="S3140" s="52" t="str">
        <f t="shared" si="541"/>
        <v/>
      </c>
      <c r="T3140" s="83" t="str">
        <f t="shared" si="534"/>
        <v/>
      </c>
      <c r="U3140" s="53" t="str">
        <f>IF(S3140="","",COUNTIF($S$7:S3140,"該当２"))</f>
        <v/>
      </c>
      <c r="V3140" s="56" t="str">
        <f t="shared" si="535"/>
        <v/>
      </c>
      <c r="W3140" s="83" t="str">
        <f t="shared" si="536"/>
        <v/>
      </c>
      <c r="X3140" s="53" t="str">
        <f>IF(V3140="","",COUNTIF($V$7:V3140,"該当３"))</f>
        <v/>
      </c>
    </row>
    <row r="3141" spans="2:24">
      <c r="B3141" s="78"/>
      <c r="C3141" s="77"/>
      <c r="D3141" s="78"/>
      <c r="E3141" s="77"/>
      <c r="K3141" s="52" t="str">
        <f t="shared" si="537"/>
        <v/>
      </c>
      <c r="L3141" s="83" t="str">
        <f t="shared" si="538"/>
        <v/>
      </c>
      <c r="M3141" s="53" t="str">
        <f>IF(K3141="","",COUNTIF($K$7:K3141,"ﾘｽﾄ１"))</f>
        <v/>
      </c>
      <c r="N3141" s="53" t="str">
        <f t="shared" si="539"/>
        <v/>
      </c>
      <c r="O3141" s="54" t="str">
        <f t="shared" si="540"/>
        <v/>
      </c>
      <c r="P3141" s="53" t="str">
        <f t="shared" si="531"/>
        <v/>
      </c>
      <c r="Q3141" s="52" t="str">
        <f t="shared" si="532"/>
        <v/>
      </c>
      <c r="R3141" s="55" t="str">
        <f t="shared" si="533"/>
        <v/>
      </c>
      <c r="S3141" s="52" t="str">
        <f t="shared" si="541"/>
        <v/>
      </c>
      <c r="T3141" s="83" t="str">
        <f t="shared" si="534"/>
        <v/>
      </c>
      <c r="U3141" s="53" t="str">
        <f>IF(S3141="","",COUNTIF($S$7:S3141,"該当２"))</f>
        <v/>
      </c>
      <c r="V3141" s="56" t="str">
        <f t="shared" si="535"/>
        <v/>
      </c>
      <c r="W3141" s="83" t="str">
        <f t="shared" si="536"/>
        <v/>
      </c>
      <c r="X3141" s="53" t="str">
        <f>IF(V3141="","",COUNTIF($V$7:V3141,"該当３"))</f>
        <v/>
      </c>
    </row>
    <row r="3142" spans="2:24">
      <c r="B3142" s="78"/>
      <c r="C3142" s="77"/>
      <c r="D3142" s="78"/>
      <c r="E3142" s="77"/>
      <c r="K3142" s="52" t="str">
        <f t="shared" si="537"/>
        <v/>
      </c>
      <c r="L3142" s="83" t="str">
        <f t="shared" si="538"/>
        <v/>
      </c>
      <c r="M3142" s="53" t="str">
        <f>IF(K3142="","",COUNTIF($K$7:K3142,"ﾘｽﾄ１"))</f>
        <v/>
      </c>
      <c r="N3142" s="53" t="str">
        <f t="shared" si="539"/>
        <v/>
      </c>
      <c r="O3142" s="54" t="str">
        <f t="shared" si="540"/>
        <v/>
      </c>
      <c r="P3142" s="53" t="str">
        <f t="shared" si="531"/>
        <v/>
      </c>
      <c r="Q3142" s="52" t="str">
        <f t="shared" si="532"/>
        <v/>
      </c>
      <c r="R3142" s="55" t="str">
        <f t="shared" si="533"/>
        <v/>
      </c>
      <c r="S3142" s="52" t="str">
        <f t="shared" si="541"/>
        <v/>
      </c>
      <c r="T3142" s="83" t="str">
        <f t="shared" si="534"/>
        <v/>
      </c>
      <c r="U3142" s="53" t="str">
        <f>IF(S3142="","",COUNTIF($S$7:S3142,"該当２"))</f>
        <v/>
      </c>
      <c r="V3142" s="56" t="str">
        <f t="shared" si="535"/>
        <v/>
      </c>
      <c r="W3142" s="83" t="str">
        <f t="shared" si="536"/>
        <v/>
      </c>
      <c r="X3142" s="53" t="str">
        <f>IF(V3142="","",COUNTIF($V$7:V3142,"該当３"))</f>
        <v/>
      </c>
    </row>
    <row r="3143" spans="2:24">
      <c r="B3143" s="78"/>
      <c r="C3143" s="77"/>
      <c r="D3143" s="78"/>
      <c r="E3143" s="77"/>
      <c r="K3143" s="52" t="str">
        <f t="shared" si="537"/>
        <v/>
      </c>
      <c r="L3143" s="83" t="str">
        <f t="shared" si="538"/>
        <v/>
      </c>
      <c r="M3143" s="53" t="str">
        <f>IF(K3143="","",COUNTIF($K$7:K3143,"ﾘｽﾄ１"))</f>
        <v/>
      </c>
      <c r="N3143" s="53" t="str">
        <f t="shared" si="539"/>
        <v/>
      </c>
      <c r="O3143" s="54" t="str">
        <f t="shared" si="540"/>
        <v/>
      </c>
      <c r="P3143" s="53" t="str">
        <f t="shared" si="531"/>
        <v/>
      </c>
      <c r="Q3143" s="52" t="str">
        <f t="shared" si="532"/>
        <v/>
      </c>
      <c r="R3143" s="55" t="str">
        <f t="shared" si="533"/>
        <v/>
      </c>
      <c r="S3143" s="52" t="str">
        <f t="shared" si="541"/>
        <v/>
      </c>
      <c r="T3143" s="83" t="str">
        <f t="shared" si="534"/>
        <v/>
      </c>
      <c r="U3143" s="53" t="str">
        <f>IF(S3143="","",COUNTIF($S$7:S3143,"該当２"))</f>
        <v/>
      </c>
      <c r="V3143" s="56" t="str">
        <f t="shared" si="535"/>
        <v/>
      </c>
      <c r="W3143" s="83" t="str">
        <f t="shared" si="536"/>
        <v/>
      </c>
      <c r="X3143" s="53" t="str">
        <f>IF(V3143="","",COUNTIF($V$7:V3143,"該当３"))</f>
        <v/>
      </c>
    </row>
    <row r="3144" spans="2:24">
      <c r="B3144" s="78"/>
      <c r="C3144" s="77"/>
      <c r="D3144" s="78"/>
      <c r="E3144" s="77"/>
      <c r="K3144" s="52" t="str">
        <f t="shared" si="537"/>
        <v/>
      </c>
      <c r="L3144" s="83" t="str">
        <f t="shared" si="538"/>
        <v/>
      </c>
      <c r="M3144" s="53" t="str">
        <f>IF(K3144="","",COUNTIF($K$7:K3144,"ﾘｽﾄ１"))</f>
        <v/>
      </c>
      <c r="N3144" s="53" t="str">
        <f t="shared" si="539"/>
        <v/>
      </c>
      <c r="O3144" s="54" t="str">
        <f t="shared" si="540"/>
        <v/>
      </c>
      <c r="P3144" s="53" t="str">
        <f t="shared" si="531"/>
        <v/>
      </c>
      <c r="Q3144" s="52" t="str">
        <f t="shared" si="532"/>
        <v/>
      </c>
      <c r="R3144" s="55" t="str">
        <f t="shared" si="533"/>
        <v/>
      </c>
      <c r="S3144" s="52" t="str">
        <f t="shared" si="541"/>
        <v/>
      </c>
      <c r="T3144" s="83" t="str">
        <f t="shared" si="534"/>
        <v/>
      </c>
      <c r="U3144" s="53" t="str">
        <f>IF(S3144="","",COUNTIF($S$7:S3144,"該当２"))</f>
        <v/>
      </c>
      <c r="V3144" s="56" t="str">
        <f t="shared" si="535"/>
        <v/>
      </c>
      <c r="W3144" s="83" t="str">
        <f t="shared" si="536"/>
        <v/>
      </c>
      <c r="X3144" s="53" t="str">
        <f>IF(V3144="","",COUNTIF($V$7:V3144,"該当３"))</f>
        <v/>
      </c>
    </row>
    <row r="3145" spans="2:24">
      <c r="B3145" s="78"/>
      <c r="C3145" s="77"/>
      <c r="D3145" s="78"/>
      <c r="E3145" s="77"/>
      <c r="K3145" s="52" t="str">
        <f t="shared" si="537"/>
        <v/>
      </c>
      <c r="L3145" s="83" t="str">
        <f t="shared" si="538"/>
        <v/>
      </c>
      <c r="M3145" s="53" t="str">
        <f>IF(K3145="","",COUNTIF($K$7:K3145,"ﾘｽﾄ１"))</f>
        <v/>
      </c>
      <c r="N3145" s="53" t="str">
        <f t="shared" si="539"/>
        <v/>
      </c>
      <c r="O3145" s="54" t="str">
        <f t="shared" si="540"/>
        <v/>
      </c>
      <c r="P3145" s="53" t="str">
        <f t="shared" si="531"/>
        <v/>
      </c>
      <c r="Q3145" s="52" t="str">
        <f t="shared" si="532"/>
        <v/>
      </c>
      <c r="R3145" s="55" t="str">
        <f t="shared" si="533"/>
        <v/>
      </c>
      <c r="S3145" s="52" t="str">
        <f t="shared" si="541"/>
        <v/>
      </c>
      <c r="T3145" s="83" t="str">
        <f t="shared" si="534"/>
        <v/>
      </c>
      <c r="U3145" s="53" t="str">
        <f>IF(S3145="","",COUNTIF($S$7:S3145,"該当２"))</f>
        <v/>
      </c>
      <c r="V3145" s="56" t="str">
        <f t="shared" si="535"/>
        <v/>
      </c>
      <c r="W3145" s="83" t="str">
        <f t="shared" si="536"/>
        <v/>
      </c>
      <c r="X3145" s="53" t="str">
        <f>IF(V3145="","",COUNTIF($V$7:V3145,"該当３"))</f>
        <v/>
      </c>
    </row>
    <row r="3146" spans="2:24">
      <c r="B3146" s="78"/>
      <c r="C3146" s="77"/>
      <c r="D3146" s="78"/>
      <c r="E3146" s="77"/>
      <c r="K3146" s="52" t="str">
        <f t="shared" si="537"/>
        <v/>
      </c>
      <c r="L3146" s="83" t="str">
        <f t="shared" si="538"/>
        <v/>
      </c>
      <c r="M3146" s="53" t="str">
        <f>IF(K3146="","",COUNTIF($K$7:K3146,"ﾘｽﾄ１"))</f>
        <v/>
      </c>
      <c r="N3146" s="53" t="str">
        <f t="shared" si="539"/>
        <v/>
      </c>
      <c r="O3146" s="54" t="str">
        <f t="shared" si="540"/>
        <v/>
      </c>
      <c r="P3146" s="53" t="str">
        <f t="shared" ref="P3146:P3209" si="542">IF(O3146="該当１",G3146,"")</f>
        <v/>
      </c>
      <c r="Q3146" s="52" t="str">
        <f t="shared" ref="Q3146:Q3209" si="543">IF(O3146="該当１","ﾘｽﾄ2","")</f>
        <v/>
      </c>
      <c r="R3146" s="55" t="str">
        <f t="shared" ref="R3146:R3209" si="544">IF(Q3146="ﾘｽﾄ2",H3146,"")</f>
        <v/>
      </c>
      <c r="S3146" s="52" t="str">
        <f t="shared" si="541"/>
        <v/>
      </c>
      <c r="T3146" s="83" t="str">
        <f t="shared" ref="T3146:T3209" si="545">IF(S3146="該当２",H3146,"")</f>
        <v/>
      </c>
      <c r="U3146" s="53" t="str">
        <f>IF(S3146="","",COUNTIF($S$7:S3146,"該当２"))</f>
        <v/>
      </c>
      <c r="V3146" s="56" t="str">
        <f t="shared" ref="V3146:V3209" si="546">IF(AND($S$2=H3146,E3146&gt;0,E3146&lt;998),"該当３","")</f>
        <v/>
      </c>
      <c r="W3146" s="83" t="str">
        <f t="shared" ref="W3146:W3209" si="547">IF(V3146="該当３",I3146,"")</f>
        <v/>
      </c>
      <c r="X3146" s="53" t="str">
        <f>IF(V3146="","",COUNTIF($V$7:V3146,"該当３"))</f>
        <v/>
      </c>
    </row>
    <row r="3147" spans="2:24">
      <c r="B3147" s="78"/>
      <c r="C3147" s="77"/>
      <c r="D3147" s="78"/>
      <c r="E3147" s="77"/>
      <c r="K3147" s="52" t="str">
        <f t="shared" ref="K3147:K3210" si="548">IF(AND($C3147&gt;0,$H3147=""),"ﾘｽﾄ１","")</f>
        <v/>
      </c>
      <c r="L3147" s="83" t="str">
        <f t="shared" ref="L3147:L3210" si="549">IF(K3147="ﾘｽﾄ１",G3147,"")</f>
        <v/>
      </c>
      <c r="M3147" s="53" t="str">
        <f>IF(K3147="","",COUNTIF($K$7:K3147,"ﾘｽﾄ１"))</f>
        <v/>
      </c>
      <c r="N3147" s="53" t="str">
        <f t="shared" ref="N3147:N3210" si="550">IF(AND(D3147=0,E3147&gt;0),"同一区","")</f>
        <v/>
      </c>
      <c r="O3147" s="54" t="str">
        <f t="shared" ref="O3147:O3210" si="551">IF(AND(EXACT($K$2,G3147),H3147&gt;0),"該当１","")</f>
        <v/>
      </c>
      <c r="P3147" s="53" t="str">
        <f t="shared" si="542"/>
        <v/>
      </c>
      <c r="Q3147" s="52" t="str">
        <f t="shared" si="543"/>
        <v/>
      </c>
      <c r="R3147" s="55" t="str">
        <f t="shared" si="544"/>
        <v/>
      </c>
      <c r="S3147" s="52" t="str">
        <f t="shared" ref="S3147:S3210" si="552">IF(AND(Q3147="ﾘｽﾄ2",OR(I3147=0,AND(N3147="同一区",E3147=1))),"該当２","")</f>
        <v/>
      </c>
      <c r="T3147" s="83" t="str">
        <f t="shared" si="545"/>
        <v/>
      </c>
      <c r="U3147" s="53" t="str">
        <f>IF(S3147="","",COUNTIF($S$7:S3147,"該当２"))</f>
        <v/>
      </c>
      <c r="V3147" s="56" t="str">
        <f t="shared" si="546"/>
        <v/>
      </c>
      <c r="W3147" s="83" t="str">
        <f t="shared" si="547"/>
        <v/>
      </c>
      <c r="X3147" s="53" t="str">
        <f>IF(V3147="","",COUNTIF($V$7:V3147,"該当３"))</f>
        <v/>
      </c>
    </row>
    <row r="3148" spans="2:24">
      <c r="B3148" s="78"/>
      <c r="C3148" s="77"/>
      <c r="D3148" s="78"/>
      <c r="E3148" s="77"/>
      <c r="K3148" s="52" t="str">
        <f t="shared" si="548"/>
        <v/>
      </c>
      <c r="L3148" s="83" t="str">
        <f t="shared" si="549"/>
        <v/>
      </c>
      <c r="M3148" s="53" t="str">
        <f>IF(K3148="","",COUNTIF($K$7:K3148,"ﾘｽﾄ１"))</f>
        <v/>
      </c>
      <c r="N3148" s="53" t="str">
        <f t="shared" si="550"/>
        <v/>
      </c>
      <c r="O3148" s="54" t="str">
        <f t="shared" si="551"/>
        <v/>
      </c>
      <c r="P3148" s="53" t="str">
        <f t="shared" si="542"/>
        <v/>
      </c>
      <c r="Q3148" s="52" t="str">
        <f t="shared" si="543"/>
        <v/>
      </c>
      <c r="R3148" s="55" t="str">
        <f t="shared" si="544"/>
        <v/>
      </c>
      <c r="S3148" s="52" t="str">
        <f t="shared" si="552"/>
        <v/>
      </c>
      <c r="T3148" s="83" t="str">
        <f t="shared" si="545"/>
        <v/>
      </c>
      <c r="U3148" s="53" t="str">
        <f>IF(S3148="","",COUNTIF($S$7:S3148,"該当２"))</f>
        <v/>
      </c>
      <c r="V3148" s="56" t="str">
        <f t="shared" si="546"/>
        <v/>
      </c>
      <c r="W3148" s="83" t="str">
        <f t="shared" si="547"/>
        <v/>
      </c>
      <c r="X3148" s="53" t="str">
        <f>IF(V3148="","",COUNTIF($V$7:V3148,"該当３"))</f>
        <v/>
      </c>
    </row>
    <row r="3149" spans="2:24">
      <c r="B3149" s="78"/>
      <c r="C3149" s="77"/>
      <c r="D3149" s="78"/>
      <c r="E3149" s="77"/>
      <c r="K3149" s="52" t="str">
        <f t="shared" si="548"/>
        <v/>
      </c>
      <c r="L3149" s="83" t="str">
        <f t="shared" si="549"/>
        <v/>
      </c>
      <c r="M3149" s="53" t="str">
        <f>IF(K3149="","",COUNTIF($K$7:K3149,"ﾘｽﾄ１"))</f>
        <v/>
      </c>
      <c r="N3149" s="53" t="str">
        <f t="shared" si="550"/>
        <v/>
      </c>
      <c r="O3149" s="54" t="str">
        <f t="shared" si="551"/>
        <v/>
      </c>
      <c r="P3149" s="53" t="str">
        <f t="shared" si="542"/>
        <v/>
      </c>
      <c r="Q3149" s="52" t="str">
        <f t="shared" si="543"/>
        <v/>
      </c>
      <c r="R3149" s="55" t="str">
        <f t="shared" si="544"/>
        <v/>
      </c>
      <c r="S3149" s="52" t="str">
        <f t="shared" si="552"/>
        <v/>
      </c>
      <c r="T3149" s="83" t="str">
        <f t="shared" si="545"/>
        <v/>
      </c>
      <c r="U3149" s="53" t="str">
        <f>IF(S3149="","",COUNTIF($S$7:S3149,"該当２"))</f>
        <v/>
      </c>
      <c r="V3149" s="56" t="str">
        <f t="shared" si="546"/>
        <v/>
      </c>
      <c r="W3149" s="83" t="str">
        <f t="shared" si="547"/>
        <v/>
      </c>
      <c r="X3149" s="53" t="str">
        <f>IF(V3149="","",COUNTIF($V$7:V3149,"該当３"))</f>
        <v/>
      </c>
    </row>
    <row r="3150" spans="2:24">
      <c r="B3150" s="78"/>
      <c r="C3150" s="77"/>
      <c r="D3150" s="78"/>
      <c r="E3150" s="77"/>
      <c r="K3150" s="52" t="str">
        <f t="shared" si="548"/>
        <v/>
      </c>
      <c r="L3150" s="83" t="str">
        <f t="shared" si="549"/>
        <v/>
      </c>
      <c r="M3150" s="53" t="str">
        <f>IF(K3150="","",COUNTIF($K$7:K3150,"ﾘｽﾄ１"))</f>
        <v/>
      </c>
      <c r="N3150" s="53" t="str">
        <f t="shared" si="550"/>
        <v/>
      </c>
      <c r="O3150" s="54" t="str">
        <f t="shared" si="551"/>
        <v/>
      </c>
      <c r="P3150" s="53" t="str">
        <f t="shared" si="542"/>
        <v/>
      </c>
      <c r="Q3150" s="52" t="str">
        <f t="shared" si="543"/>
        <v/>
      </c>
      <c r="R3150" s="55" t="str">
        <f t="shared" si="544"/>
        <v/>
      </c>
      <c r="S3150" s="52" t="str">
        <f t="shared" si="552"/>
        <v/>
      </c>
      <c r="T3150" s="83" t="str">
        <f t="shared" si="545"/>
        <v/>
      </c>
      <c r="U3150" s="53" t="str">
        <f>IF(S3150="","",COUNTIF($S$7:S3150,"該当２"))</f>
        <v/>
      </c>
      <c r="V3150" s="56" t="str">
        <f t="shared" si="546"/>
        <v/>
      </c>
      <c r="W3150" s="83" t="str">
        <f t="shared" si="547"/>
        <v/>
      </c>
      <c r="X3150" s="53" t="str">
        <f>IF(V3150="","",COUNTIF($V$7:V3150,"該当３"))</f>
        <v/>
      </c>
    </row>
    <row r="3151" spans="2:24">
      <c r="B3151" s="78"/>
      <c r="C3151" s="77"/>
      <c r="D3151" s="78"/>
      <c r="E3151" s="77"/>
      <c r="K3151" s="52" t="str">
        <f t="shared" si="548"/>
        <v/>
      </c>
      <c r="L3151" s="83" t="str">
        <f t="shared" si="549"/>
        <v/>
      </c>
      <c r="M3151" s="53" t="str">
        <f>IF(K3151="","",COUNTIF($K$7:K3151,"ﾘｽﾄ１"))</f>
        <v/>
      </c>
      <c r="N3151" s="53" t="str">
        <f t="shared" si="550"/>
        <v/>
      </c>
      <c r="O3151" s="54" t="str">
        <f t="shared" si="551"/>
        <v/>
      </c>
      <c r="P3151" s="53" t="str">
        <f t="shared" si="542"/>
        <v/>
      </c>
      <c r="Q3151" s="52" t="str">
        <f t="shared" si="543"/>
        <v/>
      </c>
      <c r="R3151" s="55" t="str">
        <f t="shared" si="544"/>
        <v/>
      </c>
      <c r="S3151" s="52" t="str">
        <f t="shared" si="552"/>
        <v/>
      </c>
      <c r="T3151" s="83" t="str">
        <f t="shared" si="545"/>
        <v/>
      </c>
      <c r="U3151" s="53" t="str">
        <f>IF(S3151="","",COUNTIF($S$7:S3151,"該当２"))</f>
        <v/>
      </c>
      <c r="V3151" s="56" t="str">
        <f t="shared" si="546"/>
        <v/>
      </c>
      <c r="W3151" s="83" t="str">
        <f t="shared" si="547"/>
        <v/>
      </c>
      <c r="X3151" s="53" t="str">
        <f>IF(V3151="","",COUNTIF($V$7:V3151,"該当３"))</f>
        <v/>
      </c>
    </row>
    <row r="3152" spans="2:24">
      <c r="B3152" s="78"/>
      <c r="C3152" s="77"/>
      <c r="D3152" s="78"/>
      <c r="E3152" s="77"/>
      <c r="K3152" s="52" t="str">
        <f t="shared" si="548"/>
        <v/>
      </c>
      <c r="L3152" s="83" t="str">
        <f t="shared" si="549"/>
        <v/>
      </c>
      <c r="M3152" s="53" t="str">
        <f>IF(K3152="","",COUNTIF($K$7:K3152,"ﾘｽﾄ１"))</f>
        <v/>
      </c>
      <c r="N3152" s="53" t="str">
        <f t="shared" si="550"/>
        <v/>
      </c>
      <c r="O3152" s="54" t="str">
        <f t="shared" si="551"/>
        <v/>
      </c>
      <c r="P3152" s="53" t="str">
        <f t="shared" si="542"/>
        <v/>
      </c>
      <c r="Q3152" s="52" t="str">
        <f t="shared" si="543"/>
        <v/>
      </c>
      <c r="R3152" s="55" t="str">
        <f t="shared" si="544"/>
        <v/>
      </c>
      <c r="S3152" s="52" t="str">
        <f t="shared" si="552"/>
        <v/>
      </c>
      <c r="T3152" s="83" t="str">
        <f t="shared" si="545"/>
        <v/>
      </c>
      <c r="U3152" s="53" t="str">
        <f>IF(S3152="","",COUNTIF($S$7:S3152,"該当２"))</f>
        <v/>
      </c>
      <c r="V3152" s="56" t="str">
        <f t="shared" si="546"/>
        <v/>
      </c>
      <c r="W3152" s="83" t="str">
        <f t="shared" si="547"/>
        <v/>
      </c>
      <c r="X3152" s="53" t="str">
        <f>IF(V3152="","",COUNTIF($V$7:V3152,"該当３"))</f>
        <v/>
      </c>
    </row>
    <row r="3153" spans="2:24">
      <c r="B3153" s="78"/>
      <c r="C3153" s="77"/>
      <c r="D3153" s="78"/>
      <c r="E3153" s="77"/>
      <c r="K3153" s="52" t="str">
        <f t="shared" si="548"/>
        <v/>
      </c>
      <c r="L3153" s="83" t="str">
        <f t="shared" si="549"/>
        <v/>
      </c>
      <c r="M3153" s="53" t="str">
        <f>IF(K3153="","",COUNTIF($K$7:K3153,"ﾘｽﾄ１"))</f>
        <v/>
      </c>
      <c r="N3153" s="53" t="str">
        <f t="shared" si="550"/>
        <v/>
      </c>
      <c r="O3153" s="54" t="str">
        <f t="shared" si="551"/>
        <v/>
      </c>
      <c r="P3153" s="53" t="str">
        <f t="shared" si="542"/>
        <v/>
      </c>
      <c r="Q3153" s="52" t="str">
        <f t="shared" si="543"/>
        <v/>
      </c>
      <c r="R3153" s="55" t="str">
        <f t="shared" si="544"/>
        <v/>
      </c>
      <c r="S3153" s="52" t="str">
        <f t="shared" si="552"/>
        <v/>
      </c>
      <c r="T3153" s="83" t="str">
        <f t="shared" si="545"/>
        <v/>
      </c>
      <c r="U3153" s="53" t="str">
        <f>IF(S3153="","",COUNTIF($S$7:S3153,"該当２"))</f>
        <v/>
      </c>
      <c r="V3153" s="56" t="str">
        <f t="shared" si="546"/>
        <v/>
      </c>
      <c r="W3153" s="83" t="str">
        <f t="shared" si="547"/>
        <v/>
      </c>
      <c r="X3153" s="53" t="str">
        <f>IF(V3153="","",COUNTIF($V$7:V3153,"該当３"))</f>
        <v/>
      </c>
    </row>
    <row r="3154" spans="2:24">
      <c r="B3154" s="78"/>
      <c r="C3154" s="77"/>
      <c r="D3154" s="78"/>
      <c r="E3154" s="77"/>
      <c r="K3154" s="52" t="str">
        <f t="shared" si="548"/>
        <v/>
      </c>
      <c r="L3154" s="83" t="str">
        <f t="shared" si="549"/>
        <v/>
      </c>
      <c r="M3154" s="53" t="str">
        <f>IF(K3154="","",COUNTIF($K$7:K3154,"ﾘｽﾄ１"))</f>
        <v/>
      </c>
      <c r="N3154" s="53" t="str">
        <f t="shared" si="550"/>
        <v/>
      </c>
      <c r="O3154" s="54" t="str">
        <f t="shared" si="551"/>
        <v/>
      </c>
      <c r="P3154" s="53" t="str">
        <f t="shared" si="542"/>
        <v/>
      </c>
      <c r="Q3154" s="52" t="str">
        <f t="shared" si="543"/>
        <v/>
      </c>
      <c r="R3154" s="55" t="str">
        <f t="shared" si="544"/>
        <v/>
      </c>
      <c r="S3154" s="52" t="str">
        <f t="shared" si="552"/>
        <v/>
      </c>
      <c r="T3154" s="83" t="str">
        <f t="shared" si="545"/>
        <v/>
      </c>
      <c r="U3154" s="53" t="str">
        <f>IF(S3154="","",COUNTIF($S$7:S3154,"該当２"))</f>
        <v/>
      </c>
      <c r="V3154" s="56" t="str">
        <f t="shared" si="546"/>
        <v/>
      </c>
      <c r="W3154" s="83" t="str">
        <f t="shared" si="547"/>
        <v/>
      </c>
      <c r="X3154" s="53" t="str">
        <f>IF(V3154="","",COUNTIF($V$7:V3154,"該当３"))</f>
        <v/>
      </c>
    </row>
    <row r="3155" spans="2:24">
      <c r="B3155" s="78"/>
      <c r="C3155" s="77"/>
      <c r="D3155" s="78"/>
      <c r="E3155" s="77"/>
      <c r="K3155" s="52" t="str">
        <f t="shared" si="548"/>
        <v/>
      </c>
      <c r="L3155" s="83" t="str">
        <f t="shared" si="549"/>
        <v/>
      </c>
      <c r="M3155" s="53" t="str">
        <f>IF(K3155="","",COUNTIF($K$7:K3155,"ﾘｽﾄ１"))</f>
        <v/>
      </c>
      <c r="N3155" s="53" t="str">
        <f t="shared" si="550"/>
        <v/>
      </c>
      <c r="O3155" s="54" t="str">
        <f t="shared" si="551"/>
        <v/>
      </c>
      <c r="P3155" s="53" t="str">
        <f t="shared" si="542"/>
        <v/>
      </c>
      <c r="Q3155" s="52" t="str">
        <f t="shared" si="543"/>
        <v/>
      </c>
      <c r="R3155" s="55" t="str">
        <f t="shared" si="544"/>
        <v/>
      </c>
      <c r="S3155" s="52" t="str">
        <f t="shared" si="552"/>
        <v/>
      </c>
      <c r="T3155" s="83" t="str">
        <f t="shared" si="545"/>
        <v/>
      </c>
      <c r="U3155" s="53" t="str">
        <f>IF(S3155="","",COUNTIF($S$7:S3155,"該当２"))</f>
        <v/>
      </c>
      <c r="V3155" s="56" t="str">
        <f t="shared" si="546"/>
        <v/>
      </c>
      <c r="W3155" s="83" t="str">
        <f t="shared" si="547"/>
        <v/>
      </c>
      <c r="X3155" s="53" t="str">
        <f>IF(V3155="","",COUNTIF($V$7:V3155,"該当３"))</f>
        <v/>
      </c>
    </row>
    <row r="3156" spans="2:24">
      <c r="B3156" s="78"/>
      <c r="C3156" s="77"/>
      <c r="D3156" s="78"/>
      <c r="E3156" s="77"/>
      <c r="K3156" s="52" t="str">
        <f t="shared" si="548"/>
        <v/>
      </c>
      <c r="L3156" s="83" t="str">
        <f t="shared" si="549"/>
        <v/>
      </c>
      <c r="M3156" s="53" t="str">
        <f>IF(K3156="","",COUNTIF($K$7:K3156,"ﾘｽﾄ１"))</f>
        <v/>
      </c>
      <c r="N3156" s="53" t="str">
        <f t="shared" si="550"/>
        <v/>
      </c>
      <c r="O3156" s="54" t="str">
        <f t="shared" si="551"/>
        <v/>
      </c>
      <c r="P3156" s="53" t="str">
        <f t="shared" si="542"/>
        <v/>
      </c>
      <c r="Q3156" s="52" t="str">
        <f t="shared" si="543"/>
        <v/>
      </c>
      <c r="R3156" s="55" t="str">
        <f t="shared" si="544"/>
        <v/>
      </c>
      <c r="S3156" s="52" t="str">
        <f t="shared" si="552"/>
        <v/>
      </c>
      <c r="T3156" s="83" t="str">
        <f t="shared" si="545"/>
        <v/>
      </c>
      <c r="U3156" s="53" t="str">
        <f>IF(S3156="","",COUNTIF($S$7:S3156,"該当２"))</f>
        <v/>
      </c>
      <c r="V3156" s="56" t="str">
        <f t="shared" si="546"/>
        <v/>
      </c>
      <c r="W3156" s="83" t="str">
        <f t="shared" si="547"/>
        <v/>
      </c>
      <c r="X3156" s="53" t="str">
        <f>IF(V3156="","",COUNTIF($V$7:V3156,"該当３"))</f>
        <v/>
      </c>
    </row>
    <row r="3157" spans="2:24">
      <c r="B3157" s="78"/>
      <c r="C3157" s="77"/>
      <c r="D3157" s="78"/>
      <c r="E3157" s="77"/>
      <c r="K3157" s="52" t="str">
        <f t="shared" si="548"/>
        <v/>
      </c>
      <c r="L3157" s="83" t="str">
        <f t="shared" si="549"/>
        <v/>
      </c>
      <c r="M3157" s="53" t="str">
        <f>IF(K3157="","",COUNTIF($K$7:K3157,"ﾘｽﾄ１"))</f>
        <v/>
      </c>
      <c r="N3157" s="53" t="str">
        <f t="shared" si="550"/>
        <v/>
      </c>
      <c r="O3157" s="54" t="str">
        <f t="shared" si="551"/>
        <v/>
      </c>
      <c r="P3157" s="53" t="str">
        <f t="shared" si="542"/>
        <v/>
      </c>
      <c r="Q3157" s="52" t="str">
        <f t="shared" si="543"/>
        <v/>
      </c>
      <c r="R3157" s="55" t="str">
        <f t="shared" si="544"/>
        <v/>
      </c>
      <c r="S3157" s="52" t="str">
        <f t="shared" si="552"/>
        <v/>
      </c>
      <c r="T3157" s="83" t="str">
        <f t="shared" si="545"/>
        <v/>
      </c>
      <c r="U3157" s="53" t="str">
        <f>IF(S3157="","",COUNTIF($S$7:S3157,"該当２"))</f>
        <v/>
      </c>
      <c r="V3157" s="56" t="str">
        <f t="shared" si="546"/>
        <v/>
      </c>
      <c r="W3157" s="83" t="str">
        <f t="shared" si="547"/>
        <v/>
      </c>
      <c r="X3157" s="53" t="str">
        <f>IF(V3157="","",COUNTIF($V$7:V3157,"該当３"))</f>
        <v/>
      </c>
    </row>
    <row r="3158" spans="2:24">
      <c r="B3158" s="78"/>
      <c r="C3158" s="77"/>
      <c r="D3158" s="78"/>
      <c r="E3158" s="77"/>
      <c r="K3158" s="52" t="str">
        <f t="shared" si="548"/>
        <v/>
      </c>
      <c r="L3158" s="83" t="str">
        <f t="shared" si="549"/>
        <v/>
      </c>
      <c r="M3158" s="53" t="str">
        <f>IF(K3158="","",COUNTIF($K$7:K3158,"ﾘｽﾄ１"))</f>
        <v/>
      </c>
      <c r="N3158" s="53" t="str">
        <f t="shared" si="550"/>
        <v/>
      </c>
      <c r="O3158" s="54" t="str">
        <f t="shared" si="551"/>
        <v/>
      </c>
      <c r="P3158" s="53" t="str">
        <f t="shared" si="542"/>
        <v/>
      </c>
      <c r="Q3158" s="52" t="str">
        <f t="shared" si="543"/>
        <v/>
      </c>
      <c r="R3158" s="55" t="str">
        <f t="shared" si="544"/>
        <v/>
      </c>
      <c r="S3158" s="52" t="str">
        <f t="shared" si="552"/>
        <v/>
      </c>
      <c r="T3158" s="83" t="str">
        <f t="shared" si="545"/>
        <v/>
      </c>
      <c r="U3158" s="53" t="str">
        <f>IF(S3158="","",COUNTIF($S$7:S3158,"該当２"))</f>
        <v/>
      </c>
      <c r="V3158" s="56" t="str">
        <f t="shared" si="546"/>
        <v/>
      </c>
      <c r="W3158" s="83" t="str">
        <f t="shared" si="547"/>
        <v/>
      </c>
      <c r="X3158" s="53" t="str">
        <f>IF(V3158="","",COUNTIF($V$7:V3158,"該当３"))</f>
        <v/>
      </c>
    </row>
    <row r="3159" spans="2:24">
      <c r="B3159" s="78"/>
      <c r="C3159" s="77"/>
      <c r="D3159" s="78"/>
      <c r="E3159" s="77"/>
      <c r="K3159" s="52" t="str">
        <f t="shared" si="548"/>
        <v/>
      </c>
      <c r="L3159" s="83" t="str">
        <f t="shared" si="549"/>
        <v/>
      </c>
      <c r="M3159" s="53" t="str">
        <f>IF(K3159="","",COUNTIF($K$7:K3159,"ﾘｽﾄ１"))</f>
        <v/>
      </c>
      <c r="N3159" s="53" t="str">
        <f t="shared" si="550"/>
        <v/>
      </c>
      <c r="O3159" s="54" t="str">
        <f t="shared" si="551"/>
        <v/>
      </c>
      <c r="P3159" s="53" t="str">
        <f t="shared" si="542"/>
        <v/>
      </c>
      <c r="Q3159" s="52" t="str">
        <f t="shared" si="543"/>
        <v/>
      </c>
      <c r="R3159" s="55" t="str">
        <f t="shared" si="544"/>
        <v/>
      </c>
      <c r="S3159" s="52" t="str">
        <f t="shared" si="552"/>
        <v/>
      </c>
      <c r="T3159" s="83" t="str">
        <f t="shared" si="545"/>
        <v/>
      </c>
      <c r="U3159" s="53" t="str">
        <f>IF(S3159="","",COUNTIF($S$7:S3159,"該当２"))</f>
        <v/>
      </c>
      <c r="V3159" s="56" t="str">
        <f t="shared" si="546"/>
        <v/>
      </c>
      <c r="W3159" s="83" t="str">
        <f t="shared" si="547"/>
        <v/>
      </c>
      <c r="X3159" s="53" t="str">
        <f>IF(V3159="","",COUNTIF($V$7:V3159,"該当３"))</f>
        <v/>
      </c>
    </row>
    <row r="3160" spans="2:24">
      <c r="B3160" s="78"/>
      <c r="C3160" s="77"/>
      <c r="D3160" s="78"/>
      <c r="E3160" s="77"/>
      <c r="K3160" s="52" t="str">
        <f t="shared" si="548"/>
        <v/>
      </c>
      <c r="L3160" s="83" t="str">
        <f t="shared" si="549"/>
        <v/>
      </c>
      <c r="M3160" s="53" t="str">
        <f>IF(K3160="","",COUNTIF($K$7:K3160,"ﾘｽﾄ１"))</f>
        <v/>
      </c>
      <c r="N3160" s="53" t="str">
        <f t="shared" si="550"/>
        <v/>
      </c>
      <c r="O3160" s="54" t="str">
        <f t="shared" si="551"/>
        <v/>
      </c>
      <c r="P3160" s="53" t="str">
        <f t="shared" si="542"/>
        <v/>
      </c>
      <c r="Q3160" s="52" t="str">
        <f t="shared" si="543"/>
        <v/>
      </c>
      <c r="R3160" s="55" t="str">
        <f t="shared" si="544"/>
        <v/>
      </c>
      <c r="S3160" s="52" t="str">
        <f t="shared" si="552"/>
        <v/>
      </c>
      <c r="T3160" s="83" t="str">
        <f t="shared" si="545"/>
        <v/>
      </c>
      <c r="U3160" s="53" t="str">
        <f>IF(S3160="","",COUNTIF($S$7:S3160,"該当２"))</f>
        <v/>
      </c>
      <c r="V3160" s="56" t="str">
        <f t="shared" si="546"/>
        <v/>
      </c>
      <c r="W3160" s="83" t="str">
        <f t="shared" si="547"/>
        <v/>
      </c>
      <c r="X3160" s="53" t="str">
        <f>IF(V3160="","",COUNTIF($V$7:V3160,"該当３"))</f>
        <v/>
      </c>
    </row>
    <row r="3161" spans="2:24">
      <c r="B3161" s="78"/>
      <c r="C3161" s="77"/>
      <c r="D3161" s="78"/>
      <c r="E3161" s="77"/>
      <c r="K3161" s="52" t="str">
        <f t="shared" si="548"/>
        <v/>
      </c>
      <c r="L3161" s="83" t="str">
        <f t="shared" si="549"/>
        <v/>
      </c>
      <c r="M3161" s="53" t="str">
        <f>IF(K3161="","",COUNTIF($K$7:K3161,"ﾘｽﾄ１"))</f>
        <v/>
      </c>
      <c r="N3161" s="53" t="str">
        <f t="shared" si="550"/>
        <v/>
      </c>
      <c r="O3161" s="54" t="str">
        <f t="shared" si="551"/>
        <v/>
      </c>
      <c r="P3161" s="53" t="str">
        <f t="shared" si="542"/>
        <v/>
      </c>
      <c r="Q3161" s="52" t="str">
        <f t="shared" si="543"/>
        <v/>
      </c>
      <c r="R3161" s="55" t="str">
        <f t="shared" si="544"/>
        <v/>
      </c>
      <c r="S3161" s="52" t="str">
        <f t="shared" si="552"/>
        <v/>
      </c>
      <c r="T3161" s="83" t="str">
        <f t="shared" si="545"/>
        <v/>
      </c>
      <c r="U3161" s="53" t="str">
        <f>IF(S3161="","",COUNTIF($S$7:S3161,"該当２"))</f>
        <v/>
      </c>
      <c r="V3161" s="56" t="str">
        <f t="shared" si="546"/>
        <v/>
      </c>
      <c r="W3161" s="83" t="str">
        <f t="shared" si="547"/>
        <v/>
      </c>
      <c r="X3161" s="53" t="str">
        <f>IF(V3161="","",COUNTIF($V$7:V3161,"該当３"))</f>
        <v/>
      </c>
    </row>
    <row r="3162" spans="2:24">
      <c r="B3162" s="78"/>
      <c r="C3162" s="77"/>
      <c r="D3162" s="78"/>
      <c r="E3162" s="77"/>
      <c r="K3162" s="52" t="str">
        <f t="shared" si="548"/>
        <v/>
      </c>
      <c r="L3162" s="83" t="str">
        <f t="shared" si="549"/>
        <v/>
      </c>
      <c r="M3162" s="53" t="str">
        <f>IF(K3162="","",COUNTIF($K$7:K3162,"ﾘｽﾄ１"))</f>
        <v/>
      </c>
      <c r="N3162" s="53" t="str">
        <f t="shared" si="550"/>
        <v/>
      </c>
      <c r="O3162" s="54" t="str">
        <f t="shared" si="551"/>
        <v/>
      </c>
      <c r="P3162" s="53" t="str">
        <f t="shared" si="542"/>
        <v/>
      </c>
      <c r="Q3162" s="52" t="str">
        <f t="shared" si="543"/>
        <v/>
      </c>
      <c r="R3162" s="55" t="str">
        <f t="shared" si="544"/>
        <v/>
      </c>
      <c r="S3162" s="52" t="str">
        <f t="shared" si="552"/>
        <v/>
      </c>
      <c r="T3162" s="83" t="str">
        <f t="shared" si="545"/>
        <v/>
      </c>
      <c r="U3162" s="53" t="str">
        <f>IF(S3162="","",COUNTIF($S$7:S3162,"該当２"))</f>
        <v/>
      </c>
      <c r="V3162" s="56" t="str">
        <f t="shared" si="546"/>
        <v/>
      </c>
      <c r="W3162" s="83" t="str">
        <f t="shared" si="547"/>
        <v/>
      </c>
      <c r="X3162" s="53" t="str">
        <f>IF(V3162="","",COUNTIF($V$7:V3162,"該当３"))</f>
        <v/>
      </c>
    </row>
    <row r="3163" spans="2:24">
      <c r="B3163" s="78"/>
      <c r="C3163" s="77"/>
      <c r="D3163" s="78"/>
      <c r="E3163" s="77"/>
      <c r="K3163" s="52" t="str">
        <f t="shared" si="548"/>
        <v/>
      </c>
      <c r="L3163" s="83" t="str">
        <f t="shared" si="549"/>
        <v/>
      </c>
      <c r="M3163" s="53" t="str">
        <f>IF(K3163="","",COUNTIF($K$7:K3163,"ﾘｽﾄ１"))</f>
        <v/>
      </c>
      <c r="N3163" s="53" t="str">
        <f t="shared" si="550"/>
        <v/>
      </c>
      <c r="O3163" s="54" t="str">
        <f t="shared" si="551"/>
        <v/>
      </c>
      <c r="P3163" s="53" t="str">
        <f t="shared" si="542"/>
        <v/>
      </c>
      <c r="Q3163" s="52" t="str">
        <f t="shared" si="543"/>
        <v/>
      </c>
      <c r="R3163" s="55" t="str">
        <f t="shared" si="544"/>
        <v/>
      </c>
      <c r="S3163" s="52" t="str">
        <f t="shared" si="552"/>
        <v/>
      </c>
      <c r="T3163" s="83" t="str">
        <f t="shared" si="545"/>
        <v/>
      </c>
      <c r="U3163" s="53" t="str">
        <f>IF(S3163="","",COUNTIF($S$7:S3163,"該当２"))</f>
        <v/>
      </c>
      <c r="V3163" s="56" t="str">
        <f t="shared" si="546"/>
        <v/>
      </c>
      <c r="W3163" s="83" t="str">
        <f t="shared" si="547"/>
        <v/>
      </c>
      <c r="X3163" s="53" t="str">
        <f>IF(V3163="","",COUNTIF($V$7:V3163,"該当３"))</f>
        <v/>
      </c>
    </row>
    <row r="3164" spans="2:24">
      <c r="B3164" s="78"/>
      <c r="C3164" s="77"/>
      <c r="D3164" s="78"/>
      <c r="E3164" s="77"/>
      <c r="K3164" s="52" t="str">
        <f t="shared" si="548"/>
        <v/>
      </c>
      <c r="L3164" s="83" t="str">
        <f t="shared" si="549"/>
        <v/>
      </c>
      <c r="M3164" s="53" t="str">
        <f>IF(K3164="","",COUNTIF($K$7:K3164,"ﾘｽﾄ１"))</f>
        <v/>
      </c>
      <c r="N3164" s="53" t="str">
        <f t="shared" si="550"/>
        <v/>
      </c>
      <c r="O3164" s="54" t="str">
        <f t="shared" si="551"/>
        <v/>
      </c>
      <c r="P3164" s="53" t="str">
        <f t="shared" si="542"/>
        <v/>
      </c>
      <c r="Q3164" s="52" t="str">
        <f t="shared" si="543"/>
        <v/>
      </c>
      <c r="R3164" s="55" t="str">
        <f t="shared" si="544"/>
        <v/>
      </c>
      <c r="S3164" s="52" t="str">
        <f t="shared" si="552"/>
        <v/>
      </c>
      <c r="T3164" s="83" t="str">
        <f t="shared" si="545"/>
        <v/>
      </c>
      <c r="U3164" s="53" t="str">
        <f>IF(S3164="","",COUNTIF($S$7:S3164,"該当２"))</f>
        <v/>
      </c>
      <c r="V3164" s="56" t="str">
        <f t="shared" si="546"/>
        <v/>
      </c>
      <c r="W3164" s="83" t="str">
        <f t="shared" si="547"/>
        <v/>
      </c>
      <c r="X3164" s="53" t="str">
        <f>IF(V3164="","",COUNTIF($V$7:V3164,"該当３"))</f>
        <v/>
      </c>
    </row>
    <row r="3165" spans="2:24">
      <c r="B3165" s="78"/>
      <c r="C3165" s="77"/>
      <c r="D3165" s="78"/>
      <c r="E3165" s="77"/>
      <c r="K3165" s="52" t="str">
        <f t="shared" si="548"/>
        <v/>
      </c>
      <c r="L3165" s="83" t="str">
        <f t="shared" si="549"/>
        <v/>
      </c>
      <c r="M3165" s="53" t="str">
        <f>IF(K3165="","",COUNTIF($K$7:K3165,"ﾘｽﾄ１"))</f>
        <v/>
      </c>
      <c r="N3165" s="53" t="str">
        <f t="shared" si="550"/>
        <v/>
      </c>
      <c r="O3165" s="54" t="str">
        <f t="shared" si="551"/>
        <v/>
      </c>
      <c r="P3165" s="53" t="str">
        <f t="shared" si="542"/>
        <v/>
      </c>
      <c r="Q3165" s="52" t="str">
        <f t="shared" si="543"/>
        <v/>
      </c>
      <c r="R3165" s="55" t="str">
        <f t="shared" si="544"/>
        <v/>
      </c>
      <c r="S3165" s="52" t="str">
        <f t="shared" si="552"/>
        <v/>
      </c>
      <c r="T3165" s="83" t="str">
        <f t="shared" si="545"/>
        <v/>
      </c>
      <c r="U3165" s="53" t="str">
        <f>IF(S3165="","",COUNTIF($S$7:S3165,"該当２"))</f>
        <v/>
      </c>
      <c r="V3165" s="56" t="str">
        <f t="shared" si="546"/>
        <v/>
      </c>
      <c r="W3165" s="83" t="str">
        <f t="shared" si="547"/>
        <v/>
      </c>
      <c r="X3165" s="53" t="str">
        <f>IF(V3165="","",COUNTIF($V$7:V3165,"該当３"))</f>
        <v/>
      </c>
    </row>
    <row r="3166" spans="2:24">
      <c r="B3166" s="78"/>
      <c r="C3166" s="77"/>
      <c r="D3166" s="78"/>
      <c r="E3166" s="77"/>
      <c r="K3166" s="52" t="str">
        <f t="shared" si="548"/>
        <v/>
      </c>
      <c r="L3166" s="83" t="str">
        <f t="shared" si="549"/>
        <v/>
      </c>
      <c r="M3166" s="53" t="str">
        <f>IF(K3166="","",COUNTIF($K$7:K3166,"ﾘｽﾄ１"))</f>
        <v/>
      </c>
      <c r="N3166" s="53" t="str">
        <f t="shared" si="550"/>
        <v/>
      </c>
      <c r="O3166" s="54" t="str">
        <f t="shared" si="551"/>
        <v/>
      </c>
      <c r="P3166" s="53" t="str">
        <f t="shared" si="542"/>
        <v/>
      </c>
      <c r="Q3166" s="52" t="str">
        <f t="shared" si="543"/>
        <v/>
      </c>
      <c r="R3166" s="55" t="str">
        <f t="shared" si="544"/>
        <v/>
      </c>
      <c r="S3166" s="52" t="str">
        <f t="shared" si="552"/>
        <v/>
      </c>
      <c r="T3166" s="83" t="str">
        <f t="shared" si="545"/>
        <v/>
      </c>
      <c r="U3166" s="53" t="str">
        <f>IF(S3166="","",COUNTIF($S$7:S3166,"該当２"))</f>
        <v/>
      </c>
      <c r="V3166" s="56" t="str">
        <f t="shared" si="546"/>
        <v/>
      </c>
      <c r="W3166" s="83" t="str">
        <f t="shared" si="547"/>
        <v/>
      </c>
      <c r="X3166" s="53" t="str">
        <f>IF(V3166="","",COUNTIF($V$7:V3166,"該当３"))</f>
        <v/>
      </c>
    </row>
    <row r="3167" spans="2:24">
      <c r="B3167" s="78"/>
      <c r="C3167" s="77"/>
      <c r="D3167" s="78"/>
      <c r="E3167" s="77"/>
      <c r="K3167" s="52" t="str">
        <f t="shared" si="548"/>
        <v/>
      </c>
      <c r="L3167" s="83" t="str">
        <f t="shared" si="549"/>
        <v/>
      </c>
      <c r="M3167" s="53" t="str">
        <f>IF(K3167="","",COUNTIF($K$7:K3167,"ﾘｽﾄ１"))</f>
        <v/>
      </c>
      <c r="N3167" s="53" t="str">
        <f t="shared" si="550"/>
        <v/>
      </c>
      <c r="O3167" s="54" t="str">
        <f t="shared" si="551"/>
        <v/>
      </c>
      <c r="P3167" s="53" t="str">
        <f t="shared" si="542"/>
        <v/>
      </c>
      <c r="Q3167" s="52" t="str">
        <f t="shared" si="543"/>
        <v/>
      </c>
      <c r="R3167" s="55" t="str">
        <f t="shared" si="544"/>
        <v/>
      </c>
      <c r="S3167" s="52" t="str">
        <f t="shared" si="552"/>
        <v/>
      </c>
      <c r="T3167" s="83" t="str">
        <f t="shared" si="545"/>
        <v/>
      </c>
      <c r="U3167" s="53" t="str">
        <f>IF(S3167="","",COUNTIF($S$7:S3167,"該当２"))</f>
        <v/>
      </c>
      <c r="V3167" s="56" t="str">
        <f t="shared" si="546"/>
        <v/>
      </c>
      <c r="W3167" s="83" t="str">
        <f t="shared" si="547"/>
        <v/>
      </c>
      <c r="X3167" s="53" t="str">
        <f>IF(V3167="","",COUNTIF($V$7:V3167,"該当３"))</f>
        <v/>
      </c>
    </row>
    <row r="3168" spans="2:24">
      <c r="B3168" s="78"/>
      <c r="C3168" s="77"/>
      <c r="D3168" s="78"/>
      <c r="E3168" s="77"/>
      <c r="K3168" s="52" t="str">
        <f t="shared" si="548"/>
        <v/>
      </c>
      <c r="L3168" s="83" t="str">
        <f t="shared" si="549"/>
        <v/>
      </c>
      <c r="M3168" s="53" t="str">
        <f>IF(K3168="","",COUNTIF($K$7:K3168,"ﾘｽﾄ１"))</f>
        <v/>
      </c>
      <c r="N3168" s="53" t="str">
        <f t="shared" si="550"/>
        <v/>
      </c>
      <c r="O3168" s="54" t="str">
        <f t="shared" si="551"/>
        <v/>
      </c>
      <c r="P3168" s="53" t="str">
        <f t="shared" si="542"/>
        <v/>
      </c>
      <c r="Q3168" s="52" t="str">
        <f t="shared" si="543"/>
        <v/>
      </c>
      <c r="R3168" s="55" t="str">
        <f t="shared" si="544"/>
        <v/>
      </c>
      <c r="S3168" s="52" t="str">
        <f t="shared" si="552"/>
        <v/>
      </c>
      <c r="T3168" s="83" t="str">
        <f t="shared" si="545"/>
        <v/>
      </c>
      <c r="U3168" s="53" t="str">
        <f>IF(S3168="","",COUNTIF($S$7:S3168,"該当２"))</f>
        <v/>
      </c>
      <c r="V3168" s="56" t="str">
        <f t="shared" si="546"/>
        <v/>
      </c>
      <c r="W3168" s="83" t="str">
        <f t="shared" si="547"/>
        <v/>
      </c>
      <c r="X3168" s="53" t="str">
        <f>IF(V3168="","",COUNTIF($V$7:V3168,"該当３"))</f>
        <v/>
      </c>
    </row>
    <row r="3169" spans="2:24">
      <c r="B3169" s="78"/>
      <c r="C3169" s="77"/>
      <c r="D3169" s="78"/>
      <c r="E3169" s="77"/>
      <c r="K3169" s="52" t="str">
        <f t="shared" si="548"/>
        <v/>
      </c>
      <c r="L3169" s="83" t="str">
        <f t="shared" si="549"/>
        <v/>
      </c>
      <c r="M3169" s="53" t="str">
        <f>IF(K3169="","",COUNTIF($K$7:K3169,"ﾘｽﾄ１"))</f>
        <v/>
      </c>
      <c r="N3169" s="53" t="str">
        <f t="shared" si="550"/>
        <v/>
      </c>
      <c r="O3169" s="54" t="str">
        <f t="shared" si="551"/>
        <v/>
      </c>
      <c r="P3169" s="53" t="str">
        <f t="shared" si="542"/>
        <v/>
      </c>
      <c r="Q3169" s="52" t="str">
        <f t="shared" si="543"/>
        <v/>
      </c>
      <c r="R3169" s="55" t="str">
        <f t="shared" si="544"/>
        <v/>
      </c>
      <c r="S3169" s="52" t="str">
        <f t="shared" si="552"/>
        <v/>
      </c>
      <c r="T3169" s="83" t="str">
        <f t="shared" si="545"/>
        <v/>
      </c>
      <c r="U3169" s="53" t="str">
        <f>IF(S3169="","",COUNTIF($S$7:S3169,"該当２"))</f>
        <v/>
      </c>
      <c r="V3169" s="56" t="str">
        <f t="shared" si="546"/>
        <v/>
      </c>
      <c r="W3169" s="83" t="str">
        <f t="shared" si="547"/>
        <v/>
      </c>
      <c r="X3169" s="53" t="str">
        <f>IF(V3169="","",COUNTIF($V$7:V3169,"該当３"))</f>
        <v/>
      </c>
    </row>
    <row r="3170" spans="2:24">
      <c r="B3170" s="78"/>
      <c r="C3170" s="77"/>
      <c r="D3170" s="78"/>
      <c r="E3170" s="77"/>
      <c r="K3170" s="52" t="str">
        <f t="shared" si="548"/>
        <v/>
      </c>
      <c r="L3170" s="83" t="str">
        <f t="shared" si="549"/>
        <v/>
      </c>
      <c r="M3170" s="53" t="str">
        <f>IF(K3170="","",COUNTIF($K$7:K3170,"ﾘｽﾄ１"))</f>
        <v/>
      </c>
      <c r="N3170" s="53" t="str">
        <f t="shared" si="550"/>
        <v/>
      </c>
      <c r="O3170" s="54" t="str">
        <f t="shared" si="551"/>
        <v/>
      </c>
      <c r="P3170" s="53" t="str">
        <f t="shared" si="542"/>
        <v/>
      </c>
      <c r="Q3170" s="52" t="str">
        <f t="shared" si="543"/>
        <v/>
      </c>
      <c r="R3170" s="55" t="str">
        <f t="shared" si="544"/>
        <v/>
      </c>
      <c r="S3170" s="52" t="str">
        <f t="shared" si="552"/>
        <v/>
      </c>
      <c r="T3170" s="83" t="str">
        <f t="shared" si="545"/>
        <v/>
      </c>
      <c r="U3170" s="53" t="str">
        <f>IF(S3170="","",COUNTIF($S$7:S3170,"該当２"))</f>
        <v/>
      </c>
      <c r="V3170" s="56" t="str">
        <f t="shared" si="546"/>
        <v/>
      </c>
      <c r="W3170" s="83" t="str">
        <f t="shared" si="547"/>
        <v/>
      </c>
      <c r="X3170" s="53" t="str">
        <f>IF(V3170="","",COUNTIF($V$7:V3170,"該当３"))</f>
        <v/>
      </c>
    </row>
    <row r="3171" spans="2:24">
      <c r="B3171" s="78"/>
      <c r="C3171" s="77"/>
      <c r="D3171" s="78"/>
      <c r="E3171" s="77"/>
      <c r="K3171" s="52" t="str">
        <f t="shared" si="548"/>
        <v/>
      </c>
      <c r="L3171" s="83" t="str">
        <f t="shared" si="549"/>
        <v/>
      </c>
      <c r="M3171" s="53" t="str">
        <f>IF(K3171="","",COUNTIF($K$7:K3171,"ﾘｽﾄ１"))</f>
        <v/>
      </c>
      <c r="N3171" s="53" t="str">
        <f t="shared" si="550"/>
        <v/>
      </c>
      <c r="O3171" s="54" t="str">
        <f t="shared" si="551"/>
        <v/>
      </c>
      <c r="P3171" s="53" t="str">
        <f t="shared" si="542"/>
        <v/>
      </c>
      <c r="Q3171" s="52" t="str">
        <f t="shared" si="543"/>
        <v/>
      </c>
      <c r="R3171" s="55" t="str">
        <f t="shared" si="544"/>
        <v/>
      </c>
      <c r="S3171" s="52" t="str">
        <f t="shared" si="552"/>
        <v/>
      </c>
      <c r="T3171" s="83" t="str">
        <f t="shared" si="545"/>
        <v/>
      </c>
      <c r="U3171" s="53" t="str">
        <f>IF(S3171="","",COUNTIF($S$7:S3171,"該当２"))</f>
        <v/>
      </c>
      <c r="V3171" s="56" t="str">
        <f t="shared" si="546"/>
        <v/>
      </c>
      <c r="W3171" s="83" t="str">
        <f t="shared" si="547"/>
        <v/>
      </c>
      <c r="X3171" s="53" t="str">
        <f>IF(V3171="","",COUNTIF($V$7:V3171,"該当３"))</f>
        <v/>
      </c>
    </row>
    <row r="3172" spans="2:24">
      <c r="B3172" s="78"/>
      <c r="C3172" s="77"/>
      <c r="D3172" s="78"/>
      <c r="E3172" s="77"/>
      <c r="K3172" s="52" t="str">
        <f t="shared" si="548"/>
        <v/>
      </c>
      <c r="L3172" s="83" t="str">
        <f t="shared" si="549"/>
        <v/>
      </c>
      <c r="M3172" s="53" t="str">
        <f>IF(K3172="","",COUNTIF($K$7:K3172,"ﾘｽﾄ１"))</f>
        <v/>
      </c>
      <c r="N3172" s="53" t="str">
        <f t="shared" si="550"/>
        <v/>
      </c>
      <c r="O3172" s="54" t="str">
        <f t="shared" si="551"/>
        <v/>
      </c>
      <c r="P3172" s="53" t="str">
        <f t="shared" si="542"/>
        <v/>
      </c>
      <c r="Q3172" s="52" t="str">
        <f t="shared" si="543"/>
        <v/>
      </c>
      <c r="R3172" s="55" t="str">
        <f t="shared" si="544"/>
        <v/>
      </c>
      <c r="S3172" s="52" t="str">
        <f t="shared" si="552"/>
        <v/>
      </c>
      <c r="T3172" s="83" t="str">
        <f t="shared" si="545"/>
        <v/>
      </c>
      <c r="U3172" s="53" t="str">
        <f>IF(S3172="","",COUNTIF($S$7:S3172,"該当２"))</f>
        <v/>
      </c>
      <c r="V3172" s="56" t="str">
        <f t="shared" si="546"/>
        <v/>
      </c>
      <c r="W3172" s="83" t="str">
        <f t="shared" si="547"/>
        <v/>
      </c>
      <c r="X3172" s="53" t="str">
        <f>IF(V3172="","",COUNTIF($V$7:V3172,"該当３"))</f>
        <v/>
      </c>
    </row>
    <row r="3173" spans="2:24">
      <c r="B3173" s="78"/>
      <c r="C3173" s="77"/>
      <c r="D3173" s="78"/>
      <c r="E3173" s="77"/>
      <c r="K3173" s="52" t="str">
        <f t="shared" si="548"/>
        <v/>
      </c>
      <c r="L3173" s="83" t="str">
        <f t="shared" si="549"/>
        <v/>
      </c>
      <c r="M3173" s="53" t="str">
        <f>IF(K3173="","",COUNTIF($K$7:K3173,"ﾘｽﾄ１"))</f>
        <v/>
      </c>
      <c r="N3173" s="53" t="str">
        <f t="shared" si="550"/>
        <v/>
      </c>
      <c r="O3173" s="54" t="str">
        <f t="shared" si="551"/>
        <v/>
      </c>
      <c r="P3173" s="53" t="str">
        <f t="shared" si="542"/>
        <v/>
      </c>
      <c r="Q3173" s="52" t="str">
        <f t="shared" si="543"/>
        <v/>
      </c>
      <c r="R3173" s="55" t="str">
        <f t="shared" si="544"/>
        <v/>
      </c>
      <c r="S3173" s="52" t="str">
        <f t="shared" si="552"/>
        <v/>
      </c>
      <c r="T3173" s="83" t="str">
        <f t="shared" si="545"/>
        <v/>
      </c>
      <c r="U3173" s="53" t="str">
        <f>IF(S3173="","",COUNTIF($S$7:S3173,"該当２"))</f>
        <v/>
      </c>
      <c r="V3173" s="56" t="str">
        <f t="shared" si="546"/>
        <v/>
      </c>
      <c r="W3173" s="83" t="str">
        <f t="shared" si="547"/>
        <v/>
      </c>
      <c r="X3173" s="53" t="str">
        <f>IF(V3173="","",COUNTIF($V$7:V3173,"該当３"))</f>
        <v/>
      </c>
    </row>
    <row r="3174" spans="2:24">
      <c r="B3174" s="78"/>
      <c r="C3174" s="77"/>
      <c r="D3174" s="78"/>
      <c r="E3174" s="77"/>
      <c r="K3174" s="52" t="str">
        <f t="shared" si="548"/>
        <v/>
      </c>
      <c r="L3174" s="83" t="str">
        <f t="shared" si="549"/>
        <v/>
      </c>
      <c r="M3174" s="53" t="str">
        <f>IF(K3174="","",COUNTIF($K$7:K3174,"ﾘｽﾄ１"))</f>
        <v/>
      </c>
      <c r="N3174" s="53" t="str">
        <f t="shared" si="550"/>
        <v/>
      </c>
      <c r="O3174" s="54" t="str">
        <f t="shared" si="551"/>
        <v/>
      </c>
      <c r="P3174" s="53" t="str">
        <f t="shared" si="542"/>
        <v/>
      </c>
      <c r="Q3174" s="52" t="str">
        <f t="shared" si="543"/>
        <v/>
      </c>
      <c r="R3174" s="55" t="str">
        <f t="shared" si="544"/>
        <v/>
      </c>
      <c r="S3174" s="52" t="str">
        <f t="shared" si="552"/>
        <v/>
      </c>
      <c r="T3174" s="83" t="str">
        <f t="shared" si="545"/>
        <v/>
      </c>
      <c r="U3174" s="53" t="str">
        <f>IF(S3174="","",COUNTIF($S$7:S3174,"該当２"))</f>
        <v/>
      </c>
      <c r="V3174" s="56" t="str">
        <f t="shared" si="546"/>
        <v/>
      </c>
      <c r="W3174" s="83" t="str">
        <f t="shared" si="547"/>
        <v/>
      </c>
      <c r="X3174" s="53" t="str">
        <f>IF(V3174="","",COUNTIF($V$7:V3174,"該当３"))</f>
        <v/>
      </c>
    </row>
    <row r="3175" spans="2:24">
      <c r="B3175" s="78"/>
      <c r="C3175" s="77"/>
      <c r="D3175" s="78"/>
      <c r="E3175" s="77"/>
      <c r="K3175" s="52" t="str">
        <f t="shared" si="548"/>
        <v/>
      </c>
      <c r="L3175" s="83" t="str">
        <f t="shared" si="549"/>
        <v/>
      </c>
      <c r="M3175" s="53" t="str">
        <f>IF(K3175="","",COUNTIF($K$7:K3175,"ﾘｽﾄ１"))</f>
        <v/>
      </c>
      <c r="N3175" s="53" t="str">
        <f t="shared" si="550"/>
        <v/>
      </c>
      <c r="O3175" s="54" t="str">
        <f t="shared" si="551"/>
        <v/>
      </c>
      <c r="P3175" s="53" t="str">
        <f t="shared" si="542"/>
        <v/>
      </c>
      <c r="Q3175" s="52" t="str">
        <f t="shared" si="543"/>
        <v/>
      </c>
      <c r="R3175" s="55" t="str">
        <f t="shared" si="544"/>
        <v/>
      </c>
      <c r="S3175" s="52" t="str">
        <f t="shared" si="552"/>
        <v/>
      </c>
      <c r="T3175" s="83" t="str">
        <f t="shared" si="545"/>
        <v/>
      </c>
      <c r="U3175" s="53" t="str">
        <f>IF(S3175="","",COUNTIF($S$7:S3175,"該当２"))</f>
        <v/>
      </c>
      <c r="V3175" s="56" t="str">
        <f t="shared" si="546"/>
        <v/>
      </c>
      <c r="W3175" s="83" t="str">
        <f t="shared" si="547"/>
        <v/>
      </c>
      <c r="X3175" s="53" t="str">
        <f>IF(V3175="","",COUNTIF($V$7:V3175,"該当３"))</f>
        <v/>
      </c>
    </row>
    <row r="3176" spans="2:24">
      <c r="B3176" s="78"/>
      <c r="C3176" s="77"/>
      <c r="D3176" s="78"/>
      <c r="E3176" s="77"/>
      <c r="K3176" s="52" t="str">
        <f t="shared" si="548"/>
        <v/>
      </c>
      <c r="L3176" s="83" t="str">
        <f t="shared" si="549"/>
        <v/>
      </c>
      <c r="M3176" s="53" t="str">
        <f>IF(K3176="","",COUNTIF($K$7:K3176,"ﾘｽﾄ１"))</f>
        <v/>
      </c>
      <c r="N3176" s="53" t="str">
        <f t="shared" si="550"/>
        <v/>
      </c>
      <c r="O3176" s="54" t="str">
        <f t="shared" si="551"/>
        <v/>
      </c>
      <c r="P3176" s="53" t="str">
        <f t="shared" si="542"/>
        <v/>
      </c>
      <c r="Q3176" s="52" t="str">
        <f t="shared" si="543"/>
        <v/>
      </c>
      <c r="R3176" s="55" t="str">
        <f t="shared" si="544"/>
        <v/>
      </c>
      <c r="S3176" s="52" t="str">
        <f t="shared" si="552"/>
        <v/>
      </c>
      <c r="T3176" s="83" t="str">
        <f t="shared" si="545"/>
        <v/>
      </c>
      <c r="U3176" s="53" t="str">
        <f>IF(S3176="","",COUNTIF($S$7:S3176,"該当２"))</f>
        <v/>
      </c>
      <c r="V3176" s="56" t="str">
        <f t="shared" si="546"/>
        <v/>
      </c>
      <c r="W3176" s="83" t="str">
        <f t="shared" si="547"/>
        <v/>
      </c>
      <c r="X3176" s="53" t="str">
        <f>IF(V3176="","",COUNTIF($V$7:V3176,"該当３"))</f>
        <v/>
      </c>
    </row>
    <row r="3177" spans="2:24">
      <c r="B3177" s="78"/>
      <c r="C3177" s="77"/>
      <c r="D3177" s="78"/>
      <c r="E3177" s="77"/>
      <c r="K3177" s="52" t="str">
        <f t="shared" si="548"/>
        <v/>
      </c>
      <c r="L3177" s="83" t="str">
        <f t="shared" si="549"/>
        <v/>
      </c>
      <c r="M3177" s="53" t="str">
        <f>IF(K3177="","",COUNTIF($K$7:K3177,"ﾘｽﾄ１"))</f>
        <v/>
      </c>
      <c r="N3177" s="53" t="str">
        <f t="shared" si="550"/>
        <v/>
      </c>
      <c r="O3177" s="54" t="str">
        <f t="shared" si="551"/>
        <v/>
      </c>
      <c r="P3177" s="53" t="str">
        <f t="shared" si="542"/>
        <v/>
      </c>
      <c r="Q3177" s="52" t="str">
        <f t="shared" si="543"/>
        <v/>
      </c>
      <c r="R3177" s="55" t="str">
        <f t="shared" si="544"/>
        <v/>
      </c>
      <c r="S3177" s="52" t="str">
        <f t="shared" si="552"/>
        <v/>
      </c>
      <c r="T3177" s="83" t="str">
        <f t="shared" si="545"/>
        <v/>
      </c>
      <c r="U3177" s="53" t="str">
        <f>IF(S3177="","",COUNTIF($S$7:S3177,"該当２"))</f>
        <v/>
      </c>
      <c r="V3177" s="56" t="str">
        <f t="shared" si="546"/>
        <v/>
      </c>
      <c r="W3177" s="83" t="str">
        <f t="shared" si="547"/>
        <v/>
      </c>
      <c r="X3177" s="53" t="str">
        <f>IF(V3177="","",COUNTIF($V$7:V3177,"該当３"))</f>
        <v/>
      </c>
    </row>
    <row r="3178" spans="2:24">
      <c r="B3178" s="78"/>
      <c r="C3178" s="77"/>
      <c r="D3178" s="78"/>
      <c r="E3178" s="77"/>
      <c r="K3178" s="52" t="str">
        <f t="shared" si="548"/>
        <v/>
      </c>
      <c r="L3178" s="83" t="str">
        <f t="shared" si="549"/>
        <v/>
      </c>
      <c r="M3178" s="53" t="str">
        <f>IF(K3178="","",COUNTIF($K$7:K3178,"ﾘｽﾄ１"))</f>
        <v/>
      </c>
      <c r="N3178" s="53" t="str">
        <f t="shared" si="550"/>
        <v/>
      </c>
      <c r="O3178" s="54" t="str">
        <f t="shared" si="551"/>
        <v/>
      </c>
      <c r="P3178" s="53" t="str">
        <f t="shared" si="542"/>
        <v/>
      </c>
      <c r="Q3178" s="52" t="str">
        <f t="shared" si="543"/>
        <v/>
      </c>
      <c r="R3178" s="55" t="str">
        <f t="shared" si="544"/>
        <v/>
      </c>
      <c r="S3178" s="52" t="str">
        <f t="shared" si="552"/>
        <v/>
      </c>
      <c r="T3178" s="83" t="str">
        <f t="shared" si="545"/>
        <v/>
      </c>
      <c r="U3178" s="53" t="str">
        <f>IF(S3178="","",COUNTIF($S$7:S3178,"該当２"))</f>
        <v/>
      </c>
      <c r="V3178" s="56" t="str">
        <f t="shared" si="546"/>
        <v/>
      </c>
      <c r="W3178" s="83" t="str">
        <f t="shared" si="547"/>
        <v/>
      </c>
      <c r="X3178" s="53" t="str">
        <f>IF(V3178="","",COUNTIF($V$7:V3178,"該当３"))</f>
        <v/>
      </c>
    </row>
    <row r="3179" spans="2:24">
      <c r="B3179" s="78"/>
      <c r="C3179" s="77"/>
      <c r="D3179" s="78"/>
      <c r="E3179" s="77"/>
      <c r="K3179" s="52" t="str">
        <f t="shared" si="548"/>
        <v/>
      </c>
      <c r="L3179" s="83" t="str">
        <f t="shared" si="549"/>
        <v/>
      </c>
      <c r="M3179" s="53" t="str">
        <f>IF(K3179="","",COUNTIF($K$7:K3179,"ﾘｽﾄ１"))</f>
        <v/>
      </c>
      <c r="N3179" s="53" t="str">
        <f t="shared" si="550"/>
        <v/>
      </c>
      <c r="O3179" s="54" t="str">
        <f t="shared" si="551"/>
        <v/>
      </c>
      <c r="P3179" s="53" t="str">
        <f t="shared" si="542"/>
        <v/>
      </c>
      <c r="Q3179" s="52" t="str">
        <f t="shared" si="543"/>
        <v/>
      </c>
      <c r="R3179" s="55" t="str">
        <f t="shared" si="544"/>
        <v/>
      </c>
      <c r="S3179" s="52" t="str">
        <f t="shared" si="552"/>
        <v/>
      </c>
      <c r="T3179" s="83" t="str">
        <f t="shared" si="545"/>
        <v/>
      </c>
      <c r="U3179" s="53" t="str">
        <f>IF(S3179="","",COUNTIF($S$7:S3179,"該当２"))</f>
        <v/>
      </c>
      <c r="V3179" s="56" t="str">
        <f t="shared" si="546"/>
        <v/>
      </c>
      <c r="W3179" s="83" t="str">
        <f t="shared" si="547"/>
        <v/>
      </c>
      <c r="X3179" s="53" t="str">
        <f>IF(V3179="","",COUNTIF($V$7:V3179,"該当３"))</f>
        <v/>
      </c>
    </row>
    <row r="3180" spans="2:24">
      <c r="B3180" s="78"/>
      <c r="C3180" s="77"/>
      <c r="D3180" s="78"/>
      <c r="E3180" s="77"/>
      <c r="K3180" s="52" t="str">
        <f t="shared" si="548"/>
        <v/>
      </c>
      <c r="L3180" s="83" t="str">
        <f t="shared" si="549"/>
        <v/>
      </c>
      <c r="M3180" s="53" t="str">
        <f>IF(K3180="","",COUNTIF($K$7:K3180,"ﾘｽﾄ１"))</f>
        <v/>
      </c>
      <c r="N3180" s="53" t="str">
        <f t="shared" si="550"/>
        <v/>
      </c>
      <c r="O3180" s="54" t="str">
        <f t="shared" si="551"/>
        <v/>
      </c>
      <c r="P3180" s="53" t="str">
        <f t="shared" si="542"/>
        <v/>
      </c>
      <c r="Q3180" s="52" t="str">
        <f t="shared" si="543"/>
        <v/>
      </c>
      <c r="R3180" s="55" t="str">
        <f t="shared" si="544"/>
        <v/>
      </c>
      <c r="S3180" s="52" t="str">
        <f t="shared" si="552"/>
        <v/>
      </c>
      <c r="T3180" s="83" t="str">
        <f t="shared" si="545"/>
        <v/>
      </c>
      <c r="U3180" s="53" t="str">
        <f>IF(S3180="","",COUNTIF($S$7:S3180,"該当２"))</f>
        <v/>
      </c>
      <c r="V3180" s="56" t="str">
        <f t="shared" si="546"/>
        <v/>
      </c>
      <c r="W3180" s="83" t="str">
        <f t="shared" si="547"/>
        <v/>
      </c>
      <c r="X3180" s="53" t="str">
        <f>IF(V3180="","",COUNTIF($V$7:V3180,"該当３"))</f>
        <v/>
      </c>
    </row>
    <row r="3181" spans="2:24">
      <c r="B3181" s="78"/>
      <c r="C3181" s="77"/>
      <c r="D3181" s="78"/>
      <c r="E3181" s="77"/>
      <c r="K3181" s="52" t="str">
        <f t="shared" si="548"/>
        <v/>
      </c>
      <c r="L3181" s="83" t="str">
        <f t="shared" si="549"/>
        <v/>
      </c>
      <c r="M3181" s="53" t="str">
        <f>IF(K3181="","",COUNTIF($K$7:K3181,"ﾘｽﾄ１"))</f>
        <v/>
      </c>
      <c r="N3181" s="53" t="str">
        <f t="shared" si="550"/>
        <v/>
      </c>
      <c r="O3181" s="54" t="str">
        <f t="shared" si="551"/>
        <v/>
      </c>
      <c r="P3181" s="53" t="str">
        <f t="shared" si="542"/>
        <v/>
      </c>
      <c r="Q3181" s="52" t="str">
        <f t="shared" si="543"/>
        <v/>
      </c>
      <c r="R3181" s="55" t="str">
        <f t="shared" si="544"/>
        <v/>
      </c>
      <c r="S3181" s="52" t="str">
        <f t="shared" si="552"/>
        <v/>
      </c>
      <c r="T3181" s="83" t="str">
        <f t="shared" si="545"/>
        <v/>
      </c>
      <c r="U3181" s="53" t="str">
        <f>IF(S3181="","",COUNTIF($S$7:S3181,"該当２"))</f>
        <v/>
      </c>
      <c r="V3181" s="56" t="str">
        <f t="shared" si="546"/>
        <v/>
      </c>
      <c r="W3181" s="83" t="str">
        <f t="shared" si="547"/>
        <v/>
      </c>
      <c r="X3181" s="53" t="str">
        <f>IF(V3181="","",COUNTIF($V$7:V3181,"該当３"))</f>
        <v/>
      </c>
    </row>
    <row r="3182" spans="2:24">
      <c r="B3182" s="78"/>
      <c r="C3182" s="77"/>
      <c r="D3182" s="78"/>
      <c r="E3182" s="77"/>
      <c r="K3182" s="52" t="str">
        <f t="shared" si="548"/>
        <v/>
      </c>
      <c r="L3182" s="83" t="str">
        <f t="shared" si="549"/>
        <v/>
      </c>
      <c r="M3182" s="53" t="str">
        <f>IF(K3182="","",COUNTIF($K$7:K3182,"ﾘｽﾄ１"))</f>
        <v/>
      </c>
      <c r="N3182" s="53" t="str">
        <f t="shared" si="550"/>
        <v/>
      </c>
      <c r="O3182" s="54" t="str">
        <f t="shared" si="551"/>
        <v/>
      </c>
      <c r="P3182" s="53" t="str">
        <f t="shared" si="542"/>
        <v/>
      </c>
      <c r="Q3182" s="52" t="str">
        <f t="shared" si="543"/>
        <v/>
      </c>
      <c r="R3182" s="55" t="str">
        <f t="shared" si="544"/>
        <v/>
      </c>
      <c r="S3182" s="52" t="str">
        <f t="shared" si="552"/>
        <v/>
      </c>
      <c r="T3182" s="83" t="str">
        <f t="shared" si="545"/>
        <v/>
      </c>
      <c r="U3182" s="53" t="str">
        <f>IF(S3182="","",COUNTIF($S$7:S3182,"該当２"))</f>
        <v/>
      </c>
      <c r="V3182" s="56" t="str">
        <f t="shared" si="546"/>
        <v/>
      </c>
      <c r="W3182" s="83" t="str">
        <f t="shared" si="547"/>
        <v/>
      </c>
      <c r="X3182" s="53" t="str">
        <f>IF(V3182="","",COUNTIF($V$7:V3182,"該当３"))</f>
        <v/>
      </c>
    </row>
    <row r="3183" spans="2:24">
      <c r="B3183" s="78"/>
      <c r="C3183" s="77"/>
      <c r="D3183" s="78"/>
      <c r="E3183" s="77"/>
      <c r="K3183" s="52" t="str">
        <f t="shared" si="548"/>
        <v/>
      </c>
      <c r="L3183" s="83" t="str">
        <f t="shared" si="549"/>
        <v/>
      </c>
      <c r="M3183" s="53" t="str">
        <f>IF(K3183="","",COUNTIF($K$7:K3183,"ﾘｽﾄ１"))</f>
        <v/>
      </c>
      <c r="N3183" s="53" t="str">
        <f t="shared" si="550"/>
        <v/>
      </c>
      <c r="O3183" s="54" t="str">
        <f t="shared" si="551"/>
        <v/>
      </c>
      <c r="P3183" s="53" t="str">
        <f t="shared" si="542"/>
        <v/>
      </c>
      <c r="Q3183" s="52" t="str">
        <f t="shared" si="543"/>
        <v/>
      </c>
      <c r="R3183" s="55" t="str">
        <f t="shared" si="544"/>
        <v/>
      </c>
      <c r="S3183" s="52" t="str">
        <f t="shared" si="552"/>
        <v/>
      </c>
      <c r="T3183" s="83" t="str">
        <f t="shared" si="545"/>
        <v/>
      </c>
      <c r="U3183" s="53" t="str">
        <f>IF(S3183="","",COUNTIF($S$7:S3183,"該当２"))</f>
        <v/>
      </c>
      <c r="V3183" s="56" t="str">
        <f t="shared" si="546"/>
        <v/>
      </c>
      <c r="W3183" s="83" t="str">
        <f t="shared" si="547"/>
        <v/>
      </c>
      <c r="X3183" s="53" t="str">
        <f>IF(V3183="","",COUNTIF($V$7:V3183,"該当３"))</f>
        <v/>
      </c>
    </row>
    <row r="3184" spans="2:24">
      <c r="B3184" s="78"/>
      <c r="C3184" s="77"/>
      <c r="D3184" s="78"/>
      <c r="E3184" s="77"/>
      <c r="K3184" s="52" t="str">
        <f t="shared" si="548"/>
        <v/>
      </c>
      <c r="L3184" s="83" t="str">
        <f t="shared" si="549"/>
        <v/>
      </c>
      <c r="M3184" s="53" t="str">
        <f>IF(K3184="","",COUNTIF($K$7:K3184,"ﾘｽﾄ１"))</f>
        <v/>
      </c>
      <c r="N3184" s="53" t="str">
        <f t="shared" si="550"/>
        <v/>
      </c>
      <c r="O3184" s="54" t="str">
        <f t="shared" si="551"/>
        <v/>
      </c>
      <c r="P3184" s="53" t="str">
        <f t="shared" si="542"/>
        <v/>
      </c>
      <c r="Q3184" s="52" t="str">
        <f t="shared" si="543"/>
        <v/>
      </c>
      <c r="R3184" s="55" t="str">
        <f t="shared" si="544"/>
        <v/>
      </c>
      <c r="S3184" s="52" t="str">
        <f t="shared" si="552"/>
        <v/>
      </c>
      <c r="T3184" s="83" t="str">
        <f t="shared" si="545"/>
        <v/>
      </c>
      <c r="U3184" s="53" t="str">
        <f>IF(S3184="","",COUNTIF($S$7:S3184,"該当２"))</f>
        <v/>
      </c>
      <c r="V3184" s="56" t="str">
        <f t="shared" si="546"/>
        <v/>
      </c>
      <c r="W3184" s="83" t="str">
        <f t="shared" si="547"/>
        <v/>
      </c>
      <c r="X3184" s="53" t="str">
        <f>IF(V3184="","",COUNTIF($V$7:V3184,"該当３"))</f>
        <v/>
      </c>
    </row>
    <row r="3185" spans="2:24">
      <c r="B3185" s="78"/>
      <c r="C3185" s="77"/>
      <c r="D3185" s="78"/>
      <c r="E3185" s="77"/>
      <c r="K3185" s="52" t="str">
        <f t="shared" si="548"/>
        <v/>
      </c>
      <c r="L3185" s="83" t="str">
        <f t="shared" si="549"/>
        <v/>
      </c>
      <c r="M3185" s="53" t="str">
        <f>IF(K3185="","",COUNTIF($K$7:K3185,"ﾘｽﾄ１"))</f>
        <v/>
      </c>
      <c r="N3185" s="53" t="str">
        <f t="shared" si="550"/>
        <v/>
      </c>
      <c r="O3185" s="54" t="str">
        <f t="shared" si="551"/>
        <v/>
      </c>
      <c r="P3185" s="53" t="str">
        <f t="shared" si="542"/>
        <v/>
      </c>
      <c r="Q3185" s="52" t="str">
        <f t="shared" si="543"/>
        <v/>
      </c>
      <c r="R3185" s="55" t="str">
        <f t="shared" si="544"/>
        <v/>
      </c>
      <c r="S3185" s="52" t="str">
        <f t="shared" si="552"/>
        <v/>
      </c>
      <c r="T3185" s="83" t="str">
        <f t="shared" si="545"/>
        <v/>
      </c>
      <c r="U3185" s="53" t="str">
        <f>IF(S3185="","",COUNTIF($S$7:S3185,"該当２"))</f>
        <v/>
      </c>
      <c r="V3185" s="56" t="str">
        <f t="shared" si="546"/>
        <v/>
      </c>
      <c r="W3185" s="83" t="str">
        <f t="shared" si="547"/>
        <v/>
      </c>
      <c r="X3185" s="53" t="str">
        <f>IF(V3185="","",COUNTIF($V$7:V3185,"該当３"))</f>
        <v/>
      </c>
    </row>
    <row r="3186" spans="2:24">
      <c r="B3186" s="78"/>
      <c r="C3186" s="77"/>
      <c r="D3186" s="78"/>
      <c r="E3186" s="77"/>
      <c r="K3186" s="52" t="str">
        <f t="shared" si="548"/>
        <v/>
      </c>
      <c r="L3186" s="83" t="str">
        <f t="shared" si="549"/>
        <v/>
      </c>
      <c r="M3186" s="53" t="str">
        <f>IF(K3186="","",COUNTIF($K$7:K3186,"ﾘｽﾄ１"))</f>
        <v/>
      </c>
      <c r="N3186" s="53" t="str">
        <f t="shared" si="550"/>
        <v/>
      </c>
      <c r="O3186" s="54" t="str">
        <f t="shared" si="551"/>
        <v/>
      </c>
      <c r="P3186" s="53" t="str">
        <f t="shared" si="542"/>
        <v/>
      </c>
      <c r="Q3186" s="52" t="str">
        <f t="shared" si="543"/>
        <v/>
      </c>
      <c r="R3186" s="55" t="str">
        <f t="shared" si="544"/>
        <v/>
      </c>
      <c r="S3186" s="52" t="str">
        <f t="shared" si="552"/>
        <v/>
      </c>
      <c r="T3186" s="83" t="str">
        <f t="shared" si="545"/>
        <v/>
      </c>
      <c r="U3186" s="53" t="str">
        <f>IF(S3186="","",COUNTIF($S$7:S3186,"該当２"))</f>
        <v/>
      </c>
      <c r="V3186" s="56" t="str">
        <f t="shared" si="546"/>
        <v/>
      </c>
      <c r="W3186" s="83" t="str">
        <f t="shared" si="547"/>
        <v/>
      </c>
      <c r="X3186" s="53" t="str">
        <f>IF(V3186="","",COUNTIF($V$7:V3186,"該当３"))</f>
        <v/>
      </c>
    </row>
    <row r="3187" spans="2:24">
      <c r="B3187" s="78"/>
      <c r="C3187" s="77"/>
      <c r="D3187" s="78"/>
      <c r="E3187" s="77"/>
      <c r="K3187" s="52" t="str">
        <f t="shared" si="548"/>
        <v/>
      </c>
      <c r="L3187" s="83" t="str">
        <f t="shared" si="549"/>
        <v/>
      </c>
      <c r="M3187" s="53" t="str">
        <f>IF(K3187="","",COUNTIF($K$7:K3187,"ﾘｽﾄ１"))</f>
        <v/>
      </c>
      <c r="N3187" s="53" t="str">
        <f t="shared" si="550"/>
        <v/>
      </c>
      <c r="O3187" s="54" t="str">
        <f t="shared" si="551"/>
        <v/>
      </c>
      <c r="P3187" s="53" t="str">
        <f t="shared" si="542"/>
        <v/>
      </c>
      <c r="Q3187" s="52" t="str">
        <f t="shared" si="543"/>
        <v/>
      </c>
      <c r="R3187" s="55" t="str">
        <f t="shared" si="544"/>
        <v/>
      </c>
      <c r="S3187" s="52" t="str">
        <f t="shared" si="552"/>
        <v/>
      </c>
      <c r="T3187" s="83" t="str">
        <f t="shared" si="545"/>
        <v/>
      </c>
      <c r="U3187" s="53" t="str">
        <f>IF(S3187="","",COUNTIF($S$7:S3187,"該当２"))</f>
        <v/>
      </c>
      <c r="V3187" s="56" t="str">
        <f t="shared" si="546"/>
        <v/>
      </c>
      <c r="W3187" s="83" t="str">
        <f t="shared" si="547"/>
        <v/>
      </c>
      <c r="X3187" s="53" t="str">
        <f>IF(V3187="","",COUNTIF($V$7:V3187,"該当３"))</f>
        <v/>
      </c>
    </row>
    <row r="3188" spans="2:24">
      <c r="B3188" s="78"/>
      <c r="C3188" s="77"/>
      <c r="D3188" s="78"/>
      <c r="E3188" s="77"/>
      <c r="K3188" s="52" t="str">
        <f t="shared" si="548"/>
        <v/>
      </c>
      <c r="L3188" s="83" t="str">
        <f t="shared" si="549"/>
        <v/>
      </c>
      <c r="M3188" s="53" t="str">
        <f>IF(K3188="","",COUNTIF($K$7:K3188,"ﾘｽﾄ１"))</f>
        <v/>
      </c>
      <c r="N3188" s="53" t="str">
        <f t="shared" si="550"/>
        <v/>
      </c>
      <c r="O3188" s="54" t="str">
        <f t="shared" si="551"/>
        <v/>
      </c>
      <c r="P3188" s="53" t="str">
        <f t="shared" si="542"/>
        <v/>
      </c>
      <c r="Q3188" s="52" t="str">
        <f t="shared" si="543"/>
        <v/>
      </c>
      <c r="R3188" s="55" t="str">
        <f t="shared" si="544"/>
        <v/>
      </c>
      <c r="S3188" s="52" t="str">
        <f t="shared" si="552"/>
        <v/>
      </c>
      <c r="T3188" s="83" t="str">
        <f t="shared" si="545"/>
        <v/>
      </c>
      <c r="U3188" s="53" t="str">
        <f>IF(S3188="","",COUNTIF($S$7:S3188,"該当２"))</f>
        <v/>
      </c>
      <c r="V3188" s="56" t="str">
        <f t="shared" si="546"/>
        <v/>
      </c>
      <c r="W3188" s="83" t="str">
        <f t="shared" si="547"/>
        <v/>
      </c>
      <c r="X3188" s="53" t="str">
        <f>IF(V3188="","",COUNTIF($V$7:V3188,"該当３"))</f>
        <v/>
      </c>
    </row>
    <row r="3189" spans="2:24">
      <c r="B3189" s="78"/>
      <c r="C3189" s="77"/>
      <c r="D3189" s="78"/>
      <c r="E3189" s="77"/>
      <c r="K3189" s="52" t="str">
        <f t="shared" si="548"/>
        <v/>
      </c>
      <c r="L3189" s="83" t="str">
        <f t="shared" si="549"/>
        <v/>
      </c>
      <c r="M3189" s="53" t="str">
        <f>IF(K3189="","",COUNTIF($K$7:K3189,"ﾘｽﾄ１"))</f>
        <v/>
      </c>
      <c r="N3189" s="53" t="str">
        <f t="shared" si="550"/>
        <v/>
      </c>
      <c r="O3189" s="54" t="str">
        <f t="shared" si="551"/>
        <v/>
      </c>
      <c r="P3189" s="53" t="str">
        <f t="shared" si="542"/>
        <v/>
      </c>
      <c r="Q3189" s="52" t="str">
        <f t="shared" si="543"/>
        <v/>
      </c>
      <c r="R3189" s="55" t="str">
        <f t="shared" si="544"/>
        <v/>
      </c>
      <c r="S3189" s="52" t="str">
        <f t="shared" si="552"/>
        <v/>
      </c>
      <c r="T3189" s="83" t="str">
        <f t="shared" si="545"/>
        <v/>
      </c>
      <c r="U3189" s="53" t="str">
        <f>IF(S3189="","",COUNTIF($S$7:S3189,"該当２"))</f>
        <v/>
      </c>
      <c r="V3189" s="56" t="str">
        <f t="shared" si="546"/>
        <v/>
      </c>
      <c r="W3189" s="83" t="str">
        <f t="shared" si="547"/>
        <v/>
      </c>
      <c r="X3189" s="53" t="str">
        <f>IF(V3189="","",COUNTIF($V$7:V3189,"該当３"))</f>
        <v/>
      </c>
    </row>
    <row r="3190" spans="2:24">
      <c r="B3190" s="78"/>
      <c r="C3190" s="77"/>
      <c r="D3190" s="78"/>
      <c r="E3190" s="77"/>
      <c r="K3190" s="52" t="str">
        <f t="shared" si="548"/>
        <v/>
      </c>
      <c r="L3190" s="83" t="str">
        <f t="shared" si="549"/>
        <v/>
      </c>
      <c r="M3190" s="53" t="str">
        <f>IF(K3190="","",COUNTIF($K$7:K3190,"ﾘｽﾄ１"))</f>
        <v/>
      </c>
      <c r="N3190" s="53" t="str">
        <f t="shared" si="550"/>
        <v/>
      </c>
      <c r="O3190" s="54" t="str">
        <f t="shared" si="551"/>
        <v/>
      </c>
      <c r="P3190" s="53" t="str">
        <f t="shared" si="542"/>
        <v/>
      </c>
      <c r="Q3190" s="52" t="str">
        <f t="shared" si="543"/>
        <v/>
      </c>
      <c r="R3190" s="55" t="str">
        <f t="shared" si="544"/>
        <v/>
      </c>
      <c r="S3190" s="52" t="str">
        <f t="shared" si="552"/>
        <v/>
      </c>
      <c r="T3190" s="83" t="str">
        <f t="shared" si="545"/>
        <v/>
      </c>
      <c r="U3190" s="53" t="str">
        <f>IF(S3190="","",COUNTIF($S$7:S3190,"該当２"))</f>
        <v/>
      </c>
      <c r="V3190" s="56" t="str">
        <f t="shared" si="546"/>
        <v/>
      </c>
      <c r="W3190" s="83" t="str">
        <f t="shared" si="547"/>
        <v/>
      </c>
      <c r="X3190" s="53" t="str">
        <f>IF(V3190="","",COUNTIF($V$7:V3190,"該当３"))</f>
        <v/>
      </c>
    </row>
    <row r="3191" spans="2:24">
      <c r="B3191" s="78"/>
      <c r="C3191" s="77"/>
      <c r="D3191" s="78"/>
      <c r="E3191" s="77"/>
      <c r="K3191" s="52" t="str">
        <f t="shared" si="548"/>
        <v/>
      </c>
      <c r="L3191" s="83" t="str">
        <f t="shared" si="549"/>
        <v/>
      </c>
      <c r="M3191" s="53" t="str">
        <f>IF(K3191="","",COUNTIF($K$7:K3191,"ﾘｽﾄ１"))</f>
        <v/>
      </c>
      <c r="N3191" s="53" t="str">
        <f t="shared" si="550"/>
        <v/>
      </c>
      <c r="O3191" s="54" t="str">
        <f t="shared" si="551"/>
        <v/>
      </c>
      <c r="P3191" s="53" t="str">
        <f t="shared" si="542"/>
        <v/>
      </c>
      <c r="Q3191" s="52" t="str">
        <f t="shared" si="543"/>
        <v/>
      </c>
      <c r="R3191" s="55" t="str">
        <f t="shared" si="544"/>
        <v/>
      </c>
      <c r="S3191" s="52" t="str">
        <f t="shared" si="552"/>
        <v/>
      </c>
      <c r="T3191" s="83" t="str">
        <f t="shared" si="545"/>
        <v/>
      </c>
      <c r="U3191" s="53" t="str">
        <f>IF(S3191="","",COUNTIF($S$7:S3191,"該当２"))</f>
        <v/>
      </c>
      <c r="V3191" s="56" t="str">
        <f t="shared" si="546"/>
        <v/>
      </c>
      <c r="W3191" s="83" t="str">
        <f t="shared" si="547"/>
        <v/>
      </c>
      <c r="X3191" s="53" t="str">
        <f>IF(V3191="","",COUNTIF($V$7:V3191,"該当３"))</f>
        <v/>
      </c>
    </row>
    <row r="3192" spans="2:24">
      <c r="B3192" s="78"/>
      <c r="C3192" s="77"/>
      <c r="D3192" s="78"/>
      <c r="E3192" s="77"/>
      <c r="K3192" s="52" t="str">
        <f t="shared" si="548"/>
        <v/>
      </c>
      <c r="L3192" s="83" t="str">
        <f t="shared" si="549"/>
        <v/>
      </c>
      <c r="M3192" s="53" t="str">
        <f>IF(K3192="","",COUNTIF($K$7:K3192,"ﾘｽﾄ１"))</f>
        <v/>
      </c>
      <c r="N3192" s="53" t="str">
        <f t="shared" si="550"/>
        <v/>
      </c>
      <c r="O3192" s="54" t="str">
        <f t="shared" si="551"/>
        <v/>
      </c>
      <c r="P3192" s="53" t="str">
        <f t="shared" si="542"/>
        <v/>
      </c>
      <c r="Q3192" s="52" t="str">
        <f t="shared" si="543"/>
        <v/>
      </c>
      <c r="R3192" s="55" t="str">
        <f t="shared" si="544"/>
        <v/>
      </c>
      <c r="S3192" s="52" t="str">
        <f t="shared" si="552"/>
        <v/>
      </c>
      <c r="T3192" s="83" t="str">
        <f t="shared" si="545"/>
        <v/>
      </c>
      <c r="U3192" s="53" t="str">
        <f>IF(S3192="","",COUNTIF($S$7:S3192,"該当２"))</f>
        <v/>
      </c>
      <c r="V3192" s="56" t="str">
        <f t="shared" si="546"/>
        <v/>
      </c>
      <c r="W3192" s="83" t="str">
        <f t="shared" si="547"/>
        <v/>
      </c>
      <c r="X3192" s="53" t="str">
        <f>IF(V3192="","",COUNTIF($V$7:V3192,"該当３"))</f>
        <v/>
      </c>
    </row>
    <row r="3193" spans="2:24">
      <c r="B3193" s="78"/>
      <c r="C3193" s="77"/>
      <c r="D3193" s="78"/>
      <c r="E3193" s="77"/>
      <c r="K3193" s="52" t="str">
        <f t="shared" si="548"/>
        <v/>
      </c>
      <c r="L3193" s="83" t="str">
        <f t="shared" si="549"/>
        <v/>
      </c>
      <c r="M3193" s="53" t="str">
        <f>IF(K3193="","",COUNTIF($K$7:K3193,"ﾘｽﾄ１"))</f>
        <v/>
      </c>
      <c r="N3193" s="53" t="str">
        <f t="shared" si="550"/>
        <v/>
      </c>
      <c r="O3193" s="54" t="str">
        <f t="shared" si="551"/>
        <v/>
      </c>
      <c r="P3193" s="53" t="str">
        <f t="shared" si="542"/>
        <v/>
      </c>
      <c r="Q3193" s="52" t="str">
        <f t="shared" si="543"/>
        <v/>
      </c>
      <c r="R3193" s="55" t="str">
        <f t="shared" si="544"/>
        <v/>
      </c>
      <c r="S3193" s="52" t="str">
        <f t="shared" si="552"/>
        <v/>
      </c>
      <c r="T3193" s="83" t="str">
        <f t="shared" si="545"/>
        <v/>
      </c>
      <c r="U3193" s="53" t="str">
        <f>IF(S3193="","",COUNTIF($S$7:S3193,"該当２"))</f>
        <v/>
      </c>
      <c r="V3193" s="56" t="str">
        <f t="shared" si="546"/>
        <v/>
      </c>
      <c r="W3193" s="83" t="str">
        <f t="shared" si="547"/>
        <v/>
      </c>
      <c r="X3193" s="53" t="str">
        <f>IF(V3193="","",COUNTIF($V$7:V3193,"該当３"))</f>
        <v/>
      </c>
    </row>
    <row r="3194" spans="2:24">
      <c r="B3194" s="78"/>
      <c r="C3194" s="77"/>
      <c r="D3194" s="78"/>
      <c r="E3194" s="77"/>
      <c r="K3194" s="52" t="str">
        <f t="shared" si="548"/>
        <v/>
      </c>
      <c r="L3194" s="83" t="str">
        <f t="shared" si="549"/>
        <v/>
      </c>
      <c r="M3194" s="53" t="str">
        <f>IF(K3194="","",COUNTIF($K$7:K3194,"ﾘｽﾄ１"))</f>
        <v/>
      </c>
      <c r="N3194" s="53" t="str">
        <f t="shared" si="550"/>
        <v/>
      </c>
      <c r="O3194" s="54" t="str">
        <f t="shared" si="551"/>
        <v/>
      </c>
      <c r="P3194" s="53" t="str">
        <f t="shared" si="542"/>
        <v/>
      </c>
      <c r="Q3194" s="52" t="str">
        <f t="shared" si="543"/>
        <v/>
      </c>
      <c r="R3194" s="55" t="str">
        <f t="shared" si="544"/>
        <v/>
      </c>
      <c r="S3194" s="52" t="str">
        <f t="shared" si="552"/>
        <v/>
      </c>
      <c r="T3194" s="83" t="str">
        <f t="shared" si="545"/>
        <v/>
      </c>
      <c r="U3194" s="53" t="str">
        <f>IF(S3194="","",COUNTIF($S$7:S3194,"該当２"))</f>
        <v/>
      </c>
      <c r="V3194" s="56" t="str">
        <f t="shared" si="546"/>
        <v/>
      </c>
      <c r="W3194" s="83" t="str">
        <f t="shared" si="547"/>
        <v/>
      </c>
      <c r="X3194" s="53" t="str">
        <f>IF(V3194="","",COUNTIF($V$7:V3194,"該当３"))</f>
        <v/>
      </c>
    </row>
    <row r="3195" spans="2:24">
      <c r="B3195" s="78"/>
      <c r="C3195" s="77"/>
      <c r="D3195" s="78"/>
      <c r="E3195" s="77"/>
      <c r="K3195" s="52" t="str">
        <f t="shared" si="548"/>
        <v/>
      </c>
      <c r="L3195" s="83" t="str">
        <f t="shared" si="549"/>
        <v/>
      </c>
      <c r="M3195" s="53" t="str">
        <f>IF(K3195="","",COUNTIF($K$7:K3195,"ﾘｽﾄ１"))</f>
        <v/>
      </c>
      <c r="N3195" s="53" t="str">
        <f t="shared" si="550"/>
        <v/>
      </c>
      <c r="O3195" s="54" t="str">
        <f t="shared" si="551"/>
        <v/>
      </c>
      <c r="P3195" s="53" t="str">
        <f t="shared" si="542"/>
        <v/>
      </c>
      <c r="Q3195" s="52" t="str">
        <f t="shared" si="543"/>
        <v/>
      </c>
      <c r="R3195" s="55" t="str">
        <f t="shared" si="544"/>
        <v/>
      </c>
      <c r="S3195" s="52" t="str">
        <f t="shared" si="552"/>
        <v/>
      </c>
      <c r="T3195" s="83" t="str">
        <f t="shared" si="545"/>
        <v/>
      </c>
      <c r="U3195" s="53" t="str">
        <f>IF(S3195="","",COUNTIF($S$7:S3195,"該当２"))</f>
        <v/>
      </c>
      <c r="V3195" s="56" t="str">
        <f t="shared" si="546"/>
        <v/>
      </c>
      <c r="W3195" s="83" t="str">
        <f t="shared" si="547"/>
        <v/>
      </c>
      <c r="X3195" s="53" t="str">
        <f>IF(V3195="","",COUNTIF($V$7:V3195,"該当３"))</f>
        <v/>
      </c>
    </row>
    <row r="3196" spans="2:24">
      <c r="B3196" s="78"/>
      <c r="C3196" s="77"/>
      <c r="D3196" s="78"/>
      <c r="E3196" s="77"/>
      <c r="K3196" s="52" t="str">
        <f t="shared" si="548"/>
        <v/>
      </c>
      <c r="L3196" s="83" t="str">
        <f t="shared" si="549"/>
        <v/>
      </c>
      <c r="M3196" s="53" t="str">
        <f>IF(K3196="","",COUNTIF($K$7:K3196,"ﾘｽﾄ１"))</f>
        <v/>
      </c>
      <c r="N3196" s="53" t="str">
        <f t="shared" si="550"/>
        <v/>
      </c>
      <c r="O3196" s="54" t="str">
        <f t="shared" si="551"/>
        <v/>
      </c>
      <c r="P3196" s="53" t="str">
        <f t="shared" si="542"/>
        <v/>
      </c>
      <c r="Q3196" s="52" t="str">
        <f t="shared" si="543"/>
        <v/>
      </c>
      <c r="R3196" s="55" t="str">
        <f t="shared" si="544"/>
        <v/>
      </c>
      <c r="S3196" s="52" t="str">
        <f t="shared" si="552"/>
        <v/>
      </c>
      <c r="T3196" s="83" t="str">
        <f t="shared" si="545"/>
        <v/>
      </c>
      <c r="U3196" s="53" t="str">
        <f>IF(S3196="","",COUNTIF($S$7:S3196,"該当２"))</f>
        <v/>
      </c>
      <c r="V3196" s="56" t="str">
        <f t="shared" si="546"/>
        <v/>
      </c>
      <c r="W3196" s="83" t="str">
        <f t="shared" si="547"/>
        <v/>
      </c>
      <c r="X3196" s="53" t="str">
        <f>IF(V3196="","",COUNTIF($V$7:V3196,"該当３"))</f>
        <v/>
      </c>
    </row>
    <row r="3197" spans="2:24">
      <c r="B3197" s="78"/>
      <c r="C3197" s="77"/>
      <c r="D3197" s="78"/>
      <c r="E3197" s="77"/>
      <c r="K3197" s="52" t="str">
        <f t="shared" si="548"/>
        <v/>
      </c>
      <c r="L3197" s="83" t="str">
        <f t="shared" si="549"/>
        <v/>
      </c>
      <c r="M3197" s="53" t="str">
        <f>IF(K3197="","",COUNTIF($K$7:K3197,"ﾘｽﾄ１"))</f>
        <v/>
      </c>
      <c r="N3197" s="53" t="str">
        <f t="shared" si="550"/>
        <v/>
      </c>
      <c r="O3197" s="54" t="str">
        <f t="shared" si="551"/>
        <v/>
      </c>
      <c r="P3197" s="53" t="str">
        <f t="shared" si="542"/>
        <v/>
      </c>
      <c r="Q3197" s="52" t="str">
        <f t="shared" si="543"/>
        <v/>
      </c>
      <c r="R3197" s="55" t="str">
        <f t="shared" si="544"/>
        <v/>
      </c>
      <c r="S3197" s="52" t="str">
        <f t="shared" si="552"/>
        <v/>
      </c>
      <c r="T3197" s="83" t="str">
        <f t="shared" si="545"/>
        <v/>
      </c>
      <c r="U3197" s="53" t="str">
        <f>IF(S3197="","",COUNTIF($S$7:S3197,"該当２"))</f>
        <v/>
      </c>
      <c r="V3197" s="56" t="str">
        <f t="shared" si="546"/>
        <v/>
      </c>
      <c r="W3197" s="83" t="str">
        <f t="shared" si="547"/>
        <v/>
      </c>
      <c r="X3197" s="53" t="str">
        <f>IF(V3197="","",COUNTIF($V$7:V3197,"該当３"))</f>
        <v/>
      </c>
    </row>
    <row r="3198" spans="2:24">
      <c r="B3198" s="78"/>
      <c r="C3198" s="77"/>
      <c r="D3198" s="78"/>
      <c r="E3198" s="77"/>
      <c r="K3198" s="52" t="str">
        <f t="shared" si="548"/>
        <v/>
      </c>
      <c r="L3198" s="83" t="str">
        <f t="shared" si="549"/>
        <v/>
      </c>
      <c r="M3198" s="53" t="str">
        <f>IF(K3198="","",COUNTIF($K$7:K3198,"ﾘｽﾄ１"))</f>
        <v/>
      </c>
      <c r="N3198" s="53" t="str">
        <f t="shared" si="550"/>
        <v/>
      </c>
      <c r="O3198" s="54" t="str">
        <f t="shared" si="551"/>
        <v/>
      </c>
      <c r="P3198" s="53" t="str">
        <f t="shared" si="542"/>
        <v/>
      </c>
      <c r="Q3198" s="52" t="str">
        <f t="shared" si="543"/>
        <v/>
      </c>
      <c r="R3198" s="55" t="str">
        <f t="shared" si="544"/>
        <v/>
      </c>
      <c r="S3198" s="52" t="str">
        <f t="shared" si="552"/>
        <v/>
      </c>
      <c r="T3198" s="83" t="str">
        <f t="shared" si="545"/>
        <v/>
      </c>
      <c r="U3198" s="53" t="str">
        <f>IF(S3198="","",COUNTIF($S$7:S3198,"該当２"))</f>
        <v/>
      </c>
      <c r="V3198" s="56" t="str">
        <f t="shared" si="546"/>
        <v/>
      </c>
      <c r="W3198" s="83" t="str">
        <f t="shared" si="547"/>
        <v/>
      </c>
      <c r="X3198" s="53" t="str">
        <f>IF(V3198="","",COUNTIF($V$7:V3198,"該当３"))</f>
        <v/>
      </c>
    </row>
    <row r="3199" spans="2:24">
      <c r="B3199" s="78"/>
      <c r="C3199" s="77"/>
      <c r="D3199" s="78"/>
      <c r="E3199" s="77"/>
      <c r="K3199" s="52" t="str">
        <f t="shared" si="548"/>
        <v/>
      </c>
      <c r="L3199" s="83" t="str">
        <f t="shared" si="549"/>
        <v/>
      </c>
      <c r="M3199" s="53" t="str">
        <f>IF(K3199="","",COUNTIF($K$7:K3199,"ﾘｽﾄ１"))</f>
        <v/>
      </c>
      <c r="N3199" s="53" t="str">
        <f t="shared" si="550"/>
        <v/>
      </c>
      <c r="O3199" s="54" t="str">
        <f t="shared" si="551"/>
        <v/>
      </c>
      <c r="P3199" s="53" t="str">
        <f t="shared" si="542"/>
        <v/>
      </c>
      <c r="Q3199" s="52" t="str">
        <f t="shared" si="543"/>
        <v/>
      </c>
      <c r="R3199" s="55" t="str">
        <f t="shared" si="544"/>
        <v/>
      </c>
      <c r="S3199" s="52" t="str">
        <f t="shared" si="552"/>
        <v/>
      </c>
      <c r="T3199" s="83" t="str">
        <f t="shared" si="545"/>
        <v/>
      </c>
      <c r="U3199" s="53" t="str">
        <f>IF(S3199="","",COUNTIF($S$7:S3199,"該当２"))</f>
        <v/>
      </c>
      <c r="V3199" s="56" t="str">
        <f t="shared" si="546"/>
        <v/>
      </c>
      <c r="W3199" s="83" t="str">
        <f t="shared" si="547"/>
        <v/>
      </c>
      <c r="X3199" s="53" t="str">
        <f>IF(V3199="","",COUNTIF($V$7:V3199,"該当３"))</f>
        <v/>
      </c>
    </row>
    <row r="3200" spans="2:24">
      <c r="B3200" s="78"/>
      <c r="C3200" s="77"/>
      <c r="D3200" s="78"/>
      <c r="E3200" s="77"/>
      <c r="K3200" s="52" t="str">
        <f t="shared" si="548"/>
        <v/>
      </c>
      <c r="L3200" s="83" t="str">
        <f t="shared" si="549"/>
        <v/>
      </c>
      <c r="M3200" s="53" t="str">
        <f>IF(K3200="","",COUNTIF($K$7:K3200,"ﾘｽﾄ１"))</f>
        <v/>
      </c>
      <c r="N3200" s="53" t="str">
        <f t="shared" si="550"/>
        <v/>
      </c>
      <c r="O3200" s="54" t="str">
        <f t="shared" si="551"/>
        <v/>
      </c>
      <c r="P3200" s="53" t="str">
        <f t="shared" si="542"/>
        <v/>
      </c>
      <c r="Q3200" s="52" t="str">
        <f t="shared" si="543"/>
        <v/>
      </c>
      <c r="R3200" s="55" t="str">
        <f t="shared" si="544"/>
        <v/>
      </c>
      <c r="S3200" s="52" t="str">
        <f t="shared" si="552"/>
        <v/>
      </c>
      <c r="T3200" s="83" t="str">
        <f t="shared" si="545"/>
        <v/>
      </c>
      <c r="U3200" s="53" t="str">
        <f>IF(S3200="","",COUNTIF($S$7:S3200,"該当２"))</f>
        <v/>
      </c>
      <c r="V3200" s="56" t="str">
        <f t="shared" si="546"/>
        <v/>
      </c>
      <c r="W3200" s="83" t="str">
        <f t="shared" si="547"/>
        <v/>
      </c>
      <c r="X3200" s="53" t="str">
        <f>IF(V3200="","",COUNTIF($V$7:V3200,"該当３"))</f>
        <v/>
      </c>
    </row>
    <row r="3201" spans="2:24">
      <c r="B3201" s="78"/>
      <c r="C3201" s="77"/>
      <c r="D3201" s="78"/>
      <c r="E3201" s="77"/>
      <c r="K3201" s="52" t="str">
        <f t="shared" si="548"/>
        <v/>
      </c>
      <c r="L3201" s="83" t="str">
        <f t="shared" si="549"/>
        <v/>
      </c>
      <c r="M3201" s="53" t="str">
        <f>IF(K3201="","",COUNTIF($K$7:K3201,"ﾘｽﾄ１"))</f>
        <v/>
      </c>
      <c r="N3201" s="53" t="str">
        <f t="shared" si="550"/>
        <v/>
      </c>
      <c r="O3201" s="54" t="str">
        <f t="shared" si="551"/>
        <v/>
      </c>
      <c r="P3201" s="53" t="str">
        <f t="shared" si="542"/>
        <v/>
      </c>
      <c r="Q3201" s="52" t="str">
        <f t="shared" si="543"/>
        <v/>
      </c>
      <c r="R3201" s="55" t="str">
        <f t="shared" si="544"/>
        <v/>
      </c>
      <c r="S3201" s="52" t="str">
        <f t="shared" si="552"/>
        <v/>
      </c>
      <c r="T3201" s="83" t="str">
        <f t="shared" si="545"/>
        <v/>
      </c>
      <c r="U3201" s="53" t="str">
        <f>IF(S3201="","",COUNTIF($S$7:S3201,"該当２"))</f>
        <v/>
      </c>
      <c r="V3201" s="56" t="str">
        <f t="shared" si="546"/>
        <v/>
      </c>
      <c r="W3201" s="83" t="str">
        <f t="shared" si="547"/>
        <v/>
      </c>
      <c r="X3201" s="53" t="str">
        <f>IF(V3201="","",COUNTIF($V$7:V3201,"該当３"))</f>
        <v/>
      </c>
    </row>
    <row r="3202" spans="2:24">
      <c r="B3202" s="78"/>
      <c r="C3202" s="77"/>
      <c r="D3202" s="78"/>
      <c r="E3202" s="77"/>
      <c r="K3202" s="52" t="str">
        <f t="shared" si="548"/>
        <v/>
      </c>
      <c r="L3202" s="83" t="str">
        <f t="shared" si="549"/>
        <v/>
      </c>
      <c r="M3202" s="53" t="str">
        <f>IF(K3202="","",COUNTIF($K$7:K3202,"ﾘｽﾄ１"))</f>
        <v/>
      </c>
      <c r="N3202" s="53" t="str">
        <f t="shared" si="550"/>
        <v/>
      </c>
      <c r="O3202" s="54" t="str">
        <f t="shared" si="551"/>
        <v/>
      </c>
      <c r="P3202" s="53" t="str">
        <f t="shared" si="542"/>
        <v/>
      </c>
      <c r="Q3202" s="52" t="str">
        <f t="shared" si="543"/>
        <v/>
      </c>
      <c r="R3202" s="55" t="str">
        <f t="shared" si="544"/>
        <v/>
      </c>
      <c r="S3202" s="52" t="str">
        <f t="shared" si="552"/>
        <v/>
      </c>
      <c r="T3202" s="83" t="str">
        <f t="shared" si="545"/>
        <v/>
      </c>
      <c r="U3202" s="53" t="str">
        <f>IF(S3202="","",COUNTIF($S$7:S3202,"該当２"))</f>
        <v/>
      </c>
      <c r="V3202" s="56" t="str">
        <f t="shared" si="546"/>
        <v/>
      </c>
      <c r="W3202" s="83" t="str">
        <f t="shared" si="547"/>
        <v/>
      </c>
      <c r="X3202" s="53" t="str">
        <f>IF(V3202="","",COUNTIF($V$7:V3202,"該当３"))</f>
        <v/>
      </c>
    </row>
    <row r="3203" spans="2:24">
      <c r="B3203" s="78"/>
      <c r="C3203" s="77"/>
      <c r="D3203" s="78"/>
      <c r="E3203" s="77"/>
      <c r="K3203" s="52" t="str">
        <f t="shared" si="548"/>
        <v/>
      </c>
      <c r="L3203" s="83" t="str">
        <f t="shared" si="549"/>
        <v/>
      </c>
      <c r="M3203" s="53" t="str">
        <f>IF(K3203="","",COUNTIF($K$7:K3203,"ﾘｽﾄ１"))</f>
        <v/>
      </c>
      <c r="N3203" s="53" t="str">
        <f t="shared" si="550"/>
        <v/>
      </c>
      <c r="O3203" s="54" t="str">
        <f t="shared" si="551"/>
        <v/>
      </c>
      <c r="P3203" s="53" t="str">
        <f t="shared" si="542"/>
        <v/>
      </c>
      <c r="Q3203" s="52" t="str">
        <f t="shared" si="543"/>
        <v/>
      </c>
      <c r="R3203" s="55" t="str">
        <f t="shared" si="544"/>
        <v/>
      </c>
      <c r="S3203" s="52" t="str">
        <f t="shared" si="552"/>
        <v/>
      </c>
      <c r="T3203" s="83" t="str">
        <f t="shared" si="545"/>
        <v/>
      </c>
      <c r="U3203" s="53" t="str">
        <f>IF(S3203="","",COUNTIF($S$7:S3203,"該当２"))</f>
        <v/>
      </c>
      <c r="V3203" s="56" t="str">
        <f t="shared" si="546"/>
        <v/>
      </c>
      <c r="W3203" s="83" t="str">
        <f t="shared" si="547"/>
        <v/>
      </c>
      <c r="X3203" s="53" t="str">
        <f>IF(V3203="","",COUNTIF($V$7:V3203,"該当３"))</f>
        <v/>
      </c>
    </row>
    <row r="3204" spans="2:24">
      <c r="B3204" s="78"/>
      <c r="C3204" s="77"/>
      <c r="D3204" s="78"/>
      <c r="E3204" s="77"/>
      <c r="K3204" s="52" t="str">
        <f t="shared" si="548"/>
        <v/>
      </c>
      <c r="L3204" s="83" t="str">
        <f t="shared" si="549"/>
        <v/>
      </c>
      <c r="M3204" s="53" t="str">
        <f>IF(K3204="","",COUNTIF($K$7:K3204,"ﾘｽﾄ１"))</f>
        <v/>
      </c>
      <c r="N3204" s="53" t="str">
        <f t="shared" si="550"/>
        <v/>
      </c>
      <c r="O3204" s="54" t="str">
        <f t="shared" si="551"/>
        <v/>
      </c>
      <c r="P3204" s="53" t="str">
        <f t="shared" si="542"/>
        <v/>
      </c>
      <c r="Q3204" s="52" t="str">
        <f t="shared" si="543"/>
        <v/>
      </c>
      <c r="R3204" s="55" t="str">
        <f t="shared" si="544"/>
        <v/>
      </c>
      <c r="S3204" s="52" t="str">
        <f t="shared" si="552"/>
        <v/>
      </c>
      <c r="T3204" s="83" t="str">
        <f t="shared" si="545"/>
        <v/>
      </c>
      <c r="U3204" s="53" t="str">
        <f>IF(S3204="","",COUNTIF($S$7:S3204,"該当２"))</f>
        <v/>
      </c>
      <c r="V3204" s="56" t="str">
        <f t="shared" si="546"/>
        <v/>
      </c>
      <c r="W3204" s="83" t="str">
        <f t="shared" si="547"/>
        <v/>
      </c>
      <c r="X3204" s="53" t="str">
        <f>IF(V3204="","",COUNTIF($V$7:V3204,"該当３"))</f>
        <v/>
      </c>
    </row>
    <row r="3205" spans="2:24">
      <c r="B3205" s="78"/>
      <c r="C3205" s="77"/>
      <c r="D3205" s="78"/>
      <c r="E3205" s="77"/>
      <c r="K3205" s="52" t="str">
        <f t="shared" si="548"/>
        <v/>
      </c>
      <c r="L3205" s="83" t="str">
        <f t="shared" si="549"/>
        <v/>
      </c>
      <c r="M3205" s="53" t="str">
        <f>IF(K3205="","",COUNTIF($K$7:K3205,"ﾘｽﾄ１"))</f>
        <v/>
      </c>
      <c r="N3205" s="53" t="str">
        <f t="shared" si="550"/>
        <v/>
      </c>
      <c r="O3205" s="54" t="str">
        <f t="shared" si="551"/>
        <v/>
      </c>
      <c r="P3205" s="53" t="str">
        <f t="shared" si="542"/>
        <v/>
      </c>
      <c r="Q3205" s="52" t="str">
        <f t="shared" si="543"/>
        <v/>
      </c>
      <c r="R3205" s="55" t="str">
        <f t="shared" si="544"/>
        <v/>
      </c>
      <c r="S3205" s="52" t="str">
        <f t="shared" si="552"/>
        <v/>
      </c>
      <c r="T3205" s="83" t="str">
        <f t="shared" si="545"/>
        <v/>
      </c>
      <c r="U3205" s="53" t="str">
        <f>IF(S3205="","",COUNTIF($S$7:S3205,"該当２"))</f>
        <v/>
      </c>
      <c r="V3205" s="56" t="str">
        <f t="shared" si="546"/>
        <v/>
      </c>
      <c r="W3205" s="83" t="str">
        <f t="shared" si="547"/>
        <v/>
      </c>
      <c r="X3205" s="53" t="str">
        <f>IF(V3205="","",COUNTIF($V$7:V3205,"該当３"))</f>
        <v/>
      </c>
    </row>
    <row r="3206" spans="2:24">
      <c r="B3206" s="78"/>
      <c r="C3206" s="77"/>
      <c r="D3206" s="78"/>
      <c r="E3206" s="77"/>
      <c r="K3206" s="52" t="str">
        <f t="shared" si="548"/>
        <v/>
      </c>
      <c r="L3206" s="83" t="str">
        <f t="shared" si="549"/>
        <v/>
      </c>
      <c r="M3206" s="53" t="str">
        <f>IF(K3206="","",COUNTIF($K$7:K3206,"ﾘｽﾄ１"))</f>
        <v/>
      </c>
      <c r="N3206" s="53" t="str">
        <f t="shared" si="550"/>
        <v/>
      </c>
      <c r="O3206" s="54" t="str">
        <f t="shared" si="551"/>
        <v/>
      </c>
      <c r="P3206" s="53" t="str">
        <f t="shared" si="542"/>
        <v/>
      </c>
      <c r="Q3206" s="52" t="str">
        <f t="shared" si="543"/>
        <v/>
      </c>
      <c r="R3206" s="55" t="str">
        <f t="shared" si="544"/>
        <v/>
      </c>
      <c r="S3206" s="52" t="str">
        <f t="shared" si="552"/>
        <v/>
      </c>
      <c r="T3206" s="83" t="str">
        <f t="shared" si="545"/>
        <v/>
      </c>
      <c r="U3206" s="53" t="str">
        <f>IF(S3206="","",COUNTIF($S$7:S3206,"該当２"))</f>
        <v/>
      </c>
      <c r="V3206" s="56" t="str">
        <f t="shared" si="546"/>
        <v/>
      </c>
      <c r="W3206" s="83" t="str">
        <f t="shared" si="547"/>
        <v/>
      </c>
      <c r="X3206" s="53" t="str">
        <f>IF(V3206="","",COUNTIF($V$7:V3206,"該当３"))</f>
        <v/>
      </c>
    </row>
    <row r="3207" spans="2:24">
      <c r="B3207" s="78"/>
      <c r="C3207" s="77"/>
      <c r="D3207" s="78"/>
      <c r="E3207" s="77"/>
      <c r="K3207" s="52" t="str">
        <f t="shared" si="548"/>
        <v/>
      </c>
      <c r="L3207" s="83" t="str">
        <f t="shared" si="549"/>
        <v/>
      </c>
      <c r="M3207" s="53" t="str">
        <f>IF(K3207="","",COUNTIF($K$7:K3207,"ﾘｽﾄ１"))</f>
        <v/>
      </c>
      <c r="N3207" s="53" t="str">
        <f t="shared" si="550"/>
        <v/>
      </c>
      <c r="O3207" s="54" t="str">
        <f t="shared" si="551"/>
        <v/>
      </c>
      <c r="P3207" s="53" t="str">
        <f t="shared" si="542"/>
        <v/>
      </c>
      <c r="Q3207" s="52" t="str">
        <f t="shared" si="543"/>
        <v/>
      </c>
      <c r="R3207" s="55" t="str">
        <f t="shared" si="544"/>
        <v/>
      </c>
      <c r="S3207" s="52" t="str">
        <f t="shared" si="552"/>
        <v/>
      </c>
      <c r="T3207" s="83" t="str">
        <f t="shared" si="545"/>
        <v/>
      </c>
      <c r="U3207" s="53" t="str">
        <f>IF(S3207="","",COUNTIF($S$7:S3207,"該当２"))</f>
        <v/>
      </c>
      <c r="V3207" s="56" t="str">
        <f t="shared" si="546"/>
        <v/>
      </c>
      <c r="W3207" s="83" t="str">
        <f t="shared" si="547"/>
        <v/>
      </c>
      <c r="X3207" s="53" t="str">
        <f>IF(V3207="","",COUNTIF($V$7:V3207,"該当３"))</f>
        <v/>
      </c>
    </row>
    <row r="3208" spans="2:24">
      <c r="B3208" s="78"/>
      <c r="C3208" s="77"/>
      <c r="D3208" s="78"/>
      <c r="E3208" s="77"/>
      <c r="K3208" s="52" t="str">
        <f t="shared" si="548"/>
        <v/>
      </c>
      <c r="L3208" s="83" t="str">
        <f t="shared" si="549"/>
        <v/>
      </c>
      <c r="M3208" s="53" t="str">
        <f>IF(K3208="","",COUNTIF($K$7:K3208,"ﾘｽﾄ１"))</f>
        <v/>
      </c>
      <c r="N3208" s="53" t="str">
        <f t="shared" si="550"/>
        <v/>
      </c>
      <c r="O3208" s="54" t="str">
        <f t="shared" si="551"/>
        <v/>
      </c>
      <c r="P3208" s="53" t="str">
        <f t="shared" si="542"/>
        <v/>
      </c>
      <c r="Q3208" s="52" t="str">
        <f t="shared" si="543"/>
        <v/>
      </c>
      <c r="R3208" s="55" t="str">
        <f t="shared" si="544"/>
        <v/>
      </c>
      <c r="S3208" s="52" t="str">
        <f t="shared" si="552"/>
        <v/>
      </c>
      <c r="T3208" s="83" t="str">
        <f t="shared" si="545"/>
        <v/>
      </c>
      <c r="U3208" s="53" t="str">
        <f>IF(S3208="","",COUNTIF($S$7:S3208,"該当２"))</f>
        <v/>
      </c>
      <c r="V3208" s="56" t="str">
        <f t="shared" si="546"/>
        <v/>
      </c>
      <c r="W3208" s="83" t="str">
        <f t="shared" si="547"/>
        <v/>
      </c>
      <c r="X3208" s="53" t="str">
        <f>IF(V3208="","",COUNTIF($V$7:V3208,"該当３"))</f>
        <v/>
      </c>
    </row>
    <row r="3209" spans="2:24">
      <c r="B3209" s="78"/>
      <c r="C3209" s="77"/>
      <c r="D3209" s="78"/>
      <c r="E3209" s="77"/>
      <c r="K3209" s="52" t="str">
        <f t="shared" si="548"/>
        <v/>
      </c>
      <c r="L3209" s="83" t="str">
        <f t="shared" si="549"/>
        <v/>
      </c>
      <c r="M3209" s="53" t="str">
        <f>IF(K3209="","",COUNTIF($K$7:K3209,"ﾘｽﾄ１"))</f>
        <v/>
      </c>
      <c r="N3209" s="53" t="str">
        <f t="shared" si="550"/>
        <v/>
      </c>
      <c r="O3209" s="54" t="str">
        <f t="shared" si="551"/>
        <v/>
      </c>
      <c r="P3209" s="53" t="str">
        <f t="shared" si="542"/>
        <v/>
      </c>
      <c r="Q3209" s="52" t="str">
        <f t="shared" si="543"/>
        <v/>
      </c>
      <c r="R3209" s="55" t="str">
        <f t="shared" si="544"/>
        <v/>
      </c>
      <c r="S3209" s="52" t="str">
        <f t="shared" si="552"/>
        <v/>
      </c>
      <c r="T3209" s="83" t="str">
        <f t="shared" si="545"/>
        <v/>
      </c>
      <c r="U3209" s="53" t="str">
        <f>IF(S3209="","",COUNTIF($S$7:S3209,"該当２"))</f>
        <v/>
      </c>
      <c r="V3209" s="56" t="str">
        <f t="shared" si="546"/>
        <v/>
      </c>
      <c r="W3209" s="83" t="str">
        <f t="shared" si="547"/>
        <v/>
      </c>
      <c r="X3209" s="53" t="str">
        <f>IF(V3209="","",COUNTIF($V$7:V3209,"該当３"))</f>
        <v/>
      </c>
    </row>
    <row r="3210" spans="2:24">
      <c r="B3210" s="78"/>
      <c r="C3210" s="77"/>
      <c r="D3210" s="78"/>
      <c r="E3210" s="77"/>
      <c r="K3210" s="52" t="str">
        <f t="shared" si="548"/>
        <v/>
      </c>
      <c r="L3210" s="83" t="str">
        <f t="shared" si="549"/>
        <v/>
      </c>
      <c r="M3210" s="53" t="str">
        <f>IF(K3210="","",COUNTIF($K$7:K3210,"ﾘｽﾄ１"))</f>
        <v/>
      </c>
      <c r="N3210" s="53" t="str">
        <f t="shared" si="550"/>
        <v/>
      </c>
      <c r="O3210" s="54" t="str">
        <f t="shared" si="551"/>
        <v/>
      </c>
      <c r="P3210" s="53" t="str">
        <f t="shared" ref="P3210:P3273" si="553">IF(O3210="該当１",G3210,"")</f>
        <v/>
      </c>
      <c r="Q3210" s="52" t="str">
        <f t="shared" ref="Q3210:Q3273" si="554">IF(O3210="該当１","ﾘｽﾄ2","")</f>
        <v/>
      </c>
      <c r="R3210" s="55" t="str">
        <f t="shared" ref="R3210:R3273" si="555">IF(Q3210="ﾘｽﾄ2",H3210,"")</f>
        <v/>
      </c>
      <c r="S3210" s="52" t="str">
        <f t="shared" si="552"/>
        <v/>
      </c>
      <c r="T3210" s="83" t="str">
        <f t="shared" ref="T3210:T3273" si="556">IF(S3210="該当２",H3210,"")</f>
        <v/>
      </c>
      <c r="U3210" s="53" t="str">
        <f>IF(S3210="","",COUNTIF($S$7:S3210,"該当２"))</f>
        <v/>
      </c>
      <c r="V3210" s="56" t="str">
        <f t="shared" ref="V3210:V3273" si="557">IF(AND($S$2=H3210,E3210&gt;0,E3210&lt;998),"該当３","")</f>
        <v/>
      </c>
      <c r="W3210" s="83" t="str">
        <f t="shared" ref="W3210:W3273" si="558">IF(V3210="該当３",I3210,"")</f>
        <v/>
      </c>
      <c r="X3210" s="53" t="str">
        <f>IF(V3210="","",COUNTIF($V$7:V3210,"該当３"))</f>
        <v/>
      </c>
    </row>
    <row r="3211" spans="2:24">
      <c r="B3211" s="78"/>
      <c r="C3211" s="77"/>
      <c r="D3211" s="78"/>
      <c r="E3211" s="77"/>
      <c r="K3211" s="52" t="str">
        <f t="shared" ref="K3211:K3274" si="559">IF(AND($C3211&gt;0,$H3211=""),"ﾘｽﾄ１","")</f>
        <v/>
      </c>
      <c r="L3211" s="83" t="str">
        <f t="shared" ref="L3211:L3274" si="560">IF(K3211="ﾘｽﾄ１",G3211,"")</f>
        <v/>
      </c>
      <c r="M3211" s="53" t="str">
        <f>IF(K3211="","",COUNTIF($K$7:K3211,"ﾘｽﾄ１"))</f>
        <v/>
      </c>
      <c r="N3211" s="53" t="str">
        <f t="shared" ref="N3211:N3274" si="561">IF(AND(D3211=0,E3211&gt;0),"同一区","")</f>
        <v/>
      </c>
      <c r="O3211" s="54" t="str">
        <f t="shared" ref="O3211:O3274" si="562">IF(AND(EXACT($K$2,G3211),H3211&gt;0),"該当１","")</f>
        <v/>
      </c>
      <c r="P3211" s="53" t="str">
        <f t="shared" si="553"/>
        <v/>
      </c>
      <c r="Q3211" s="52" t="str">
        <f t="shared" si="554"/>
        <v/>
      </c>
      <c r="R3211" s="55" t="str">
        <f t="shared" si="555"/>
        <v/>
      </c>
      <c r="S3211" s="52" t="str">
        <f t="shared" ref="S3211:S3274" si="563">IF(AND(Q3211="ﾘｽﾄ2",OR(I3211=0,AND(N3211="同一区",E3211=1))),"該当２","")</f>
        <v/>
      </c>
      <c r="T3211" s="83" t="str">
        <f t="shared" si="556"/>
        <v/>
      </c>
      <c r="U3211" s="53" t="str">
        <f>IF(S3211="","",COUNTIF($S$7:S3211,"該当２"))</f>
        <v/>
      </c>
      <c r="V3211" s="56" t="str">
        <f t="shared" si="557"/>
        <v/>
      </c>
      <c r="W3211" s="83" t="str">
        <f t="shared" si="558"/>
        <v/>
      </c>
      <c r="X3211" s="53" t="str">
        <f>IF(V3211="","",COUNTIF($V$7:V3211,"該当３"))</f>
        <v/>
      </c>
    </row>
    <row r="3212" spans="2:24">
      <c r="B3212" s="78"/>
      <c r="C3212" s="77"/>
      <c r="D3212" s="78"/>
      <c r="E3212" s="77"/>
      <c r="K3212" s="52" t="str">
        <f t="shared" si="559"/>
        <v/>
      </c>
      <c r="L3212" s="83" t="str">
        <f t="shared" si="560"/>
        <v/>
      </c>
      <c r="M3212" s="53" t="str">
        <f>IF(K3212="","",COUNTIF($K$7:K3212,"ﾘｽﾄ１"))</f>
        <v/>
      </c>
      <c r="N3212" s="53" t="str">
        <f t="shared" si="561"/>
        <v/>
      </c>
      <c r="O3212" s="54" t="str">
        <f t="shared" si="562"/>
        <v/>
      </c>
      <c r="P3212" s="53" t="str">
        <f t="shared" si="553"/>
        <v/>
      </c>
      <c r="Q3212" s="52" t="str">
        <f t="shared" si="554"/>
        <v/>
      </c>
      <c r="R3212" s="55" t="str">
        <f t="shared" si="555"/>
        <v/>
      </c>
      <c r="S3212" s="52" t="str">
        <f t="shared" si="563"/>
        <v/>
      </c>
      <c r="T3212" s="83" t="str">
        <f t="shared" si="556"/>
        <v/>
      </c>
      <c r="U3212" s="53" t="str">
        <f>IF(S3212="","",COUNTIF($S$7:S3212,"該当２"))</f>
        <v/>
      </c>
      <c r="V3212" s="56" t="str">
        <f t="shared" si="557"/>
        <v/>
      </c>
      <c r="W3212" s="83" t="str">
        <f t="shared" si="558"/>
        <v/>
      </c>
      <c r="X3212" s="53" t="str">
        <f>IF(V3212="","",COUNTIF($V$7:V3212,"該当３"))</f>
        <v/>
      </c>
    </row>
    <row r="3213" spans="2:24">
      <c r="B3213" s="78"/>
      <c r="C3213" s="77"/>
      <c r="D3213" s="78"/>
      <c r="E3213" s="77"/>
      <c r="K3213" s="52" t="str">
        <f t="shared" si="559"/>
        <v/>
      </c>
      <c r="L3213" s="83" t="str">
        <f t="shared" si="560"/>
        <v/>
      </c>
      <c r="M3213" s="53" t="str">
        <f>IF(K3213="","",COUNTIF($K$7:K3213,"ﾘｽﾄ１"))</f>
        <v/>
      </c>
      <c r="N3213" s="53" t="str">
        <f t="shared" si="561"/>
        <v/>
      </c>
      <c r="O3213" s="54" t="str">
        <f t="shared" si="562"/>
        <v/>
      </c>
      <c r="P3213" s="53" t="str">
        <f t="shared" si="553"/>
        <v/>
      </c>
      <c r="Q3213" s="52" t="str">
        <f t="shared" si="554"/>
        <v/>
      </c>
      <c r="R3213" s="55" t="str">
        <f t="shared" si="555"/>
        <v/>
      </c>
      <c r="S3213" s="52" t="str">
        <f t="shared" si="563"/>
        <v/>
      </c>
      <c r="T3213" s="83" t="str">
        <f t="shared" si="556"/>
        <v/>
      </c>
      <c r="U3213" s="53" t="str">
        <f>IF(S3213="","",COUNTIF($S$7:S3213,"該当２"))</f>
        <v/>
      </c>
      <c r="V3213" s="56" t="str">
        <f t="shared" si="557"/>
        <v/>
      </c>
      <c r="W3213" s="83" t="str">
        <f t="shared" si="558"/>
        <v/>
      </c>
      <c r="X3213" s="53" t="str">
        <f>IF(V3213="","",COUNTIF($V$7:V3213,"該当３"))</f>
        <v/>
      </c>
    </row>
    <row r="3214" spans="2:24">
      <c r="B3214" s="78"/>
      <c r="C3214" s="77"/>
      <c r="D3214" s="78"/>
      <c r="E3214" s="77"/>
      <c r="K3214" s="52" t="str">
        <f t="shared" si="559"/>
        <v/>
      </c>
      <c r="L3214" s="83" t="str">
        <f t="shared" si="560"/>
        <v/>
      </c>
      <c r="M3214" s="53" t="str">
        <f>IF(K3214="","",COUNTIF($K$7:K3214,"ﾘｽﾄ１"))</f>
        <v/>
      </c>
      <c r="N3214" s="53" t="str">
        <f t="shared" si="561"/>
        <v/>
      </c>
      <c r="O3214" s="54" t="str">
        <f t="shared" si="562"/>
        <v/>
      </c>
      <c r="P3214" s="53" t="str">
        <f t="shared" si="553"/>
        <v/>
      </c>
      <c r="Q3214" s="52" t="str">
        <f t="shared" si="554"/>
        <v/>
      </c>
      <c r="R3214" s="55" t="str">
        <f t="shared" si="555"/>
        <v/>
      </c>
      <c r="S3214" s="52" t="str">
        <f t="shared" si="563"/>
        <v/>
      </c>
      <c r="T3214" s="83" t="str">
        <f t="shared" si="556"/>
        <v/>
      </c>
      <c r="U3214" s="53" t="str">
        <f>IF(S3214="","",COUNTIF($S$7:S3214,"該当２"))</f>
        <v/>
      </c>
      <c r="V3214" s="56" t="str">
        <f t="shared" si="557"/>
        <v/>
      </c>
      <c r="W3214" s="83" t="str">
        <f t="shared" si="558"/>
        <v/>
      </c>
      <c r="X3214" s="53" t="str">
        <f>IF(V3214="","",COUNTIF($V$7:V3214,"該当３"))</f>
        <v/>
      </c>
    </row>
    <row r="3215" spans="2:24">
      <c r="B3215" s="78"/>
      <c r="C3215" s="77"/>
      <c r="D3215" s="78"/>
      <c r="E3215" s="77"/>
      <c r="K3215" s="52" t="str">
        <f t="shared" si="559"/>
        <v/>
      </c>
      <c r="L3215" s="83" t="str">
        <f t="shared" si="560"/>
        <v/>
      </c>
      <c r="M3215" s="53" t="str">
        <f>IF(K3215="","",COUNTIF($K$7:K3215,"ﾘｽﾄ１"))</f>
        <v/>
      </c>
      <c r="N3215" s="53" t="str">
        <f t="shared" si="561"/>
        <v/>
      </c>
      <c r="O3215" s="54" t="str">
        <f t="shared" si="562"/>
        <v/>
      </c>
      <c r="P3215" s="53" t="str">
        <f t="shared" si="553"/>
        <v/>
      </c>
      <c r="Q3215" s="52" t="str">
        <f t="shared" si="554"/>
        <v/>
      </c>
      <c r="R3215" s="55" t="str">
        <f t="shared" si="555"/>
        <v/>
      </c>
      <c r="S3215" s="52" t="str">
        <f t="shared" si="563"/>
        <v/>
      </c>
      <c r="T3215" s="83" t="str">
        <f t="shared" si="556"/>
        <v/>
      </c>
      <c r="U3215" s="53" t="str">
        <f>IF(S3215="","",COUNTIF($S$7:S3215,"該当２"))</f>
        <v/>
      </c>
      <c r="V3215" s="56" t="str">
        <f t="shared" si="557"/>
        <v/>
      </c>
      <c r="W3215" s="83" t="str">
        <f t="shared" si="558"/>
        <v/>
      </c>
      <c r="X3215" s="53" t="str">
        <f>IF(V3215="","",COUNTIF($V$7:V3215,"該当３"))</f>
        <v/>
      </c>
    </row>
    <row r="3216" spans="2:24">
      <c r="B3216" s="78"/>
      <c r="C3216" s="77"/>
      <c r="D3216" s="78"/>
      <c r="E3216" s="77"/>
      <c r="K3216" s="52" t="str">
        <f t="shared" si="559"/>
        <v/>
      </c>
      <c r="L3216" s="83" t="str">
        <f t="shared" si="560"/>
        <v/>
      </c>
      <c r="M3216" s="53" t="str">
        <f>IF(K3216="","",COUNTIF($K$7:K3216,"ﾘｽﾄ１"))</f>
        <v/>
      </c>
      <c r="N3216" s="53" t="str">
        <f t="shared" si="561"/>
        <v/>
      </c>
      <c r="O3216" s="54" t="str">
        <f t="shared" si="562"/>
        <v/>
      </c>
      <c r="P3216" s="53" t="str">
        <f t="shared" si="553"/>
        <v/>
      </c>
      <c r="Q3216" s="52" t="str">
        <f t="shared" si="554"/>
        <v/>
      </c>
      <c r="R3216" s="55" t="str">
        <f t="shared" si="555"/>
        <v/>
      </c>
      <c r="S3216" s="52" t="str">
        <f t="shared" si="563"/>
        <v/>
      </c>
      <c r="T3216" s="83" t="str">
        <f t="shared" si="556"/>
        <v/>
      </c>
      <c r="U3216" s="53" t="str">
        <f>IF(S3216="","",COUNTIF($S$7:S3216,"該当２"))</f>
        <v/>
      </c>
      <c r="V3216" s="56" t="str">
        <f t="shared" si="557"/>
        <v/>
      </c>
      <c r="W3216" s="83" t="str">
        <f t="shared" si="558"/>
        <v/>
      </c>
      <c r="X3216" s="53" t="str">
        <f>IF(V3216="","",COUNTIF($V$7:V3216,"該当３"))</f>
        <v/>
      </c>
    </row>
    <row r="3217" spans="2:24">
      <c r="B3217" s="78"/>
      <c r="C3217" s="77"/>
      <c r="D3217" s="78"/>
      <c r="E3217" s="77"/>
      <c r="K3217" s="52" t="str">
        <f t="shared" si="559"/>
        <v/>
      </c>
      <c r="L3217" s="83" t="str">
        <f t="shared" si="560"/>
        <v/>
      </c>
      <c r="M3217" s="53" t="str">
        <f>IF(K3217="","",COUNTIF($K$7:K3217,"ﾘｽﾄ１"))</f>
        <v/>
      </c>
      <c r="N3217" s="53" t="str">
        <f t="shared" si="561"/>
        <v/>
      </c>
      <c r="O3217" s="54" t="str">
        <f t="shared" si="562"/>
        <v/>
      </c>
      <c r="P3217" s="53" t="str">
        <f t="shared" si="553"/>
        <v/>
      </c>
      <c r="Q3217" s="52" t="str">
        <f t="shared" si="554"/>
        <v/>
      </c>
      <c r="R3217" s="55" t="str">
        <f t="shared" si="555"/>
        <v/>
      </c>
      <c r="S3217" s="52" t="str">
        <f t="shared" si="563"/>
        <v/>
      </c>
      <c r="T3217" s="83" t="str">
        <f t="shared" si="556"/>
        <v/>
      </c>
      <c r="U3217" s="53" t="str">
        <f>IF(S3217="","",COUNTIF($S$7:S3217,"該当２"))</f>
        <v/>
      </c>
      <c r="V3217" s="56" t="str">
        <f t="shared" si="557"/>
        <v/>
      </c>
      <c r="W3217" s="83" t="str">
        <f t="shared" si="558"/>
        <v/>
      </c>
      <c r="X3217" s="53" t="str">
        <f>IF(V3217="","",COUNTIF($V$7:V3217,"該当３"))</f>
        <v/>
      </c>
    </row>
    <row r="3218" spans="2:24">
      <c r="B3218" s="78"/>
      <c r="C3218" s="77"/>
      <c r="D3218" s="78"/>
      <c r="E3218" s="77"/>
      <c r="K3218" s="52" t="str">
        <f t="shared" si="559"/>
        <v/>
      </c>
      <c r="L3218" s="83" t="str">
        <f t="shared" si="560"/>
        <v/>
      </c>
      <c r="M3218" s="53" t="str">
        <f>IF(K3218="","",COUNTIF($K$7:K3218,"ﾘｽﾄ１"))</f>
        <v/>
      </c>
      <c r="N3218" s="53" t="str">
        <f t="shared" si="561"/>
        <v/>
      </c>
      <c r="O3218" s="54" t="str">
        <f t="shared" si="562"/>
        <v/>
      </c>
      <c r="P3218" s="53" t="str">
        <f t="shared" si="553"/>
        <v/>
      </c>
      <c r="Q3218" s="52" t="str">
        <f t="shared" si="554"/>
        <v/>
      </c>
      <c r="R3218" s="55" t="str">
        <f t="shared" si="555"/>
        <v/>
      </c>
      <c r="S3218" s="52" t="str">
        <f t="shared" si="563"/>
        <v/>
      </c>
      <c r="T3218" s="83" t="str">
        <f t="shared" si="556"/>
        <v/>
      </c>
      <c r="U3218" s="53" t="str">
        <f>IF(S3218="","",COUNTIF($S$7:S3218,"該当２"))</f>
        <v/>
      </c>
      <c r="V3218" s="56" t="str">
        <f t="shared" si="557"/>
        <v/>
      </c>
      <c r="W3218" s="83" t="str">
        <f t="shared" si="558"/>
        <v/>
      </c>
      <c r="X3218" s="53" t="str">
        <f>IF(V3218="","",COUNTIF($V$7:V3218,"該当３"))</f>
        <v/>
      </c>
    </row>
    <row r="3219" spans="2:24">
      <c r="B3219" s="78"/>
      <c r="C3219" s="77"/>
      <c r="D3219" s="78"/>
      <c r="E3219" s="77"/>
      <c r="K3219" s="52" t="str">
        <f t="shared" si="559"/>
        <v/>
      </c>
      <c r="L3219" s="83" t="str">
        <f t="shared" si="560"/>
        <v/>
      </c>
      <c r="M3219" s="53" t="str">
        <f>IF(K3219="","",COUNTIF($K$7:K3219,"ﾘｽﾄ１"))</f>
        <v/>
      </c>
      <c r="N3219" s="53" t="str">
        <f t="shared" si="561"/>
        <v/>
      </c>
      <c r="O3219" s="54" t="str">
        <f t="shared" si="562"/>
        <v/>
      </c>
      <c r="P3219" s="53" t="str">
        <f t="shared" si="553"/>
        <v/>
      </c>
      <c r="Q3219" s="52" t="str">
        <f t="shared" si="554"/>
        <v/>
      </c>
      <c r="R3219" s="55" t="str">
        <f t="shared" si="555"/>
        <v/>
      </c>
      <c r="S3219" s="52" t="str">
        <f t="shared" si="563"/>
        <v/>
      </c>
      <c r="T3219" s="83" t="str">
        <f t="shared" si="556"/>
        <v/>
      </c>
      <c r="U3219" s="53" t="str">
        <f>IF(S3219="","",COUNTIF($S$7:S3219,"該当２"))</f>
        <v/>
      </c>
      <c r="V3219" s="56" t="str">
        <f t="shared" si="557"/>
        <v/>
      </c>
      <c r="W3219" s="83" t="str">
        <f t="shared" si="558"/>
        <v/>
      </c>
      <c r="X3219" s="53" t="str">
        <f>IF(V3219="","",COUNTIF($V$7:V3219,"該当３"))</f>
        <v/>
      </c>
    </row>
    <row r="3220" spans="2:24">
      <c r="B3220" s="78"/>
      <c r="C3220" s="77"/>
      <c r="D3220" s="78"/>
      <c r="E3220" s="77"/>
      <c r="K3220" s="52" t="str">
        <f t="shared" si="559"/>
        <v/>
      </c>
      <c r="L3220" s="83" t="str">
        <f t="shared" si="560"/>
        <v/>
      </c>
      <c r="M3220" s="53" t="str">
        <f>IF(K3220="","",COUNTIF($K$7:K3220,"ﾘｽﾄ１"))</f>
        <v/>
      </c>
      <c r="N3220" s="53" t="str">
        <f t="shared" si="561"/>
        <v/>
      </c>
      <c r="O3220" s="54" t="str">
        <f t="shared" si="562"/>
        <v/>
      </c>
      <c r="P3220" s="53" t="str">
        <f t="shared" si="553"/>
        <v/>
      </c>
      <c r="Q3220" s="52" t="str">
        <f t="shared" si="554"/>
        <v/>
      </c>
      <c r="R3220" s="55" t="str">
        <f t="shared" si="555"/>
        <v/>
      </c>
      <c r="S3220" s="52" t="str">
        <f t="shared" si="563"/>
        <v/>
      </c>
      <c r="T3220" s="83" t="str">
        <f t="shared" si="556"/>
        <v/>
      </c>
      <c r="U3220" s="53" t="str">
        <f>IF(S3220="","",COUNTIF($S$7:S3220,"該当２"))</f>
        <v/>
      </c>
      <c r="V3220" s="56" t="str">
        <f t="shared" si="557"/>
        <v/>
      </c>
      <c r="W3220" s="83" t="str">
        <f t="shared" si="558"/>
        <v/>
      </c>
      <c r="X3220" s="53" t="str">
        <f>IF(V3220="","",COUNTIF($V$7:V3220,"該当３"))</f>
        <v/>
      </c>
    </row>
    <row r="3221" spans="2:24">
      <c r="B3221" s="78"/>
      <c r="C3221" s="77"/>
      <c r="D3221" s="78"/>
      <c r="E3221" s="77"/>
      <c r="K3221" s="52" t="str">
        <f t="shared" si="559"/>
        <v/>
      </c>
      <c r="L3221" s="83" t="str">
        <f t="shared" si="560"/>
        <v/>
      </c>
      <c r="M3221" s="53" t="str">
        <f>IF(K3221="","",COUNTIF($K$7:K3221,"ﾘｽﾄ１"))</f>
        <v/>
      </c>
      <c r="N3221" s="53" t="str">
        <f t="shared" si="561"/>
        <v/>
      </c>
      <c r="O3221" s="54" t="str">
        <f t="shared" si="562"/>
        <v/>
      </c>
      <c r="P3221" s="53" t="str">
        <f t="shared" si="553"/>
        <v/>
      </c>
      <c r="Q3221" s="52" t="str">
        <f t="shared" si="554"/>
        <v/>
      </c>
      <c r="R3221" s="55" t="str">
        <f t="shared" si="555"/>
        <v/>
      </c>
      <c r="S3221" s="52" t="str">
        <f t="shared" si="563"/>
        <v/>
      </c>
      <c r="T3221" s="83" t="str">
        <f t="shared" si="556"/>
        <v/>
      </c>
      <c r="U3221" s="53" t="str">
        <f>IF(S3221="","",COUNTIF($S$7:S3221,"該当２"))</f>
        <v/>
      </c>
      <c r="V3221" s="56" t="str">
        <f t="shared" si="557"/>
        <v/>
      </c>
      <c r="W3221" s="83" t="str">
        <f t="shared" si="558"/>
        <v/>
      </c>
      <c r="X3221" s="53" t="str">
        <f>IF(V3221="","",COUNTIF($V$7:V3221,"該当３"))</f>
        <v/>
      </c>
    </row>
    <row r="3222" spans="2:24">
      <c r="B3222" s="78"/>
      <c r="C3222" s="77"/>
      <c r="D3222" s="78"/>
      <c r="E3222" s="77"/>
      <c r="K3222" s="52" t="str">
        <f t="shared" si="559"/>
        <v/>
      </c>
      <c r="L3222" s="83" t="str">
        <f t="shared" si="560"/>
        <v/>
      </c>
      <c r="M3222" s="53" t="str">
        <f>IF(K3222="","",COUNTIF($K$7:K3222,"ﾘｽﾄ１"))</f>
        <v/>
      </c>
      <c r="N3222" s="53" t="str">
        <f t="shared" si="561"/>
        <v/>
      </c>
      <c r="O3222" s="54" t="str">
        <f t="shared" si="562"/>
        <v/>
      </c>
      <c r="P3222" s="53" t="str">
        <f t="shared" si="553"/>
        <v/>
      </c>
      <c r="Q3222" s="52" t="str">
        <f t="shared" si="554"/>
        <v/>
      </c>
      <c r="R3222" s="55" t="str">
        <f t="shared" si="555"/>
        <v/>
      </c>
      <c r="S3222" s="52" t="str">
        <f t="shared" si="563"/>
        <v/>
      </c>
      <c r="T3222" s="83" t="str">
        <f t="shared" si="556"/>
        <v/>
      </c>
      <c r="U3222" s="53" t="str">
        <f>IF(S3222="","",COUNTIF($S$7:S3222,"該当２"))</f>
        <v/>
      </c>
      <c r="V3222" s="56" t="str">
        <f t="shared" si="557"/>
        <v/>
      </c>
      <c r="W3222" s="83" t="str">
        <f t="shared" si="558"/>
        <v/>
      </c>
      <c r="X3222" s="53" t="str">
        <f>IF(V3222="","",COUNTIF($V$7:V3222,"該当３"))</f>
        <v/>
      </c>
    </row>
    <row r="3223" spans="2:24">
      <c r="B3223" s="78"/>
      <c r="C3223" s="77"/>
      <c r="D3223" s="78"/>
      <c r="E3223" s="77"/>
      <c r="K3223" s="52" t="str">
        <f t="shared" si="559"/>
        <v/>
      </c>
      <c r="L3223" s="83" t="str">
        <f t="shared" si="560"/>
        <v/>
      </c>
      <c r="M3223" s="53" t="str">
        <f>IF(K3223="","",COUNTIF($K$7:K3223,"ﾘｽﾄ１"))</f>
        <v/>
      </c>
      <c r="N3223" s="53" t="str">
        <f t="shared" si="561"/>
        <v/>
      </c>
      <c r="O3223" s="54" t="str">
        <f t="shared" si="562"/>
        <v/>
      </c>
      <c r="P3223" s="53" t="str">
        <f t="shared" si="553"/>
        <v/>
      </c>
      <c r="Q3223" s="52" t="str">
        <f t="shared" si="554"/>
        <v/>
      </c>
      <c r="R3223" s="55" t="str">
        <f t="shared" si="555"/>
        <v/>
      </c>
      <c r="S3223" s="52" t="str">
        <f t="shared" si="563"/>
        <v/>
      </c>
      <c r="T3223" s="83" t="str">
        <f t="shared" si="556"/>
        <v/>
      </c>
      <c r="U3223" s="53" t="str">
        <f>IF(S3223="","",COUNTIF($S$7:S3223,"該当２"))</f>
        <v/>
      </c>
      <c r="V3223" s="56" t="str">
        <f t="shared" si="557"/>
        <v/>
      </c>
      <c r="W3223" s="83" t="str">
        <f t="shared" si="558"/>
        <v/>
      </c>
      <c r="X3223" s="53" t="str">
        <f>IF(V3223="","",COUNTIF($V$7:V3223,"該当３"))</f>
        <v/>
      </c>
    </row>
    <row r="3224" spans="2:24">
      <c r="B3224" s="78"/>
      <c r="C3224" s="77"/>
      <c r="D3224" s="78"/>
      <c r="E3224" s="77"/>
      <c r="K3224" s="52" t="str">
        <f t="shared" si="559"/>
        <v/>
      </c>
      <c r="L3224" s="83" t="str">
        <f t="shared" si="560"/>
        <v/>
      </c>
      <c r="M3224" s="53" t="str">
        <f>IF(K3224="","",COUNTIF($K$7:K3224,"ﾘｽﾄ１"))</f>
        <v/>
      </c>
      <c r="N3224" s="53" t="str">
        <f t="shared" si="561"/>
        <v/>
      </c>
      <c r="O3224" s="54" t="str">
        <f t="shared" si="562"/>
        <v/>
      </c>
      <c r="P3224" s="53" t="str">
        <f t="shared" si="553"/>
        <v/>
      </c>
      <c r="Q3224" s="52" t="str">
        <f t="shared" si="554"/>
        <v/>
      </c>
      <c r="R3224" s="55" t="str">
        <f t="shared" si="555"/>
        <v/>
      </c>
      <c r="S3224" s="52" t="str">
        <f t="shared" si="563"/>
        <v/>
      </c>
      <c r="T3224" s="83" t="str">
        <f t="shared" si="556"/>
        <v/>
      </c>
      <c r="U3224" s="53" t="str">
        <f>IF(S3224="","",COUNTIF($S$7:S3224,"該当２"))</f>
        <v/>
      </c>
      <c r="V3224" s="56" t="str">
        <f t="shared" si="557"/>
        <v/>
      </c>
      <c r="W3224" s="83" t="str">
        <f t="shared" si="558"/>
        <v/>
      </c>
      <c r="X3224" s="53" t="str">
        <f>IF(V3224="","",COUNTIF($V$7:V3224,"該当３"))</f>
        <v/>
      </c>
    </row>
    <row r="3225" spans="2:24">
      <c r="B3225" s="78"/>
      <c r="C3225" s="77"/>
      <c r="D3225" s="78"/>
      <c r="E3225" s="77"/>
      <c r="K3225" s="52" t="str">
        <f t="shared" si="559"/>
        <v/>
      </c>
      <c r="L3225" s="83" t="str">
        <f t="shared" si="560"/>
        <v/>
      </c>
      <c r="M3225" s="53" t="str">
        <f>IF(K3225="","",COUNTIF($K$7:K3225,"ﾘｽﾄ１"))</f>
        <v/>
      </c>
      <c r="N3225" s="53" t="str">
        <f t="shared" si="561"/>
        <v/>
      </c>
      <c r="O3225" s="54" t="str">
        <f t="shared" si="562"/>
        <v/>
      </c>
      <c r="P3225" s="53" t="str">
        <f t="shared" si="553"/>
        <v/>
      </c>
      <c r="Q3225" s="52" t="str">
        <f t="shared" si="554"/>
        <v/>
      </c>
      <c r="R3225" s="55" t="str">
        <f t="shared" si="555"/>
        <v/>
      </c>
      <c r="S3225" s="52" t="str">
        <f t="shared" si="563"/>
        <v/>
      </c>
      <c r="T3225" s="83" t="str">
        <f t="shared" si="556"/>
        <v/>
      </c>
      <c r="U3225" s="53" t="str">
        <f>IF(S3225="","",COUNTIF($S$7:S3225,"該当２"))</f>
        <v/>
      </c>
      <c r="V3225" s="56" t="str">
        <f t="shared" si="557"/>
        <v/>
      </c>
      <c r="W3225" s="83" t="str">
        <f t="shared" si="558"/>
        <v/>
      </c>
      <c r="X3225" s="53" t="str">
        <f>IF(V3225="","",COUNTIF($V$7:V3225,"該当３"))</f>
        <v/>
      </c>
    </row>
    <row r="3226" spans="2:24">
      <c r="B3226" s="78"/>
      <c r="C3226" s="77"/>
      <c r="D3226" s="78"/>
      <c r="E3226" s="77"/>
      <c r="K3226" s="52" t="str">
        <f t="shared" si="559"/>
        <v/>
      </c>
      <c r="L3226" s="83" t="str">
        <f t="shared" si="560"/>
        <v/>
      </c>
      <c r="M3226" s="53" t="str">
        <f>IF(K3226="","",COUNTIF($K$7:K3226,"ﾘｽﾄ１"))</f>
        <v/>
      </c>
      <c r="N3226" s="53" t="str">
        <f t="shared" si="561"/>
        <v/>
      </c>
      <c r="O3226" s="54" t="str">
        <f t="shared" si="562"/>
        <v/>
      </c>
      <c r="P3226" s="53" t="str">
        <f t="shared" si="553"/>
        <v/>
      </c>
      <c r="Q3226" s="52" t="str">
        <f t="shared" si="554"/>
        <v/>
      </c>
      <c r="R3226" s="55" t="str">
        <f t="shared" si="555"/>
        <v/>
      </c>
      <c r="S3226" s="52" t="str">
        <f t="shared" si="563"/>
        <v/>
      </c>
      <c r="T3226" s="83" t="str">
        <f t="shared" si="556"/>
        <v/>
      </c>
      <c r="U3226" s="53" t="str">
        <f>IF(S3226="","",COUNTIF($S$7:S3226,"該当２"))</f>
        <v/>
      </c>
      <c r="V3226" s="56" t="str">
        <f t="shared" si="557"/>
        <v/>
      </c>
      <c r="W3226" s="83" t="str">
        <f t="shared" si="558"/>
        <v/>
      </c>
      <c r="X3226" s="53" t="str">
        <f>IF(V3226="","",COUNTIF($V$7:V3226,"該当３"))</f>
        <v/>
      </c>
    </row>
    <row r="3227" spans="2:24">
      <c r="B3227" s="78"/>
      <c r="C3227" s="77"/>
      <c r="D3227" s="78"/>
      <c r="E3227" s="77"/>
      <c r="K3227" s="52" t="str">
        <f t="shared" si="559"/>
        <v/>
      </c>
      <c r="L3227" s="83" t="str">
        <f t="shared" si="560"/>
        <v/>
      </c>
      <c r="M3227" s="53" t="str">
        <f>IF(K3227="","",COUNTIF($K$7:K3227,"ﾘｽﾄ１"))</f>
        <v/>
      </c>
      <c r="N3227" s="53" t="str">
        <f t="shared" si="561"/>
        <v/>
      </c>
      <c r="O3227" s="54" t="str">
        <f t="shared" si="562"/>
        <v/>
      </c>
      <c r="P3227" s="53" t="str">
        <f t="shared" si="553"/>
        <v/>
      </c>
      <c r="Q3227" s="52" t="str">
        <f t="shared" si="554"/>
        <v/>
      </c>
      <c r="R3227" s="55" t="str">
        <f t="shared" si="555"/>
        <v/>
      </c>
      <c r="S3227" s="52" t="str">
        <f t="shared" si="563"/>
        <v/>
      </c>
      <c r="T3227" s="83" t="str">
        <f t="shared" si="556"/>
        <v/>
      </c>
      <c r="U3227" s="53" t="str">
        <f>IF(S3227="","",COUNTIF($S$7:S3227,"該当２"))</f>
        <v/>
      </c>
      <c r="V3227" s="56" t="str">
        <f t="shared" si="557"/>
        <v/>
      </c>
      <c r="W3227" s="83" t="str">
        <f t="shared" si="558"/>
        <v/>
      </c>
      <c r="X3227" s="53" t="str">
        <f>IF(V3227="","",COUNTIF($V$7:V3227,"該当３"))</f>
        <v/>
      </c>
    </row>
    <row r="3228" spans="2:24">
      <c r="B3228" s="78"/>
      <c r="C3228" s="77"/>
      <c r="D3228" s="78"/>
      <c r="E3228" s="77"/>
      <c r="K3228" s="52" t="str">
        <f t="shared" si="559"/>
        <v/>
      </c>
      <c r="L3228" s="83" t="str">
        <f t="shared" si="560"/>
        <v/>
      </c>
      <c r="M3228" s="53" t="str">
        <f>IF(K3228="","",COUNTIF($K$7:K3228,"ﾘｽﾄ１"))</f>
        <v/>
      </c>
      <c r="N3228" s="53" t="str">
        <f t="shared" si="561"/>
        <v/>
      </c>
      <c r="O3228" s="54" t="str">
        <f t="shared" si="562"/>
        <v/>
      </c>
      <c r="P3228" s="53" t="str">
        <f t="shared" si="553"/>
        <v/>
      </c>
      <c r="Q3228" s="52" t="str">
        <f t="shared" si="554"/>
        <v/>
      </c>
      <c r="R3228" s="55" t="str">
        <f t="shared" si="555"/>
        <v/>
      </c>
      <c r="S3228" s="52" t="str">
        <f t="shared" si="563"/>
        <v/>
      </c>
      <c r="T3228" s="83" t="str">
        <f t="shared" si="556"/>
        <v/>
      </c>
      <c r="U3228" s="53" t="str">
        <f>IF(S3228="","",COUNTIF($S$7:S3228,"該当２"))</f>
        <v/>
      </c>
      <c r="V3228" s="56" t="str">
        <f t="shared" si="557"/>
        <v/>
      </c>
      <c r="W3228" s="83" t="str">
        <f t="shared" si="558"/>
        <v/>
      </c>
      <c r="X3228" s="53" t="str">
        <f>IF(V3228="","",COUNTIF($V$7:V3228,"該当３"))</f>
        <v/>
      </c>
    </row>
    <row r="3229" spans="2:24">
      <c r="B3229" s="78"/>
      <c r="C3229" s="77"/>
      <c r="D3229" s="78"/>
      <c r="E3229" s="77"/>
      <c r="K3229" s="52" t="str">
        <f t="shared" si="559"/>
        <v/>
      </c>
      <c r="L3229" s="83" t="str">
        <f t="shared" si="560"/>
        <v/>
      </c>
      <c r="M3229" s="53" t="str">
        <f>IF(K3229="","",COUNTIF($K$7:K3229,"ﾘｽﾄ１"))</f>
        <v/>
      </c>
      <c r="N3229" s="53" t="str">
        <f t="shared" si="561"/>
        <v/>
      </c>
      <c r="O3229" s="54" t="str">
        <f t="shared" si="562"/>
        <v/>
      </c>
      <c r="P3229" s="53" t="str">
        <f t="shared" si="553"/>
        <v/>
      </c>
      <c r="Q3229" s="52" t="str">
        <f t="shared" si="554"/>
        <v/>
      </c>
      <c r="R3229" s="55" t="str">
        <f t="shared" si="555"/>
        <v/>
      </c>
      <c r="S3229" s="52" t="str">
        <f t="shared" si="563"/>
        <v/>
      </c>
      <c r="T3229" s="83" t="str">
        <f t="shared" si="556"/>
        <v/>
      </c>
      <c r="U3229" s="53" t="str">
        <f>IF(S3229="","",COUNTIF($S$7:S3229,"該当２"))</f>
        <v/>
      </c>
      <c r="V3229" s="56" t="str">
        <f t="shared" si="557"/>
        <v/>
      </c>
      <c r="W3229" s="83" t="str">
        <f t="shared" si="558"/>
        <v/>
      </c>
      <c r="X3229" s="53" t="str">
        <f>IF(V3229="","",COUNTIF($V$7:V3229,"該当３"))</f>
        <v/>
      </c>
    </row>
    <row r="3230" spans="2:24">
      <c r="B3230" s="78"/>
      <c r="C3230" s="77"/>
      <c r="D3230" s="78"/>
      <c r="E3230" s="77"/>
      <c r="K3230" s="52" t="str">
        <f t="shared" si="559"/>
        <v/>
      </c>
      <c r="L3230" s="83" t="str">
        <f t="shared" si="560"/>
        <v/>
      </c>
      <c r="M3230" s="53" t="str">
        <f>IF(K3230="","",COUNTIF($K$7:K3230,"ﾘｽﾄ１"))</f>
        <v/>
      </c>
      <c r="N3230" s="53" t="str">
        <f t="shared" si="561"/>
        <v/>
      </c>
      <c r="O3230" s="54" t="str">
        <f t="shared" si="562"/>
        <v/>
      </c>
      <c r="P3230" s="53" t="str">
        <f t="shared" si="553"/>
        <v/>
      </c>
      <c r="Q3230" s="52" t="str">
        <f t="shared" si="554"/>
        <v/>
      </c>
      <c r="R3230" s="55" t="str">
        <f t="shared" si="555"/>
        <v/>
      </c>
      <c r="S3230" s="52" t="str">
        <f t="shared" si="563"/>
        <v/>
      </c>
      <c r="T3230" s="83" t="str">
        <f t="shared" si="556"/>
        <v/>
      </c>
      <c r="U3230" s="53" t="str">
        <f>IF(S3230="","",COUNTIF($S$7:S3230,"該当２"))</f>
        <v/>
      </c>
      <c r="V3230" s="56" t="str">
        <f t="shared" si="557"/>
        <v/>
      </c>
      <c r="W3230" s="83" t="str">
        <f t="shared" si="558"/>
        <v/>
      </c>
      <c r="X3230" s="53" t="str">
        <f>IF(V3230="","",COUNTIF($V$7:V3230,"該当３"))</f>
        <v/>
      </c>
    </row>
    <row r="3231" spans="2:24">
      <c r="B3231" s="78"/>
      <c r="C3231" s="77"/>
      <c r="D3231" s="78"/>
      <c r="E3231" s="77"/>
      <c r="K3231" s="52" t="str">
        <f t="shared" si="559"/>
        <v/>
      </c>
      <c r="L3231" s="83" t="str">
        <f t="shared" si="560"/>
        <v/>
      </c>
      <c r="M3231" s="53" t="str">
        <f>IF(K3231="","",COUNTIF($K$7:K3231,"ﾘｽﾄ１"))</f>
        <v/>
      </c>
      <c r="N3231" s="53" t="str">
        <f t="shared" si="561"/>
        <v/>
      </c>
      <c r="O3231" s="54" t="str">
        <f t="shared" si="562"/>
        <v/>
      </c>
      <c r="P3231" s="53" t="str">
        <f t="shared" si="553"/>
        <v/>
      </c>
      <c r="Q3231" s="52" t="str">
        <f t="shared" si="554"/>
        <v/>
      </c>
      <c r="R3231" s="55" t="str">
        <f t="shared" si="555"/>
        <v/>
      </c>
      <c r="S3231" s="52" t="str">
        <f t="shared" si="563"/>
        <v/>
      </c>
      <c r="T3231" s="83" t="str">
        <f t="shared" si="556"/>
        <v/>
      </c>
      <c r="U3231" s="53" t="str">
        <f>IF(S3231="","",COUNTIF($S$7:S3231,"該当２"))</f>
        <v/>
      </c>
      <c r="V3231" s="56" t="str">
        <f t="shared" si="557"/>
        <v/>
      </c>
      <c r="W3231" s="83" t="str">
        <f t="shared" si="558"/>
        <v/>
      </c>
      <c r="X3231" s="53" t="str">
        <f>IF(V3231="","",COUNTIF($V$7:V3231,"該当３"))</f>
        <v/>
      </c>
    </row>
    <row r="3232" spans="2:24">
      <c r="B3232" s="78"/>
      <c r="C3232" s="77"/>
      <c r="D3232" s="78"/>
      <c r="E3232" s="77"/>
      <c r="K3232" s="52" t="str">
        <f t="shared" si="559"/>
        <v/>
      </c>
      <c r="L3232" s="83" t="str">
        <f t="shared" si="560"/>
        <v/>
      </c>
      <c r="M3232" s="53" t="str">
        <f>IF(K3232="","",COUNTIF($K$7:K3232,"ﾘｽﾄ１"))</f>
        <v/>
      </c>
      <c r="N3232" s="53" t="str">
        <f t="shared" si="561"/>
        <v/>
      </c>
      <c r="O3232" s="54" t="str">
        <f t="shared" si="562"/>
        <v/>
      </c>
      <c r="P3232" s="53" t="str">
        <f t="shared" si="553"/>
        <v/>
      </c>
      <c r="Q3232" s="52" t="str">
        <f t="shared" si="554"/>
        <v/>
      </c>
      <c r="R3232" s="55" t="str">
        <f t="shared" si="555"/>
        <v/>
      </c>
      <c r="S3232" s="52" t="str">
        <f t="shared" si="563"/>
        <v/>
      </c>
      <c r="T3232" s="83" t="str">
        <f t="shared" si="556"/>
        <v/>
      </c>
      <c r="U3232" s="53" t="str">
        <f>IF(S3232="","",COUNTIF($S$7:S3232,"該当２"))</f>
        <v/>
      </c>
      <c r="V3232" s="56" t="str">
        <f t="shared" si="557"/>
        <v/>
      </c>
      <c r="W3232" s="83" t="str">
        <f t="shared" si="558"/>
        <v/>
      </c>
      <c r="X3232" s="53" t="str">
        <f>IF(V3232="","",COUNTIF($V$7:V3232,"該当３"))</f>
        <v/>
      </c>
    </row>
    <row r="3233" spans="2:24">
      <c r="B3233" s="78"/>
      <c r="C3233" s="77"/>
      <c r="D3233" s="78"/>
      <c r="E3233" s="77"/>
      <c r="K3233" s="52" t="str">
        <f t="shared" si="559"/>
        <v/>
      </c>
      <c r="L3233" s="83" t="str">
        <f t="shared" si="560"/>
        <v/>
      </c>
      <c r="M3233" s="53" t="str">
        <f>IF(K3233="","",COUNTIF($K$7:K3233,"ﾘｽﾄ１"))</f>
        <v/>
      </c>
      <c r="N3233" s="53" t="str">
        <f t="shared" si="561"/>
        <v/>
      </c>
      <c r="O3233" s="54" t="str">
        <f t="shared" si="562"/>
        <v/>
      </c>
      <c r="P3233" s="53" t="str">
        <f t="shared" si="553"/>
        <v/>
      </c>
      <c r="Q3233" s="52" t="str">
        <f t="shared" si="554"/>
        <v/>
      </c>
      <c r="R3233" s="55" t="str">
        <f t="shared" si="555"/>
        <v/>
      </c>
      <c r="S3233" s="52" t="str">
        <f t="shared" si="563"/>
        <v/>
      </c>
      <c r="T3233" s="83" t="str">
        <f t="shared" si="556"/>
        <v/>
      </c>
      <c r="U3233" s="53" t="str">
        <f>IF(S3233="","",COUNTIF($S$7:S3233,"該当２"))</f>
        <v/>
      </c>
      <c r="V3233" s="56" t="str">
        <f t="shared" si="557"/>
        <v/>
      </c>
      <c r="W3233" s="83" t="str">
        <f t="shared" si="558"/>
        <v/>
      </c>
      <c r="X3233" s="53" t="str">
        <f>IF(V3233="","",COUNTIF($V$7:V3233,"該当３"))</f>
        <v/>
      </c>
    </row>
    <row r="3234" spans="2:24">
      <c r="B3234" s="78"/>
      <c r="C3234" s="77"/>
      <c r="D3234" s="78"/>
      <c r="E3234" s="77"/>
      <c r="K3234" s="52" t="str">
        <f t="shared" si="559"/>
        <v/>
      </c>
      <c r="L3234" s="83" t="str">
        <f t="shared" si="560"/>
        <v/>
      </c>
      <c r="M3234" s="53" t="str">
        <f>IF(K3234="","",COUNTIF($K$7:K3234,"ﾘｽﾄ１"))</f>
        <v/>
      </c>
      <c r="N3234" s="53" t="str">
        <f t="shared" si="561"/>
        <v/>
      </c>
      <c r="O3234" s="54" t="str">
        <f t="shared" si="562"/>
        <v/>
      </c>
      <c r="P3234" s="53" t="str">
        <f t="shared" si="553"/>
        <v/>
      </c>
      <c r="Q3234" s="52" t="str">
        <f t="shared" si="554"/>
        <v/>
      </c>
      <c r="R3234" s="55" t="str">
        <f t="shared" si="555"/>
        <v/>
      </c>
      <c r="S3234" s="52" t="str">
        <f t="shared" si="563"/>
        <v/>
      </c>
      <c r="T3234" s="83" t="str">
        <f t="shared" si="556"/>
        <v/>
      </c>
      <c r="U3234" s="53" t="str">
        <f>IF(S3234="","",COUNTIF($S$7:S3234,"該当２"))</f>
        <v/>
      </c>
      <c r="V3234" s="56" t="str">
        <f t="shared" si="557"/>
        <v/>
      </c>
      <c r="W3234" s="83" t="str">
        <f t="shared" si="558"/>
        <v/>
      </c>
      <c r="X3234" s="53" t="str">
        <f>IF(V3234="","",COUNTIF($V$7:V3234,"該当３"))</f>
        <v/>
      </c>
    </row>
    <row r="3235" spans="2:24">
      <c r="B3235" s="78"/>
      <c r="C3235" s="77"/>
      <c r="D3235" s="78"/>
      <c r="E3235" s="77"/>
      <c r="K3235" s="52" t="str">
        <f t="shared" si="559"/>
        <v/>
      </c>
      <c r="L3235" s="83" t="str">
        <f t="shared" si="560"/>
        <v/>
      </c>
      <c r="M3235" s="53" t="str">
        <f>IF(K3235="","",COUNTIF($K$7:K3235,"ﾘｽﾄ１"))</f>
        <v/>
      </c>
      <c r="N3235" s="53" t="str">
        <f t="shared" si="561"/>
        <v/>
      </c>
      <c r="O3235" s="54" t="str">
        <f t="shared" si="562"/>
        <v/>
      </c>
      <c r="P3235" s="53" t="str">
        <f t="shared" si="553"/>
        <v/>
      </c>
      <c r="Q3235" s="52" t="str">
        <f t="shared" si="554"/>
        <v/>
      </c>
      <c r="R3235" s="55" t="str">
        <f t="shared" si="555"/>
        <v/>
      </c>
      <c r="S3235" s="52" t="str">
        <f t="shared" si="563"/>
        <v/>
      </c>
      <c r="T3235" s="83" t="str">
        <f t="shared" si="556"/>
        <v/>
      </c>
      <c r="U3235" s="53" t="str">
        <f>IF(S3235="","",COUNTIF($S$7:S3235,"該当２"))</f>
        <v/>
      </c>
      <c r="V3235" s="56" t="str">
        <f t="shared" si="557"/>
        <v/>
      </c>
      <c r="W3235" s="83" t="str">
        <f t="shared" si="558"/>
        <v/>
      </c>
      <c r="X3235" s="53" t="str">
        <f>IF(V3235="","",COUNTIF($V$7:V3235,"該当３"))</f>
        <v/>
      </c>
    </row>
    <row r="3236" spans="2:24">
      <c r="B3236" s="78"/>
      <c r="C3236" s="77"/>
      <c r="D3236" s="78"/>
      <c r="E3236" s="77"/>
      <c r="K3236" s="52" t="str">
        <f t="shared" si="559"/>
        <v/>
      </c>
      <c r="L3236" s="83" t="str">
        <f t="shared" si="560"/>
        <v/>
      </c>
      <c r="M3236" s="53" t="str">
        <f>IF(K3236="","",COUNTIF($K$7:K3236,"ﾘｽﾄ１"))</f>
        <v/>
      </c>
      <c r="N3236" s="53" t="str">
        <f t="shared" si="561"/>
        <v/>
      </c>
      <c r="O3236" s="54" t="str">
        <f t="shared" si="562"/>
        <v/>
      </c>
      <c r="P3236" s="53" t="str">
        <f t="shared" si="553"/>
        <v/>
      </c>
      <c r="Q3236" s="52" t="str">
        <f t="shared" si="554"/>
        <v/>
      </c>
      <c r="R3236" s="55" t="str">
        <f t="shared" si="555"/>
        <v/>
      </c>
      <c r="S3236" s="52" t="str">
        <f t="shared" si="563"/>
        <v/>
      </c>
      <c r="T3236" s="83" t="str">
        <f t="shared" si="556"/>
        <v/>
      </c>
      <c r="U3236" s="53" t="str">
        <f>IF(S3236="","",COUNTIF($S$7:S3236,"該当２"))</f>
        <v/>
      </c>
      <c r="V3236" s="56" t="str">
        <f t="shared" si="557"/>
        <v/>
      </c>
      <c r="W3236" s="83" t="str">
        <f t="shared" si="558"/>
        <v/>
      </c>
      <c r="X3236" s="53" t="str">
        <f>IF(V3236="","",COUNTIF($V$7:V3236,"該当３"))</f>
        <v/>
      </c>
    </row>
    <row r="3237" spans="2:24">
      <c r="B3237" s="78"/>
      <c r="C3237" s="77"/>
      <c r="D3237" s="78"/>
      <c r="E3237" s="77"/>
      <c r="K3237" s="52" t="str">
        <f t="shared" si="559"/>
        <v/>
      </c>
      <c r="L3237" s="83" t="str">
        <f t="shared" si="560"/>
        <v/>
      </c>
      <c r="M3237" s="53" t="str">
        <f>IF(K3237="","",COUNTIF($K$7:K3237,"ﾘｽﾄ１"))</f>
        <v/>
      </c>
      <c r="N3237" s="53" t="str">
        <f t="shared" si="561"/>
        <v/>
      </c>
      <c r="O3237" s="54" t="str">
        <f t="shared" si="562"/>
        <v/>
      </c>
      <c r="P3237" s="53" t="str">
        <f t="shared" si="553"/>
        <v/>
      </c>
      <c r="Q3237" s="52" t="str">
        <f t="shared" si="554"/>
        <v/>
      </c>
      <c r="R3237" s="55" t="str">
        <f t="shared" si="555"/>
        <v/>
      </c>
      <c r="S3237" s="52" t="str">
        <f t="shared" si="563"/>
        <v/>
      </c>
      <c r="T3237" s="83" t="str">
        <f t="shared" si="556"/>
        <v/>
      </c>
      <c r="U3237" s="53" t="str">
        <f>IF(S3237="","",COUNTIF($S$7:S3237,"該当２"))</f>
        <v/>
      </c>
      <c r="V3237" s="56" t="str">
        <f t="shared" si="557"/>
        <v/>
      </c>
      <c r="W3237" s="83" t="str">
        <f t="shared" si="558"/>
        <v/>
      </c>
      <c r="X3237" s="53" t="str">
        <f>IF(V3237="","",COUNTIF($V$7:V3237,"該当３"))</f>
        <v/>
      </c>
    </row>
    <row r="3238" spans="2:24">
      <c r="B3238" s="78"/>
      <c r="C3238" s="77"/>
      <c r="D3238" s="78"/>
      <c r="E3238" s="77"/>
      <c r="K3238" s="52" t="str">
        <f t="shared" si="559"/>
        <v/>
      </c>
      <c r="L3238" s="83" t="str">
        <f t="shared" si="560"/>
        <v/>
      </c>
      <c r="M3238" s="53" t="str">
        <f>IF(K3238="","",COUNTIF($K$7:K3238,"ﾘｽﾄ１"))</f>
        <v/>
      </c>
      <c r="N3238" s="53" t="str">
        <f t="shared" si="561"/>
        <v/>
      </c>
      <c r="O3238" s="54" t="str">
        <f t="shared" si="562"/>
        <v/>
      </c>
      <c r="P3238" s="53" t="str">
        <f t="shared" si="553"/>
        <v/>
      </c>
      <c r="Q3238" s="52" t="str">
        <f t="shared" si="554"/>
        <v/>
      </c>
      <c r="R3238" s="55" t="str">
        <f t="shared" si="555"/>
        <v/>
      </c>
      <c r="S3238" s="52" t="str">
        <f t="shared" si="563"/>
        <v/>
      </c>
      <c r="T3238" s="83" t="str">
        <f t="shared" si="556"/>
        <v/>
      </c>
      <c r="U3238" s="53" t="str">
        <f>IF(S3238="","",COUNTIF($S$7:S3238,"該当２"))</f>
        <v/>
      </c>
      <c r="V3238" s="56" t="str">
        <f t="shared" si="557"/>
        <v/>
      </c>
      <c r="W3238" s="83" t="str">
        <f t="shared" si="558"/>
        <v/>
      </c>
      <c r="X3238" s="53" t="str">
        <f>IF(V3238="","",COUNTIF($V$7:V3238,"該当３"))</f>
        <v/>
      </c>
    </row>
    <row r="3239" spans="2:24">
      <c r="B3239" s="78"/>
      <c r="C3239" s="77"/>
      <c r="D3239" s="78"/>
      <c r="E3239" s="77"/>
      <c r="K3239" s="52" t="str">
        <f t="shared" si="559"/>
        <v/>
      </c>
      <c r="L3239" s="83" t="str">
        <f t="shared" si="560"/>
        <v/>
      </c>
      <c r="M3239" s="53" t="str">
        <f>IF(K3239="","",COUNTIF($K$7:K3239,"ﾘｽﾄ１"))</f>
        <v/>
      </c>
      <c r="N3239" s="53" t="str">
        <f t="shared" si="561"/>
        <v/>
      </c>
      <c r="O3239" s="54" t="str">
        <f t="shared" si="562"/>
        <v/>
      </c>
      <c r="P3239" s="53" t="str">
        <f t="shared" si="553"/>
        <v/>
      </c>
      <c r="Q3239" s="52" t="str">
        <f t="shared" si="554"/>
        <v/>
      </c>
      <c r="R3239" s="55" t="str">
        <f t="shared" si="555"/>
        <v/>
      </c>
      <c r="S3239" s="52" t="str">
        <f t="shared" si="563"/>
        <v/>
      </c>
      <c r="T3239" s="83" t="str">
        <f t="shared" si="556"/>
        <v/>
      </c>
      <c r="U3239" s="53" t="str">
        <f>IF(S3239="","",COUNTIF($S$7:S3239,"該当２"))</f>
        <v/>
      </c>
      <c r="V3239" s="56" t="str">
        <f t="shared" si="557"/>
        <v/>
      </c>
      <c r="W3239" s="83" t="str">
        <f t="shared" si="558"/>
        <v/>
      </c>
      <c r="X3239" s="53" t="str">
        <f>IF(V3239="","",COUNTIF($V$7:V3239,"該当３"))</f>
        <v/>
      </c>
    </row>
    <row r="3240" spans="2:24">
      <c r="B3240" s="78"/>
      <c r="C3240" s="77"/>
      <c r="D3240" s="78"/>
      <c r="E3240" s="77"/>
      <c r="K3240" s="52" t="str">
        <f t="shared" si="559"/>
        <v/>
      </c>
      <c r="L3240" s="83" t="str">
        <f t="shared" si="560"/>
        <v/>
      </c>
      <c r="M3240" s="53" t="str">
        <f>IF(K3240="","",COUNTIF($K$7:K3240,"ﾘｽﾄ１"))</f>
        <v/>
      </c>
      <c r="N3240" s="53" t="str">
        <f t="shared" si="561"/>
        <v/>
      </c>
      <c r="O3240" s="54" t="str">
        <f t="shared" si="562"/>
        <v/>
      </c>
      <c r="P3240" s="53" t="str">
        <f t="shared" si="553"/>
        <v/>
      </c>
      <c r="Q3240" s="52" t="str">
        <f t="shared" si="554"/>
        <v/>
      </c>
      <c r="R3240" s="55" t="str">
        <f t="shared" si="555"/>
        <v/>
      </c>
      <c r="S3240" s="52" t="str">
        <f t="shared" si="563"/>
        <v/>
      </c>
      <c r="T3240" s="83" t="str">
        <f t="shared" si="556"/>
        <v/>
      </c>
      <c r="U3240" s="53" t="str">
        <f>IF(S3240="","",COUNTIF($S$7:S3240,"該当２"))</f>
        <v/>
      </c>
      <c r="V3240" s="56" t="str">
        <f t="shared" si="557"/>
        <v/>
      </c>
      <c r="W3240" s="83" t="str">
        <f t="shared" si="558"/>
        <v/>
      </c>
      <c r="X3240" s="53" t="str">
        <f>IF(V3240="","",COUNTIF($V$7:V3240,"該当３"))</f>
        <v/>
      </c>
    </row>
    <row r="3241" spans="2:24">
      <c r="B3241" s="78"/>
      <c r="C3241" s="77"/>
      <c r="D3241" s="78"/>
      <c r="E3241" s="77"/>
      <c r="K3241" s="52" t="str">
        <f t="shared" si="559"/>
        <v/>
      </c>
      <c r="L3241" s="83" t="str">
        <f t="shared" si="560"/>
        <v/>
      </c>
      <c r="M3241" s="53" t="str">
        <f>IF(K3241="","",COUNTIF($K$7:K3241,"ﾘｽﾄ１"))</f>
        <v/>
      </c>
      <c r="N3241" s="53" t="str">
        <f t="shared" si="561"/>
        <v/>
      </c>
      <c r="O3241" s="54" t="str">
        <f t="shared" si="562"/>
        <v/>
      </c>
      <c r="P3241" s="53" t="str">
        <f t="shared" si="553"/>
        <v/>
      </c>
      <c r="Q3241" s="52" t="str">
        <f t="shared" si="554"/>
        <v/>
      </c>
      <c r="R3241" s="55" t="str">
        <f t="shared" si="555"/>
        <v/>
      </c>
      <c r="S3241" s="52" t="str">
        <f t="shared" si="563"/>
        <v/>
      </c>
      <c r="T3241" s="83" t="str">
        <f t="shared" si="556"/>
        <v/>
      </c>
      <c r="U3241" s="53" t="str">
        <f>IF(S3241="","",COUNTIF($S$7:S3241,"該当２"))</f>
        <v/>
      </c>
      <c r="V3241" s="56" t="str">
        <f t="shared" si="557"/>
        <v/>
      </c>
      <c r="W3241" s="83" t="str">
        <f t="shared" si="558"/>
        <v/>
      </c>
      <c r="X3241" s="53" t="str">
        <f>IF(V3241="","",COUNTIF($V$7:V3241,"該当３"))</f>
        <v/>
      </c>
    </row>
    <row r="3242" spans="2:24">
      <c r="B3242" s="78"/>
      <c r="C3242" s="77"/>
      <c r="D3242" s="78"/>
      <c r="E3242" s="77"/>
      <c r="K3242" s="52" t="str">
        <f t="shared" si="559"/>
        <v/>
      </c>
      <c r="L3242" s="83" t="str">
        <f t="shared" si="560"/>
        <v/>
      </c>
      <c r="M3242" s="53" t="str">
        <f>IF(K3242="","",COUNTIF($K$7:K3242,"ﾘｽﾄ１"))</f>
        <v/>
      </c>
      <c r="N3242" s="53" t="str">
        <f t="shared" si="561"/>
        <v/>
      </c>
      <c r="O3242" s="54" t="str">
        <f t="shared" si="562"/>
        <v/>
      </c>
      <c r="P3242" s="53" t="str">
        <f t="shared" si="553"/>
        <v/>
      </c>
      <c r="Q3242" s="52" t="str">
        <f t="shared" si="554"/>
        <v/>
      </c>
      <c r="R3242" s="55" t="str">
        <f t="shared" si="555"/>
        <v/>
      </c>
      <c r="S3242" s="52" t="str">
        <f t="shared" si="563"/>
        <v/>
      </c>
      <c r="T3242" s="83" t="str">
        <f t="shared" si="556"/>
        <v/>
      </c>
      <c r="U3242" s="53" t="str">
        <f>IF(S3242="","",COUNTIF($S$7:S3242,"該当２"))</f>
        <v/>
      </c>
      <c r="V3242" s="56" t="str">
        <f t="shared" si="557"/>
        <v/>
      </c>
      <c r="W3242" s="83" t="str">
        <f t="shared" si="558"/>
        <v/>
      </c>
      <c r="X3242" s="53" t="str">
        <f>IF(V3242="","",COUNTIF($V$7:V3242,"該当３"))</f>
        <v/>
      </c>
    </row>
    <row r="3243" spans="2:24">
      <c r="B3243" s="78"/>
      <c r="C3243" s="77"/>
      <c r="D3243" s="78"/>
      <c r="E3243" s="77"/>
      <c r="K3243" s="52" t="str">
        <f t="shared" si="559"/>
        <v/>
      </c>
      <c r="L3243" s="83" t="str">
        <f t="shared" si="560"/>
        <v/>
      </c>
      <c r="M3243" s="53" t="str">
        <f>IF(K3243="","",COUNTIF($K$7:K3243,"ﾘｽﾄ１"))</f>
        <v/>
      </c>
      <c r="N3243" s="53" t="str">
        <f t="shared" si="561"/>
        <v/>
      </c>
      <c r="O3243" s="54" t="str">
        <f t="shared" si="562"/>
        <v/>
      </c>
      <c r="P3243" s="53" t="str">
        <f t="shared" si="553"/>
        <v/>
      </c>
      <c r="Q3243" s="52" t="str">
        <f t="shared" si="554"/>
        <v/>
      </c>
      <c r="R3243" s="55" t="str">
        <f t="shared" si="555"/>
        <v/>
      </c>
      <c r="S3243" s="52" t="str">
        <f t="shared" si="563"/>
        <v/>
      </c>
      <c r="T3243" s="83" t="str">
        <f t="shared" si="556"/>
        <v/>
      </c>
      <c r="U3243" s="53" t="str">
        <f>IF(S3243="","",COUNTIF($S$7:S3243,"該当２"))</f>
        <v/>
      </c>
      <c r="V3243" s="56" t="str">
        <f t="shared" si="557"/>
        <v/>
      </c>
      <c r="W3243" s="83" t="str">
        <f t="shared" si="558"/>
        <v/>
      </c>
      <c r="X3243" s="53" t="str">
        <f>IF(V3243="","",COUNTIF($V$7:V3243,"該当３"))</f>
        <v/>
      </c>
    </row>
    <row r="3244" spans="2:24">
      <c r="B3244" s="78"/>
      <c r="C3244" s="77"/>
      <c r="D3244" s="78"/>
      <c r="E3244" s="77"/>
      <c r="K3244" s="52" t="str">
        <f t="shared" si="559"/>
        <v/>
      </c>
      <c r="L3244" s="83" t="str">
        <f t="shared" si="560"/>
        <v/>
      </c>
      <c r="M3244" s="53" t="str">
        <f>IF(K3244="","",COUNTIF($K$7:K3244,"ﾘｽﾄ１"))</f>
        <v/>
      </c>
      <c r="N3244" s="53" t="str">
        <f t="shared" si="561"/>
        <v/>
      </c>
      <c r="O3244" s="54" t="str">
        <f t="shared" si="562"/>
        <v/>
      </c>
      <c r="P3244" s="53" t="str">
        <f t="shared" si="553"/>
        <v/>
      </c>
      <c r="Q3244" s="52" t="str">
        <f t="shared" si="554"/>
        <v/>
      </c>
      <c r="R3244" s="55" t="str">
        <f t="shared" si="555"/>
        <v/>
      </c>
      <c r="S3244" s="52" t="str">
        <f t="shared" si="563"/>
        <v/>
      </c>
      <c r="T3244" s="83" t="str">
        <f t="shared" si="556"/>
        <v/>
      </c>
      <c r="U3244" s="53" t="str">
        <f>IF(S3244="","",COUNTIF($S$7:S3244,"該当２"))</f>
        <v/>
      </c>
      <c r="V3244" s="56" t="str">
        <f t="shared" si="557"/>
        <v/>
      </c>
      <c r="W3244" s="83" t="str">
        <f t="shared" si="558"/>
        <v/>
      </c>
      <c r="X3244" s="53" t="str">
        <f>IF(V3244="","",COUNTIF($V$7:V3244,"該当３"))</f>
        <v/>
      </c>
    </row>
    <row r="3245" spans="2:24">
      <c r="B3245" s="78"/>
      <c r="C3245" s="77"/>
      <c r="D3245" s="78"/>
      <c r="E3245" s="77"/>
      <c r="K3245" s="52" t="str">
        <f t="shared" si="559"/>
        <v/>
      </c>
      <c r="L3245" s="83" t="str">
        <f t="shared" si="560"/>
        <v/>
      </c>
      <c r="M3245" s="53" t="str">
        <f>IF(K3245="","",COUNTIF($K$7:K3245,"ﾘｽﾄ１"))</f>
        <v/>
      </c>
      <c r="N3245" s="53" t="str">
        <f t="shared" si="561"/>
        <v/>
      </c>
      <c r="O3245" s="54" t="str">
        <f t="shared" si="562"/>
        <v/>
      </c>
      <c r="P3245" s="53" t="str">
        <f t="shared" si="553"/>
        <v/>
      </c>
      <c r="Q3245" s="52" t="str">
        <f t="shared" si="554"/>
        <v/>
      </c>
      <c r="R3245" s="55" t="str">
        <f t="shared" si="555"/>
        <v/>
      </c>
      <c r="S3245" s="52" t="str">
        <f t="shared" si="563"/>
        <v/>
      </c>
      <c r="T3245" s="83" t="str">
        <f t="shared" si="556"/>
        <v/>
      </c>
      <c r="U3245" s="53" t="str">
        <f>IF(S3245="","",COUNTIF($S$7:S3245,"該当２"))</f>
        <v/>
      </c>
      <c r="V3245" s="56" t="str">
        <f t="shared" si="557"/>
        <v/>
      </c>
      <c r="W3245" s="83" t="str">
        <f t="shared" si="558"/>
        <v/>
      </c>
      <c r="X3245" s="53" t="str">
        <f>IF(V3245="","",COUNTIF($V$7:V3245,"該当３"))</f>
        <v/>
      </c>
    </row>
    <row r="3246" spans="2:24">
      <c r="B3246" s="78"/>
      <c r="C3246" s="77"/>
      <c r="D3246" s="78"/>
      <c r="E3246" s="77"/>
      <c r="K3246" s="52" t="str">
        <f t="shared" si="559"/>
        <v/>
      </c>
      <c r="L3246" s="83" t="str">
        <f t="shared" si="560"/>
        <v/>
      </c>
      <c r="M3246" s="53" t="str">
        <f>IF(K3246="","",COUNTIF($K$7:K3246,"ﾘｽﾄ１"))</f>
        <v/>
      </c>
      <c r="N3246" s="53" t="str">
        <f t="shared" si="561"/>
        <v/>
      </c>
      <c r="O3246" s="54" t="str">
        <f t="shared" si="562"/>
        <v/>
      </c>
      <c r="P3246" s="53" t="str">
        <f t="shared" si="553"/>
        <v/>
      </c>
      <c r="Q3246" s="52" t="str">
        <f t="shared" si="554"/>
        <v/>
      </c>
      <c r="R3246" s="55" t="str">
        <f t="shared" si="555"/>
        <v/>
      </c>
      <c r="S3246" s="52" t="str">
        <f t="shared" si="563"/>
        <v/>
      </c>
      <c r="T3246" s="83" t="str">
        <f t="shared" si="556"/>
        <v/>
      </c>
      <c r="U3246" s="53" t="str">
        <f>IF(S3246="","",COUNTIF($S$7:S3246,"該当２"))</f>
        <v/>
      </c>
      <c r="V3246" s="56" t="str">
        <f t="shared" si="557"/>
        <v/>
      </c>
      <c r="W3246" s="83" t="str">
        <f t="shared" si="558"/>
        <v/>
      </c>
      <c r="X3246" s="53" t="str">
        <f>IF(V3246="","",COUNTIF($V$7:V3246,"該当３"))</f>
        <v/>
      </c>
    </row>
    <row r="3247" spans="2:24">
      <c r="B3247" s="78"/>
      <c r="C3247" s="77"/>
      <c r="D3247" s="78"/>
      <c r="E3247" s="77"/>
      <c r="K3247" s="52" t="str">
        <f t="shared" si="559"/>
        <v/>
      </c>
      <c r="L3247" s="83" t="str">
        <f t="shared" si="560"/>
        <v/>
      </c>
      <c r="M3247" s="53" t="str">
        <f>IF(K3247="","",COUNTIF($K$7:K3247,"ﾘｽﾄ１"))</f>
        <v/>
      </c>
      <c r="N3247" s="53" t="str">
        <f t="shared" si="561"/>
        <v/>
      </c>
      <c r="O3247" s="54" t="str">
        <f t="shared" si="562"/>
        <v/>
      </c>
      <c r="P3247" s="53" t="str">
        <f t="shared" si="553"/>
        <v/>
      </c>
      <c r="Q3247" s="52" t="str">
        <f t="shared" si="554"/>
        <v/>
      </c>
      <c r="R3247" s="55" t="str">
        <f t="shared" si="555"/>
        <v/>
      </c>
      <c r="S3247" s="52" t="str">
        <f t="shared" si="563"/>
        <v/>
      </c>
      <c r="T3247" s="83" t="str">
        <f t="shared" si="556"/>
        <v/>
      </c>
      <c r="U3247" s="53" t="str">
        <f>IF(S3247="","",COUNTIF($S$7:S3247,"該当２"))</f>
        <v/>
      </c>
      <c r="V3247" s="56" t="str">
        <f t="shared" si="557"/>
        <v/>
      </c>
      <c r="W3247" s="83" t="str">
        <f t="shared" si="558"/>
        <v/>
      </c>
      <c r="X3247" s="53" t="str">
        <f>IF(V3247="","",COUNTIF($V$7:V3247,"該当３"))</f>
        <v/>
      </c>
    </row>
    <row r="3248" spans="2:24">
      <c r="B3248" s="78"/>
      <c r="C3248" s="77"/>
      <c r="D3248" s="78"/>
      <c r="E3248" s="77"/>
      <c r="K3248" s="52" t="str">
        <f t="shared" si="559"/>
        <v/>
      </c>
      <c r="L3248" s="83" t="str">
        <f t="shared" si="560"/>
        <v/>
      </c>
      <c r="M3248" s="53" t="str">
        <f>IF(K3248="","",COUNTIF($K$7:K3248,"ﾘｽﾄ１"))</f>
        <v/>
      </c>
      <c r="N3248" s="53" t="str">
        <f t="shared" si="561"/>
        <v/>
      </c>
      <c r="O3248" s="54" t="str">
        <f t="shared" si="562"/>
        <v/>
      </c>
      <c r="P3248" s="53" t="str">
        <f t="shared" si="553"/>
        <v/>
      </c>
      <c r="Q3248" s="52" t="str">
        <f t="shared" si="554"/>
        <v/>
      </c>
      <c r="R3248" s="55" t="str">
        <f t="shared" si="555"/>
        <v/>
      </c>
      <c r="S3248" s="52" t="str">
        <f t="shared" si="563"/>
        <v/>
      </c>
      <c r="T3248" s="83" t="str">
        <f t="shared" si="556"/>
        <v/>
      </c>
      <c r="U3248" s="53" t="str">
        <f>IF(S3248="","",COUNTIF($S$7:S3248,"該当２"))</f>
        <v/>
      </c>
      <c r="V3248" s="56" t="str">
        <f t="shared" si="557"/>
        <v/>
      </c>
      <c r="W3248" s="83" t="str">
        <f t="shared" si="558"/>
        <v/>
      </c>
      <c r="X3248" s="53" t="str">
        <f>IF(V3248="","",COUNTIF($V$7:V3248,"該当３"))</f>
        <v/>
      </c>
    </row>
    <row r="3249" spans="2:24">
      <c r="B3249" s="78"/>
      <c r="C3249" s="77"/>
      <c r="D3249" s="78"/>
      <c r="E3249" s="77"/>
      <c r="K3249" s="52" t="str">
        <f t="shared" si="559"/>
        <v/>
      </c>
      <c r="L3249" s="83" t="str">
        <f t="shared" si="560"/>
        <v/>
      </c>
      <c r="M3249" s="53" t="str">
        <f>IF(K3249="","",COUNTIF($K$7:K3249,"ﾘｽﾄ１"))</f>
        <v/>
      </c>
      <c r="N3249" s="53" t="str">
        <f t="shared" si="561"/>
        <v/>
      </c>
      <c r="O3249" s="54" t="str">
        <f t="shared" si="562"/>
        <v/>
      </c>
      <c r="P3249" s="53" t="str">
        <f t="shared" si="553"/>
        <v/>
      </c>
      <c r="Q3249" s="52" t="str">
        <f t="shared" si="554"/>
        <v/>
      </c>
      <c r="R3249" s="55" t="str">
        <f t="shared" si="555"/>
        <v/>
      </c>
      <c r="S3249" s="52" t="str">
        <f t="shared" si="563"/>
        <v/>
      </c>
      <c r="T3249" s="83" t="str">
        <f t="shared" si="556"/>
        <v/>
      </c>
      <c r="U3249" s="53" t="str">
        <f>IF(S3249="","",COUNTIF($S$7:S3249,"該当２"))</f>
        <v/>
      </c>
      <c r="V3249" s="56" t="str">
        <f t="shared" si="557"/>
        <v/>
      </c>
      <c r="W3249" s="83" t="str">
        <f t="shared" si="558"/>
        <v/>
      </c>
      <c r="X3249" s="53" t="str">
        <f>IF(V3249="","",COUNTIF($V$7:V3249,"該当３"))</f>
        <v/>
      </c>
    </row>
    <row r="3250" spans="2:24">
      <c r="B3250" s="78"/>
      <c r="C3250" s="77"/>
      <c r="D3250" s="78"/>
      <c r="E3250" s="77"/>
      <c r="K3250" s="52" t="str">
        <f t="shared" si="559"/>
        <v/>
      </c>
      <c r="L3250" s="83" t="str">
        <f t="shared" si="560"/>
        <v/>
      </c>
      <c r="M3250" s="53" t="str">
        <f>IF(K3250="","",COUNTIF($K$7:K3250,"ﾘｽﾄ１"))</f>
        <v/>
      </c>
      <c r="N3250" s="53" t="str">
        <f t="shared" si="561"/>
        <v/>
      </c>
      <c r="O3250" s="54" t="str">
        <f t="shared" si="562"/>
        <v/>
      </c>
      <c r="P3250" s="53" t="str">
        <f t="shared" si="553"/>
        <v/>
      </c>
      <c r="Q3250" s="52" t="str">
        <f t="shared" si="554"/>
        <v/>
      </c>
      <c r="R3250" s="55" t="str">
        <f t="shared" si="555"/>
        <v/>
      </c>
      <c r="S3250" s="52" t="str">
        <f t="shared" si="563"/>
        <v/>
      </c>
      <c r="T3250" s="83" t="str">
        <f t="shared" si="556"/>
        <v/>
      </c>
      <c r="U3250" s="53" t="str">
        <f>IF(S3250="","",COUNTIF($S$7:S3250,"該当２"))</f>
        <v/>
      </c>
      <c r="V3250" s="56" t="str">
        <f t="shared" si="557"/>
        <v/>
      </c>
      <c r="W3250" s="83" t="str">
        <f t="shared" si="558"/>
        <v/>
      </c>
      <c r="X3250" s="53" t="str">
        <f>IF(V3250="","",COUNTIF($V$7:V3250,"該当３"))</f>
        <v/>
      </c>
    </row>
    <row r="3251" spans="2:24">
      <c r="B3251" s="78"/>
      <c r="C3251" s="77"/>
      <c r="D3251" s="78"/>
      <c r="E3251" s="77"/>
      <c r="K3251" s="52" t="str">
        <f t="shared" si="559"/>
        <v/>
      </c>
      <c r="L3251" s="83" t="str">
        <f t="shared" si="560"/>
        <v/>
      </c>
      <c r="M3251" s="53" t="str">
        <f>IF(K3251="","",COUNTIF($K$7:K3251,"ﾘｽﾄ１"))</f>
        <v/>
      </c>
      <c r="N3251" s="53" t="str">
        <f t="shared" si="561"/>
        <v/>
      </c>
      <c r="O3251" s="54" t="str">
        <f t="shared" si="562"/>
        <v/>
      </c>
      <c r="P3251" s="53" t="str">
        <f t="shared" si="553"/>
        <v/>
      </c>
      <c r="Q3251" s="52" t="str">
        <f t="shared" si="554"/>
        <v/>
      </c>
      <c r="R3251" s="55" t="str">
        <f t="shared" si="555"/>
        <v/>
      </c>
      <c r="S3251" s="52" t="str">
        <f t="shared" si="563"/>
        <v/>
      </c>
      <c r="T3251" s="83" t="str">
        <f t="shared" si="556"/>
        <v/>
      </c>
      <c r="U3251" s="53" t="str">
        <f>IF(S3251="","",COUNTIF($S$7:S3251,"該当２"))</f>
        <v/>
      </c>
      <c r="V3251" s="56" t="str">
        <f t="shared" si="557"/>
        <v/>
      </c>
      <c r="W3251" s="83" t="str">
        <f t="shared" si="558"/>
        <v/>
      </c>
      <c r="X3251" s="53" t="str">
        <f>IF(V3251="","",COUNTIF($V$7:V3251,"該当３"))</f>
        <v/>
      </c>
    </row>
    <row r="3252" spans="2:24">
      <c r="B3252" s="78"/>
      <c r="C3252" s="77"/>
      <c r="D3252" s="78"/>
      <c r="E3252" s="77"/>
      <c r="K3252" s="52" t="str">
        <f t="shared" si="559"/>
        <v/>
      </c>
      <c r="L3252" s="83" t="str">
        <f t="shared" si="560"/>
        <v/>
      </c>
      <c r="M3252" s="53" t="str">
        <f>IF(K3252="","",COUNTIF($K$7:K3252,"ﾘｽﾄ１"))</f>
        <v/>
      </c>
      <c r="N3252" s="53" t="str">
        <f t="shared" si="561"/>
        <v/>
      </c>
      <c r="O3252" s="54" t="str">
        <f t="shared" si="562"/>
        <v/>
      </c>
      <c r="P3252" s="53" t="str">
        <f t="shared" si="553"/>
        <v/>
      </c>
      <c r="Q3252" s="52" t="str">
        <f t="shared" si="554"/>
        <v/>
      </c>
      <c r="R3252" s="55" t="str">
        <f t="shared" si="555"/>
        <v/>
      </c>
      <c r="S3252" s="52" t="str">
        <f t="shared" si="563"/>
        <v/>
      </c>
      <c r="T3252" s="83" t="str">
        <f t="shared" si="556"/>
        <v/>
      </c>
      <c r="U3252" s="53" t="str">
        <f>IF(S3252="","",COUNTIF($S$7:S3252,"該当２"))</f>
        <v/>
      </c>
      <c r="V3252" s="56" t="str">
        <f t="shared" si="557"/>
        <v/>
      </c>
      <c r="W3252" s="83" t="str">
        <f t="shared" si="558"/>
        <v/>
      </c>
      <c r="X3252" s="53" t="str">
        <f>IF(V3252="","",COUNTIF($V$7:V3252,"該当３"))</f>
        <v/>
      </c>
    </row>
    <row r="3253" spans="2:24">
      <c r="B3253" s="78"/>
      <c r="C3253" s="77"/>
      <c r="D3253" s="78"/>
      <c r="E3253" s="77"/>
      <c r="K3253" s="52" t="str">
        <f t="shared" si="559"/>
        <v/>
      </c>
      <c r="L3253" s="83" t="str">
        <f t="shared" si="560"/>
        <v/>
      </c>
      <c r="M3253" s="53" t="str">
        <f>IF(K3253="","",COUNTIF($K$7:K3253,"ﾘｽﾄ１"))</f>
        <v/>
      </c>
      <c r="N3253" s="53" t="str">
        <f t="shared" si="561"/>
        <v/>
      </c>
      <c r="O3253" s="54" t="str">
        <f t="shared" si="562"/>
        <v/>
      </c>
      <c r="P3253" s="53" t="str">
        <f t="shared" si="553"/>
        <v/>
      </c>
      <c r="Q3253" s="52" t="str">
        <f t="shared" si="554"/>
        <v/>
      </c>
      <c r="R3253" s="55" t="str">
        <f t="shared" si="555"/>
        <v/>
      </c>
      <c r="S3253" s="52" t="str">
        <f t="shared" si="563"/>
        <v/>
      </c>
      <c r="T3253" s="83" t="str">
        <f t="shared" si="556"/>
        <v/>
      </c>
      <c r="U3253" s="53" t="str">
        <f>IF(S3253="","",COUNTIF($S$7:S3253,"該当２"))</f>
        <v/>
      </c>
      <c r="V3253" s="56" t="str">
        <f t="shared" si="557"/>
        <v/>
      </c>
      <c r="W3253" s="83" t="str">
        <f t="shared" si="558"/>
        <v/>
      </c>
      <c r="X3253" s="53" t="str">
        <f>IF(V3253="","",COUNTIF($V$7:V3253,"該当３"))</f>
        <v/>
      </c>
    </row>
    <row r="3254" spans="2:24">
      <c r="B3254" s="78"/>
      <c r="C3254" s="77"/>
      <c r="D3254" s="78"/>
      <c r="E3254" s="77"/>
      <c r="K3254" s="52" t="str">
        <f t="shared" si="559"/>
        <v/>
      </c>
      <c r="L3254" s="83" t="str">
        <f t="shared" si="560"/>
        <v/>
      </c>
      <c r="M3254" s="53" t="str">
        <f>IF(K3254="","",COUNTIF($K$7:K3254,"ﾘｽﾄ１"))</f>
        <v/>
      </c>
      <c r="N3254" s="53" t="str">
        <f t="shared" si="561"/>
        <v/>
      </c>
      <c r="O3254" s="54" t="str">
        <f t="shared" si="562"/>
        <v/>
      </c>
      <c r="P3254" s="53" t="str">
        <f t="shared" si="553"/>
        <v/>
      </c>
      <c r="Q3254" s="52" t="str">
        <f t="shared" si="554"/>
        <v/>
      </c>
      <c r="R3254" s="55" t="str">
        <f t="shared" si="555"/>
        <v/>
      </c>
      <c r="S3254" s="52" t="str">
        <f t="shared" si="563"/>
        <v/>
      </c>
      <c r="T3254" s="83" t="str">
        <f t="shared" si="556"/>
        <v/>
      </c>
      <c r="U3254" s="53" t="str">
        <f>IF(S3254="","",COUNTIF($S$7:S3254,"該当２"))</f>
        <v/>
      </c>
      <c r="V3254" s="56" t="str">
        <f t="shared" si="557"/>
        <v/>
      </c>
      <c r="W3254" s="83" t="str">
        <f t="shared" si="558"/>
        <v/>
      </c>
      <c r="X3254" s="53" t="str">
        <f>IF(V3254="","",COUNTIF($V$7:V3254,"該当３"))</f>
        <v/>
      </c>
    </row>
    <row r="3255" spans="2:24">
      <c r="B3255" s="78"/>
      <c r="C3255" s="77"/>
      <c r="D3255" s="78"/>
      <c r="E3255" s="77"/>
      <c r="K3255" s="52" t="str">
        <f t="shared" si="559"/>
        <v/>
      </c>
      <c r="L3255" s="83" t="str">
        <f t="shared" si="560"/>
        <v/>
      </c>
      <c r="M3255" s="53" t="str">
        <f>IF(K3255="","",COUNTIF($K$7:K3255,"ﾘｽﾄ１"))</f>
        <v/>
      </c>
      <c r="N3255" s="53" t="str">
        <f t="shared" si="561"/>
        <v/>
      </c>
      <c r="O3255" s="54" t="str">
        <f t="shared" si="562"/>
        <v/>
      </c>
      <c r="P3255" s="53" t="str">
        <f t="shared" si="553"/>
        <v/>
      </c>
      <c r="Q3255" s="52" t="str">
        <f t="shared" si="554"/>
        <v/>
      </c>
      <c r="R3255" s="55" t="str">
        <f t="shared" si="555"/>
        <v/>
      </c>
      <c r="S3255" s="52" t="str">
        <f t="shared" si="563"/>
        <v/>
      </c>
      <c r="T3255" s="83" t="str">
        <f t="shared" si="556"/>
        <v/>
      </c>
      <c r="U3255" s="53" t="str">
        <f>IF(S3255="","",COUNTIF($S$7:S3255,"該当２"))</f>
        <v/>
      </c>
      <c r="V3255" s="56" t="str">
        <f t="shared" si="557"/>
        <v/>
      </c>
      <c r="W3255" s="83" t="str">
        <f t="shared" si="558"/>
        <v/>
      </c>
      <c r="X3255" s="53" t="str">
        <f>IF(V3255="","",COUNTIF($V$7:V3255,"該当３"))</f>
        <v/>
      </c>
    </row>
    <row r="3256" spans="2:24">
      <c r="B3256" s="78"/>
      <c r="C3256" s="77"/>
      <c r="D3256" s="78"/>
      <c r="E3256" s="77"/>
      <c r="K3256" s="52" t="str">
        <f t="shared" si="559"/>
        <v/>
      </c>
      <c r="L3256" s="83" t="str">
        <f t="shared" si="560"/>
        <v/>
      </c>
      <c r="M3256" s="53" t="str">
        <f>IF(K3256="","",COUNTIF($K$7:K3256,"ﾘｽﾄ１"))</f>
        <v/>
      </c>
      <c r="N3256" s="53" t="str">
        <f t="shared" si="561"/>
        <v/>
      </c>
      <c r="O3256" s="54" t="str">
        <f t="shared" si="562"/>
        <v/>
      </c>
      <c r="P3256" s="53" t="str">
        <f t="shared" si="553"/>
        <v/>
      </c>
      <c r="Q3256" s="52" t="str">
        <f t="shared" si="554"/>
        <v/>
      </c>
      <c r="R3256" s="55" t="str">
        <f t="shared" si="555"/>
        <v/>
      </c>
      <c r="S3256" s="52" t="str">
        <f t="shared" si="563"/>
        <v/>
      </c>
      <c r="T3256" s="83" t="str">
        <f t="shared" si="556"/>
        <v/>
      </c>
      <c r="U3256" s="53" t="str">
        <f>IF(S3256="","",COUNTIF($S$7:S3256,"該当２"))</f>
        <v/>
      </c>
      <c r="V3256" s="56" t="str">
        <f t="shared" si="557"/>
        <v/>
      </c>
      <c r="W3256" s="83" t="str">
        <f t="shared" si="558"/>
        <v/>
      </c>
      <c r="X3256" s="53" t="str">
        <f>IF(V3256="","",COUNTIF($V$7:V3256,"該当３"))</f>
        <v/>
      </c>
    </row>
    <row r="3257" spans="2:24">
      <c r="B3257" s="78"/>
      <c r="C3257" s="77"/>
      <c r="D3257" s="78"/>
      <c r="E3257" s="77"/>
      <c r="K3257" s="52" t="str">
        <f t="shared" si="559"/>
        <v/>
      </c>
      <c r="L3257" s="83" t="str">
        <f t="shared" si="560"/>
        <v/>
      </c>
      <c r="M3257" s="53" t="str">
        <f>IF(K3257="","",COUNTIF($K$7:K3257,"ﾘｽﾄ１"))</f>
        <v/>
      </c>
      <c r="N3257" s="53" t="str">
        <f t="shared" si="561"/>
        <v/>
      </c>
      <c r="O3257" s="54" t="str">
        <f t="shared" si="562"/>
        <v/>
      </c>
      <c r="P3257" s="53" t="str">
        <f t="shared" si="553"/>
        <v/>
      </c>
      <c r="Q3257" s="52" t="str">
        <f t="shared" si="554"/>
        <v/>
      </c>
      <c r="R3257" s="55" t="str">
        <f t="shared" si="555"/>
        <v/>
      </c>
      <c r="S3257" s="52" t="str">
        <f t="shared" si="563"/>
        <v/>
      </c>
      <c r="T3257" s="83" t="str">
        <f t="shared" si="556"/>
        <v/>
      </c>
      <c r="U3257" s="53" t="str">
        <f>IF(S3257="","",COUNTIF($S$7:S3257,"該当２"))</f>
        <v/>
      </c>
      <c r="V3257" s="56" t="str">
        <f t="shared" si="557"/>
        <v/>
      </c>
      <c r="W3257" s="83" t="str">
        <f t="shared" si="558"/>
        <v/>
      </c>
      <c r="X3257" s="53" t="str">
        <f>IF(V3257="","",COUNTIF($V$7:V3257,"該当３"))</f>
        <v/>
      </c>
    </row>
    <row r="3258" spans="2:24">
      <c r="B3258" s="78"/>
      <c r="C3258" s="77"/>
      <c r="D3258" s="78"/>
      <c r="E3258" s="77"/>
      <c r="K3258" s="52" t="str">
        <f t="shared" si="559"/>
        <v/>
      </c>
      <c r="L3258" s="83" t="str">
        <f t="shared" si="560"/>
        <v/>
      </c>
      <c r="M3258" s="53" t="str">
        <f>IF(K3258="","",COUNTIF($K$7:K3258,"ﾘｽﾄ１"))</f>
        <v/>
      </c>
      <c r="N3258" s="53" t="str">
        <f t="shared" si="561"/>
        <v/>
      </c>
      <c r="O3258" s="54" t="str">
        <f t="shared" si="562"/>
        <v/>
      </c>
      <c r="P3258" s="53" t="str">
        <f t="shared" si="553"/>
        <v/>
      </c>
      <c r="Q3258" s="52" t="str">
        <f t="shared" si="554"/>
        <v/>
      </c>
      <c r="R3258" s="55" t="str">
        <f t="shared" si="555"/>
        <v/>
      </c>
      <c r="S3258" s="52" t="str">
        <f t="shared" si="563"/>
        <v/>
      </c>
      <c r="T3258" s="83" t="str">
        <f t="shared" si="556"/>
        <v/>
      </c>
      <c r="U3258" s="53" t="str">
        <f>IF(S3258="","",COUNTIF($S$7:S3258,"該当２"))</f>
        <v/>
      </c>
      <c r="V3258" s="56" t="str">
        <f t="shared" si="557"/>
        <v/>
      </c>
      <c r="W3258" s="83" t="str">
        <f t="shared" si="558"/>
        <v/>
      </c>
      <c r="X3258" s="53" t="str">
        <f>IF(V3258="","",COUNTIF($V$7:V3258,"該当３"))</f>
        <v/>
      </c>
    </row>
    <row r="3259" spans="2:24">
      <c r="B3259" s="78"/>
      <c r="C3259" s="77"/>
      <c r="D3259" s="78"/>
      <c r="E3259" s="77"/>
      <c r="K3259" s="52" t="str">
        <f t="shared" si="559"/>
        <v/>
      </c>
      <c r="L3259" s="83" t="str">
        <f t="shared" si="560"/>
        <v/>
      </c>
      <c r="M3259" s="53" t="str">
        <f>IF(K3259="","",COUNTIF($K$7:K3259,"ﾘｽﾄ１"))</f>
        <v/>
      </c>
      <c r="N3259" s="53" t="str">
        <f t="shared" si="561"/>
        <v/>
      </c>
      <c r="O3259" s="54" t="str">
        <f t="shared" si="562"/>
        <v/>
      </c>
      <c r="P3259" s="53" t="str">
        <f t="shared" si="553"/>
        <v/>
      </c>
      <c r="Q3259" s="52" t="str">
        <f t="shared" si="554"/>
        <v/>
      </c>
      <c r="R3259" s="55" t="str">
        <f t="shared" si="555"/>
        <v/>
      </c>
      <c r="S3259" s="52" t="str">
        <f t="shared" si="563"/>
        <v/>
      </c>
      <c r="T3259" s="83" t="str">
        <f t="shared" si="556"/>
        <v/>
      </c>
      <c r="U3259" s="53" t="str">
        <f>IF(S3259="","",COUNTIF($S$7:S3259,"該当２"))</f>
        <v/>
      </c>
      <c r="V3259" s="56" t="str">
        <f t="shared" si="557"/>
        <v/>
      </c>
      <c r="W3259" s="83" t="str">
        <f t="shared" si="558"/>
        <v/>
      </c>
      <c r="X3259" s="53" t="str">
        <f>IF(V3259="","",COUNTIF($V$7:V3259,"該当３"))</f>
        <v/>
      </c>
    </row>
    <row r="3260" spans="2:24">
      <c r="B3260" s="78"/>
      <c r="C3260" s="77"/>
      <c r="D3260" s="78"/>
      <c r="E3260" s="77"/>
      <c r="K3260" s="52" t="str">
        <f t="shared" si="559"/>
        <v/>
      </c>
      <c r="L3260" s="83" t="str">
        <f t="shared" si="560"/>
        <v/>
      </c>
      <c r="M3260" s="53" t="str">
        <f>IF(K3260="","",COUNTIF($K$7:K3260,"ﾘｽﾄ１"))</f>
        <v/>
      </c>
      <c r="N3260" s="53" t="str">
        <f t="shared" si="561"/>
        <v/>
      </c>
      <c r="O3260" s="54" t="str">
        <f t="shared" si="562"/>
        <v/>
      </c>
      <c r="P3260" s="53" t="str">
        <f t="shared" si="553"/>
        <v/>
      </c>
      <c r="Q3260" s="52" t="str">
        <f t="shared" si="554"/>
        <v/>
      </c>
      <c r="R3260" s="55" t="str">
        <f t="shared" si="555"/>
        <v/>
      </c>
      <c r="S3260" s="52" t="str">
        <f t="shared" si="563"/>
        <v/>
      </c>
      <c r="T3260" s="83" t="str">
        <f t="shared" si="556"/>
        <v/>
      </c>
      <c r="U3260" s="53" t="str">
        <f>IF(S3260="","",COUNTIF($S$7:S3260,"該当２"))</f>
        <v/>
      </c>
      <c r="V3260" s="56" t="str">
        <f t="shared" si="557"/>
        <v/>
      </c>
      <c r="W3260" s="83" t="str">
        <f t="shared" si="558"/>
        <v/>
      </c>
      <c r="X3260" s="53" t="str">
        <f>IF(V3260="","",COUNTIF($V$7:V3260,"該当３"))</f>
        <v/>
      </c>
    </row>
    <row r="3261" spans="2:24">
      <c r="B3261" s="78"/>
      <c r="C3261" s="77"/>
      <c r="D3261" s="78"/>
      <c r="E3261" s="77"/>
      <c r="K3261" s="52" t="str">
        <f t="shared" si="559"/>
        <v/>
      </c>
      <c r="L3261" s="83" t="str">
        <f t="shared" si="560"/>
        <v/>
      </c>
      <c r="M3261" s="53" t="str">
        <f>IF(K3261="","",COUNTIF($K$7:K3261,"ﾘｽﾄ１"))</f>
        <v/>
      </c>
      <c r="N3261" s="53" t="str">
        <f t="shared" si="561"/>
        <v/>
      </c>
      <c r="O3261" s="54" t="str">
        <f t="shared" si="562"/>
        <v/>
      </c>
      <c r="P3261" s="53" t="str">
        <f t="shared" si="553"/>
        <v/>
      </c>
      <c r="Q3261" s="52" t="str">
        <f t="shared" si="554"/>
        <v/>
      </c>
      <c r="R3261" s="55" t="str">
        <f t="shared" si="555"/>
        <v/>
      </c>
      <c r="S3261" s="52" t="str">
        <f t="shared" si="563"/>
        <v/>
      </c>
      <c r="T3261" s="83" t="str">
        <f t="shared" si="556"/>
        <v/>
      </c>
      <c r="U3261" s="53" t="str">
        <f>IF(S3261="","",COUNTIF($S$7:S3261,"該当２"))</f>
        <v/>
      </c>
      <c r="V3261" s="56" t="str">
        <f t="shared" si="557"/>
        <v/>
      </c>
      <c r="W3261" s="83" t="str">
        <f t="shared" si="558"/>
        <v/>
      </c>
      <c r="X3261" s="53" t="str">
        <f>IF(V3261="","",COUNTIF($V$7:V3261,"該当３"))</f>
        <v/>
      </c>
    </row>
    <row r="3262" spans="2:24">
      <c r="B3262" s="78"/>
      <c r="C3262" s="77"/>
      <c r="D3262" s="78"/>
      <c r="E3262" s="77"/>
      <c r="K3262" s="52" t="str">
        <f t="shared" si="559"/>
        <v/>
      </c>
      <c r="L3262" s="83" t="str">
        <f t="shared" si="560"/>
        <v/>
      </c>
      <c r="M3262" s="53" t="str">
        <f>IF(K3262="","",COUNTIF($K$7:K3262,"ﾘｽﾄ１"))</f>
        <v/>
      </c>
      <c r="N3262" s="53" t="str">
        <f t="shared" si="561"/>
        <v/>
      </c>
      <c r="O3262" s="54" t="str">
        <f t="shared" si="562"/>
        <v/>
      </c>
      <c r="P3262" s="53" t="str">
        <f t="shared" si="553"/>
        <v/>
      </c>
      <c r="Q3262" s="52" t="str">
        <f t="shared" si="554"/>
        <v/>
      </c>
      <c r="R3262" s="55" t="str">
        <f t="shared" si="555"/>
        <v/>
      </c>
      <c r="S3262" s="52" t="str">
        <f t="shared" si="563"/>
        <v/>
      </c>
      <c r="T3262" s="83" t="str">
        <f t="shared" si="556"/>
        <v/>
      </c>
      <c r="U3262" s="53" t="str">
        <f>IF(S3262="","",COUNTIF($S$7:S3262,"該当２"))</f>
        <v/>
      </c>
      <c r="V3262" s="56" t="str">
        <f t="shared" si="557"/>
        <v/>
      </c>
      <c r="W3262" s="83" t="str">
        <f t="shared" si="558"/>
        <v/>
      </c>
      <c r="X3262" s="53" t="str">
        <f>IF(V3262="","",COUNTIF($V$7:V3262,"該当３"))</f>
        <v/>
      </c>
    </row>
    <row r="3263" spans="2:24">
      <c r="B3263" s="78"/>
      <c r="C3263" s="77"/>
      <c r="D3263" s="78"/>
      <c r="E3263" s="77"/>
      <c r="K3263" s="52" t="str">
        <f t="shared" si="559"/>
        <v/>
      </c>
      <c r="L3263" s="83" t="str">
        <f t="shared" si="560"/>
        <v/>
      </c>
      <c r="M3263" s="53" t="str">
        <f>IF(K3263="","",COUNTIF($K$7:K3263,"ﾘｽﾄ１"))</f>
        <v/>
      </c>
      <c r="N3263" s="53" t="str">
        <f t="shared" si="561"/>
        <v/>
      </c>
      <c r="O3263" s="54" t="str">
        <f t="shared" si="562"/>
        <v/>
      </c>
      <c r="P3263" s="53" t="str">
        <f t="shared" si="553"/>
        <v/>
      </c>
      <c r="Q3263" s="52" t="str">
        <f t="shared" si="554"/>
        <v/>
      </c>
      <c r="R3263" s="55" t="str">
        <f t="shared" si="555"/>
        <v/>
      </c>
      <c r="S3263" s="52" t="str">
        <f t="shared" si="563"/>
        <v/>
      </c>
      <c r="T3263" s="83" t="str">
        <f t="shared" si="556"/>
        <v/>
      </c>
      <c r="U3263" s="53" t="str">
        <f>IF(S3263="","",COUNTIF($S$7:S3263,"該当２"))</f>
        <v/>
      </c>
      <c r="V3263" s="56" t="str">
        <f t="shared" si="557"/>
        <v/>
      </c>
      <c r="W3263" s="83" t="str">
        <f t="shared" si="558"/>
        <v/>
      </c>
      <c r="X3263" s="53" t="str">
        <f>IF(V3263="","",COUNTIF($V$7:V3263,"該当３"))</f>
        <v/>
      </c>
    </row>
    <row r="3264" spans="2:24">
      <c r="B3264" s="78"/>
      <c r="C3264" s="77"/>
      <c r="D3264" s="78"/>
      <c r="E3264" s="77"/>
      <c r="K3264" s="52" t="str">
        <f t="shared" si="559"/>
        <v/>
      </c>
      <c r="L3264" s="83" t="str">
        <f t="shared" si="560"/>
        <v/>
      </c>
      <c r="M3264" s="53" t="str">
        <f>IF(K3264="","",COUNTIF($K$7:K3264,"ﾘｽﾄ１"))</f>
        <v/>
      </c>
      <c r="N3264" s="53" t="str">
        <f t="shared" si="561"/>
        <v/>
      </c>
      <c r="O3264" s="54" t="str">
        <f t="shared" si="562"/>
        <v/>
      </c>
      <c r="P3264" s="53" t="str">
        <f t="shared" si="553"/>
        <v/>
      </c>
      <c r="Q3264" s="52" t="str">
        <f t="shared" si="554"/>
        <v/>
      </c>
      <c r="R3264" s="55" t="str">
        <f t="shared" si="555"/>
        <v/>
      </c>
      <c r="S3264" s="52" t="str">
        <f t="shared" si="563"/>
        <v/>
      </c>
      <c r="T3264" s="83" t="str">
        <f t="shared" si="556"/>
        <v/>
      </c>
      <c r="U3264" s="53" t="str">
        <f>IF(S3264="","",COUNTIF($S$7:S3264,"該当２"))</f>
        <v/>
      </c>
      <c r="V3264" s="56" t="str">
        <f t="shared" si="557"/>
        <v/>
      </c>
      <c r="W3264" s="83" t="str">
        <f t="shared" si="558"/>
        <v/>
      </c>
      <c r="X3264" s="53" t="str">
        <f>IF(V3264="","",COUNTIF($V$7:V3264,"該当３"))</f>
        <v/>
      </c>
    </row>
    <row r="3265" spans="2:24">
      <c r="B3265" s="78"/>
      <c r="C3265" s="77"/>
      <c r="D3265" s="78"/>
      <c r="E3265" s="77"/>
      <c r="K3265" s="52" t="str">
        <f t="shared" si="559"/>
        <v/>
      </c>
      <c r="L3265" s="83" t="str">
        <f t="shared" si="560"/>
        <v/>
      </c>
      <c r="M3265" s="53" t="str">
        <f>IF(K3265="","",COUNTIF($K$7:K3265,"ﾘｽﾄ１"))</f>
        <v/>
      </c>
      <c r="N3265" s="53" t="str">
        <f t="shared" si="561"/>
        <v/>
      </c>
      <c r="O3265" s="54" t="str">
        <f t="shared" si="562"/>
        <v/>
      </c>
      <c r="P3265" s="53" t="str">
        <f t="shared" si="553"/>
        <v/>
      </c>
      <c r="Q3265" s="52" t="str">
        <f t="shared" si="554"/>
        <v/>
      </c>
      <c r="R3265" s="55" t="str">
        <f t="shared" si="555"/>
        <v/>
      </c>
      <c r="S3265" s="52" t="str">
        <f t="shared" si="563"/>
        <v/>
      </c>
      <c r="T3265" s="83" t="str">
        <f t="shared" si="556"/>
        <v/>
      </c>
      <c r="U3265" s="53" t="str">
        <f>IF(S3265="","",COUNTIF($S$7:S3265,"該当２"))</f>
        <v/>
      </c>
      <c r="V3265" s="56" t="str">
        <f t="shared" si="557"/>
        <v/>
      </c>
      <c r="W3265" s="83" t="str">
        <f t="shared" si="558"/>
        <v/>
      </c>
      <c r="X3265" s="53" t="str">
        <f>IF(V3265="","",COUNTIF($V$7:V3265,"該当３"))</f>
        <v/>
      </c>
    </row>
    <row r="3266" spans="2:24">
      <c r="B3266" s="78"/>
      <c r="C3266" s="77"/>
      <c r="D3266" s="78"/>
      <c r="E3266" s="77"/>
      <c r="K3266" s="52" t="str">
        <f t="shared" si="559"/>
        <v/>
      </c>
      <c r="L3266" s="83" t="str">
        <f t="shared" si="560"/>
        <v/>
      </c>
      <c r="M3266" s="53" t="str">
        <f>IF(K3266="","",COUNTIF($K$7:K3266,"ﾘｽﾄ１"))</f>
        <v/>
      </c>
      <c r="N3266" s="53" t="str">
        <f t="shared" si="561"/>
        <v/>
      </c>
      <c r="O3266" s="54" t="str">
        <f t="shared" si="562"/>
        <v/>
      </c>
      <c r="P3266" s="53" t="str">
        <f t="shared" si="553"/>
        <v/>
      </c>
      <c r="Q3266" s="52" t="str">
        <f t="shared" si="554"/>
        <v/>
      </c>
      <c r="R3266" s="55" t="str">
        <f t="shared" si="555"/>
        <v/>
      </c>
      <c r="S3266" s="52" t="str">
        <f t="shared" si="563"/>
        <v/>
      </c>
      <c r="T3266" s="83" t="str">
        <f t="shared" si="556"/>
        <v/>
      </c>
      <c r="U3266" s="53" t="str">
        <f>IF(S3266="","",COUNTIF($S$7:S3266,"該当２"))</f>
        <v/>
      </c>
      <c r="V3266" s="56" t="str">
        <f t="shared" si="557"/>
        <v/>
      </c>
      <c r="W3266" s="83" t="str">
        <f t="shared" si="558"/>
        <v/>
      </c>
      <c r="X3266" s="53" t="str">
        <f>IF(V3266="","",COUNTIF($V$7:V3266,"該当３"))</f>
        <v/>
      </c>
    </row>
    <row r="3267" spans="2:24">
      <c r="B3267" s="78"/>
      <c r="C3267" s="77"/>
      <c r="D3267" s="78"/>
      <c r="E3267" s="77"/>
      <c r="K3267" s="52" t="str">
        <f t="shared" si="559"/>
        <v/>
      </c>
      <c r="L3267" s="83" t="str">
        <f t="shared" si="560"/>
        <v/>
      </c>
      <c r="M3267" s="53" t="str">
        <f>IF(K3267="","",COUNTIF($K$7:K3267,"ﾘｽﾄ１"))</f>
        <v/>
      </c>
      <c r="N3267" s="53" t="str">
        <f t="shared" si="561"/>
        <v/>
      </c>
      <c r="O3267" s="54" t="str">
        <f t="shared" si="562"/>
        <v/>
      </c>
      <c r="P3267" s="53" t="str">
        <f t="shared" si="553"/>
        <v/>
      </c>
      <c r="Q3267" s="52" t="str">
        <f t="shared" si="554"/>
        <v/>
      </c>
      <c r="R3267" s="55" t="str">
        <f t="shared" si="555"/>
        <v/>
      </c>
      <c r="S3267" s="52" t="str">
        <f t="shared" si="563"/>
        <v/>
      </c>
      <c r="T3267" s="83" t="str">
        <f t="shared" si="556"/>
        <v/>
      </c>
      <c r="U3267" s="53" t="str">
        <f>IF(S3267="","",COUNTIF($S$7:S3267,"該当２"))</f>
        <v/>
      </c>
      <c r="V3267" s="56" t="str">
        <f t="shared" si="557"/>
        <v/>
      </c>
      <c r="W3267" s="83" t="str">
        <f t="shared" si="558"/>
        <v/>
      </c>
      <c r="X3267" s="53" t="str">
        <f>IF(V3267="","",COUNTIF($V$7:V3267,"該当３"))</f>
        <v/>
      </c>
    </row>
    <row r="3268" spans="2:24">
      <c r="B3268" s="78"/>
      <c r="C3268" s="77"/>
      <c r="D3268" s="78"/>
      <c r="E3268" s="77"/>
      <c r="H3268" s="84"/>
      <c r="K3268" s="52" t="str">
        <f t="shared" si="559"/>
        <v/>
      </c>
      <c r="L3268" s="83" t="str">
        <f t="shared" si="560"/>
        <v/>
      </c>
      <c r="M3268" s="53" t="str">
        <f>IF(K3268="","",COUNTIF($K$7:K3268,"ﾘｽﾄ１"))</f>
        <v/>
      </c>
      <c r="N3268" s="53" t="str">
        <f t="shared" si="561"/>
        <v/>
      </c>
      <c r="O3268" s="54" t="str">
        <f t="shared" si="562"/>
        <v/>
      </c>
      <c r="P3268" s="53" t="str">
        <f t="shared" si="553"/>
        <v/>
      </c>
      <c r="Q3268" s="52" t="str">
        <f t="shared" si="554"/>
        <v/>
      </c>
      <c r="R3268" s="55" t="str">
        <f t="shared" si="555"/>
        <v/>
      </c>
      <c r="S3268" s="52" t="str">
        <f t="shared" si="563"/>
        <v/>
      </c>
      <c r="T3268" s="83" t="str">
        <f t="shared" si="556"/>
        <v/>
      </c>
      <c r="U3268" s="53" t="str">
        <f>IF(S3268="","",COUNTIF($S$7:S3268,"該当２"))</f>
        <v/>
      </c>
      <c r="V3268" s="56" t="str">
        <f t="shared" si="557"/>
        <v/>
      </c>
      <c r="W3268" s="83" t="str">
        <f t="shared" si="558"/>
        <v/>
      </c>
      <c r="X3268" s="53" t="str">
        <f>IF(V3268="","",COUNTIF($V$7:V3268,"該当３"))</f>
        <v/>
      </c>
    </row>
    <row r="3269" spans="2:24">
      <c r="B3269" s="78"/>
      <c r="C3269" s="77"/>
      <c r="D3269" s="78"/>
      <c r="E3269" s="77"/>
      <c r="H3269" s="84"/>
      <c r="K3269" s="52" t="str">
        <f t="shared" si="559"/>
        <v/>
      </c>
      <c r="L3269" s="83" t="str">
        <f t="shared" si="560"/>
        <v/>
      </c>
      <c r="M3269" s="53" t="str">
        <f>IF(K3269="","",COUNTIF($K$7:K3269,"ﾘｽﾄ１"))</f>
        <v/>
      </c>
      <c r="N3269" s="53" t="str">
        <f t="shared" si="561"/>
        <v/>
      </c>
      <c r="O3269" s="54" t="str">
        <f t="shared" si="562"/>
        <v/>
      </c>
      <c r="P3269" s="53" t="str">
        <f t="shared" si="553"/>
        <v/>
      </c>
      <c r="Q3269" s="52" t="str">
        <f t="shared" si="554"/>
        <v/>
      </c>
      <c r="R3269" s="55" t="str">
        <f t="shared" si="555"/>
        <v/>
      </c>
      <c r="S3269" s="52" t="str">
        <f t="shared" si="563"/>
        <v/>
      </c>
      <c r="T3269" s="83" t="str">
        <f t="shared" si="556"/>
        <v/>
      </c>
      <c r="U3269" s="53" t="str">
        <f>IF(S3269="","",COUNTIF($S$7:S3269,"該当２"))</f>
        <v/>
      </c>
      <c r="V3269" s="56" t="str">
        <f t="shared" si="557"/>
        <v/>
      </c>
      <c r="W3269" s="83" t="str">
        <f t="shared" si="558"/>
        <v/>
      </c>
      <c r="X3269" s="53" t="str">
        <f>IF(V3269="","",COUNTIF($V$7:V3269,"該当３"))</f>
        <v/>
      </c>
    </row>
    <row r="3270" spans="2:24">
      <c r="B3270" s="78"/>
      <c r="C3270" s="77"/>
      <c r="D3270" s="78"/>
      <c r="E3270" s="77"/>
      <c r="H3270" s="84"/>
      <c r="K3270" s="52" t="str">
        <f t="shared" si="559"/>
        <v/>
      </c>
      <c r="L3270" s="83" t="str">
        <f t="shared" si="560"/>
        <v/>
      </c>
      <c r="M3270" s="53" t="str">
        <f>IF(K3270="","",COUNTIF($K$7:K3270,"ﾘｽﾄ１"))</f>
        <v/>
      </c>
      <c r="N3270" s="53" t="str">
        <f t="shared" si="561"/>
        <v/>
      </c>
      <c r="O3270" s="54" t="str">
        <f t="shared" si="562"/>
        <v/>
      </c>
      <c r="P3270" s="53" t="str">
        <f t="shared" si="553"/>
        <v/>
      </c>
      <c r="Q3270" s="52" t="str">
        <f t="shared" si="554"/>
        <v/>
      </c>
      <c r="R3270" s="55" t="str">
        <f t="shared" si="555"/>
        <v/>
      </c>
      <c r="S3270" s="52" t="str">
        <f t="shared" si="563"/>
        <v/>
      </c>
      <c r="T3270" s="83" t="str">
        <f t="shared" si="556"/>
        <v/>
      </c>
      <c r="U3270" s="53" t="str">
        <f>IF(S3270="","",COUNTIF($S$7:S3270,"該当２"))</f>
        <v/>
      </c>
      <c r="V3270" s="56" t="str">
        <f t="shared" si="557"/>
        <v/>
      </c>
      <c r="W3270" s="83" t="str">
        <f t="shared" si="558"/>
        <v/>
      </c>
      <c r="X3270" s="53" t="str">
        <f>IF(V3270="","",COUNTIF($V$7:V3270,"該当３"))</f>
        <v/>
      </c>
    </row>
    <row r="3271" spans="2:24">
      <c r="B3271" s="78"/>
      <c r="C3271" s="77"/>
      <c r="D3271" s="78"/>
      <c r="E3271" s="77"/>
      <c r="H3271" s="84"/>
      <c r="K3271" s="52" t="str">
        <f t="shared" si="559"/>
        <v/>
      </c>
      <c r="L3271" s="83" t="str">
        <f t="shared" si="560"/>
        <v/>
      </c>
      <c r="M3271" s="53" t="str">
        <f>IF(K3271="","",COUNTIF($K$7:K3271,"ﾘｽﾄ１"))</f>
        <v/>
      </c>
      <c r="N3271" s="53" t="str">
        <f t="shared" si="561"/>
        <v/>
      </c>
      <c r="O3271" s="54" t="str">
        <f t="shared" si="562"/>
        <v/>
      </c>
      <c r="P3271" s="53" t="str">
        <f t="shared" si="553"/>
        <v/>
      </c>
      <c r="Q3271" s="52" t="str">
        <f t="shared" si="554"/>
        <v/>
      </c>
      <c r="R3271" s="55" t="str">
        <f t="shared" si="555"/>
        <v/>
      </c>
      <c r="S3271" s="52" t="str">
        <f t="shared" si="563"/>
        <v/>
      </c>
      <c r="T3271" s="83" t="str">
        <f t="shared" si="556"/>
        <v/>
      </c>
      <c r="U3271" s="53" t="str">
        <f>IF(S3271="","",COUNTIF($S$7:S3271,"該当２"))</f>
        <v/>
      </c>
      <c r="V3271" s="56" t="str">
        <f t="shared" si="557"/>
        <v/>
      </c>
      <c r="W3271" s="83" t="str">
        <f t="shared" si="558"/>
        <v/>
      </c>
      <c r="X3271" s="53" t="str">
        <f>IF(V3271="","",COUNTIF($V$7:V3271,"該当３"))</f>
        <v/>
      </c>
    </row>
    <row r="3272" spans="2:24">
      <c r="B3272" s="78"/>
      <c r="C3272" s="77"/>
      <c r="D3272" s="78"/>
      <c r="E3272" s="77"/>
      <c r="H3272" s="84"/>
      <c r="K3272" s="52" t="str">
        <f t="shared" si="559"/>
        <v/>
      </c>
      <c r="L3272" s="83" t="str">
        <f t="shared" si="560"/>
        <v/>
      </c>
      <c r="M3272" s="53" t="str">
        <f>IF(K3272="","",COUNTIF($K$7:K3272,"ﾘｽﾄ１"))</f>
        <v/>
      </c>
      <c r="N3272" s="53" t="str">
        <f t="shared" si="561"/>
        <v/>
      </c>
      <c r="O3272" s="54" t="str">
        <f t="shared" si="562"/>
        <v/>
      </c>
      <c r="P3272" s="53" t="str">
        <f t="shared" si="553"/>
        <v/>
      </c>
      <c r="Q3272" s="52" t="str">
        <f t="shared" si="554"/>
        <v/>
      </c>
      <c r="R3272" s="55" t="str">
        <f t="shared" si="555"/>
        <v/>
      </c>
      <c r="S3272" s="52" t="str">
        <f t="shared" si="563"/>
        <v/>
      </c>
      <c r="T3272" s="83" t="str">
        <f t="shared" si="556"/>
        <v/>
      </c>
      <c r="U3272" s="53" t="str">
        <f>IF(S3272="","",COUNTIF($S$7:S3272,"該当２"))</f>
        <v/>
      </c>
      <c r="V3272" s="56" t="str">
        <f t="shared" si="557"/>
        <v/>
      </c>
      <c r="W3272" s="83" t="str">
        <f t="shared" si="558"/>
        <v/>
      </c>
      <c r="X3272" s="53" t="str">
        <f>IF(V3272="","",COUNTIF($V$7:V3272,"該当３"))</f>
        <v/>
      </c>
    </row>
    <row r="3273" spans="2:24">
      <c r="B3273" s="78"/>
      <c r="C3273" s="77"/>
      <c r="D3273" s="78"/>
      <c r="E3273" s="77"/>
      <c r="H3273" s="84"/>
      <c r="K3273" s="52" t="str">
        <f t="shared" si="559"/>
        <v/>
      </c>
      <c r="L3273" s="83" t="str">
        <f t="shared" si="560"/>
        <v/>
      </c>
      <c r="M3273" s="53" t="str">
        <f>IF(K3273="","",COUNTIF($K$7:K3273,"ﾘｽﾄ１"))</f>
        <v/>
      </c>
      <c r="N3273" s="53" t="str">
        <f t="shared" si="561"/>
        <v/>
      </c>
      <c r="O3273" s="54" t="str">
        <f t="shared" si="562"/>
        <v/>
      </c>
      <c r="P3273" s="53" t="str">
        <f t="shared" si="553"/>
        <v/>
      </c>
      <c r="Q3273" s="52" t="str">
        <f t="shared" si="554"/>
        <v/>
      </c>
      <c r="R3273" s="55" t="str">
        <f t="shared" si="555"/>
        <v/>
      </c>
      <c r="S3273" s="52" t="str">
        <f t="shared" si="563"/>
        <v/>
      </c>
      <c r="T3273" s="83" t="str">
        <f t="shared" si="556"/>
        <v/>
      </c>
      <c r="U3273" s="53" t="str">
        <f>IF(S3273="","",COUNTIF($S$7:S3273,"該当２"))</f>
        <v/>
      </c>
      <c r="V3273" s="56" t="str">
        <f t="shared" si="557"/>
        <v/>
      </c>
      <c r="W3273" s="83" t="str">
        <f t="shared" si="558"/>
        <v/>
      </c>
      <c r="X3273" s="53" t="str">
        <f>IF(V3273="","",COUNTIF($V$7:V3273,"該当３"))</f>
        <v/>
      </c>
    </row>
    <row r="3274" spans="2:24">
      <c r="B3274" s="78"/>
      <c r="C3274" s="77"/>
      <c r="D3274" s="78"/>
      <c r="E3274" s="77"/>
      <c r="H3274" s="84"/>
      <c r="K3274" s="52" t="str">
        <f t="shared" si="559"/>
        <v/>
      </c>
      <c r="L3274" s="83" t="str">
        <f t="shared" si="560"/>
        <v/>
      </c>
      <c r="M3274" s="53" t="str">
        <f>IF(K3274="","",COUNTIF($K$7:K3274,"ﾘｽﾄ１"))</f>
        <v/>
      </c>
      <c r="N3274" s="53" t="str">
        <f t="shared" si="561"/>
        <v/>
      </c>
      <c r="O3274" s="54" t="str">
        <f t="shared" si="562"/>
        <v/>
      </c>
      <c r="P3274" s="53" t="str">
        <f t="shared" ref="P3274:P3337" si="564">IF(O3274="該当１",G3274,"")</f>
        <v/>
      </c>
      <c r="Q3274" s="52" t="str">
        <f t="shared" ref="Q3274:Q3337" si="565">IF(O3274="該当１","ﾘｽﾄ2","")</f>
        <v/>
      </c>
      <c r="R3274" s="55" t="str">
        <f t="shared" ref="R3274:R3337" si="566">IF(Q3274="ﾘｽﾄ2",H3274,"")</f>
        <v/>
      </c>
      <c r="S3274" s="52" t="str">
        <f t="shared" si="563"/>
        <v/>
      </c>
      <c r="T3274" s="83" t="str">
        <f t="shared" ref="T3274:T3337" si="567">IF(S3274="該当２",H3274,"")</f>
        <v/>
      </c>
      <c r="U3274" s="53" t="str">
        <f>IF(S3274="","",COUNTIF($S$7:S3274,"該当２"))</f>
        <v/>
      </c>
      <c r="V3274" s="56" t="str">
        <f t="shared" ref="V3274:V3337" si="568">IF(AND($S$2=H3274,E3274&gt;0,E3274&lt;998),"該当３","")</f>
        <v/>
      </c>
      <c r="W3274" s="83" t="str">
        <f t="shared" ref="W3274:W3337" si="569">IF(V3274="該当３",I3274,"")</f>
        <v/>
      </c>
      <c r="X3274" s="53" t="str">
        <f>IF(V3274="","",COUNTIF($V$7:V3274,"該当３"))</f>
        <v/>
      </c>
    </row>
    <row r="3275" spans="2:24">
      <c r="B3275" s="78"/>
      <c r="C3275" s="77"/>
      <c r="D3275" s="78"/>
      <c r="E3275" s="77"/>
      <c r="H3275" s="84"/>
      <c r="K3275" s="52" t="str">
        <f t="shared" ref="K3275:K3338" si="570">IF(AND($C3275&gt;0,$H3275=""),"ﾘｽﾄ１","")</f>
        <v/>
      </c>
      <c r="L3275" s="83" t="str">
        <f t="shared" ref="L3275:L3338" si="571">IF(K3275="ﾘｽﾄ１",G3275,"")</f>
        <v/>
      </c>
      <c r="M3275" s="53" t="str">
        <f>IF(K3275="","",COUNTIF($K$7:K3275,"ﾘｽﾄ１"))</f>
        <v/>
      </c>
      <c r="N3275" s="53" t="str">
        <f t="shared" ref="N3275:N3338" si="572">IF(AND(D3275=0,E3275&gt;0),"同一区","")</f>
        <v/>
      </c>
      <c r="O3275" s="54" t="str">
        <f t="shared" ref="O3275:O3338" si="573">IF(AND(EXACT($K$2,G3275),H3275&gt;0),"該当１","")</f>
        <v/>
      </c>
      <c r="P3275" s="53" t="str">
        <f t="shared" si="564"/>
        <v/>
      </c>
      <c r="Q3275" s="52" t="str">
        <f t="shared" si="565"/>
        <v/>
      </c>
      <c r="R3275" s="55" t="str">
        <f t="shared" si="566"/>
        <v/>
      </c>
      <c r="S3275" s="52" t="str">
        <f t="shared" ref="S3275:S3338" si="574">IF(AND(Q3275="ﾘｽﾄ2",OR(I3275=0,AND(N3275="同一区",E3275=1))),"該当２","")</f>
        <v/>
      </c>
      <c r="T3275" s="83" t="str">
        <f t="shared" si="567"/>
        <v/>
      </c>
      <c r="U3275" s="53" t="str">
        <f>IF(S3275="","",COUNTIF($S$7:S3275,"該当２"))</f>
        <v/>
      </c>
      <c r="V3275" s="56" t="str">
        <f t="shared" si="568"/>
        <v/>
      </c>
      <c r="W3275" s="83" t="str">
        <f t="shared" si="569"/>
        <v/>
      </c>
      <c r="X3275" s="53" t="str">
        <f>IF(V3275="","",COUNTIF($V$7:V3275,"該当３"))</f>
        <v/>
      </c>
    </row>
    <row r="3276" spans="2:24">
      <c r="B3276" s="78"/>
      <c r="C3276" s="77"/>
      <c r="D3276" s="78"/>
      <c r="E3276" s="77"/>
      <c r="H3276" s="84"/>
      <c r="K3276" s="52" t="str">
        <f t="shared" si="570"/>
        <v/>
      </c>
      <c r="L3276" s="83" t="str">
        <f t="shared" si="571"/>
        <v/>
      </c>
      <c r="M3276" s="53" t="str">
        <f>IF(K3276="","",COUNTIF($K$7:K3276,"ﾘｽﾄ１"))</f>
        <v/>
      </c>
      <c r="N3276" s="53" t="str">
        <f t="shared" si="572"/>
        <v/>
      </c>
      <c r="O3276" s="54" t="str">
        <f t="shared" si="573"/>
        <v/>
      </c>
      <c r="P3276" s="53" t="str">
        <f t="shared" si="564"/>
        <v/>
      </c>
      <c r="Q3276" s="52" t="str">
        <f t="shared" si="565"/>
        <v/>
      </c>
      <c r="R3276" s="55" t="str">
        <f t="shared" si="566"/>
        <v/>
      </c>
      <c r="S3276" s="52" t="str">
        <f t="shared" si="574"/>
        <v/>
      </c>
      <c r="T3276" s="83" t="str">
        <f t="shared" si="567"/>
        <v/>
      </c>
      <c r="U3276" s="53" t="str">
        <f>IF(S3276="","",COUNTIF($S$7:S3276,"該当２"))</f>
        <v/>
      </c>
      <c r="V3276" s="56" t="str">
        <f t="shared" si="568"/>
        <v/>
      </c>
      <c r="W3276" s="83" t="str">
        <f t="shared" si="569"/>
        <v/>
      </c>
      <c r="X3276" s="53" t="str">
        <f>IF(V3276="","",COUNTIF($V$7:V3276,"該当３"))</f>
        <v/>
      </c>
    </row>
    <row r="3277" spans="2:24">
      <c r="B3277" s="78"/>
      <c r="C3277" s="77"/>
      <c r="D3277" s="78"/>
      <c r="E3277" s="77"/>
      <c r="H3277" s="84"/>
      <c r="K3277" s="52" t="str">
        <f t="shared" si="570"/>
        <v/>
      </c>
      <c r="L3277" s="83" t="str">
        <f t="shared" si="571"/>
        <v/>
      </c>
      <c r="M3277" s="53" t="str">
        <f>IF(K3277="","",COUNTIF($K$7:K3277,"ﾘｽﾄ１"))</f>
        <v/>
      </c>
      <c r="N3277" s="53" t="str">
        <f t="shared" si="572"/>
        <v/>
      </c>
      <c r="O3277" s="54" t="str">
        <f t="shared" si="573"/>
        <v/>
      </c>
      <c r="P3277" s="53" t="str">
        <f t="shared" si="564"/>
        <v/>
      </c>
      <c r="Q3277" s="52" t="str">
        <f t="shared" si="565"/>
        <v/>
      </c>
      <c r="R3277" s="55" t="str">
        <f t="shared" si="566"/>
        <v/>
      </c>
      <c r="S3277" s="52" t="str">
        <f t="shared" si="574"/>
        <v/>
      </c>
      <c r="T3277" s="83" t="str">
        <f t="shared" si="567"/>
        <v/>
      </c>
      <c r="U3277" s="53" t="str">
        <f>IF(S3277="","",COUNTIF($S$7:S3277,"該当２"))</f>
        <v/>
      </c>
      <c r="V3277" s="56" t="str">
        <f t="shared" si="568"/>
        <v/>
      </c>
      <c r="W3277" s="83" t="str">
        <f t="shared" si="569"/>
        <v/>
      </c>
      <c r="X3277" s="53" t="str">
        <f>IF(V3277="","",COUNTIF($V$7:V3277,"該当３"))</f>
        <v/>
      </c>
    </row>
    <row r="3278" spans="2:24">
      <c r="B3278" s="78"/>
      <c r="C3278" s="77"/>
      <c r="D3278" s="78"/>
      <c r="E3278" s="77"/>
      <c r="H3278" s="84"/>
      <c r="K3278" s="52" t="str">
        <f t="shared" si="570"/>
        <v/>
      </c>
      <c r="L3278" s="83" t="str">
        <f t="shared" si="571"/>
        <v/>
      </c>
      <c r="M3278" s="53" t="str">
        <f>IF(K3278="","",COUNTIF($K$7:K3278,"ﾘｽﾄ１"))</f>
        <v/>
      </c>
      <c r="N3278" s="53" t="str">
        <f t="shared" si="572"/>
        <v/>
      </c>
      <c r="O3278" s="54" t="str">
        <f t="shared" si="573"/>
        <v/>
      </c>
      <c r="P3278" s="53" t="str">
        <f t="shared" si="564"/>
        <v/>
      </c>
      <c r="Q3278" s="52" t="str">
        <f t="shared" si="565"/>
        <v/>
      </c>
      <c r="R3278" s="55" t="str">
        <f t="shared" si="566"/>
        <v/>
      </c>
      <c r="S3278" s="52" t="str">
        <f t="shared" si="574"/>
        <v/>
      </c>
      <c r="T3278" s="83" t="str">
        <f t="shared" si="567"/>
        <v/>
      </c>
      <c r="U3278" s="53" t="str">
        <f>IF(S3278="","",COUNTIF($S$7:S3278,"該当２"))</f>
        <v/>
      </c>
      <c r="V3278" s="56" t="str">
        <f t="shared" si="568"/>
        <v/>
      </c>
      <c r="W3278" s="83" t="str">
        <f t="shared" si="569"/>
        <v/>
      </c>
      <c r="X3278" s="53" t="str">
        <f>IF(V3278="","",COUNTIF($V$7:V3278,"該当３"))</f>
        <v/>
      </c>
    </row>
    <row r="3279" spans="2:24">
      <c r="B3279" s="78"/>
      <c r="C3279" s="77"/>
      <c r="D3279" s="78"/>
      <c r="E3279" s="77"/>
      <c r="H3279" s="84"/>
      <c r="K3279" s="52" t="str">
        <f t="shared" si="570"/>
        <v/>
      </c>
      <c r="L3279" s="83" t="str">
        <f t="shared" si="571"/>
        <v/>
      </c>
      <c r="M3279" s="53" t="str">
        <f>IF(K3279="","",COUNTIF($K$7:K3279,"ﾘｽﾄ１"))</f>
        <v/>
      </c>
      <c r="N3279" s="53" t="str">
        <f t="shared" si="572"/>
        <v/>
      </c>
      <c r="O3279" s="54" t="str">
        <f t="shared" si="573"/>
        <v/>
      </c>
      <c r="P3279" s="53" t="str">
        <f t="shared" si="564"/>
        <v/>
      </c>
      <c r="Q3279" s="52" t="str">
        <f t="shared" si="565"/>
        <v/>
      </c>
      <c r="R3279" s="55" t="str">
        <f t="shared" si="566"/>
        <v/>
      </c>
      <c r="S3279" s="52" t="str">
        <f t="shared" si="574"/>
        <v/>
      </c>
      <c r="T3279" s="83" t="str">
        <f t="shared" si="567"/>
        <v/>
      </c>
      <c r="U3279" s="53" t="str">
        <f>IF(S3279="","",COUNTIF($S$7:S3279,"該当２"))</f>
        <v/>
      </c>
      <c r="V3279" s="56" t="str">
        <f t="shared" si="568"/>
        <v/>
      </c>
      <c r="W3279" s="83" t="str">
        <f t="shared" si="569"/>
        <v/>
      </c>
      <c r="X3279" s="53" t="str">
        <f>IF(V3279="","",COUNTIF($V$7:V3279,"該当３"))</f>
        <v/>
      </c>
    </row>
    <row r="3280" spans="2:24">
      <c r="B3280" s="78"/>
      <c r="C3280" s="77"/>
      <c r="D3280" s="78"/>
      <c r="E3280" s="77"/>
      <c r="H3280" s="84"/>
      <c r="K3280" s="52" t="str">
        <f t="shared" si="570"/>
        <v/>
      </c>
      <c r="L3280" s="83" t="str">
        <f t="shared" si="571"/>
        <v/>
      </c>
      <c r="M3280" s="53" t="str">
        <f>IF(K3280="","",COUNTIF($K$7:K3280,"ﾘｽﾄ１"))</f>
        <v/>
      </c>
      <c r="N3280" s="53" t="str">
        <f t="shared" si="572"/>
        <v/>
      </c>
      <c r="O3280" s="54" t="str">
        <f t="shared" si="573"/>
        <v/>
      </c>
      <c r="P3280" s="53" t="str">
        <f t="shared" si="564"/>
        <v/>
      </c>
      <c r="Q3280" s="52" t="str">
        <f t="shared" si="565"/>
        <v/>
      </c>
      <c r="R3280" s="55" t="str">
        <f t="shared" si="566"/>
        <v/>
      </c>
      <c r="S3280" s="52" t="str">
        <f t="shared" si="574"/>
        <v/>
      </c>
      <c r="T3280" s="83" t="str">
        <f t="shared" si="567"/>
        <v/>
      </c>
      <c r="U3280" s="53" t="str">
        <f>IF(S3280="","",COUNTIF($S$7:S3280,"該当２"))</f>
        <v/>
      </c>
      <c r="V3280" s="56" t="str">
        <f t="shared" si="568"/>
        <v/>
      </c>
      <c r="W3280" s="83" t="str">
        <f t="shared" si="569"/>
        <v/>
      </c>
      <c r="X3280" s="53" t="str">
        <f>IF(V3280="","",COUNTIF($V$7:V3280,"該当３"))</f>
        <v/>
      </c>
    </row>
    <row r="3281" spans="2:24">
      <c r="B3281" s="78"/>
      <c r="C3281" s="77"/>
      <c r="D3281" s="78"/>
      <c r="E3281" s="77"/>
      <c r="H3281" s="84"/>
      <c r="K3281" s="52" t="str">
        <f t="shared" si="570"/>
        <v/>
      </c>
      <c r="L3281" s="83" t="str">
        <f t="shared" si="571"/>
        <v/>
      </c>
      <c r="M3281" s="53" t="str">
        <f>IF(K3281="","",COUNTIF($K$7:K3281,"ﾘｽﾄ１"))</f>
        <v/>
      </c>
      <c r="N3281" s="53" t="str">
        <f t="shared" si="572"/>
        <v/>
      </c>
      <c r="O3281" s="54" t="str">
        <f t="shared" si="573"/>
        <v/>
      </c>
      <c r="P3281" s="53" t="str">
        <f t="shared" si="564"/>
        <v/>
      </c>
      <c r="Q3281" s="52" t="str">
        <f t="shared" si="565"/>
        <v/>
      </c>
      <c r="R3281" s="55" t="str">
        <f t="shared" si="566"/>
        <v/>
      </c>
      <c r="S3281" s="52" t="str">
        <f t="shared" si="574"/>
        <v/>
      </c>
      <c r="T3281" s="83" t="str">
        <f t="shared" si="567"/>
        <v/>
      </c>
      <c r="U3281" s="53" t="str">
        <f>IF(S3281="","",COUNTIF($S$7:S3281,"該当２"))</f>
        <v/>
      </c>
      <c r="V3281" s="56" t="str">
        <f t="shared" si="568"/>
        <v/>
      </c>
      <c r="W3281" s="83" t="str">
        <f t="shared" si="569"/>
        <v/>
      </c>
      <c r="X3281" s="53" t="str">
        <f>IF(V3281="","",COUNTIF($V$7:V3281,"該当３"))</f>
        <v/>
      </c>
    </row>
    <row r="3282" spans="2:24">
      <c r="B3282" s="78"/>
      <c r="C3282" s="77"/>
      <c r="D3282" s="78"/>
      <c r="E3282" s="77"/>
      <c r="H3282" s="84"/>
      <c r="K3282" s="52" t="str">
        <f t="shared" si="570"/>
        <v/>
      </c>
      <c r="L3282" s="83" t="str">
        <f t="shared" si="571"/>
        <v/>
      </c>
      <c r="M3282" s="53" t="str">
        <f>IF(K3282="","",COUNTIF($K$7:K3282,"ﾘｽﾄ１"))</f>
        <v/>
      </c>
      <c r="N3282" s="53" t="str">
        <f t="shared" si="572"/>
        <v/>
      </c>
      <c r="O3282" s="54" t="str">
        <f t="shared" si="573"/>
        <v/>
      </c>
      <c r="P3282" s="53" t="str">
        <f t="shared" si="564"/>
        <v/>
      </c>
      <c r="Q3282" s="52" t="str">
        <f t="shared" si="565"/>
        <v/>
      </c>
      <c r="R3282" s="55" t="str">
        <f t="shared" si="566"/>
        <v/>
      </c>
      <c r="S3282" s="52" t="str">
        <f t="shared" si="574"/>
        <v/>
      </c>
      <c r="T3282" s="83" t="str">
        <f t="shared" si="567"/>
        <v/>
      </c>
      <c r="U3282" s="53" t="str">
        <f>IF(S3282="","",COUNTIF($S$7:S3282,"該当２"))</f>
        <v/>
      </c>
      <c r="V3282" s="56" t="str">
        <f t="shared" si="568"/>
        <v/>
      </c>
      <c r="W3282" s="83" t="str">
        <f t="shared" si="569"/>
        <v/>
      </c>
      <c r="X3282" s="53" t="str">
        <f>IF(V3282="","",COUNTIF($V$7:V3282,"該当３"))</f>
        <v/>
      </c>
    </row>
    <row r="3283" spans="2:24">
      <c r="B3283" s="78"/>
      <c r="C3283" s="77"/>
      <c r="D3283" s="78"/>
      <c r="E3283" s="77"/>
      <c r="H3283" s="84"/>
      <c r="K3283" s="52" t="str">
        <f t="shared" si="570"/>
        <v/>
      </c>
      <c r="L3283" s="83" t="str">
        <f t="shared" si="571"/>
        <v/>
      </c>
      <c r="M3283" s="53" t="str">
        <f>IF(K3283="","",COUNTIF($K$7:K3283,"ﾘｽﾄ１"))</f>
        <v/>
      </c>
      <c r="N3283" s="53" t="str">
        <f t="shared" si="572"/>
        <v/>
      </c>
      <c r="O3283" s="54" t="str">
        <f t="shared" si="573"/>
        <v/>
      </c>
      <c r="P3283" s="53" t="str">
        <f t="shared" si="564"/>
        <v/>
      </c>
      <c r="Q3283" s="52" t="str">
        <f t="shared" si="565"/>
        <v/>
      </c>
      <c r="R3283" s="55" t="str">
        <f t="shared" si="566"/>
        <v/>
      </c>
      <c r="S3283" s="52" t="str">
        <f t="shared" si="574"/>
        <v/>
      </c>
      <c r="T3283" s="83" t="str">
        <f t="shared" si="567"/>
        <v/>
      </c>
      <c r="U3283" s="53" t="str">
        <f>IF(S3283="","",COUNTIF($S$7:S3283,"該当２"))</f>
        <v/>
      </c>
      <c r="V3283" s="56" t="str">
        <f t="shared" si="568"/>
        <v/>
      </c>
      <c r="W3283" s="83" t="str">
        <f t="shared" si="569"/>
        <v/>
      </c>
      <c r="X3283" s="53" t="str">
        <f>IF(V3283="","",COUNTIF($V$7:V3283,"該当３"))</f>
        <v/>
      </c>
    </row>
    <row r="3284" spans="2:24">
      <c r="B3284" s="78"/>
      <c r="C3284" s="77"/>
      <c r="D3284" s="78"/>
      <c r="E3284" s="77"/>
      <c r="H3284" s="84"/>
      <c r="K3284" s="52" t="str">
        <f t="shared" si="570"/>
        <v/>
      </c>
      <c r="L3284" s="83" t="str">
        <f t="shared" si="571"/>
        <v/>
      </c>
      <c r="M3284" s="53" t="str">
        <f>IF(K3284="","",COUNTIF($K$7:K3284,"ﾘｽﾄ１"))</f>
        <v/>
      </c>
      <c r="N3284" s="53" t="str">
        <f t="shared" si="572"/>
        <v/>
      </c>
      <c r="O3284" s="54" t="str">
        <f t="shared" si="573"/>
        <v/>
      </c>
      <c r="P3284" s="53" t="str">
        <f t="shared" si="564"/>
        <v/>
      </c>
      <c r="Q3284" s="52" t="str">
        <f t="shared" si="565"/>
        <v/>
      </c>
      <c r="R3284" s="55" t="str">
        <f t="shared" si="566"/>
        <v/>
      </c>
      <c r="S3284" s="52" t="str">
        <f t="shared" si="574"/>
        <v/>
      </c>
      <c r="T3284" s="83" t="str">
        <f t="shared" si="567"/>
        <v/>
      </c>
      <c r="U3284" s="53" t="str">
        <f>IF(S3284="","",COUNTIF($S$7:S3284,"該当２"))</f>
        <v/>
      </c>
      <c r="V3284" s="56" t="str">
        <f t="shared" si="568"/>
        <v/>
      </c>
      <c r="W3284" s="83" t="str">
        <f t="shared" si="569"/>
        <v/>
      </c>
      <c r="X3284" s="53" t="str">
        <f>IF(V3284="","",COUNTIF($V$7:V3284,"該当３"))</f>
        <v/>
      </c>
    </row>
    <row r="3285" spans="2:24">
      <c r="B3285" s="78"/>
      <c r="C3285" s="77"/>
      <c r="D3285" s="78"/>
      <c r="E3285" s="77"/>
      <c r="H3285" s="84"/>
      <c r="K3285" s="52" t="str">
        <f t="shared" si="570"/>
        <v/>
      </c>
      <c r="L3285" s="83" t="str">
        <f t="shared" si="571"/>
        <v/>
      </c>
      <c r="M3285" s="53" t="str">
        <f>IF(K3285="","",COUNTIF($K$7:K3285,"ﾘｽﾄ１"))</f>
        <v/>
      </c>
      <c r="N3285" s="53" t="str">
        <f t="shared" si="572"/>
        <v/>
      </c>
      <c r="O3285" s="54" t="str">
        <f t="shared" si="573"/>
        <v/>
      </c>
      <c r="P3285" s="53" t="str">
        <f t="shared" si="564"/>
        <v/>
      </c>
      <c r="Q3285" s="52" t="str">
        <f t="shared" si="565"/>
        <v/>
      </c>
      <c r="R3285" s="55" t="str">
        <f t="shared" si="566"/>
        <v/>
      </c>
      <c r="S3285" s="52" t="str">
        <f t="shared" si="574"/>
        <v/>
      </c>
      <c r="T3285" s="83" t="str">
        <f t="shared" si="567"/>
        <v/>
      </c>
      <c r="U3285" s="53" t="str">
        <f>IF(S3285="","",COUNTIF($S$7:S3285,"該当２"))</f>
        <v/>
      </c>
      <c r="V3285" s="56" t="str">
        <f t="shared" si="568"/>
        <v/>
      </c>
      <c r="W3285" s="83" t="str">
        <f t="shared" si="569"/>
        <v/>
      </c>
      <c r="X3285" s="53" t="str">
        <f>IF(V3285="","",COUNTIF($V$7:V3285,"該当３"))</f>
        <v/>
      </c>
    </row>
    <row r="3286" spans="2:24">
      <c r="B3286" s="78"/>
      <c r="C3286" s="77"/>
      <c r="D3286" s="78"/>
      <c r="E3286" s="77"/>
      <c r="H3286" s="84"/>
      <c r="K3286" s="52" t="str">
        <f t="shared" si="570"/>
        <v/>
      </c>
      <c r="L3286" s="83" t="str">
        <f t="shared" si="571"/>
        <v/>
      </c>
      <c r="M3286" s="53" t="str">
        <f>IF(K3286="","",COUNTIF($K$7:K3286,"ﾘｽﾄ１"))</f>
        <v/>
      </c>
      <c r="N3286" s="53" t="str">
        <f t="shared" si="572"/>
        <v/>
      </c>
      <c r="O3286" s="54" t="str">
        <f t="shared" si="573"/>
        <v/>
      </c>
      <c r="P3286" s="53" t="str">
        <f t="shared" si="564"/>
        <v/>
      </c>
      <c r="Q3286" s="52" t="str">
        <f t="shared" si="565"/>
        <v/>
      </c>
      <c r="R3286" s="55" t="str">
        <f t="shared" si="566"/>
        <v/>
      </c>
      <c r="S3286" s="52" t="str">
        <f t="shared" si="574"/>
        <v/>
      </c>
      <c r="T3286" s="83" t="str">
        <f t="shared" si="567"/>
        <v/>
      </c>
      <c r="U3286" s="53" t="str">
        <f>IF(S3286="","",COUNTIF($S$7:S3286,"該当２"))</f>
        <v/>
      </c>
      <c r="V3286" s="56" t="str">
        <f t="shared" si="568"/>
        <v/>
      </c>
      <c r="W3286" s="83" t="str">
        <f t="shared" si="569"/>
        <v/>
      </c>
      <c r="X3286" s="53" t="str">
        <f>IF(V3286="","",COUNTIF($V$7:V3286,"該当３"))</f>
        <v/>
      </c>
    </row>
    <row r="3287" spans="2:24">
      <c r="B3287" s="78"/>
      <c r="C3287" s="77"/>
      <c r="D3287" s="78"/>
      <c r="E3287" s="77"/>
      <c r="H3287" s="84"/>
      <c r="K3287" s="52" t="str">
        <f t="shared" si="570"/>
        <v/>
      </c>
      <c r="L3287" s="83" t="str">
        <f t="shared" si="571"/>
        <v/>
      </c>
      <c r="M3287" s="53" t="str">
        <f>IF(K3287="","",COUNTIF($K$7:K3287,"ﾘｽﾄ１"))</f>
        <v/>
      </c>
      <c r="N3287" s="53" t="str">
        <f t="shared" si="572"/>
        <v/>
      </c>
      <c r="O3287" s="54" t="str">
        <f t="shared" si="573"/>
        <v/>
      </c>
      <c r="P3287" s="53" t="str">
        <f t="shared" si="564"/>
        <v/>
      </c>
      <c r="Q3287" s="52" t="str">
        <f t="shared" si="565"/>
        <v/>
      </c>
      <c r="R3287" s="55" t="str">
        <f t="shared" si="566"/>
        <v/>
      </c>
      <c r="S3287" s="52" t="str">
        <f t="shared" si="574"/>
        <v/>
      </c>
      <c r="T3287" s="83" t="str">
        <f t="shared" si="567"/>
        <v/>
      </c>
      <c r="U3287" s="53" t="str">
        <f>IF(S3287="","",COUNTIF($S$7:S3287,"該当２"))</f>
        <v/>
      </c>
      <c r="V3287" s="56" t="str">
        <f t="shared" si="568"/>
        <v/>
      </c>
      <c r="W3287" s="83" t="str">
        <f t="shared" si="569"/>
        <v/>
      </c>
      <c r="X3287" s="53" t="str">
        <f>IF(V3287="","",COUNTIF($V$7:V3287,"該当３"))</f>
        <v/>
      </c>
    </row>
    <row r="3288" spans="2:24">
      <c r="B3288" s="78"/>
      <c r="C3288" s="77"/>
      <c r="D3288" s="78"/>
      <c r="E3288" s="77"/>
      <c r="H3288" s="84"/>
      <c r="K3288" s="52" t="str">
        <f t="shared" si="570"/>
        <v/>
      </c>
      <c r="L3288" s="83" t="str">
        <f t="shared" si="571"/>
        <v/>
      </c>
      <c r="M3288" s="53" t="str">
        <f>IF(K3288="","",COUNTIF($K$7:K3288,"ﾘｽﾄ１"))</f>
        <v/>
      </c>
      <c r="N3288" s="53" t="str">
        <f t="shared" si="572"/>
        <v/>
      </c>
      <c r="O3288" s="54" t="str">
        <f t="shared" si="573"/>
        <v/>
      </c>
      <c r="P3288" s="53" t="str">
        <f t="shared" si="564"/>
        <v/>
      </c>
      <c r="Q3288" s="52" t="str">
        <f t="shared" si="565"/>
        <v/>
      </c>
      <c r="R3288" s="55" t="str">
        <f t="shared" si="566"/>
        <v/>
      </c>
      <c r="S3288" s="52" t="str">
        <f t="shared" si="574"/>
        <v/>
      </c>
      <c r="T3288" s="83" t="str">
        <f t="shared" si="567"/>
        <v/>
      </c>
      <c r="U3288" s="53" t="str">
        <f>IF(S3288="","",COUNTIF($S$7:S3288,"該当２"))</f>
        <v/>
      </c>
      <c r="V3288" s="56" t="str">
        <f t="shared" si="568"/>
        <v/>
      </c>
      <c r="W3288" s="83" t="str">
        <f t="shared" si="569"/>
        <v/>
      </c>
      <c r="X3288" s="53" t="str">
        <f>IF(V3288="","",COUNTIF($V$7:V3288,"該当３"))</f>
        <v/>
      </c>
    </row>
    <row r="3289" spans="2:24">
      <c r="B3289" s="78"/>
      <c r="C3289" s="77"/>
      <c r="D3289" s="78"/>
      <c r="E3289" s="77"/>
      <c r="H3289" s="84"/>
      <c r="K3289" s="52" t="str">
        <f t="shared" si="570"/>
        <v/>
      </c>
      <c r="L3289" s="83" t="str">
        <f t="shared" si="571"/>
        <v/>
      </c>
      <c r="M3289" s="53" t="str">
        <f>IF(K3289="","",COUNTIF($K$7:K3289,"ﾘｽﾄ１"))</f>
        <v/>
      </c>
      <c r="N3289" s="53" t="str">
        <f t="shared" si="572"/>
        <v/>
      </c>
      <c r="O3289" s="54" t="str">
        <f t="shared" si="573"/>
        <v/>
      </c>
      <c r="P3289" s="53" t="str">
        <f t="shared" si="564"/>
        <v/>
      </c>
      <c r="Q3289" s="52" t="str">
        <f t="shared" si="565"/>
        <v/>
      </c>
      <c r="R3289" s="55" t="str">
        <f t="shared" si="566"/>
        <v/>
      </c>
      <c r="S3289" s="52" t="str">
        <f t="shared" si="574"/>
        <v/>
      </c>
      <c r="T3289" s="83" t="str">
        <f t="shared" si="567"/>
        <v/>
      </c>
      <c r="U3289" s="53" t="str">
        <f>IF(S3289="","",COUNTIF($S$7:S3289,"該当２"))</f>
        <v/>
      </c>
      <c r="V3289" s="56" t="str">
        <f t="shared" si="568"/>
        <v/>
      </c>
      <c r="W3289" s="83" t="str">
        <f t="shared" si="569"/>
        <v/>
      </c>
      <c r="X3289" s="53" t="str">
        <f>IF(V3289="","",COUNTIF($V$7:V3289,"該当３"))</f>
        <v/>
      </c>
    </row>
    <row r="3290" spans="2:24">
      <c r="B3290" s="78"/>
      <c r="C3290" s="77"/>
      <c r="D3290" s="78"/>
      <c r="E3290" s="77"/>
      <c r="H3290" s="84"/>
      <c r="K3290" s="52" t="str">
        <f t="shared" si="570"/>
        <v/>
      </c>
      <c r="L3290" s="83" t="str">
        <f t="shared" si="571"/>
        <v/>
      </c>
      <c r="M3290" s="53" t="str">
        <f>IF(K3290="","",COUNTIF($K$7:K3290,"ﾘｽﾄ１"))</f>
        <v/>
      </c>
      <c r="N3290" s="53" t="str">
        <f t="shared" si="572"/>
        <v/>
      </c>
      <c r="O3290" s="54" t="str">
        <f t="shared" si="573"/>
        <v/>
      </c>
      <c r="P3290" s="53" t="str">
        <f t="shared" si="564"/>
        <v/>
      </c>
      <c r="Q3290" s="52" t="str">
        <f t="shared" si="565"/>
        <v/>
      </c>
      <c r="R3290" s="55" t="str">
        <f t="shared" si="566"/>
        <v/>
      </c>
      <c r="S3290" s="52" t="str">
        <f t="shared" si="574"/>
        <v/>
      </c>
      <c r="T3290" s="83" t="str">
        <f t="shared" si="567"/>
        <v/>
      </c>
      <c r="U3290" s="53" t="str">
        <f>IF(S3290="","",COUNTIF($S$7:S3290,"該当２"))</f>
        <v/>
      </c>
      <c r="V3290" s="56" t="str">
        <f t="shared" si="568"/>
        <v/>
      </c>
      <c r="W3290" s="83" t="str">
        <f t="shared" si="569"/>
        <v/>
      </c>
      <c r="X3290" s="53" t="str">
        <f>IF(V3290="","",COUNTIF($V$7:V3290,"該当３"))</f>
        <v/>
      </c>
    </row>
    <row r="3291" spans="2:24">
      <c r="B3291" s="78"/>
      <c r="C3291" s="77"/>
      <c r="D3291" s="78"/>
      <c r="E3291" s="77"/>
      <c r="H3291" s="84"/>
      <c r="K3291" s="52" t="str">
        <f t="shared" si="570"/>
        <v/>
      </c>
      <c r="L3291" s="83" t="str">
        <f t="shared" si="571"/>
        <v/>
      </c>
      <c r="M3291" s="53" t="str">
        <f>IF(K3291="","",COUNTIF($K$7:K3291,"ﾘｽﾄ１"))</f>
        <v/>
      </c>
      <c r="N3291" s="53" t="str">
        <f t="shared" si="572"/>
        <v/>
      </c>
      <c r="O3291" s="54" t="str">
        <f t="shared" si="573"/>
        <v/>
      </c>
      <c r="P3291" s="53" t="str">
        <f t="shared" si="564"/>
        <v/>
      </c>
      <c r="Q3291" s="52" t="str">
        <f t="shared" si="565"/>
        <v/>
      </c>
      <c r="R3291" s="55" t="str">
        <f t="shared" si="566"/>
        <v/>
      </c>
      <c r="S3291" s="52" t="str">
        <f t="shared" si="574"/>
        <v/>
      </c>
      <c r="T3291" s="83" t="str">
        <f t="shared" si="567"/>
        <v/>
      </c>
      <c r="U3291" s="53" t="str">
        <f>IF(S3291="","",COUNTIF($S$7:S3291,"該当２"))</f>
        <v/>
      </c>
      <c r="V3291" s="56" t="str">
        <f t="shared" si="568"/>
        <v/>
      </c>
      <c r="W3291" s="83" t="str">
        <f t="shared" si="569"/>
        <v/>
      </c>
      <c r="X3291" s="53" t="str">
        <f>IF(V3291="","",COUNTIF($V$7:V3291,"該当３"))</f>
        <v/>
      </c>
    </row>
    <row r="3292" spans="2:24">
      <c r="B3292" s="78"/>
      <c r="C3292" s="77"/>
      <c r="D3292" s="78"/>
      <c r="E3292" s="77"/>
      <c r="H3292" s="84"/>
      <c r="K3292" s="52" t="str">
        <f t="shared" si="570"/>
        <v/>
      </c>
      <c r="L3292" s="83" t="str">
        <f t="shared" si="571"/>
        <v/>
      </c>
      <c r="M3292" s="53" t="str">
        <f>IF(K3292="","",COUNTIF($K$7:K3292,"ﾘｽﾄ１"))</f>
        <v/>
      </c>
      <c r="N3292" s="53" t="str">
        <f t="shared" si="572"/>
        <v/>
      </c>
      <c r="O3292" s="54" t="str">
        <f t="shared" si="573"/>
        <v/>
      </c>
      <c r="P3292" s="53" t="str">
        <f t="shared" si="564"/>
        <v/>
      </c>
      <c r="Q3292" s="52" t="str">
        <f t="shared" si="565"/>
        <v/>
      </c>
      <c r="R3292" s="55" t="str">
        <f t="shared" si="566"/>
        <v/>
      </c>
      <c r="S3292" s="52" t="str">
        <f t="shared" si="574"/>
        <v/>
      </c>
      <c r="T3292" s="83" t="str">
        <f t="shared" si="567"/>
        <v/>
      </c>
      <c r="U3292" s="53" t="str">
        <f>IF(S3292="","",COUNTIF($S$7:S3292,"該当２"))</f>
        <v/>
      </c>
      <c r="V3292" s="56" t="str">
        <f t="shared" si="568"/>
        <v/>
      </c>
      <c r="W3292" s="83" t="str">
        <f t="shared" si="569"/>
        <v/>
      </c>
      <c r="X3292" s="53" t="str">
        <f>IF(V3292="","",COUNTIF($V$7:V3292,"該当３"))</f>
        <v/>
      </c>
    </row>
    <row r="3293" spans="2:24">
      <c r="B3293" s="78"/>
      <c r="C3293" s="77"/>
      <c r="D3293" s="78"/>
      <c r="E3293" s="77"/>
      <c r="H3293" s="84"/>
      <c r="K3293" s="52" t="str">
        <f t="shared" si="570"/>
        <v/>
      </c>
      <c r="L3293" s="83" t="str">
        <f t="shared" si="571"/>
        <v/>
      </c>
      <c r="M3293" s="53" t="str">
        <f>IF(K3293="","",COUNTIF($K$7:K3293,"ﾘｽﾄ１"))</f>
        <v/>
      </c>
      <c r="N3293" s="53" t="str">
        <f t="shared" si="572"/>
        <v/>
      </c>
      <c r="O3293" s="54" t="str">
        <f t="shared" si="573"/>
        <v/>
      </c>
      <c r="P3293" s="53" t="str">
        <f t="shared" si="564"/>
        <v/>
      </c>
      <c r="Q3293" s="52" t="str">
        <f t="shared" si="565"/>
        <v/>
      </c>
      <c r="R3293" s="55" t="str">
        <f t="shared" si="566"/>
        <v/>
      </c>
      <c r="S3293" s="52" t="str">
        <f t="shared" si="574"/>
        <v/>
      </c>
      <c r="T3293" s="83" t="str">
        <f t="shared" si="567"/>
        <v/>
      </c>
      <c r="U3293" s="53" t="str">
        <f>IF(S3293="","",COUNTIF($S$7:S3293,"該当２"))</f>
        <v/>
      </c>
      <c r="V3293" s="56" t="str">
        <f t="shared" si="568"/>
        <v/>
      </c>
      <c r="W3293" s="83" t="str">
        <f t="shared" si="569"/>
        <v/>
      </c>
      <c r="X3293" s="53" t="str">
        <f>IF(V3293="","",COUNTIF($V$7:V3293,"該当３"))</f>
        <v/>
      </c>
    </row>
    <row r="3294" spans="2:24">
      <c r="B3294" s="78"/>
      <c r="C3294" s="77"/>
      <c r="D3294" s="78"/>
      <c r="E3294" s="77"/>
      <c r="H3294" s="84"/>
      <c r="K3294" s="52" t="str">
        <f t="shared" si="570"/>
        <v/>
      </c>
      <c r="L3294" s="83" t="str">
        <f t="shared" si="571"/>
        <v/>
      </c>
      <c r="M3294" s="53" t="str">
        <f>IF(K3294="","",COUNTIF($K$7:K3294,"ﾘｽﾄ１"))</f>
        <v/>
      </c>
      <c r="N3294" s="53" t="str">
        <f t="shared" si="572"/>
        <v/>
      </c>
      <c r="O3294" s="54" t="str">
        <f t="shared" si="573"/>
        <v/>
      </c>
      <c r="P3294" s="53" t="str">
        <f t="shared" si="564"/>
        <v/>
      </c>
      <c r="Q3294" s="52" t="str">
        <f t="shared" si="565"/>
        <v/>
      </c>
      <c r="R3294" s="55" t="str">
        <f t="shared" si="566"/>
        <v/>
      </c>
      <c r="S3294" s="52" t="str">
        <f t="shared" si="574"/>
        <v/>
      </c>
      <c r="T3294" s="83" t="str">
        <f t="shared" si="567"/>
        <v/>
      </c>
      <c r="U3294" s="53" t="str">
        <f>IF(S3294="","",COUNTIF($S$7:S3294,"該当２"))</f>
        <v/>
      </c>
      <c r="V3294" s="56" t="str">
        <f t="shared" si="568"/>
        <v/>
      </c>
      <c r="W3294" s="83" t="str">
        <f t="shared" si="569"/>
        <v/>
      </c>
      <c r="X3294" s="53" t="str">
        <f>IF(V3294="","",COUNTIF($V$7:V3294,"該当３"))</f>
        <v/>
      </c>
    </row>
    <row r="3295" spans="2:24">
      <c r="B3295" s="78"/>
      <c r="C3295" s="77"/>
      <c r="D3295" s="78"/>
      <c r="E3295" s="77"/>
      <c r="H3295" s="84"/>
      <c r="K3295" s="52" t="str">
        <f t="shared" si="570"/>
        <v/>
      </c>
      <c r="L3295" s="83" t="str">
        <f t="shared" si="571"/>
        <v/>
      </c>
      <c r="M3295" s="53" t="str">
        <f>IF(K3295="","",COUNTIF($K$7:K3295,"ﾘｽﾄ１"))</f>
        <v/>
      </c>
      <c r="N3295" s="53" t="str">
        <f t="shared" si="572"/>
        <v/>
      </c>
      <c r="O3295" s="54" t="str">
        <f t="shared" si="573"/>
        <v/>
      </c>
      <c r="P3295" s="53" t="str">
        <f t="shared" si="564"/>
        <v/>
      </c>
      <c r="Q3295" s="52" t="str">
        <f t="shared" si="565"/>
        <v/>
      </c>
      <c r="R3295" s="55" t="str">
        <f t="shared" si="566"/>
        <v/>
      </c>
      <c r="S3295" s="52" t="str">
        <f t="shared" si="574"/>
        <v/>
      </c>
      <c r="T3295" s="83" t="str">
        <f t="shared" si="567"/>
        <v/>
      </c>
      <c r="U3295" s="53" t="str">
        <f>IF(S3295="","",COUNTIF($S$7:S3295,"該当２"))</f>
        <v/>
      </c>
      <c r="V3295" s="56" t="str">
        <f t="shared" si="568"/>
        <v/>
      </c>
      <c r="W3295" s="83" t="str">
        <f t="shared" si="569"/>
        <v/>
      </c>
      <c r="X3295" s="53" t="str">
        <f>IF(V3295="","",COUNTIF($V$7:V3295,"該当３"))</f>
        <v/>
      </c>
    </row>
    <row r="3296" spans="2:24">
      <c r="B3296" s="78"/>
      <c r="C3296" s="77"/>
      <c r="D3296" s="78"/>
      <c r="E3296" s="77"/>
      <c r="H3296" s="84"/>
      <c r="K3296" s="52" t="str">
        <f t="shared" si="570"/>
        <v/>
      </c>
      <c r="L3296" s="83" t="str">
        <f t="shared" si="571"/>
        <v/>
      </c>
      <c r="M3296" s="53" t="str">
        <f>IF(K3296="","",COUNTIF($K$7:K3296,"ﾘｽﾄ１"))</f>
        <v/>
      </c>
      <c r="N3296" s="53" t="str">
        <f t="shared" si="572"/>
        <v/>
      </c>
      <c r="O3296" s="54" t="str">
        <f t="shared" si="573"/>
        <v/>
      </c>
      <c r="P3296" s="53" t="str">
        <f t="shared" si="564"/>
        <v/>
      </c>
      <c r="Q3296" s="52" t="str">
        <f t="shared" si="565"/>
        <v/>
      </c>
      <c r="R3296" s="55" t="str">
        <f t="shared" si="566"/>
        <v/>
      </c>
      <c r="S3296" s="52" t="str">
        <f t="shared" si="574"/>
        <v/>
      </c>
      <c r="T3296" s="83" t="str">
        <f t="shared" si="567"/>
        <v/>
      </c>
      <c r="U3296" s="53" t="str">
        <f>IF(S3296="","",COUNTIF($S$7:S3296,"該当２"))</f>
        <v/>
      </c>
      <c r="V3296" s="56" t="str">
        <f t="shared" si="568"/>
        <v/>
      </c>
      <c r="W3296" s="83" t="str">
        <f t="shared" si="569"/>
        <v/>
      </c>
      <c r="X3296" s="53" t="str">
        <f>IF(V3296="","",COUNTIF($V$7:V3296,"該当３"))</f>
        <v/>
      </c>
    </row>
    <row r="3297" spans="2:24">
      <c r="B3297" s="78"/>
      <c r="C3297" s="77"/>
      <c r="D3297" s="78"/>
      <c r="E3297" s="77"/>
      <c r="H3297" s="84"/>
      <c r="K3297" s="52" t="str">
        <f t="shared" si="570"/>
        <v/>
      </c>
      <c r="L3297" s="83" t="str">
        <f t="shared" si="571"/>
        <v/>
      </c>
      <c r="M3297" s="53" t="str">
        <f>IF(K3297="","",COUNTIF($K$7:K3297,"ﾘｽﾄ１"))</f>
        <v/>
      </c>
      <c r="N3297" s="53" t="str">
        <f t="shared" si="572"/>
        <v/>
      </c>
      <c r="O3297" s="54" t="str">
        <f t="shared" si="573"/>
        <v/>
      </c>
      <c r="P3297" s="53" t="str">
        <f t="shared" si="564"/>
        <v/>
      </c>
      <c r="Q3297" s="52" t="str">
        <f t="shared" si="565"/>
        <v/>
      </c>
      <c r="R3297" s="55" t="str">
        <f t="shared" si="566"/>
        <v/>
      </c>
      <c r="S3297" s="52" t="str">
        <f t="shared" si="574"/>
        <v/>
      </c>
      <c r="T3297" s="83" t="str">
        <f t="shared" si="567"/>
        <v/>
      </c>
      <c r="U3297" s="53" t="str">
        <f>IF(S3297="","",COUNTIF($S$7:S3297,"該当２"))</f>
        <v/>
      </c>
      <c r="V3297" s="56" t="str">
        <f t="shared" si="568"/>
        <v/>
      </c>
      <c r="W3297" s="83" t="str">
        <f t="shared" si="569"/>
        <v/>
      </c>
      <c r="X3297" s="53" t="str">
        <f>IF(V3297="","",COUNTIF($V$7:V3297,"該当３"))</f>
        <v/>
      </c>
    </row>
    <row r="3298" spans="2:24">
      <c r="B3298" s="78"/>
      <c r="C3298" s="77"/>
      <c r="D3298" s="78"/>
      <c r="E3298" s="77"/>
      <c r="H3298" s="84"/>
      <c r="K3298" s="52" t="str">
        <f t="shared" si="570"/>
        <v/>
      </c>
      <c r="L3298" s="83" t="str">
        <f t="shared" si="571"/>
        <v/>
      </c>
      <c r="M3298" s="53" t="str">
        <f>IF(K3298="","",COUNTIF($K$7:K3298,"ﾘｽﾄ１"))</f>
        <v/>
      </c>
      <c r="N3298" s="53" t="str">
        <f t="shared" si="572"/>
        <v/>
      </c>
      <c r="O3298" s="54" t="str">
        <f t="shared" si="573"/>
        <v/>
      </c>
      <c r="P3298" s="53" t="str">
        <f t="shared" si="564"/>
        <v/>
      </c>
      <c r="Q3298" s="52" t="str">
        <f t="shared" si="565"/>
        <v/>
      </c>
      <c r="R3298" s="55" t="str">
        <f t="shared" si="566"/>
        <v/>
      </c>
      <c r="S3298" s="52" t="str">
        <f t="shared" si="574"/>
        <v/>
      </c>
      <c r="T3298" s="83" t="str">
        <f t="shared" si="567"/>
        <v/>
      </c>
      <c r="U3298" s="53" t="str">
        <f>IF(S3298="","",COUNTIF($S$7:S3298,"該当２"))</f>
        <v/>
      </c>
      <c r="V3298" s="56" t="str">
        <f t="shared" si="568"/>
        <v/>
      </c>
      <c r="W3298" s="83" t="str">
        <f t="shared" si="569"/>
        <v/>
      </c>
      <c r="X3298" s="53" t="str">
        <f>IF(V3298="","",COUNTIF($V$7:V3298,"該当３"))</f>
        <v/>
      </c>
    </row>
    <row r="3299" spans="2:24">
      <c r="B3299" s="78"/>
      <c r="C3299" s="77"/>
      <c r="D3299" s="78"/>
      <c r="E3299" s="77"/>
      <c r="H3299" s="84"/>
      <c r="K3299" s="52" t="str">
        <f t="shared" si="570"/>
        <v/>
      </c>
      <c r="L3299" s="83" t="str">
        <f t="shared" si="571"/>
        <v/>
      </c>
      <c r="M3299" s="53" t="str">
        <f>IF(K3299="","",COUNTIF($K$7:K3299,"ﾘｽﾄ１"))</f>
        <v/>
      </c>
      <c r="N3299" s="53" t="str">
        <f t="shared" si="572"/>
        <v/>
      </c>
      <c r="O3299" s="54" t="str">
        <f t="shared" si="573"/>
        <v/>
      </c>
      <c r="P3299" s="53" t="str">
        <f t="shared" si="564"/>
        <v/>
      </c>
      <c r="Q3299" s="52" t="str">
        <f t="shared" si="565"/>
        <v/>
      </c>
      <c r="R3299" s="55" t="str">
        <f t="shared" si="566"/>
        <v/>
      </c>
      <c r="S3299" s="52" t="str">
        <f t="shared" si="574"/>
        <v/>
      </c>
      <c r="T3299" s="83" t="str">
        <f t="shared" si="567"/>
        <v/>
      </c>
      <c r="U3299" s="53" t="str">
        <f>IF(S3299="","",COUNTIF($S$7:S3299,"該当２"))</f>
        <v/>
      </c>
      <c r="V3299" s="56" t="str">
        <f t="shared" si="568"/>
        <v/>
      </c>
      <c r="W3299" s="83" t="str">
        <f t="shared" si="569"/>
        <v/>
      </c>
      <c r="X3299" s="53" t="str">
        <f>IF(V3299="","",COUNTIF($V$7:V3299,"該当３"))</f>
        <v/>
      </c>
    </row>
    <row r="3300" spans="2:24">
      <c r="B3300" s="78"/>
      <c r="C3300" s="77"/>
      <c r="D3300" s="78"/>
      <c r="E3300" s="77"/>
      <c r="H3300" s="84"/>
      <c r="K3300" s="52" t="str">
        <f t="shared" si="570"/>
        <v/>
      </c>
      <c r="L3300" s="83" t="str">
        <f t="shared" si="571"/>
        <v/>
      </c>
      <c r="M3300" s="53" t="str">
        <f>IF(K3300="","",COUNTIF($K$7:K3300,"ﾘｽﾄ１"))</f>
        <v/>
      </c>
      <c r="N3300" s="53" t="str">
        <f t="shared" si="572"/>
        <v/>
      </c>
      <c r="O3300" s="54" t="str">
        <f t="shared" si="573"/>
        <v/>
      </c>
      <c r="P3300" s="53" t="str">
        <f t="shared" si="564"/>
        <v/>
      </c>
      <c r="Q3300" s="52" t="str">
        <f t="shared" si="565"/>
        <v/>
      </c>
      <c r="R3300" s="55" t="str">
        <f t="shared" si="566"/>
        <v/>
      </c>
      <c r="S3300" s="52" t="str">
        <f t="shared" si="574"/>
        <v/>
      </c>
      <c r="T3300" s="83" t="str">
        <f t="shared" si="567"/>
        <v/>
      </c>
      <c r="U3300" s="53" t="str">
        <f>IF(S3300="","",COUNTIF($S$7:S3300,"該当２"))</f>
        <v/>
      </c>
      <c r="V3300" s="56" t="str">
        <f t="shared" si="568"/>
        <v/>
      </c>
      <c r="W3300" s="83" t="str">
        <f t="shared" si="569"/>
        <v/>
      </c>
      <c r="X3300" s="53" t="str">
        <f>IF(V3300="","",COUNTIF($V$7:V3300,"該当３"))</f>
        <v/>
      </c>
    </row>
    <row r="3301" spans="2:24">
      <c r="B3301" s="78"/>
      <c r="C3301" s="77"/>
      <c r="D3301" s="78"/>
      <c r="E3301" s="77"/>
      <c r="H3301" s="84"/>
      <c r="K3301" s="52" t="str">
        <f t="shared" si="570"/>
        <v/>
      </c>
      <c r="L3301" s="83" t="str">
        <f t="shared" si="571"/>
        <v/>
      </c>
      <c r="M3301" s="53" t="str">
        <f>IF(K3301="","",COUNTIF($K$7:K3301,"ﾘｽﾄ１"))</f>
        <v/>
      </c>
      <c r="N3301" s="53" t="str">
        <f t="shared" si="572"/>
        <v/>
      </c>
      <c r="O3301" s="54" t="str">
        <f t="shared" si="573"/>
        <v/>
      </c>
      <c r="P3301" s="53" t="str">
        <f t="shared" si="564"/>
        <v/>
      </c>
      <c r="Q3301" s="52" t="str">
        <f t="shared" si="565"/>
        <v/>
      </c>
      <c r="R3301" s="55" t="str">
        <f t="shared" si="566"/>
        <v/>
      </c>
      <c r="S3301" s="52" t="str">
        <f t="shared" si="574"/>
        <v/>
      </c>
      <c r="T3301" s="83" t="str">
        <f t="shared" si="567"/>
        <v/>
      </c>
      <c r="U3301" s="53" t="str">
        <f>IF(S3301="","",COUNTIF($S$7:S3301,"該当２"))</f>
        <v/>
      </c>
      <c r="V3301" s="56" t="str">
        <f t="shared" si="568"/>
        <v/>
      </c>
      <c r="W3301" s="83" t="str">
        <f t="shared" si="569"/>
        <v/>
      </c>
      <c r="X3301" s="53" t="str">
        <f>IF(V3301="","",COUNTIF($V$7:V3301,"該当３"))</f>
        <v/>
      </c>
    </row>
    <row r="3302" spans="2:24">
      <c r="B3302" s="78"/>
      <c r="C3302" s="77"/>
      <c r="D3302" s="78"/>
      <c r="E3302" s="77"/>
      <c r="H3302" s="84"/>
      <c r="K3302" s="52" t="str">
        <f t="shared" si="570"/>
        <v/>
      </c>
      <c r="L3302" s="83" t="str">
        <f t="shared" si="571"/>
        <v/>
      </c>
      <c r="M3302" s="53" t="str">
        <f>IF(K3302="","",COUNTIF($K$7:K3302,"ﾘｽﾄ１"))</f>
        <v/>
      </c>
      <c r="N3302" s="53" t="str">
        <f t="shared" si="572"/>
        <v/>
      </c>
      <c r="O3302" s="54" t="str">
        <f t="shared" si="573"/>
        <v/>
      </c>
      <c r="P3302" s="53" t="str">
        <f t="shared" si="564"/>
        <v/>
      </c>
      <c r="Q3302" s="52" t="str">
        <f t="shared" si="565"/>
        <v/>
      </c>
      <c r="R3302" s="55" t="str">
        <f t="shared" si="566"/>
        <v/>
      </c>
      <c r="S3302" s="52" t="str">
        <f t="shared" si="574"/>
        <v/>
      </c>
      <c r="T3302" s="83" t="str">
        <f t="shared" si="567"/>
        <v/>
      </c>
      <c r="U3302" s="53" t="str">
        <f>IF(S3302="","",COUNTIF($S$7:S3302,"該当２"))</f>
        <v/>
      </c>
      <c r="V3302" s="56" t="str">
        <f t="shared" si="568"/>
        <v/>
      </c>
      <c r="W3302" s="83" t="str">
        <f t="shared" si="569"/>
        <v/>
      </c>
      <c r="X3302" s="53" t="str">
        <f>IF(V3302="","",COUNTIF($V$7:V3302,"該当３"))</f>
        <v/>
      </c>
    </row>
    <row r="3303" spans="2:24">
      <c r="B3303" s="78"/>
      <c r="C3303" s="77"/>
      <c r="D3303" s="78"/>
      <c r="E3303" s="77"/>
      <c r="H3303" s="84"/>
      <c r="K3303" s="52" t="str">
        <f t="shared" si="570"/>
        <v/>
      </c>
      <c r="L3303" s="83" t="str">
        <f t="shared" si="571"/>
        <v/>
      </c>
      <c r="M3303" s="53" t="str">
        <f>IF(K3303="","",COUNTIF($K$7:K3303,"ﾘｽﾄ１"))</f>
        <v/>
      </c>
      <c r="N3303" s="53" t="str">
        <f t="shared" si="572"/>
        <v/>
      </c>
      <c r="O3303" s="54" t="str">
        <f t="shared" si="573"/>
        <v/>
      </c>
      <c r="P3303" s="53" t="str">
        <f t="shared" si="564"/>
        <v/>
      </c>
      <c r="Q3303" s="52" t="str">
        <f t="shared" si="565"/>
        <v/>
      </c>
      <c r="R3303" s="55" t="str">
        <f t="shared" si="566"/>
        <v/>
      </c>
      <c r="S3303" s="52" t="str">
        <f t="shared" si="574"/>
        <v/>
      </c>
      <c r="T3303" s="83" t="str">
        <f t="shared" si="567"/>
        <v/>
      </c>
      <c r="U3303" s="53" t="str">
        <f>IF(S3303="","",COUNTIF($S$7:S3303,"該当２"))</f>
        <v/>
      </c>
      <c r="V3303" s="56" t="str">
        <f t="shared" si="568"/>
        <v/>
      </c>
      <c r="W3303" s="83" t="str">
        <f t="shared" si="569"/>
        <v/>
      </c>
      <c r="X3303" s="53" t="str">
        <f>IF(V3303="","",COUNTIF($V$7:V3303,"該当３"))</f>
        <v/>
      </c>
    </row>
    <row r="3304" spans="2:24">
      <c r="B3304" s="78"/>
      <c r="C3304" s="77"/>
      <c r="D3304" s="78"/>
      <c r="E3304" s="77"/>
      <c r="H3304" s="84"/>
      <c r="K3304" s="52" t="str">
        <f t="shared" si="570"/>
        <v/>
      </c>
      <c r="L3304" s="83" t="str">
        <f t="shared" si="571"/>
        <v/>
      </c>
      <c r="M3304" s="53" t="str">
        <f>IF(K3304="","",COUNTIF($K$7:K3304,"ﾘｽﾄ１"))</f>
        <v/>
      </c>
      <c r="N3304" s="53" t="str">
        <f t="shared" si="572"/>
        <v/>
      </c>
      <c r="O3304" s="54" t="str">
        <f t="shared" si="573"/>
        <v/>
      </c>
      <c r="P3304" s="53" t="str">
        <f t="shared" si="564"/>
        <v/>
      </c>
      <c r="Q3304" s="52" t="str">
        <f t="shared" si="565"/>
        <v/>
      </c>
      <c r="R3304" s="55" t="str">
        <f t="shared" si="566"/>
        <v/>
      </c>
      <c r="S3304" s="52" t="str">
        <f t="shared" si="574"/>
        <v/>
      </c>
      <c r="T3304" s="83" t="str">
        <f t="shared" si="567"/>
        <v/>
      </c>
      <c r="U3304" s="53" t="str">
        <f>IF(S3304="","",COUNTIF($S$7:S3304,"該当２"))</f>
        <v/>
      </c>
      <c r="V3304" s="56" t="str">
        <f t="shared" si="568"/>
        <v/>
      </c>
      <c r="W3304" s="83" t="str">
        <f t="shared" si="569"/>
        <v/>
      </c>
      <c r="X3304" s="53" t="str">
        <f>IF(V3304="","",COUNTIF($V$7:V3304,"該当３"))</f>
        <v/>
      </c>
    </row>
    <row r="3305" spans="2:24">
      <c r="B3305" s="78"/>
      <c r="C3305" s="77"/>
      <c r="D3305" s="78"/>
      <c r="E3305" s="77"/>
      <c r="H3305" s="84"/>
      <c r="K3305" s="52" t="str">
        <f t="shared" si="570"/>
        <v/>
      </c>
      <c r="L3305" s="83" t="str">
        <f t="shared" si="571"/>
        <v/>
      </c>
      <c r="M3305" s="53" t="str">
        <f>IF(K3305="","",COUNTIF($K$7:K3305,"ﾘｽﾄ１"))</f>
        <v/>
      </c>
      <c r="N3305" s="53" t="str">
        <f t="shared" si="572"/>
        <v/>
      </c>
      <c r="O3305" s="54" t="str">
        <f t="shared" si="573"/>
        <v/>
      </c>
      <c r="P3305" s="53" t="str">
        <f t="shared" si="564"/>
        <v/>
      </c>
      <c r="Q3305" s="52" t="str">
        <f t="shared" si="565"/>
        <v/>
      </c>
      <c r="R3305" s="55" t="str">
        <f t="shared" si="566"/>
        <v/>
      </c>
      <c r="S3305" s="52" t="str">
        <f t="shared" si="574"/>
        <v/>
      </c>
      <c r="T3305" s="83" t="str">
        <f t="shared" si="567"/>
        <v/>
      </c>
      <c r="U3305" s="53" t="str">
        <f>IF(S3305="","",COUNTIF($S$7:S3305,"該当２"))</f>
        <v/>
      </c>
      <c r="V3305" s="56" t="str">
        <f t="shared" si="568"/>
        <v/>
      </c>
      <c r="W3305" s="83" t="str">
        <f t="shared" si="569"/>
        <v/>
      </c>
      <c r="X3305" s="53" t="str">
        <f>IF(V3305="","",COUNTIF($V$7:V3305,"該当３"))</f>
        <v/>
      </c>
    </row>
    <row r="3306" spans="2:24">
      <c r="B3306" s="78"/>
      <c r="C3306" s="77"/>
      <c r="D3306" s="78"/>
      <c r="E3306" s="77"/>
      <c r="H3306" s="84"/>
      <c r="K3306" s="52" t="str">
        <f t="shared" si="570"/>
        <v/>
      </c>
      <c r="L3306" s="83" t="str">
        <f t="shared" si="571"/>
        <v/>
      </c>
      <c r="M3306" s="53" t="str">
        <f>IF(K3306="","",COUNTIF($K$7:K3306,"ﾘｽﾄ１"))</f>
        <v/>
      </c>
      <c r="N3306" s="53" t="str">
        <f t="shared" si="572"/>
        <v/>
      </c>
      <c r="O3306" s="54" t="str">
        <f t="shared" si="573"/>
        <v/>
      </c>
      <c r="P3306" s="53" t="str">
        <f t="shared" si="564"/>
        <v/>
      </c>
      <c r="Q3306" s="52" t="str">
        <f t="shared" si="565"/>
        <v/>
      </c>
      <c r="R3306" s="55" t="str">
        <f t="shared" si="566"/>
        <v/>
      </c>
      <c r="S3306" s="52" t="str">
        <f t="shared" si="574"/>
        <v/>
      </c>
      <c r="T3306" s="83" t="str">
        <f t="shared" si="567"/>
        <v/>
      </c>
      <c r="U3306" s="53" t="str">
        <f>IF(S3306="","",COUNTIF($S$7:S3306,"該当２"))</f>
        <v/>
      </c>
      <c r="V3306" s="56" t="str">
        <f t="shared" si="568"/>
        <v/>
      </c>
      <c r="W3306" s="83" t="str">
        <f t="shared" si="569"/>
        <v/>
      </c>
      <c r="X3306" s="53" t="str">
        <f>IF(V3306="","",COUNTIF($V$7:V3306,"該当３"))</f>
        <v/>
      </c>
    </row>
    <row r="3307" spans="2:24">
      <c r="B3307" s="78"/>
      <c r="C3307" s="77"/>
      <c r="D3307" s="78"/>
      <c r="E3307" s="77"/>
      <c r="H3307" s="84"/>
      <c r="K3307" s="52" t="str">
        <f t="shared" si="570"/>
        <v/>
      </c>
      <c r="L3307" s="83" t="str">
        <f t="shared" si="571"/>
        <v/>
      </c>
      <c r="M3307" s="53" t="str">
        <f>IF(K3307="","",COUNTIF($K$7:K3307,"ﾘｽﾄ１"))</f>
        <v/>
      </c>
      <c r="N3307" s="53" t="str">
        <f t="shared" si="572"/>
        <v/>
      </c>
      <c r="O3307" s="54" t="str">
        <f t="shared" si="573"/>
        <v/>
      </c>
      <c r="P3307" s="53" t="str">
        <f t="shared" si="564"/>
        <v/>
      </c>
      <c r="Q3307" s="52" t="str">
        <f t="shared" si="565"/>
        <v/>
      </c>
      <c r="R3307" s="55" t="str">
        <f t="shared" si="566"/>
        <v/>
      </c>
      <c r="S3307" s="52" t="str">
        <f t="shared" si="574"/>
        <v/>
      </c>
      <c r="T3307" s="83" t="str">
        <f t="shared" si="567"/>
        <v/>
      </c>
      <c r="U3307" s="53" t="str">
        <f>IF(S3307="","",COUNTIF($S$7:S3307,"該当２"))</f>
        <v/>
      </c>
      <c r="V3307" s="56" t="str">
        <f t="shared" si="568"/>
        <v/>
      </c>
      <c r="W3307" s="83" t="str">
        <f t="shared" si="569"/>
        <v/>
      </c>
      <c r="X3307" s="53" t="str">
        <f>IF(V3307="","",COUNTIF($V$7:V3307,"該当３"))</f>
        <v/>
      </c>
    </row>
    <row r="3308" spans="2:24">
      <c r="B3308" s="78"/>
      <c r="C3308" s="77"/>
      <c r="D3308" s="78"/>
      <c r="E3308" s="77"/>
      <c r="H3308" s="84"/>
      <c r="K3308" s="52" t="str">
        <f t="shared" si="570"/>
        <v/>
      </c>
      <c r="L3308" s="83" t="str">
        <f t="shared" si="571"/>
        <v/>
      </c>
      <c r="M3308" s="53" t="str">
        <f>IF(K3308="","",COUNTIF($K$7:K3308,"ﾘｽﾄ１"))</f>
        <v/>
      </c>
      <c r="N3308" s="53" t="str">
        <f t="shared" si="572"/>
        <v/>
      </c>
      <c r="O3308" s="54" t="str">
        <f t="shared" si="573"/>
        <v/>
      </c>
      <c r="P3308" s="53" t="str">
        <f t="shared" si="564"/>
        <v/>
      </c>
      <c r="Q3308" s="52" t="str">
        <f t="shared" si="565"/>
        <v/>
      </c>
      <c r="R3308" s="55" t="str">
        <f t="shared" si="566"/>
        <v/>
      </c>
      <c r="S3308" s="52" t="str">
        <f t="shared" si="574"/>
        <v/>
      </c>
      <c r="T3308" s="83" t="str">
        <f t="shared" si="567"/>
        <v/>
      </c>
      <c r="U3308" s="53" t="str">
        <f>IF(S3308="","",COUNTIF($S$7:S3308,"該当２"))</f>
        <v/>
      </c>
      <c r="V3308" s="56" t="str">
        <f t="shared" si="568"/>
        <v/>
      </c>
      <c r="W3308" s="83" t="str">
        <f t="shared" si="569"/>
        <v/>
      </c>
      <c r="X3308" s="53" t="str">
        <f>IF(V3308="","",COUNTIF($V$7:V3308,"該当３"))</f>
        <v/>
      </c>
    </row>
    <row r="3309" spans="2:24">
      <c r="B3309" s="78"/>
      <c r="C3309" s="77"/>
      <c r="D3309" s="78"/>
      <c r="E3309" s="77"/>
      <c r="H3309" s="84"/>
      <c r="K3309" s="52" t="str">
        <f t="shared" si="570"/>
        <v/>
      </c>
      <c r="L3309" s="83" t="str">
        <f t="shared" si="571"/>
        <v/>
      </c>
      <c r="M3309" s="53" t="str">
        <f>IF(K3309="","",COUNTIF($K$7:K3309,"ﾘｽﾄ１"))</f>
        <v/>
      </c>
      <c r="N3309" s="53" t="str">
        <f t="shared" si="572"/>
        <v/>
      </c>
      <c r="O3309" s="54" t="str">
        <f t="shared" si="573"/>
        <v/>
      </c>
      <c r="P3309" s="53" t="str">
        <f t="shared" si="564"/>
        <v/>
      </c>
      <c r="Q3309" s="52" t="str">
        <f t="shared" si="565"/>
        <v/>
      </c>
      <c r="R3309" s="55" t="str">
        <f t="shared" si="566"/>
        <v/>
      </c>
      <c r="S3309" s="52" t="str">
        <f t="shared" si="574"/>
        <v/>
      </c>
      <c r="T3309" s="83" t="str">
        <f t="shared" si="567"/>
        <v/>
      </c>
      <c r="U3309" s="53" t="str">
        <f>IF(S3309="","",COUNTIF($S$7:S3309,"該当２"))</f>
        <v/>
      </c>
      <c r="V3309" s="56" t="str">
        <f t="shared" si="568"/>
        <v/>
      </c>
      <c r="W3309" s="83" t="str">
        <f t="shared" si="569"/>
        <v/>
      </c>
      <c r="X3309" s="53" t="str">
        <f>IF(V3309="","",COUNTIF($V$7:V3309,"該当３"))</f>
        <v/>
      </c>
    </row>
    <row r="3310" spans="2:24">
      <c r="B3310" s="78"/>
      <c r="C3310" s="77"/>
      <c r="D3310" s="78"/>
      <c r="E3310" s="77"/>
      <c r="H3310" s="84"/>
      <c r="K3310" s="52" t="str">
        <f t="shared" si="570"/>
        <v/>
      </c>
      <c r="L3310" s="83" t="str">
        <f t="shared" si="571"/>
        <v/>
      </c>
      <c r="M3310" s="53" t="str">
        <f>IF(K3310="","",COUNTIF($K$7:K3310,"ﾘｽﾄ１"))</f>
        <v/>
      </c>
      <c r="N3310" s="53" t="str">
        <f t="shared" si="572"/>
        <v/>
      </c>
      <c r="O3310" s="54" t="str">
        <f t="shared" si="573"/>
        <v/>
      </c>
      <c r="P3310" s="53" t="str">
        <f t="shared" si="564"/>
        <v/>
      </c>
      <c r="Q3310" s="52" t="str">
        <f t="shared" si="565"/>
        <v/>
      </c>
      <c r="R3310" s="55" t="str">
        <f t="shared" si="566"/>
        <v/>
      </c>
      <c r="S3310" s="52" t="str">
        <f t="shared" si="574"/>
        <v/>
      </c>
      <c r="T3310" s="83" t="str">
        <f t="shared" si="567"/>
        <v/>
      </c>
      <c r="U3310" s="53" t="str">
        <f>IF(S3310="","",COUNTIF($S$7:S3310,"該当２"))</f>
        <v/>
      </c>
      <c r="V3310" s="56" t="str">
        <f t="shared" si="568"/>
        <v/>
      </c>
      <c r="W3310" s="83" t="str">
        <f t="shared" si="569"/>
        <v/>
      </c>
      <c r="X3310" s="53" t="str">
        <f>IF(V3310="","",COUNTIF($V$7:V3310,"該当３"))</f>
        <v/>
      </c>
    </row>
    <row r="3311" spans="2:24">
      <c r="B3311" s="78"/>
      <c r="C3311" s="77"/>
      <c r="D3311" s="78"/>
      <c r="E3311" s="77"/>
      <c r="H3311" s="84"/>
      <c r="K3311" s="52" t="str">
        <f t="shared" si="570"/>
        <v/>
      </c>
      <c r="L3311" s="83" t="str">
        <f t="shared" si="571"/>
        <v/>
      </c>
      <c r="M3311" s="53" t="str">
        <f>IF(K3311="","",COUNTIF($K$7:K3311,"ﾘｽﾄ１"))</f>
        <v/>
      </c>
      <c r="N3311" s="53" t="str">
        <f t="shared" si="572"/>
        <v/>
      </c>
      <c r="O3311" s="54" t="str">
        <f t="shared" si="573"/>
        <v/>
      </c>
      <c r="P3311" s="53" t="str">
        <f t="shared" si="564"/>
        <v/>
      </c>
      <c r="Q3311" s="52" t="str">
        <f t="shared" si="565"/>
        <v/>
      </c>
      <c r="R3311" s="55" t="str">
        <f t="shared" si="566"/>
        <v/>
      </c>
      <c r="S3311" s="52" t="str">
        <f t="shared" si="574"/>
        <v/>
      </c>
      <c r="T3311" s="83" t="str">
        <f t="shared" si="567"/>
        <v/>
      </c>
      <c r="U3311" s="53" t="str">
        <f>IF(S3311="","",COUNTIF($S$7:S3311,"該当２"))</f>
        <v/>
      </c>
      <c r="V3311" s="56" t="str">
        <f t="shared" si="568"/>
        <v/>
      </c>
      <c r="W3311" s="83" t="str">
        <f t="shared" si="569"/>
        <v/>
      </c>
      <c r="X3311" s="53" t="str">
        <f>IF(V3311="","",COUNTIF($V$7:V3311,"該当３"))</f>
        <v/>
      </c>
    </row>
    <row r="3312" spans="2:24">
      <c r="B3312" s="78"/>
      <c r="C3312" s="77"/>
      <c r="D3312" s="78"/>
      <c r="E3312" s="77"/>
      <c r="H3312" s="84"/>
      <c r="K3312" s="52" t="str">
        <f t="shared" si="570"/>
        <v/>
      </c>
      <c r="L3312" s="83" t="str">
        <f t="shared" si="571"/>
        <v/>
      </c>
      <c r="M3312" s="53" t="str">
        <f>IF(K3312="","",COUNTIF($K$7:K3312,"ﾘｽﾄ１"))</f>
        <v/>
      </c>
      <c r="N3312" s="53" t="str">
        <f t="shared" si="572"/>
        <v/>
      </c>
      <c r="O3312" s="54" t="str">
        <f t="shared" si="573"/>
        <v/>
      </c>
      <c r="P3312" s="53" t="str">
        <f t="shared" si="564"/>
        <v/>
      </c>
      <c r="Q3312" s="52" t="str">
        <f t="shared" si="565"/>
        <v/>
      </c>
      <c r="R3312" s="55" t="str">
        <f t="shared" si="566"/>
        <v/>
      </c>
      <c r="S3312" s="52" t="str">
        <f t="shared" si="574"/>
        <v/>
      </c>
      <c r="T3312" s="83" t="str">
        <f t="shared" si="567"/>
        <v/>
      </c>
      <c r="U3312" s="53" t="str">
        <f>IF(S3312="","",COUNTIF($S$7:S3312,"該当２"))</f>
        <v/>
      </c>
      <c r="V3312" s="56" t="str">
        <f t="shared" si="568"/>
        <v/>
      </c>
      <c r="W3312" s="83" t="str">
        <f t="shared" si="569"/>
        <v/>
      </c>
      <c r="X3312" s="53" t="str">
        <f>IF(V3312="","",COUNTIF($V$7:V3312,"該当３"))</f>
        <v/>
      </c>
    </row>
    <row r="3313" spans="2:24">
      <c r="B3313" s="78"/>
      <c r="C3313" s="77"/>
      <c r="D3313" s="78"/>
      <c r="E3313" s="77"/>
      <c r="H3313" s="84"/>
      <c r="K3313" s="52" t="str">
        <f t="shared" si="570"/>
        <v/>
      </c>
      <c r="L3313" s="83" t="str">
        <f t="shared" si="571"/>
        <v/>
      </c>
      <c r="M3313" s="53" t="str">
        <f>IF(K3313="","",COUNTIF($K$7:K3313,"ﾘｽﾄ１"))</f>
        <v/>
      </c>
      <c r="N3313" s="53" t="str">
        <f t="shared" si="572"/>
        <v/>
      </c>
      <c r="O3313" s="54" t="str">
        <f t="shared" si="573"/>
        <v/>
      </c>
      <c r="P3313" s="53" t="str">
        <f t="shared" si="564"/>
        <v/>
      </c>
      <c r="Q3313" s="52" t="str">
        <f t="shared" si="565"/>
        <v/>
      </c>
      <c r="R3313" s="55" t="str">
        <f t="shared" si="566"/>
        <v/>
      </c>
      <c r="S3313" s="52" t="str">
        <f t="shared" si="574"/>
        <v/>
      </c>
      <c r="T3313" s="83" t="str">
        <f t="shared" si="567"/>
        <v/>
      </c>
      <c r="U3313" s="53" t="str">
        <f>IF(S3313="","",COUNTIF($S$7:S3313,"該当２"))</f>
        <v/>
      </c>
      <c r="V3313" s="56" t="str">
        <f t="shared" si="568"/>
        <v/>
      </c>
      <c r="W3313" s="83" t="str">
        <f t="shared" si="569"/>
        <v/>
      </c>
      <c r="X3313" s="53" t="str">
        <f>IF(V3313="","",COUNTIF($V$7:V3313,"該当３"))</f>
        <v/>
      </c>
    </row>
    <row r="3314" spans="2:24">
      <c r="B3314" s="78"/>
      <c r="C3314" s="77"/>
      <c r="D3314" s="78"/>
      <c r="E3314" s="77"/>
      <c r="K3314" s="52" t="str">
        <f t="shared" si="570"/>
        <v/>
      </c>
      <c r="L3314" s="83" t="str">
        <f t="shared" si="571"/>
        <v/>
      </c>
      <c r="M3314" s="53" t="str">
        <f>IF(K3314="","",COUNTIF($K$7:K3314,"ﾘｽﾄ１"))</f>
        <v/>
      </c>
      <c r="N3314" s="53" t="str">
        <f t="shared" si="572"/>
        <v/>
      </c>
      <c r="O3314" s="54" t="str">
        <f t="shared" si="573"/>
        <v/>
      </c>
      <c r="P3314" s="53" t="str">
        <f t="shared" si="564"/>
        <v/>
      </c>
      <c r="Q3314" s="52" t="str">
        <f t="shared" si="565"/>
        <v/>
      </c>
      <c r="R3314" s="55" t="str">
        <f t="shared" si="566"/>
        <v/>
      </c>
      <c r="S3314" s="52" t="str">
        <f t="shared" si="574"/>
        <v/>
      </c>
      <c r="T3314" s="83" t="str">
        <f t="shared" si="567"/>
        <v/>
      </c>
      <c r="U3314" s="53" t="str">
        <f>IF(S3314="","",COUNTIF($S$7:S3314,"該当２"))</f>
        <v/>
      </c>
      <c r="V3314" s="56" t="str">
        <f t="shared" si="568"/>
        <v/>
      </c>
      <c r="W3314" s="83" t="str">
        <f t="shared" si="569"/>
        <v/>
      </c>
      <c r="X3314" s="53" t="str">
        <f>IF(V3314="","",COUNTIF($V$7:V3314,"該当３"))</f>
        <v/>
      </c>
    </row>
    <row r="3315" spans="2:24">
      <c r="B3315" s="78"/>
      <c r="C3315" s="77"/>
      <c r="D3315" s="78"/>
      <c r="E3315" s="77"/>
      <c r="K3315" s="52" t="str">
        <f t="shared" si="570"/>
        <v/>
      </c>
      <c r="L3315" s="83" t="str">
        <f t="shared" si="571"/>
        <v/>
      </c>
      <c r="M3315" s="53" t="str">
        <f>IF(K3315="","",COUNTIF($K$7:K3315,"ﾘｽﾄ１"))</f>
        <v/>
      </c>
      <c r="N3315" s="53" t="str">
        <f t="shared" si="572"/>
        <v/>
      </c>
      <c r="O3315" s="54" t="str">
        <f t="shared" si="573"/>
        <v/>
      </c>
      <c r="P3315" s="53" t="str">
        <f t="shared" si="564"/>
        <v/>
      </c>
      <c r="Q3315" s="52" t="str">
        <f t="shared" si="565"/>
        <v/>
      </c>
      <c r="R3315" s="55" t="str">
        <f t="shared" si="566"/>
        <v/>
      </c>
      <c r="S3315" s="52" t="str">
        <f t="shared" si="574"/>
        <v/>
      </c>
      <c r="T3315" s="83" t="str">
        <f t="shared" si="567"/>
        <v/>
      </c>
      <c r="U3315" s="53" t="str">
        <f>IF(S3315="","",COUNTIF($S$7:S3315,"該当２"))</f>
        <v/>
      </c>
      <c r="V3315" s="56" t="str">
        <f t="shared" si="568"/>
        <v/>
      </c>
      <c r="W3315" s="83" t="str">
        <f t="shared" si="569"/>
        <v/>
      </c>
      <c r="X3315" s="53" t="str">
        <f>IF(V3315="","",COUNTIF($V$7:V3315,"該当３"))</f>
        <v/>
      </c>
    </row>
    <row r="3316" spans="2:24">
      <c r="B3316" s="78"/>
      <c r="C3316" s="77"/>
      <c r="D3316" s="78"/>
      <c r="E3316" s="77"/>
      <c r="K3316" s="52" t="str">
        <f t="shared" si="570"/>
        <v/>
      </c>
      <c r="L3316" s="83" t="str">
        <f t="shared" si="571"/>
        <v/>
      </c>
      <c r="M3316" s="53" t="str">
        <f>IF(K3316="","",COUNTIF($K$7:K3316,"ﾘｽﾄ１"))</f>
        <v/>
      </c>
      <c r="N3316" s="53" t="str">
        <f t="shared" si="572"/>
        <v/>
      </c>
      <c r="O3316" s="54" t="str">
        <f t="shared" si="573"/>
        <v/>
      </c>
      <c r="P3316" s="53" t="str">
        <f t="shared" si="564"/>
        <v/>
      </c>
      <c r="Q3316" s="52" t="str">
        <f t="shared" si="565"/>
        <v/>
      </c>
      <c r="R3316" s="55" t="str">
        <f t="shared" si="566"/>
        <v/>
      </c>
      <c r="S3316" s="52" t="str">
        <f t="shared" si="574"/>
        <v/>
      </c>
      <c r="T3316" s="83" t="str">
        <f t="shared" si="567"/>
        <v/>
      </c>
      <c r="U3316" s="53" t="str">
        <f>IF(S3316="","",COUNTIF($S$7:S3316,"該当２"))</f>
        <v/>
      </c>
      <c r="V3316" s="56" t="str">
        <f t="shared" si="568"/>
        <v/>
      </c>
      <c r="W3316" s="83" t="str">
        <f t="shared" si="569"/>
        <v/>
      </c>
      <c r="X3316" s="53" t="str">
        <f>IF(V3316="","",COUNTIF($V$7:V3316,"該当３"))</f>
        <v/>
      </c>
    </row>
    <row r="3317" spans="2:24">
      <c r="B3317" s="78"/>
      <c r="C3317" s="77"/>
      <c r="D3317" s="78"/>
      <c r="E3317" s="77"/>
      <c r="K3317" s="52" t="str">
        <f t="shared" si="570"/>
        <v/>
      </c>
      <c r="L3317" s="83" t="str">
        <f t="shared" si="571"/>
        <v/>
      </c>
      <c r="M3317" s="53" t="str">
        <f>IF(K3317="","",COUNTIF($K$7:K3317,"ﾘｽﾄ１"))</f>
        <v/>
      </c>
      <c r="N3317" s="53" t="str">
        <f t="shared" si="572"/>
        <v/>
      </c>
      <c r="O3317" s="54" t="str">
        <f t="shared" si="573"/>
        <v/>
      </c>
      <c r="P3317" s="53" t="str">
        <f t="shared" si="564"/>
        <v/>
      </c>
      <c r="Q3317" s="52" t="str">
        <f t="shared" si="565"/>
        <v/>
      </c>
      <c r="R3317" s="55" t="str">
        <f t="shared" si="566"/>
        <v/>
      </c>
      <c r="S3317" s="52" t="str">
        <f t="shared" si="574"/>
        <v/>
      </c>
      <c r="T3317" s="83" t="str">
        <f t="shared" si="567"/>
        <v/>
      </c>
      <c r="U3317" s="53" t="str">
        <f>IF(S3317="","",COUNTIF($S$7:S3317,"該当２"))</f>
        <v/>
      </c>
      <c r="V3317" s="56" t="str">
        <f t="shared" si="568"/>
        <v/>
      </c>
      <c r="W3317" s="83" t="str">
        <f t="shared" si="569"/>
        <v/>
      </c>
      <c r="X3317" s="53" t="str">
        <f>IF(V3317="","",COUNTIF($V$7:V3317,"該当３"))</f>
        <v/>
      </c>
    </row>
    <row r="3318" spans="2:24">
      <c r="B3318" s="78"/>
      <c r="C3318" s="77"/>
      <c r="D3318" s="78"/>
      <c r="E3318" s="77"/>
      <c r="K3318" s="52" t="str">
        <f t="shared" si="570"/>
        <v/>
      </c>
      <c r="L3318" s="83" t="str">
        <f t="shared" si="571"/>
        <v/>
      </c>
      <c r="M3318" s="53" t="str">
        <f>IF(K3318="","",COUNTIF($K$7:K3318,"ﾘｽﾄ１"))</f>
        <v/>
      </c>
      <c r="N3318" s="53" t="str">
        <f t="shared" si="572"/>
        <v/>
      </c>
      <c r="O3318" s="54" t="str">
        <f t="shared" si="573"/>
        <v/>
      </c>
      <c r="P3318" s="53" t="str">
        <f t="shared" si="564"/>
        <v/>
      </c>
      <c r="Q3318" s="52" t="str">
        <f t="shared" si="565"/>
        <v/>
      </c>
      <c r="R3318" s="55" t="str">
        <f t="shared" si="566"/>
        <v/>
      </c>
      <c r="S3318" s="52" t="str">
        <f t="shared" si="574"/>
        <v/>
      </c>
      <c r="T3318" s="83" t="str">
        <f t="shared" si="567"/>
        <v/>
      </c>
      <c r="U3318" s="53" t="str">
        <f>IF(S3318="","",COUNTIF($S$7:S3318,"該当２"))</f>
        <v/>
      </c>
      <c r="V3318" s="56" t="str">
        <f t="shared" si="568"/>
        <v/>
      </c>
      <c r="W3318" s="83" t="str">
        <f t="shared" si="569"/>
        <v/>
      </c>
      <c r="X3318" s="53" t="str">
        <f>IF(V3318="","",COUNTIF($V$7:V3318,"該当３"))</f>
        <v/>
      </c>
    </row>
    <row r="3319" spans="2:24">
      <c r="B3319" s="78"/>
      <c r="C3319" s="77"/>
      <c r="D3319" s="78"/>
      <c r="E3319" s="77"/>
      <c r="K3319" s="52" t="str">
        <f t="shared" si="570"/>
        <v/>
      </c>
      <c r="L3319" s="83" t="str">
        <f t="shared" si="571"/>
        <v/>
      </c>
      <c r="M3319" s="53" t="str">
        <f>IF(K3319="","",COUNTIF($K$7:K3319,"ﾘｽﾄ１"))</f>
        <v/>
      </c>
      <c r="N3319" s="53" t="str">
        <f t="shared" si="572"/>
        <v/>
      </c>
      <c r="O3319" s="54" t="str">
        <f t="shared" si="573"/>
        <v/>
      </c>
      <c r="P3319" s="53" t="str">
        <f t="shared" si="564"/>
        <v/>
      </c>
      <c r="Q3319" s="52" t="str">
        <f t="shared" si="565"/>
        <v/>
      </c>
      <c r="R3319" s="55" t="str">
        <f t="shared" si="566"/>
        <v/>
      </c>
      <c r="S3319" s="52" t="str">
        <f t="shared" si="574"/>
        <v/>
      </c>
      <c r="T3319" s="83" t="str">
        <f t="shared" si="567"/>
        <v/>
      </c>
      <c r="U3319" s="53" t="str">
        <f>IF(S3319="","",COUNTIF($S$7:S3319,"該当２"))</f>
        <v/>
      </c>
      <c r="V3319" s="56" t="str">
        <f t="shared" si="568"/>
        <v/>
      </c>
      <c r="W3319" s="83" t="str">
        <f t="shared" si="569"/>
        <v/>
      </c>
      <c r="X3319" s="53" t="str">
        <f>IF(V3319="","",COUNTIF($V$7:V3319,"該当３"))</f>
        <v/>
      </c>
    </row>
    <row r="3320" spans="2:24">
      <c r="B3320" s="78"/>
      <c r="C3320" s="77"/>
      <c r="D3320" s="78"/>
      <c r="E3320" s="77"/>
      <c r="K3320" s="52" t="str">
        <f t="shared" si="570"/>
        <v/>
      </c>
      <c r="L3320" s="83" t="str">
        <f t="shared" si="571"/>
        <v/>
      </c>
      <c r="M3320" s="53" t="str">
        <f>IF(K3320="","",COUNTIF($K$7:K3320,"ﾘｽﾄ１"))</f>
        <v/>
      </c>
      <c r="N3320" s="53" t="str">
        <f t="shared" si="572"/>
        <v/>
      </c>
      <c r="O3320" s="54" t="str">
        <f t="shared" si="573"/>
        <v/>
      </c>
      <c r="P3320" s="53" t="str">
        <f t="shared" si="564"/>
        <v/>
      </c>
      <c r="Q3320" s="52" t="str">
        <f t="shared" si="565"/>
        <v/>
      </c>
      <c r="R3320" s="55" t="str">
        <f t="shared" si="566"/>
        <v/>
      </c>
      <c r="S3320" s="52" t="str">
        <f t="shared" si="574"/>
        <v/>
      </c>
      <c r="T3320" s="83" t="str">
        <f t="shared" si="567"/>
        <v/>
      </c>
      <c r="U3320" s="53" t="str">
        <f>IF(S3320="","",COUNTIF($S$7:S3320,"該当２"))</f>
        <v/>
      </c>
      <c r="V3320" s="56" t="str">
        <f t="shared" si="568"/>
        <v/>
      </c>
      <c r="W3320" s="83" t="str">
        <f t="shared" si="569"/>
        <v/>
      </c>
      <c r="X3320" s="53" t="str">
        <f>IF(V3320="","",COUNTIF($V$7:V3320,"該当３"))</f>
        <v/>
      </c>
    </row>
    <row r="3321" spans="2:24">
      <c r="B3321" s="78"/>
      <c r="C3321" s="77"/>
      <c r="D3321" s="78"/>
      <c r="E3321" s="77"/>
      <c r="K3321" s="52" t="str">
        <f t="shared" si="570"/>
        <v/>
      </c>
      <c r="L3321" s="83" t="str">
        <f t="shared" si="571"/>
        <v/>
      </c>
      <c r="M3321" s="53" t="str">
        <f>IF(K3321="","",COUNTIF($K$7:K3321,"ﾘｽﾄ１"))</f>
        <v/>
      </c>
      <c r="N3321" s="53" t="str">
        <f t="shared" si="572"/>
        <v/>
      </c>
      <c r="O3321" s="54" t="str">
        <f t="shared" si="573"/>
        <v/>
      </c>
      <c r="P3321" s="53" t="str">
        <f t="shared" si="564"/>
        <v/>
      </c>
      <c r="Q3321" s="52" t="str">
        <f t="shared" si="565"/>
        <v/>
      </c>
      <c r="R3321" s="55" t="str">
        <f t="shared" si="566"/>
        <v/>
      </c>
      <c r="S3321" s="52" t="str">
        <f t="shared" si="574"/>
        <v/>
      </c>
      <c r="T3321" s="83" t="str">
        <f t="shared" si="567"/>
        <v/>
      </c>
      <c r="U3321" s="53" t="str">
        <f>IF(S3321="","",COUNTIF($S$7:S3321,"該当２"))</f>
        <v/>
      </c>
      <c r="V3321" s="56" t="str">
        <f t="shared" si="568"/>
        <v/>
      </c>
      <c r="W3321" s="83" t="str">
        <f t="shared" si="569"/>
        <v/>
      </c>
      <c r="X3321" s="53" t="str">
        <f>IF(V3321="","",COUNTIF($V$7:V3321,"該当３"))</f>
        <v/>
      </c>
    </row>
    <row r="3322" spans="2:24">
      <c r="B3322" s="78"/>
      <c r="C3322" s="77"/>
      <c r="D3322" s="78"/>
      <c r="E3322" s="77"/>
      <c r="K3322" s="52" t="str">
        <f t="shared" si="570"/>
        <v/>
      </c>
      <c r="L3322" s="83" t="str">
        <f t="shared" si="571"/>
        <v/>
      </c>
      <c r="M3322" s="53" t="str">
        <f>IF(K3322="","",COUNTIF($K$7:K3322,"ﾘｽﾄ１"))</f>
        <v/>
      </c>
      <c r="N3322" s="53" t="str">
        <f t="shared" si="572"/>
        <v/>
      </c>
      <c r="O3322" s="54" t="str">
        <f t="shared" si="573"/>
        <v/>
      </c>
      <c r="P3322" s="53" t="str">
        <f t="shared" si="564"/>
        <v/>
      </c>
      <c r="Q3322" s="52" t="str">
        <f t="shared" si="565"/>
        <v/>
      </c>
      <c r="R3322" s="55" t="str">
        <f t="shared" si="566"/>
        <v/>
      </c>
      <c r="S3322" s="52" t="str">
        <f t="shared" si="574"/>
        <v/>
      </c>
      <c r="T3322" s="83" t="str">
        <f t="shared" si="567"/>
        <v/>
      </c>
      <c r="U3322" s="53" t="str">
        <f>IF(S3322="","",COUNTIF($S$7:S3322,"該当２"))</f>
        <v/>
      </c>
      <c r="V3322" s="56" t="str">
        <f t="shared" si="568"/>
        <v/>
      </c>
      <c r="W3322" s="83" t="str">
        <f t="shared" si="569"/>
        <v/>
      </c>
      <c r="X3322" s="53" t="str">
        <f>IF(V3322="","",COUNTIF($V$7:V3322,"該当３"))</f>
        <v/>
      </c>
    </row>
    <row r="3323" spans="2:24">
      <c r="B3323" s="78"/>
      <c r="C3323" s="77"/>
      <c r="D3323" s="78"/>
      <c r="E3323" s="77"/>
      <c r="K3323" s="52" t="str">
        <f t="shared" si="570"/>
        <v/>
      </c>
      <c r="L3323" s="83" t="str">
        <f t="shared" si="571"/>
        <v/>
      </c>
      <c r="M3323" s="53" t="str">
        <f>IF(K3323="","",COUNTIF($K$7:K3323,"ﾘｽﾄ１"))</f>
        <v/>
      </c>
      <c r="N3323" s="53" t="str">
        <f t="shared" si="572"/>
        <v/>
      </c>
      <c r="O3323" s="54" t="str">
        <f t="shared" si="573"/>
        <v/>
      </c>
      <c r="P3323" s="53" t="str">
        <f t="shared" si="564"/>
        <v/>
      </c>
      <c r="Q3323" s="52" t="str">
        <f t="shared" si="565"/>
        <v/>
      </c>
      <c r="R3323" s="55" t="str">
        <f t="shared" si="566"/>
        <v/>
      </c>
      <c r="S3323" s="52" t="str">
        <f t="shared" si="574"/>
        <v/>
      </c>
      <c r="T3323" s="83" t="str">
        <f t="shared" si="567"/>
        <v/>
      </c>
      <c r="U3323" s="53" t="str">
        <f>IF(S3323="","",COUNTIF($S$7:S3323,"該当２"))</f>
        <v/>
      </c>
      <c r="V3323" s="56" t="str">
        <f t="shared" si="568"/>
        <v/>
      </c>
      <c r="W3323" s="83" t="str">
        <f t="shared" si="569"/>
        <v/>
      </c>
      <c r="X3323" s="53" t="str">
        <f>IF(V3323="","",COUNTIF($V$7:V3323,"該当３"))</f>
        <v/>
      </c>
    </row>
    <row r="3324" spans="2:24">
      <c r="B3324" s="78"/>
      <c r="C3324" s="77"/>
      <c r="D3324" s="78"/>
      <c r="E3324" s="77"/>
      <c r="K3324" s="52" t="str">
        <f t="shared" si="570"/>
        <v/>
      </c>
      <c r="L3324" s="83" t="str">
        <f t="shared" si="571"/>
        <v/>
      </c>
      <c r="M3324" s="53" t="str">
        <f>IF(K3324="","",COUNTIF($K$7:K3324,"ﾘｽﾄ１"))</f>
        <v/>
      </c>
      <c r="N3324" s="53" t="str">
        <f t="shared" si="572"/>
        <v/>
      </c>
      <c r="O3324" s="54" t="str">
        <f t="shared" si="573"/>
        <v/>
      </c>
      <c r="P3324" s="53" t="str">
        <f t="shared" si="564"/>
        <v/>
      </c>
      <c r="Q3324" s="52" t="str">
        <f t="shared" si="565"/>
        <v/>
      </c>
      <c r="R3324" s="55" t="str">
        <f t="shared" si="566"/>
        <v/>
      </c>
      <c r="S3324" s="52" t="str">
        <f t="shared" si="574"/>
        <v/>
      </c>
      <c r="T3324" s="83" t="str">
        <f t="shared" si="567"/>
        <v/>
      </c>
      <c r="U3324" s="53" t="str">
        <f>IF(S3324="","",COUNTIF($S$7:S3324,"該当２"))</f>
        <v/>
      </c>
      <c r="V3324" s="56" t="str">
        <f t="shared" si="568"/>
        <v/>
      </c>
      <c r="W3324" s="83" t="str">
        <f t="shared" si="569"/>
        <v/>
      </c>
      <c r="X3324" s="53" t="str">
        <f>IF(V3324="","",COUNTIF($V$7:V3324,"該当３"))</f>
        <v/>
      </c>
    </row>
    <row r="3325" spans="2:24">
      <c r="B3325" s="78"/>
      <c r="C3325" s="77"/>
      <c r="D3325" s="78"/>
      <c r="E3325" s="77"/>
      <c r="K3325" s="52" t="str">
        <f t="shared" si="570"/>
        <v/>
      </c>
      <c r="L3325" s="83" t="str">
        <f t="shared" si="571"/>
        <v/>
      </c>
      <c r="M3325" s="53" t="str">
        <f>IF(K3325="","",COUNTIF($K$7:K3325,"ﾘｽﾄ１"))</f>
        <v/>
      </c>
      <c r="N3325" s="53" t="str">
        <f t="shared" si="572"/>
        <v/>
      </c>
      <c r="O3325" s="54" t="str">
        <f t="shared" si="573"/>
        <v/>
      </c>
      <c r="P3325" s="53" t="str">
        <f t="shared" si="564"/>
        <v/>
      </c>
      <c r="Q3325" s="52" t="str">
        <f t="shared" si="565"/>
        <v/>
      </c>
      <c r="R3325" s="55" t="str">
        <f t="shared" si="566"/>
        <v/>
      </c>
      <c r="S3325" s="52" t="str">
        <f t="shared" si="574"/>
        <v/>
      </c>
      <c r="T3325" s="83" t="str">
        <f t="shared" si="567"/>
        <v/>
      </c>
      <c r="U3325" s="53" t="str">
        <f>IF(S3325="","",COUNTIF($S$7:S3325,"該当２"))</f>
        <v/>
      </c>
      <c r="V3325" s="56" t="str">
        <f t="shared" si="568"/>
        <v/>
      </c>
      <c r="W3325" s="83" t="str">
        <f t="shared" si="569"/>
        <v/>
      </c>
      <c r="X3325" s="53" t="str">
        <f>IF(V3325="","",COUNTIF($V$7:V3325,"該当３"))</f>
        <v/>
      </c>
    </row>
    <row r="3326" spans="2:24">
      <c r="B3326" s="78"/>
      <c r="C3326" s="77"/>
      <c r="D3326" s="78"/>
      <c r="E3326" s="77"/>
      <c r="K3326" s="52" t="str">
        <f t="shared" si="570"/>
        <v/>
      </c>
      <c r="L3326" s="83" t="str">
        <f t="shared" si="571"/>
        <v/>
      </c>
      <c r="M3326" s="53" t="str">
        <f>IF(K3326="","",COUNTIF($K$7:K3326,"ﾘｽﾄ１"))</f>
        <v/>
      </c>
      <c r="N3326" s="53" t="str">
        <f t="shared" si="572"/>
        <v/>
      </c>
      <c r="O3326" s="54" t="str">
        <f t="shared" si="573"/>
        <v/>
      </c>
      <c r="P3326" s="53" t="str">
        <f t="shared" si="564"/>
        <v/>
      </c>
      <c r="Q3326" s="52" t="str">
        <f t="shared" si="565"/>
        <v/>
      </c>
      <c r="R3326" s="55" t="str">
        <f t="shared" si="566"/>
        <v/>
      </c>
      <c r="S3326" s="52" t="str">
        <f t="shared" si="574"/>
        <v/>
      </c>
      <c r="T3326" s="83" t="str">
        <f t="shared" si="567"/>
        <v/>
      </c>
      <c r="U3326" s="53" t="str">
        <f>IF(S3326="","",COUNTIF($S$7:S3326,"該当２"))</f>
        <v/>
      </c>
      <c r="V3326" s="56" t="str">
        <f t="shared" si="568"/>
        <v/>
      </c>
      <c r="W3326" s="83" t="str">
        <f t="shared" si="569"/>
        <v/>
      </c>
      <c r="X3326" s="53" t="str">
        <f>IF(V3326="","",COUNTIF($V$7:V3326,"該当３"))</f>
        <v/>
      </c>
    </row>
    <row r="3327" spans="2:24">
      <c r="B3327" s="78"/>
      <c r="C3327" s="77"/>
      <c r="D3327" s="78"/>
      <c r="E3327" s="77"/>
      <c r="K3327" s="52" t="str">
        <f t="shared" si="570"/>
        <v/>
      </c>
      <c r="L3327" s="83" t="str">
        <f t="shared" si="571"/>
        <v/>
      </c>
      <c r="M3327" s="53" t="str">
        <f>IF(K3327="","",COUNTIF($K$7:K3327,"ﾘｽﾄ１"))</f>
        <v/>
      </c>
      <c r="N3327" s="53" t="str">
        <f t="shared" si="572"/>
        <v/>
      </c>
      <c r="O3327" s="54" t="str">
        <f t="shared" si="573"/>
        <v/>
      </c>
      <c r="P3327" s="53" t="str">
        <f t="shared" si="564"/>
        <v/>
      </c>
      <c r="Q3327" s="52" t="str">
        <f t="shared" si="565"/>
        <v/>
      </c>
      <c r="R3327" s="55" t="str">
        <f t="shared" si="566"/>
        <v/>
      </c>
      <c r="S3327" s="52" t="str">
        <f t="shared" si="574"/>
        <v/>
      </c>
      <c r="T3327" s="83" t="str">
        <f t="shared" si="567"/>
        <v/>
      </c>
      <c r="U3327" s="53" t="str">
        <f>IF(S3327="","",COUNTIF($S$7:S3327,"該当２"))</f>
        <v/>
      </c>
      <c r="V3327" s="56" t="str">
        <f t="shared" si="568"/>
        <v/>
      </c>
      <c r="W3327" s="83" t="str">
        <f t="shared" si="569"/>
        <v/>
      </c>
      <c r="X3327" s="53" t="str">
        <f>IF(V3327="","",COUNTIF($V$7:V3327,"該当３"))</f>
        <v/>
      </c>
    </row>
    <row r="3328" spans="2:24">
      <c r="B3328" s="78"/>
      <c r="C3328" s="77"/>
      <c r="D3328" s="78"/>
      <c r="E3328" s="77"/>
      <c r="K3328" s="52" t="str">
        <f t="shared" si="570"/>
        <v/>
      </c>
      <c r="L3328" s="83" t="str">
        <f t="shared" si="571"/>
        <v/>
      </c>
      <c r="M3328" s="53" t="str">
        <f>IF(K3328="","",COUNTIF($K$7:K3328,"ﾘｽﾄ１"))</f>
        <v/>
      </c>
      <c r="N3328" s="53" t="str">
        <f t="shared" si="572"/>
        <v/>
      </c>
      <c r="O3328" s="54" t="str">
        <f t="shared" si="573"/>
        <v/>
      </c>
      <c r="P3328" s="53" t="str">
        <f t="shared" si="564"/>
        <v/>
      </c>
      <c r="Q3328" s="52" t="str">
        <f t="shared" si="565"/>
        <v/>
      </c>
      <c r="R3328" s="55" t="str">
        <f t="shared" si="566"/>
        <v/>
      </c>
      <c r="S3328" s="52" t="str">
        <f t="shared" si="574"/>
        <v/>
      </c>
      <c r="T3328" s="83" t="str">
        <f t="shared" si="567"/>
        <v/>
      </c>
      <c r="U3328" s="53" t="str">
        <f>IF(S3328="","",COUNTIF($S$7:S3328,"該当２"))</f>
        <v/>
      </c>
      <c r="V3328" s="56" t="str">
        <f t="shared" si="568"/>
        <v/>
      </c>
      <c r="W3328" s="83" t="str">
        <f t="shared" si="569"/>
        <v/>
      </c>
      <c r="X3328" s="53" t="str">
        <f>IF(V3328="","",COUNTIF($V$7:V3328,"該当３"))</f>
        <v/>
      </c>
    </row>
    <row r="3329" spans="2:24">
      <c r="B3329" s="78"/>
      <c r="C3329" s="77"/>
      <c r="D3329" s="78"/>
      <c r="E3329" s="77"/>
      <c r="K3329" s="52" t="str">
        <f t="shared" si="570"/>
        <v/>
      </c>
      <c r="L3329" s="83" t="str">
        <f t="shared" si="571"/>
        <v/>
      </c>
      <c r="M3329" s="53" t="str">
        <f>IF(K3329="","",COUNTIF($K$7:K3329,"ﾘｽﾄ１"))</f>
        <v/>
      </c>
      <c r="N3329" s="53" t="str">
        <f t="shared" si="572"/>
        <v/>
      </c>
      <c r="O3329" s="54" t="str">
        <f t="shared" si="573"/>
        <v/>
      </c>
      <c r="P3329" s="53" t="str">
        <f t="shared" si="564"/>
        <v/>
      </c>
      <c r="Q3329" s="52" t="str">
        <f t="shared" si="565"/>
        <v/>
      </c>
      <c r="R3329" s="55" t="str">
        <f t="shared" si="566"/>
        <v/>
      </c>
      <c r="S3329" s="52" t="str">
        <f t="shared" si="574"/>
        <v/>
      </c>
      <c r="T3329" s="83" t="str">
        <f t="shared" si="567"/>
        <v/>
      </c>
      <c r="U3329" s="53" t="str">
        <f>IF(S3329="","",COUNTIF($S$7:S3329,"該当２"))</f>
        <v/>
      </c>
      <c r="V3329" s="56" t="str">
        <f t="shared" si="568"/>
        <v/>
      </c>
      <c r="W3329" s="83" t="str">
        <f t="shared" si="569"/>
        <v/>
      </c>
      <c r="X3329" s="53" t="str">
        <f>IF(V3329="","",COUNTIF($V$7:V3329,"該当３"))</f>
        <v/>
      </c>
    </row>
    <row r="3330" spans="2:24">
      <c r="B3330" s="78"/>
      <c r="C3330" s="77"/>
      <c r="D3330" s="78"/>
      <c r="E3330" s="77"/>
      <c r="K3330" s="52" t="str">
        <f t="shared" si="570"/>
        <v/>
      </c>
      <c r="L3330" s="83" t="str">
        <f t="shared" si="571"/>
        <v/>
      </c>
      <c r="M3330" s="53" t="str">
        <f>IF(K3330="","",COUNTIF($K$7:K3330,"ﾘｽﾄ１"))</f>
        <v/>
      </c>
      <c r="N3330" s="53" t="str">
        <f t="shared" si="572"/>
        <v/>
      </c>
      <c r="O3330" s="54" t="str">
        <f t="shared" si="573"/>
        <v/>
      </c>
      <c r="P3330" s="53" t="str">
        <f t="shared" si="564"/>
        <v/>
      </c>
      <c r="Q3330" s="52" t="str">
        <f t="shared" si="565"/>
        <v/>
      </c>
      <c r="R3330" s="55" t="str">
        <f t="shared" si="566"/>
        <v/>
      </c>
      <c r="S3330" s="52" t="str">
        <f t="shared" si="574"/>
        <v/>
      </c>
      <c r="T3330" s="83" t="str">
        <f t="shared" si="567"/>
        <v/>
      </c>
      <c r="U3330" s="53" t="str">
        <f>IF(S3330="","",COUNTIF($S$7:S3330,"該当２"))</f>
        <v/>
      </c>
      <c r="V3330" s="56" t="str">
        <f t="shared" si="568"/>
        <v/>
      </c>
      <c r="W3330" s="83" t="str">
        <f t="shared" si="569"/>
        <v/>
      </c>
      <c r="X3330" s="53" t="str">
        <f>IF(V3330="","",COUNTIF($V$7:V3330,"該当３"))</f>
        <v/>
      </c>
    </row>
    <row r="3331" spans="2:24">
      <c r="B3331" s="78"/>
      <c r="C3331" s="77"/>
      <c r="D3331" s="78"/>
      <c r="E3331" s="77"/>
      <c r="K3331" s="52" t="str">
        <f t="shared" si="570"/>
        <v/>
      </c>
      <c r="L3331" s="83" t="str">
        <f t="shared" si="571"/>
        <v/>
      </c>
      <c r="M3331" s="53" t="str">
        <f>IF(K3331="","",COUNTIF($K$7:K3331,"ﾘｽﾄ１"))</f>
        <v/>
      </c>
      <c r="N3331" s="53" t="str">
        <f t="shared" si="572"/>
        <v/>
      </c>
      <c r="O3331" s="54" t="str">
        <f t="shared" si="573"/>
        <v/>
      </c>
      <c r="P3331" s="53" t="str">
        <f t="shared" si="564"/>
        <v/>
      </c>
      <c r="Q3331" s="52" t="str">
        <f t="shared" si="565"/>
        <v/>
      </c>
      <c r="R3331" s="55" t="str">
        <f t="shared" si="566"/>
        <v/>
      </c>
      <c r="S3331" s="52" t="str">
        <f t="shared" si="574"/>
        <v/>
      </c>
      <c r="T3331" s="83" t="str">
        <f t="shared" si="567"/>
        <v/>
      </c>
      <c r="U3331" s="53" t="str">
        <f>IF(S3331="","",COUNTIF($S$7:S3331,"該当２"))</f>
        <v/>
      </c>
      <c r="V3331" s="56" t="str">
        <f t="shared" si="568"/>
        <v/>
      </c>
      <c r="W3331" s="83" t="str">
        <f t="shared" si="569"/>
        <v/>
      </c>
      <c r="X3331" s="53" t="str">
        <f>IF(V3331="","",COUNTIF($V$7:V3331,"該当３"))</f>
        <v/>
      </c>
    </row>
    <row r="3332" spans="2:24">
      <c r="B3332" s="78"/>
      <c r="C3332" s="77"/>
      <c r="D3332" s="78"/>
      <c r="E3332" s="77"/>
      <c r="K3332" s="52" t="str">
        <f t="shared" si="570"/>
        <v/>
      </c>
      <c r="L3332" s="83" t="str">
        <f t="shared" si="571"/>
        <v/>
      </c>
      <c r="M3332" s="53" t="str">
        <f>IF(K3332="","",COUNTIF($K$7:K3332,"ﾘｽﾄ１"))</f>
        <v/>
      </c>
      <c r="N3332" s="53" t="str">
        <f t="shared" si="572"/>
        <v/>
      </c>
      <c r="O3332" s="54" t="str">
        <f t="shared" si="573"/>
        <v/>
      </c>
      <c r="P3332" s="53" t="str">
        <f t="shared" si="564"/>
        <v/>
      </c>
      <c r="Q3332" s="52" t="str">
        <f t="shared" si="565"/>
        <v/>
      </c>
      <c r="R3332" s="55" t="str">
        <f t="shared" si="566"/>
        <v/>
      </c>
      <c r="S3332" s="52" t="str">
        <f t="shared" si="574"/>
        <v/>
      </c>
      <c r="T3332" s="83" t="str">
        <f t="shared" si="567"/>
        <v/>
      </c>
      <c r="U3332" s="53" t="str">
        <f>IF(S3332="","",COUNTIF($S$7:S3332,"該当２"))</f>
        <v/>
      </c>
      <c r="V3332" s="56" t="str">
        <f t="shared" si="568"/>
        <v/>
      </c>
      <c r="W3332" s="83" t="str">
        <f t="shared" si="569"/>
        <v/>
      </c>
      <c r="X3332" s="53" t="str">
        <f>IF(V3332="","",COUNTIF($V$7:V3332,"該当３"))</f>
        <v/>
      </c>
    </row>
    <row r="3333" spans="2:24">
      <c r="B3333" s="78"/>
      <c r="C3333" s="77"/>
      <c r="D3333" s="78"/>
      <c r="E3333" s="77"/>
      <c r="K3333" s="52" t="str">
        <f t="shared" si="570"/>
        <v/>
      </c>
      <c r="L3333" s="83" t="str">
        <f t="shared" si="571"/>
        <v/>
      </c>
      <c r="M3333" s="53" t="str">
        <f>IF(K3333="","",COUNTIF($K$7:K3333,"ﾘｽﾄ１"))</f>
        <v/>
      </c>
      <c r="N3333" s="53" t="str">
        <f t="shared" si="572"/>
        <v/>
      </c>
      <c r="O3333" s="54" t="str">
        <f t="shared" si="573"/>
        <v/>
      </c>
      <c r="P3333" s="53" t="str">
        <f t="shared" si="564"/>
        <v/>
      </c>
      <c r="Q3333" s="52" t="str">
        <f t="shared" si="565"/>
        <v/>
      </c>
      <c r="R3333" s="55" t="str">
        <f t="shared" si="566"/>
        <v/>
      </c>
      <c r="S3333" s="52" t="str">
        <f t="shared" si="574"/>
        <v/>
      </c>
      <c r="T3333" s="83" t="str">
        <f t="shared" si="567"/>
        <v/>
      </c>
      <c r="U3333" s="53" t="str">
        <f>IF(S3333="","",COUNTIF($S$7:S3333,"該当２"))</f>
        <v/>
      </c>
      <c r="V3333" s="56" t="str">
        <f t="shared" si="568"/>
        <v/>
      </c>
      <c r="W3333" s="83" t="str">
        <f t="shared" si="569"/>
        <v/>
      </c>
      <c r="X3333" s="53" t="str">
        <f>IF(V3333="","",COUNTIF($V$7:V3333,"該当３"))</f>
        <v/>
      </c>
    </row>
    <row r="3334" spans="2:24">
      <c r="B3334" s="78"/>
      <c r="C3334" s="77"/>
      <c r="D3334" s="78"/>
      <c r="E3334" s="77"/>
      <c r="K3334" s="52" t="str">
        <f t="shared" si="570"/>
        <v/>
      </c>
      <c r="L3334" s="83" t="str">
        <f t="shared" si="571"/>
        <v/>
      </c>
      <c r="M3334" s="53" t="str">
        <f>IF(K3334="","",COUNTIF($K$7:K3334,"ﾘｽﾄ１"))</f>
        <v/>
      </c>
      <c r="N3334" s="53" t="str">
        <f t="shared" si="572"/>
        <v/>
      </c>
      <c r="O3334" s="54" t="str">
        <f t="shared" si="573"/>
        <v/>
      </c>
      <c r="P3334" s="53" t="str">
        <f t="shared" si="564"/>
        <v/>
      </c>
      <c r="Q3334" s="52" t="str">
        <f t="shared" si="565"/>
        <v/>
      </c>
      <c r="R3334" s="55" t="str">
        <f t="shared" si="566"/>
        <v/>
      </c>
      <c r="S3334" s="52" t="str">
        <f t="shared" si="574"/>
        <v/>
      </c>
      <c r="T3334" s="83" t="str">
        <f t="shared" si="567"/>
        <v/>
      </c>
      <c r="U3334" s="53" t="str">
        <f>IF(S3334="","",COUNTIF($S$7:S3334,"該当２"))</f>
        <v/>
      </c>
      <c r="V3334" s="56" t="str">
        <f t="shared" si="568"/>
        <v/>
      </c>
      <c r="W3334" s="83" t="str">
        <f t="shared" si="569"/>
        <v/>
      </c>
      <c r="X3334" s="53" t="str">
        <f>IF(V3334="","",COUNTIF($V$7:V3334,"該当３"))</f>
        <v/>
      </c>
    </row>
    <row r="3335" spans="2:24">
      <c r="B3335" s="78"/>
      <c r="C3335" s="77"/>
      <c r="D3335" s="78"/>
      <c r="E3335" s="77"/>
      <c r="K3335" s="52" t="str">
        <f t="shared" si="570"/>
        <v/>
      </c>
      <c r="L3335" s="83" t="str">
        <f t="shared" si="571"/>
        <v/>
      </c>
      <c r="M3335" s="53" t="str">
        <f>IF(K3335="","",COUNTIF($K$7:K3335,"ﾘｽﾄ１"))</f>
        <v/>
      </c>
      <c r="N3335" s="53" t="str">
        <f t="shared" si="572"/>
        <v/>
      </c>
      <c r="O3335" s="54" t="str">
        <f t="shared" si="573"/>
        <v/>
      </c>
      <c r="P3335" s="53" t="str">
        <f t="shared" si="564"/>
        <v/>
      </c>
      <c r="Q3335" s="52" t="str">
        <f t="shared" si="565"/>
        <v/>
      </c>
      <c r="R3335" s="55" t="str">
        <f t="shared" si="566"/>
        <v/>
      </c>
      <c r="S3335" s="52" t="str">
        <f t="shared" si="574"/>
        <v/>
      </c>
      <c r="T3335" s="83" t="str">
        <f t="shared" si="567"/>
        <v/>
      </c>
      <c r="U3335" s="53" t="str">
        <f>IF(S3335="","",COUNTIF($S$7:S3335,"該当２"))</f>
        <v/>
      </c>
      <c r="V3335" s="56" t="str">
        <f t="shared" si="568"/>
        <v/>
      </c>
      <c r="W3335" s="83" t="str">
        <f t="shared" si="569"/>
        <v/>
      </c>
      <c r="X3335" s="53" t="str">
        <f>IF(V3335="","",COUNTIF($V$7:V3335,"該当３"))</f>
        <v/>
      </c>
    </row>
    <row r="3336" spans="2:24">
      <c r="B3336" s="78"/>
      <c r="C3336" s="77"/>
      <c r="D3336" s="78"/>
      <c r="E3336" s="77"/>
      <c r="K3336" s="52" t="str">
        <f t="shared" si="570"/>
        <v/>
      </c>
      <c r="L3336" s="83" t="str">
        <f t="shared" si="571"/>
        <v/>
      </c>
      <c r="M3336" s="53" t="str">
        <f>IF(K3336="","",COUNTIF($K$7:K3336,"ﾘｽﾄ１"))</f>
        <v/>
      </c>
      <c r="N3336" s="53" t="str">
        <f t="shared" si="572"/>
        <v/>
      </c>
      <c r="O3336" s="54" t="str">
        <f t="shared" si="573"/>
        <v/>
      </c>
      <c r="P3336" s="53" t="str">
        <f t="shared" si="564"/>
        <v/>
      </c>
      <c r="Q3336" s="52" t="str">
        <f t="shared" si="565"/>
        <v/>
      </c>
      <c r="R3336" s="55" t="str">
        <f t="shared" si="566"/>
        <v/>
      </c>
      <c r="S3336" s="52" t="str">
        <f t="shared" si="574"/>
        <v/>
      </c>
      <c r="T3336" s="83" t="str">
        <f t="shared" si="567"/>
        <v/>
      </c>
      <c r="U3336" s="53" t="str">
        <f>IF(S3336="","",COUNTIF($S$7:S3336,"該当２"))</f>
        <v/>
      </c>
      <c r="V3336" s="56" t="str">
        <f t="shared" si="568"/>
        <v/>
      </c>
      <c r="W3336" s="83" t="str">
        <f t="shared" si="569"/>
        <v/>
      </c>
      <c r="X3336" s="53" t="str">
        <f>IF(V3336="","",COUNTIF($V$7:V3336,"該当３"))</f>
        <v/>
      </c>
    </row>
    <row r="3337" spans="2:24">
      <c r="B3337" s="78"/>
      <c r="C3337" s="77"/>
      <c r="D3337" s="78"/>
      <c r="E3337" s="77"/>
      <c r="K3337" s="52" t="str">
        <f t="shared" si="570"/>
        <v/>
      </c>
      <c r="L3337" s="83" t="str">
        <f t="shared" si="571"/>
        <v/>
      </c>
      <c r="M3337" s="53" t="str">
        <f>IF(K3337="","",COUNTIF($K$7:K3337,"ﾘｽﾄ１"))</f>
        <v/>
      </c>
      <c r="N3337" s="53" t="str">
        <f t="shared" si="572"/>
        <v/>
      </c>
      <c r="O3337" s="54" t="str">
        <f t="shared" si="573"/>
        <v/>
      </c>
      <c r="P3337" s="53" t="str">
        <f t="shared" si="564"/>
        <v/>
      </c>
      <c r="Q3337" s="52" t="str">
        <f t="shared" si="565"/>
        <v/>
      </c>
      <c r="R3337" s="55" t="str">
        <f t="shared" si="566"/>
        <v/>
      </c>
      <c r="S3337" s="52" t="str">
        <f t="shared" si="574"/>
        <v/>
      </c>
      <c r="T3337" s="83" t="str">
        <f t="shared" si="567"/>
        <v/>
      </c>
      <c r="U3337" s="53" t="str">
        <f>IF(S3337="","",COUNTIF($S$7:S3337,"該当２"))</f>
        <v/>
      </c>
      <c r="V3337" s="56" t="str">
        <f t="shared" si="568"/>
        <v/>
      </c>
      <c r="W3337" s="83" t="str">
        <f t="shared" si="569"/>
        <v/>
      </c>
      <c r="X3337" s="53" t="str">
        <f>IF(V3337="","",COUNTIF($V$7:V3337,"該当３"))</f>
        <v/>
      </c>
    </row>
    <row r="3338" spans="2:24">
      <c r="B3338" s="78"/>
      <c r="C3338" s="77"/>
      <c r="D3338" s="78"/>
      <c r="E3338" s="77"/>
      <c r="K3338" s="52" t="str">
        <f t="shared" si="570"/>
        <v/>
      </c>
      <c r="L3338" s="83" t="str">
        <f t="shared" si="571"/>
        <v/>
      </c>
      <c r="M3338" s="53" t="str">
        <f>IF(K3338="","",COUNTIF($K$7:K3338,"ﾘｽﾄ１"))</f>
        <v/>
      </c>
      <c r="N3338" s="53" t="str">
        <f t="shared" si="572"/>
        <v/>
      </c>
      <c r="O3338" s="54" t="str">
        <f t="shared" si="573"/>
        <v/>
      </c>
      <c r="P3338" s="53" t="str">
        <f t="shared" ref="P3338:P3401" si="575">IF(O3338="該当１",G3338,"")</f>
        <v/>
      </c>
      <c r="Q3338" s="52" t="str">
        <f t="shared" ref="Q3338:Q3401" si="576">IF(O3338="該当１","ﾘｽﾄ2","")</f>
        <v/>
      </c>
      <c r="R3338" s="55" t="str">
        <f t="shared" ref="R3338:R3401" si="577">IF(Q3338="ﾘｽﾄ2",H3338,"")</f>
        <v/>
      </c>
      <c r="S3338" s="52" t="str">
        <f t="shared" si="574"/>
        <v/>
      </c>
      <c r="T3338" s="83" t="str">
        <f t="shared" ref="T3338:T3401" si="578">IF(S3338="該当２",H3338,"")</f>
        <v/>
      </c>
      <c r="U3338" s="53" t="str">
        <f>IF(S3338="","",COUNTIF($S$7:S3338,"該当２"))</f>
        <v/>
      </c>
      <c r="V3338" s="56" t="str">
        <f t="shared" ref="V3338:V3401" si="579">IF(AND($S$2=H3338,E3338&gt;0,E3338&lt;998),"該当３","")</f>
        <v/>
      </c>
      <c r="W3338" s="83" t="str">
        <f t="shared" ref="W3338:W3401" si="580">IF(V3338="該当３",I3338,"")</f>
        <v/>
      </c>
      <c r="X3338" s="53" t="str">
        <f>IF(V3338="","",COUNTIF($V$7:V3338,"該当３"))</f>
        <v/>
      </c>
    </row>
    <row r="3339" spans="2:24">
      <c r="B3339" s="78"/>
      <c r="C3339" s="77"/>
      <c r="D3339" s="78"/>
      <c r="E3339" s="77"/>
      <c r="K3339" s="52" t="str">
        <f t="shared" ref="K3339:K3402" si="581">IF(AND($C3339&gt;0,$H3339=""),"ﾘｽﾄ１","")</f>
        <v/>
      </c>
      <c r="L3339" s="83" t="str">
        <f t="shared" ref="L3339:L3402" si="582">IF(K3339="ﾘｽﾄ１",G3339,"")</f>
        <v/>
      </c>
      <c r="M3339" s="53" t="str">
        <f>IF(K3339="","",COUNTIF($K$7:K3339,"ﾘｽﾄ１"))</f>
        <v/>
      </c>
      <c r="N3339" s="53" t="str">
        <f t="shared" ref="N3339:N3402" si="583">IF(AND(D3339=0,E3339&gt;0),"同一区","")</f>
        <v/>
      </c>
      <c r="O3339" s="54" t="str">
        <f t="shared" ref="O3339:O3402" si="584">IF(AND(EXACT($K$2,G3339),H3339&gt;0),"該当１","")</f>
        <v/>
      </c>
      <c r="P3339" s="53" t="str">
        <f t="shared" si="575"/>
        <v/>
      </c>
      <c r="Q3339" s="52" t="str">
        <f t="shared" si="576"/>
        <v/>
      </c>
      <c r="R3339" s="55" t="str">
        <f t="shared" si="577"/>
        <v/>
      </c>
      <c r="S3339" s="52" t="str">
        <f t="shared" ref="S3339:S3402" si="585">IF(AND(Q3339="ﾘｽﾄ2",OR(I3339=0,AND(N3339="同一区",E3339=1))),"該当２","")</f>
        <v/>
      </c>
      <c r="T3339" s="83" t="str">
        <f t="shared" si="578"/>
        <v/>
      </c>
      <c r="U3339" s="53" t="str">
        <f>IF(S3339="","",COUNTIF($S$7:S3339,"該当２"))</f>
        <v/>
      </c>
      <c r="V3339" s="56" t="str">
        <f t="shared" si="579"/>
        <v/>
      </c>
      <c r="W3339" s="83" t="str">
        <f t="shared" si="580"/>
        <v/>
      </c>
      <c r="X3339" s="53" t="str">
        <f>IF(V3339="","",COUNTIF($V$7:V3339,"該当３"))</f>
        <v/>
      </c>
    </row>
    <row r="3340" spans="2:24">
      <c r="B3340" s="78"/>
      <c r="C3340" s="77"/>
      <c r="D3340" s="78"/>
      <c r="E3340" s="77"/>
      <c r="K3340" s="52" t="str">
        <f t="shared" si="581"/>
        <v/>
      </c>
      <c r="L3340" s="83" t="str">
        <f t="shared" si="582"/>
        <v/>
      </c>
      <c r="M3340" s="53" t="str">
        <f>IF(K3340="","",COUNTIF($K$7:K3340,"ﾘｽﾄ１"))</f>
        <v/>
      </c>
      <c r="N3340" s="53" t="str">
        <f t="shared" si="583"/>
        <v/>
      </c>
      <c r="O3340" s="54" t="str">
        <f t="shared" si="584"/>
        <v/>
      </c>
      <c r="P3340" s="53" t="str">
        <f t="shared" si="575"/>
        <v/>
      </c>
      <c r="Q3340" s="52" t="str">
        <f t="shared" si="576"/>
        <v/>
      </c>
      <c r="R3340" s="55" t="str">
        <f t="shared" si="577"/>
        <v/>
      </c>
      <c r="S3340" s="52" t="str">
        <f t="shared" si="585"/>
        <v/>
      </c>
      <c r="T3340" s="83" t="str">
        <f t="shared" si="578"/>
        <v/>
      </c>
      <c r="U3340" s="53" t="str">
        <f>IF(S3340="","",COUNTIF($S$7:S3340,"該当２"))</f>
        <v/>
      </c>
      <c r="V3340" s="56" t="str">
        <f t="shared" si="579"/>
        <v/>
      </c>
      <c r="W3340" s="83" t="str">
        <f t="shared" si="580"/>
        <v/>
      </c>
      <c r="X3340" s="53" t="str">
        <f>IF(V3340="","",COUNTIF($V$7:V3340,"該当３"))</f>
        <v/>
      </c>
    </row>
    <row r="3341" spans="2:24">
      <c r="B3341" s="78"/>
      <c r="C3341" s="77"/>
      <c r="D3341" s="78"/>
      <c r="E3341" s="77"/>
      <c r="K3341" s="52" t="str">
        <f t="shared" si="581"/>
        <v/>
      </c>
      <c r="L3341" s="83" t="str">
        <f t="shared" si="582"/>
        <v/>
      </c>
      <c r="M3341" s="53" t="str">
        <f>IF(K3341="","",COUNTIF($K$7:K3341,"ﾘｽﾄ１"))</f>
        <v/>
      </c>
      <c r="N3341" s="53" t="str">
        <f t="shared" si="583"/>
        <v/>
      </c>
      <c r="O3341" s="54" t="str">
        <f t="shared" si="584"/>
        <v/>
      </c>
      <c r="P3341" s="53" t="str">
        <f t="shared" si="575"/>
        <v/>
      </c>
      <c r="Q3341" s="52" t="str">
        <f t="shared" si="576"/>
        <v/>
      </c>
      <c r="R3341" s="55" t="str">
        <f t="shared" si="577"/>
        <v/>
      </c>
      <c r="S3341" s="52" t="str">
        <f t="shared" si="585"/>
        <v/>
      </c>
      <c r="T3341" s="83" t="str">
        <f t="shared" si="578"/>
        <v/>
      </c>
      <c r="U3341" s="53" t="str">
        <f>IF(S3341="","",COUNTIF($S$7:S3341,"該当２"))</f>
        <v/>
      </c>
      <c r="V3341" s="56" t="str">
        <f t="shared" si="579"/>
        <v/>
      </c>
      <c r="W3341" s="83" t="str">
        <f t="shared" si="580"/>
        <v/>
      </c>
      <c r="X3341" s="53" t="str">
        <f>IF(V3341="","",COUNTIF($V$7:V3341,"該当３"))</f>
        <v/>
      </c>
    </row>
    <row r="3342" spans="2:24">
      <c r="B3342" s="78"/>
      <c r="C3342" s="77"/>
      <c r="D3342" s="78"/>
      <c r="E3342" s="77"/>
      <c r="K3342" s="52" t="str">
        <f t="shared" si="581"/>
        <v/>
      </c>
      <c r="L3342" s="83" t="str">
        <f t="shared" si="582"/>
        <v/>
      </c>
      <c r="M3342" s="53" t="str">
        <f>IF(K3342="","",COUNTIF($K$7:K3342,"ﾘｽﾄ１"))</f>
        <v/>
      </c>
      <c r="N3342" s="53" t="str">
        <f t="shared" si="583"/>
        <v/>
      </c>
      <c r="O3342" s="54" t="str">
        <f t="shared" si="584"/>
        <v/>
      </c>
      <c r="P3342" s="53" t="str">
        <f t="shared" si="575"/>
        <v/>
      </c>
      <c r="Q3342" s="52" t="str">
        <f t="shared" si="576"/>
        <v/>
      </c>
      <c r="R3342" s="55" t="str">
        <f t="shared" si="577"/>
        <v/>
      </c>
      <c r="S3342" s="52" t="str">
        <f t="shared" si="585"/>
        <v/>
      </c>
      <c r="T3342" s="83" t="str">
        <f t="shared" si="578"/>
        <v/>
      </c>
      <c r="U3342" s="53" t="str">
        <f>IF(S3342="","",COUNTIF($S$7:S3342,"該当２"))</f>
        <v/>
      </c>
      <c r="V3342" s="56" t="str">
        <f t="shared" si="579"/>
        <v/>
      </c>
      <c r="W3342" s="83" t="str">
        <f t="shared" si="580"/>
        <v/>
      </c>
      <c r="X3342" s="53" t="str">
        <f>IF(V3342="","",COUNTIF($V$7:V3342,"該当３"))</f>
        <v/>
      </c>
    </row>
    <row r="3343" spans="2:24">
      <c r="B3343" s="78"/>
      <c r="C3343" s="77"/>
      <c r="D3343" s="78"/>
      <c r="E3343" s="77"/>
      <c r="K3343" s="52" t="str">
        <f t="shared" si="581"/>
        <v/>
      </c>
      <c r="L3343" s="83" t="str">
        <f t="shared" si="582"/>
        <v/>
      </c>
      <c r="M3343" s="53" t="str">
        <f>IF(K3343="","",COUNTIF($K$7:K3343,"ﾘｽﾄ１"))</f>
        <v/>
      </c>
      <c r="N3343" s="53" t="str">
        <f t="shared" si="583"/>
        <v/>
      </c>
      <c r="O3343" s="54" t="str">
        <f t="shared" si="584"/>
        <v/>
      </c>
      <c r="P3343" s="53" t="str">
        <f t="shared" si="575"/>
        <v/>
      </c>
      <c r="Q3343" s="52" t="str">
        <f t="shared" si="576"/>
        <v/>
      </c>
      <c r="R3343" s="55" t="str">
        <f t="shared" si="577"/>
        <v/>
      </c>
      <c r="S3343" s="52" t="str">
        <f t="shared" si="585"/>
        <v/>
      </c>
      <c r="T3343" s="83" t="str">
        <f t="shared" si="578"/>
        <v/>
      </c>
      <c r="U3343" s="53" t="str">
        <f>IF(S3343="","",COUNTIF($S$7:S3343,"該当２"))</f>
        <v/>
      </c>
      <c r="V3343" s="56" t="str">
        <f t="shared" si="579"/>
        <v/>
      </c>
      <c r="W3343" s="83" t="str">
        <f t="shared" si="580"/>
        <v/>
      </c>
      <c r="X3343" s="53" t="str">
        <f>IF(V3343="","",COUNTIF($V$7:V3343,"該当３"))</f>
        <v/>
      </c>
    </row>
    <row r="3344" spans="2:24">
      <c r="B3344" s="78"/>
      <c r="C3344" s="77"/>
      <c r="D3344" s="78"/>
      <c r="E3344" s="77"/>
      <c r="K3344" s="52" t="str">
        <f t="shared" si="581"/>
        <v/>
      </c>
      <c r="L3344" s="83" t="str">
        <f t="shared" si="582"/>
        <v/>
      </c>
      <c r="M3344" s="53" t="str">
        <f>IF(K3344="","",COUNTIF($K$7:K3344,"ﾘｽﾄ１"))</f>
        <v/>
      </c>
      <c r="N3344" s="53" t="str">
        <f t="shared" si="583"/>
        <v/>
      </c>
      <c r="O3344" s="54" t="str">
        <f t="shared" si="584"/>
        <v/>
      </c>
      <c r="P3344" s="53" t="str">
        <f t="shared" si="575"/>
        <v/>
      </c>
      <c r="Q3344" s="52" t="str">
        <f t="shared" si="576"/>
        <v/>
      </c>
      <c r="R3344" s="55" t="str">
        <f t="shared" si="577"/>
        <v/>
      </c>
      <c r="S3344" s="52" t="str">
        <f t="shared" si="585"/>
        <v/>
      </c>
      <c r="T3344" s="83" t="str">
        <f t="shared" si="578"/>
        <v/>
      </c>
      <c r="U3344" s="53" t="str">
        <f>IF(S3344="","",COUNTIF($S$7:S3344,"該当２"))</f>
        <v/>
      </c>
      <c r="V3344" s="56" t="str">
        <f t="shared" si="579"/>
        <v/>
      </c>
      <c r="W3344" s="83" t="str">
        <f t="shared" si="580"/>
        <v/>
      </c>
      <c r="X3344" s="53" t="str">
        <f>IF(V3344="","",COUNTIF($V$7:V3344,"該当３"))</f>
        <v/>
      </c>
    </row>
    <row r="3345" spans="2:24">
      <c r="B3345" s="78"/>
      <c r="C3345" s="77"/>
      <c r="D3345" s="78"/>
      <c r="E3345" s="77"/>
      <c r="K3345" s="52" t="str">
        <f t="shared" si="581"/>
        <v/>
      </c>
      <c r="L3345" s="83" t="str">
        <f t="shared" si="582"/>
        <v/>
      </c>
      <c r="M3345" s="53" t="str">
        <f>IF(K3345="","",COUNTIF($K$7:K3345,"ﾘｽﾄ１"))</f>
        <v/>
      </c>
      <c r="N3345" s="53" t="str">
        <f t="shared" si="583"/>
        <v/>
      </c>
      <c r="O3345" s="54" t="str">
        <f t="shared" si="584"/>
        <v/>
      </c>
      <c r="P3345" s="53" t="str">
        <f t="shared" si="575"/>
        <v/>
      </c>
      <c r="Q3345" s="52" t="str">
        <f t="shared" si="576"/>
        <v/>
      </c>
      <c r="R3345" s="55" t="str">
        <f t="shared" si="577"/>
        <v/>
      </c>
      <c r="S3345" s="52" t="str">
        <f t="shared" si="585"/>
        <v/>
      </c>
      <c r="T3345" s="83" t="str">
        <f t="shared" si="578"/>
        <v/>
      </c>
      <c r="U3345" s="53" t="str">
        <f>IF(S3345="","",COUNTIF($S$7:S3345,"該当２"))</f>
        <v/>
      </c>
      <c r="V3345" s="56" t="str">
        <f t="shared" si="579"/>
        <v/>
      </c>
      <c r="W3345" s="83" t="str">
        <f t="shared" si="580"/>
        <v/>
      </c>
      <c r="X3345" s="53" t="str">
        <f>IF(V3345="","",COUNTIF($V$7:V3345,"該当３"))</f>
        <v/>
      </c>
    </row>
    <row r="3346" spans="2:24">
      <c r="B3346" s="78"/>
      <c r="C3346" s="77"/>
      <c r="D3346" s="78"/>
      <c r="E3346" s="77"/>
      <c r="K3346" s="52" t="str">
        <f t="shared" si="581"/>
        <v/>
      </c>
      <c r="L3346" s="83" t="str">
        <f t="shared" si="582"/>
        <v/>
      </c>
      <c r="M3346" s="53" t="str">
        <f>IF(K3346="","",COUNTIF($K$7:K3346,"ﾘｽﾄ１"))</f>
        <v/>
      </c>
      <c r="N3346" s="53" t="str">
        <f t="shared" si="583"/>
        <v/>
      </c>
      <c r="O3346" s="54" t="str">
        <f t="shared" si="584"/>
        <v/>
      </c>
      <c r="P3346" s="53" t="str">
        <f t="shared" si="575"/>
        <v/>
      </c>
      <c r="Q3346" s="52" t="str">
        <f t="shared" si="576"/>
        <v/>
      </c>
      <c r="R3346" s="55" t="str">
        <f t="shared" si="577"/>
        <v/>
      </c>
      <c r="S3346" s="52" t="str">
        <f t="shared" si="585"/>
        <v/>
      </c>
      <c r="T3346" s="83" t="str">
        <f t="shared" si="578"/>
        <v/>
      </c>
      <c r="U3346" s="53" t="str">
        <f>IF(S3346="","",COUNTIF($S$7:S3346,"該当２"))</f>
        <v/>
      </c>
      <c r="V3346" s="56" t="str">
        <f t="shared" si="579"/>
        <v/>
      </c>
      <c r="W3346" s="83" t="str">
        <f t="shared" si="580"/>
        <v/>
      </c>
      <c r="X3346" s="53" t="str">
        <f>IF(V3346="","",COUNTIF($V$7:V3346,"該当３"))</f>
        <v/>
      </c>
    </row>
    <row r="3347" spans="2:24">
      <c r="B3347" s="78"/>
      <c r="C3347" s="77"/>
      <c r="D3347" s="78"/>
      <c r="E3347" s="77"/>
      <c r="K3347" s="52" t="str">
        <f t="shared" si="581"/>
        <v/>
      </c>
      <c r="L3347" s="83" t="str">
        <f t="shared" si="582"/>
        <v/>
      </c>
      <c r="M3347" s="53" t="str">
        <f>IF(K3347="","",COUNTIF($K$7:K3347,"ﾘｽﾄ１"))</f>
        <v/>
      </c>
      <c r="N3347" s="53" t="str">
        <f t="shared" si="583"/>
        <v/>
      </c>
      <c r="O3347" s="54" t="str">
        <f t="shared" si="584"/>
        <v/>
      </c>
      <c r="P3347" s="53" t="str">
        <f t="shared" si="575"/>
        <v/>
      </c>
      <c r="Q3347" s="52" t="str">
        <f t="shared" si="576"/>
        <v/>
      </c>
      <c r="R3347" s="55" t="str">
        <f t="shared" si="577"/>
        <v/>
      </c>
      <c r="S3347" s="52" t="str">
        <f t="shared" si="585"/>
        <v/>
      </c>
      <c r="T3347" s="83" t="str">
        <f t="shared" si="578"/>
        <v/>
      </c>
      <c r="U3347" s="53" t="str">
        <f>IF(S3347="","",COUNTIF($S$7:S3347,"該当２"))</f>
        <v/>
      </c>
      <c r="V3347" s="56" t="str">
        <f t="shared" si="579"/>
        <v/>
      </c>
      <c r="W3347" s="83" t="str">
        <f t="shared" si="580"/>
        <v/>
      </c>
      <c r="X3347" s="53" t="str">
        <f>IF(V3347="","",COUNTIF($V$7:V3347,"該当３"))</f>
        <v/>
      </c>
    </row>
    <row r="3348" spans="2:24">
      <c r="B3348" s="78"/>
      <c r="C3348" s="77"/>
      <c r="D3348" s="78"/>
      <c r="E3348" s="77"/>
      <c r="K3348" s="52" t="str">
        <f t="shared" si="581"/>
        <v/>
      </c>
      <c r="L3348" s="83" t="str">
        <f t="shared" si="582"/>
        <v/>
      </c>
      <c r="M3348" s="53" t="str">
        <f>IF(K3348="","",COUNTIF($K$7:K3348,"ﾘｽﾄ１"))</f>
        <v/>
      </c>
      <c r="N3348" s="53" t="str">
        <f t="shared" si="583"/>
        <v/>
      </c>
      <c r="O3348" s="54" t="str">
        <f t="shared" si="584"/>
        <v/>
      </c>
      <c r="P3348" s="53" t="str">
        <f t="shared" si="575"/>
        <v/>
      </c>
      <c r="Q3348" s="52" t="str">
        <f t="shared" si="576"/>
        <v/>
      </c>
      <c r="R3348" s="55" t="str">
        <f t="shared" si="577"/>
        <v/>
      </c>
      <c r="S3348" s="52" t="str">
        <f t="shared" si="585"/>
        <v/>
      </c>
      <c r="T3348" s="83" t="str">
        <f t="shared" si="578"/>
        <v/>
      </c>
      <c r="U3348" s="53" t="str">
        <f>IF(S3348="","",COUNTIF($S$7:S3348,"該当２"))</f>
        <v/>
      </c>
      <c r="V3348" s="56" t="str">
        <f t="shared" si="579"/>
        <v/>
      </c>
      <c r="W3348" s="83" t="str">
        <f t="shared" si="580"/>
        <v/>
      </c>
      <c r="X3348" s="53" t="str">
        <f>IF(V3348="","",COUNTIF($V$7:V3348,"該当３"))</f>
        <v/>
      </c>
    </row>
    <row r="3349" spans="2:24">
      <c r="B3349" s="78"/>
      <c r="C3349" s="77"/>
      <c r="D3349" s="78"/>
      <c r="E3349" s="77"/>
      <c r="K3349" s="52" t="str">
        <f t="shared" si="581"/>
        <v/>
      </c>
      <c r="L3349" s="83" t="str">
        <f t="shared" si="582"/>
        <v/>
      </c>
      <c r="M3349" s="53" t="str">
        <f>IF(K3349="","",COUNTIF($K$7:K3349,"ﾘｽﾄ１"))</f>
        <v/>
      </c>
      <c r="N3349" s="53" t="str">
        <f t="shared" si="583"/>
        <v/>
      </c>
      <c r="O3349" s="54" t="str">
        <f t="shared" si="584"/>
        <v/>
      </c>
      <c r="P3349" s="53" t="str">
        <f t="shared" si="575"/>
        <v/>
      </c>
      <c r="Q3349" s="52" t="str">
        <f t="shared" si="576"/>
        <v/>
      </c>
      <c r="R3349" s="55" t="str">
        <f t="shared" si="577"/>
        <v/>
      </c>
      <c r="S3349" s="52" t="str">
        <f t="shared" si="585"/>
        <v/>
      </c>
      <c r="T3349" s="83" t="str">
        <f t="shared" si="578"/>
        <v/>
      </c>
      <c r="U3349" s="53" t="str">
        <f>IF(S3349="","",COUNTIF($S$7:S3349,"該当２"))</f>
        <v/>
      </c>
      <c r="V3349" s="56" t="str">
        <f t="shared" si="579"/>
        <v/>
      </c>
      <c r="W3349" s="83" t="str">
        <f t="shared" si="580"/>
        <v/>
      </c>
      <c r="X3349" s="53" t="str">
        <f>IF(V3349="","",COUNTIF($V$7:V3349,"該当３"))</f>
        <v/>
      </c>
    </row>
    <row r="3350" spans="2:24">
      <c r="B3350" s="78"/>
      <c r="C3350" s="77"/>
      <c r="D3350" s="78"/>
      <c r="E3350" s="77"/>
      <c r="K3350" s="52" t="str">
        <f t="shared" si="581"/>
        <v/>
      </c>
      <c r="L3350" s="83" t="str">
        <f t="shared" si="582"/>
        <v/>
      </c>
      <c r="M3350" s="53" t="str">
        <f>IF(K3350="","",COUNTIF($K$7:K3350,"ﾘｽﾄ１"))</f>
        <v/>
      </c>
      <c r="N3350" s="53" t="str">
        <f t="shared" si="583"/>
        <v/>
      </c>
      <c r="O3350" s="54" t="str">
        <f t="shared" si="584"/>
        <v/>
      </c>
      <c r="P3350" s="53" t="str">
        <f t="shared" si="575"/>
        <v/>
      </c>
      <c r="Q3350" s="52" t="str">
        <f t="shared" si="576"/>
        <v/>
      </c>
      <c r="R3350" s="55" t="str">
        <f t="shared" si="577"/>
        <v/>
      </c>
      <c r="S3350" s="52" t="str">
        <f t="shared" si="585"/>
        <v/>
      </c>
      <c r="T3350" s="83" t="str">
        <f t="shared" si="578"/>
        <v/>
      </c>
      <c r="U3350" s="53" t="str">
        <f>IF(S3350="","",COUNTIF($S$7:S3350,"該当２"))</f>
        <v/>
      </c>
      <c r="V3350" s="56" t="str">
        <f t="shared" si="579"/>
        <v/>
      </c>
      <c r="W3350" s="83" t="str">
        <f t="shared" si="580"/>
        <v/>
      </c>
      <c r="X3350" s="53" t="str">
        <f>IF(V3350="","",COUNTIF($V$7:V3350,"該当３"))</f>
        <v/>
      </c>
    </row>
    <row r="3351" spans="2:24">
      <c r="B3351" s="78"/>
      <c r="C3351" s="77"/>
      <c r="D3351" s="78"/>
      <c r="E3351" s="77"/>
      <c r="K3351" s="52" t="str">
        <f t="shared" si="581"/>
        <v/>
      </c>
      <c r="L3351" s="83" t="str">
        <f t="shared" si="582"/>
        <v/>
      </c>
      <c r="M3351" s="53" t="str">
        <f>IF(K3351="","",COUNTIF($K$7:K3351,"ﾘｽﾄ１"))</f>
        <v/>
      </c>
      <c r="N3351" s="53" t="str">
        <f t="shared" si="583"/>
        <v/>
      </c>
      <c r="O3351" s="54" t="str">
        <f t="shared" si="584"/>
        <v/>
      </c>
      <c r="P3351" s="53" t="str">
        <f t="shared" si="575"/>
        <v/>
      </c>
      <c r="Q3351" s="52" t="str">
        <f t="shared" si="576"/>
        <v/>
      </c>
      <c r="R3351" s="55" t="str">
        <f t="shared" si="577"/>
        <v/>
      </c>
      <c r="S3351" s="52" t="str">
        <f t="shared" si="585"/>
        <v/>
      </c>
      <c r="T3351" s="83" t="str">
        <f t="shared" si="578"/>
        <v/>
      </c>
      <c r="U3351" s="53" t="str">
        <f>IF(S3351="","",COUNTIF($S$7:S3351,"該当２"))</f>
        <v/>
      </c>
      <c r="V3351" s="56" t="str">
        <f t="shared" si="579"/>
        <v/>
      </c>
      <c r="W3351" s="83" t="str">
        <f t="shared" si="580"/>
        <v/>
      </c>
      <c r="X3351" s="53" t="str">
        <f>IF(V3351="","",COUNTIF($V$7:V3351,"該当３"))</f>
        <v/>
      </c>
    </row>
    <row r="3352" spans="2:24">
      <c r="B3352" s="78"/>
      <c r="C3352" s="77"/>
      <c r="D3352" s="78"/>
      <c r="E3352" s="77"/>
      <c r="K3352" s="52" t="str">
        <f t="shared" si="581"/>
        <v/>
      </c>
      <c r="L3352" s="83" t="str">
        <f t="shared" si="582"/>
        <v/>
      </c>
      <c r="M3352" s="53" t="str">
        <f>IF(K3352="","",COUNTIF($K$7:K3352,"ﾘｽﾄ１"))</f>
        <v/>
      </c>
      <c r="N3352" s="53" t="str">
        <f t="shared" si="583"/>
        <v/>
      </c>
      <c r="O3352" s="54" t="str">
        <f t="shared" si="584"/>
        <v/>
      </c>
      <c r="P3352" s="53" t="str">
        <f t="shared" si="575"/>
        <v/>
      </c>
      <c r="Q3352" s="52" t="str">
        <f t="shared" si="576"/>
        <v/>
      </c>
      <c r="R3352" s="55" t="str">
        <f t="shared" si="577"/>
        <v/>
      </c>
      <c r="S3352" s="52" t="str">
        <f t="shared" si="585"/>
        <v/>
      </c>
      <c r="T3352" s="83" t="str">
        <f t="shared" si="578"/>
        <v/>
      </c>
      <c r="U3352" s="53" t="str">
        <f>IF(S3352="","",COUNTIF($S$7:S3352,"該当２"))</f>
        <v/>
      </c>
      <c r="V3352" s="56" t="str">
        <f t="shared" si="579"/>
        <v/>
      </c>
      <c r="W3352" s="83" t="str">
        <f t="shared" si="580"/>
        <v/>
      </c>
      <c r="X3352" s="53" t="str">
        <f>IF(V3352="","",COUNTIF($V$7:V3352,"該当３"))</f>
        <v/>
      </c>
    </row>
    <row r="3353" spans="2:24">
      <c r="B3353" s="78"/>
      <c r="C3353" s="77"/>
      <c r="D3353" s="78"/>
      <c r="E3353" s="77"/>
      <c r="K3353" s="52" t="str">
        <f t="shared" si="581"/>
        <v/>
      </c>
      <c r="L3353" s="83" t="str">
        <f t="shared" si="582"/>
        <v/>
      </c>
      <c r="M3353" s="53" t="str">
        <f>IF(K3353="","",COUNTIF($K$7:K3353,"ﾘｽﾄ１"))</f>
        <v/>
      </c>
      <c r="N3353" s="53" t="str">
        <f t="shared" si="583"/>
        <v/>
      </c>
      <c r="O3353" s="54" t="str">
        <f t="shared" si="584"/>
        <v/>
      </c>
      <c r="P3353" s="53" t="str">
        <f t="shared" si="575"/>
        <v/>
      </c>
      <c r="Q3353" s="52" t="str">
        <f t="shared" si="576"/>
        <v/>
      </c>
      <c r="R3353" s="55" t="str">
        <f t="shared" si="577"/>
        <v/>
      </c>
      <c r="S3353" s="52" t="str">
        <f t="shared" si="585"/>
        <v/>
      </c>
      <c r="T3353" s="83" t="str">
        <f t="shared" si="578"/>
        <v/>
      </c>
      <c r="U3353" s="53" t="str">
        <f>IF(S3353="","",COUNTIF($S$7:S3353,"該当２"))</f>
        <v/>
      </c>
      <c r="V3353" s="56" t="str">
        <f t="shared" si="579"/>
        <v/>
      </c>
      <c r="W3353" s="83" t="str">
        <f t="shared" si="580"/>
        <v/>
      </c>
      <c r="X3353" s="53" t="str">
        <f>IF(V3353="","",COUNTIF($V$7:V3353,"該当３"))</f>
        <v/>
      </c>
    </row>
    <row r="3354" spans="2:24">
      <c r="B3354" s="78"/>
      <c r="C3354" s="77"/>
      <c r="D3354" s="78"/>
      <c r="E3354" s="77"/>
      <c r="K3354" s="52" t="str">
        <f t="shared" si="581"/>
        <v/>
      </c>
      <c r="L3354" s="83" t="str">
        <f t="shared" si="582"/>
        <v/>
      </c>
      <c r="M3354" s="53" t="str">
        <f>IF(K3354="","",COUNTIF($K$7:K3354,"ﾘｽﾄ１"))</f>
        <v/>
      </c>
      <c r="N3354" s="53" t="str">
        <f t="shared" si="583"/>
        <v/>
      </c>
      <c r="O3354" s="54" t="str">
        <f t="shared" si="584"/>
        <v/>
      </c>
      <c r="P3354" s="53" t="str">
        <f t="shared" si="575"/>
        <v/>
      </c>
      <c r="Q3354" s="52" t="str">
        <f t="shared" si="576"/>
        <v/>
      </c>
      <c r="R3354" s="55" t="str">
        <f t="shared" si="577"/>
        <v/>
      </c>
      <c r="S3354" s="52" t="str">
        <f t="shared" si="585"/>
        <v/>
      </c>
      <c r="T3354" s="83" t="str">
        <f t="shared" si="578"/>
        <v/>
      </c>
      <c r="U3354" s="53" t="str">
        <f>IF(S3354="","",COUNTIF($S$7:S3354,"該当２"))</f>
        <v/>
      </c>
      <c r="V3354" s="56" t="str">
        <f t="shared" si="579"/>
        <v/>
      </c>
      <c r="W3354" s="83" t="str">
        <f t="shared" si="580"/>
        <v/>
      </c>
      <c r="X3354" s="53" t="str">
        <f>IF(V3354="","",COUNTIF($V$7:V3354,"該当３"))</f>
        <v/>
      </c>
    </row>
    <row r="3355" spans="2:24">
      <c r="B3355" s="78"/>
      <c r="C3355" s="77"/>
      <c r="D3355" s="78"/>
      <c r="E3355" s="77"/>
      <c r="K3355" s="52" t="str">
        <f t="shared" si="581"/>
        <v/>
      </c>
      <c r="L3355" s="83" t="str">
        <f t="shared" si="582"/>
        <v/>
      </c>
      <c r="M3355" s="53" t="str">
        <f>IF(K3355="","",COUNTIF($K$7:K3355,"ﾘｽﾄ１"))</f>
        <v/>
      </c>
      <c r="N3355" s="53" t="str">
        <f t="shared" si="583"/>
        <v/>
      </c>
      <c r="O3355" s="54" t="str">
        <f t="shared" si="584"/>
        <v/>
      </c>
      <c r="P3355" s="53" t="str">
        <f t="shared" si="575"/>
        <v/>
      </c>
      <c r="Q3355" s="52" t="str">
        <f t="shared" si="576"/>
        <v/>
      </c>
      <c r="R3355" s="55" t="str">
        <f t="shared" si="577"/>
        <v/>
      </c>
      <c r="S3355" s="52" t="str">
        <f t="shared" si="585"/>
        <v/>
      </c>
      <c r="T3355" s="83" t="str">
        <f t="shared" si="578"/>
        <v/>
      </c>
      <c r="U3355" s="53" t="str">
        <f>IF(S3355="","",COUNTIF($S$7:S3355,"該当２"))</f>
        <v/>
      </c>
      <c r="V3355" s="56" t="str">
        <f t="shared" si="579"/>
        <v/>
      </c>
      <c r="W3355" s="83" t="str">
        <f t="shared" si="580"/>
        <v/>
      </c>
      <c r="X3355" s="53" t="str">
        <f>IF(V3355="","",COUNTIF($V$7:V3355,"該当３"))</f>
        <v/>
      </c>
    </row>
    <row r="3356" spans="2:24">
      <c r="B3356" s="78"/>
      <c r="C3356" s="77"/>
      <c r="D3356" s="78"/>
      <c r="E3356" s="77"/>
      <c r="K3356" s="52" t="str">
        <f t="shared" si="581"/>
        <v/>
      </c>
      <c r="L3356" s="83" t="str">
        <f t="shared" si="582"/>
        <v/>
      </c>
      <c r="M3356" s="53" t="str">
        <f>IF(K3356="","",COUNTIF($K$7:K3356,"ﾘｽﾄ１"))</f>
        <v/>
      </c>
      <c r="N3356" s="53" t="str">
        <f t="shared" si="583"/>
        <v/>
      </c>
      <c r="O3356" s="54" t="str">
        <f t="shared" si="584"/>
        <v/>
      </c>
      <c r="P3356" s="53" t="str">
        <f t="shared" si="575"/>
        <v/>
      </c>
      <c r="Q3356" s="52" t="str">
        <f t="shared" si="576"/>
        <v/>
      </c>
      <c r="R3356" s="55" t="str">
        <f t="shared" si="577"/>
        <v/>
      </c>
      <c r="S3356" s="52" t="str">
        <f t="shared" si="585"/>
        <v/>
      </c>
      <c r="T3356" s="83" t="str">
        <f t="shared" si="578"/>
        <v/>
      </c>
      <c r="U3356" s="53" t="str">
        <f>IF(S3356="","",COUNTIF($S$7:S3356,"該当２"))</f>
        <v/>
      </c>
      <c r="V3356" s="56" t="str">
        <f t="shared" si="579"/>
        <v/>
      </c>
      <c r="W3356" s="83" t="str">
        <f t="shared" si="580"/>
        <v/>
      </c>
      <c r="X3356" s="53" t="str">
        <f>IF(V3356="","",COUNTIF($V$7:V3356,"該当３"))</f>
        <v/>
      </c>
    </row>
    <row r="3357" spans="2:24">
      <c r="B3357" s="78"/>
      <c r="C3357" s="77"/>
      <c r="D3357" s="78"/>
      <c r="E3357" s="77"/>
      <c r="K3357" s="52" t="str">
        <f t="shared" si="581"/>
        <v/>
      </c>
      <c r="L3357" s="83" t="str">
        <f t="shared" si="582"/>
        <v/>
      </c>
      <c r="M3357" s="53" t="str">
        <f>IF(K3357="","",COUNTIF($K$7:K3357,"ﾘｽﾄ１"))</f>
        <v/>
      </c>
      <c r="N3357" s="53" t="str">
        <f t="shared" si="583"/>
        <v/>
      </c>
      <c r="O3357" s="54" t="str">
        <f t="shared" si="584"/>
        <v/>
      </c>
      <c r="P3357" s="53" t="str">
        <f t="shared" si="575"/>
        <v/>
      </c>
      <c r="Q3357" s="52" t="str">
        <f t="shared" si="576"/>
        <v/>
      </c>
      <c r="R3357" s="55" t="str">
        <f t="shared" si="577"/>
        <v/>
      </c>
      <c r="S3357" s="52" t="str">
        <f t="shared" si="585"/>
        <v/>
      </c>
      <c r="T3357" s="83" t="str">
        <f t="shared" si="578"/>
        <v/>
      </c>
      <c r="U3357" s="53" t="str">
        <f>IF(S3357="","",COUNTIF($S$7:S3357,"該当２"))</f>
        <v/>
      </c>
      <c r="V3357" s="56" t="str">
        <f t="shared" si="579"/>
        <v/>
      </c>
      <c r="W3357" s="83" t="str">
        <f t="shared" si="580"/>
        <v/>
      </c>
      <c r="X3357" s="53" t="str">
        <f>IF(V3357="","",COUNTIF($V$7:V3357,"該当３"))</f>
        <v/>
      </c>
    </row>
    <row r="3358" spans="2:24">
      <c r="B3358" s="78"/>
      <c r="C3358" s="77"/>
      <c r="D3358" s="78"/>
      <c r="E3358" s="77"/>
      <c r="H3358" s="84"/>
      <c r="K3358" s="52" t="str">
        <f t="shared" si="581"/>
        <v/>
      </c>
      <c r="L3358" s="83" t="str">
        <f t="shared" si="582"/>
        <v/>
      </c>
      <c r="M3358" s="53" t="str">
        <f>IF(K3358="","",COUNTIF($K$7:K3358,"ﾘｽﾄ１"))</f>
        <v/>
      </c>
      <c r="N3358" s="53" t="str">
        <f t="shared" si="583"/>
        <v/>
      </c>
      <c r="O3358" s="54" t="str">
        <f t="shared" si="584"/>
        <v/>
      </c>
      <c r="P3358" s="53" t="str">
        <f t="shared" si="575"/>
        <v/>
      </c>
      <c r="Q3358" s="52" t="str">
        <f t="shared" si="576"/>
        <v/>
      </c>
      <c r="R3358" s="55" t="str">
        <f t="shared" si="577"/>
        <v/>
      </c>
      <c r="S3358" s="52" t="str">
        <f t="shared" si="585"/>
        <v/>
      </c>
      <c r="T3358" s="83" t="str">
        <f t="shared" si="578"/>
        <v/>
      </c>
      <c r="U3358" s="53" t="str">
        <f>IF(S3358="","",COUNTIF($S$7:S3358,"該当２"))</f>
        <v/>
      </c>
      <c r="V3358" s="56" t="str">
        <f t="shared" si="579"/>
        <v/>
      </c>
      <c r="W3358" s="83" t="str">
        <f t="shared" si="580"/>
        <v/>
      </c>
      <c r="X3358" s="53" t="str">
        <f>IF(V3358="","",COUNTIF($V$7:V3358,"該当３"))</f>
        <v/>
      </c>
    </row>
    <row r="3359" spans="2:24">
      <c r="B3359" s="78"/>
      <c r="C3359" s="77"/>
      <c r="D3359" s="78"/>
      <c r="E3359" s="77"/>
      <c r="H3359" s="85"/>
      <c r="K3359" s="52" t="str">
        <f t="shared" si="581"/>
        <v/>
      </c>
      <c r="L3359" s="83" t="str">
        <f t="shared" si="582"/>
        <v/>
      </c>
      <c r="M3359" s="53" t="str">
        <f>IF(K3359="","",COUNTIF($K$7:K3359,"ﾘｽﾄ１"))</f>
        <v/>
      </c>
      <c r="N3359" s="53" t="str">
        <f t="shared" si="583"/>
        <v/>
      </c>
      <c r="O3359" s="54" t="str">
        <f t="shared" si="584"/>
        <v/>
      </c>
      <c r="P3359" s="53" t="str">
        <f t="shared" si="575"/>
        <v/>
      </c>
      <c r="Q3359" s="52" t="str">
        <f t="shared" si="576"/>
        <v/>
      </c>
      <c r="R3359" s="55" t="str">
        <f t="shared" si="577"/>
        <v/>
      </c>
      <c r="S3359" s="52" t="str">
        <f t="shared" si="585"/>
        <v/>
      </c>
      <c r="T3359" s="83" t="str">
        <f t="shared" si="578"/>
        <v/>
      </c>
      <c r="U3359" s="53" t="str">
        <f>IF(S3359="","",COUNTIF($S$7:S3359,"該当２"))</f>
        <v/>
      </c>
      <c r="V3359" s="56" t="str">
        <f t="shared" si="579"/>
        <v/>
      </c>
      <c r="W3359" s="83" t="str">
        <f t="shared" si="580"/>
        <v/>
      </c>
      <c r="X3359" s="53" t="str">
        <f>IF(V3359="","",COUNTIF($V$7:V3359,"該当３"))</f>
        <v/>
      </c>
    </row>
    <row r="3360" spans="2:24">
      <c r="B3360" s="78"/>
      <c r="C3360" s="77"/>
      <c r="D3360" s="78"/>
      <c r="E3360" s="77"/>
      <c r="H3360" s="85"/>
      <c r="K3360" s="52" t="str">
        <f t="shared" si="581"/>
        <v/>
      </c>
      <c r="L3360" s="83" t="str">
        <f t="shared" si="582"/>
        <v/>
      </c>
      <c r="M3360" s="53" t="str">
        <f>IF(K3360="","",COUNTIF($K$7:K3360,"ﾘｽﾄ１"))</f>
        <v/>
      </c>
      <c r="N3360" s="53" t="str">
        <f t="shared" si="583"/>
        <v/>
      </c>
      <c r="O3360" s="54" t="str">
        <f t="shared" si="584"/>
        <v/>
      </c>
      <c r="P3360" s="53" t="str">
        <f t="shared" si="575"/>
        <v/>
      </c>
      <c r="Q3360" s="52" t="str">
        <f t="shared" si="576"/>
        <v/>
      </c>
      <c r="R3360" s="55" t="str">
        <f t="shared" si="577"/>
        <v/>
      </c>
      <c r="S3360" s="52" t="str">
        <f t="shared" si="585"/>
        <v/>
      </c>
      <c r="T3360" s="83" t="str">
        <f t="shared" si="578"/>
        <v/>
      </c>
      <c r="U3360" s="53" t="str">
        <f>IF(S3360="","",COUNTIF($S$7:S3360,"該当２"))</f>
        <v/>
      </c>
      <c r="V3360" s="56" t="str">
        <f t="shared" si="579"/>
        <v/>
      </c>
      <c r="W3360" s="83" t="str">
        <f t="shared" si="580"/>
        <v/>
      </c>
      <c r="X3360" s="53" t="str">
        <f>IF(V3360="","",COUNTIF($V$7:V3360,"該当３"))</f>
        <v/>
      </c>
    </row>
    <row r="3361" spans="2:24">
      <c r="B3361" s="78"/>
      <c r="C3361" s="77"/>
      <c r="D3361" s="78"/>
      <c r="E3361" s="77"/>
      <c r="H3361" s="85"/>
      <c r="K3361" s="52" t="str">
        <f t="shared" si="581"/>
        <v/>
      </c>
      <c r="L3361" s="83" t="str">
        <f t="shared" si="582"/>
        <v/>
      </c>
      <c r="M3361" s="53" t="str">
        <f>IF(K3361="","",COUNTIF($K$7:K3361,"ﾘｽﾄ１"))</f>
        <v/>
      </c>
      <c r="N3361" s="53" t="str">
        <f t="shared" si="583"/>
        <v/>
      </c>
      <c r="O3361" s="54" t="str">
        <f t="shared" si="584"/>
        <v/>
      </c>
      <c r="P3361" s="53" t="str">
        <f t="shared" si="575"/>
        <v/>
      </c>
      <c r="Q3361" s="52" t="str">
        <f t="shared" si="576"/>
        <v/>
      </c>
      <c r="R3361" s="55" t="str">
        <f t="shared" si="577"/>
        <v/>
      </c>
      <c r="S3361" s="52" t="str">
        <f t="shared" si="585"/>
        <v/>
      </c>
      <c r="T3361" s="83" t="str">
        <f t="shared" si="578"/>
        <v/>
      </c>
      <c r="U3361" s="53" t="str">
        <f>IF(S3361="","",COUNTIF($S$7:S3361,"該当２"))</f>
        <v/>
      </c>
      <c r="V3361" s="56" t="str">
        <f t="shared" si="579"/>
        <v/>
      </c>
      <c r="W3361" s="83" t="str">
        <f t="shared" si="580"/>
        <v/>
      </c>
      <c r="X3361" s="53" t="str">
        <f>IF(V3361="","",COUNTIF($V$7:V3361,"該当３"))</f>
        <v/>
      </c>
    </row>
    <row r="3362" spans="2:24">
      <c r="B3362" s="78"/>
      <c r="C3362" s="77"/>
      <c r="D3362" s="78"/>
      <c r="E3362" s="77"/>
      <c r="H3362" s="85"/>
      <c r="K3362" s="52" t="str">
        <f t="shared" si="581"/>
        <v/>
      </c>
      <c r="L3362" s="83" t="str">
        <f t="shared" si="582"/>
        <v/>
      </c>
      <c r="M3362" s="53" t="str">
        <f>IF(K3362="","",COUNTIF($K$7:K3362,"ﾘｽﾄ１"))</f>
        <v/>
      </c>
      <c r="N3362" s="53" t="str">
        <f t="shared" si="583"/>
        <v/>
      </c>
      <c r="O3362" s="54" t="str">
        <f t="shared" si="584"/>
        <v/>
      </c>
      <c r="P3362" s="53" t="str">
        <f t="shared" si="575"/>
        <v/>
      </c>
      <c r="Q3362" s="52" t="str">
        <f t="shared" si="576"/>
        <v/>
      </c>
      <c r="R3362" s="55" t="str">
        <f t="shared" si="577"/>
        <v/>
      </c>
      <c r="S3362" s="52" t="str">
        <f t="shared" si="585"/>
        <v/>
      </c>
      <c r="T3362" s="83" t="str">
        <f t="shared" si="578"/>
        <v/>
      </c>
      <c r="U3362" s="53" t="str">
        <f>IF(S3362="","",COUNTIF($S$7:S3362,"該当２"))</f>
        <v/>
      </c>
      <c r="V3362" s="56" t="str">
        <f t="shared" si="579"/>
        <v/>
      </c>
      <c r="W3362" s="83" t="str">
        <f t="shared" si="580"/>
        <v/>
      </c>
      <c r="X3362" s="53" t="str">
        <f>IF(V3362="","",COUNTIF($V$7:V3362,"該当３"))</f>
        <v/>
      </c>
    </row>
    <row r="3363" spans="2:24">
      <c r="B3363" s="78"/>
      <c r="C3363" s="77"/>
      <c r="D3363" s="78"/>
      <c r="E3363" s="77"/>
      <c r="H3363" s="85"/>
      <c r="K3363" s="52" t="str">
        <f t="shared" si="581"/>
        <v/>
      </c>
      <c r="L3363" s="83" t="str">
        <f t="shared" si="582"/>
        <v/>
      </c>
      <c r="M3363" s="53" t="str">
        <f>IF(K3363="","",COUNTIF($K$7:K3363,"ﾘｽﾄ１"))</f>
        <v/>
      </c>
      <c r="N3363" s="53" t="str">
        <f t="shared" si="583"/>
        <v/>
      </c>
      <c r="O3363" s="54" t="str">
        <f t="shared" si="584"/>
        <v/>
      </c>
      <c r="P3363" s="53" t="str">
        <f t="shared" si="575"/>
        <v/>
      </c>
      <c r="Q3363" s="52" t="str">
        <f t="shared" si="576"/>
        <v/>
      </c>
      <c r="R3363" s="55" t="str">
        <f t="shared" si="577"/>
        <v/>
      </c>
      <c r="S3363" s="52" t="str">
        <f t="shared" si="585"/>
        <v/>
      </c>
      <c r="T3363" s="83" t="str">
        <f t="shared" si="578"/>
        <v/>
      </c>
      <c r="U3363" s="53" t="str">
        <f>IF(S3363="","",COUNTIF($S$7:S3363,"該当２"))</f>
        <v/>
      </c>
      <c r="V3363" s="56" t="str">
        <f t="shared" si="579"/>
        <v/>
      </c>
      <c r="W3363" s="83" t="str">
        <f t="shared" si="580"/>
        <v/>
      </c>
      <c r="X3363" s="53" t="str">
        <f>IF(V3363="","",COUNTIF($V$7:V3363,"該当３"))</f>
        <v/>
      </c>
    </row>
    <row r="3364" spans="2:24">
      <c r="B3364" s="78"/>
      <c r="C3364" s="77"/>
      <c r="D3364" s="78"/>
      <c r="E3364" s="77"/>
      <c r="H3364" s="85"/>
      <c r="K3364" s="52" t="str">
        <f t="shared" si="581"/>
        <v/>
      </c>
      <c r="L3364" s="83" t="str">
        <f t="shared" si="582"/>
        <v/>
      </c>
      <c r="M3364" s="53" t="str">
        <f>IF(K3364="","",COUNTIF($K$7:K3364,"ﾘｽﾄ１"))</f>
        <v/>
      </c>
      <c r="N3364" s="53" t="str">
        <f t="shared" si="583"/>
        <v/>
      </c>
      <c r="O3364" s="54" t="str">
        <f t="shared" si="584"/>
        <v/>
      </c>
      <c r="P3364" s="53" t="str">
        <f t="shared" si="575"/>
        <v/>
      </c>
      <c r="Q3364" s="52" t="str">
        <f t="shared" si="576"/>
        <v/>
      </c>
      <c r="R3364" s="55" t="str">
        <f t="shared" si="577"/>
        <v/>
      </c>
      <c r="S3364" s="52" t="str">
        <f t="shared" si="585"/>
        <v/>
      </c>
      <c r="T3364" s="83" t="str">
        <f t="shared" si="578"/>
        <v/>
      </c>
      <c r="U3364" s="53" t="str">
        <f>IF(S3364="","",COUNTIF($S$7:S3364,"該当２"))</f>
        <v/>
      </c>
      <c r="V3364" s="56" t="str">
        <f t="shared" si="579"/>
        <v/>
      </c>
      <c r="W3364" s="83" t="str">
        <f t="shared" si="580"/>
        <v/>
      </c>
      <c r="X3364" s="53" t="str">
        <f>IF(V3364="","",COUNTIF($V$7:V3364,"該当３"))</f>
        <v/>
      </c>
    </row>
    <row r="3365" spans="2:24">
      <c r="B3365" s="78"/>
      <c r="C3365" s="77"/>
      <c r="D3365" s="78"/>
      <c r="E3365" s="77"/>
      <c r="H3365" s="85"/>
      <c r="K3365" s="52" t="str">
        <f t="shared" si="581"/>
        <v/>
      </c>
      <c r="L3365" s="83" t="str">
        <f t="shared" si="582"/>
        <v/>
      </c>
      <c r="M3365" s="53" t="str">
        <f>IF(K3365="","",COUNTIF($K$7:K3365,"ﾘｽﾄ１"))</f>
        <v/>
      </c>
      <c r="N3365" s="53" t="str">
        <f t="shared" si="583"/>
        <v/>
      </c>
      <c r="O3365" s="54" t="str">
        <f t="shared" si="584"/>
        <v/>
      </c>
      <c r="P3365" s="53" t="str">
        <f t="shared" si="575"/>
        <v/>
      </c>
      <c r="Q3365" s="52" t="str">
        <f t="shared" si="576"/>
        <v/>
      </c>
      <c r="R3365" s="55" t="str">
        <f t="shared" si="577"/>
        <v/>
      </c>
      <c r="S3365" s="52" t="str">
        <f t="shared" si="585"/>
        <v/>
      </c>
      <c r="T3365" s="83" t="str">
        <f t="shared" si="578"/>
        <v/>
      </c>
      <c r="U3365" s="53" t="str">
        <f>IF(S3365="","",COUNTIF($S$7:S3365,"該当２"))</f>
        <v/>
      </c>
      <c r="V3365" s="56" t="str">
        <f t="shared" si="579"/>
        <v/>
      </c>
      <c r="W3365" s="83" t="str">
        <f t="shared" si="580"/>
        <v/>
      </c>
      <c r="X3365" s="53" t="str">
        <f>IF(V3365="","",COUNTIF($V$7:V3365,"該当３"))</f>
        <v/>
      </c>
    </row>
    <row r="3366" spans="2:24">
      <c r="B3366" s="78"/>
      <c r="C3366" s="77"/>
      <c r="D3366" s="78"/>
      <c r="E3366" s="77"/>
      <c r="H3366" s="85"/>
      <c r="K3366" s="52" t="str">
        <f t="shared" si="581"/>
        <v/>
      </c>
      <c r="L3366" s="83" t="str">
        <f t="shared" si="582"/>
        <v/>
      </c>
      <c r="M3366" s="53" t="str">
        <f>IF(K3366="","",COUNTIF($K$7:K3366,"ﾘｽﾄ１"))</f>
        <v/>
      </c>
      <c r="N3366" s="53" t="str">
        <f t="shared" si="583"/>
        <v/>
      </c>
      <c r="O3366" s="54" t="str">
        <f t="shared" si="584"/>
        <v/>
      </c>
      <c r="P3366" s="53" t="str">
        <f t="shared" si="575"/>
        <v/>
      </c>
      <c r="Q3366" s="52" t="str">
        <f t="shared" si="576"/>
        <v/>
      </c>
      <c r="R3366" s="55" t="str">
        <f t="shared" si="577"/>
        <v/>
      </c>
      <c r="S3366" s="52" t="str">
        <f t="shared" si="585"/>
        <v/>
      </c>
      <c r="T3366" s="83" t="str">
        <f t="shared" si="578"/>
        <v/>
      </c>
      <c r="U3366" s="53" t="str">
        <f>IF(S3366="","",COUNTIF($S$7:S3366,"該当２"))</f>
        <v/>
      </c>
      <c r="V3366" s="56" t="str">
        <f t="shared" si="579"/>
        <v/>
      </c>
      <c r="W3366" s="83" t="str">
        <f t="shared" si="580"/>
        <v/>
      </c>
      <c r="X3366" s="53" t="str">
        <f>IF(V3366="","",COUNTIF($V$7:V3366,"該当３"))</f>
        <v/>
      </c>
    </row>
    <row r="3367" spans="2:24">
      <c r="B3367" s="78"/>
      <c r="C3367" s="77"/>
      <c r="D3367" s="78"/>
      <c r="E3367" s="77"/>
      <c r="H3367" s="85"/>
      <c r="K3367" s="52" t="str">
        <f t="shared" si="581"/>
        <v/>
      </c>
      <c r="L3367" s="83" t="str">
        <f t="shared" si="582"/>
        <v/>
      </c>
      <c r="M3367" s="53" t="str">
        <f>IF(K3367="","",COUNTIF($K$7:K3367,"ﾘｽﾄ１"))</f>
        <v/>
      </c>
      <c r="N3367" s="53" t="str">
        <f t="shared" si="583"/>
        <v/>
      </c>
      <c r="O3367" s="54" t="str">
        <f t="shared" si="584"/>
        <v/>
      </c>
      <c r="P3367" s="53" t="str">
        <f t="shared" si="575"/>
        <v/>
      </c>
      <c r="Q3367" s="52" t="str">
        <f t="shared" si="576"/>
        <v/>
      </c>
      <c r="R3367" s="55" t="str">
        <f t="shared" si="577"/>
        <v/>
      </c>
      <c r="S3367" s="52" t="str">
        <f t="shared" si="585"/>
        <v/>
      </c>
      <c r="T3367" s="83" t="str">
        <f t="shared" si="578"/>
        <v/>
      </c>
      <c r="U3367" s="53" t="str">
        <f>IF(S3367="","",COUNTIF($S$7:S3367,"該当２"))</f>
        <v/>
      </c>
      <c r="V3367" s="56" t="str">
        <f t="shared" si="579"/>
        <v/>
      </c>
      <c r="W3367" s="83" t="str">
        <f t="shared" si="580"/>
        <v/>
      </c>
      <c r="X3367" s="53" t="str">
        <f>IF(V3367="","",COUNTIF($V$7:V3367,"該当３"))</f>
        <v/>
      </c>
    </row>
    <row r="3368" spans="2:24">
      <c r="B3368" s="78"/>
      <c r="C3368" s="77"/>
      <c r="D3368" s="78"/>
      <c r="E3368" s="77"/>
      <c r="H3368" s="85"/>
      <c r="K3368" s="52" t="str">
        <f t="shared" si="581"/>
        <v/>
      </c>
      <c r="L3368" s="83" t="str">
        <f t="shared" si="582"/>
        <v/>
      </c>
      <c r="M3368" s="53" t="str">
        <f>IF(K3368="","",COUNTIF($K$7:K3368,"ﾘｽﾄ１"))</f>
        <v/>
      </c>
      <c r="N3368" s="53" t="str">
        <f t="shared" si="583"/>
        <v/>
      </c>
      <c r="O3368" s="54" t="str">
        <f t="shared" si="584"/>
        <v/>
      </c>
      <c r="P3368" s="53" t="str">
        <f t="shared" si="575"/>
        <v/>
      </c>
      <c r="Q3368" s="52" t="str">
        <f t="shared" si="576"/>
        <v/>
      </c>
      <c r="R3368" s="55" t="str">
        <f t="shared" si="577"/>
        <v/>
      </c>
      <c r="S3368" s="52" t="str">
        <f t="shared" si="585"/>
        <v/>
      </c>
      <c r="T3368" s="83" t="str">
        <f t="shared" si="578"/>
        <v/>
      </c>
      <c r="U3368" s="53" t="str">
        <f>IF(S3368="","",COUNTIF($S$7:S3368,"該当２"))</f>
        <v/>
      </c>
      <c r="V3368" s="56" t="str">
        <f t="shared" si="579"/>
        <v/>
      </c>
      <c r="W3368" s="83" t="str">
        <f t="shared" si="580"/>
        <v/>
      </c>
      <c r="X3368" s="53" t="str">
        <f>IF(V3368="","",COUNTIF($V$7:V3368,"該当３"))</f>
        <v/>
      </c>
    </row>
    <row r="3369" spans="2:24">
      <c r="B3369" s="78"/>
      <c r="C3369" s="77"/>
      <c r="D3369" s="78"/>
      <c r="E3369" s="77"/>
      <c r="H3369" s="85"/>
      <c r="K3369" s="52" t="str">
        <f t="shared" si="581"/>
        <v/>
      </c>
      <c r="L3369" s="83" t="str">
        <f t="shared" si="582"/>
        <v/>
      </c>
      <c r="M3369" s="53" t="str">
        <f>IF(K3369="","",COUNTIF($K$7:K3369,"ﾘｽﾄ１"))</f>
        <v/>
      </c>
      <c r="N3369" s="53" t="str">
        <f t="shared" si="583"/>
        <v/>
      </c>
      <c r="O3369" s="54" t="str">
        <f t="shared" si="584"/>
        <v/>
      </c>
      <c r="P3369" s="53" t="str">
        <f t="shared" si="575"/>
        <v/>
      </c>
      <c r="Q3369" s="52" t="str">
        <f t="shared" si="576"/>
        <v/>
      </c>
      <c r="R3369" s="55" t="str">
        <f t="shared" si="577"/>
        <v/>
      </c>
      <c r="S3369" s="52" t="str">
        <f t="shared" si="585"/>
        <v/>
      </c>
      <c r="T3369" s="83" t="str">
        <f t="shared" si="578"/>
        <v/>
      </c>
      <c r="U3369" s="53" t="str">
        <f>IF(S3369="","",COUNTIF($S$7:S3369,"該当２"))</f>
        <v/>
      </c>
      <c r="V3369" s="56" t="str">
        <f t="shared" si="579"/>
        <v/>
      </c>
      <c r="W3369" s="83" t="str">
        <f t="shared" si="580"/>
        <v/>
      </c>
      <c r="X3369" s="53" t="str">
        <f>IF(V3369="","",COUNTIF($V$7:V3369,"該当３"))</f>
        <v/>
      </c>
    </row>
    <row r="3370" spans="2:24">
      <c r="B3370" s="78"/>
      <c r="C3370" s="77"/>
      <c r="D3370" s="78"/>
      <c r="E3370" s="77"/>
      <c r="H3370" s="85"/>
      <c r="K3370" s="52" t="str">
        <f t="shared" si="581"/>
        <v/>
      </c>
      <c r="L3370" s="83" t="str">
        <f t="shared" si="582"/>
        <v/>
      </c>
      <c r="M3370" s="53" t="str">
        <f>IF(K3370="","",COUNTIF($K$7:K3370,"ﾘｽﾄ１"))</f>
        <v/>
      </c>
      <c r="N3370" s="53" t="str">
        <f t="shared" si="583"/>
        <v/>
      </c>
      <c r="O3370" s="54" t="str">
        <f t="shared" si="584"/>
        <v/>
      </c>
      <c r="P3370" s="53" t="str">
        <f t="shared" si="575"/>
        <v/>
      </c>
      <c r="Q3370" s="52" t="str">
        <f t="shared" si="576"/>
        <v/>
      </c>
      <c r="R3370" s="55" t="str">
        <f t="shared" si="577"/>
        <v/>
      </c>
      <c r="S3370" s="52" t="str">
        <f t="shared" si="585"/>
        <v/>
      </c>
      <c r="T3370" s="83" t="str">
        <f t="shared" si="578"/>
        <v/>
      </c>
      <c r="U3370" s="53" t="str">
        <f>IF(S3370="","",COUNTIF($S$7:S3370,"該当２"))</f>
        <v/>
      </c>
      <c r="V3370" s="56" t="str">
        <f t="shared" si="579"/>
        <v/>
      </c>
      <c r="W3370" s="83" t="str">
        <f t="shared" si="580"/>
        <v/>
      </c>
      <c r="X3370" s="53" t="str">
        <f>IF(V3370="","",COUNTIF($V$7:V3370,"該当３"))</f>
        <v/>
      </c>
    </row>
    <row r="3371" spans="2:24">
      <c r="B3371" s="78"/>
      <c r="C3371" s="77"/>
      <c r="D3371" s="78"/>
      <c r="E3371" s="77"/>
      <c r="H3371" s="85"/>
      <c r="K3371" s="52" t="str">
        <f t="shared" si="581"/>
        <v/>
      </c>
      <c r="L3371" s="83" t="str">
        <f t="shared" si="582"/>
        <v/>
      </c>
      <c r="M3371" s="53" t="str">
        <f>IF(K3371="","",COUNTIF($K$7:K3371,"ﾘｽﾄ１"))</f>
        <v/>
      </c>
      <c r="N3371" s="53" t="str">
        <f t="shared" si="583"/>
        <v/>
      </c>
      <c r="O3371" s="54" t="str">
        <f t="shared" si="584"/>
        <v/>
      </c>
      <c r="P3371" s="53" t="str">
        <f t="shared" si="575"/>
        <v/>
      </c>
      <c r="Q3371" s="52" t="str">
        <f t="shared" si="576"/>
        <v/>
      </c>
      <c r="R3371" s="55" t="str">
        <f t="shared" si="577"/>
        <v/>
      </c>
      <c r="S3371" s="52" t="str">
        <f t="shared" si="585"/>
        <v/>
      </c>
      <c r="T3371" s="83" t="str">
        <f t="shared" si="578"/>
        <v/>
      </c>
      <c r="U3371" s="53" t="str">
        <f>IF(S3371="","",COUNTIF($S$7:S3371,"該当２"))</f>
        <v/>
      </c>
      <c r="V3371" s="56" t="str">
        <f t="shared" si="579"/>
        <v/>
      </c>
      <c r="W3371" s="83" t="str">
        <f t="shared" si="580"/>
        <v/>
      </c>
      <c r="X3371" s="53" t="str">
        <f>IF(V3371="","",COUNTIF($V$7:V3371,"該当３"))</f>
        <v/>
      </c>
    </row>
    <row r="3372" spans="2:24">
      <c r="B3372" s="78"/>
      <c r="C3372" s="77"/>
      <c r="D3372" s="78"/>
      <c r="E3372" s="77"/>
      <c r="H3372" s="85"/>
      <c r="K3372" s="52" t="str">
        <f t="shared" si="581"/>
        <v/>
      </c>
      <c r="L3372" s="83" t="str">
        <f t="shared" si="582"/>
        <v/>
      </c>
      <c r="M3372" s="53" t="str">
        <f>IF(K3372="","",COUNTIF($K$7:K3372,"ﾘｽﾄ１"))</f>
        <v/>
      </c>
      <c r="N3372" s="53" t="str">
        <f t="shared" si="583"/>
        <v/>
      </c>
      <c r="O3372" s="54" t="str">
        <f t="shared" si="584"/>
        <v/>
      </c>
      <c r="P3372" s="53" t="str">
        <f t="shared" si="575"/>
        <v/>
      </c>
      <c r="Q3372" s="52" t="str">
        <f t="shared" si="576"/>
        <v/>
      </c>
      <c r="R3372" s="55" t="str">
        <f t="shared" si="577"/>
        <v/>
      </c>
      <c r="S3372" s="52" t="str">
        <f t="shared" si="585"/>
        <v/>
      </c>
      <c r="T3372" s="83" t="str">
        <f t="shared" si="578"/>
        <v/>
      </c>
      <c r="U3372" s="53" t="str">
        <f>IF(S3372="","",COUNTIF($S$7:S3372,"該当２"))</f>
        <v/>
      </c>
      <c r="V3372" s="56" t="str">
        <f t="shared" si="579"/>
        <v/>
      </c>
      <c r="W3372" s="83" t="str">
        <f t="shared" si="580"/>
        <v/>
      </c>
      <c r="X3372" s="53" t="str">
        <f>IF(V3372="","",COUNTIF($V$7:V3372,"該当３"))</f>
        <v/>
      </c>
    </row>
    <row r="3373" spans="2:24">
      <c r="B3373" s="78"/>
      <c r="C3373" s="77"/>
      <c r="D3373" s="78"/>
      <c r="E3373" s="77"/>
      <c r="H3373" s="85"/>
      <c r="K3373" s="52" t="str">
        <f t="shared" si="581"/>
        <v/>
      </c>
      <c r="L3373" s="83" t="str">
        <f t="shared" si="582"/>
        <v/>
      </c>
      <c r="M3373" s="53" t="str">
        <f>IF(K3373="","",COUNTIF($K$7:K3373,"ﾘｽﾄ１"))</f>
        <v/>
      </c>
      <c r="N3373" s="53" t="str">
        <f t="shared" si="583"/>
        <v/>
      </c>
      <c r="O3373" s="54" t="str">
        <f t="shared" si="584"/>
        <v/>
      </c>
      <c r="P3373" s="53" t="str">
        <f t="shared" si="575"/>
        <v/>
      </c>
      <c r="Q3373" s="52" t="str">
        <f t="shared" si="576"/>
        <v/>
      </c>
      <c r="R3373" s="55" t="str">
        <f t="shared" si="577"/>
        <v/>
      </c>
      <c r="S3373" s="52" t="str">
        <f t="shared" si="585"/>
        <v/>
      </c>
      <c r="T3373" s="83" t="str">
        <f t="shared" si="578"/>
        <v/>
      </c>
      <c r="U3373" s="53" t="str">
        <f>IF(S3373="","",COUNTIF($S$7:S3373,"該当２"))</f>
        <v/>
      </c>
      <c r="V3373" s="56" t="str">
        <f t="shared" si="579"/>
        <v/>
      </c>
      <c r="W3373" s="83" t="str">
        <f t="shared" si="580"/>
        <v/>
      </c>
      <c r="X3373" s="53" t="str">
        <f>IF(V3373="","",COUNTIF($V$7:V3373,"該当３"))</f>
        <v/>
      </c>
    </row>
    <row r="3374" spans="2:24">
      <c r="B3374" s="78"/>
      <c r="C3374" s="77"/>
      <c r="D3374" s="78"/>
      <c r="E3374" s="77"/>
      <c r="H3374" s="85"/>
      <c r="K3374" s="52" t="str">
        <f t="shared" si="581"/>
        <v/>
      </c>
      <c r="L3374" s="83" t="str">
        <f t="shared" si="582"/>
        <v/>
      </c>
      <c r="M3374" s="53" t="str">
        <f>IF(K3374="","",COUNTIF($K$7:K3374,"ﾘｽﾄ１"))</f>
        <v/>
      </c>
      <c r="N3374" s="53" t="str">
        <f t="shared" si="583"/>
        <v/>
      </c>
      <c r="O3374" s="54" t="str">
        <f t="shared" si="584"/>
        <v/>
      </c>
      <c r="P3374" s="53" t="str">
        <f t="shared" si="575"/>
        <v/>
      </c>
      <c r="Q3374" s="52" t="str">
        <f t="shared" si="576"/>
        <v/>
      </c>
      <c r="R3374" s="55" t="str">
        <f t="shared" si="577"/>
        <v/>
      </c>
      <c r="S3374" s="52" t="str">
        <f t="shared" si="585"/>
        <v/>
      </c>
      <c r="T3374" s="83" t="str">
        <f t="shared" si="578"/>
        <v/>
      </c>
      <c r="U3374" s="53" t="str">
        <f>IF(S3374="","",COUNTIF($S$7:S3374,"該当２"))</f>
        <v/>
      </c>
      <c r="V3374" s="56" t="str">
        <f t="shared" si="579"/>
        <v/>
      </c>
      <c r="W3374" s="83" t="str">
        <f t="shared" si="580"/>
        <v/>
      </c>
      <c r="X3374" s="53" t="str">
        <f>IF(V3374="","",COUNTIF($V$7:V3374,"該当３"))</f>
        <v/>
      </c>
    </row>
    <row r="3375" spans="2:24">
      <c r="B3375" s="78"/>
      <c r="C3375" s="77"/>
      <c r="D3375" s="78"/>
      <c r="E3375" s="77"/>
      <c r="K3375" s="52" t="str">
        <f t="shared" si="581"/>
        <v/>
      </c>
      <c r="L3375" s="83" t="str">
        <f t="shared" si="582"/>
        <v/>
      </c>
      <c r="M3375" s="53" t="str">
        <f>IF(K3375="","",COUNTIF($K$7:K3375,"ﾘｽﾄ１"))</f>
        <v/>
      </c>
      <c r="N3375" s="53" t="str">
        <f t="shared" si="583"/>
        <v/>
      </c>
      <c r="O3375" s="54" t="str">
        <f t="shared" si="584"/>
        <v/>
      </c>
      <c r="P3375" s="53" t="str">
        <f t="shared" si="575"/>
        <v/>
      </c>
      <c r="Q3375" s="52" t="str">
        <f t="shared" si="576"/>
        <v/>
      </c>
      <c r="R3375" s="55" t="str">
        <f t="shared" si="577"/>
        <v/>
      </c>
      <c r="S3375" s="52" t="str">
        <f t="shared" si="585"/>
        <v/>
      </c>
      <c r="T3375" s="83" t="str">
        <f t="shared" si="578"/>
        <v/>
      </c>
      <c r="U3375" s="53" t="str">
        <f>IF(S3375="","",COUNTIF($S$7:S3375,"該当２"))</f>
        <v/>
      </c>
      <c r="V3375" s="56" t="str">
        <f t="shared" si="579"/>
        <v/>
      </c>
      <c r="W3375" s="83" t="str">
        <f t="shared" si="580"/>
        <v/>
      </c>
      <c r="X3375" s="53" t="str">
        <f>IF(V3375="","",COUNTIF($V$7:V3375,"該当３"))</f>
        <v/>
      </c>
    </row>
    <row r="3376" spans="2:24">
      <c r="B3376" s="78"/>
      <c r="C3376" s="77"/>
      <c r="D3376" s="78"/>
      <c r="E3376" s="77"/>
      <c r="K3376" s="52" t="str">
        <f t="shared" si="581"/>
        <v/>
      </c>
      <c r="L3376" s="83" t="str">
        <f t="shared" si="582"/>
        <v/>
      </c>
      <c r="M3376" s="53" t="str">
        <f>IF(K3376="","",COUNTIF($K$7:K3376,"ﾘｽﾄ１"))</f>
        <v/>
      </c>
      <c r="N3376" s="53" t="str">
        <f t="shared" si="583"/>
        <v/>
      </c>
      <c r="O3376" s="54" t="str">
        <f t="shared" si="584"/>
        <v/>
      </c>
      <c r="P3376" s="53" t="str">
        <f t="shared" si="575"/>
        <v/>
      </c>
      <c r="Q3376" s="52" t="str">
        <f t="shared" si="576"/>
        <v/>
      </c>
      <c r="R3376" s="55" t="str">
        <f t="shared" si="577"/>
        <v/>
      </c>
      <c r="S3376" s="52" t="str">
        <f t="shared" si="585"/>
        <v/>
      </c>
      <c r="T3376" s="83" t="str">
        <f t="shared" si="578"/>
        <v/>
      </c>
      <c r="U3376" s="53" t="str">
        <f>IF(S3376="","",COUNTIF($S$7:S3376,"該当２"))</f>
        <v/>
      </c>
      <c r="V3376" s="56" t="str">
        <f t="shared" si="579"/>
        <v/>
      </c>
      <c r="W3376" s="83" t="str">
        <f t="shared" si="580"/>
        <v/>
      </c>
      <c r="X3376" s="53" t="str">
        <f>IF(V3376="","",COUNTIF($V$7:V3376,"該当３"))</f>
        <v/>
      </c>
    </row>
    <row r="3377" spans="2:24">
      <c r="B3377" s="78"/>
      <c r="C3377" s="77"/>
      <c r="D3377" s="78"/>
      <c r="E3377" s="77"/>
      <c r="K3377" s="52" t="str">
        <f t="shared" si="581"/>
        <v/>
      </c>
      <c r="L3377" s="83" t="str">
        <f t="shared" si="582"/>
        <v/>
      </c>
      <c r="M3377" s="53" t="str">
        <f>IF(K3377="","",COUNTIF($K$7:K3377,"ﾘｽﾄ１"))</f>
        <v/>
      </c>
      <c r="N3377" s="53" t="str">
        <f t="shared" si="583"/>
        <v/>
      </c>
      <c r="O3377" s="54" t="str">
        <f t="shared" si="584"/>
        <v/>
      </c>
      <c r="P3377" s="53" t="str">
        <f t="shared" si="575"/>
        <v/>
      </c>
      <c r="Q3377" s="52" t="str">
        <f t="shared" si="576"/>
        <v/>
      </c>
      <c r="R3377" s="55" t="str">
        <f t="shared" si="577"/>
        <v/>
      </c>
      <c r="S3377" s="52" t="str">
        <f t="shared" si="585"/>
        <v/>
      </c>
      <c r="T3377" s="83" t="str">
        <f t="shared" si="578"/>
        <v/>
      </c>
      <c r="U3377" s="53" t="str">
        <f>IF(S3377="","",COUNTIF($S$7:S3377,"該当２"))</f>
        <v/>
      </c>
      <c r="V3377" s="56" t="str">
        <f t="shared" si="579"/>
        <v/>
      </c>
      <c r="W3377" s="83" t="str">
        <f t="shared" si="580"/>
        <v/>
      </c>
      <c r="X3377" s="53" t="str">
        <f>IF(V3377="","",COUNTIF($V$7:V3377,"該当３"))</f>
        <v/>
      </c>
    </row>
    <row r="3378" spans="2:24">
      <c r="B3378" s="78"/>
      <c r="C3378" s="77"/>
      <c r="D3378" s="78"/>
      <c r="E3378" s="77"/>
      <c r="K3378" s="52" t="str">
        <f t="shared" si="581"/>
        <v/>
      </c>
      <c r="L3378" s="83" t="str">
        <f t="shared" si="582"/>
        <v/>
      </c>
      <c r="M3378" s="53" t="str">
        <f>IF(K3378="","",COUNTIF($K$7:K3378,"ﾘｽﾄ１"))</f>
        <v/>
      </c>
      <c r="N3378" s="53" t="str">
        <f t="shared" si="583"/>
        <v/>
      </c>
      <c r="O3378" s="54" t="str">
        <f t="shared" si="584"/>
        <v/>
      </c>
      <c r="P3378" s="53" t="str">
        <f t="shared" si="575"/>
        <v/>
      </c>
      <c r="Q3378" s="52" t="str">
        <f t="shared" si="576"/>
        <v/>
      </c>
      <c r="R3378" s="55" t="str">
        <f t="shared" si="577"/>
        <v/>
      </c>
      <c r="S3378" s="52" t="str">
        <f t="shared" si="585"/>
        <v/>
      </c>
      <c r="T3378" s="83" t="str">
        <f t="shared" si="578"/>
        <v/>
      </c>
      <c r="U3378" s="53" t="str">
        <f>IF(S3378="","",COUNTIF($S$7:S3378,"該当２"))</f>
        <v/>
      </c>
      <c r="V3378" s="56" t="str">
        <f t="shared" si="579"/>
        <v/>
      </c>
      <c r="W3378" s="83" t="str">
        <f t="shared" si="580"/>
        <v/>
      </c>
      <c r="X3378" s="53" t="str">
        <f>IF(V3378="","",COUNTIF($V$7:V3378,"該当３"))</f>
        <v/>
      </c>
    </row>
    <row r="3379" spans="2:24">
      <c r="B3379" s="78"/>
      <c r="C3379" s="77"/>
      <c r="D3379" s="78"/>
      <c r="E3379" s="77"/>
      <c r="K3379" s="52" t="str">
        <f t="shared" si="581"/>
        <v/>
      </c>
      <c r="L3379" s="83" t="str">
        <f t="shared" si="582"/>
        <v/>
      </c>
      <c r="M3379" s="53" t="str">
        <f>IF(K3379="","",COUNTIF($K$7:K3379,"ﾘｽﾄ１"))</f>
        <v/>
      </c>
      <c r="N3379" s="53" t="str">
        <f t="shared" si="583"/>
        <v/>
      </c>
      <c r="O3379" s="54" t="str">
        <f t="shared" si="584"/>
        <v/>
      </c>
      <c r="P3379" s="53" t="str">
        <f t="shared" si="575"/>
        <v/>
      </c>
      <c r="Q3379" s="52" t="str">
        <f t="shared" si="576"/>
        <v/>
      </c>
      <c r="R3379" s="55" t="str">
        <f t="shared" si="577"/>
        <v/>
      </c>
      <c r="S3379" s="52" t="str">
        <f t="shared" si="585"/>
        <v/>
      </c>
      <c r="T3379" s="83" t="str">
        <f t="shared" si="578"/>
        <v/>
      </c>
      <c r="U3379" s="53" t="str">
        <f>IF(S3379="","",COUNTIF($S$7:S3379,"該当２"))</f>
        <v/>
      </c>
      <c r="V3379" s="56" t="str">
        <f t="shared" si="579"/>
        <v/>
      </c>
      <c r="W3379" s="83" t="str">
        <f t="shared" si="580"/>
        <v/>
      </c>
      <c r="X3379" s="53" t="str">
        <f>IF(V3379="","",COUNTIF($V$7:V3379,"該当３"))</f>
        <v/>
      </c>
    </row>
    <row r="3380" spans="2:24">
      <c r="B3380" s="78"/>
      <c r="C3380" s="77"/>
      <c r="D3380" s="78"/>
      <c r="E3380" s="77"/>
      <c r="K3380" s="52" t="str">
        <f t="shared" si="581"/>
        <v/>
      </c>
      <c r="L3380" s="83" t="str">
        <f t="shared" si="582"/>
        <v/>
      </c>
      <c r="M3380" s="53" t="str">
        <f>IF(K3380="","",COUNTIF($K$7:K3380,"ﾘｽﾄ１"))</f>
        <v/>
      </c>
      <c r="N3380" s="53" t="str">
        <f t="shared" si="583"/>
        <v/>
      </c>
      <c r="O3380" s="54" t="str">
        <f t="shared" si="584"/>
        <v/>
      </c>
      <c r="P3380" s="53" t="str">
        <f t="shared" si="575"/>
        <v/>
      </c>
      <c r="Q3380" s="52" t="str">
        <f t="shared" si="576"/>
        <v/>
      </c>
      <c r="R3380" s="55" t="str">
        <f t="shared" si="577"/>
        <v/>
      </c>
      <c r="S3380" s="52" t="str">
        <f t="shared" si="585"/>
        <v/>
      </c>
      <c r="T3380" s="83" t="str">
        <f t="shared" si="578"/>
        <v/>
      </c>
      <c r="U3380" s="53" t="str">
        <f>IF(S3380="","",COUNTIF($S$7:S3380,"該当２"))</f>
        <v/>
      </c>
      <c r="V3380" s="56" t="str">
        <f t="shared" si="579"/>
        <v/>
      </c>
      <c r="W3380" s="83" t="str">
        <f t="shared" si="580"/>
        <v/>
      </c>
      <c r="X3380" s="53" t="str">
        <f>IF(V3380="","",COUNTIF($V$7:V3380,"該当３"))</f>
        <v/>
      </c>
    </row>
    <row r="3381" spans="2:24">
      <c r="B3381" s="78"/>
      <c r="C3381" s="77"/>
      <c r="D3381" s="78"/>
      <c r="E3381" s="77"/>
      <c r="K3381" s="52" t="str">
        <f t="shared" si="581"/>
        <v/>
      </c>
      <c r="L3381" s="83" t="str">
        <f t="shared" si="582"/>
        <v/>
      </c>
      <c r="M3381" s="53" t="str">
        <f>IF(K3381="","",COUNTIF($K$7:K3381,"ﾘｽﾄ１"))</f>
        <v/>
      </c>
      <c r="N3381" s="53" t="str">
        <f t="shared" si="583"/>
        <v/>
      </c>
      <c r="O3381" s="54" t="str">
        <f t="shared" si="584"/>
        <v/>
      </c>
      <c r="P3381" s="53" t="str">
        <f t="shared" si="575"/>
        <v/>
      </c>
      <c r="Q3381" s="52" t="str">
        <f t="shared" si="576"/>
        <v/>
      </c>
      <c r="R3381" s="55" t="str">
        <f t="shared" si="577"/>
        <v/>
      </c>
      <c r="S3381" s="52" t="str">
        <f t="shared" si="585"/>
        <v/>
      </c>
      <c r="T3381" s="83" t="str">
        <f t="shared" si="578"/>
        <v/>
      </c>
      <c r="U3381" s="53" t="str">
        <f>IF(S3381="","",COUNTIF($S$7:S3381,"該当２"))</f>
        <v/>
      </c>
      <c r="V3381" s="56" t="str">
        <f t="shared" si="579"/>
        <v/>
      </c>
      <c r="W3381" s="83" t="str">
        <f t="shared" si="580"/>
        <v/>
      </c>
      <c r="X3381" s="53" t="str">
        <f>IF(V3381="","",COUNTIF($V$7:V3381,"該当３"))</f>
        <v/>
      </c>
    </row>
    <row r="3382" spans="2:24">
      <c r="B3382" s="78"/>
      <c r="C3382" s="77"/>
      <c r="D3382" s="78"/>
      <c r="E3382" s="77"/>
      <c r="K3382" s="52" t="str">
        <f t="shared" si="581"/>
        <v/>
      </c>
      <c r="L3382" s="83" t="str">
        <f t="shared" si="582"/>
        <v/>
      </c>
      <c r="M3382" s="53" t="str">
        <f>IF(K3382="","",COUNTIF($K$7:K3382,"ﾘｽﾄ１"))</f>
        <v/>
      </c>
      <c r="N3382" s="53" t="str">
        <f t="shared" si="583"/>
        <v/>
      </c>
      <c r="O3382" s="54" t="str">
        <f t="shared" si="584"/>
        <v/>
      </c>
      <c r="P3382" s="53" t="str">
        <f t="shared" si="575"/>
        <v/>
      </c>
      <c r="Q3382" s="52" t="str">
        <f t="shared" si="576"/>
        <v/>
      </c>
      <c r="R3382" s="55" t="str">
        <f t="shared" si="577"/>
        <v/>
      </c>
      <c r="S3382" s="52" t="str">
        <f t="shared" si="585"/>
        <v/>
      </c>
      <c r="T3382" s="83" t="str">
        <f t="shared" si="578"/>
        <v/>
      </c>
      <c r="U3382" s="53" t="str">
        <f>IF(S3382="","",COUNTIF($S$7:S3382,"該当２"))</f>
        <v/>
      </c>
      <c r="V3382" s="56" t="str">
        <f t="shared" si="579"/>
        <v/>
      </c>
      <c r="W3382" s="83" t="str">
        <f t="shared" si="580"/>
        <v/>
      </c>
      <c r="X3382" s="53" t="str">
        <f>IF(V3382="","",COUNTIF($V$7:V3382,"該当３"))</f>
        <v/>
      </c>
    </row>
    <row r="3383" spans="2:24">
      <c r="B3383" s="78"/>
      <c r="C3383" s="77"/>
      <c r="D3383" s="78"/>
      <c r="E3383" s="77"/>
      <c r="K3383" s="52" t="str">
        <f t="shared" si="581"/>
        <v/>
      </c>
      <c r="L3383" s="83" t="str">
        <f t="shared" si="582"/>
        <v/>
      </c>
      <c r="M3383" s="53" t="str">
        <f>IF(K3383="","",COUNTIF($K$7:K3383,"ﾘｽﾄ１"))</f>
        <v/>
      </c>
      <c r="N3383" s="53" t="str">
        <f t="shared" si="583"/>
        <v/>
      </c>
      <c r="O3383" s="54" t="str">
        <f t="shared" si="584"/>
        <v/>
      </c>
      <c r="P3383" s="53" t="str">
        <f t="shared" si="575"/>
        <v/>
      </c>
      <c r="Q3383" s="52" t="str">
        <f t="shared" si="576"/>
        <v/>
      </c>
      <c r="R3383" s="55" t="str">
        <f t="shared" si="577"/>
        <v/>
      </c>
      <c r="S3383" s="52" t="str">
        <f t="shared" si="585"/>
        <v/>
      </c>
      <c r="T3383" s="83" t="str">
        <f t="shared" si="578"/>
        <v/>
      </c>
      <c r="U3383" s="53" t="str">
        <f>IF(S3383="","",COUNTIF($S$7:S3383,"該当２"))</f>
        <v/>
      </c>
      <c r="V3383" s="56" t="str">
        <f t="shared" si="579"/>
        <v/>
      </c>
      <c r="W3383" s="83" t="str">
        <f t="shared" si="580"/>
        <v/>
      </c>
      <c r="X3383" s="53" t="str">
        <f>IF(V3383="","",COUNTIF($V$7:V3383,"該当３"))</f>
        <v/>
      </c>
    </row>
    <row r="3384" spans="2:24">
      <c r="B3384" s="78"/>
      <c r="C3384" s="77"/>
      <c r="D3384" s="78"/>
      <c r="E3384" s="77"/>
      <c r="K3384" s="52" t="str">
        <f t="shared" si="581"/>
        <v/>
      </c>
      <c r="L3384" s="83" t="str">
        <f t="shared" si="582"/>
        <v/>
      </c>
      <c r="M3384" s="53" t="str">
        <f>IF(K3384="","",COUNTIF($K$7:K3384,"ﾘｽﾄ１"))</f>
        <v/>
      </c>
      <c r="N3384" s="53" t="str">
        <f t="shared" si="583"/>
        <v/>
      </c>
      <c r="O3384" s="54" t="str">
        <f t="shared" si="584"/>
        <v/>
      </c>
      <c r="P3384" s="53" t="str">
        <f t="shared" si="575"/>
        <v/>
      </c>
      <c r="Q3384" s="52" t="str">
        <f t="shared" si="576"/>
        <v/>
      </c>
      <c r="R3384" s="55" t="str">
        <f t="shared" si="577"/>
        <v/>
      </c>
      <c r="S3384" s="52" t="str">
        <f t="shared" si="585"/>
        <v/>
      </c>
      <c r="T3384" s="83" t="str">
        <f t="shared" si="578"/>
        <v/>
      </c>
      <c r="U3384" s="53" t="str">
        <f>IF(S3384="","",COUNTIF($S$7:S3384,"該当２"))</f>
        <v/>
      </c>
      <c r="V3384" s="56" t="str">
        <f t="shared" si="579"/>
        <v/>
      </c>
      <c r="W3384" s="83" t="str">
        <f t="shared" si="580"/>
        <v/>
      </c>
      <c r="X3384" s="53" t="str">
        <f>IF(V3384="","",COUNTIF($V$7:V3384,"該当３"))</f>
        <v/>
      </c>
    </row>
    <row r="3385" spans="2:24">
      <c r="B3385" s="78"/>
      <c r="C3385" s="77"/>
      <c r="D3385" s="78"/>
      <c r="E3385" s="77"/>
      <c r="K3385" s="52" t="str">
        <f t="shared" si="581"/>
        <v/>
      </c>
      <c r="L3385" s="83" t="str">
        <f t="shared" si="582"/>
        <v/>
      </c>
      <c r="M3385" s="53" t="str">
        <f>IF(K3385="","",COUNTIF($K$7:K3385,"ﾘｽﾄ１"))</f>
        <v/>
      </c>
      <c r="N3385" s="53" t="str">
        <f t="shared" si="583"/>
        <v/>
      </c>
      <c r="O3385" s="54" t="str">
        <f t="shared" si="584"/>
        <v/>
      </c>
      <c r="P3385" s="53" t="str">
        <f t="shared" si="575"/>
        <v/>
      </c>
      <c r="Q3385" s="52" t="str">
        <f t="shared" si="576"/>
        <v/>
      </c>
      <c r="R3385" s="55" t="str">
        <f t="shared" si="577"/>
        <v/>
      </c>
      <c r="S3385" s="52" t="str">
        <f t="shared" si="585"/>
        <v/>
      </c>
      <c r="T3385" s="83" t="str">
        <f t="shared" si="578"/>
        <v/>
      </c>
      <c r="U3385" s="53" t="str">
        <f>IF(S3385="","",COUNTIF($S$7:S3385,"該当２"))</f>
        <v/>
      </c>
      <c r="V3385" s="56" t="str">
        <f t="shared" si="579"/>
        <v/>
      </c>
      <c r="W3385" s="83" t="str">
        <f t="shared" si="580"/>
        <v/>
      </c>
      <c r="X3385" s="53" t="str">
        <f>IF(V3385="","",COUNTIF($V$7:V3385,"該当３"))</f>
        <v/>
      </c>
    </row>
    <row r="3386" spans="2:24">
      <c r="B3386" s="78"/>
      <c r="C3386" s="77"/>
      <c r="D3386" s="78"/>
      <c r="E3386" s="77"/>
      <c r="K3386" s="52" t="str">
        <f t="shared" si="581"/>
        <v/>
      </c>
      <c r="L3386" s="83" t="str">
        <f t="shared" si="582"/>
        <v/>
      </c>
      <c r="M3386" s="53" t="str">
        <f>IF(K3386="","",COUNTIF($K$7:K3386,"ﾘｽﾄ１"))</f>
        <v/>
      </c>
      <c r="N3386" s="53" t="str">
        <f t="shared" si="583"/>
        <v/>
      </c>
      <c r="O3386" s="54" t="str">
        <f t="shared" si="584"/>
        <v/>
      </c>
      <c r="P3386" s="53" t="str">
        <f t="shared" si="575"/>
        <v/>
      </c>
      <c r="Q3386" s="52" t="str">
        <f t="shared" si="576"/>
        <v/>
      </c>
      <c r="R3386" s="55" t="str">
        <f t="shared" si="577"/>
        <v/>
      </c>
      <c r="S3386" s="52" t="str">
        <f t="shared" si="585"/>
        <v/>
      </c>
      <c r="T3386" s="83" t="str">
        <f t="shared" si="578"/>
        <v/>
      </c>
      <c r="U3386" s="53" t="str">
        <f>IF(S3386="","",COUNTIF($S$7:S3386,"該当２"))</f>
        <v/>
      </c>
      <c r="V3386" s="56" t="str">
        <f t="shared" si="579"/>
        <v/>
      </c>
      <c r="W3386" s="83" t="str">
        <f t="shared" si="580"/>
        <v/>
      </c>
      <c r="X3386" s="53" t="str">
        <f>IF(V3386="","",COUNTIF($V$7:V3386,"該当３"))</f>
        <v/>
      </c>
    </row>
    <row r="3387" spans="2:24">
      <c r="B3387" s="78"/>
      <c r="C3387" s="77"/>
      <c r="D3387" s="78"/>
      <c r="E3387" s="77"/>
      <c r="K3387" s="52" t="str">
        <f t="shared" si="581"/>
        <v/>
      </c>
      <c r="L3387" s="83" t="str">
        <f t="shared" si="582"/>
        <v/>
      </c>
      <c r="M3387" s="53" t="str">
        <f>IF(K3387="","",COUNTIF($K$7:K3387,"ﾘｽﾄ１"))</f>
        <v/>
      </c>
      <c r="N3387" s="53" t="str">
        <f t="shared" si="583"/>
        <v/>
      </c>
      <c r="O3387" s="54" t="str">
        <f t="shared" si="584"/>
        <v/>
      </c>
      <c r="P3387" s="53" t="str">
        <f t="shared" si="575"/>
        <v/>
      </c>
      <c r="Q3387" s="52" t="str">
        <f t="shared" si="576"/>
        <v/>
      </c>
      <c r="R3387" s="55" t="str">
        <f t="shared" si="577"/>
        <v/>
      </c>
      <c r="S3387" s="52" t="str">
        <f t="shared" si="585"/>
        <v/>
      </c>
      <c r="T3387" s="83" t="str">
        <f t="shared" si="578"/>
        <v/>
      </c>
      <c r="U3387" s="53" t="str">
        <f>IF(S3387="","",COUNTIF($S$7:S3387,"該当２"))</f>
        <v/>
      </c>
      <c r="V3387" s="56" t="str">
        <f t="shared" si="579"/>
        <v/>
      </c>
      <c r="W3387" s="83" t="str">
        <f t="shared" si="580"/>
        <v/>
      </c>
      <c r="X3387" s="53" t="str">
        <f>IF(V3387="","",COUNTIF($V$7:V3387,"該当３"))</f>
        <v/>
      </c>
    </row>
    <row r="3388" spans="2:24">
      <c r="B3388" s="78"/>
      <c r="C3388" s="77"/>
      <c r="D3388" s="78"/>
      <c r="E3388" s="77"/>
      <c r="K3388" s="52" t="str">
        <f t="shared" si="581"/>
        <v/>
      </c>
      <c r="L3388" s="83" t="str">
        <f t="shared" si="582"/>
        <v/>
      </c>
      <c r="M3388" s="53" t="str">
        <f>IF(K3388="","",COUNTIF($K$7:K3388,"ﾘｽﾄ１"))</f>
        <v/>
      </c>
      <c r="N3388" s="53" t="str">
        <f t="shared" si="583"/>
        <v/>
      </c>
      <c r="O3388" s="54" t="str">
        <f t="shared" si="584"/>
        <v/>
      </c>
      <c r="P3388" s="53" t="str">
        <f t="shared" si="575"/>
        <v/>
      </c>
      <c r="Q3388" s="52" t="str">
        <f t="shared" si="576"/>
        <v/>
      </c>
      <c r="R3388" s="55" t="str">
        <f t="shared" si="577"/>
        <v/>
      </c>
      <c r="S3388" s="52" t="str">
        <f t="shared" si="585"/>
        <v/>
      </c>
      <c r="T3388" s="83" t="str">
        <f t="shared" si="578"/>
        <v/>
      </c>
      <c r="U3388" s="53" t="str">
        <f>IF(S3388="","",COUNTIF($S$7:S3388,"該当２"))</f>
        <v/>
      </c>
      <c r="V3388" s="56" t="str">
        <f t="shared" si="579"/>
        <v/>
      </c>
      <c r="W3388" s="83" t="str">
        <f t="shared" si="580"/>
        <v/>
      </c>
      <c r="X3388" s="53" t="str">
        <f>IF(V3388="","",COUNTIF($V$7:V3388,"該当３"))</f>
        <v/>
      </c>
    </row>
    <row r="3389" spans="2:24">
      <c r="B3389" s="78"/>
      <c r="C3389" s="77"/>
      <c r="D3389" s="78"/>
      <c r="E3389" s="77"/>
      <c r="K3389" s="52" t="str">
        <f t="shared" si="581"/>
        <v/>
      </c>
      <c r="L3389" s="83" t="str">
        <f t="shared" si="582"/>
        <v/>
      </c>
      <c r="M3389" s="53" t="str">
        <f>IF(K3389="","",COUNTIF($K$7:K3389,"ﾘｽﾄ１"))</f>
        <v/>
      </c>
      <c r="N3389" s="53" t="str">
        <f t="shared" si="583"/>
        <v/>
      </c>
      <c r="O3389" s="54" t="str">
        <f t="shared" si="584"/>
        <v/>
      </c>
      <c r="P3389" s="53" t="str">
        <f t="shared" si="575"/>
        <v/>
      </c>
      <c r="Q3389" s="52" t="str">
        <f t="shared" si="576"/>
        <v/>
      </c>
      <c r="R3389" s="55" t="str">
        <f t="shared" si="577"/>
        <v/>
      </c>
      <c r="S3389" s="52" t="str">
        <f t="shared" si="585"/>
        <v/>
      </c>
      <c r="T3389" s="83" t="str">
        <f t="shared" si="578"/>
        <v/>
      </c>
      <c r="U3389" s="53" t="str">
        <f>IF(S3389="","",COUNTIF($S$7:S3389,"該当２"))</f>
        <v/>
      </c>
      <c r="V3389" s="56" t="str">
        <f t="shared" si="579"/>
        <v/>
      </c>
      <c r="W3389" s="83" t="str">
        <f t="shared" si="580"/>
        <v/>
      </c>
      <c r="X3389" s="53" t="str">
        <f>IF(V3389="","",COUNTIF($V$7:V3389,"該当３"))</f>
        <v/>
      </c>
    </row>
    <row r="3390" spans="2:24">
      <c r="B3390" s="78"/>
      <c r="C3390" s="77"/>
      <c r="D3390" s="78"/>
      <c r="E3390" s="77"/>
      <c r="K3390" s="52" t="str">
        <f t="shared" si="581"/>
        <v/>
      </c>
      <c r="L3390" s="83" t="str">
        <f t="shared" si="582"/>
        <v/>
      </c>
      <c r="M3390" s="53" t="str">
        <f>IF(K3390="","",COUNTIF($K$7:K3390,"ﾘｽﾄ１"))</f>
        <v/>
      </c>
      <c r="N3390" s="53" t="str">
        <f t="shared" si="583"/>
        <v/>
      </c>
      <c r="O3390" s="54" t="str">
        <f t="shared" si="584"/>
        <v/>
      </c>
      <c r="P3390" s="53" t="str">
        <f t="shared" si="575"/>
        <v/>
      </c>
      <c r="Q3390" s="52" t="str">
        <f t="shared" si="576"/>
        <v/>
      </c>
      <c r="R3390" s="55" t="str">
        <f t="shared" si="577"/>
        <v/>
      </c>
      <c r="S3390" s="52" t="str">
        <f t="shared" si="585"/>
        <v/>
      </c>
      <c r="T3390" s="83" t="str">
        <f t="shared" si="578"/>
        <v/>
      </c>
      <c r="U3390" s="53" t="str">
        <f>IF(S3390="","",COUNTIF($S$7:S3390,"該当２"))</f>
        <v/>
      </c>
      <c r="V3390" s="56" t="str">
        <f t="shared" si="579"/>
        <v/>
      </c>
      <c r="W3390" s="83" t="str">
        <f t="shared" si="580"/>
        <v/>
      </c>
      <c r="X3390" s="53" t="str">
        <f>IF(V3390="","",COUNTIF($V$7:V3390,"該当３"))</f>
        <v/>
      </c>
    </row>
    <row r="3391" spans="2:24">
      <c r="B3391" s="78"/>
      <c r="C3391" s="77"/>
      <c r="D3391" s="78"/>
      <c r="E3391" s="77"/>
      <c r="K3391" s="52" t="str">
        <f t="shared" si="581"/>
        <v/>
      </c>
      <c r="L3391" s="83" t="str">
        <f t="shared" si="582"/>
        <v/>
      </c>
      <c r="M3391" s="53" t="str">
        <f>IF(K3391="","",COUNTIF($K$7:K3391,"ﾘｽﾄ１"))</f>
        <v/>
      </c>
      <c r="N3391" s="53" t="str">
        <f t="shared" si="583"/>
        <v/>
      </c>
      <c r="O3391" s="54" t="str">
        <f t="shared" si="584"/>
        <v/>
      </c>
      <c r="P3391" s="53" t="str">
        <f t="shared" si="575"/>
        <v/>
      </c>
      <c r="Q3391" s="52" t="str">
        <f t="shared" si="576"/>
        <v/>
      </c>
      <c r="R3391" s="55" t="str">
        <f t="shared" si="577"/>
        <v/>
      </c>
      <c r="S3391" s="52" t="str">
        <f t="shared" si="585"/>
        <v/>
      </c>
      <c r="T3391" s="83" t="str">
        <f t="shared" si="578"/>
        <v/>
      </c>
      <c r="U3391" s="53" t="str">
        <f>IF(S3391="","",COUNTIF($S$7:S3391,"該当２"))</f>
        <v/>
      </c>
      <c r="V3391" s="56" t="str">
        <f t="shared" si="579"/>
        <v/>
      </c>
      <c r="W3391" s="83" t="str">
        <f t="shared" si="580"/>
        <v/>
      </c>
      <c r="X3391" s="53" t="str">
        <f>IF(V3391="","",COUNTIF($V$7:V3391,"該当３"))</f>
        <v/>
      </c>
    </row>
    <row r="3392" spans="2:24">
      <c r="B3392" s="78"/>
      <c r="C3392" s="77"/>
      <c r="D3392" s="78"/>
      <c r="E3392" s="77"/>
      <c r="K3392" s="52" t="str">
        <f t="shared" si="581"/>
        <v/>
      </c>
      <c r="L3392" s="83" t="str">
        <f t="shared" si="582"/>
        <v/>
      </c>
      <c r="M3392" s="53" t="str">
        <f>IF(K3392="","",COUNTIF($K$7:K3392,"ﾘｽﾄ１"))</f>
        <v/>
      </c>
      <c r="N3392" s="53" t="str">
        <f t="shared" si="583"/>
        <v/>
      </c>
      <c r="O3392" s="54" t="str">
        <f t="shared" si="584"/>
        <v/>
      </c>
      <c r="P3392" s="53" t="str">
        <f t="shared" si="575"/>
        <v/>
      </c>
      <c r="Q3392" s="52" t="str">
        <f t="shared" si="576"/>
        <v/>
      </c>
      <c r="R3392" s="55" t="str">
        <f t="shared" si="577"/>
        <v/>
      </c>
      <c r="S3392" s="52" t="str">
        <f t="shared" si="585"/>
        <v/>
      </c>
      <c r="T3392" s="83" t="str">
        <f t="shared" si="578"/>
        <v/>
      </c>
      <c r="U3392" s="53" t="str">
        <f>IF(S3392="","",COUNTIF($S$7:S3392,"該当２"))</f>
        <v/>
      </c>
      <c r="V3392" s="56" t="str">
        <f t="shared" si="579"/>
        <v/>
      </c>
      <c r="W3392" s="83" t="str">
        <f t="shared" si="580"/>
        <v/>
      </c>
      <c r="X3392" s="53" t="str">
        <f>IF(V3392="","",COUNTIF($V$7:V3392,"該当３"))</f>
        <v/>
      </c>
    </row>
    <row r="3393" spans="2:24">
      <c r="B3393" s="78"/>
      <c r="C3393" s="77"/>
      <c r="D3393" s="78"/>
      <c r="E3393" s="77"/>
      <c r="K3393" s="52" t="str">
        <f t="shared" si="581"/>
        <v/>
      </c>
      <c r="L3393" s="83" t="str">
        <f t="shared" si="582"/>
        <v/>
      </c>
      <c r="M3393" s="53" t="str">
        <f>IF(K3393="","",COUNTIF($K$7:K3393,"ﾘｽﾄ１"))</f>
        <v/>
      </c>
      <c r="N3393" s="53" t="str">
        <f t="shared" si="583"/>
        <v/>
      </c>
      <c r="O3393" s="54" t="str">
        <f t="shared" si="584"/>
        <v/>
      </c>
      <c r="P3393" s="53" t="str">
        <f t="shared" si="575"/>
        <v/>
      </c>
      <c r="Q3393" s="52" t="str">
        <f t="shared" si="576"/>
        <v/>
      </c>
      <c r="R3393" s="55" t="str">
        <f t="shared" si="577"/>
        <v/>
      </c>
      <c r="S3393" s="52" t="str">
        <f t="shared" si="585"/>
        <v/>
      </c>
      <c r="T3393" s="83" t="str">
        <f t="shared" si="578"/>
        <v/>
      </c>
      <c r="U3393" s="53" t="str">
        <f>IF(S3393="","",COUNTIF($S$7:S3393,"該当２"))</f>
        <v/>
      </c>
      <c r="V3393" s="56" t="str">
        <f t="shared" si="579"/>
        <v/>
      </c>
      <c r="W3393" s="83" t="str">
        <f t="shared" si="580"/>
        <v/>
      </c>
      <c r="X3393" s="53" t="str">
        <f>IF(V3393="","",COUNTIF($V$7:V3393,"該当３"))</f>
        <v/>
      </c>
    </row>
    <row r="3394" spans="2:24">
      <c r="B3394" s="78"/>
      <c r="C3394" s="77"/>
      <c r="D3394" s="78"/>
      <c r="E3394" s="77"/>
      <c r="K3394" s="52" t="str">
        <f t="shared" si="581"/>
        <v/>
      </c>
      <c r="L3394" s="83" t="str">
        <f t="shared" si="582"/>
        <v/>
      </c>
      <c r="M3394" s="53" t="str">
        <f>IF(K3394="","",COUNTIF($K$7:K3394,"ﾘｽﾄ１"))</f>
        <v/>
      </c>
      <c r="N3394" s="53" t="str">
        <f t="shared" si="583"/>
        <v/>
      </c>
      <c r="O3394" s="54" t="str">
        <f t="shared" si="584"/>
        <v/>
      </c>
      <c r="P3394" s="53" t="str">
        <f t="shared" si="575"/>
        <v/>
      </c>
      <c r="Q3394" s="52" t="str">
        <f t="shared" si="576"/>
        <v/>
      </c>
      <c r="R3394" s="55" t="str">
        <f t="shared" si="577"/>
        <v/>
      </c>
      <c r="S3394" s="52" t="str">
        <f t="shared" si="585"/>
        <v/>
      </c>
      <c r="T3394" s="83" t="str">
        <f t="shared" si="578"/>
        <v/>
      </c>
      <c r="U3394" s="53" t="str">
        <f>IF(S3394="","",COUNTIF($S$7:S3394,"該当２"))</f>
        <v/>
      </c>
      <c r="V3394" s="56" t="str">
        <f t="shared" si="579"/>
        <v/>
      </c>
      <c r="W3394" s="83" t="str">
        <f t="shared" si="580"/>
        <v/>
      </c>
      <c r="X3394" s="53" t="str">
        <f>IF(V3394="","",COUNTIF($V$7:V3394,"該当３"))</f>
        <v/>
      </c>
    </row>
    <row r="3395" spans="2:24">
      <c r="B3395" s="78"/>
      <c r="C3395" s="77"/>
      <c r="D3395" s="78"/>
      <c r="E3395" s="77"/>
      <c r="K3395" s="52" t="str">
        <f t="shared" si="581"/>
        <v/>
      </c>
      <c r="L3395" s="83" t="str">
        <f t="shared" si="582"/>
        <v/>
      </c>
      <c r="M3395" s="53" t="str">
        <f>IF(K3395="","",COUNTIF($K$7:K3395,"ﾘｽﾄ１"))</f>
        <v/>
      </c>
      <c r="N3395" s="53" t="str">
        <f t="shared" si="583"/>
        <v/>
      </c>
      <c r="O3395" s="54" t="str">
        <f t="shared" si="584"/>
        <v/>
      </c>
      <c r="P3395" s="53" t="str">
        <f t="shared" si="575"/>
        <v/>
      </c>
      <c r="Q3395" s="52" t="str">
        <f t="shared" si="576"/>
        <v/>
      </c>
      <c r="R3395" s="55" t="str">
        <f t="shared" si="577"/>
        <v/>
      </c>
      <c r="S3395" s="52" t="str">
        <f t="shared" si="585"/>
        <v/>
      </c>
      <c r="T3395" s="83" t="str">
        <f t="shared" si="578"/>
        <v/>
      </c>
      <c r="U3395" s="53" t="str">
        <f>IF(S3395="","",COUNTIF($S$7:S3395,"該当２"))</f>
        <v/>
      </c>
      <c r="V3395" s="56" t="str">
        <f t="shared" si="579"/>
        <v/>
      </c>
      <c r="W3395" s="83" t="str">
        <f t="shared" si="580"/>
        <v/>
      </c>
      <c r="X3395" s="53" t="str">
        <f>IF(V3395="","",COUNTIF($V$7:V3395,"該当３"))</f>
        <v/>
      </c>
    </row>
    <row r="3396" spans="2:24">
      <c r="B3396" s="78"/>
      <c r="C3396" s="77"/>
      <c r="D3396" s="78"/>
      <c r="E3396" s="77"/>
      <c r="K3396" s="52" t="str">
        <f t="shared" si="581"/>
        <v/>
      </c>
      <c r="L3396" s="83" t="str">
        <f t="shared" si="582"/>
        <v/>
      </c>
      <c r="M3396" s="53" t="str">
        <f>IF(K3396="","",COUNTIF($K$7:K3396,"ﾘｽﾄ１"))</f>
        <v/>
      </c>
      <c r="N3396" s="53" t="str">
        <f t="shared" si="583"/>
        <v/>
      </c>
      <c r="O3396" s="54" t="str">
        <f t="shared" si="584"/>
        <v/>
      </c>
      <c r="P3396" s="53" t="str">
        <f t="shared" si="575"/>
        <v/>
      </c>
      <c r="Q3396" s="52" t="str">
        <f t="shared" si="576"/>
        <v/>
      </c>
      <c r="R3396" s="55" t="str">
        <f t="shared" si="577"/>
        <v/>
      </c>
      <c r="S3396" s="52" t="str">
        <f t="shared" si="585"/>
        <v/>
      </c>
      <c r="T3396" s="83" t="str">
        <f t="shared" si="578"/>
        <v/>
      </c>
      <c r="U3396" s="53" t="str">
        <f>IF(S3396="","",COUNTIF($S$7:S3396,"該当２"))</f>
        <v/>
      </c>
      <c r="V3396" s="56" t="str">
        <f t="shared" si="579"/>
        <v/>
      </c>
      <c r="W3396" s="83" t="str">
        <f t="shared" si="580"/>
        <v/>
      </c>
      <c r="X3396" s="53" t="str">
        <f>IF(V3396="","",COUNTIF($V$7:V3396,"該当３"))</f>
        <v/>
      </c>
    </row>
    <row r="3397" spans="2:24">
      <c r="B3397" s="78"/>
      <c r="C3397" s="77"/>
      <c r="D3397" s="78"/>
      <c r="E3397" s="77"/>
      <c r="K3397" s="52" t="str">
        <f t="shared" si="581"/>
        <v/>
      </c>
      <c r="L3397" s="83" t="str">
        <f t="shared" si="582"/>
        <v/>
      </c>
      <c r="M3397" s="53" t="str">
        <f>IF(K3397="","",COUNTIF($K$7:K3397,"ﾘｽﾄ１"))</f>
        <v/>
      </c>
      <c r="N3397" s="53" t="str">
        <f t="shared" si="583"/>
        <v/>
      </c>
      <c r="O3397" s="54" t="str">
        <f t="shared" si="584"/>
        <v/>
      </c>
      <c r="P3397" s="53" t="str">
        <f t="shared" si="575"/>
        <v/>
      </c>
      <c r="Q3397" s="52" t="str">
        <f t="shared" si="576"/>
        <v/>
      </c>
      <c r="R3397" s="55" t="str">
        <f t="shared" si="577"/>
        <v/>
      </c>
      <c r="S3397" s="52" t="str">
        <f t="shared" si="585"/>
        <v/>
      </c>
      <c r="T3397" s="83" t="str">
        <f t="shared" si="578"/>
        <v/>
      </c>
      <c r="U3397" s="53" t="str">
        <f>IF(S3397="","",COUNTIF($S$7:S3397,"該当２"))</f>
        <v/>
      </c>
      <c r="V3397" s="56" t="str">
        <f t="shared" si="579"/>
        <v/>
      </c>
      <c r="W3397" s="83" t="str">
        <f t="shared" si="580"/>
        <v/>
      </c>
      <c r="X3397" s="53" t="str">
        <f>IF(V3397="","",COUNTIF($V$7:V3397,"該当３"))</f>
        <v/>
      </c>
    </row>
    <row r="3398" spans="2:24">
      <c r="B3398" s="78"/>
      <c r="C3398" s="77"/>
      <c r="D3398" s="78"/>
      <c r="E3398" s="77"/>
      <c r="K3398" s="52" t="str">
        <f t="shared" si="581"/>
        <v/>
      </c>
      <c r="L3398" s="83" t="str">
        <f t="shared" si="582"/>
        <v/>
      </c>
      <c r="M3398" s="53" t="str">
        <f>IF(K3398="","",COUNTIF($K$7:K3398,"ﾘｽﾄ１"))</f>
        <v/>
      </c>
      <c r="N3398" s="53" t="str">
        <f t="shared" si="583"/>
        <v/>
      </c>
      <c r="O3398" s="54" t="str">
        <f t="shared" si="584"/>
        <v/>
      </c>
      <c r="P3398" s="53" t="str">
        <f t="shared" si="575"/>
        <v/>
      </c>
      <c r="Q3398" s="52" t="str">
        <f t="shared" si="576"/>
        <v/>
      </c>
      <c r="R3398" s="55" t="str">
        <f t="shared" si="577"/>
        <v/>
      </c>
      <c r="S3398" s="52" t="str">
        <f t="shared" si="585"/>
        <v/>
      </c>
      <c r="T3398" s="83" t="str">
        <f t="shared" si="578"/>
        <v/>
      </c>
      <c r="U3398" s="53" t="str">
        <f>IF(S3398="","",COUNTIF($S$7:S3398,"該当２"))</f>
        <v/>
      </c>
      <c r="V3398" s="56" t="str">
        <f t="shared" si="579"/>
        <v/>
      </c>
      <c r="W3398" s="83" t="str">
        <f t="shared" si="580"/>
        <v/>
      </c>
      <c r="X3398" s="53" t="str">
        <f>IF(V3398="","",COUNTIF($V$7:V3398,"該当３"))</f>
        <v/>
      </c>
    </row>
    <row r="3399" spans="2:24">
      <c r="B3399" s="78"/>
      <c r="C3399" s="77"/>
      <c r="D3399" s="78"/>
      <c r="E3399" s="77"/>
      <c r="K3399" s="52" t="str">
        <f t="shared" si="581"/>
        <v/>
      </c>
      <c r="L3399" s="83" t="str">
        <f t="shared" si="582"/>
        <v/>
      </c>
      <c r="M3399" s="53" t="str">
        <f>IF(K3399="","",COUNTIF($K$7:K3399,"ﾘｽﾄ１"))</f>
        <v/>
      </c>
      <c r="N3399" s="53" t="str">
        <f t="shared" si="583"/>
        <v/>
      </c>
      <c r="O3399" s="54" t="str">
        <f t="shared" si="584"/>
        <v/>
      </c>
      <c r="P3399" s="53" t="str">
        <f t="shared" si="575"/>
        <v/>
      </c>
      <c r="Q3399" s="52" t="str">
        <f t="shared" si="576"/>
        <v/>
      </c>
      <c r="R3399" s="55" t="str">
        <f t="shared" si="577"/>
        <v/>
      </c>
      <c r="S3399" s="52" t="str">
        <f t="shared" si="585"/>
        <v/>
      </c>
      <c r="T3399" s="83" t="str">
        <f t="shared" si="578"/>
        <v/>
      </c>
      <c r="U3399" s="53" t="str">
        <f>IF(S3399="","",COUNTIF($S$7:S3399,"該当２"))</f>
        <v/>
      </c>
      <c r="V3399" s="56" t="str">
        <f t="shared" si="579"/>
        <v/>
      </c>
      <c r="W3399" s="83" t="str">
        <f t="shared" si="580"/>
        <v/>
      </c>
      <c r="X3399" s="53" t="str">
        <f>IF(V3399="","",COUNTIF($V$7:V3399,"該当３"))</f>
        <v/>
      </c>
    </row>
    <row r="3400" spans="2:24">
      <c r="B3400" s="78"/>
      <c r="C3400" s="77"/>
      <c r="D3400" s="78"/>
      <c r="E3400" s="77"/>
      <c r="K3400" s="52" t="str">
        <f t="shared" si="581"/>
        <v/>
      </c>
      <c r="L3400" s="83" t="str">
        <f t="shared" si="582"/>
        <v/>
      </c>
      <c r="M3400" s="53" t="str">
        <f>IF(K3400="","",COUNTIF($K$7:K3400,"ﾘｽﾄ１"))</f>
        <v/>
      </c>
      <c r="N3400" s="53" t="str">
        <f t="shared" si="583"/>
        <v/>
      </c>
      <c r="O3400" s="54" t="str">
        <f t="shared" si="584"/>
        <v/>
      </c>
      <c r="P3400" s="53" t="str">
        <f t="shared" si="575"/>
        <v/>
      </c>
      <c r="Q3400" s="52" t="str">
        <f t="shared" si="576"/>
        <v/>
      </c>
      <c r="R3400" s="55" t="str">
        <f t="shared" si="577"/>
        <v/>
      </c>
      <c r="S3400" s="52" t="str">
        <f t="shared" si="585"/>
        <v/>
      </c>
      <c r="T3400" s="83" t="str">
        <f t="shared" si="578"/>
        <v/>
      </c>
      <c r="U3400" s="53" t="str">
        <f>IF(S3400="","",COUNTIF($S$7:S3400,"該当２"))</f>
        <v/>
      </c>
      <c r="V3400" s="56" t="str">
        <f t="shared" si="579"/>
        <v/>
      </c>
      <c r="W3400" s="83" t="str">
        <f t="shared" si="580"/>
        <v/>
      </c>
      <c r="X3400" s="53" t="str">
        <f>IF(V3400="","",COUNTIF($V$7:V3400,"該当３"))</f>
        <v/>
      </c>
    </row>
    <row r="3401" spans="2:24">
      <c r="B3401" s="78"/>
      <c r="C3401" s="77"/>
      <c r="D3401" s="78"/>
      <c r="E3401" s="77"/>
      <c r="K3401" s="52" t="str">
        <f t="shared" si="581"/>
        <v/>
      </c>
      <c r="L3401" s="83" t="str">
        <f t="shared" si="582"/>
        <v/>
      </c>
      <c r="M3401" s="53" t="str">
        <f>IF(K3401="","",COUNTIF($K$7:K3401,"ﾘｽﾄ１"))</f>
        <v/>
      </c>
      <c r="N3401" s="53" t="str">
        <f t="shared" si="583"/>
        <v/>
      </c>
      <c r="O3401" s="54" t="str">
        <f t="shared" si="584"/>
        <v/>
      </c>
      <c r="P3401" s="53" t="str">
        <f t="shared" si="575"/>
        <v/>
      </c>
      <c r="Q3401" s="52" t="str">
        <f t="shared" si="576"/>
        <v/>
      </c>
      <c r="R3401" s="55" t="str">
        <f t="shared" si="577"/>
        <v/>
      </c>
      <c r="S3401" s="52" t="str">
        <f t="shared" si="585"/>
        <v/>
      </c>
      <c r="T3401" s="83" t="str">
        <f t="shared" si="578"/>
        <v/>
      </c>
      <c r="U3401" s="53" t="str">
        <f>IF(S3401="","",COUNTIF($S$7:S3401,"該当２"))</f>
        <v/>
      </c>
      <c r="V3401" s="56" t="str">
        <f t="shared" si="579"/>
        <v/>
      </c>
      <c r="W3401" s="83" t="str">
        <f t="shared" si="580"/>
        <v/>
      </c>
      <c r="X3401" s="53" t="str">
        <f>IF(V3401="","",COUNTIF($V$7:V3401,"該当３"))</f>
        <v/>
      </c>
    </row>
    <row r="3402" spans="2:24">
      <c r="B3402" s="78"/>
      <c r="C3402" s="77"/>
      <c r="D3402" s="78"/>
      <c r="E3402" s="77"/>
      <c r="K3402" s="52" t="str">
        <f t="shared" si="581"/>
        <v/>
      </c>
      <c r="L3402" s="83" t="str">
        <f t="shared" si="582"/>
        <v/>
      </c>
      <c r="M3402" s="53" t="str">
        <f>IF(K3402="","",COUNTIF($K$7:K3402,"ﾘｽﾄ１"))</f>
        <v/>
      </c>
      <c r="N3402" s="53" t="str">
        <f t="shared" si="583"/>
        <v/>
      </c>
      <c r="O3402" s="54" t="str">
        <f t="shared" si="584"/>
        <v/>
      </c>
      <c r="P3402" s="53" t="str">
        <f t="shared" ref="P3402:P3465" si="586">IF(O3402="該当１",G3402,"")</f>
        <v/>
      </c>
      <c r="Q3402" s="52" t="str">
        <f t="shared" ref="Q3402:Q3465" si="587">IF(O3402="該当１","ﾘｽﾄ2","")</f>
        <v/>
      </c>
      <c r="R3402" s="55" t="str">
        <f t="shared" ref="R3402:R3465" si="588">IF(Q3402="ﾘｽﾄ2",H3402,"")</f>
        <v/>
      </c>
      <c r="S3402" s="52" t="str">
        <f t="shared" si="585"/>
        <v/>
      </c>
      <c r="T3402" s="83" t="str">
        <f t="shared" ref="T3402:T3465" si="589">IF(S3402="該当２",H3402,"")</f>
        <v/>
      </c>
      <c r="U3402" s="53" t="str">
        <f>IF(S3402="","",COUNTIF($S$7:S3402,"該当２"))</f>
        <v/>
      </c>
      <c r="V3402" s="56" t="str">
        <f t="shared" ref="V3402:V3465" si="590">IF(AND($S$2=H3402,E3402&gt;0,E3402&lt;998),"該当３","")</f>
        <v/>
      </c>
      <c r="W3402" s="83" t="str">
        <f t="shared" ref="W3402:W3465" si="591">IF(V3402="該当３",I3402,"")</f>
        <v/>
      </c>
      <c r="X3402" s="53" t="str">
        <f>IF(V3402="","",COUNTIF($V$7:V3402,"該当３"))</f>
        <v/>
      </c>
    </row>
    <row r="3403" spans="2:24">
      <c r="B3403" s="78"/>
      <c r="C3403" s="77"/>
      <c r="D3403" s="78"/>
      <c r="E3403" s="77"/>
      <c r="K3403" s="52" t="str">
        <f t="shared" ref="K3403:K3466" si="592">IF(AND($C3403&gt;0,$H3403=""),"ﾘｽﾄ１","")</f>
        <v/>
      </c>
      <c r="L3403" s="83" t="str">
        <f t="shared" ref="L3403:L3466" si="593">IF(K3403="ﾘｽﾄ１",G3403,"")</f>
        <v/>
      </c>
      <c r="M3403" s="53" t="str">
        <f>IF(K3403="","",COUNTIF($K$7:K3403,"ﾘｽﾄ１"))</f>
        <v/>
      </c>
      <c r="N3403" s="53" t="str">
        <f t="shared" ref="N3403:N3466" si="594">IF(AND(D3403=0,E3403&gt;0),"同一区","")</f>
        <v/>
      </c>
      <c r="O3403" s="54" t="str">
        <f t="shared" ref="O3403:O3466" si="595">IF(AND(EXACT($K$2,G3403),H3403&gt;0),"該当１","")</f>
        <v/>
      </c>
      <c r="P3403" s="53" t="str">
        <f t="shared" si="586"/>
        <v/>
      </c>
      <c r="Q3403" s="52" t="str">
        <f t="shared" si="587"/>
        <v/>
      </c>
      <c r="R3403" s="55" t="str">
        <f t="shared" si="588"/>
        <v/>
      </c>
      <c r="S3403" s="52" t="str">
        <f t="shared" ref="S3403:S3466" si="596">IF(AND(Q3403="ﾘｽﾄ2",OR(I3403=0,AND(N3403="同一区",E3403=1))),"該当２","")</f>
        <v/>
      </c>
      <c r="T3403" s="83" t="str">
        <f t="shared" si="589"/>
        <v/>
      </c>
      <c r="U3403" s="53" t="str">
        <f>IF(S3403="","",COUNTIF($S$7:S3403,"該当２"))</f>
        <v/>
      </c>
      <c r="V3403" s="56" t="str">
        <f t="shared" si="590"/>
        <v/>
      </c>
      <c r="W3403" s="83" t="str">
        <f t="shared" si="591"/>
        <v/>
      </c>
      <c r="X3403" s="53" t="str">
        <f>IF(V3403="","",COUNTIF($V$7:V3403,"該当３"))</f>
        <v/>
      </c>
    </row>
    <row r="3404" spans="2:24">
      <c r="B3404" s="78"/>
      <c r="C3404" s="77"/>
      <c r="D3404" s="78"/>
      <c r="E3404" s="77"/>
      <c r="K3404" s="52" t="str">
        <f t="shared" si="592"/>
        <v/>
      </c>
      <c r="L3404" s="83" t="str">
        <f t="shared" si="593"/>
        <v/>
      </c>
      <c r="M3404" s="53" t="str">
        <f>IF(K3404="","",COUNTIF($K$7:K3404,"ﾘｽﾄ１"))</f>
        <v/>
      </c>
      <c r="N3404" s="53" t="str">
        <f t="shared" si="594"/>
        <v/>
      </c>
      <c r="O3404" s="54" t="str">
        <f t="shared" si="595"/>
        <v/>
      </c>
      <c r="P3404" s="53" t="str">
        <f t="shared" si="586"/>
        <v/>
      </c>
      <c r="Q3404" s="52" t="str">
        <f t="shared" si="587"/>
        <v/>
      </c>
      <c r="R3404" s="55" t="str">
        <f t="shared" si="588"/>
        <v/>
      </c>
      <c r="S3404" s="52" t="str">
        <f t="shared" si="596"/>
        <v/>
      </c>
      <c r="T3404" s="83" t="str">
        <f t="shared" si="589"/>
        <v/>
      </c>
      <c r="U3404" s="53" t="str">
        <f>IF(S3404="","",COUNTIF($S$7:S3404,"該当２"))</f>
        <v/>
      </c>
      <c r="V3404" s="56" t="str">
        <f t="shared" si="590"/>
        <v/>
      </c>
      <c r="W3404" s="83" t="str">
        <f t="shared" si="591"/>
        <v/>
      </c>
      <c r="X3404" s="53" t="str">
        <f>IF(V3404="","",COUNTIF($V$7:V3404,"該当３"))</f>
        <v/>
      </c>
    </row>
    <row r="3405" spans="2:24">
      <c r="B3405" s="78"/>
      <c r="C3405" s="77"/>
      <c r="D3405" s="78"/>
      <c r="E3405" s="77"/>
      <c r="K3405" s="52" t="str">
        <f t="shared" si="592"/>
        <v/>
      </c>
      <c r="L3405" s="83" t="str">
        <f t="shared" si="593"/>
        <v/>
      </c>
      <c r="M3405" s="53" t="str">
        <f>IF(K3405="","",COUNTIF($K$7:K3405,"ﾘｽﾄ１"))</f>
        <v/>
      </c>
      <c r="N3405" s="53" t="str">
        <f t="shared" si="594"/>
        <v/>
      </c>
      <c r="O3405" s="54" t="str">
        <f t="shared" si="595"/>
        <v/>
      </c>
      <c r="P3405" s="53" t="str">
        <f t="shared" si="586"/>
        <v/>
      </c>
      <c r="Q3405" s="52" t="str">
        <f t="shared" si="587"/>
        <v/>
      </c>
      <c r="R3405" s="55" t="str">
        <f t="shared" si="588"/>
        <v/>
      </c>
      <c r="S3405" s="52" t="str">
        <f t="shared" si="596"/>
        <v/>
      </c>
      <c r="T3405" s="83" t="str">
        <f t="shared" si="589"/>
        <v/>
      </c>
      <c r="U3405" s="53" t="str">
        <f>IF(S3405="","",COUNTIF($S$7:S3405,"該当２"))</f>
        <v/>
      </c>
      <c r="V3405" s="56" t="str">
        <f t="shared" si="590"/>
        <v/>
      </c>
      <c r="W3405" s="83" t="str">
        <f t="shared" si="591"/>
        <v/>
      </c>
      <c r="X3405" s="53" t="str">
        <f>IF(V3405="","",COUNTIF($V$7:V3405,"該当３"))</f>
        <v/>
      </c>
    </row>
    <row r="3406" spans="2:24">
      <c r="B3406" s="78"/>
      <c r="C3406" s="77"/>
      <c r="D3406" s="78"/>
      <c r="E3406" s="77"/>
      <c r="K3406" s="52" t="str">
        <f t="shared" si="592"/>
        <v/>
      </c>
      <c r="L3406" s="83" t="str">
        <f t="shared" si="593"/>
        <v/>
      </c>
      <c r="M3406" s="53" t="str">
        <f>IF(K3406="","",COUNTIF($K$7:K3406,"ﾘｽﾄ１"))</f>
        <v/>
      </c>
      <c r="N3406" s="53" t="str">
        <f t="shared" si="594"/>
        <v/>
      </c>
      <c r="O3406" s="54" t="str">
        <f t="shared" si="595"/>
        <v/>
      </c>
      <c r="P3406" s="53" t="str">
        <f t="shared" si="586"/>
        <v/>
      </c>
      <c r="Q3406" s="52" t="str">
        <f t="shared" si="587"/>
        <v/>
      </c>
      <c r="R3406" s="55" t="str">
        <f t="shared" si="588"/>
        <v/>
      </c>
      <c r="S3406" s="52" t="str">
        <f t="shared" si="596"/>
        <v/>
      </c>
      <c r="T3406" s="83" t="str">
        <f t="shared" si="589"/>
        <v/>
      </c>
      <c r="U3406" s="53" t="str">
        <f>IF(S3406="","",COUNTIF($S$7:S3406,"該当２"))</f>
        <v/>
      </c>
      <c r="V3406" s="56" t="str">
        <f t="shared" si="590"/>
        <v/>
      </c>
      <c r="W3406" s="83" t="str">
        <f t="shared" si="591"/>
        <v/>
      </c>
      <c r="X3406" s="53" t="str">
        <f>IF(V3406="","",COUNTIF($V$7:V3406,"該当３"))</f>
        <v/>
      </c>
    </row>
    <row r="3407" spans="2:24">
      <c r="B3407" s="78"/>
      <c r="C3407" s="77"/>
      <c r="D3407" s="78"/>
      <c r="E3407" s="77"/>
      <c r="K3407" s="52" t="str">
        <f t="shared" si="592"/>
        <v/>
      </c>
      <c r="L3407" s="83" t="str">
        <f t="shared" si="593"/>
        <v/>
      </c>
      <c r="M3407" s="53" t="str">
        <f>IF(K3407="","",COUNTIF($K$7:K3407,"ﾘｽﾄ１"))</f>
        <v/>
      </c>
      <c r="N3407" s="53" t="str">
        <f t="shared" si="594"/>
        <v/>
      </c>
      <c r="O3407" s="54" t="str">
        <f t="shared" si="595"/>
        <v/>
      </c>
      <c r="P3407" s="53" t="str">
        <f t="shared" si="586"/>
        <v/>
      </c>
      <c r="Q3407" s="52" t="str">
        <f t="shared" si="587"/>
        <v/>
      </c>
      <c r="R3407" s="55" t="str">
        <f t="shared" si="588"/>
        <v/>
      </c>
      <c r="S3407" s="52" t="str">
        <f t="shared" si="596"/>
        <v/>
      </c>
      <c r="T3407" s="83" t="str">
        <f t="shared" si="589"/>
        <v/>
      </c>
      <c r="U3407" s="53" t="str">
        <f>IF(S3407="","",COUNTIF($S$7:S3407,"該当２"))</f>
        <v/>
      </c>
      <c r="V3407" s="56" t="str">
        <f t="shared" si="590"/>
        <v/>
      </c>
      <c r="W3407" s="83" t="str">
        <f t="shared" si="591"/>
        <v/>
      </c>
      <c r="X3407" s="53" t="str">
        <f>IF(V3407="","",COUNTIF($V$7:V3407,"該当３"))</f>
        <v/>
      </c>
    </row>
    <row r="3408" spans="2:24">
      <c r="B3408" s="78"/>
      <c r="C3408" s="77"/>
      <c r="D3408" s="78"/>
      <c r="E3408" s="77"/>
      <c r="K3408" s="52" t="str">
        <f t="shared" si="592"/>
        <v/>
      </c>
      <c r="L3408" s="83" t="str">
        <f t="shared" si="593"/>
        <v/>
      </c>
      <c r="M3408" s="53" t="str">
        <f>IF(K3408="","",COUNTIF($K$7:K3408,"ﾘｽﾄ１"))</f>
        <v/>
      </c>
      <c r="N3408" s="53" t="str">
        <f t="shared" si="594"/>
        <v/>
      </c>
      <c r="O3408" s="54" t="str">
        <f t="shared" si="595"/>
        <v/>
      </c>
      <c r="P3408" s="53" t="str">
        <f t="shared" si="586"/>
        <v/>
      </c>
      <c r="Q3408" s="52" t="str">
        <f t="shared" si="587"/>
        <v/>
      </c>
      <c r="R3408" s="55" t="str">
        <f t="shared" si="588"/>
        <v/>
      </c>
      <c r="S3408" s="52" t="str">
        <f t="shared" si="596"/>
        <v/>
      </c>
      <c r="T3408" s="83" t="str">
        <f t="shared" si="589"/>
        <v/>
      </c>
      <c r="U3408" s="53" t="str">
        <f>IF(S3408="","",COUNTIF($S$7:S3408,"該当２"))</f>
        <v/>
      </c>
      <c r="V3408" s="56" t="str">
        <f t="shared" si="590"/>
        <v/>
      </c>
      <c r="W3408" s="83" t="str">
        <f t="shared" si="591"/>
        <v/>
      </c>
      <c r="X3408" s="53" t="str">
        <f>IF(V3408="","",COUNTIF($V$7:V3408,"該当３"))</f>
        <v/>
      </c>
    </row>
    <row r="3409" spans="2:24">
      <c r="B3409" s="78"/>
      <c r="C3409" s="77"/>
      <c r="D3409" s="78"/>
      <c r="E3409" s="77"/>
      <c r="K3409" s="52" t="str">
        <f t="shared" si="592"/>
        <v/>
      </c>
      <c r="L3409" s="83" t="str">
        <f t="shared" si="593"/>
        <v/>
      </c>
      <c r="M3409" s="53" t="str">
        <f>IF(K3409="","",COUNTIF($K$7:K3409,"ﾘｽﾄ１"))</f>
        <v/>
      </c>
      <c r="N3409" s="53" t="str">
        <f t="shared" si="594"/>
        <v/>
      </c>
      <c r="O3409" s="54" t="str">
        <f t="shared" si="595"/>
        <v/>
      </c>
      <c r="P3409" s="53" t="str">
        <f t="shared" si="586"/>
        <v/>
      </c>
      <c r="Q3409" s="52" t="str">
        <f t="shared" si="587"/>
        <v/>
      </c>
      <c r="R3409" s="55" t="str">
        <f t="shared" si="588"/>
        <v/>
      </c>
      <c r="S3409" s="52" t="str">
        <f t="shared" si="596"/>
        <v/>
      </c>
      <c r="T3409" s="83" t="str">
        <f t="shared" si="589"/>
        <v/>
      </c>
      <c r="U3409" s="53" t="str">
        <f>IF(S3409="","",COUNTIF($S$7:S3409,"該当２"))</f>
        <v/>
      </c>
      <c r="V3409" s="56" t="str">
        <f t="shared" si="590"/>
        <v/>
      </c>
      <c r="W3409" s="83" t="str">
        <f t="shared" si="591"/>
        <v/>
      </c>
      <c r="X3409" s="53" t="str">
        <f>IF(V3409="","",COUNTIF($V$7:V3409,"該当３"))</f>
        <v/>
      </c>
    </row>
    <row r="3410" spans="2:24">
      <c r="B3410" s="78"/>
      <c r="C3410" s="77"/>
      <c r="D3410" s="78"/>
      <c r="E3410" s="77"/>
      <c r="K3410" s="52" t="str">
        <f t="shared" si="592"/>
        <v/>
      </c>
      <c r="L3410" s="83" t="str">
        <f t="shared" si="593"/>
        <v/>
      </c>
      <c r="M3410" s="53" t="str">
        <f>IF(K3410="","",COUNTIF($K$7:K3410,"ﾘｽﾄ１"))</f>
        <v/>
      </c>
      <c r="N3410" s="53" t="str">
        <f t="shared" si="594"/>
        <v/>
      </c>
      <c r="O3410" s="54" t="str">
        <f t="shared" si="595"/>
        <v/>
      </c>
      <c r="P3410" s="53" t="str">
        <f t="shared" si="586"/>
        <v/>
      </c>
      <c r="Q3410" s="52" t="str">
        <f t="shared" si="587"/>
        <v/>
      </c>
      <c r="R3410" s="55" t="str">
        <f t="shared" si="588"/>
        <v/>
      </c>
      <c r="S3410" s="52" t="str">
        <f t="shared" si="596"/>
        <v/>
      </c>
      <c r="T3410" s="83" t="str">
        <f t="shared" si="589"/>
        <v/>
      </c>
      <c r="U3410" s="53" t="str">
        <f>IF(S3410="","",COUNTIF($S$7:S3410,"該当２"))</f>
        <v/>
      </c>
      <c r="V3410" s="56" t="str">
        <f t="shared" si="590"/>
        <v/>
      </c>
      <c r="W3410" s="83" t="str">
        <f t="shared" si="591"/>
        <v/>
      </c>
      <c r="X3410" s="53" t="str">
        <f>IF(V3410="","",COUNTIF($V$7:V3410,"該当３"))</f>
        <v/>
      </c>
    </row>
    <row r="3411" spans="2:24">
      <c r="B3411" s="78"/>
      <c r="C3411" s="77"/>
      <c r="D3411" s="78"/>
      <c r="E3411" s="77"/>
      <c r="K3411" s="52" t="str">
        <f t="shared" si="592"/>
        <v/>
      </c>
      <c r="L3411" s="83" t="str">
        <f t="shared" si="593"/>
        <v/>
      </c>
      <c r="M3411" s="53" t="str">
        <f>IF(K3411="","",COUNTIF($K$7:K3411,"ﾘｽﾄ１"))</f>
        <v/>
      </c>
      <c r="N3411" s="53" t="str">
        <f t="shared" si="594"/>
        <v/>
      </c>
      <c r="O3411" s="54" t="str">
        <f t="shared" si="595"/>
        <v/>
      </c>
      <c r="P3411" s="53" t="str">
        <f t="shared" si="586"/>
        <v/>
      </c>
      <c r="Q3411" s="52" t="str">
        <f t="shared" si="587"/>
        <v/>
      </c>
      <c r="R3411" s="55" t="str">
        <f t="shared" si="588"/>
        <v/>
      </c>
      <c r="S3411" s="52" t="str">
        <f t="shared" si="596"/>
        <v/>
      </c>
      <c r="T3411" s="83" t="str">
        <f t="shared" si="589"/>
        <v/>
      </c>
      <c r="U3411" s="53" t="str">
        <f>IF(S3411="","",COUNTIF($S$7:S3411,"該当２"))</f>
        <v/>
      </c>
      <c r="V3411" s="56" t="str">
        <f t="shared" si="590"/>
        <v/>
      </c>
      <c r="W3411" s="83" t="str">
        <f t="shared" si="591"/>
        <v/>
      </c>
      <c r="X3411" s="53" t="str">
        <f>IF(V3411="","",COUNTIF($V$7:V3411,"該当３"))</f>
        <v/>
      </c>
    </row>
    <row r="3412" spans="2:24">
      <c r="B3412" s="78"/>
      <c r="C3412" s="77"/>
      <c r="D3412" s="78"/>
      <c r="E3412" s="77"/>
      <c r="K3412" s="52" t="str">
        <f t="shared" si="592"/>
        <v/>
      </c>
      <c r="L3412" s="83" t="str">
        <f t="shared" si="593"/>
        <v/>
      </c>
      <c r="M3412" s="53" t="str">
        <f>IF(K3412="","",COUNTIF($K$7:K3412,"ﾘｽﾄ１"))</f>
        <v/>
      </c>
      <c r="N3412" s="53" t="str">
        <f t="shared" si="594"/>
        <v/>
      </c>
      <c r="O3412" s="54" t="str">
        <f t="shared" si="595"/>
        <v/>
      </c>
      <c r="P3412" s="53" t="str">
        <f t="shared" si="586"/>
        <v/>
      </c>
      <c r="Q3412" s="52" t="str">
        <f t="shared" si="587"/>
        <v/>
      </c>
      <c r="R3412" s="55" t="str">
        <f t="shared" si="588"/>
        <v/>
      </c>
      <c r="S3412" s="52" t="str">
        <f t="shared" si="596"/>
        <v/>
      </c>
      <c r="T3412" s="83" t="str">
        <f t="shared" si="589"/>
        <v/>
      </c>
      <c r="U3412" s="53" t="str">
        <f>IF(S3412="","",COUNTIF($S$7:S3412,"該当２"))</f>
        <v/>
      </c>
      <c r="V3412" s="56" t="str">
        <f t="shared" si="590"/>
        <v/>
      </c>
      <c r="W3412" s="83" t="str">
        <f t="shared" si="591"/>
        <v/>
      </c>
      <c r="X3412" s="53" t="str">
        <f>IF(V3412="","",COUNTIF($V$7:V3412,"該当３"))</f>
        <v/>
      </c>
    </row>
    <row r="3413" spans="2:24">
      <c r="B3413" s="78"/>
      <c r="C3413" s="77"/>
      <c r="D3413" s="78"/>
      <c r="E3413" s="77"/>
      <c r="K3413" s="52" t="str">
        <f t="shared" si="592"/>
        <v/>
      </c>
      <c r="L3413" s="83" t="str">
        <f t="shared" si="593"/>
        <v/>
      </c>
      <c r="M3413" s="53" t="str">
        <f>IF(K3413="","",COUNTIF($K$7:K3413,"ﾘｽﾄ１"))</f>
        <v/>
      </c>
      <c r="N3413" s="53" t="str">
        <f t="shared" si="594"/>
        <v/>
      </c>
      <c r="O3413" s="54" t="str">
        <f t="shared" si="595"/>
        <v/>
      </c>
      <c r="P3413" s="53" t="str">
        <f t="shared" si="586"/>
        <v/>
      </c>
      <c r="Q3413" s="52" t="str">
        <f t="shared" si="587"/>
        <v/>
      </c>
      <c r="R3413" s="55" t="str">
        <f t="shared" si="588"/>
        <v/>
      </c>
      <c r="S3413" s="52" t="str">
        <f t="shared" si="596"/>
        <v/>
      </c>
      <c r="T3413" s="83" t="str">
        <f t="shared" si="589"/>
        <v/>
      </c>
      <c r="U3413" s="53" t="str">
        <f>IF(S3413="","",COUNTIF($S$7:S3413,"該当２"))</f>
        <v/>
      </c>
      <c r="V3413" s="56" t="str">
        <f t="shared" si="590"/>
        <v/>
      </c>
      <c r="W3413" s="83" t="str">
        <f t="shared" si="591"/>
        <v/>
      </c>
      <c r="X3413" s="53" t="str">
        <f>IF(V3413="","",COUNTIF($V$7:V3413,"該当３"))</f>
        <v/>
      </c>
    </row>
    <row r="3414" spans="2:24">
      <c r="B3414" s="78"/>
      <c r="C3414" s="77"/>
      <c r="D3414" s="78"/>
      <c r="E3414" s="77"/>
      <c r="K3414" s="52" t="str">
        <f t="shared" si="592"/>
        <v/>
      </c>
      <c r="L3414" s="83" t="str">
        <f t="shared" si="593"/>
        <v/>
      </c>
      <c r="M3414" s="53" t="str">
        <f>IF(K3414="","",COUNTIF($K$7:K3414,"ﾘｽﾄ１"))</f>
        <v/>
      </c>
      <c r="N3414" s="53" t="str">
        <f t="shared" si="594"/>
        <v/>
      </c>
      <c r="O3414" s="54" t="str">
        <f t="shared" si="595"/>
        <v/>
      </c>
      <c r="P3414" s="53" t="str">
        <f t="shared" si="586"/>
        <v/>
      </c>
      <c r="Q3414" s="52" t="str">
        <f t="shared" si="587"/>
        <v/>
      </c>
      <c r="R3414" s="55" t="str">
        <f t="shared" si="588"/>
        <v/>
      </c>
      <c r="S3414" s="52" t="str">
        <f t="shared" si="596"/>
        <v/>
      </c>
      <c r="T3414" s="83" t="str">
        <f t="shared" si="589"/>
        <v/>
      </c>
      <c r="U3414" s="53" t="str">
        <f>IF(S3414="","",COUNTIF($S$7:S3414,"該当２"))</f>
        <v/>
      </c>
      <c r="V3414" s="56" t="str">
        <f t="shared" si="590"/>
        <v/>
      </c>
      <c r="W3414" s="83" t="str">
        <f t="shared" si="591"/>
        <v/>
      </c>
      <c r="X3414" s="53" t="str">
        <f>IF(V3414="","",COUNTIF($V$7:V3414,"該当３"))</f>
        <v/>
      </c>
    </row>
    <row r="3415" spans="2:24">
      <c r="B3415" s="78"/>
      <c r="C3415" s="77"/>
      <c r="D3415" s="78"/>
      <c r="E3415" s="77"/>
      <c r="K3415" s="52" t="str">
        <f t="shared" si="592"/>
        <v/>
      </c>
      <c r="L3415" s="83" t="str">
        <f t="shared" si="593"/>
        <v/>
      </c>
      <c r="M3415" s="53" t="str">
        <f>IF(K3415="","",COUNTIF($K$7:K3415,"ﾘｽﾄ１"))</f>
        <v/>
      </c>
      <c r="N3415" s="53" t="str">
        <f t="shared" si="594"/>
        <v/>
      </c>
      <c r="O3415" s="54" t="str">
        <f t="shared" si="595"/>
        <v/>
      </c>
      <c r="P3415" s="53" t="str">
        <f t="shared" si="586"/>
        <v/>
      </c>
      <c r="Q3415" s="52" t="str">
        <f t="shared" si="587"/>
        <v/>
      </c>
      <c r="R3415" s="55" t="str">
        <f t="shared" si="588"/>
        <v/>
      </c>
      <c r="S3415" s="52" t="str">
        <f t="shared" si="596"/>
        <v/>
      </c>
      <c r="T3415" s="83" t="str">
        <f t="shared" si="589"/>
        <v/>
      </c>
      <c r="U3415" s="53" t="str">
        <f>IF(S3415="","",COUNTIF($S$7:S3415,"該当２"))</f>
        <v/>
      </c>
      <c r="V3415" s="56" t="str">
        <f t="shared" si="590"/>
        <v/>
      </c>
      <c r="W3415" s="83" t="str">
        <f t="shared" si="591"/>
        <v/>
      </c>
      <c r="X3415" s="53" t="str">
        <f>IF(V3415="","",COUNTIF($V$7:V3415,"該当３"))</f>
        <v/>
      </c>
    </row>
    <row r="3416" spans="2:24">
      <c r="B3416" s="78"/>
      <c r="C3416" s="77"/>
      <c r="D3416" s="78"/>
      <c r="E3416" s="77"/>
      <c r="K3416" s="52" t="str">
        <f t="shared" si="592"/>
        <v/>
      </c>
      <c r="L3416" s="83" t="str">
        <f t="shared" si="593"/>
        <v/>
      </c>
      <c r="M3416" s="53" t="str">
        <f>IF(K3416="","",COUNTIF($K$7:K3416,"ﾘｽﾄ１"))</f>
        <v/>
      </c>
      <c r="N3416" s="53" t="str">
        <f t="shared" si="594"/>
        <v/>
      </c>
      <c r="O3416" s="54" t="str">
        <f t="shared" si="595"/>
        <v/>
      </c>
      <c r="P3416" s="53" t="str">
        <f t="shared" si="586"/>
        <v/>
      </c>
      <c r="Q3416" s="52" t="str">
        <f t="shared" si="587"/>
        <v/>
      </c>
      <c r="R3416" s="55" t="str">
        <f t="shared" si="588"/>
        <v/>
      </c>
      <c r="S3416" s="52" t="str">
        <f t="shared" si="596"/>
        <v/>
      </c>
      <c r="T3416" s="83" t="str">
        <f t="shared" si="589"/>
        <v/>
      </c>
      <c r="U3416" s="53" t="str">
        <f>IF(S3416="","",COUNTIF($S$7:S3416,"該当２"))</f>
        <v/>
      </c>
      <c r="V3416" s="56" t="str">
        <f t="shared" si="590"/>
        <v/>
      </c>
      <c r="W3416" s="83" t="str">
        <f t="shared" si="591"/>
        <v/>
      </c>
      <c r="X3416" s="53" t="str">
        <f>IF(V3416="","",COUNTIF($V$7:V3416,"該当３"))</f>
        <v/>
      </c>
    </row>
    <row r="3417" spans="2:24">
      <c r="B3417" s="78"/>
      <c r="C3417" s="77"/>
      <c r="D3417" s="78"/>
      <c r="E3417" s="77"/>
      <c r="K3417" s="52" t="str">
        <f t="shared" si="592"/>
        <v/>
      </c>
      <c r="L3417" s="83" t="str">
        <f t="shared" si="593"/>
        <v/>
      </c>
      <c r="M3417" s="53" t="str">
        <f>IF(K3417="","",COUNTIF($K$7:K3417,"ﾘｽﾄ１"))</f>
        <v/>
      </c>
      <c r="N3417" s="53" t="str">
        <f t="shared" si="594"/>
        <v/>
      </c>
      <c r="O3417" s="54" t="str">
        <f t="shared" si="595"/>
        <v/>
      </c>
      <c r="P3417" s="53" t="str">
        <f t="shared" si="586"/>
        <v/>
      </c>
      <c r="Q3417" s="52" t="str">
        <f t="shared" si="587"/>
        <v/>
      </c>
      <c r="R3417" s="55" t="str">
        <f t="shared" si="588"/>
        <v/>
      </c>
      <c r="S3417" s="52" t="str">
        <f t="shared" si="596"/>
        <v/>
      </c>
      <c r="T3417" s="83" t="str">
        <f t="shared" si="589"/>
        <v/>
      </c>
      <c r="U3417" s="53" t="str">
        <f>IF(S3417="","",COUNTIF($S$7:S3417,"該当２"))</f>
        <v/>
      </c>
      <c r="V3417" s="56" t="str">
        <f t="shared" si="590"/>
        <v/>
      </c>
      <c r="W3417" s="83" t="str">
        <f t="shared" si="591"/>
        <v/>
      </c>
      <c r="X3417" s="53" t="str">
        <f>IF(V3417="","",COUNTIF($V$7:V3417,"該当３"))</f>
        <v/>
      </c>
    </row>
    <row r="3418" spans="2:24">
      <c r="B3418" s="78"/>
      <c r="C3418" s="77"/>
      <c r="D3418" s="78"/>
      <c r="E3418" s="77"/>
      <c r="K3418" s="52" t="str">
        <f t="shared" si="592"/>
        <v/>
      </c>
      <c r="L3418" s="83" t="str">
        <f t="shared" si="593"/>
        <v/>
      </c>
      <c r="M3418" s="53" t="str">
        <f>IF(K3418="","",COUNTIF($K$7:K3418,"ﾘｽﾄ１"))</f>
        <v/>
      </c>
      <c r="N3418" s="53" t="str">
        <f t="shared" si="594"/>
        <v/>
      </c>
      <c r="O3418" s="54" t="str">
        <f t="shared" si="595"/>
        <v/>
      </c>
      <c r="P3418" s="53" t="str">
        <f t="shared" si="586"/>
        <v/>
      </c>
      <c r="Q3418" s="52" t="str">
        <f t="shared" si="587"/>
        <v/>
      </c>
      <c r="R3418" s="55" t="str">
        <f t="shared" si="588"/>
        <v/>
      </c>
      <c r="S3418" s="52" t="str">
        <f t="shared" si="596"/>
        <v/>
      </c>
      <c r="T3418" s="83" t="str">
        <f t="shared" si="589"/>
        <v/>
      </c>
      <c r="U3418" s="53" t="str">
        <f>IF(S3418="","",COUNTIF($S$7:S3418,"該当２"))</f>
        <v/>
      </c>
      <c r="V3418" s="56" t="str">
        <f t="shared" si="590"/>
        <v/>
      </c>
      <c r="W3418" s="83" t="str">
        <f t="shared" si="591"/>
        <v/>
      </c>
      <c r="X3418" s="53" t="str">
        <f>IF(V3418="","",COUNTIF($V$7:V3418,"該当３"))</f>
        <v/>
      </c>
    </row>
    <row r="3419" spans="2:24">
      <c r="B3419" s="78"/>
      <c r="C3419" s="77"/>
      <c r="D3419" s="78"/>
      <c r="E3419" s="77"/>
      <c r="K3419" s="52" t="str">
        <f t="shared" si="592"/>
        <v/>
      </c>
      <c r="L3419" s="83" t="str">
        <f t="shared" si="593"/>
        <v/>
      </c>
      <c r="M3419" s="53" t="str">
        <f>IF(K3419="","",COUNTIF($K$7:K3419,"ﾘｽﾄ１"))</f>
        <v/>
      </c>
      <c r="N3419" s="53" t="str">
        <f t="shared" si="594"/>
        <v/>
      </c>
      <c r="O3419" s="54" t="str">
        <f t="shared" si="595"/>
        <v/>
      </c>
      <c r="P3419" s="53" t="str">
        <f t="shared" si="586"/>
        <v/>
      </c>
      <c r="Q3419" s="52" t="str">
        <f t="shared" si="587"/>
        <v/>
      </c>
      <c r="R3419" s="55" t="str">
        <f t="shared" si="588"/>
        <v/>
      </c>
      <c r="S3419" s="52" t="str">
        <f t="shared" si="596"/>
        <v/>
      </c>
      <c r="T3419" s="83" t="str">
        <f t="shared" si="589"/>
        <v/>
      </c>
      <c r="U3419" s="53" t="str">
        <f>IF(S3419="","",COUNTIF($S$7:S3419,"該当２"))</f>
        <v/>
      </c>
      <c r="V3419" s="56" t="str">
        <f t="shared" si="590"/>
        <v/>
      </c>
      <c r="W3419" s="83" t="str">
        <f t="shared" si="591"/>
        <v/>
      </c>
      <c r="X3419" s="53" t="str">
        <f>IF(V3419="","",COUNTIF($V$7:V3419,"該当３"))</f>
        <v/>
      </c>
    </row>
    <row r="3420" spans="2:24">
      <c r="B3420" s="78"/>
      <c r="C3420" s="77"/>
      <c r="D3420" s="78"/>
      <c r="E3420" s="77"/>
      <c r="K3420" s="52" t="str">
        <f t="shared" si="592"/>
        <v/>
      </c>
      <c r="L3420" s="83" t="str">
        <f t="shared" si="593"/>
        <v/>
      </c>
      <c r="M3420" s="53" t="str">
        <f>IF(K3420="","",COUNTIF($K$7:K3420,"ﾘｽﾄ１"))</f>
        <v/>
      </c>
      <c r="N3420" s="53" t="str">
        <f t="shared" si="594"/>
        <v/>
      </c>
      <c r="O3420" s="54" t="str">
        <f t="shared" si="595"/>
        <v/>
      </c>
      <c r="P3420" s="53" t="str">
        <f t="shared" si="586"/>
        <v/>
      </c>
      <c r="Q3420" s="52" t="str">
        <f t="shared" si="587"/>
        <v/>
      </c>
      <c r="R3420" s="55" t="str">
        <f t="shared" si="588"/>
        <v/>
      </c>
      <c r="S3420" s="52" t="str">
        <f t="shared" si="596"/>
        <v/>
      </c>
      <c r="T3420" s="83" t="str">
        <f t="shared" si="589"/>
        <v/>
      </c>
      <c r="U3420" s="53" t="str">
        <f>IF(S3420="","",COUNTIF($S$7:S3420,"該当２"))</f>
        <v/>
      </c>
      <c r="V3420" s="56" t="str">
        <f t="shared" si="590"/>
        <v/>
      </c>
      <c r="W3420" s="83" t="str">
        <f t="shared" si="591"/>
        <v/>
      </c>
      <c r="X3420" s="53" t="str">
        <f>IF(V3420="","",COUNTIF($V$7:V3420,"該当３"))</f>
        <v/>
      </c>
    </row>
    <row r="3421" spans="2:24">
      <c r="B3421" s="78"/>
      <c r="C3421" s="77"/>
      <c r="D3421" s="78"/>
      <c r="E3421" s="77"/>
      <c r="K3421" s="52" t="str">
        <f t="shared" si="592"/>
        <v/>
      </c>
      <c r="L3421" s="83" t="str">
        <f t="shared" si="593"/>
        <v/>
      </c>
      <c r="M3421" s="53" t="str">
        <f>IF(K3421="","",COUNTIF($K$7:K3421,"ﾘｽﾄ１"))</f>
        <v/>
      </c>
      <c r="N3421" s="53" t="str">
        <f t="shared" si="594"/>
        <v/>
      </c>
      <c r="O3421" s="54" t="str">
        <f t="shared" si="595"/>
        <v/>
      </c>
      <c r="P3421" s="53" t="str">
        <f t="shared" si="586"/>
        <v/>
      </c>
      <c r="Q3421" s="52" t="str">
        <f t="shared" si="587"/>
        <v/>
      </c>
      <c r="R3421" s="55" t="str">
        <f t="shared" si="588"/>
        <v/>
      </c>
      <c r="S3421" s="52" t="str">
        <f t="shared" si="596"/>
        <v/>
      </c>
      <c r="T3421" s="83" t="str">
        <f t="shared" si="589"/>
        <v/>
      </c>
      <c r="U3421" s="53" t="str">
        <f>IF(S3421="","",COUNTIF($S$7:S3421,"該当２"))</f>
        <v/>
      </c>
      <c r="V3421" s="56" t="str">
        <f t="shared" si="590"/>
        <v/>
      </c>
      <c r="W3421" s="83" t="str">
        <f t="shared" si="591"/>
        <v/>
      </c>
      <c r="X3421" s="53" t="str">
        <f>IF(V3421="","",COUNTIF($V$7:V3421,"該当３"))</f>
        <v/>
      </c>
    </row>
    <row r="3422" spans="2:24">
      <c r="B3422" s="78"/>
      <c r="C3422" s="77"/>
      <c r="D3422" s="78"/>
      <c r="E3422" s="77"/>
      <c r="K3422" s="52" t="str">
        <f t="shared" si="592"/>
        <v/>
      </c>
      <c r="L3422" s="83" t="str">
        <f t="shared" si="593"/>
        <v/>
      </c>
      <c r="M3422" s="53" t="str">
        <f>IF(K3422="","",COUNTIF($K$7:K3422,"ﾘｽﾄ１"))</f>
        <v/>
      </c>
      <c r="N3422" s="53" t="str">
        <f t="shared" si="594"/>
        <v/>
      </c>
      <c r="O3422" s="54" t="str">
        <f t="shared" si="595"/>
        <v/>
      </c>
      <c r="P3422" s="53" t="str">
        <f t="shared" si="586"/>
        <v/>
      </c>
      <c r="Q3422" s="52" t="str">
        <f t="shared" si="587"/>
        <v/>
      </c>
      <c r="R3422" s="55" t="str">
        <f t="shared" si="588"/>
        <v/>
      </c>
      <c r="S3422" s="52" t="str">
        <f t="shared" si="596"/>
        <v/>
      </c>
      <c r="T3422" s="83" t="str">
        <f t="shared" si="589"/>
        <v/>
      </c>
      <c r="U3422" s="53" t="str">
        <f>IF(S3422="","",COUNTIF($S$7:S3422,"該当２"))</f>
        <v/>
      </c>
      <c r="V3422" s="56" t="str">
        <f t="shared" si="590"/>
        <v/>
      </c>
      <c r="W3422" s="83" t="str">
        <f t="shared" si="591"/>
        <v/>
      </c>
      <c r="X3422" s="53" t="str">
        <f>IF(V3422="","",COUNTIF($V$7:V3422,"該当３"))</f>
        <v/>
      </c>
    </row>
    <row r="3423" spans="2:24">
      <c r="B3423" s="78"/>
      <c r="C3423" s="77"/>
      <c r="D3423" s="78"/>
      <c r="E3423" s="77"/>
      <c r="K3423" s="52" t="str">
        <f t="shared" si="592"/>
        <v/>
      </c>
      <c r="L3423" s="83" t="str">
        <f t="shared" si="593"/>
        <v/>
      </c>
      <c r="M3423" s="53" t="str">
        <f>IF(K3423="","",COUNTIF($K$7:K3423,"ﾘｽﾄ１"))</f>
        <v/>
      </c>
      <c r="N3423" s="53" t="str">
        <f t="shared" si="594"/>
        <v/>
      </c>
      <c r="O3423" s="54" t="str">
        <f t="shared" si="595"/>
        <v/>
      </c>
      <c r="P3423" s="53" t="str">
        <f t="shared" si="586"/>
        <v/>
      </c>
      <c r="Q3423" s="52" t="str">
        <f t="shared" si="587"/>
        <v/>
      </c>
      <c r="R3423" s="55" t="str">
        <f t="shared" si="588"/>
        <v/>
      </c>
      <c r="S3423" s="52" t="str">
        <f t="shared" si="596"/>
        <v/>
      </c>
      <c r="T3423" s="83" t="str">
        <f t="shared" si="589"/>
        <v/>
      </c>
      <c r="U3423" s="53" t="str">
        <f>IF(S3423="","",COUNTIF($S$7:S3423,"該当２"))</f>
        <v/>
      </c>
      <c r="V3423" s="56" t="str">
        <f t="shared" si="590"/>
        <v/>
      </c>
      <c r="W3423" s="83" t="str">
        <f t="shared" si="591"/>
        <v/>
      </c>
      <c r="X3423" s="53" t="str">
        <f>IF(V3423="","",COUNTIF($V$7:V3423,"該当３"))</f>
        <v/>
      </c>
    </row>
    <row r="3424" spans="2:24">
      <c r="B3424" s="78"/>
      <c r="C3424" s="77"/>
      <c r="D3424" s="78"/>
      <c r="E3424" s="77"/>
      <c r="K3424" s="52" t="str">
        <f t="shared" si="592"/>
        <v/>
      </c>
      <c r="L3424" s="83" t="str">
        <f t="shared" si="593"/>
        <v/>
      </c>
      <c r="M3424" s="53" t="str">
        <f>IF(K3424="","",COUNTIF($K$7:K3424,"ﾘｽﾄ１"))</f>
        <v/>
      </c>
      <c r="N3424" s="53" t="str">
        <f t="shared" si="594"/>
        <v/>
      </c>
      <c r="O3424" s="54" t="str">
        <f t="shared" si="595"/>
        <v/>
      </c>
      <c r="P3424" s="53" t="str">
        <f t="shared" si="586"/>
        <v/>
      </c>
      <c r="Q3424" s="52" t="str">
        <f t="shared" si="587"/>
        <v/>
      </c>
      <c r="R3424" s="55" t="str">
        <f t="shared" si="588"/>
        <v/>
      </c>
      <c r="S3424" s="52" t="str">
        <f t="shared" si="596"/>
        <v/>
      </c>
      <c r="T3424" s="83" t="str">
        <f t="shared" si="589"/>
        <v/>
      </c>
      <c r="U3424" s="53" t="str">
        <f>IF(S3424="","",COUNTIF($S$7:S3424,"該当２"))</f>
        <v/>
      </c>
      <c r="V3424" s="56" t="str">
        <f t="shared" si="590"/>
        <v/>
      </c>
      <c r="W3424" s="83" t="str">
        <f t="shared" si="591"/>
        <v/>
      </c>
      <c r="X3424" s="53" t="str">
        <f>IF(V3424="","",COUNTIF($V$7:V3424,"該当３"))</f>
        <v/>
      </c>
    </row>
    <row r="3425" spans="2:24">
      <c r="B3425" s="78"/>
      <c r="C3425" s="77"/>
      <c r="D3425" s="78"/>
      <c r="E3425" s="77"/>
      <c r="K3425" s="52" t="str">
        <f t="shared" si="592"/>
        <v/>
      </c>
      <c r="L3425" s="83" t="str">
        <f t="shared" si="593"/>
        <v/>
      </c>
      <c r="M3425" s="53" t="str">
        <f>IF(K3425="","",COUNTIF($K$7:K3425,"ﾘｽﾄ１"))</f>
        <v/>
      </c>
      <c r="N3425" s="53" t="str">
        <f t="shared" si="594"/>
        <v/>
      </c>
      <c r="O3425" s="54" t="str">
        <f t="shared" si="595"/>
        <v/>
      </c>
      <c r="P3425" s="53" t="str">
        <f t="shared" si="586"/>
        <v/>
      </c>
      <c r="Q3425" s="52" t="str">
        <f t="shared" si="587"/>
        <v/>
      </c>
      <c r="R3425" s="55" t="str">
        <f t="shared" si="588"/>
        <v/>
      </c>
      <c r="S3425" s="52" t="str">
        <f t="shared" si="596"/>
        <v/>
      </c>
      <c r="T3425" s="83" t="str">
        <f t="shared" si="589"/>
        <v/>
      </c>
      <c r="U3425" s="53" t="str">
        <f>IF(S3425="","",COUNTIF($S$7:S3425,"該当２"))</f>
        <v/>
      </c>
      <c r="V3425" s="56" t="str">
        <f t="shared" si="590"/>
        <v/>
      </c>
      <c r="W3425" s="83" t="str">
        <f t="shared" si="591"/>
        <v/>
      </c>
      <c r="X3425" s="53" t="str">
        <f>IF(V3425="","",COUNTIF($V$7:V3425,"該当３"))</f>
        <v/>
      </c>
    </row>
    <row r="3426" spans="2:24">
      <c r="B3426" s="78"/>
      <c r="C3426" s="77"/>
      <c r="D3426" s="78"/>
      <c r="E3426" s="77"/>
      <c r="K3426" s="52" t="str">
        <f t="shared" si="592"/>
        <v/>
      </c>
      <c r="L3426" s="83" t="str">
        <f t="shared" si="593"/>
        <v/>
      </c>
      <c r="M3426" s="53" t="str">
        <f>IF(K3426="","",COUNTIF($K$7:K3426,"ﾘｽﾄ１"))</f>
        <v/>
      </c>
      <c r="N3426" s="53" t="str">
        <f t="shared" si="594"/>
        <v/>
      </c>
      <c r="O3426" s="54" t="str">
        <f t="shared" si="595"/>
        <v/>
      </c>
      <c r="P3426" s="53" t="str">
        <f t="shared" si="586"/>
        <v/>
      </c>
      <c r="Q3426" s="52" t="str">
        <f t="shared" si="587"/>
        <v/>
      </c>
      <c r="R3426" s="55" t="str">
        <f t="shared" si="588"/>
        <v/>
      </c>
      <c r="S3426" s="52" t="str">
        <f t="shared" si="596"/>
        <v/>
      </c>
      <c r="T3426" s="83" t="str">
        <f t="shared" si="589"/>
        <v/>
      </c>
      <c r="U3426" s="53" t="str">
        <f>IF(S3426="","",COUNTIF($S$7:S3426,"該当２"))</f>
        <v/>
      </c>
      <c r="V3426" s="56" t="str">
        <f t="shared" si="590"/>
        <v/>
      </c>
      <c r="W3426" s="83" t="str">
        <f t="shared" si="591"/>
        <v/>
      </c>
      <c r="X3426" s="53" t="str">
        <f>IF(V3426="","",COUNTIF($V$7:V3426,"該当３"))</f>
        <v/>
      </c>
    </row>
    <row r="3427" spans="2:24">
      <c r="B3427" s="78"/>
      <c r="C3427" s="77"/>
      <c r="D3427" s="78"/>
      <c r="E3427" s="77"/>
      <c r="K3427" s="52" t="str">
        <f t="shared" si="592"/>
        <v/>
      </c>
      <c r="L3427" s="83" t="str">
        <f t="shared" si="593"/>
        <v/>
      </c>
      <c r="M3427" s="53" t="str">
        <f>IF(K3427="","",COUNTIF($K$7:K3427,"ﾘｽﾄ１"))</f>
        <v/>
      </c>
      <c r="N3427" s="53" t="str">
        <f t="shared" si="594"/>
        <v/>
      </c>
      <c r="O3427" s="54" t="str">
        <f t="shared" si="595"/>
        <v/>
      </c>
      <c r="P3427" s="53" t="str">
        <f t="shared" si="586"/>
        <v/>
      </c>
      <c r="Q3427" s="52" t="str">
        <f t="shared" si="587"/>
        <v/>
      </c>
      <c r="R3427" s="55" t="str">
        <f t="shared" si="588"/>
        <v/>
      </c>
      <c r="S3427" s="52" t="str">
        <f t="shared" si="596"/>
        <v/>
      </c>
      <c r="T3427" s="83" t="str">
        <f t="shared" si="589"/>
        <v/>
      </c>
      <c r="U3427" s="53" t="str">
        <f>IF(S3427="","",COUNTIF($S$7:S3427,"該当２"))</f>
        <v/>
      </c>
      <c r="V3427" s="56" t="str">
        <f t="shared" si="590"/>
        <v/>
      </c>
      <c r="W3427" s="83" t="str">
        <f t="shared" si="591"/>
        <v/>
      </c>
      <c r="X3427" s="53" t="str">
        <f>IF(V3427="","",COUNTIF($V$7:V3427,"該当３"))</f>
        <v/>
      </c>
    </row>
    <row r="3428" spans="2:24">
      <c r="B3428" s="78"/>
      <c r="C3428" s="77"/>
      <c r="D3428" s="78"/>
      <c r="E3428" s="77"/>
      <c r="K3428" s="52" t="str">
        <f t="shared" si="592"/>
        <v/>
      </c>
      <c r="L3428" s="83" t="str">
        <f t="shared" si="593"/>
        <v/>
      </c>
      <c r="M3428" s="53" t="str">
        <f>IF(K3428="","",COUNTIF($K$7:K3428,"ﾘｽﾄ１"))</f>
        <v/>
      </c>
      <c r="N3428" s="53" t="str">
        <f t="shared" si="594"/>
        <v/>
      </c>
      <c r="O3428" s="54" t="str">
        <f t="shared" si="595"/>
        <v/>
      </c>
      <c r="P3428" s="53" t="str">
        <f t="shared" si="586"/>
        <v/>
      </c>
      <c r="Q3428" s="52" t="str">
        <f t="shared" si="587"/>
        <v/>
      </c>
      <c r="R3428" s="55" t="str">
        <f t="shared" si="588"/>
        <v/>
      </c>
      <c r="S3428" s="52" t="str">
        <f t="shared" si="596"/>
        <v/>
      </c>
      <c r="T3428" s="83" t="str">
        <f t="shared" si="589"/>
        <v/>
      </c>
      <c r="U3428" s="53" t="str">
        <f>IF(S3428="","",COUNTIF($S$7:S3428,"該当２"))</f>
        <v/>
      </c>
      <c r="V3428" s="56" t="str">
        <f t="shared" si="590"/>
        <v/>
      </c>
      <c r="W3428" s="83" t="str">
        <f t="shared" si="591"/>
        <v/>
      </c>
      <c r="X3428" s="53" t="str">
        <f>IF(V3428="","",COUNTIF($V$7:V3428,"該当３"))</f>
        <v/>
      </c>
    </row>
    <row r="3429" spans="2:24">
      <c r="B3429" s="78"/>
      <c r="C3429" s="77"/>
      <c r="D3429" s="78"/>
      <c r="E3429" s="77"/>
      <c r="K3429" s="52" t="str">
        <f t="shared" si="592"/>
        <v/>
      </c>
      <c r="L3429" s="83" t="str">
        <f t="shared" si="593"/>
        <v/>
      </c>
      <c r="M3429" s="53" t="str">
        <f>IF(K3429="","",COUNTIF($K$7:K3429,"ﾘｽﾄ１"))</f>
        <v/>
      </c>
      <c r="N3429" s="53" t="str">
        <f t="shared" si="594"/>
        <v/>
      </c>
      <c r="O3429" s="54" t="str">
        <f t="shared" si="595"/>
        <v/>
      </c>
      <c r="P3429" s="53" t="str">
        <f t="shared" si="586"/>
        <v/>
      </c>
      <c r="Q3429" s="52" t="str">
        <f t="shared" si="587"/>
        <v/>
      </c>
      <c r="R3429" s="55" t="str">
        <f t="shared" si="588"/>
        <v/>
      </c>
      <c r="S3429" s="52" t="str">
        <f t="shared" si="596"/>
        <v/>
      </c>
      <c r="T3429" s="83" t="str">
        <f t="shared" si="589"/>
        <v/>
      </c>
      <c r="U3429" s="53" t="str">
        <f>IF(S3429="","",COUNTIF($S$7:S3429,"該当２"))</f>
        <v/>
      </c>
      <c r="V3429" s="56" t="str">
        <f t="shared" si="590"/>
        <v/>
      </c>
      <c r="W3429" s="83" t="str">
        <f t="shared" si="591"/>
        <v/>
      </c>
      <c r="X3429" s="53" t="str">
        <f>IF(V3429="","",COUNTIF($V$7:V3429,"該当３"))</f>
        <v/>
      </c>
    </row>
    <row r="3430" spans="2:24">
      <c r="B3430" s="78"/>
      <c r="C3430" s="77"/>
      <c r="D3430" s="78"/>
      <c r="E3430" s="77"/>
      <c r="K3430" s="52" t="str">
        <f t="shared" si="592"/>
        <v/>
      </c>
      <c r="L3430" s="83" t="str">
        <f t="shared" si="593"/>
        <v/>
      </c>
      <c r="M3430" s="53" t="str">
        <f>IF(K3430="","",COUNTIF($K$7:K3430,"ﾘｽﾄ１"))</f>
        <v/>
      </c>
      <c r="N3430" s="53" t="str">
        <f t="shared" si="594"/>
        <v/>
      </c>
      <c r="O3430" s="54" t="str">
        <f t="shared" si="595"/>
        <v/>
      </c>
      <c r="P3430" s="53" t="str">
        <f t="shared" si="586"/>
        <v/>
      </c>
      <c r="Q3430" s="52" t="str">
        <f t="shared" si="587"/>
        <v/>
      </c>
      <c r="R3430" s="55" t="str">
        <f t="shared" si="588"/>
        <v/>
      </c>
      <c r="S3430" s="52" t="str">
        <f t="shared" si="596"/>
        <v/>
      </c>
      <c r="T3430" s="83" t="str">
        <f t="shared" si="589"/>
        <v/>
      </c>
      <c r="U3430" s="53" t="str">
        <f>IF(S3430="","",COUNTIF($S$7:S3430,"該当２"))</f>
        <v/>
      </c>
      <c r="V3430" s="56" t="str">
        <f t="shared" si="590"/>
        <v/>
      </c>
      <c r="W3430" s="83" t="str">
        <f t="shared" si="591"/>
        <v/>
      </c>
      <c r="X3430" s="53" t="str">
        <f>IF(V3430="","",COUNTIF($V$7:V3430,"該当３"))</f>
        <v/>
      </c>
    </row>
    <row r="3431" spans="2:24">
      <c r="B3431" s="78"/>
      <c r="C3431" s="77"/>
      <c r="D3431" s="78"/>
      <c r="E3431" s="77"/>
      <c r="K3431" s="52" t="str">
        <f t="shared" si="592"/>
        <v/>
      </c>
      <c r="L3431" s="83" t="str">
        <f t="shared" si="593"/>
        <v/>
      </c>
      <c r="M3431" s="53" t="str">
        <f>IF(K3431="","",COUNTIF($K$7:K3431,"ﾘｽﾄ１"))</f>
        <v/>
      </c>
      <c r="N3431" s="53" t="str">
        <f t="shared" si="594"/>
        <v/>
      </c>
      <c r="O3431" s="54" t="str">
        <f t="shared" si="595"/>
        <v/>
      </c>
      <c r="P3431" s="53" t="str">
        <f t="shared" si="586"/>
        <v/>
      </c>
      <c r="Q3431" s="52" t="str">
        <f t="shared" si="587"/>
        <v/>
      </c>
      <c r="R3431" s="55" t="str">
        <f t="shared" si="588"/>
        <v/>
      </c>
      <c r="S3431" s="52" t="str">
        <f t="shared" si="596"/>
        <v/>
      </c>
      <c r="T3431" s="83" t="str">
        <f t="shared" si="589"/>
        <v/>
      </c>
      <c r="U3431" s="53" t="str">
        <f>IF(S3431="","",COUNTIF($S$7:S3431,"該当２"))</f>
        <v/>
      </c>
      <c r="V3431" s="56" t="str">
        <f t="shared" si="590"/>
        <v/>
      </c>
      <c r="W3431" s="83" t="str">
        <f t="shared" si="591"/>
        <v/>
      </c>
      <c r="X3431" s="53" t="str">
        <f>IF(V3431="","",COUNTIF($V$7:V3431,"該当３"))</f>
        <v/>
      </c>
    </row>
    <row r="3432" spans="2:24">
      <c r="B3432" s="78"/>
      <c r="C3432" s="77"/>
      <c r="D3432" s="78"/>
      <c r="E3432" s="77"/>
      <c r="K3432" s="52" t="str">
        <f t="shared" si="592"/>
        <v/>
      </c>
      <c r="L3432" s="83" t="str">
        <f t="shared" si="593"/>
        <v/>
      </c>
      <c r="M3432" s="53" t="str">
        <f>IF(K3432="","",COUNTIF($K$7:K3432,"ﾘｽﾄ１"))</f>
        <v/>
      </c>
      <c r="N3432" s="53" t="str">
        <f t="shared" si="594"/>
        <v/>
      </c>
      <c r="O3432" s="54" t="str">
        <f t="shared" si="595"/>
        <v/>
      </c>
      <c r="P3432" s="53" t="str">
        <f t="shared" si="586"/>
        <v/>
      </c>
      <c r="Q3432" s="52" t="str">
        <f t="shared" si="587"/>
        <v/>
      </c>
      <c r="R3432" s="55" t="str">
        <f t="shared" si="588"/>
        <v/>
      </c>
      <c r="S3432" s="52" t="str">
        <f t="shared" si="596"/>
        <v/>
      </c>
      <c r="T3432" s="83" t="str">
        <f t="shared" si="589"/>
        <v/>
      </c>
      <c r="U3432" s="53" t="str">
        <f>IF(S3432="","",COUNTIF($S$7:S3432,"該当２"))</f>
        <v/>
      </c>
      <c r="V3432" s="56" t="str">
        <f t="shared" si="590"/>
        <v/>
      </c>
      <c r="W3432" s="83" t="str">
        <f t="shared" si="591"/>
        <v/>
      </c>
      <c r="X3432" s="53" t="str">
        <f>IF(V3432="","",COUNTIF($V$7:V3432,"該当３"))</f>
        <v/>
      </c>
    </row>
    <row r="3433" spans="2:24">
      <c r="B3433" s="78"/>
      <c r="C3433" s="77"/>
      <c r="D3433" s="78"/>
      <c r="E3433" s="77"/>
      <c r="K3433" s="52" t="str">
        <f t="shared" si="592"/>
        <v/>
      </c>
      <c r="L3433" s="83" t="str">
        <f t="shared" si="593"/>
        <v/>
      </c>
      <c r="M3433" s="53" t="str">
        <f>IF(K3433="","",COUNTIF($K$7:K3433,"ﾘｽﾄ１"))</f>
        <v/>
      </c>
      <c r="N3433" s="53" t="str">
        <f t="shared" si="594"/>
        <v/>
      </c>
      <c r="O3433" s="54" t="str">
        <f t="shared" si="595"/>
        <v/>
      </c>
      <c r="P3433" s="53" t="str">
        <f t="shared" si="586"/>
        <v/>
      </c>
      <c r="Q3433" s="52" t="str">
        <f t="shared" si="587"/>
        <v/>
      </c>
      <c r="R3433" s="55" t="str">
        <f t="shared" si="588"/>
        <v/>
      </c>
      <c r="S3433" s="52" t="str">
        <f t="shared" si="596"/>
        <v/>
      </c>
      <c r="T3433" s="83" t="str">
        <f t="shared" si="589"/>
        <v/>
      </c>
      <c r="U3433" s="53" t="str">
        <f>IF(S3433="","",COUNTIF($S$7:S3433,"該当２"))</f>
        <v/>
      </c>
      <c r="V3433" s="56" t="str">
        <f t="shared" si="590"/>
        <v/>
      </c>
      <c r="W3433" s="83" t="str">
        <f t="shared" si="591"/>
        <v/>
      </c>
      <c r="X3433" s="53" t="str">
        <f>IF(V3433="","",COUNTIF($V$7:V3433,"該当３"))</f>
        <v/>
      </c>
    </row>
    <row r="3434" spans="2:24">
      <c r="B3434" s="78"/>
      <c r="C3434" s="77"/>
      <c r="D3434" s="78"/>
      <c r="E3434" s="77"/>
      <c r="K3434" s="52" t="str">
        <f t="shared" si="592"/>
        <v/>
      </c>
      <c r="L3434" s="83" t="str">
        <f t="shared" si="593"/>
        <v/>
      </c>
      <c r="M3434" s="53" t="str">
        <f>IF(K3434="","",COUNTIF($K$7:K3434,"ﾘｽﾄ１"))</f>
        <v/>
      </c>
      <c r="N3434" s="53" t="str">
        <f t="shared" si="594"/>
        <v/>
      </c>
      <c r="O3434" s="54" t="str">
        <f t="shared" si="595"/>
        <v/>
      </c>
      <c r="P3434" s="53" t="str">
        <f t="shared" si="586"/>
        <v/>
      </c>
      <c r="Q3434" s="52" t="str">
        <f t="shared" si="587"/>
        <v/>
      </c>
      <c r="R3434" s="55" t="str">
        <f t="shared" si="588"/>
        <v/>
      </c>
      <c r="S3434" s="52" t="str">
        <f t="shared" si="596"/>
        <v/>
      </c>
      <c r="T3434" s="83" t="str">
        <f t="shared" si="589"/>
        <v/>
      </c>
      <c r="U3434" s="53" t="str">
        <f>IF(S3434="","",COUNTIF($S$7:S3434,"該当２"))</f>
        <v/>
      </c>
      <c r="V3434" s="56" t="str">
        <f t="shared" si="590"/>
        <v/>
      </c>
      <c r="W3434" s="83" t="str">
        <f t="shared" si="591"/>
        <v/>
      </c>
      <c r="X3434" s="53" t="str">
        <f>IF(V3434="","",COUNTIF($V$7:V3434,"該当３"))</f>
        <v/>
      </c>
    </row>
    <row r="3435" spans="2:24">
      <c r="B3435" s="78"/>
      <c r="C3435" s="77"/>
      <c r="D3435" s="78"/>
      <c r="E3435" s="77"/>
      <c r="K3435" s="52" t="str">
        <f t="shared" si="592"/>
        <v/>
      </c>
      <c r="L3435" s="83" t="str">
        <f t="shared" si="593"/>
        <v/>
      </c>
      <c r="M3435" s="53" t="str">
        <f>IF(K3435="","",COUNTIF($K$7:K3435,"ﾘｽﾄ１"))</f>
        <v/>
      </c>
      <c r="N3435" s="53" t="str">
        <f t="shared" si="594"/>
        <v/>
      </c>
      <c r="O3435" s="54" t="str">
        <f t="shared" si="595"/>
        <v/>
      </c>
      <c r="P3435" s="53" t="str">
        <f t="shared" si="586"/>
        <v/>
      </c>
      <c r="Q3435" s="52" t="str">
        <f t="shared" si="587"/>
        <v/>
      </c>
      <c r="R3435" s="55" t="str">
        <f t="shared" si="588"/>
        <v/>
      </c>
      <c r="S3435" s="52" t="str">
        <f t="shared" si="596"/>
        <v/>
      </c>
      <c r="T3435" s="83" t="str">
        <f t="shared" si="589"/>
        <v/>
      </c>
      <c r="U3435" s="53" t="str">
        <f>IF(S3435="","",COUNTIF($S$7:S3435,"該当２"))</f>
        <v/>
      </c>
      <c r="V3435" s="56" t="str">
        <f t="shared" si="590"/>
        <v/>
      </c>
      <c r="W3435" s="83" t="str">
        <f t="shared" si="591"/>
        <v/>
      </c>
      <c r="X3435" s="53" t="str">
        <f>IF(V3435="","",COUNTIF($V$7:V3435,"該当３"))</f>
        <v/>
      </c>
    </row>
    <row r="3436" spans="2:24">
      <c r="B3436" s="78"/>
      <c r="C3436" s="77"/>
      <c r="D3436" s="78"/>
      <c r="E3436" s="77"/>
      <c r="K3436" s="52" t="str">
        <f t="shared" si="592"/>
        <v/>
      </c>
      <c r="L3436" s="83" t="str">
        <f t="shared" si="593"/>
        <v/>
      </c>
      <c r="M3436" s="53" t="str">
        <f>IF(K3436="","",COUNTIF($K$7:K3436,"ﾘｽﾄ１"))</f>
        <v/>
      </c>
      <c r="N3436" s="53" t="str">
        <f t="shared" si="594"/>
        <v/>
      </c>
      <c r="O3436" s="54" t="str">
        <f t="shared" si="595"/>
        <v/>
      </c>
      <c r="P3436" s="53" t="str">
        <f t="shared" si="586"/>
        <v/>
      </c>
      <c r="Q3436" s="52" t="str">
        <f t="shared" si="587"/>
        <v/>
      </c>
      <c r="R3436" s="55" t="str">
        <f t="shared" si="588"/>
        <v/>
      </c>
      <c r="S3436" s="52" t="str">
        <f t="shared" si="596"/>
        <v/>
      </c>
      <c r="T3436" s="83" t="str">
        <f t="shared" si="589"/>
        <v/>
      </c>
      <c r="U3436" s="53" t="str">
        <f>IF(S3436="","",COUNTIF($S$7:S3436,"該当２"))</f>
        <v/>
      </c>
      <c r="V3436" s="56" t="str">
        <f t="shared" si="590"/>
        <v/>
      </c>
      <c r="W3436" s="83" t="str">
        <f t="shared" si="591"/>
        <v/>
      </c>
      <c r="X3436" s="53" t="str">
        <f>IF(V3436="","",COUNTIF($V$7:V3436,"該当３"))</f>
        <v/>
      </c>
    </row>
    <row r="3437" spans="2:24">
      <c r="B3437" s="78"/>
      <c r="C3437" s="77"/>
      <c r="D3437" s="78"/>
      <c r="E3437" s="77"/>
      <c r="K3437" s="52" t="str">
        <f t="shared" si="592"/>
        <v/>
      </c>
      <c r="L3437" s="83" t="str">
        <f t="shared" si="593"/>
        <v/>
      </c>
      <c r="M3437" s="53" t="str">
        <f>IF(K3437="","",COUNTIF($K$7:K3437,"ﾘｽﾄ１"))</f>
        <v/>
      </c>
      <c r="N3437" s="53" t="str">
        <f t="shared" si="594"/>
        <v/>
      </c>
      <c r="O3437" s="54" t="str">
        <f t="shared" si="595"/>
        <v/>
      </c>
      <c r="P3437" s="53" t="str">
        <f t="shared" si="586"/>
        <v/>
      </c>
      <c r="Q3437" s="52" t="str">
        <f t="shared" si="587"/>
        <v/>
      </c>
      <c r="R3437" s="55" t="str">
        <f t="shared" si="588"/>
        <v/>
      </c>
      <c r="S3437" s="52" t="str">
        <f t="shared" si="596"/>
        <v/>
      </c>
      <c r="T3437" s="83" t="str">
        <f t="shared" si="589"/>
        <v/>
      </c>
      <c r="U3437" s="53" t="str">
        <f>IF(S3437="","",COUNTIF($S$7:S3437,"該当２"))</f>
        <v/>
      </c>
      <c r="V3437" s="56" t="str">
        <f t="shared" si="590"/>
        <v/>
      </c>
      <c r="W3437" s="83" t="str">
        <f t="shared" si="591"/>
        <v/>
      </c>
      <c r="X3437" s="53" t="str">
        <f>IF(V3437="","",COUNTIF($V$7:V3437,"該当３"))</f>
        <v/>
      </c>
    </row>
    <row r="3438" spans="2:24">
      <c r="B3438" s="78"/>
      <c r="C3438" s="77"/>
      <c r="D3438" s="78"/>
      <c r="E3438" s="77"/>
      <c r="K3438" s="52" t="str">
        <f t="shared" si="592"/>
        <v/>
      </c>
      <c r="L3438" s="83" t="str">
        <f t="shared" si="593"/>
        <v/>
      </c>
      <c r="M3438" s="53" t="str">
        <f>IF(K3438="","",COUNTIF($K$7:K3438,"ﾘｽﾄ１"))</f>
        <v/>
      </c>
      <c r="N3438" s="53" t="str">
        <f t="shared" si="594"/>
        <v/>
      </c>
      <c r="O3438" s="54" t="str">
        <f t="shared" si="595"/>
        <v/>
      </c>
      <c r="P3438" s="53" t="str">
        <f t="shared" si="586"/>
        <v/>
      </c>
      <c r="Q3438" s="52" t="str">
        <f t="shared" si="587"/>
        <v/>
      </c>
      <c r="R3438" s="55" t="str">
        <f t="shared" si="588"/>
        <v/>
      </c>
      <c r="S3438" s="52" t="str">
        <f t="shared" si="596"/>
        <v/>
      </c>
      <c r="T3438" s="83" t="str">
        <f t="shared" si="589"/>
        <v/>
      </c>
      <c r="U3438" s="53" t="str">
        <f>IF(S3438="","",COUNTIF($S$7:S3438,"該当２"))</f>
        <v/>
      </c>
      <c r="V3438" s="56" t="str">
        <f t="shared" si="590"/>
        <v/>
      </c>
      <c r="W3438" s="83" t="str">
        <f t="shared" si="591"/>
        <v/>
      </c>
      <c r="X3438" s="53" t="str">
        <f>IF(V3438="","",COUNTIF($V$7:V3438,"該当３"))</f>
        <v/>
      </c>
    </row>
    <row r="3439" spans="2:24">
      <c r="B3439" s="78"/>
      <c r="C3439" s="77"/>
      <c r="D3439" s="78"/>
      <c r="E3439" s="77"/>
      <c r="K3439" s="52" t="str">
        <f t="shared" si="592"/>
        <v/>
      </c>
      <c r="L3439" s="83" t="str">
        <f t="shared" si="593"/>
        <v/>
      </c>
      <c r="M3439" s="53" t="str">
        <f>IF(K3439="","",COUNTIF($K$7:K3439,"ﾘｽﾄ１"))</f>
        <v/>
      </c>
      <c r="N3439" s="53" t="str">
        <f t="shared" si="594"/>
        <v/>
      </c>
      <c r="O3439" s="54" t="str">
        <f t="shared" si="595"/>
        <v/>
      </c>
      <c r="P3439" s="53" t="str">
        <f t="shared" si="586"/>
        <v/>
      </c>
      <c r="Q3439" s="52" t="str">
        <f t="shared" si="587"/>
        <v/>
      </c>
      <c r="R3439" s="55" t="str">
        <f t="shared" si="588"/>
        <v/>
      </c>
      <c r="S3439" s="52" t="str">
        <f t="shared" si="596"/>
        <v/>
      </c>
      <c r="T3439" s="83" t="str">
        <f t="shared" si="589"/>
        <v/>
      </c>
      <c r="U3439" s="53" t="str">
        <f>IF(S3439="","",COUNTIF($S$7:S3439,"該当２"))</f>
        <v/>
      </c>
      <c r="V3439" s="56" t="str">
        <f t="shared" si="590"/>
        <v/>
      </c>
      <c r="W3439" s="83" t="str">
        <f t="shared" si="591"/>
        <v/>
      </c>
      <c r="X3439" s="53" t="str">
        <f>IF(V3439="","",COUNTIF($V$7:V3439,"該当３"))</f>
        <v/>
      </c>
    </row>
    <row r="3440" spans="2:24">
      <c r="B3440" s="78"/>
      <c r="C3440" s="77"/>
      <c r="D3440" s="78"/>
      <c r="E3440" s="77"/>
      <c r="K3440" s="52" t="str">
        <f t="shared" si="592"/>
        <v/>
      </c>
      <c r="L3440" s="83" t="str">
        <f t="shared" si="593"/>
        <v/>
      </c>
      <c r="M3440" s="53" t="str">
        <f>IF(K3440="","",COUNTIF($K$7:K3440,"ﾘｽﾄ１"))</f>
        <v/>
      </c>
      <c r="N3440" s="53" t="str">
        <f t="shared" si="594"/>
        <v/>
      </c>
      <c r="O3440" s="54" t="str">
        <f t="shared" si="595"/>
        <v/>
      </c>
      <c r="P3440" s="53" t="str">
        <f t="shared" si="586"/>
        <v/>
      </c>
      <c r="Q3440" s="52" t="str">
        <f t="shared" si="587"/>
        <v/>
      </c>
      <c r="R3440" s="55" t="str">
        <f t="shared" si="588"/>
        <v/>
      </c>
      <c r="S3440" s="52" t="str">
        <f t="shared" si="596"/>
        <v/>
      </c>
      <c r="T3440" s="83" t="str">
        <f t="shared" si="589"/>
        <v/>
      </c>
      <c r="U3440" s="53" t="str">
        <f>IF(S3440="","",COUNTIF($S$7:S3440,"該当２"))</f>
        <v/>
      </c>
      <c r="V3440" s="56" t="str">
        <f t="shared" si="590"/>
        <v/>
      </c>
      <c r="W3440" s="83" t="str">
        <f t="shared" si="591"/>
        <v/>
      </c>
      <c r="X3440" s="53" t="str">
        <f>IF(V3440="","",COUNTIF($V$7:V3440,"該当３"))</f>
        <v/>
      </c>
    </row>
    <row r="3441" spans="2:24">
      <c r="B3441" s="78"/>
      <c r="C3441" s="77"/>
      <c r="D3441" s="78"/>
      <c r="E3441" s="77"/>
      <c r="K3441" s="52" t="str">
        <f t="shared" si="592"/>
        <v/>
      </c>
      <c r="L3441" s="83" t="str">
        <f t="shared" si="593"/>
        <v/>
      </c>
      <c r="M3441" s="53" t="str">
        <f>IF(K3441="","",COUNTIF($K$7:K3441,"ﾘｽﾄ１"))</f>
        <v/>
      </c>
      <c r="N3441" s="53" t="str">
        <f t="shared" si="594"/>
        <v/>
      </c>
      <c r="O3441" s="54" t="str">
        <f t="shared" si="595"/>
        <v/>
      </c>
      <c r="P3441" s="53" t="str">
        <f t="shared" si="586"/>
        <v/>
      </c>
      <c r="Q3441" s="52" t="str">
        <f t="shared" si="587"/>
        <v/>
      </c>
      <c r="R3441" s="55" t="str">
        <f t="shared" si="588"/>
        <v/>
      </c>
      <c r="S3441" s="52" t="str">
        <f t="shared" si="596"/>
        <v/>
      </c>
      <c r="T3441" s="83" t="str">
        <f t="shared" si="589"/>
        <v/>
      </c>
      <c r="U3441" s="53" t="str">
        <f>IF(S3441="","",COUNTIF($S$7:S3441,"該当２"))</f>
        <v/>
      </c>
      <c r="V3441" s="56" t="str">
        <f t="shared" si="590"/>
        <v/>
      </c>
      <c r="W3441" s="83" t="str">
        <f t="shared" si="591"/>
        <v/>
      </c>
      <c r="X3441" s="53" t="str">
        <f>IF(V3441="","",COUNTIF($V$7:V3441,"該当３"))</f>
        <v/>
      </c>
    </row>
    <row r="3442" spans="2:24">
      <c r="B3442" s="78"/>
      <c r="C3442" s="77"/>
      <c r="D3442" s="78"/>
      <c r="E3442" s="77"/>
      <c r="K3442" s="52" t="str">
        <f t="shared" si="592"/>
        <v/>
      </c>
      <c r="L3442" s="83" t="str">
        <f t="shared" si="593"/>
        <v/>
      </c>
      <c r="M3442" s="53" t="str">
        <f>IF(K3442="","",COUNTIF($K$7:K3442,"ﾘｽﾄ１"))</f>
        <v/>
      </c>
      <c r="N3442" s="53" t="str">
        <f t="shared" si="594"/>
        <v/>
      </c>
      <c r="O3442" s="54" t="str">
        <f t="shared" si="595"/>
        <v/>
      </c>
      <c r="P3442" s="53" t="str">
        <f t="shared" si="586"/>
        <v/>
      </c>
      <c r="Q3442" s="52" t="str">
        <f t="shared" si="587"/>
        <v/>
      </c>
      <c r="R3442" s="55" t="str">
        <f t="shared" si="588"/>
        <v/>
      </c>
      <c r="S3442" s="52" t="str">
        <f t="shared" si="596"/>
        <v/>
      </c>
      <c r="T3442" s="83" t="str">
        <f t="shared" si="589"/>
        <v/>
      </c>
      <c r="U3442" s="53" t="str">
        <f>IF(S3442="","",COUNTIF($S$7:S3442,"該当２"))</f>
        <v/>
      </c>
      <c r="V3442" s="56" t="str">
        <f t="shared" si="590"/>
        <v/>
      </c>
      <c r="W3442" s="83" t="str">
        <f t="shared" si="591"/>
        <v/>
      </c>
      <c r="X3442" s="53" t="str">
        <f>IF(V3442="","",COUNTIF($V$7:V3442,"該当３"))</f>
        <v/>
      </c>
    </row>
    <row r="3443" spans="2:24">
      <c r="B3443" s="78"/>
      <c r="C3443" s="77"/>
      <c r="D3443" s="78"/>
      <c r="E3443" s="77"/>
      <c r="K3443" s="52" t="str">
        <f t="shared" si="592"/>
        <v/>
      </c>
      <c r="L3443" s="83" t="str">
        <f t="shared" si="593"/>
        <v/>
      </c>
      <c r="M3443" s="53" t="str">
        <f>IF(K3443="","",COUNTIF($K$7:K3443,"ﾘｽﾄ１"))</f>
        <v/>
      </c>
      <c r="N3443" s="53" t="str">
        <f t="shared" si="594"/>
        <v/>
      </c>
      <c r="O3443" s="54" t="str">
        <f t="shared" si="595"/>
        <v/>
      </c>
      <c r="P3443" s="53" t="str">
        <f t="shared" si="586"/>
        <v/>
      </c>
      <c r="Q3443" s="52" t="str">
        <f t="shared" si="587"/>
        <v/>
      </c>
      <c r="R3443" s="55" t="str">
        <f t="shared" si="588"/>
        <v/>
      </c>
      <c r="S3443" s="52" t="str">
        <f t="shared" si="596"/>
        <v/>
      </c>
      <c r="T3443" s="83" t="str">
        <f t="shared" si="589"/>
        <v/>
      </c>
      <c r="U3443" s="53" t="str">
        <f>IF(S3443="","",COUNTIF($S$7:S3443,"該当２"))</f>
        <v/>
      </c>
      <c r="V3443" s="56" t="str">
        <f t="shared" si="590"/>
        <v/>
      </c>
      <c r="W3443" s="83" t="str">
        <f t="shared" si="591"/>
        <v/>
      </c>
      <c r="X3443" s="53" t="str">
        <f>IF(V3443="","",COUNTIF($V$7:V3443,"該当３"))</f>
        <v/>
      </c>
    </row>
    <row r="3444" spans="2:24">
      <c r="B3444" s="78"/>
      <c r="C3444" s="77"/>
      <c r="D3444" s="78"/>
      <c r="E3444" s="77"/>
      <c r="K3444" s="52" t="str">
        <f t="shared" si="592"/>
        <v/>
      </c>
      <c r="L3444" s="83" t="str">
        <f t="shared" si="593"/>
        <v/>
      </c>
      <c r="M3444" s="53" t="str">
        <f>IF(K3444="","",COUNTIF($K$7:K3444,"ﾘｽﾄ１"))</f>
        <v/>
      </c>
      <c r="N3444" s="53" t="str">
        <f t="shared" si="594"/>
        <v/>
      </c>
      <c r="O3444" s="54" t="str">
        <f t="shared" si="595"/>
        <v/>
      </c>
      <c r="P3444" s="53" t="str">
        <f t="shared" si="586"/>
        <v/>
      </c>
      <c r="Q3444" s="52" t="str">
        <f t="shared" si="587"/>
        <v/>
      </c>
      <c r="R3444" s="55" t="str">
        <f t="shared" si="588"/>
        <v/>
      </c>
      <c r="S3444" s="52" t="str">
        <f t="shared" si="596"/>
        <v/>
      </c>
      <c r="T3444" s="83" t="str">
        <f t="shared" si="589"/>
        <v/>
      </c>
      <c r="U3444" s="53" t="str">
        <f>IF(S3444="","",COUNTIF($S$7:S3444,"該当２"))</f>
        <v/>
      </c>
      <c r="V3444" s="56" t="str">
        <f t="shared" si="590"/>
        <v/>
      </c>
      <c r="W3444" s="83" t="str">
        <f t="shared" si="591"/>
        <v/>
      </c>
      <c r="X3444" s="53" t="str">
        <f>IF(V3444="","",COUNTIF($V$7:V3444,"該当３"))</f>
        <v/>
      </c>
    </row>
    <row r="3445" spans="2:24">
      <c r="B3445" s="78"/>
      <c r="C3445" s="77"/>
      <c r="D3445" s="78"/>
      <c r="E3445" s="77"/>
      <c r="K3445" s="52" t="str">
        <f t="shared" si="592"/>
        <v/>
      </c>
      <c r="L3445" s="83" t="str">
        <f t="shared" si="593"/>
        <v/>
      </c>
      <c r="M3445" s="53" t="str">
        <f>IF(K3445="","",COUNTIF($K$7:K3445,"ﾘｽﾄ１"))</f>
        <v/>
      </c>
      <c r="N3445" s="53" t="str">
        <f t="shared" si="594"/>
        <v/>
      </c>
      <c r="O3445" s="54" t="str">
        <f t="shared" si="595"/>
        <v/>
      </c>
      <c r="P3445" s="53" t="str">
        <f t="shared" si="586"/>
        <v/>
      </c>
      <c r="Q3445" s="52" t="str">
        <f t="shared" si="587"/>
        <v/>
      </c>
      <c r="R3445" s="55" t="str">
        <f t="shared" si="588"/>
        <v/>
      </c>
      <c r="S3445" s="52" t="str">
        <f t="shared" si="596"/>
        <v/>
      </c>
      <c r="T3445" s="83" t="str">
        <f t="shared" si="589"/>
        <v/>
      </c>
      <c r="U3445" s="53" t="str">
        <f>IF(S3445="","",COUNTIF($S$7:S3445,"該当２"))</f>
        <v/>
      </c>
      <c r="V3445" s="56" t="str">
        <f t="shared" si="590"/>
        <v/>
      </c>
      <c r="W3445" s="83" t="str">
        <f t="shared" si="591"/>
        <v/>
      </c>
      <c r="X3445" s="53" t="str">
        <f>IF(V3445="","",COUNTIF($V$7:V3445,"該当３"))</f>
        <v/>
      </c>
    </row>
    <row r="3446" spans="2:24">
      <c r="B3446" s="78"/>
      <c r="C3446" s="77"/>
      <c r="D3446" s="78"/>
      <c r="E3446" s="77"/>
      <c r="K3446" s="52" t="str">
        <f t="shared" si="592"/>
        <v/>
      </c>
      <c r="L3446" s="83" t="str">
        <f t="shared" si="593"/>
        <v/>
      </c>
      <c r="M3446" s="53" t="str">
        <f>IF(K3446="","",COUNTIF($K$7:K3446,"ﾘｽﾄ１"))</f>
        <v/>
      </c>
      <c r="N3446" s="53" t="str">
        <f t="shared" si="594"/>
        <v/>
      </c>
      <c r="O3446" s="54" t="str">
        <f t="shared" si="595"/>
        <v/>
      </c>
      <c r="P3446" s="53" t="str">
        <f t="shared" si="586"/>
        <v/>
      </c>
      <c r="Q3446" s="52" t="str">
        <f t="shared" si="587"/>
        <v/>
      </c>
      <c r="R3446" s="55" t="str">
        <f t="shared" si="588"/>
        <v/>
      </c>
      <c r="S3446" s="52" t="str">
        <f t="shared" si="596"/>
        <v/>
      </c>
      <c r="T3446" s="83" t="str">
        <f t="shared" si="589"/>
        <v/>
      </c>
      <c r="U3446" s="53" t="str">
        <f>IF(S3446="","",COUNTIF($S$7:S3446,"該当２"))</f>
        <v/>
      </c>
      <c r="V3446" s="56" t="str">
        <f t="shared" si="590"/>
        <v/>
      </c>
      <c r="W3446" s="83" t="str">
        <f t="shared" si="591"/>
        <v/>
      </c>
      <c r="X3446" s="53" t="str">
        <f>IF(V3446="","",COUNTIF($V$7:V3446,"該当３"))</f>
        <v/>
      </c>
    </row>
    <row r="3447" spans="2:24">
      <c r="B3447" s="78"/>
      <c r="C3447" s="77"/>
      <c r="D3447" s="78"/>
      <c r="E3447" s="77"/>
      <c r="K3447" s="52" t="str">
        <f t="shared" si="592"/>
        <v/>
      </c>
      <c r="L3447" s="83" t="str">
        <f t="shared" si="593"/>
        <v/>
      </c>
      <c r="M3447" s="53" t="str">
        <f>IF(K3447="","",COUNTIF($K$7:K3447,"ﾘｽﾄ１"))</f>
        <v/>
      </c>
      <c r="N3447" s="53" t="str">
        <f t="shared" si="594"/>
        <v/>
      </c>
      <c r="O3447" s="54" t="str">
        <f t="shared" si="595"/>
        <v/>
      </c>
      <c r="P3447" s="53" t="str">
        <f t="shared" si="586"/>
        <v/>
      </c>
      <c r="Q3447" s="52" t="str">
        <f t="shared" si="587"/>
        <v/>
      </c>
      <c r="R3447" s="55" t="str">
        <f t="shared" si="588"/>
        <v/>
      </c>
      <c r="S3447" s="52" t="str">
        <f t="shared" si="596"/>
        <v/>
      </c>
      <c r="T3447" s="83" t="str">
        <f t="shared" si="589"/>
        <v/>
      </c>
      <c r="U3447" s="53" t="str">
        <f>IF(S3447="","",COUNTIF($S$7:S3447,"該当２"))</f>
        <v/>
      </c>
      <c r="V3447" s="56" t="str">
        <f t="shared" si="590"/>
        <v/>
      </c>
      <c r="W3447" s="83" t="str">
        <f t="shared" si="591"/>
        <v/>
      </c>
      <c r="X3447" s="53" t="str">
        <f>IF(V3447="","",COUNTIF($V$7:V3447,"該当３"))</f>
        <v/>
      </c>
    </row>
    <row r="3448" spans="2:24">
      <c r="B3448" s="78"/>
      <c r="C3448" s="77"/>
      <c r="D3448" s="78"/>
      <c r="E3448" s="77"/>
      <c r="K3448" s="52" t="str">
        <f t="shared" si="592"/>
        <v/>
      </c>
      <c r="L3448" s="83" t="str">
        <f t="shared" si="593"/>
        <v/>
      </c>
      <c r="M3448" s="53" t="str">
        <f>IF(K3448="","",COUNTIF($K$7:K3448,"ﾘｽﾄ１"))</f>
        <v/>
      </c>
      <c r="N3448" s="53" t="str">
        <f t="shared" si="594"/>
        <v/>
      </c>
      <c r="O3448" s="54" t="str">
        <f t="shared" si="595"/>
        <v/>
      </c>
      <c r="P3448" s="53" t="str">
        <f t="shared" si="586"/>
        <v/>
      </c>
      <c r="Q3448" s="52" t="str">
        <f t="shared" si="587"/>
        <v/>
      </c>
      <c r="R3448" s="55" t="str">
        <f t="shared" si="588"/>
        <v/>
      </c>
      <c r="S3448" s="52" t="str">
        <f t="shared" si="596"/>
        <v/>
      </c>
      <c r="T3448" s="83" t="str">
        <f t="shared" si="589"/>
        <v/>
      </c>
      <c r="U3448" s="53" t="str">
        <f>IF(S3448="","",COUNTIF($S$7:S3448,"該当２"))</f>
        <v/>
      </c>
      <c r="V3448" s="56" t="str">
        <f t="shared" si="590"/>
        <v/>
      </c>
      <c r="W3448" s="83" t="str">
        <f t="shared" si="591"/>
        <v/>
      </c>
      <c r="X3448" s="53" t="str">
        <f>IF(V3448="","",COUNTIF($V$7:V3448,"該当３"))</f>
        <v/>
      </c>
    </row>
    <row r="3449" spans="2:24">
      <c r="B3449" s="78"/>
      <c r="C3449" s="77"/>
      <c r="D3449" s="78"/>
      <c r="E3449" s="77"/>
      <c r="K3449" s="52" t="str">
        <f t="shared" si="592"/>
        <v/>
      </c>
      <c r="L3449" s="83" t="str">
        <f t="shared" si="593"/>
        <v/>
      </c>
      <c r="M3449" s="53" t="str">
        <f>IF(K3449="","",COUNTIF($K$7:K3449,"ﾘｽﾄ１"))</f>
        <v/>
      </c>
      <c r="N3449" s="53" t="str">
        <f t="shared" si="594"/>
        <v/>
      </c>
      <c r="O3449" s="54" t="str">
        <f t="shared" si="595"/>
        <v/>
      </c>
      <c r="P3449" s="53" t="str">
        <f t="shared" si="586"/>
        <v/>
      </c>
      <c r="Q3449" s="52" t="str">
        <f t="shared" si="587"/>
        <v/>
      </c>
      <c r="R3449" s="55" t="str">
        <f t="shared" si="588"/>
        <v/>
      </c>
      <c r="S3449" s="52" t="str">
        <f t="shared" si="596"/>
        <v/>
      </c>
      <c r="T3449" s="83" t="str">
        <f t="shared" si="589"/>
        <v/>
      </c>
      <c r="U3449" s="53" t="str">
        <f>IF(S3449="","",COUNTIF($S$7:S3449,"該当２"))</f>
        <v/>
      </c>
      <c r="V3449" s="56" t="str">
        <f t="shared" si="590"/>
        <v/>
      </c>
      <c r="W3449" s="83" t="str">
        <f t="shared" si="591"/>
        <v/>
      </c>
      <c r="X3449" s="53" t="str">
        <f>IF(V3449="","",COUNTIF($V$7:V3449,"該当３"))</f>
        <v/>
      </c>
    </row>
    <row r="3450" spans="2:24">
      <c r="B3450" s="78"/>
      <c r="C3450" s="77"/>
      <c r="D3450" s="78"/>
      <c r="E3450" s="77"/>
      <c r="K3450" s="52" t="str">
        <f t="shared" si="592"/>
        <v/>
      </c>
      <c r="L3450" s="83" t="str">
        <f t="shared" si="593"/>
        <v/>
      </c>
      <c r="M3450" s="53" t="str">
        <f>IF(K3450="","",COUNTIF($K$7:K3450,"ﾘｽﾄ１"))</f>
        <v/>
      </c>
      <c r="N3450" s="53" t="str">
        <f t="shared" si="594"/>
        <v/>
      </c>
      <c r="O3450" s="54" t="str">
        <f t="shared" si="595"/>
        <v/>
      </c>
      <c r="P3450" s="53" t="str">
        <f t="shared" si="586"/>
        <v/>
      </c>
      <c r="Q3450" s="52" t="str">
        <f t="shared" si="587"/>
        <v/>
      </c>
      <c r="R3450" s="55" t="str">
        <f t="shared" si="588"/>
        <v/>
      </c>
      <c r="S3450" s="52" t="str">
        <f t="shared" si="596"/>
        <v/>
      </c>
      <c r="T3450" s="83" t="str">
        <f t="shared" si="589"/>
        <v/>
      </c>
      <c r="U3450" s="53" t="str">
        <f>IF(S3450="","",COUNTIF($S$7:S3450,"該当２"))</f>
        <v/>
      </c>
      <c r="V3450" s="56" t="str">
        <f t="shared" si="590"/>
        <v/>
      </c>
      <c r="W3450" s="83" t="str">
        <f t="shared" si="591"/>
        <v/>
      </c>
      <c r="X3450" s="53" t="str">
        <f>IF(V3450="","",COUNTIF($V$7:V3450,"該当３"))</f>
        <v/>
      </c>
    </row>
    <row r="3451" spans="2:24">
      <c r="B3451" s="78"/>
      <c r="C3451" s="77"/>
      <c r="D3451" s="78"/>
      <c r="E3451" s="77"/>
      <c r="K3451" s="52" t="str">
        <f t="shared" si="592"/>
        <v/>
      </c>
      <c r="L3451" s="83" t="str">
        <f t="shared" si="593"/>
        <v/>
      </c>
      <c r="M3451" s="53" t="str">
        <f>IF(K3451="","",COUNTIF($K$7:K3451,"ﾘｽﾄ１"))</f>
        <v/>
      </c>
      <c r="N3451" s="53" t="str">
        <f t="shared" si="594"/>
        <v/>
      </c>
      <c r="O3451" s="54" t="str">
        <f t="shared" si="595"/>
        <v/>
      </c>
      <c r="P3451" s="53" t="str">
        <f t="shared" si="586"/>
        <v/>
      </c>
      <c r="Q3451" s="52" t="str">
        <f t="shared" si="587"/>
        <v/>
      </c>
      <c r="R3451" s="55" t="str">
        <f t="shared" si="588"/>
        <v/>
      </c>
      <c r="S3451" s="52" t="str">
        <f t="shared" si="596"/>
        <v/>
      </c>
      <c r="T3451" s="83" t="str">
        <f t="shared" si="589"/>
        <v/>
      </c>
      <c r="U3451" s="53" t="str">
        <f>IF(S3451="","",COUNTIF($S$7:S3451,"該当２"))</f>
        <v/>
      </c>
      <c r="V3451" s="56" t="str">
        <f t="shared" si="590"/>
        <v/>
      </c>
      <c r="W3451" s="83" t="str">
        <f t="shared" si="591"/>
        <v/>
      </c>
      <c r="X3451" s="53" t="str">
        <f>IF(V3451="","",COUNTIF($V$7:V3451,"該当３"))</f>
        <v/>
      </c>
    </row>
    <row r="3452" spans="2:24">
      <c r="B3452" s="78"/>
      <c r="C3452" s="77"/>
      <c r="D3452" s="78"/>
      <c r="E3452" s="77"/>
      <c r="K3452" s="52" t="str">
        <f t="shared" si="592"/>
        <v/>
      </c>
      <c r="L3452" s="83" t="str">
        <f t="shared" si="593"/>
        <v/>
      </c>
      <c r="M3452" s="53" t="str">
        <f>IF(K3452="","",COUNTIF($K$7:K3452,"ﾘｽﾄ１"))</f>
        <v/>
      </c>
      <c r="N3452" s="53" t="str">
        <f t="shared" si="594"/>
        <v/>
      </c>
      <c r="O3452" s="54" t="str">
        <f t="shared" si="595"/>
        <v/>
      </c>
      <c r="P3452" s="53" t="str">
        <f t="shared" si="586"/>
        <v/>
      </c>
      <c r="Q3452" s="52" t="str">
        <f t="shared" si="587"/>
        <v/>
      </c>
      <c r="R3452" s="55" t="str">
        <f t="shared" si="588"/>
        <v/>
      </c>
      <c r="S3452" s="52" t="str">
        <f t="shared" si="596"/>
        <v/>
      </c>
      <c r="T3452" s="83" t="str">
        <f t="shared" si="589"/>
        <v/>
      </c>
      <c r="U3452" s="53" t="str">
        <f>IF(S3452="","",COUNTIF($S$7:S3452,"該当２"))</f>
        <v/>
      </c>
      <c r="V3452" s="56" t="str">
        <f t="shared" si="590"/>
        <v/>
      </c>
      <c r="W3452" s="83" t="str">
        <f t="shared" si="591"/>
        <v/>
      </c>
      <c r="X3452" s="53" t="str">
        <f>IF(V3452="","",COUNTIF($V$7:V3452,"該当３"))</f>
        <v/>
      </c>
    </row>
    <row r="3453" spans="2:24">
      <c r="B3453" s="78"/>
      <c r="C3453" s="77"/>
      <c r="D3453" s="78"/>
      <c r="E3453" s="77"/>
      <c r="K3453" s="52" t="str">
        <f t="shared" si="592"/>
        <v/>
      </c>
      <c r="L3453" s="83" t="str">
        <f t="shared" si="593"/>
        <v/>
      </c>
      <c r="M3453" s="53" t="str">
        <f>IF(K3453="","",COUNTIF($K$7:K3453,"ﾘｽﾄ１"))</f>
        <v/>
      </c>
      <c r="N3453" s="53" t="str">
        <f t="shared" si="594"/>
        <v/>
      </c>
      <c r="O3453" s="54" t="str">
        <f t="shared" si="595"/>
        <v/>
      </c>
      <c r="P3453" s="53" t="str">
        <f t="shared" si="586"/>
        <v/>
      </c>
      <c r="Q3453" s="52" t="str">
        <f t="shared" si="587"/>
        <v/>
      </c>
      <c r="R3453" s="55" t="str">
        <f t="shared" si="588"/>
        <v/>
      </c>
      <c r="S3453" s="52" t="str">
        <f t="shared" si="596"/>
        <v/>
      </c>
      <c r="T3453" s="83" t="str">
        <f t="shared" si="589"/>
        <v/>
      </c>
      <c r="U3453" s="53" t="str">
        <f>IF(S3453="","",COUNTIF($S$7:S3453,"該当２"))</f>
        <v/>
      </c>
      <c r="V3453" s="56" t="str">
        <f t="shared" si="590"/>
        <v/>
      </c>
      <c r="W3453" s="83" t="str">
        <f t="shared" si="591"/>
        <v/>
      </c>
      <c r="X3453" s="53" t="str">
        <f>IF(V3453="","",COUNTIF($V$7:V3453,"該当３"))</f>
        <v/>
      </c>
    </row>
    <row r="3454" spans="2:24">
      <c r="B3454" s="78"/>
      <c r="C3454" s="77"/>
      <c r="D3454" s="78"/>
      <c r="E3454" s="77"/>
      <c r="K3454" s="52" t="str">
        <f t="shared" si="592"/>
        <v/>
      </c>
      <c r="L3454" s="83" t="str">
        <f t="shared" si="593"/>
        <v/>
      </c>
      <c r="M3454" s="53" t="str">
        <f>IF(K3454="","",COUNTIF($K$7:K3454,"ﾘｽﾄ１"))</f>
        <v/>
      </c>
      <c r="N3454" s="53" t="str">
        <f t="shared" si="594"/>
        <v/>
      </c>
      <c r="O3454" s="54" t="str">
        <f t="shared" si="595"/>
        <v/>
      </c>
      <c r="P3454" s="53" t="str">
        <f t="shared" si="586"/>
        <v/>
      </c>
      <c r="Q3454" s="52" t="str">
        <f t="shared" si="587"/>
        <v/>
      </c>
      <c r="R3454" s="55" t="str">
        <f t="shared" si="588"/>
        <v/>
      </c>
      <c r="S3454" s="52" t="str">
        <f t="shared" si="596"/>
        <v/>
      </c>
      <c r="T3454" s="83" t="str">
        <f t="shared" si="589"/>
        <v/>
      </c>
      <c r="U3454" s="53" t="str">
        <f>IF(S3454="","",COUNTIF($S$7:S3454,"該当２"))</f>
        <v/>
      </c>
      <c r="V3454" s="56" t="str">
        <f t="shared" si="590"/>
        <v/>
      </c>
      <c r="W3454" s="83" t="str">
        <f t="shared" si="591"/>
        <v/>
      </c>
      <c r="X3454" s="53" t="str">
        <f>IF(V3454="","",COUNTIF($V$7:V3454,"該当３"))</f>
        <v/>
      </c>
    </row>
    <row r="3455" spans="2:24">
      <c r="B3455" s="78"/>
      <c r="C3455" s="77"/>
      <c r="D3455" s="78"/>
      <c r="E3455" s="77"/>
      <c r="K3455" s="52" t="str">
        <f t="shared" si="592"/>
        <v/>
      </c>
      <c r="L3455" s="83" t="str">
        <f t="shared" si="593"/>
        <v/>
      </c>
      <c r="M3455" s="53" t="str">
        <f>IF(K3455="","",COUNTIF($K$7:K3455,"ﾘｽﾄ１"))</f>
        <v/>
      </c>
      <c r="N3455" s="53" t="str">
        <f t="shared" si="594"/>
        <v/>
      </c>
      <c r="O3455" s="54" t="str">
        <f t="shared" si="595"/>
        <v/>
      </c>
      <c r="P3455" s="53" t="str">
        <f t="shared" si="586"/>
        <v/>
      </c>
      <c r="Q3455" s="52" t="str">
        <f t="shared" si="587"/>
        <v/>
      </c>
      <c r="R3455" s="55" t="str">
        <f t="shared" si="588"/>
        <v/>
      </c>
      <c r="S3455" s="52" t="str">
        <f t="shared" si="596"/>
        <v/>
      </c>
      <c r="T3455" s="83" t="str">
        <f t="shared" si="589"/>
        <v/>
      </c>
      <c r="U3455" s="53" t="str">
        <f>IF(S3455="","",COUNTIF($S$7:S3455,"該当２"))</f>
        <v/>
      </c>
      <c r="V3455" s="56" t="str">
        <f t="shared" si="590"/>
        <v/>
      </c>
      <c r="W3455" s="83" t="str">
        <f t="shared" si="591"/>
        <v/>
      </c>
      <c r="X3455" s="53" t="str">
        <f>IF(V3455="","",COUNTIF($V$7:V3455,"該当３"))</f>
        <v/>
      </c>
    </row>
    <row r="3456" spans="2:24">
      <c r="B3456" s="78"/>
      <c r="C3456" s="77"/>
      <c r="D3456" s="78"/>
      <c r="E3456" s="77"/>
      <c r="K3456" s="52" t="str">
        <f t="shared" si="592"/>
        <v/>
      </c>
      <c r="L3456" s="83" t="str">
        <f t="shared" si="593"/>
        <v/>
      </c>
      <c r="M3456" s="53" t="str">
        <f>IF(K3456="","",COUNTIF($K$7:K3456,"ﾘｽﾄ１"))</f>
        <v/>
      </c>
      <c r="N3456" s="53" t="str">
        <f t="shared" si="594"/>
        <v/>
      </c>
      <c r="O3456" s="54" t="str">
        <f t="shared" si="595"/>
        <v/>
      </c>
      <c r="P3456" s="53" t="str">
        <f t="shared" si="586"/>
        <v/>
      </c>
      <c r="Q3456" s="52" t="str">
        <f t="shared" si="587"/>
        <v/>
      </c>
      <c r="R3456" s="55" t="str">
        <f t="shared" si="588"/>
        <v/>
      </c>
      <c r="S3456" s="52" t="str">
        <f t="shared" si="596"/>
        <v/>
      </c>
      <c r="T3456" s="83" t="str">
        <f t="shared" si="589"/>
        <v/>
      </c>
      <c r="U3456" s="53" t="str">
        <f>IF(S3456="","",COUNTIF($S$7:S3456,"該当２"))</f>
        <v/>
      </c>
      <c r="V3456" s="56" t="str">
        <f t="shared" si="590"/>
        <v/>
      </c>
      <c r="W3456" s="83" t="str">
        <f t="shared" si="591"/>
        <v/>
      </c>
      <c r="X3456" s="53" t="str">
        <f>IF(V3456="","",COUNTIF($V$7:V3456,"該当３"))</f>
        <v/>
      </c>
    </row>
    <row r="3457" spans="2:24">
      <c r="B3457" s="78"/>
      <c r="C3457" s="77"/>
      <c r="D3457" s="78"/>
      <c r="E3457" s="77"/>
      <c r="K3457" s="52" t="str">
        <f t="shared" si="592"/>
        <v/>
      </c>
      <c r="L3457" s="83" t="str">
        <f t="shared" si="593"/>
        <v/>
      </c>
      <c r="M3457" s="53" t="str">
        <f>IF(K3457="","",COUNTIF($K$7:K3457,"ﾘｽﾄ１"))</f>
        <v/>
      </c>
      <c r="N3457" s="53" t="str">
        <f t="shared" si="594"/>
        <v/>
      </c>
      <c r="O3457" s="54" t="str">
        <f t="shared" si="595"/>
        <v/>
      </c>
      <c r="P3457" s="53" t="str">
        <f t="shared" si="586"/>
        <v/>
      </c>
      <c r="Q3457" s="52" t="str">
        <f t="shared" si="587"/>
        <v/>
      </c>
      <c r="R3457" s="55" t="str">
        <f t="shared" si="588"/>
        <v/>
      </c>
      <c r="S3457" s="52" t="str">
        <f t="shared" si="596"/>
        <v/>
      </c>
      <c r="T3457" s="83" t="str">
        <f t="shared" si="589"/>
        <v/>
      </c>
      <c r="U3457" s="53" t="str">
        <f>IF(S3457="","",COUNTIF($S$7:S3457,"該当２"))</f>
        <v/>
      </c>
      <c r="V3457" s="56" t="str">
        <f t="shared" si="590"/>
        <v/>
      </c>
      <c r="W3457" s="83" t="str">
        <f t="shared" si="591"/>
        <v/>
      </c>
      <c r="X3457" s="53" t="str">
        <f>IF(V3457="","",COUNTIF($V$7:V3457,"該当３"))</f>
        <v/>
      </c>
    </row>
    <row r="3458" spans="2:24">
      <c r="B3458" s="78"/>
      <c r="C3458" s="77"/>
      <c r="D3458" s="78"/>
      <c r="E3458" s="77"/>
      <c r="K3458" s="52" t="str">
        <f t="shared" si="592"/>
        <v/>
      </c>
      <c r="L3458" s="83" t="str">
        <f t="shared" si="593"/>
        <v/>
      </c>
      <c r="M3458" s="53" t="str">
        <f>IF(K3458="","",COUNTIF($K$7:K3458,"ﾘｽﾄ１"))</f>
        <v/>
      </c>
      <c r="N3458" s="53" t="str">
        <f t="shared" si="594"/>
        <v/>
      </c>
      <c r="O3458" s="54" t="str">
        <f t="shared" si="595"/>
        <v/>
      </c>
      <c r="P3458" s="53" t="str">
        <f t="shared" si="586"/>
        <v/>
      </c>
      <c r="Q3458" s="52" t="str">
        <f t="shared" si="587"/>
        <v/>
      </c>
      <c r="R3458" s="55" t="str">
        <f t="shared" si="588"/>
        <v/>
      </c>
      <c r="S3458" s="52" t="str">
        <f t="shared" si="596"/>
        <v/>
      </c>
      <c r="T3458" s="83" t="str">
        <f t="shared" si="589"/>
        <v/>
      </c>
      <c r="U3458" s="53" t="str">
        <f>IF(S3458="","",COUNTIF($S$7:S3458,"該当２"))</f>
        <v/>
      </c>
      <c r="V3458" s="56" t="str">
        <f t="shared" si="590"/>
        <v/>
      </c>
      <c r="W3458" s="83" t="str">
        <f t="shared" si="591"/>
        <v/>
      </c>
      <c r="X3458" s="53" t="str">
        <f>IF(V3458="","",COUNTIF($V$7:V3458,"該当３"))</f>
        <v/>
      </c>
    </row>
    <row r="3459" spans="2:24">
      <c r="B3459" s="78"/>
      <c r="C3459" s="77"/>
      <c r="D3459" s="78"/>
      <c r="E3459" s="77"/>
      <c r="K3459" s="52" t="str">
        <f t="shared" si="592"/>
        <v/>
      </c>
      <c r="L3459" s="83" t="str">
        <f t="shared" si="593"/>
        <v/>
      </c>
      <c r="M3459" s="53" t="str">
        <f>IF(K3459="","",COUNTIF($K$7:K3459,"ﾘｽﾄ１"))</f>
        <v/>
      </c>
      <c r="N3459" s="53" t="str">
        <f t="shared" si="594"/>
        <v/>
      </c>
      <c r="O3459" s="54" t="str">
        <f t="shared" si="595"/>
        <v/>
      </c>
      <c r="P3459" s="53" t="str">
        <f t="shared" si="586"/>
        <v/>
      </c>
      <c r="Q3459" s="52" t="str">
        <f t="shared" si="587"/>
        <v/>
      </c>
      <c r="R3459" s="55" t="str">
        <f t="shared" si="588"/>
        <v/>
      </c>
      <c r="S3459" s="52" t="str">
        <f t="shared" si="596"/>
        <v/>
      </c>
      <c r="T3459" s="83" t="str">
        <f t="shared" si="589"/>
        <v/>
      </c>
      <c r="U3459" s="53" t="str">
        <f>IF(S3459="","",COUNTIF($S$7:S3459,"該当２"))</f>
        <v/>
      </c>
      <c r="V3459" s="56" t="str">
        <f t="shared" si="590"/>
        <v/>
      </c>
      <c r="W3459" s="83" t="str">
        <f t="shared" si="591"/>
        <v/>
      </c>
      <c r="X3459" s="53" t="str">
        <f>IF(V3459="","",COUNTIF($V$7:V3459,"該当３"))</f>
        <v/>
      </c>
    </row>
    <row r="3460" spans="2:24">
      <c r="B3460" s="78"/>
      <c r="C3460" s="77"/>
      <c r="D3460" s="78"/>
      <c r="E3460" s="77"/>
      <c r="K3460" s="52" t="str">
        <f t="shared" si="592"/>
        <v/>
      </c>
      <c r="L3460" s="83" t="str">
        <f t="shared" si="593"/>
        <v/>
      </c>
      <c r="M3460" s="53" t="str">
        <f>IF(K3460="","",COUNTIF($K$7:K3460,"ﾘｽﾄ１"))</f>
        <v/>
      </c>
      <c r="N3460" s="53" t="str">
        <f t="shared" si="594"/>
        <v/>
      </c>
      <c r="O3460" s="54" t="str">
        <f t="shared" si="595"/>
        <v/>
      </c>
      <c r="P3460" s="53" t="str">
        <f t="shared" si="586"/>
        <v/>
      </c>
      <c r="Q3460" s="52" t="str">
        <f t="shared" si="587"/>
        <v/>
      </c>
      <c r="R3460" s="55" t="str">
        <f t="shared" si="588"/>
        <v/>
      </c>
      <c r="S3460" s="52" t="str">
        <f t="shared" si="596"/>
        <v/>
      </c>
      <c r="T3460" s="83" t="str">
        <f t="shared" si="589"/>
        <v/>
      </c>
      <c r="U3460" s="53" t="str">
        <f>IF(S3460="","",COUNTIF($S$7:S3460,"該当２"))</f>
        <v/>
      </c>
      <c r="V3460" s="56" t="str">
        <f t="shared" si="590"/>
        <v/>
      </c>
      <c r="W3460" s="83" t="str">
        <f t="shared" si="591"/>
        <v/>
      </c>
      <c r="X3460" s="53" t="str">
        <f>IF(V3460="","",COUNTIF($V$7:V3460,"該当３"))</f>
        <v/>
      </c>
    </row>
    <row r="3461" spans="2:24">
      <c r="B3461" s="78"/>
      <c r="C3461" s="77"/>
      <c r="D3461" s="78"/>
      <c r="E3461" s="77"/>
      <c r="K3461" s="52" t="str">
        <f t="shared" si="592"/>
        <v/>
      </c>
      <c r="L3461" s="83" t="str">
        <f t="shared" si="593"/>
        <v/>
      </c>
      <c r="M3461" s="53" t="str">
        <f>IF(K3461="","",COUNTIF($K$7:K3461,"ﾘｽﾄ１"))</f>
        <v/>
      </c>
      <c r="N3461" s="53" t="str">
        <f t="shared" si="594"/>
        <v/>
      </c>
      <c r="O3461" s="54" t="str">
        <f t="shared" si="595"/>
        <v/>
      </c>
      <c r="P3461" s="53" t="str">
        <f t="shared" si="586"/>
        <v/>
      </c>
      <c r="Q3461" s="52" t="str">
        <f t="shared" si="587"/>
        <v/>
      </c>
      <c r="R3461" s="55" t="str">
        <f t="shared" si="588"/>
        <v/>
      </c>
      <c r="S3461" s="52" t="str">
        <f t="shared" si="596"/>
        <v/>
      </c>
      <c r="T3461" s="83" t="str">
        <f t="shared" si="589"/>
        <v/>
      </c>
      <c r="U3461" s="53" t="str">
        <f>IF(S3461="","",COUNTIF($S$7:S3461,"該当２"))</f>
        <v/>
      </c>
      <c r="V3461" s="56" t="str">
        <f t="shared" si="590"/>
        <v/>
      </c>
      <c r="W3461" s="83" t="str">
        <f t="shared" si="591"/>
        <v/>
      </c>
      <c r="X3461" s="53" t="str">
        <f>IF(V3461="","",COUNTIF($V$7:V3461,"該当３"))</f>
        <v/>
      </c>
    </row>
    <row r="3462" spans="2:24">
      <c r="B3462" s="78"/>
      <c r="C3462" s="77"/>
      <c r="D3462" s="78"/>
      <c r="E3462" s="77"/>
      <c r="K3462" s="52" t="str">
        <f t="shared" si="592"/>
        <v/>
      </c>
      <c r="L3462" s="83" t="str">
        <f t="shared" si="593"/>
        <v/>
      </c>
      <c r="M3462" s="53" t="str">
        <f>IF(K3462="","",COUNTIF($K$7:K3462,"ﾘｽﾄ１"))</f>
        <v/>
      </c>
      <c r="N3462" s="53" t="str">
        <f t="shared" si="594"/>
        <v/>
      </c>
      <c r="O3462" s="54" t="str">
        <f t="shared" si="595"/>
        <v/>
      </c>
      <c r="P3462" s="53" t="str">
        <f t="shared" si="586"/>
        <v/>
      </c>
      <c r="Q3462" s="52" t="str">
        <f t="shared" si="587"/>
        <v/>
      </c>
      <c r="R3462" s="55" t="str">
        <f t="shared" si="588"/>
        <v/>
      </c>
      <c r="S3462" s="52" t="str">
        <f t="shared" si="596"/>
        <v/>
      </c>
      <c r="T3462" s="83" t="str">
        <f t="shared" si="589"/>
        <v/>
      </c>
      <c r="U3462" s="53" t="str">
        <f>IF(S3462="","",COUNTIF($S$7:S3462,"該当２"))</f>
        <v/>
      </c>
      <c r="V3462" s="56" t="str">
        <f t="shared" si="590"/>
        <v/>
      </c>
      <c r="W3462" s="83" t="str">
        <f t="shared" si="591"/>
        <v/>
      </c>
      <c r="X3462" s="53" t="str">
        <f>IF(V3462="","",COUNTIF($V$7:V3462,"該当３"))</f>
        <v/>
      </c>
    </row>
    <row r="3463" spans="2:24">
      <c r="B3463" s="78"/>
      <c r="C3463" s="77"/>
      <c r="D3463" s="78"/>
      <c r="E3463" s="77"/>
      <c r="K3463" s="52" t="str">
        <f t="shared" si="592"/>
        <v/>
      </c>
      <c r="L3463" s="83" t="str">
        <f t="shared" si="593"/>
        <v/>
      </c>
      <c r="M3463" s="53" t="str">
        <f>IF(K3463="","",COUNTIF($K$7:K3463,"ﾘｽﾄ１"))</f>
        <v/>
      </c>
      <c r="N3463" s="53" t="str">
        <f t="shared" si="594"/>
        <v/>
      </c>
      <c r="O3463" s="54" t="str">
        <f t="shared" si="595"/>
        <v/>
      </c>
      <c r="P3463" s="53" t="str">
        <f t="shared" si="586"/>
        <v/>
      </c>
      <c r="Q3463" s="52" t="str">
        <f t="shared" si="587"/>
        <v/>
      </c>
      <c r="R3463" s="55" t="str">
        <f t="shared" si="588"/>
        <v/>
      </c>
      <c r="S3463" s="52" t="str">
        <f t="shared" si="596"/>
        <v/>
      </c>
      <c r="T3463" s="83" t="str">
        <f t="shared" si="589"/>
        <v/>
      </c>
      <c r="U3463" s="53" t="str">
        <f>IF(S3463="","",COUNTIF($S$7:S3463,"該当２"))</f>
        <v/>
      </c>
      <c r="V3463" s="56" t="str">
        <f t="shared" si="590"/>
        <v/>
      </c>
      <c r="W3463" s="83" t="str">
        <f t="shared" si="591"/>
        <v/>
      </c>
      <c r="X3463" s="53" t="str">
        <f>IF(V3463="","",COUNTIF($V$7:V3463,"該当３"))</f>
        <v/>
      </c>
    </row>
    <row r="3464" spans="2:24">
      <c r="B3464" s="78"/>
      <c r="C3464" s="77"/>
      <c r="D3464" s="78"/>
      <c r="E3464" s="77"/>
      <c r="K3464" s="52" t="str">
        <f t="shared" si="592"/>
        <v/>
      </c>
      <c r="L3464" s="83" t="str">
        <f t="shared" si="593"/>
        <v/>
      </c>
      <c r="M3464" s="53" t="str">
        <f>IF(K3464="","",COUNTIF($K$7:K3464,"ﾘｽﾄ１"))</f>
        <v/>
      </c>
      <c r="N3464" s="53" t="str">
        <f t="shared" si="594"/>
        <v/>
      </c>
      <c r="O3464" s="54" t="str">
        <f t="shared" si="595"/>
        <v/>
      </c>
      <c r="P3464" s="53" t="str">
        <f t="shared" si="586"/>
        <v/>
      </c>
      <c r="Q3464" s="52" t="str">
        <f t="shared" si="587"/>
        <v/>
      </c>
      <c r="R3464" s="55" t="str">
        <f t="shared" si="588"/>
        <v/>
      </c>
      <c r="S3464" s="52" t="str">
        <f t="shared" si="596"/>
        <v/>
      </c>
      <c r="T3464" s="83" t="str">
        <f t="shared" si="589"/>
        <v/>
      </c>
      <c r="U3464" s="53" t="str">
        <f>IF(S3464="","",COUNTIF($S$7:S3464,"該当２"))</f>
        <v/>
      </c>
      <c r="V3464" s="56" t="str">
        <f t="shared" si="590"/>
        <v/>
      </c>
      <c r="W3464" s="83" t="str">
        <f t="shared" si="591"/>
        <v/>
      </c>
      <c r="X3464" s="53" t="str">
        <f>IF(V3464="","",COUNTIF($V$7:V3464,"該当３"))</f>
        <v/>
      </c>
    </row>
    <row r="3465" spans="2:24">
      <c r="B3465" s="78"/>
      <c r="C3465" s="77"/>
      <c r="D3465" s="78"/>
      <c r="E3465" s="77"/>
      <c r="K3465" s="52" t="str">
        <f t="shared" si="592"/>
        <v/>
      </c>
      <c r="L3465" s="83" t="str">
        <f t="shared" si="593"/>
        <v/>
      </c>
      <c r="M3465" s="53" t="str">
        <f>IF(K3465="","",COUNTIF($K$7:K3465,"ﾘｽﾄ１"))</f>
        <v/>
      </c>
      <c r="N3465" s="53" t="str">
        <f t="shared" si="594"/>
        <v/>
      </c>
      <c r="O3465" s="54" t="str">
        <f t="shared" si="595"/>
        <v/>
      </c>
      <c r="P3465" s="53" t="str">
        <f t="shared" si="586"/>
        <v/>
      </c>
      <c r="Q3465" s="52" t="str">
        <f t="shared" si="587"/>
        <v/>
      </c>
      <c r="R3465" s="55" t="str">
        <f t="shared" si="588"/>
        <v/>
      </c>
      <c r="S3465" s="52" t="str">
        <f t="shared" si="596"/>
        <v/>
      </c>
      <c r="T3465" s="83" t="str">
        <f t="shared" si="589"/>
        <v/>
      </c>
      <c r="U3465" s="53" t="str">
        <f>IF(S3465="","",COUNTIF($S$7:S3465,"該当２"))</f>
        <v/>
      </c>
      <c r="V3465" s="56" t="str">
        <f t="shared" si="590"/>
        <v/>
      </c>
      <c r="W3465" s="83" t="str">
        <f t="shared" si="591"/>
        <v/>
      </c>
      <c r="X3465" s="53" t="str">
        <f>IF(V3465="","",COUNTIF($V$7:V3465,"該当３"))</f>
        <v/>
      </c>
    </row>
    <row r="3466" spans="2:24">
      <c r="B3466" s="78"/>
      <c r="C3466" s="77"/>
      <c r="D3466" s="78"/>
      <c r="E3466" s="77"/>
      <c r="K3466" s="52" t="str">
        <f t="shared" si="592"/>
        <v/>
      </c>
      <c r="L3466" s="83" t="str">
        <f t="shared" si="593"/>
        <v/>
      </c>
      <c r="M3466" s="53" t="str">
        <f>IF(K3466="","",COUNTIF($K$7:K3466,"ﾘｽﾄ１"))</f>
        <v/>
      </c>
      <c r="N3466" s="53" t="str">
        <f t="shared" si="594"/>
        <v/>
      </c>
      <c r="O3466" s="54" t="str">
        <f t="shared" si="595"/>
        <v/>
      </c>
      <c r="P3466" s="53" t="str">
        <f t="shared" ref="P3466:P3529" si="597">IF(O3466="該当１",G3466,"")</f>
        <v/>
      </c>
      <c r="Q3466" s="52" t="str">
        <f t="shared" ref="Q3466:Q3529" si="598">IF(O3466="該当１","ﾘｽﾄ2","")</f>
        <v/>
      </c>
      <c r="R3466" s="55" t="str">
        <f t="shared" ref="R3466:R3529" si="599">IF(Q3466="ﾘｽﾄ2",H3466,"")</f>
        <v/>
      </c>
      <c r="S3466" s="52" t="str">
        <f t="shared" si="596"/>
        <v/>
      </c>
      <c r="T3466" s="83" t="str">
        <f t="shared" ref="T3466:T3529" si="600">IF(S3466="該当２",H3466,"")</f>
        <v/>
      </c>
      <c r="U3466" s="53" t="str">
        <f>IF(S3466="","",COUNTIF($S$7:S3466,"該当２"))</f>
        <v/>
      </c>
      <c r="V3466" s="56" t="str">
        <f t="shared" ref="V3466:V3529" si="601">IF(AND($S$2=H3466,E3466&gt;0,E3466&lt;998),"該当３","")</f>
        <v/>
      </c>
      <c r="W3466" s="83" t="str">
        <f t="shared" ref="W3466:W3529" si="602">IF(V3466="該当３",I3466,"")</f>
        <v/>
      </c>
      <c r="X3466" s="53" t="str">
        <f>IF(V3466="","",COUNTIF($V$7:V3466,"該当３"))</f>
        <v/>
      </c>
    </row>
    <row r="3467" spans="2:24">
      <c r="B3467" s="78"/>
      <c r="C3467" s="77"/>
      <c r="D3467" s="78"/>
      <c r="E3467" s="77"/>
      <c r="K3467" s="52" t="str">
        <f t="shared" ref="K3467:K3530" si="603">IF(AND($C3467&gt;0,$H3467=""),"ﾘｽﾄ１","")</f>
        <v/>
      </c>
      <c r="L3467" s="83" t="str">
        <f t="shared" ref="L3467:L3530" si="604">IF(K3467="ﾘｽﾄ１",G3467,"")</f>
        <v/>
      </c>
      <c r="M3467" s="53" t="str">
        <f>IF(K3467="","",COUNTIF($K$7:K3467,"ﾘｽﾄ１"))</f>
        <v/>
      </c>
      <c r="N3467" s="53" t="str">
        <f t="shared" ref="N3467:N3530" si="605">IF(AND(D3467=0,E3467&gt;0),"同一区","")</f>
        <v/>
      </c>
      <c r="O3467" s="54" t="str">
        <f t="shared" ref="O3467:O3530" si="606">IF(AND(EXACT($K$2,G3467),H3467&gt;0),"該当１","")</f>
        <v/>
      </c>
      <c r="P3467" s="53" t="str">
        <f t="shared" si="597"/>
        <v/>
      </c>
      <c r="Q3467" s="52" t="str">
        <f t="shared" si="598"/>
        <v/>
      </c>
      <c r="R3467" s="55" t="str">
        <f t="shared" si="599"/>
        <v/>
      </c>
      <c r="S3467" s="52" t="str">
        <f t="shared" ref="S3467:S3530" si="607">IF(AND(Q3467="ﾘｽﾄ2",OR(I3467=0,AND(N3467="同一区",E3467=1))),"該当２","")</f>
        <v/>
      </c>
      <c r="T3467" s="83" t="str">
        <f t="shared" si="600"/>
        <v/>
      </c>
      <c r="U3467" s="53" t="str">
        <f>IF(S3467="","",COUNTIF($S$7:S3467,"該当２"))</f>
        <v/>
      </c>
      <c r="V3467" s="56" t="str">
        <f t="shared" si="601"/>
        <v/>
      </c>
      <c r="W3467" s="83" t="str">
        <f t="shared" si="602"/>
        <v/>
      </c>
      <c r="X3467" s="53" t="str">
        <f>IF(V3467="","",COUNTIF($V$7:V3467,"該当３"))</f>
        <v/>
      </c>
    </row>
    <row r="3468" spans="2:24">
      <c r="B3468" s="78"/>
      <c r="C3468" s="77"/>
      <c r="D3468" s="78"/>
      <c r="E3468" s="77"/>
      <c r="K3468" s="52" t="str">
        <f t="shared" si="603"/>
        <v/>
      </c>
      <c r="L3468" s="83" t="str">
        <f t="shared" si="604"/>
        <v/>
      </c>
      <c r="M3468" s="53" t="str">
        <f>IF(K3468="","",COUNTIF($K$7:K3468,"ﾘｽﾄ１"))</f>
        <v/>
      </c>
      <c r="N3468" s="53" t="str">
        <f t="shared" si="605"/>
        <v/>
      </c>
      <c r="O3468" s="54" t="str">
        <f t="shared" si="606"/>
        <v/>
      </c>
      <c r="P3468" s="53" t="str">
        <f t="shared" si="597"/>
        <v/>
      </c>
      <c r="Q3468" s="52" t="str">
        <f t="shared" si="598"/>
        <v/>
      </c>
      <c r="R3468" s="55" t="str">
        <f t="shared" si="599"/>
        <v/>
      </c>
      <c r="S3468" s="52" t="str">
        <f t="shared" si="607"/>
        <v/>
      </c>
      <c r="T3468" s="83" t="str">
        <f t="shared" si="600"/>
        <v/>
      </c>
      <c r="U3468" s="53" t="str">
        <f>IF(S3468="","",COUNTIF($S$7:S3468,"該当２"))</f>
        <v/>
      </c>
      <c r="V3468" s="56" t="str">
        <f t="shared" si="601"/>
        <v/>
      </c>
      <c r="W3468" s="83" t="str">
        <f t="shared" si="602"/>
        <v/>
      </c>
      <c r="X3468" s="53" t="str">
        <f>IF(V3468="","",COUNTIF($V$7:V3468,"該当３"))</f>
        <v/>
      </c>
    </row>
    <row r="3469" spans="2:24">
      <c r="B3469" s="78"/>
      <c r="C3469" s="77"/>
      <c r="D3469" s="78"/>
      <c r="E3469" s="77"/>
      <c r="K3469" s="52" t="str">
        <f t="shared" si="603"/>
        <v/>
      </c>
      <c r="L3469" s="83" t="str">
        <f t="shared" si="604"/>
        <v/>
      </c>
      <c r="M3469" s="53" t="str">
        <f>IF(K3469="","",COUNTIF($K$7:K3469,"ﾘｽﾄ１"))</f>
        <v/>
      </c>
      <c r="N3469" s="53" t="str">
        <f t="shared" si="605"/>
        <v/>
      </c>
      <c r="O3469" s="54" t="str">
        <f t="shared" si="606"/>
        <v/>
      </c>
      <c r="P3469" s="53" t="str">
        <f t="shared" si="597"/>
        <v/>
      </c>
      <c r="Q3469" s="52" t="str">
        <f t="shared" si="598"/>
        <v/>
      </c>
      <c r="R3469" s="55" t="str">
        <f t="shared" si="599"/>
        <v/>
      </c>
      <c r="S3469" s="52" t="str">
        <f t="shared" si="607"/>
        <v/>
      </c>
      <c r="T3469" s="83" t="str">
        <f t="shared" si="600"/>
        <v/>
      </c>
      <c r="U3469" s="53" t="str">
        <f>IF(S3469="","",COUNTIF($S$7:S3469,"該当２"))</f>
        <v/>
      </c>
      <c r="V3469" s="56" t="str">
        <f t="shared" si="601"/>
        <v/>
      </c>
      <c r="W3469" s="83" t="str">
        <f t="shared" si="602"/>
        <v/>
      </c>
      <c r="X3469" s="53" t="str">
        <f>IF(V3469="","",COUNTIF($V$7:V3469,"該当３"))</f>
        <v/>
      </c>
    </row>
    <row r="3470" spans="2:24">
      <c r="B3470" s="78"/>
      <c r="C3470" s="77"/>
      <c r="D3470" s="78"/>
      <c r="E3470" s="77"/>
      <c r="K3470" s="52" t="str">
        <f t="shared" si="603"/>
        <v/>
      </c>
      <c r="L3470" s="83" t="str">
        <f t="shared" si="604"/>
        <v/>
      </c>
      <c r="M3470" s="53" t="str">
        <f>IF(K3470="","",COUNTIF($K$7:K3470,"ﾘｽﾄ１"))</f>
        <v/>
      </c>
      <c r="N3470" s="53" t="str">
        <f t="shared" si="605"/>
        <v/>
      </c>
      <c r="O3470" s="54" t="str">
        <f t="shared" si="606"/>
        <v/>
      </c>
      <c r="P3470" s="53" t="str">
        <f t="shared" si="597"/>
        <v/>
      </c>
      <c r="Q3470" s="52" t="str">
        <f t="shared" si="598"/>
        <v/>
      </c>
      <c r="R3470" s="55" t="str">
        <f t="shared" si="599"/>
        <v/>
      </c>
      <c r="S3470" s="52" t="str">
        <f t="shared" si="607"/>
        <v/>
      </c>
      <c r="T3470" s="83" t="str">
        <f t="shared" si="600"/>
        <v/>
      </c>
      <c r="U3470" s="53" t="str">
        <f>IF(S3470="","",COUNTIF($S$7:S3470,"該当２"))</f>
        <v/>
      </c>
      <c r="V3470" s="56" t="str">
        <f t="shared" si="601"/>
        <v/>
      </c>
      <c r="W3470" s="83" t="str">
        <f t="shared" si="602"/>
        <v/>
      </c>
      <c r="X3470" s="53" t="str">
        <f>IF(V3470="","",COUNTIF($V$7:V3470,"該当３"))</f>
        <v/>
      </c>
    </row>
    <row r="3471" spans="2:24">
      <c r="B3471" s="78"/>
      <c r="C3471" s="77"/>
      <c r="D3471" s="78"/>
      <c r="E3471" s="77"/>
      <c r="K3471" s="52" t="str">
        <f t="shared" si="603"/>
        <v/>
      </c>
      <c r="L3471" s="83" t="str">
        <f t="shared" si="604"/>
        <v/>
      </c>
      <c r="M3471" s="53" t="str">
        <f>IF(K3471="","",COUNTIF($K$7:K3471,"ﾘｽﾄ１"))</f>
        <v/>
      </c>
      <c r="N3471" s="53" t="str">
        <f t="shared" si="605"/>
        <v/>
      </c>
      <c r="O3471" s="54" t="str">
        <f t="shared" si="606"/>
        <v/>
      </c>
      <c r="P3471" s="53" t="str">
        <f t="shared" si="597"/>
        <v/>
      </c>
      <c r="Q3471" s="52" t="str">
        <f t="shared" si="598"/>
        <v/>
      </c>
      <c r="R3471" s="55" t="str">
        <f t="shared" si="599"/>
        <v/>
      </c>
      <c r="S3471" s="52" t="str">
        <f t="shared" si="607"/>
        <v/>
      </c>
      <c r="T3471" s="83" t="str">
        <f t="shared" si="600"/>
        <v/>
      </c>
      <c r="U3471" s="53" t="str">
        <f>IF(S3471="","",COUNTIF($S$7:S3471,"該当２"))</f>
        <v/>
      </c>
      <c r="V3471" s="56" t="str">
        <f t="shared" si="601"/>
        <v/>
      </c>
      <c r="W3471" s="83" t="str">
        <f t="shared" si="602"/>
        <v/>
      </c>
      <c r="X3471" s="53" t="str">
        <f>IF(V3471="","",COUNTIF($V$7:V3471,"該当３"))</f>
        <v/>
      </c>
    </row>
    <row r="3472" spans="2:24">
      <c r="B3472" s="78"/>
      <c r="C3472" s="77"/>
      <c r="D3472" s="78"/>
      <c r="E3472" s="77"/>
      <c r="K3472" s="52" t="str">
        <f t="shared" si="603"/>
        <v/>
      </c>
      <c r="L3472" s="83" t="str">
        <f t="shared" si="604"/>
        <v/>
      </c>
      <c r="M3472" s="53" t="str">
        <f>IF(K3472="","",COUNTIF($K$7:K3472,"ﾘｽﾄ１"))</f>
        <v/>
      </c>
      <c r="N3472" s="53" t="str">
        <f t="shared" si="605"/>
        <v/>
      </c>
      <c r="O3472" s="54" t="str">
        <f t="shared" si="606"/>
        <v/>
      </c>
      <c r="P3472" s="53" t="str">
        <f t="shared" si="597"/>
        <v/>
      </c>
      <c r="Q3472" s="52" t="str">
        <f t="shared" si="598"/>
        <v/>
      </c>
      <c r="R3472" s="55" t="str">
        <f t="shared" si="599"/>
        <v/>
      </c>
      <c r="S3472" s="52" t="str">
        <f t="shared" si="607"/>
        <v/>
      </c>
      <c r="T3472" s="83" t="str">
        <f t="shared" si="600"/>
        <v/>
      </c>
      <c r="U3472" s="53" t="str">
        <f>IF(S3472="","",COUNTIF($S$7:S3472,"該当２"))</f>
        <v/>
      </c>
      <c r="V3472" s="56" t="str">
        <f t="shared" si="601"/>
        <v/>
      </c>
      <c r="W3472" s="83" t="str">
        <f t="shared" si="602"/>
        <v/>
      </c>
      <c r="X3472" s="53" t="str">
        <f>IF(V3472="","",COUNTIF($V$7:V3472,"該当３"))</f>
        <v/>
      </c>
    </row>
    <row r="3473" spans="2:24">
      <c r="B3473" s="78"/>
      <c r="C3473" s="77"/>
      <c r="D3473" s="78"/>
      <c r="E3473" s="77"/>
      <c r="K3473" s="52" t="str">
        <f t="shared" si="603"/>
        <v/>
      </c>
      <c r="L3473" s="83" t="str">
        <f t="shared" si="604"/>
        <v/>
      </c>
      <c r="M3473" s="53" t="str">
        <f>IF(K3473="","",COUNTIF($K$7:K3473,"ﾘｽﾄ１"))</f>
        <v/>
      </c>
      <c r="N3473" s="53" t="str">
        <f t="shared" si="605"/>
        <v/>
      </c>
      <c r="O3473" s="54" t="str">
        <f t="shared" si="606"/>
        <v/>
      </c>
      <c r="P3473" s="53" t="str">
        <f t="shared" si="597"/>
        <v/>
      </c>
      <c r="Q3473" s="52" t="str">
        <f t="shared" si="598"/>
        <v/>
      </c>
      <c r="R3473" s="55" t="str">
        <f t="shared" si="599"/>
        <v/>
      </c>
      <c r="S3473" s="52" t="str">
        <f t="shared" si="607"/>
        <v/>
      </c>
      <c r="T3473" s="83" t="str">
        <f t="shared" si="600"/>
        <v/>
      </c>
      <c r="U3473" s="53" t="str">
        <f>IF(S3473="","",COUNTIF($S$7:S3473,"該当２"))</f>
        <v/>
      </c>
      <c r="V3473" s="56" t="str">
        <f t="shared" si="601"/>
        <v/>
      </c>
      <c r="W3473" s="83" t="str">
        <f t="shared" si="602"/>
        <v/>
      </c>
      <c r="X3473" s="53" t="str">
        <f>IF(V3473="","",COUNTIF($V$7:V3473,"該当３"))</f>
        <v/>
      </c>
    </row>
    <row r="3474" spans="2:24">
      <c r="B3474" s="78"/>
      <c r="C3474" s="77"/>
      <c r="D3474" s="78"/>
      <c r="E3474" s="77"/>
      <c r="K3474" s="52" t="str">
        <f t="shared" si="603"/>
        <v/>
      </c>
      <c r="L3474" s="83" t="str">
        <f t="shared" si="604"/>
        <v/>
      </c>
      <c r="M3474" s="53" t="str">
        <f>IF(K3474="","",COUNTIF($K$7:K3474,"ﾘｽﾄ１"))</f>
        <v/>
      </c>
      <c r="N3474" s="53" t="str">
        <f t="shared" si="605"/>
        <v/>
      </c>
      <c r="O3474" s="54" t="str">
        <f t="shared" si="606"/>
        <v/>
      </c>
      <c r="P3474" s="53" t="str">
        <f t="shared" si="597"/>
        <v/>
      </c>
      <c r="Q3474" s="52" t="str">
        <f t="shared" si="598"/>
        <v/>
      </c>
      <c r="R3474" s="55" t="str">
        <f t="shared" si="599"/>
        <v/>
      </c>
      <c r="S3474" s="52" t="str">
        <f t="shared" si="607"/>
        <v/>
      </c>
      <c r="T3474" s="83" t="str">
        <f t="shared" si="600"/>
        <v/>
      </c>
      <c r="U3474" s="53" t="str">
        <f>IF(S3474="","",COUNTIF($S$7:S3474,"該当２"))</f>
        <v/>
      </c>
      <c r="V3474" s="56" t="str">
        <f t="shared" si="601"/>
        <v/>
      </c>
      <c r="W3474" s="83" t="str">
        <f t="shared" si="602"/>
        <v/>
      </c>
      <c r="X3474" s="53" t="str">
        <f>IF(V3474="","",COUNTIF($V$7:V3474,"該当３"))</f>
        <v/>
      </c>
    </row>
    <row r="3475" spans="2:24">
      <c r="B3475" s="78"/>
      <c r="C3475" s="77"/>
      <c r="D3475" s="78"/>
      <c r="E3475" s="77"/>
      <c r="K3475" s="52" t="str">
        <f t="shared" si="603"/>
        <v/>
      </c>
      <c r="L3475" s="83" t="str">
        <f t="shared" si="604"/>
        <v/>
      </c>
      <c r="M3475" s="53" t="str">
        <f>IF(K3475="","",COUNTIF($K$7:K3475,"ﾘｽﾄ１"))</f>
        <v/>
      </c>
      <c r="N3475" s="53" t="str">
        <f t="shared" si="605"/>
        <v/>
      </c>
      <c r="O3475" s="54" t="str">
        <f t="shared" si="606"/>
        <v/>
      </c>
      <c r="P3475" s="53" t="str">
        <f t="shared" si="597"/>
        <v/>
      </c>
      <c r="Q3475" s="52" t="str">
        <f t="shared" si="598"/>
        <v/>
      </c>
      <c r="R3475" s="55" t="str">
        <f t="shared" si="599"/>
        <v/>
      </c>
      <c r="S3475" s="52" t="str">
        <f t="shared" si="607"/>
        <v/>
      </c>
      <c r="T3475" s="83" t="str">
        <f t="shared" si="600"/>
        <v/>
      </c>
      <c r="U3475" s="53" t="str">
        <f>IF(S3475="","",COUNTIF($S$7:S3475,"該当２"))</f>
        <v/>
      </c>
      <c r="V3475" s="56" t="str">
        <f t="shared" si="601"/>
        <v/>
      </c>
      <c r="W3475" s="83" t="str">
        <f t="shared" si="602"/>
        <v/>
      </c>
      <c r="X3475" s="53" t="str">
        <f>IF(V3475="","",COUNTIF($V$7:V3475,"該当３"))</f>
        <v/>
      </c>
    </row>
    <row r="3476" spans="2:24">
      <c r="B3476" s="78"/>
      <c r="C3476" s="77"/>
      <c r="D3476" s="78"/>
      <c r="E3476" s="77"/>
      <c r="K3476" s="52" t="str">
        <f t="shared" si="603"/>
        <v/>
      </c>
      <c r="L3476" s="83" t="str">
        <f t="shared" si="604"/>
        <v/>
      </c>
      <c r="M3476" s="53" t="str">
        <f>IF(K3476="","",COUNTIF($K$7:K3476,"ﾘｽﾄ１"))</f>
        <v/>
      </c>
      <c r="N3476" s="53" t="str">
        <f t="shared" si="605"/>
        <v/>
      </c>
      <c r="O3476" s="54" t="str">
        <f t="shared" si="606"/>
        <v/>
      </c>
      <c r="P3476" s="53" t="str">
        <f t="shared" si="597"/>
        <v/>
      </c>
      <c r="Q3476" s="52" t="str">
        <f t="shared" si="598"/>
        <v/>
      </c>
      <c r="R3476" s="55" t="str">
        <f t="shared" si="599"/>
        <v/>
      </c>
      <c r="S3476" s="52" t="str">
        <f t="shared" si="607"/>
        <v/>
      </c>
      <c r="T3476" s="83" t="str">
        <f t="shared" si="600"/>
        <v/>
      </c>
      <c r="U3476" s="53" t="str">
        <f>IF(S3476="","",COUNTIF($S$7:S3476,"該当２"))</f>
        <v/>
      </c>
      <c r="V3476" s="56" t="str">
        <f t="shared" si="601"/>
        <v/>
      </c>
      <c r="W3476" s="83" t="str">
        <f t="shared" si="602"/>
        <v/>
      </c>
      <c r="X3476" s="53" t="str">
        <f>IF(V3476="","",COUNTIF($V$7:V3476,"該当３"))</f>
        <v/>
      </c>
    </row>
    <row r="3477" spans="2:24">
      <c r="B3477" s="78"/>
      <c r="C3477" s="77"/>
      <c r="D3477" s="78"/>
      <c r="E3477" s="77"/>
      <c r="K3477" s="52" t="str">
        <f t="shared" si="603"/>
        <v/>
      </c>
      <c r="L3477" s="83" t="str">
        <f t="shared" si="604"/>
        <v/>
      </c>
      <c r="M3477" s="53" t="str">
        <f>IF(K3477="","",COUNTIF($K$7:K3477,"ﾘｽﾄ１"))</f>
        <v/>
      </c>
      <c r="N3477" s="53" t="str">
        <f t="shared" si="605"/>
        <v/>
      </c>
      <c r="O3477" s="54" t="str">
        <f t="shared" si="606"/>
        <v/>
      </c>
      <c r="P3477" s="53" t="str">
        <f t="shared" si="597"/>
        <v/>
      </c>
      <c r="Q3477" s="52" t="str">
        <f t="shared" si="598"/>
        <v/>
      </c>
      <c r="R3477" s="55" t="str">
        <f t="shared" si="599"/>
        <v/>
      </c>
      <c r="S3477" s="52" t="str">
        <f t="shared" si="607"/>
        <v/>
      </c>
      <c r="T3477" s="83" t="str">
        <f t="shared" si="600"/>
        <v/>
      </c>
      <c r="U3477" s="53" t="str">
        <f>IF(S3477="","",COUNTIF($S$7:S3477,"該当２"))</f>
        <v/>
      </c>
      <c r="V3477" s="56" t="str">
        <f t="shared" si="601"/>
        <v/>
      </c>
      <c r="W3477" s="83" t="str">
        <f t="shared" si="602"/>
        <v/>
      </c>
      <c r="X3477" s="53" t="str">
        <f>IF(V3477="","",COUNTIF($V$7:V3477,"該当３"))</f>
        <v/>
      </c>
    </row>
    <row r="3478" spans="2:24">
      <c r="B3478" s="78"/>
      <c r="C3478" s="77"/>
      <c r="D3478" s="78"/>
      <c r="E3478" s="77"/>
      <c r="K3478" s="52" t="str">
        <f t="shared" si="603"/>
        <v/>
      </c>
      <c r="L3478" s="83" t="str">
        <f t="shared" si="604"/>
        <v/>
      </c>
      <c r="M3478" s="53" t="str">
        <f>IF(K3478="","",COUNTIF($K$7:K3478,"ﾘｽﾄ１"))</f>
        <v/>
      </c>
      <c r="N3478" s="53" t="str">
        <f t="shared" si="605"/>
        <v/>
      </c>
      <c r="O3478" s="54" t="str">
        <f t="shared" si="606"/>
        <v/>
      </c>
      <c r="P3478" s="53" t="str">
        <f t="shared" si="597"/>
        <v/>
      </c>
      <c r="Q3478" s="52" t="str">
        <f t="shared" si="598"/>
        <v/>
      </c>
      <c r="R3478" s="55" t="str">
        <f t="shared" si="599"/>
        <v/>
      </c>
      <c r="S3478" s="52" t="str">
        <f t="shared" si="607"/>
        <v/>
      </c>
      <c r="T3478" s="83" t="str">
        <f t="shared" si="600"/>
        <v/>
      </c>
      <c r="U3478" s="53" t="str">
        <f>IF(S3478="","",COUNTIF($S$7:S3478,"該当２"))</f>
        <v/>
      </c>
      <c r="V3478" s="56" t="str">
        <f t="shared" si="601"/>
        <v/>
      </c>
      <c r="W3478" s="83" t="str">
        <f t="shared" si="602"/>
        <v/>
      </c>
      <c r="X3478" s="53" t="str">
        <f>IF(V3478="","",COUNTIF($V$7:V3478,"該当３"))</f>
        <v/>
      </c>
    </row>
    <row r="3479" spans="2:24">
      <c r="B3479" s="78"/>
      <c r="C3479" s="77"/>
      <c r="D3479" s="78"/>
      <c r="E3479" s="77"/>
      <c r="K3479" s="52" t="str">
        <f t="shared" si="603"/>
        <v/>
      </c>
      <c r="L3479" s="83" t="str">
        <f t="shared" si="604"/>
        <v/>
      </c>
      <c r="M3479" s="53" t="str">
        <f>IF(K3479="","",COUNTIF($K$7:K3479,"ﾘｽﾄ１"))</f>
        <v/>
      </c>
      <c r="N3479" s="53" t="str">
        <f t="shared" si="605"/>
        <v/>
      </c>
      <c r="O3479" s="54" t="str">
        <f t="shared" si="606"/>
        <v/>
      </c>
      <c r="P3479" s="53" t="str">
        <f t="shared" si="597"/>
        <v/>
      </c>
      <c r="Q3479" s="52" t="str">
        <f t="shared" si="598"/>
        <v/>
      </c>
      <c r="R3479" s="55" t="str">
        <f t="shared" si="599"/>
        <v/>
      </c>
      <c r="S3479" s="52" t="str">
        <f t="shared" si="607"/>
        <v/>
      </c>
      <c r="T3479" s="83" t="str">
        <f t="shared" si="600"/>
        <v/>
      </c>
      <c r="U3479" s="53" t="str">
        <f>IF(S3479="","",COUNTIF($S$7:S3479,"該当２"))</f>
        <v/>
      </c>
      <c r="V3479" s="56" t="str">
        <f t="shared" si="601"/>
        <v/>
      </c>
      <c r="W3479" s="83" t="str">
        <f t="shared" si="602"/>
        <v/>
      </c>
      <c r="X3479" s="53" t="str">
        <f>IF(V3479="","",COUNTIF($V$7:V3479,"該当３"))</f>
        <v/>
      </c>
    </row>
    <row r="3480" spans="2:24">
      <c r="B3480" s="78"/>
      <c r="C3480" s="77"/>
      <c r="D3480" s="78"/>
      <c r="E3480" s="77"/>
      <c r="K3480" s="52" t="str">
        <f t="shared" si="603"/>
        <v/>
      </c>
      <c r="L3480" s="83" t="str">
        <f t="shared" si="604"/>
        <v/>
      </c>
      <c r="M3480" s="53" t="str">
        <f>IF(K3480="","",COUNTIF($K$7:K3480,"ﾘｽﾄ１"))</f>
        <v/>
      </c>
      <c r="N3480" s="53" t="str">
        <f t="shared" si="605"/>
        <v/>
      </c>
      <c r="O3480" s="54" t="str">
        <f t="shared" si="606"/>
        <v/>
      </c>
      <c r="P3480" s="53" t="str">
        <f t="shared" si="597"/>
        <v/>
      </c>
      <c r="Q3480" s="52" t="str">
        <f t="shared" si="598"/>
        <v/>
      </c>
      <c r="R3480" s="55" t="str">
        <f t="shared" si="599"/>
        <v/>
      </c>
      <c r="S3480" s="52" t="str">
        <f t="shared" si="607"/>
        <v/>
      </c>
      <c r="T3480" s="83" t="str">
        <f t="shared" si="600"/>
        <v/>
      </c>
      <c r="U3480" s="53" t="str">
        <f>IF(S3480="","",COUNTIF($S$7:S3480,"該当２"))</f>
        <v/>
      </c>
      <c r="V3480" s="56" t="str">
        <f t="shared" si="601"/>
        <v/>
      </c>
      <c r="W3480" s="83" t="str">
        <f t="shared" si="602"/>
        <v/>
      </c>
      <c r="X3480" s="53" t="str">
        <f>IF(V3480="","",COUNTIF($V$7:V3480,"該当３"))</f>
        <v/>
      </c>
    </row>
    <row r="3481" spans="2:24">
      <c r="B3481" s="78"/>
      <c r="C3481" s="77"/>
      <c r="D3481" s="78"/>
      <c r="E3481" s="77"/>
      <c r="K3481" s="52" t="str">
        <f t="shared" si="603"/>
        <v/>
      </c>
      <c r="L3481" s="83" t="str">
        <f t="shared" si="604"/>
        <v/>
      </c>
      <c r="M3481" s="53" t="str">
        <f>IF(K3481="","",COUNTIF($K$7:K3481,"ﾘｽﾄ１"))</f>
        <v/>
      </c>
      <c r="N3481" s="53" t="str">
        <f t="shared" si="605"/>
        <v/>
      </c>
      <c r="O3481" s="54" t="str">
        <f t="shared" si="606"/>
        <v/>
      </c>
      <c r="P3481" s="53" t="str">
        <f t="shared" si="597"/>
        <v/>
      </c>
      <c r="Q3481" s="52" t="str">
        <f t="shared" si="598"/>
        <v/>
      </c>
      <c r="R3481" s="55" t="str">
        <f t="shared" si="599"/>
        <v/>
      </c>
      <c r="S3481" s="52" t="str">
        <f t="shared" si="607"/>
        <v/>
      </c>
      <c r="T3481" s="83" t="str">
        <f t="shared" si="600"/>
        <v/>
      </c>
      <c r="U3481" s="53" t="str">
        <f>IF(S3481="","",COUNTIF($S$7:S3481,"該当２"))</f>
        <v/>
      </c>
      <c r="V3481" s="56" t="str">
        <f t="shared" si="601"/>
        <v/>
      </c>
      <c r="W3481" s="83" t="str">
        <f t="shared" si="602"/>
        <v/>
      </c>
      <c r="X3481" s="53" t="str">
        <f>IF(V3481="","",COUNTIF($V$7:V3481,"該当３"))</f>
        <v/>
      </c>
    </row>
    <row r="3482" spans="2:24">
      <c r="B3482" s="78"/>
      <c r="C3482" s="77"/>
      <c r="D3482" s="78"/>
      <c r="E3482" s="77"/>
      <c r="K3482" s="52" t="str">
        <f t="shared" si="603"/>
        <v/>
      </c>
      <c r="L3482" s="83" t="str">
        <f t="shared" si="604"/>
        <v/>
      </c>
      <c r="M3482" s="53" t="str">
        <f>IF(K3482="","",COUNTIF($K$7:K3482,"ﾘｽﾄ１"))</f>
        <v/>
      </c>
      <c r="N3482" s="53" t="str">
        <f t="shared" si="605"/>
        <v/>
      </c>
      <c r="O3482" s="54" t="str">
        <f t="shared" si="606"/>
        <v/>
      </c>
      <c r="P3482" s="53" t="str">
        <f t="shared" si="597"/>
        <v/>
      </c>
      <c r="Q3482" s="52" t="str">
        <f t="shared" si="598"/>
        <v/>
      </c>
      <c r="R3482" s="55" t="str">
        <f t="shared" si="599"/>
        <v/>
      </c>
      <c r="S3482" s="52" t="str">
        <f t="shared" si="607"/>
        <v/>
      </c>
      <c r="T3482" s="83" t="str">
        <f t="shared" si="600"/>
        <v/>
      </c>
      <c r="U3482" s="53" t="str">
        <f>IF(S3482="","",COUNTIF($S$7:S3482,"該当２"))</f>
        <v/>
      </c>
      <c r="V3482" s="56" t="str">
        <f t="shared" si="601"/>
        <v/>
      </c>
      <c r="W3482" s="83" t="str">
        <f t="shared" si="602"/>
        <v/>
      </c>
      <c r="X3482" s="53" t="str">
        <f>IF(V3482="","",COUNTIF($V$7:V3482,"該当３"))</f>
        <v/>
      </c>
    </row>
    <row r="3483" spans="2:24">
      <c r="B3483" s="78"/>
      <c r="C3483" s="77"/>
      <c r="D3483" s="78"/>
      <c r="E3483" s="77"/>
      <c r="K3483" s="52" t="str">
        <f t="shared" si="603"/>
        <v/>
      </c>
      <c r="L3483" s="83" t="str">
        <f t="shared" si="604"/>
        <v/>
      </c>
      <c r="M3483" s="53" t="str">
        <f>IF(K3483="","",COUNTIF($K$7:K3483,"ﾘｽﾄ１"))</f>
        <v/>
      </c>
      <c r="N3483" s="53" t="str">
        <f t="shared" si="605"/>
        <v/>
      </c>
      <c r="O3483" s="54" t="str">
        <f t="shared" si="606"/>
        <v/>
      </c>
      <c r="P3483" s="53" t="str">
        <f t="shared" si="597"/>
        <v/>
      </c>
      <c r="Q3483" s="52" t="str">
        <f t="shared" si="598"/>
        <v/>
      </c>
      <c r="R3483" s="55" t="str">
        <f t="shared" si="599"/>
        <v/>
      </c>
      <c r="S3483" s="52" t="str">
        <f t="shared" si="607"/>
        <v/>
      </c>
      <c r="T3483" s="83" t="str">
        <f t="shared" si="600"/>
        <v/>
      </c>
      <c r="U3483" s="53" t="str">
        <f>IF(S3483="","",COUNTIF($S$7:S3483,"該当２"))</f>
        <v/>
      </c>
      <c r="V3483" s="56" t="str">
        <f t="shared" si="601"/>
        <v/>
      </c>
      <c r="W3483" s="83" t="str">
        <f t="shared" si="602"/>
        <v/>
      </c>
      <c r="X3483" s="53" t="str">
        <f>IF(V3483="","",COUNTIF($V$7:V3483,"該当３"))</f>
        <v/>
      </c>
    </row>
    <row r="3484" spans="2:24">
      <c r="B3484" s="78"/>
      <c r="C3484" s="77"/>
      <c r="D3484" s="78"/>
      <c r="E3484" s="77"/>
      <c r="K3484" s="52" t="str">
        <f t="shared" si="603"/>
        <v/>
      </c>
      <c r="L3484" s="83" t="str">
        <f t="shared" si="604"/>
        <v/>
      </c>
      <c r="M3484" s="53" t="str">
        <f>IF(K3484="","",COUNTIF($K$7:K3484,"ﾘｽﾄ１"))</f>
        <v/>
      </c>
      <c r="N3484" s="53" t="str">
        <f t="shared" si="605"/>
        <v/>
      </c>
      <c r="O3484" s="54" t="str">
        <f t="shared" si="606"/>
        <v/>
      </c>
      <c r="P3484" s="53" t="str">
        <f t="shared" si="597"/>
        <v/>
      </c>
      <c r="Q3484" s="52" t="str">
        <f t="shared" si="598"/>
        <v/>
      </c>
      <c r="R3484" s="55" t="str">
        <f t="shared" si="599"/>
        <v/>
      </c>
      <c r="S3484" s="52" t="str">
        <f t="shared" si="607"/>
        <v/>
      </c>
      <c r="T3484" s="83" t="str">
        <f t="shared" si="600"/>
        <v/>
      </c>
      <c r="U3484" s="53" t="str">
        <f>IF(S3484="","",COUNTIF($S$7:S3484,"該当２"))</f>
        <v/>
      </c>
      <c r="V3484" s="56" t="str">
        <f t="shared" si="601"/>
        <v/>
      </c>
      <c r="W3484" s="83" t="str">
        <f t="shared" si="602"/>
        <v/>
      </c>
      <c r="X3484" s="53" t="str">
        <f>IF(V3484="","",COUNTIF($V$7:V3484,"該当３"))</f>
        <v/>
      </c>
    </row>
    <row r="3485" spans="2:24">
      <c r="B3485" s="78"/>
      <c r="C3485" s="77"/>
      <c r="D3485" s="78"/>
      <c r="E3485" s="77"/>
      <c r="K3485" s="52" t="str">
        <f t="shared" si="603"/>
        <v/>
      </c>
      <c r="L3485" s="83" t="str">
        <f t="shared" si="604"/>
        <v/>
      </c>
      <c r="M3485" s="53" t="str">
        <f>IF(K3485="","",COUNTIF($K$7:K3485,"ﾘｽﾄ１"))</f>
        <v/>
      </c>
      <c r="N3485" s="53" t="str">
        <f t="shared" si="605"/>
        <v/>
      </c>
      <c r="O3485" s="54" t="str">
        <f t="shared" si="606"/>
        <v/>
      </c>
      <c r="P3485" s="53" t="str">
        <f t="shared" si="597"/>
        <v/>
      </c>
      <c r="Q3485" s="52" t="str">
        <f t="shared" si="598"/>
        <v/>
      </c>
      <c r="R3485" s="55" t="str">
        <f t="shared" si="599"/>
        <v/>
      </c>
      <c r="S3485" s="52" t="str">
        <f t="shared" si="607"/>
        <v/>
      </c>
      <c r="T3485" s="83" t="str">
        <f t="shared" si="600"/>
        <v/>
      </c>
      <c r="U3485" s="53" t="str">
        <f>IF(S3485="","",COUNTIF($S$7:S3485,"該当２"))</f>
        <v/>
      </c>
      <c r="V3485" s="56" t="str">
        <f t="shared" si="601"/>
        <v/>
      </c>
      <c r="W3485" s="83" t="str">
        <f t="shared" si="602"/>
        <v/>
      </c>
      <c r="X3485" s="53" t="str">
        <f>IF(V3485="","",COUNTIF($V$7:V3485,"該当３"))</f>
        <v/>
      </c>
    </row>
    <row r="3486" spans="2:24">
      <c r="B3486" s="78"/>
      <c r="C3486" s="77"/>
      <c r="D3486" s="78"/>
      <c r="E3486" s="77"/>
      <c r="K3486" s="52" t="str">
        <f t="shared" si="603"/>
        <v/>
      </c>
      <c r="L3486" s="83" t="str">
        <f t="shared" si="604"/>
        <v/>
      </c>
      <c r="M3486" s="53" t="str">
        <f>IF(K3486="","",COUNTIF($K$7:K3486,"ﾘｽﾄ１"))</f>
        <v/>
      </c>
      <c r="N3486" s="53" t="str">
        <f t="shared" si="605"/>
        <v/>
      </c>
      <c r="O3486" s="54" t="str">
        <f t="shared" si="606"/>
        <v/>
      </c>
      <c r="P3486" s="53" t="str">
        <f t="shared" si="597"/>
        <v/>
      </c>
      <c r="Q3486" s="52" t="str">
        <f t="shared" si="598"/>
        <v/>
      </c>
      <c r="R3486" s="55" t="str">
        <f t="shared" si="599"/>
        <v/>
      </c>
      <c r="S3486" s="52" t="str">
        <f t="shared" si="607"/>
        <v/>
      </c>
      <c r="T3486" s="83" t="str">
        <f t="shared" si="600"/>
        <v/>
      </c>
      <c r="U3486" s="53" t="str">
        <f>IF(S3486="","",COUNTIF($S$7:S3486,"該当２"))</f>
        <v/>
      </c>
      <c r="V3486" s="56" t="str">
        <f t="shared" si="601"/>
        <v/>
      </c>
      <c r="W3486" s="83" t="str">
        <f t="shared" si="602"/>
        <v/>
      </c>
      <c r="X3486" s="53" t="str">
        <f>IF(V3486="","",COUNTIF($V$7:V3486,"該当３"))</f>
        <v/>
      </c>
    </row>
    <row r="3487" spans="2:24">
      <c r="B3487" s="78"/>
      <c r="C3487" s="77"/>
      <c r="D3487" s="78"/>
      <c r="E3487" s="77"/>
      <c r="K3487" s="52" t="str">
        <f t="shared" si="603"/>
        <v/>
      </c>
      <c r="L3487" s="83" t="str">
        <f t="shared" si="604"/>
        <v/>
      </c>
      <c r="M3487" s="53" t="str">
        <f>IF(K3487="","",COUNTIF($K$7:K3487,"ﾘｽﾄ１"))</f>
        <v/>
      </c>
      <c r="N3487" s="53" t="str">
        <f t="shared" si="605"/>
        <v/>
      </c>
      <c r="O3487" s="54" t="str">
        <f t="shared" si="606"/>
        <v/>
      </c>
      <c r="P3487" s="53" t="str">
        <f t="shared" si="597"/>
        <v/>
      </c>
      <c r="Q3487" s="52" t="str">
        <f t="shared" si="598"/>
        <v/>
      </c>
      <c r="R3487" s="55" t="str">
        <f t="shared" si="599"/>
        <v/>
      </c>
      <c r="S3487" s="52" t="str">
        <f t="shared" si="607"/>
        <v/>
      </c>
      <c r="T3487" s="83" t="str">
        <f t="shared" si="600"/>
        <v/>
      </c>
      <c r="U3487" s="53" t="str">
        <f>IF(S3487="","",COUNTIF($S$7:S3487,"該当２"))</f>
        <v/>
      </c>
      <c r="V3487" s="56" t="str">
        <f t="shared" si="601"/>
        <v/>
      </c>
      <c r="W3487" s="83" t="str">
        <f t="shared" si="602"/>
        <v/>
      </c>
      <c r="X3487" s="53" t="str">
        <f>IF(V3487="","",COUNTIF($V$7:V3487,"該当３"))</f>
        <v/>
      </c>
    </row>
    <row r="3488" spans="2:24">
      <c r="B3488" s="78"/>
      <c r="C3488" s="77"/>
      <c r="D3488" s="78"/>
      <c r="E3488" s="77"/>
      <c r="K3488" s="52" t="str">
        <f t="shared" si="603"/>
        <v/>
      </c>
      <c r="L3488" s="83" t="str">
        <f t="shared" si="604"/>
        <v/>
      </c>
      <c r="M3488" s="53" t="str">
        <f>IF(K3488="","",COUNTIF($K$7:K3488,"ﾘｽﾄ１"))</f>
        <v/>
      </c>
      <c r="N3488" s="53" t="str">
        <f t="shared" si="605"/>
        <v/>
      </c>
      <c r="O3488" s="54" t="str">
        <f t="shared" si="606"/>
        <v/>
      </c>
      <c r="P3488" s="53" t="str">
        <f t="shared" si="597"/>
        <v/>
      </c>
      <c r="Q3488" s="52" t="str">
        <f t="shared" si="598"/>
        <v/>
      </c>
      <c r="R3488" s="55" t="str">
        <f t="shared" si="599"/>
        <v/>
      </c>
      <c r="S3488" s="52" t="str">
        <f t="shared" si="607"/>
        <v/>
      </c>
      <c r="T3488" s="83" t="str">
        <f t="shared" si="600"/>
        <v/>
      </c>
      <c r="U3488" s="53" t="str">
        <f>IF(S3488="","",COUNTIF($S$7:S3488,"該当２"))</f>
        <v/>
      </c>
      <c r="V3488" s="56" t="str">
        <f t="shared" si="601"/>
        <v/>
      </c>
      <c r="W3488" s="83" t="str">
        <f t="shared" si="602"/>
        <v/>
      </c>
      <c r="X3488" s="53" t="str">
        <f>IF(V3488="","",COUNTIF($V$7:V3488,"該当３"))</f>
        <v/>
      </c>
    </row>
    <row r="3489" spans="2:24">
      <c r="B3489" s="78"/>
      <c r="C3489" s="77"/>
      <c r="D3489" s="78"/>
      <c r="E3489" s="77"/>
      <c r="K3489" s="52" t="str">
        <f t="shared" si="603"/>
        <v/>
      </c>
      <c r="L3489" s="83" t="str">
        <f t="shared" si="604"/>
        <v/>
      </c>
      <c r="M3489" s="53" t="str">
        <f>IF(K3489="","",COUNTIF($K$7:K3489,"ﾘｽﾄ１"))</f>
        <v/>
      </c>
      <c r="N3489" s="53" t="str">
        <f t="shared" si="605"/>
        <v/>
      </c>
      <c r="O3489" s="54" t="str">
        <f t="shared" si="606"/>
        <v/>
      </c>
      <c r="P3489" s="53" t="str">
        <f t="shared" si="597"/>
        <v/>
      </c>
      <c r="Q3489" s="52" t="str">
        <f t="shared" si="598"/>
        <v/>
      </c>
      <c r="R3489" s="55" t="str">
        <f t="shared" si="599"/>
        <v/>
      </c>
      <c r="S3489" s="52" t="str">
        <f t="shared" si="607"/>
        <v/>
      </c>
      <c r="T3489" s="83" t="str">
        <f t="shared" si="600"/>
        <v/>
      </c>
      <c r="U3489" s="53" t="str">
        <f>IF(S3489="","",COUNTIF($S$7:S3489,"該当２"))</f>
        <v/>
      </c>
      <c r="V3489" s="56" t="str">
        <f t="shared" si="601"/>
        <v/>
      </c>
      <c r="W3489" s="83" t="str">
        <f t="shared" si="602"/>
        <v/>
      </c>
      <c r="X3489" s="53" t="str">
        <f>IF(V3489="","",COUNTIF($V$7:V3489,"該当３"))</f>
        <v/>
      </c>
    </row>
    <row r="3490" spans="2:24">
      <c r="B3490" s="78"/>
      <c r="C3490" s="77"/>
      <c r="D3490" s="78"/>
      <c r="E3490" s="77"/>
      <c r="K3490" s="52" t="str">
        <f t="shared" si="603"/>
        <v/>
      </c>
      <c r="L3490" s="83" t="str">
        <f t="shared" si="604"/>
        <v/>
      </c>
      <c r="M3490" s="53" t="str">
        <f>IF(K3490="","",COUNTIF($K$7:K3490,"ﾘｽﾄ１"))</f>
        <v/>
      </c>
      <c r="N3490" s="53" t="str">
        <f t="shared" si="605"/>
        <v/>
      </c>
      <c r="O3490" s="54" t="str">
        <f t="shared" si="606"/>
        <v/>
      </c>
      <c r="P3490" s="53" t="str">
        <f t="shared" si="597"/>
        <v/>
      </c>
      <c r="Q3490" s="52" t="str">
        <f t="shared" si="598"/>
        <v/>
      </c>
      <c r="R3490" s="55" t="str">
        <f t="shared" si="599"/>
        <v/>
      </c>
      <c r="S3490" s="52" t="str">
        <f t="shared" si="607"/>
        <v/>
      </c>
      <c r="T3490" s="83" t="str">
        <f t="shared" si="600"/>
        <v/>
      </c>
      <c r="U3490" s="53" t="str">
        <f>IF(S3490="","",COUNTIF($S$7:S3490,"該当２"))</f>
        <v/>
      </c>
      <c r="V3490" s="56" t="str">
        <f t="shared" si="601"/>
        <v/>
      </c>
      <c r="W3490" s="83" t="str">
        <f t="shared" si="602"/>
        <v/>
      </c>
      <c r="X3490" s="53" t="str">
        <f>IF(V3490="","",COUNTIF($V$7:V3490,"該当３"))</f>
        <v/>
      </c>
    </row>
    <row r="3491" spans="2:24">
      <c r="B3491" s="78"/>
      <c r="C3491" s="77"/>
      <c r="D3491" s="78"/>
      <c r="E3491" s="77"/>
      <c r="K3491" s="52" t="str">
        <f t="shared" si="603"/>
        <v/>
      </c>
      <c r="L3491" s="83" t="str">
        <f t="shared" si="604"/>
        <v/>
      </c>
      <c r="M3491" s="53" t="str">
        <f>IF(K3491="","",COUNTIF($K$7:K3491,"ﾘｽﾄ１"))</f>
        <v/>
      </c>
      <c r="N3491" s="53" t="str">
        <f t="shared" si="605"/>
        <v/>
      </c>
      <c r="O3491" s="54" t="str">
        <f t="shared" si="606"/>
        <v/>
      </c>
      <c r="P3491" s="53" t="str">
        <f t="shared" si="597"/>
        <v/>
      </c>
      <c r="Q3491" s="52" t="str">
        <f t="shared" si="598"/>
        <v/>
      </c>
      <c r="R3491" s="55" t="str">
        <f t="shared" si="599"/>
        <v/>
      </c>
      <c r="S3491" s="52" t="str">
        <f t="shared" si="607"/>
        <v/>
      </c>
      <c r="T3491" s="83" t="str">
        <f t="shared" si="600"/>
        <v/>
      </c>
      <c r="U3491" s="53" t="str">
        <f>IF(S3491="","",COUNTIF($S$7:S3491,"該当２"))</f>
        <v/>
      </c>
      <c r="V3491" s="56" t="str">
        <f t="shared" si="601"/>
        <v/>
      </c>
      <c r="W3491" s="83" t="str">
        <f t="shared" si="602"/>
        <v/>
      </c>
      <c r="X3491" s="53" t="str">
        <f>IF(V3491="","",COUNTIF($V$7:V3491,"該当３"))</f>
        <v/>
      </c>
    </row>
    <row r="3492" spans="2:24">
      <c r="B3492" s="78"/>
      <c r="C3492" s="77"/>
      <c r="D3492" s="78"/>
      <c r="E3492" s="77"/>
      <c r="K3492" s="52" t="str">
        <f t="shared" si="603"/>
        <v/>
      </c>
      <c r="L3492" s="83" t="str">
        <f t="shared" si="604"/>
        <v/>
      </c>
      <c r="M3492" s="53" t="str">
        <f>IF(K3492="","",COUNTIF($K$7:K3492,"ﾘｽﾄ１"))</f>
        <v/>
      </c>
      <c r="N3492" s="53" t="str">
        <f t="shared" si="605"/>
        <v/>
      </c>
      <c r="O3492" s="54" t="str">
        <f t="shared" si="606"/>
        <v/>
      </c>
      <c r="P3492" s="53" t="str">
        <f t="shared" si="597"/>
        <v/>
      </c>
      <c r="Q3492" s="52" t="str">
        <f t="shared" si="598"/>
        <v/>
      </c>
      <c r="R3492" s="55" t="str">
        <f t="shared" si="599"/>
        <v/>
      </c>
      <c r="S3492" s="52" t="str">
        <f t="shared" si="607"/>
        <v/>
      </c>
      <c r="T3492" s="83" t="str">
        <f t="shared" si="600"/>
        <v/>
      </c>
      <c r="U3492" s="53" t="str">
        <f>IF(S3492="","",COUNTIF($S$7:S3492,"該当２"))</f>
        <v/>
      </c>
      <c r="V3492" s="56" t="str">
        <f t="shared" si="601"/>
        <v/>
      </c>
      <c r="W3492" s="83" t="str">
        <f t="shared" si="602"/>
        <v/>
      </c>
      <c r="X3492" s="53" t="str">
        <f>IF(V3492="","",COUNTIF($V$7:V3492,"該当３"))</f>
        <v/>
      </c>
    </row>
    <row r="3493" spans="2:24">
      <c r="B3493" s="78"/>
      <c r="C3493" s="77"/>
      <c r="D3493" s="78"/>
      <c r="E3493" s="77"/>
      <c r="K3493" s="52" t="str">
        <f t="shared" si="603"/>
        <v/>
      </c>
      <c r="L3493" s="83" t="str">
        <f t="shared" si="604"/>
        <v/>
      </c>
      <c r="M3493" s="53" t="str">
        <f>IF(K3493="","",COUNTIF($K$7:K3493,"ﾘｽﾄ１"))</f>
        <v/>
      </c>
      <c r="N3493" s="53" t="str">
        <f t="shared" si="605"/>
        <v/>
      </c>
      <c r="O3493" s="54" t="str">
        <f t="shared" si="606"/>
        <v/>
      </c>
      <c r="P3493" s="53" t="str">
        <f t="shared" si="597"/>
        <v/>
      </c>
      <c r="Q3493" s="52" t="str">
        <f t="shared" si="598"/>
        <v/>
      </c>
      <c r="R3493" s="55" t="str">
        <f t="shared" si="599"/>
        <v/>
      </c>
      <c r="S3493" s="52" t="str">
        <f t="shared" si="607"/>
        <v/>
      </c>
      <c r="T3493" s="83" t="str">
        <f t="shared" si="600"/>
        <v/>
      </c>
      <c r="U3493" s="53" t="str">
        <f>IF(S3493="","",COUNTIF($S$7:S3493,"該当２"))</f>
        <v/>
      </c>
      <c r="V3493" s="56" t="str">
        <f t="shared" si="601"/>
        <v/>
      </c>
      <c r="W3493" s="83" t="str">
        <f t="shared" si="602"/>
        <v/>
      </c>
      <c r="X3493" s="53" t="str">
        <f>IF(V3493="","",COUNTIF($V$7:V3493,"該当３"))</f>
        <v/>
      </c>
    </row>
    <row r="3494" spans="2:24">
      <c r="B3494" s="78"/>
      <c r="C3494" s="77"/>
      <c r="D3494" s="78"/>
      <c r="E3494" s="77"/>
      <c r="K3494" s="52" t="str">
        <f t="shared" si="603"/>
        <v/>
      </c>
      <c r="L3494" s="83" t="str">
        <f t="shared" si="604"/>
        <v/>
      </c>
      <c r="M3494" s="53" t="str">
        <f>IF(K3494="","",COUNTIF($K$7:K3494,"ﾘｽﾄ１"))</f>
        <v/>
      </c>
      <c r="N3494" s="53" t="str">
        <f t="shared" si="605"/>
        <v/>
      </c>
      <c r="O3494" s="54" t="str">
        <f t="shared" si="606"/>
        <v/>
      </c>
      <c r="P3494" s="53" t="str">
        <f t="shared" si="597"/>
        <v/>
      </c>
      <c r="Q3494" s="52" t="str">
        <f t="shared" si="598"/>
        <v/>
      </c>
      <c r="R3494" s="55" t="str">
        <f t="shared" si="599"/>
        <v/>
      </c>
      <c r="S3494" s="52" t="str">
        <f t="shared" si="607"/>
        <v/>
      </c>
      <c r="T3494" s="83" t="str">
        <f t="shared" si="600"/>
        <v/>
      </c>
      <c r="U3494" s="53" t="str">
        <f>IF(S3494="","",COUNTIF($S$7:S3494,"該当２"))</f>
        <v/>
      </c>
      <c r="V3494" s="56" t="str">
        <f t="shared" si="601"/>
        <v/>
      </c>
      <c r="W3494" s="83" t="str">
        <f t="shared" si="602"/>
        <v/>
      </c>
      <c r="X3494" s="53" t="str">
        <f>IF(V3494="","",COUNTIF($V$7:V3494,"該当３"))</f>
        <v/>
      </c>
    </row>
    <row r="3495" spans="2:24">
      <c r="B3495" s="78"/>
      <c r="C3495" s="77"/>
      <c r="D3495" s="78"/>
      <c r="E3495" s="77"/>
      <c r="K3495" s="52" t="str">
        <f t="shared" si="603"/>
        <v/>
      </c>
      <c r="L3495" s="83" t="str">
        <f t="shared" si="604"/>
        <v/>
      </c>
      <c r="M3495" s="53" t="str">
        <f>IF(K3495="","",COUNTIF($K$7:K3495,"ﾘｽﾄ１"))</f>
        <v/>
      </c>
      <c r="N3495" s="53" t="str">
        <f t="shared" si="605"/>
        <v/>
      </c>
      <c r="O3495" s="54" t="str">
        <f t="shared" si="606"/>
        <v/>
      </c>
      <c r="P3495" s="53" t="str">
        <f t="shared" si="597"/>
        <v/>
      </c>
      <c r="Q3495" s="52" t="str">
        <f t="shared" si="598"/>
        <v/>
      </c>
      <c r="R3495" s="55" t="str">
        <f t="shared" si="599"/>
        <v/>
      </c>
      <c r="S3495" s="52" t="str">
        <f t="shared" si="607"/>
        <v/>
      </c>
      <c r="T3495" s="83" t="str">
        <f t="shared" si="600"/>
        <v/>
      </c>
      <c r="U3495" s="53" t="str">
        <f>IF(S3495="","",COUNTIF($S$7:S3495,"該当２"))</f>
        <v/>
      </c>
      <c r="V3495" s="56" t="str">
        <f t="shared" si="601"/>
        <v/>
      </c>
      <c r="W3495" s="83" t="str">
        <f t="shared" si="602"/>
        <v/>
      </c>
      <c r="X3495" s="53" t="str">
        <f>IF(V3495="","",COUNTIF($V$7:V3495,"該当３"))</f>
        <v/>
      </c>
    </row>
    <row r="3496" spans="2:24">
      <c r="B3496" s="78"/>
      <c r="C3496" s="77"/>
      <c r="D3496" s="78"/>
      <c r="E3496" s="77"/>
      <c r="K3496" s="52" t="str">
        <f t="shared" si="603"/>
        <v/>
      </c>
      <c r="L3496" s="83" t="str">
        <f t="shared" si="604"/>
        <v/>
      </c>
      <c r="M3496" s="53" t="str">
        <f>IF(K3496="","",COUNTIF($K$7:K3496,"ﾘｽﾄ１"))</f>
        <v/>
      </c>
      <c r="N3496" s="53" t="str">
        <f t="shared" si="605"/>
        <v/>
      </c>
      <c r="O3496" s="54" t="str">
        <f t="shared" si="606"/>
        <v/>
      </c>
      <c r="P3496" s="53" t="str">
        <f t="shared" si="597"/>
        <v/>
      </c>
      <c r="Q3496" s="52" t="str">
        <f t="shared" si="598"/>
        <v/>
      </c>
      <c r="R3496" s="55" t="str">
        <f t="shared" si="599"/>
        <v/>
      </c>
      <c r="S3496" s="52" t="str">
        <f t="shared" si="607"/>
        <v/>
      </c>
      <c r="T3496" s="83" t="str">
        <f t="shared" si="600"/>
        <v/>
      </c>
      <c r="U3496" s="53" t="str">
        <f>IF(S3496="","",COUNTIF($S$7:S3496,"該当２"))</f>
        <v/>
      </c>
      <c r="V3496" s="56" t="str">
        <f t="shared" si="601"/>
        <v/>
      </c>
      <c r="W3496" s="83" t="str">
        <f t="shared" si="602"/>
        <v/>
      </c>
      <c r="X3496" s="53" t="str">
        <f>IF(V3496="","",COUNTIF($V$7:V3496,"該当３"))</f>
        <v/>
      </c>
    </row>
    <row r="3497" spans="2:24">
      <c r="B3497" s="78"/>
      <c r="C3497" s="77"/>
      <c r="D3497" s="78"/>
      <c r="E3497" s="77"/>
      <c r="K3497" s="52" t="str">
        <f t="shared" si="603"/>
        <v/>
      </c>
      <c r="L3497" s="83" t="str">
        <f t="shared" si="604"/>
        <v/>
      </c>
      <c r="M3497" s="53" t="str">
        <f>IF(K3497="","",COUNTIF($K$7:K3497,"ﾘｽﾄ１"))</f>
        <v/>
      </c>
      <c r="N3497" s="53" t="str">
        <f t="shared" si="605"/>
        <v/>
      </c>
      <c r="O3497" s="54" t="str">
        <f t="shared" si="606"/>
        <v/>
      </c>
      <c r="P3497" s="53" t="str">
        <f t="shared" si="597"/>
        <v/>
      </c>
      <c r="Q3497" s="52" t="str">
        <f t="shared" si="598"/>
        <v/>
      </c>
      <c r="R3497" s="55" t="str">
        <f t="shared" si="599"/>
        <v/>
      </c>
      <c r="S3497" s="52" t="str">
        <f t="shared" si="607"/>
        <v/>
      </c>
      <c r="T3497" s="83" t="str">
        <f t="shared" si="600"/>
        <v/>
      </c>
      <c r="U3497" s="53" t="str">
        <f>IF(S3497="","",COUNTIF($S$7:S3497,"該当２"))</f>
        <v/>
      </c>
      <c r="V3497" s="56" t="str">
        <f t="shared" si="601"/>
        <v/>
      </c>
      <c r="W3497" s="83" t="str">
        <f t="shared" si="602"/>
        <v/>
      </c>
      <c r="X3497" s="53" t="str">
        <f>IF(V3497="","",COUNTIF($V$7:V3497,"該当３"))</f>
        <v/>
      </c>
    </row>
    <row r="3498" spans="2:24">
      <c r="B3498" s="78"/>
      <c r="C3498" s="77"/>
      <c r="D3498" s="78"/>
      <c r="E3498" s="77"/>
      <c r="K3498" s="52" t="str">
        <f t="shared" si="603"/>
        <v/>
      </c>
      <c r="L3498" s="83" t="str">
        <f t="shared" si="604"/>
        <v/>
      </c>
      <c r="M3498" s="53" t="str">
        <f>IF(K3498="","",COUNTIF($K$7:K3498,"ﾘｽﾄ１"))</f>
        <v/>
      </c>
      <c r="N3498" s="53" t="str">
        <f t="shared" si="605"/>
        <v/>
      </c>
      <c r="O3498" s="54" t="str">
        <f t="shared" si="606"/>
        <v/>
      </c>
      <c r="P3498" s="53" t="str">
        <f t="shared" si="597"/>
        <v/>
      </c>
      <c r="Q3498" s="52" t="str">
        <f t="shared" si="598"/>
        <v/>
      </c>
      <c r="R3498" s="55" t="str">
        <f t="shared" si="599"/>
        <v/>
      </c>
      <c r="S3498" s="52" t="str">
        <f t="shared" si="607"/>
        <v/>
      </c>
      <c r="T3498" s="83" t="str">
        <f t="shared" si="600"/>
        <v/>
      </c>
      <c r="U3498" s="53" t="str">
        <f>IF(S3498="","",COUNTIF($S$7:S3498,"該当２"))</f>
        <v/>
      </c>
      <c r="V3498" s="56" t="str">
        <f t="shared" si="601"/>
        <v/>
      </c>
      <c r="W3498" s="83" t="str">
        <f t="shared" si="602"/>
        <v/>
      </c>
      <c r="X3498" s="53" t="str">
        <f>IF(V3498="","",COUNTIF($V$7:V3498,"該当３"))</f>
        <v/>
      </c>
    </row>
    <row r="3499" spans="2:24">
      <c r="B3499" s="78"/>
      <c r="C3499" s="77"/>
      <c r="D3499" s="78"/>
      <c r="E3499" s="77"/>
      <c r="K3499" s="52" t="str">
        <f t="shared" si="603"/>
        <v/>
      </c>
      <c r="L3499" s="83" t="str">
        <f t="shared" si="604"/>
        <v/>
      </c>
      <c r="M3499" s="53" t="str">
        <f>IF(K3499="","",COUNTIF($K$7:K3499,"ﾘｽﾄ１"))</f>
        <v/>
      </c>
      <c r="N3499" s="53" t="str">
        <f t="shared" si="605"/>
        <v/>
      </c>
      <c r="O3499" s="54" t="str">
        <f t="shared" si="606"/>
        <v/>
      </c>
      <c r="P3499" s="53" t="str">
        <f t="shared" si="597"/>
        <v/>
      </c>
      <c r="Q3499" s="52" t="str">
        <f t="shared" si="598"/>
        <v/>
      </c>
      <c r="R3499" s="55" t="str">
        <f t="shared" si="599"/>
        <v/>
      </c>
      <c r="S3499" s="52" t="str">
        <f t="shared" si="607"/>
        <v/>
      </c>
      <c r="T3499" s="83" t="str">
        <f t="shared" si="600"/>
        <v/>
      </c>
      <c r="U3499" s="53" t="str">
        <f>IF(S3499="","",COUNTIF($S$7:S3499,"該当２"))</f>
        <v/>
      </c>
      <c r="V3499" s="56" t="str">
        <f t="shared" si="601"/>
        <v/>
      </c>
      <c r="W3499" s="83" t="str">
        <f t="shared" si="602"/>
        <v/>
      </c>
      <c r="X3499" s="53" t="str">
        <f>IF(V3499="","",COUNTIF($V$7:V3499,"該当３"))</f>
        <v/>
      </c>
    </row>
    <row r="3500" spans="2:24">
      <c r="B3500" s="78"/>
      <c r="C3500" s="77"/>
      <c r="D3500" s="78"/>
      <c r="E3500" s="77"/>
      <c r="K3500" s="52" t="str">
        <f t="shared" si="603"/>
        <v/>
      </c>
      <c r="L3500" s="83" t="str">
        <f t="shared" si="604"/>
        <v/>
      </c>
      <c r="M3500" s="53" t="str">
        <f>IF(K3500="","",COUNTIF($K$7:K3500,"ﾘｽﾄ１"))</f>
        <v/>
      </c>
      <c r="N3500" s="53" t="str">
        <f t="shared" si="605"/>
        <v/>
      </c>
      <c r="O3500" s="54" t="str">
        <f t="shared" si="606"/>
        <v/>
      </c>
      <c r="P3500" s="53" t="str">
        <f t="shared" si="597"/>
        <v/>
      </c>
      <c r="Q3500" s="52" t="str">
        <f t="shared" si="598"/>
        <v/>
      </c>
      <c r="R3500" s="55" t="str">
        <f t="shared" si="599"/>
        <v/>
      </c>
      <c r="S3500" s="52" t="str">
        <f t="shared" si="607"/>
        <v/>
      </c>
      <c r="T3500" s="83" t="str">
        <f t="shared" si="600"/>
        <v/>
      </c>
      <c r="U3500" s="53" t="str">
        <f>IF(S3500="","",COUNTIF($S$7:S3500,"該当２"))</f>
        <v/>
      </c>
      <c r="V3500" s="56" t="str">
        <f t="shared" si="601"/>
        <v/>
      </c>
      <c r="W3500" s="83" t="str">
        <f t="shared" si="602"/>
        <v/>
      </c>
      <c r="X3500" s="53" t="str">
        <f>IF(V3500="","",COUNTIF($V$7:V3500,"該当３"))</f>
        <v/>
      </c>
    </row>
    <row r="3501" spans="2:24">
      <c r="B3501" s="78"/>
      <c r="C3501" s="77"/>
      <c r="D3501" s="78"/>
      <c r="E3501" s="77"/>
      <c r="K3501" s="52" t="str">
        <f t="shared" si="603"/>
        <v/>
      </c>
      <c r="L3501" s="83" t="str">
        <f t="shared" si="604"/>
        <v/>
      </c>
      <c r="M3501" s="53" t="str">
        <f>IF(K3501="","",COUNTIF($K$7:K3501,"ﾘｽﾄ１"))</f>
        <v/>
      </c>
      <c r="N3501" s="53" t="str">
        <f t="shared" si="605"/>
        <v/>
      </c>
      <c r="O3501" s="54" t="str">
        <f t="shared" si="606"/>
        <v/>
      </c>
      <c r="P3501" s="53" t="str">
        <f t="shared" si="597"/>
        <v/>
      </c>
      <c r="Q3501" s="52" t="str">
        <f t="shared" si="598"/>
        <v/>
      </c>
      <c r="R3501" s="55" t="str">
        <f t="shared" si="599"/>
        <v/>
      </c>
      <c r="S3501" s="52" t="str">
        <f t="shared" si="607"/>
        <v/>
      </c>
      <c r="T3501" s="83" t="str">
        <f t="shared" si="600"/>
        <v/>
      </c>
      <c r="U3501" s="53" t="str">
        <f>IF(S3501="","",COUNTIF($S$7:S3501,"該当２"))</f>
        <v/>
      </c>
      <c r="V3501" s="56" t="str">
        <f t="shared" si="601"/>
        <v/>
      </c>
      <c r="W3501" s="83" t="str">
        <f t="shared" si="602"/>
        <v/>
      </c>
      <c r="X3501" s="53" t="str">
        <f>IF(V3501="","",COUNTIF($V$7:V3501,"該当３"))</f>
        <v/>
      </c>
    </row>
    <row r="3502" spans="2:24">
      <c r="B3502" s="78"/>
      <c r="C3502" s="77"/>
      <c r="D3502" s="78"/>
      <c r="E3502" s="77"/>
      <c r="K3502" s="52" t="str">
        <f t="shared" si="603"/>
        <v/>
      </c>
      <c r="L3502" s="83" t="str">
        <f t="shared" si="604"/>
        <v/>
      </c>
      <c r="M3502" s="53" t="str">
        <f>IF(K3502="","",COUNTIF($K$7:K3502,"ﾘｽﾄ１"))</f>
        <v/>
      </c>
      <c r="N3502" s="53" t="str">
        <f t="shared" si="605"/>
        <v/>
      </c>
      <c r="O3502" s="54" t="str">
        <f t="shared" si="606"/>
        <v/>
      </c>
      <c r="P3502" s="53" t="str">
        <f t="shared" si="597"/>
        <v/>
      </c>
      <c r="Q3502" s="52" t="str">
        <f t="shared" si="598"/>
        <v/>
      </c>
      <c r="R3502" s="55" t="str">
        <f t="shared" si="599"/>
        <v/>
      </c>
      <c r="S3502" s="52" t="str">
        <f t="shared" si="607"/>
        <v/>
      </c>
      <c r="T3502" s="83" t="str">
        <f t="shared" si="600"/>
        <v/>
      </c>
      <c r="U3502" s="53" t="str">
        <f>IF(S3502="","",COUNTIF($S$7:S3502,"該当２"))</f>
        <v/>
      </c>
      <c r="V3502" s="56" t="str">
        <f t="shared" si="601"/>
        <v/>
      </c>
      <c r="W3502" s="83" t="str">
        <f t="shared" si="602"/>
        <v/>
      </c>
      <c r="X3502" s="53" t="str">
        <f>IF(V3502="","",COUNTIF($V$7:V3502,"該当３"))</f>
        <v/>
      </c>
    </row>
    <row r="3503" spans="2:24">
      <c r="B3503" s="78"/>
      <c r="C3503" s="77"/>
      <c r="D3503" s="78"/>
      <c r="E3503" s="77"/>
      <c r="K3503" s="52" t="str">
        <f t="shared" si="603"/>
        <v/>
      </c>
      <c r="L3503" s="83" t="str">
        <f t="shared" si="604"/>
        <v/>
      </c>
      <c r="M3503" s="53" t="str">
        <f>IF(K3503="","",COUNTIF($K$7:K3503,"ﾘｽﾄ１"))</f>
        <v/>
      </c>
      <c r="N3503" s="53" t="str">
        <f t="shared" si="605"/>
        <v/>
      </c>
      <c r="O3503" s="54" t="str">
        <f t="shared" si="606"/>
        <v/>
      </c>
      <c r="P3503" s="53" t="str">
        <f t="shared" si="597"/>
        <v/>
      </c>
      <c r="Q3503" s="52" t="str">
        <f t="shared" si="598"/>
        <v/>
      </c>
      <c r="R3503" s="55" t="str">
        <f t="shared" si="599"/>
        <v/>
      </c>
      <c r="S3503" s="52" t="str">
        <f t="shared" si="607"/>
        <v/>
      </c>
      <c r="T3503" s="83" t="str">
        <f t="shared" si="600"/>
        <v/>
      </c>
      <c r="U3503" s="53" t="str">
        <f>IF(S3503="","",COUNTIF($S$7:S3503,"該当２"))</f>
        <v/>
      </c>
      <c r="V3503" s="56" t="str">
        <f t="shared" si="601"/>
        <v/>
      </c>
      <c r="W3503" s="83" t="str">
        <f t="shared" si="602"/>
        <v/>
      </c>
      <c r="X3503" s="53" t="str">
        <f>IF(V3503="","",COUNTIF($V$7:V3503,"該当３"))</f>
        <v/>
      </c>
    </row>
    <row r="3504" spans="2:24">
      <c r="B3504" s="78"/>
      <c r="C3504" s="77"/>
      <c r="D3504" s="78"/>
      <c r="E3504" s="77"/>
      <c r="K3504" s="52" t="str">
        <f t="shared" si="603"/>
        <v/>
      </c>
      <c r="L3504" s="83" t="str">
        <f t="shared" si="604"/>
        <v/>
      </c>
      <c r="M3504" s="53" t="str">
        <f>IF(K3504="","",COUNTIF($K$7:K3504,"ﾘｽﾄ１"))</f>
        <v/>
      </c>
      <c r="N3504" s="53" t="str">
        <f t="shared" si="605"/>
        <v/>
      </c>
      <c r="O3504" s="54" t="str">
        <f t="shared" si="606"/>
        <v/>
      </c>
      <c r="P3504" s="53" t="str">
        <f t="shared" si="597"/>
        <v/>
      </c>
      <c r="Q3504" s="52" t="str">
        <f t="shared" si="598"/>
        <v/>
      </c>
      <c r="R3504" s="55" t="str">
        <f t="shared" si="599"/>
        <v/>
      </c>
      <c r="S3504" s="52" t="str">
        <f t="shared" si="607"/>
        <v/>
      </c>
      <c r="T3504" s="83" t="str">
        <f t="shared" si="600"/>
        <v/>
      </c>
      <c r="U3504" s="53" t="str">
        <f>IF(S3504="","",COUNTIF($S$7:S3504,"該当２"))</f>
        <v/>
      </c>
      <c r="V3504" s="56" t="str">
        <f t="shared" si="601"/>
        <v/>
      </c>
      <c r="W3504" s="83" t="str">
        <f t="shared" si="602"/>
        <v/>
      </c>
      <c r="X3504" s="53" t="str">
        <f>IF(V3504="","",COUNTIF($V$7:V3504,"該当３"))</f>
        <v/>
      </c>
    </row>
    <row r="3505" spans="2:24">
      <c r="B3505" s="78"/>
      <c r="C3505" s="77"/>
      <c r="D3505" s="78"/>
      <c r="E3505" s="77"/>
      <c r="K3505" s="52" t="str">
        <f t="shared" si="603"/>
        <v/>
      </c>
      <c r="L3505" s="83" t="str">
        <f t="shared" si="604"/>
        <v/>
      </c>
      <c r="M3505" s="53" t="str">
        <f>IF(K3505="","",COUNTIF($K$7:K3505,"ﾘｽﾄ１"))</f>
        <v/>
      </c>
      <c r="N3505" s="53" t="str">
        <f t="shared" si="605"/>
        <v/>
      </c>
      <c r="O3505" s="54" t="str">
        <f t="shared" si="606"/>
        <v/>
      </c>
      <c r="P3505" s="53" t="str">
        <f t="shared" si="597"/>
        <v/>
      </c>
      <c r="Q3505" s="52" t="str">
        <f t="shared" si="598"/>
        <v/>
      </c>
      <c r="R3505" s="55" t="str">
        <f t="shared" si="599"/>
        <v/>
      </c>
      <c r="S3505" s="52" t="str">
        <f t="shared" si="607"/>
        <v/>
      </c>
      <c r="T3505" s="83" t="str">
        <f t="shared" si="600"/>
        <v/>
      </c>
      <c r="U3505" s="53" t="str">
        <f>IF(S3505="","",COUNTIF($S$7:S3505,"該当２"))</f>
        <v/>
      </c>
      <c r="V3505" s="56" t="str">
        <f t="shared" si="601"/>
        <v/>
      </c>
      <c r="W3505" s="83" t="str">
        <f t="shared" si="602"/>
        <v/>
      </c>
      <c r="X3505" s="53" t="str">
        <f>IF(V3505="","",COUNTIF($V$7:V3505,"該当３"))</f>
        <v/>
      </c>
    </row>
    <row r="3506" spans="2:24">
      <c r="B3506" s="78"/>
      <c r="C3506" s="77"/>
      <c r="D3506" s="78"/>
      <c r="E3506" s="77"/>
      <c r="K3506" s="52" t="str">
        <f t="shared" si="603"/>
        <v/>
      </c>
      <c r="L3506" s="83" t="str">
        <f t="shared" si="604"/>
        <v/>
      </c>
      <c r="M3506" s="53" t="str">
        <f>IF(K3506="","",COUNTIF($K$7:K3506,"ﾘｽﾄ１"))</f>
        <v/>
      </c>
      <c r="N3506" s="53" t="str">
        <f t="shared" si="605"/>
        <v/>
      </c>
      <c r="O3506" s="54" t="str">
        <f t="shared" si="606"/>
        <v/>
      </c>
      <c r="P3506" s="53" t="str">
        <f t="shared" si="597"/>
        <v/>
      </c>
      <c r="Q3506" s="52" t="str">
        <f t="shared" si="598"/>
        <v/>
      </c>
      <c r="R3506" s="55" t="str">
        <f t="shared" si="599"/>
        <v/>
      </c>
      <c r="S3506" s="52" t="str">
        <f t="shared" si="607"/>
        <v/>
      </c>
      <c r="T3506" s="83" t="str">
        <f t="shared" si="600"/>
        <v/>
      </c>
      <c r="U3506" s="53" t="str">
        <f>IF(S3506="","",COUNTIF($S$7:S3506,"該当２"))</f>
        <v/>
      </c>
      <c r="V3506" s="56" t="str">
        <f t="shared" si="601"/>
        <v/>
      </c>
      <c r="W3506" s="83" t="str">
        <f t="shared" si="602"/>
        <v/>
      </c>
      <c r="X3506" s="53" t="str">
        <f>IF(V3506="","",COUNTIF($V$7:V3506,"該当３"))</f>
        <v/>
      </c>
    </row>
    <row r="3507" spans="2:24">
      <c r="B3507" s="78"/>
      <c r="C3507" s="77"/>
      <c r="D3507" s="78"/>
      <c r="E3507" s="77"/>
      <c r="K3507" s="52" t="str">
        <f t="shared" si="603"/>
        <v/>
      </c>
      <c r="L3507" s="83" t="str">
        <f t="shared" si="604"/>
        <v/>
      </c>
      <c r="M3507" s="53" t="str">
        <f>IF(K3507="","",COUNTIF($K$7:K3507,"ﾘｽﾄ１"))</f>
        <v/>
      </c>
      <c r="N3507" s="53" t="str">
        <f t="shared" si="605"/>
        <v/>
      </c>
      <c r="O3507" s="54" t="str">
        <f t="shared" si="606"/>
        <v/>
      </c>
      <c r="P3507" s="53" t="str">
        <f t="shared" si="597"/>
        <v/>
      </c>
      <c r="Q3507" s="52" t="str">
        <f t="shared" si="598"/>
        <v/>
      </c>
      <c r="R3507" s="55" t="str">
        <f t="shared" si="599"/>
        <v/>
      </c>
      <c r="S3507" s="52" t="str">
        <f t="shared" si="607"/>
        <v/>
      </c>
      <c r="T3507" s="83" t="str">
        <f t="shared" si="600"/>
        <v/>
      </c>
      <c r="U3507" s="53" t="str">
        <f>IF(S3507="","",COUNTIF($S$7:S3507,"該当２"))</f>
        <v/>
      </c>
      <c r="V3507" s="56" t="str">
        <f t="shared" si="601"/>
        <v/>
      </c>
      <c r="W3507" s="83" t="str">
        <f t="shared" si="602"/>
        <v/>
      </c>
      <c r="X3507" s="53" t="str">
        <f>IF(V3507="","",COUNTIF($V$7:V3507,"該当３"))</f>
        <v/>
      </c>
    </row>
    <row r="3508" spans="2:24">
      <c r="B3508" s="78"/>
      <c r="C3508" s="77"/>
      <c r="D3508" s="78"/>
      <c r="E3508" s="77"/>
      <c r="K3508" s="52" t="str">
        <f t="shared" si="603"/>
        <v/>
      </c>
      <c r="L3508" s="83" t="str">
        <f t="shared" si="604"/>
        <v/>
      </c>
      <c r="M3508" s="53" t="str">
        <f>IF(K3508="","",COUNTIF($K$7:K3508,"ﾘｽﾄ１"))</f>
        <v/>
      </c>
      <c r="N3508" s="53" t="str">
        <f t="shared" si="605"/>
        <v/>
      </c>
      <c r="O3508" s="54" t="str">
        <f t="shared" si="606"/>
        <v/>
      </c>
      <c r="P3508" s="53" t="str">
        <f t="shared" si="597"/>
        <v/>
      </c>
      <c r="Q3508" s="52" t="str">
        <f t="shared" si="598"/>
        <v/>
      </c>
      <c r="R3508" s="55" t="str">
        <f t="shared" si="599"/>
        <v/>
      </c>
      <c r="S3508" s="52" t="str">
        <f t="shared" si="607"/>
        <v/>
      </c>
      <c r="T3508" s="83" t="str">
        <f t="shared" si="600"/>
        <v/>
      </c>
      <c r="U3508" s="53" t="str">
        <f>IF(S3508="","",COUNTIF($S$7:S3508,"該当２"))</f>
        <v/>
      </c>
      <c r="V3508" s="56" t="str">
        <f t="shared" si="601"/>
        <v/>
      </c>
      <c r="W3508" s="83" t="str">
        <f t="shared" si="602"/>
        <v/>
      </c>
      <c r="X3508" s="53" t="str">
        <f>IF(V3508="","",COUNTIF($V$7:V3508,"該当３"))</f>
        <v/>
      </c>
    </row>
    <row r="3509" spans="2:24">
      <c r="B3509" s="78"/>
      <c r="C3509" s="77"/>
      <c r="D3509" s="78"/>
      <c r="E3509" s="77"/>
      <c r="K3509" s="52" t="str">
        <f t="shared" si="603"/>
        <v/>
      </c>
      <c r="L3509" s="83" t="str">
        <f t="shared" si="604"/>
        <v/>
      </c>
      <c r="M3509" s="53" t="str">
        <f>IF(K3509="","",COUNTIF($K$7:K3509,"ﾘｽﾄ１"))</f>
        <v/>
      </c>
      <c r="N3509" s="53" t="str">
        <f t="shared" si="605"/>
        <v/>
      </c>
      <c r="O3509" s="54" t="str">
        <f t="shared" si="606"/>
        <v/>
      </c>
      <c r="P3509" s="53" t="str">
        <f t="shared" si="597"/>
        <v/>
      </c>
      <c r="Q3509" s="52" t="str">
        <f t="shared" si="598"/>
        <v/>
      </c>
      <c r="R3509" s="55" t="str">
        <f t="shared" si="599"/>
        <v/>
      </c>
      <c r="S3509" s="52" t="str">
        <f t="shared" si="607"/>
        <v/>
      </c>
      <c r="T3509" s="83" t="str">
        <f t="shared" si="600"/>
        <v/>
      </c>
      <c r="U3509" s="53" t="str">
        <f>IF(S3509="","",COUNTIF($S$7:S3509,"該当２"))</f>
        <v/>
      </c>
      <c r="V3509" s="56" t="str">
        <f t="shared" si="601"/>
        <v/>
      </c>
      <c r="W3509" s="83" t="str">
        <f t="shared" si="602"/>
        <v/>
      </c>
      <c r="X3509" s="53" t="str">
        <f>IF(V3509="","",COUNTIF($V$7:V3509,"該当３"))</f>
        <v/>
      </c>
    </row>
    <row r="3510" spans="2:24">
      <c r="B3510" s="78"/>
      <c r="C3510" s="77"/>
      <c r="D3510" s="78"/>
      <c r="E3510" s="77"/>
      <c r="K3510" s="52" t="str">
        <f t="shared" si="603"/>
        <v/>
      </c>
      <c r="L3510" s="83" t="str">
        <f t="shared" si="604"/>
        <v/>
      </c>
      <c r="M3510" s="53" t="str">
        <f>IF(K3510="","",COUNTIF($K$7:K3510,"ﾘｽﾄ１"))</f>
        <v/>
      </c>
      <c r="N3510" s="53" t="str">
        <f t="shared" si="605"/>
        <v/>
      </c>
      <c r="O3510" s="54" t="str">
        <f t="shared" si="606"/>
        <v/>
      </c>
      <c r="P3510" s="53" t="str">
        <f t="shared" si="597"/>
        <v/>
      </c>
      <c r="Q3510" s="52" t="str">
        <f t="shared" si="598"/>
        <v/>
      </c>
      <c r="R3510" s="55" t="str">
        <f t="shared" si="599"/>
        <v/>
      </c>
      <c r="S3510" s="52" t="str">
        <f t="shared" si="607"/>
        <v/>
      </c>
      <c r="T3510" s="83" t="str">
        <f t="shared" si="600"/>
        <v/>
      </c>
      <c r="U3510" s="53" t="str">
        <f>IF(S3510="","",COUNTIF($S$7:S3510,"該当２"))</f>
        <v/>
      </c>
      <c r="V3510" s="56" t="str">
        <f t="shared" si="601"/>
        <v/>
      </c>
      <c r="W3510" s="83" t="str">
        <f t="shared" si="602"/>
        <v/>
      </c>
      <c r="X3510" s="53" t="str">
        <f>IF(V3510="","",COUNTIF($V$7:V3510,"該当３"))</f>
        <v/>
      </c>
    </row>
    <row r="3511" spans="2:24">
      <c r="B3511" s="78"/>
      <c r="C3511" s="77"/>
      <c r="D3511" s="78"/>
      <c r="E3511" s="77"/>
      <c r="K3511" s="52" t="str">
        <f t="shared" si="603"/>
        <v/>
      </c>
      <c r="L3511" s="83" t="str">
        <f t="shared" si="604"/>
        <v/>
      </c>
      <c r="M3511" s="53" t="str">
        <f>IF(K3511="","",COUNTIF($K$7:K3511,"ﾘｽﾄ１"))</f>
        <v/>
      </c>
      <c r="N3511" s="53" t="str">
        <f t="shared" si="605"/>
        <v/>
      </c>
      <c r="O3511" s="54" t="str">
        <f t="shared" si="606"/>
        <v/>
      </c>
      <c r="P3511" s="53" t="str">
        <f t="shared" si="597"/>
        <v/>
      </c>
      <c r="Q3511" s="52" t="str">
        <f t="shared" si="598"/>
        <v/>
      </c>
      <c r="R3511" s="55" t="str">
        <f t="shared" si="599"/>
        <v/>
      </c>
      <c r="S3511" s="52" t="str">
        <f t="shared" si="607"/>
        <v/>
      </c>
      <c r="T3511" s="83" t="str">
        <f t="shared" si="600"/>
        <v/>
      </c>
      <c r="U3511" s="53" t="str">
        <f>IF(S3511="","",COUNTIF($S$7:S3511,"該当２"))</f>
        <v/>
      </c>
      <c r="V3511" s="56" t="str">
        <f t="shared" si="601"/>
        <v/>
      </c>
      <c r="W3511" s="83" t="str">
        <f t="shared" si="602"/>
        <v/>
      </c>
      <c r="X3511" s="53" t="str">
        <f>IF(V3511="","",COUNTIF($V$7:V3511,"該当３"))</f>
        <v/>
      </c>
    </row>
    <row r="3512" spans="2:24">
      <c r="B3512" s="78"/>
      <c r="C3512" s="77"/>
      <c r="D3512" s="78"/>
      <c r="E3512" s="77"/>
      <c r="K3512" s="52" t="str">
        <f t="shared" si="603"/>
        <v/>
      </c>
      <c r="L3512" s="83" t="str">
        <f t="shared" si="604"/>
        <v/>
      </c>
      <c r="M3512" s="53" t="str">
        <f>IF(K3512="","",COUNTIF($K$7:K3512,"ﾘｽﾄ１"))</f>
        <v/>
      </c>
      <c r="N3512" s="53" t="str">
        <f t="shared" si="605"/>
        <v/>
      </c>
      <c r="O3512" s="54" t="str">
        <f t="shared" si="606"/>
        <v/>
      </c>
      <c r="P3512" s="53" t="str">
        <f t="shared" si="597"/>
        <v/>
      </c>
      <c r="Q3512" s="52" t="str">
        <f t="shared" si="598"/>
        <v/>
      </c>
      <c r="R3512" s="55" t="str">
        <f t="shared" si="599"/>
        <v/>
      </c>
      <c r="S3512" s="52" t="str">
        <f t="shared" si="607"/>
        <v/>
      </c>
      <c r="T3512" s="83" t="str">
        <f t="shared" si="600"/>
        <v/>
      </c>
      <c r="U3512" s="53" t="str">
        <f>IF(S3512="","",COUNTIF($S$7:S3512,"該当２"))</f>
        <v/>
      </c>
      <c r="V3512" s="56" t="str">
        <f t="shared" si="601"/>
        <v/>
      </c>
      <c r="W3512" s="83" t="str">
        <f t="shared" si="602"/>
        <v/>
      </c>
      <c r="X3512" s="53" t="str">
        <f>IF(V3512="","",COUNTIF($V$7:V3512,"該当３"))</f>
        <v/>
      </c>
    </row>
    <row r="3513" spans="2:24">
      <c r="B3513" s="78"/>
      <c r="C3513" s="77"/>
      <c r="D3513" s="78"/>
      <c r="E3513" s="77"/>
      <c r="K3513" s="52" t="str">
        <f t="shared" si="603"/>
        <v/>
      </c>
      <c r="L3513" s="83" t="str">
        <f t="shared" si="604"/>
        <v/>
      </c>
      <c r="M3513" s="53" t="str">
        <f>IF(K3513="","",COUNTIF($K$7:K3513,"ﾘｽﾄ１"))</f>
        <v/>
      </c>
      <c r="N3513" s="53" t="str">
        <f t="shared" si="605"/>
        <v/>
      </c>
      <c r="O3513" s="54" t="str">
        <f t="shared" si="606"/>
        <v/>
      </c>
      <c r="P3513" s="53" t="str">
        <f t="shared" si="597"/>
        <v/>
      </c>
      <c r="Q3513" s="52" t="str">
        <f t="shared" si="598"/>
        <v/>
      </c>
      <c r="R3513" s="55" t="str">
        <f t="shared" si="599"/>
        <v/>
      </c>
      <c r="S3513" s="52" t="str">
        <f t="shared" si="607"/>
        <v/>
      </c>
      <c r="T3513" s="83" t="str">
        <f t="shared" si="600"/>
        <v/>
      </c>
      <c r="U3513" s="53" t="str">
        <f>IF(S3513="","",COUNTIF($S$7:S3513,"該当２"))</f>
        <v/>
      </c>
      <c r="V3513" s="56" t="str">
        <f t="shared" si="601"/>
        <v/>
      </c>
      <c r="W3513" s="83" t="str">
        <f t="shared" si="602"/>
        <v/>
      </c>
      <c r="X3513" s="53" t="str">
        <f>IF(V3513="","",COUNTIF($V$7:V3513,"該当３"))</f>
        <v/>
      </c>
    </row>
    <row r="3514" spans="2:24">
      <c r="B3514" s="78"/>
      <c r="C3514" s="77"/>
      <c r="D3514" s="78"/>
      <c r="E3514" s="77"/>
      <c r="K3514" s="52" t="str">
        <f t="shared" si="603"/>
        <v/>
      </c>
      <c r="L3514" s="83" t="str">
        <f t="shared" si="604"/>
        <v/>
      </c>
      <c r="M3514" s="53" t="str">
        <f>IF(K3514="","",COUNTIF($K$7:K3514,"ﾘｽﾄ１"))</f>
        <v/>
      </c>
      <c r="N3514" s="53" t="str">
        <f t="shared" si="605"/>
        <v/>
      </c>
      <c r="O3514" s="54" t="str">
        <f t="shared" si="606"/>
        <v/>
      </c>
      <c r="P3514" s="53" t="str">
        <f t="shared" si="597"/>
        <v/>
      </c>
      <c r="Q3514" s="52" t="str">
        <f t="shared" si="598"/>
        <v/>
      </c>
      <c r="R3514" s="55" t="str">
        <f t="shared" si="599"/>
        <v/>
      </c>
      <c r="S3514" s="52" t="str">
        <f t="shared" si="607"/>
        <v/>
      </c>
      <c r="T3514" s="83" t="str">
        <f t="shared" si="600"/>
        <v/>
      </c>
      <c r="U3514" s="53" t="str">
        <f>IF(S3514="","",COUNTIF($S$7:S3514,"該当２"))</f>
        <v/>
      </c>
      <c r="V3514" s="56" t="str">
        <f t="shared" si="601"/>
        <v/>
      </c>
      <c r="W3514" s="83" t="str">
        <f t="shared" si="602"/>
        <v/>
      </c>
      <c r="X3514" s="53" t="str">
        <f>IF(V3514="","",COUNTIF($V$7:V3514,"該当３"))</f>
        <v/>
      </c>
    </row>
    <row r="3515" spans="2:24">
      <c r="B3515" s="78"/>
      <c r="C3515" s="77"/>
      <c r="D3515" s="78"/>
      <c r="E3515" s="77"/>
      <c r="K3515" s="52" t="str">
        <f t="shared" si="603"/>
        <v/>
      </c>
      <c r="L3515" s="83" t="str">
        <f t="shared" si="604"/>
        <v/>
      </c>
      <c r="M3515" s="53" t="str">
        <f>IF(K3515="","",COUNTIF($K$7:K3515,"ﾘｽﾄ１"))</f>
        <v/>
      </c>
      <c r="N3515" s="53" t="str">
        <f t="shared" si="605"/>
        <v/>
      </c>
      <c r="O3515" s="54" t="str">
        <f t="shared" si="606"/>
        <v/>
      </c>
      <c r="P3515" s="53" t="str">
        <f t="shared" si="597"/>
        <v/>
      </c>
      <c r="Q3515" s="52" t="str">
        <f t="shared" si="598"/>
        <v/>
      </c>
      <c r="R3515" s="55" t="str">
        <f t="shared" si="599"/>
        <v/>
      </c>
      <c r="S3515" s="52" t="str">
        <f t="shared" si="607"/>
        <v/>
      </c>
      <c r="T3515" s="83" t="str">
        <f t="shared" si="600"/>
        <v/>
      </c>
      <c r="U3515" s="53" t="str">
        <f>IF(S3515="","",COUNTIF($S$7:S3515,"該当２"))</f>
        <v/>
      </c>
      <c r="V3515" s="56" t="str">
        <f t="shared" si="601"/>
        <v/>
      </c>
      <c r="W3515" s="83" t="str">
        <f t="shared" si="602"/>
        <v/>
      </c>
      <c r="X3515" s="53" t="str">
        <f>IF(V3515="","",COUNTIF($V$7:V3515,"該当３"))</f>
        <v/>
      </c>
    </row>
    <row r="3516" spans="2:24">
      <c r="B3516" s="78"/>
      <c r="C3516" s="77"/>
      <c r="D3516" s="78"/>
      <c r="E3516" s="77"/>
      <c r="K3516" s="52" t="str">
        <f t="shared" si="603"/>
        <v/>
      </c>
      <c r="L3516" s="83" t="str">
        <f t="shared" si="604"/>
        <v/>
      </c>
      <c r="M3516" s="53" t="str">
        <f>IF(K3516="","",COUNTIF($K$7:K3516,"ﾘｽﾄ１"))</f>
        <v/>
      </c>
      <c r="N3516" s="53" t="str">
        <f t="shared" si="605"/>
        <v/>
      </c>
      <c r="O3516" s="54" t="str">
        <f t="shared" si="606"/>
        <v/>
      </c>
      <c r="P3516" s="53" t="str">
        <f t="shared" si="597"/>
        <v/>
      </c>
      <c r="Q3516" s="52" t="str">
        <f t="shared" si="598"/>
        <v/>
      </c>
      <c r="R3516" s="55" t="str">
        <f t="shared" si="599"/>
        <v/>
      </c>
      <c r="S3516" s="52" t="str">
        <f t="shared" si="607"/>
        <v/>
      </c>
      <c r="T3516" s="83" t="str">
        <f t="shared" si="600"/>
        <v/>
      </c>
      <c r="U3516" s="53" t="str">
        <f>IF(S3516="","",COUNTIF($S$7:S3516,"該当２"))</f>
        <v/>
      </c>
      <c r="V3516" s="56" t="str">
        <f t="shared" si="601"/>
        <v/>
      </c>
      <c r="W3516" s="83" t="str">
        <f t="shared" si="602"/>
        <v/>
      </c>
      <c r="X3516" s="53" t="str">
        <f>IF(V3516="","",COUNTIF($V$7:V3516,"該当３"))</f>
        <v/>
      </c>
    </row>
    <row r="3517" spans="2:24">
      <c r="B3517" s="78"/>
      <c r="C3517" s="77"/>
      <c r="D3517" s="78"/>
      <c r="E3517" s="77"/>
      <c r="K3517" s="52" t="str">
        <f t="shared" si="603"/>
        <v/>
      </c>
      <c r="L3517" s="83" t="str">
        <f t="shared" si="604"/>
        <v/>
      </c>
      <c r="M3517" s="53" t="str">
        <f>IF(K3517="","",COUNTIF($K$7:K3517,"ﾘｽﾄ１"))</f>
        <v/>
      </c>
      <c r="N3517" s="53" t="str">
        <f t="shared" si="605"/>
        <v/>
      </c>
      <c r="O3517" s="54" t="str">
        <f t="shared" si="606"/>
        <v/>
      </c>
      <c r="P3517" s="53" t="str">
        <f t="shared" si="597"/>
        <v/>
      </c>
      <c r="Q3517" s="52" t="str">
        <f t="shared" si="598"/>
        <v/>
      </c>
      <c r="R3517" s="55" t="str">
        <f t="shared" si="599"/>
        <v/>
      </c>
      <c r="S3517" s="52" t="str">
        <f t="shared" si="607"/>
        <v/>
      </c>
      <c r="T3517" s="83" t="str">
        <f t="shared" si="600"/>
        <v/>
      </c>
      <c r="U3517" s="53" t="str">
        <f>IF(S3517="","",COUNTIF($S$7:S3517,"該当２"))</f>
        <v/>
      </c>
      <c r="V3517" s="56" t="str">
        <f t="shared" si="601"/>
        <v/>
      </c>
      <c r="W3517" s="83" t="str">
        <f t="shared" si="602"/>
        <v/>
      </c>
      <c r="X3517" s="53" t="str">
        <f>IF(V3517="","",COUNTIF($V$7:V3517,"該当３"))</f>
        <v/>
      </c>
    </row>
    <row r="3518" spans="2:24">
      <c r="B3518" s="78"/>
      <c r="C3518" s="77"/>
      <c r="D3518" s="78"/>
      <c r="E3518" s="77"/>
      <c r="K3518" s="52" t="str">
        <f t="shared" si="603"/>
        <v/>
      </c>
      <c r="L3518" s="83" t="str">
        <f t="shared" si="604"/>
        <v/>
      </c>
      <c r="M3518" s="53" t="str">
        <f>IF(K3518="","",COUNTIF($K$7:K3518,"ﾘｽﾄ１"))</f>
        <v/>
      </c>
      <c r="N3518" s="53" t="str">
        <f t="shared" si="605"/>
        <v/>
      </c>
      <c r="O3518" s="54" t="str">
        <f t="shared" si="606"/>
        <v/>
      </c>
      <c r="P3518" s="53" t="str">
        <f t="shared" si="597"/>
        <v/>
      </c>
      <c r="Q3518" s="52" t="str">
        <f t="shared" si="598"/>
        <v/>
      </c>
      <c r="R3518" s="55" t="str">
        <f t="shared" si="599"/>
        <v/>
      </c>
      <c r="S3518" s="52" t="str">
        <f t="shared" si="607"/>
        <v/>
      </c>
      <c r="T3518" s="83" t="str">
        <f t="shared" si="600"/>
        <v/>
      </c>
      <c r="U3518" s="53" t="str">
        <f>IF(S3518="","",COUNTIF($S$7:S3518,"該当２"))</f>
        <v/>
      </c>
      <c r="V3518" s="56" t="str">
        <f t="shared" si="601"/>
        <v/>
      </c>
      <c r="W3518" s="83" t="str">
        <f t="shared" si="602"/>
        <v/>
      </c>
      <c r="X3518" s="53" t="str">
        <f>IF(V3518="","",COUNTIF($V$7:V3518,"該当３"))</f>
        <v/>
      </c>
    </row>
    <row r="3519" spans="2:24">
      <c r="B3519" s="78"/>
      <c r="C3519" s="77"/>
      <c r="D3519" s="78"/>
      <c r="E3519" s="77"/>
      <c r="K3519" s="52" t="str">
        <f t="shared" si="603"/>
        <v/>
      </c>
      <c r="L3519" s="83" t="str">
        <f t="shared" si="604"/>
        <v/>
      </c>
      <c r="M3519" s="53" t="str">
        <f>IF(K3519="","",COUNTIF($K$7:K3519,"ﾘｽﾄ１"))</f>
        <v/>
      </c>
      <c r="N3519" s="53" t="str">
        <f t="shared" si="605"/>
        <v/>
      </c>
      <c r="O3519" s="54" t="str">
        <f t="shared" si="606"/>
        <v/>
      </c>
      <c r="P3519" s="53" t="str">
        <f t="shared" si="597"/>
        <v/>
      </c>
      <c r="Q3519" s="52" t="str">
        <f t="shared" si="598"/>
        <v/>
      </c>
      <c r="R3519" s="55" t="str">
        <f t="shared" si="599"/>
        <v/>
      </c>
      <c r="S3519" s="52" t="str">
        <f t="shared" si="607"/>
        <v/>
      </c>
      <c r="T3519" s="83" t="str">
        <f t="shared" si="600"/>
        <v/>
      </c>
      <c r="U3519" s="53" t="str">
        <f>IF(S3519="","",COUNTIF($S$7:S3519,"該当２"))</f>
        <v/>
      </c>
      <c r="V3519" s="56" t="str">
        <f t="shared" si="601"/>
        <v/>
      </c>
      <c r="W3519" s="83" t="str">
        <f t="shared" si="602"/>
        <v/>
      </c>
      <c r="X3519" s="53" t="str">
        <f>IF(V3519="","",COUNTIF($V$7:V3519,"該当３"))</f>
        <v/>
      </c>
    </row>
    <row r="3520" spans="2:24">
      <c r="B3520" s="78"/>
      <c r="C3520" s="77"/>
      <c r="D3520" s="78"/>
      <c r="E3520" s="77"/>
      <c r="K3520" s="52" t="str">
        <f t="shared" si="603"/>
        <v/>
      </c>
      <c r="L3520" s="83" t="str">
        <f t="shared" si="604"/>
        <v/>
      </c>
      <c r="M3520" s="53" t="str">
        <f>IF(K3520="","",COUNTIF($K$7:K3520,"ﾘｽﾄ１"))</f>
        <v/>
      </c>
      <c r="N3520" s="53" t="str">
        <f t="shared" si="605"/>
        <v/>
      </c>
      <c r="O3520" s="54" t="str">
        <f t="shared" si="606"/>
        <v/>
      </c>
      <c r="P3520" s="53" t="str">
        <f t="shared" si="597"/>
        <v/>
      </c>
      <c r="Q3520" s="52" t="str">
        <f t="shared" si="598"/>
        <v/>
      </c>
      <c r="R3520" s="55" t="str">
        <f t="shared" si="599"/>
        <v/>
      </c>
      <c r="S3520" s="52" t="str">
        <f t="shared" si="607"/>
        <v/>
      </c>
      <c r="T3520" s="83" t="str">
        <f t="shared" si="600"/>
        <v/>
      </c>
      <c r="U3520" s="53" t="str">
        <f>IF(S3520="","",COUNTIF($S$7:S3520,"該当２"))</f>
        <v/>
      </c>
      <c r="V3520" s="56" t="str">
        <f t="shared" si="601"/>
        <v/>
      </c>
      <c r="W3520" s="83" t="str">
        <f t="shared" si="602"/>
        <v/>
      </c>
      <c r="X3520" s="53" t="str">
        <f>IF(V3520="","",COUNTIF($V$7:V3520,"該当３"))</f>
        <v/>
      </c>
    </row>
    <row r="3521" spans="2:24">
      <c r="B3521" s="78"/>
      <c r="C3521" s="77"/>
      <c r="D3521" s="78"/>
      <c r="E3521" s="77"/>
      <c r="K3521" s="52" t="str">
        <f t="shared" si="603"/>
        <v/>
      </c>
      <c r="L3521" s="83" t="str">
        <f t="shared" si="604"/>
        <v/>
      </c>
      <c r="M3521" s="53" t="str">
        <f>IF(K3521="","",COUNTIF($K$7:K3521,"ﾘｽﾄ１"))</f>
        <v/>
      </c>
      <c r="N3521" s="53" t="str">
        <f t="shared" si="605"/>
        <v/>
      </c>
      <c r="O3521" s="54" t="str">
        <f t="shared" si="606"/>
        <v/>
      </c>
      <c r="P3521" s="53" t="str">
        <f t="shared" si="597"/>
        <v/>
      </c>
      <c r="Q3521" s="52" t="str">
        <f t="shared" si="598"/>
        <v/>
      </c>
      <c r="R3521" s="55" t="str">
        <f t="shared" si="599"/>
        <v/>
      </c>
      <c r="S3521" s="52" t="str">
        <f t="shared" si="607"/>
        <v/>
      </c>
      <c r="T3521" s="83" t="str">
        <f t="shared" si="600"/>
        <v/>
      </c>
      <c r="U3521" s="53" t="str">
        <f>IF(S3521="","",COUNTIF($S$7:S3521,"該当２"))</f>
        <v/>
      </c>
      <c r="V3521" s="56" t="str">
        <f t="shared" si="601"/>
        <v/>
      </c>
      <c r="W3521" s="83" t="str">
        <f t="shared" si="602"/>
        <v/>
      </c>
      <c r="X3521" s="53" t="str">
        <f>IF(V3521="","",COUNTIF($V$7:V3521,"該当３"))</f>
        <v/>
      </c>
    </row>
    <row r="3522" spans="2:24">
      <c r="B3522" s="78"/>
      <c r="C3522" s="77"/>
      <c r="D3522" s="78"/>
      <c r="E3522" s="77"/>
      <c r="K3522" s="52" t="str">
        <f t="shared" si="603"/>
        <v/>
      </c>
      <c r="L3522" s="83" t="str">
        <f t="shared" si="604"/>
        <v/>
      </c>
      <c r="M3522" s="53" t="str">
        <f>IF(K3522="","",COUNTIF($K$7:K3522,"ﾘｽﾄ１"))</f>
        <v/>
      </c>
      <c r="N3522" s="53" t="str">
        <f t="shared" si="605"/>
        <v/>
      </c>
      <c r="O3522" s="54" t="str">
        <f t="shared" si="606"/>
        <v/>
      </c>
      <c r="P3522" s="53" t="str">
        <f t="shared" si="597"/>
        <v/>
      </c>
      <c r="Q3522" s="52" t="str">
        <f t="shared" si="598"/>
        <v/>
      </c>
      <c r="R3522" s="55" t="str">
        <f t="shared" si="599"/>
        <v/>
      </c>
      <c r="S3522" s="52" t="str">
        <f t="shared" si="607"/>
        <v/>
      </c>
      <c r="T3522" s="83" t="str">
        <f t="shared" si="600"/>
        <v/>
      </c>
      <c r="U3522" s="53" t="str">
        <f>IF(S3522="","",COUNTIF($S$7:S3522,"該当２"))</f>
        <v/>
      </c>
      <c r="V3522" s="56" t="str">
        <f t="shared" si="601"/>
        <v/>
      </c>
      <c r="W3522" s="83" t="str">
        <f t="shared" si="602"/>
        <v/>
      </c>
      <c r="X3522" s="53" t="str">
        <f>IF(V3522="","",COUNTIF($V$7:V3522,"該当３"))</f>
        <v/>
      </c>
    </row>
    <row r="3523" spans="2:24">
      <c r="B3523" s="78"/>
      <c r="C3523" s="77"/>
      <c r="D3523" s="78"/>
      <c r="E3523" s="77"/>
      <c r="K3523" s="52" t="str">
        <f t="shared" si="603"/>
        <v/>
      </c>
      <c r="L3523" s="83" t="str">
        <f t="shared" si="604"/>
        <v/>
      </c>
      <c r="M3523" s="53" t="str">
        <f>IF(K3523="","",COUNTIF($K$7:K3523,"ﾘｽﾄ１"))</f>
        <v/>
      </c>
      <c r="N3523" s="53" t="str">
        <f t="shared" si="605"/>
        <v/>
      </c>
      <c r="O3523" s="54" t="str">
        <f t="shared" si="606"/>
        <v/>
      </c>
      <c r="P3523" s="53" t="str">
        <f t="shared" si="597"/>
        <v/>
      </c>
      <c r="Q3523" s="52" t="str">
        <f t="shared" si="598"/>
        <v/>
      </c>
      <c r="R3523" s="55" t="str">
        <f t="shared" si="599"/>
        <v/>
      </c>
      <c r="S3523" s="52" t="str">
        <f t="shared" si="607"/>
        <v/>
      </c>
      <c r="T3523" s="83" t="str">
        <f t="shared" si="600"/>
        <v/>
      </c>
      <c r="U3523" s="53" t="str">
        <f>IF(S3523="","",COUNTIF($S$7:S3523,"該当２"))</f>
        <v/>
      </c>
      <c r="V3523" s="56" t="str">
        <f t="shared" si="601"/>
        <v/>
      </c>
      <c r="W3523" s="83" t="str">
        <f t="shared" si="602"/>
        <v/>
      </c>
      <c r="X3523" s="53" t="str">
        <f>IF(V3523="","",COUNTIF($V$7:V3523,"該当３"))</f>
        <v/>
      </c>
    </row>
    <row r="3524" spans="2:24">
      <c r="B3524" s="78"/>
      <c r="C3524" s="77"/>
      <c r="D3524" s="78"/>
      <c r="E3524" s="77"/>
      <c r="K3524" s="52" t="str">
        <f t="shared" si="603"/>
        <v/>
      </c>
      <c r="L3524" s="83" t="str">
        <f t="shared" si="604"/>
        <v/>
      </c>
      <c r="M3524" s="53" t="str">
        <f>IF(K3524="","",COUNTIF($K$7:K3524,"ﾘｽﾄ１"))</f>
        <v/>
      </c>
      <c r="N3524" s="53" t="str">
        <f t="shared" si="605"/>
        <v/>
      </c>
      <c r="O3524" s="54" t="str">
        <f t="shared" si="606"/>
        <v/>
      </c>
      <c r="P3524" s="53" t="str">
        <f t="shared" si="597"/>
        <v/>
      </c>
      <c r="Q3524" s="52" t="str">
        <f t="shared" si="598"/>
        <v/>
      </c>
      <c r="R3524" s="55" t="str">
        <f t="shared" si="599"/>
        <v/>
      </c>
      <c r="S3524" s="52" t="str">
        <f t="shared" si="607"/>
        <v/>
      </c>
      <c r="T3524" s="83" t="str">
        <f t="shared" si="600"/>
        <v/>
      </c>
      <c r="U3524" s="53" t="str">
        <f>IF(S3524="","",COUNTIF($S$7:S3524,"該当２"))</f>
        <v/>
      </c>
      <c r="V3524" s="56" t="str">
        <f t="shared" si="601"/>
        <v/>
      </c>
      <c r="W3524" s="83" t="str">
        <f t="shared" si="602"/>
        <v/>
      </c>
      <c r="X3524" s="53" t="str">
        <f>IF(V3524="","",COUNTIF($V$7:V3524,"該当３"))</f>
        <v/>
      </c>
    </row>
    <row r="3525" spans="2:24">
      <c r="B3525" s="78"/>
      <c r="C3525" s="77"/>
      <c r="D3525" s="78"/>
      <c r="E3525" s="77"/>
      <c r="K3525" s="52" t="str">
        <f t="shared" si="603"/>
        <v/>
      </c>
      <c r="L3525" s="83" t="str">
        <f t="shared" si="604"/>
        <v/>
      </c>
      <c r="M3525" s="53" t="str">
        <f>IF(K3525="","",COUNTIF($K$7:K3525,"ﾘｽﾄ１"))</f>
        <v/>
      </c>
      <c r="N3525" s="53" t="str">
        <f t="shared" si="605"/>
        <v/>
      </c>
      <c r="O3525" s="54" t="str">
        <f t="shared" si="606"/>
        <v/>
      </c>
      <c r="P3525" s="53" t="str">
        <f t="shared" si="597"/>
        <v/>
      </c>
      <c r="Q3525" s="52" t="str">
        <f t="shared" si="598"/>
        <v/>
      </c>
      <c r="R3525" s="55" t="str">
        <f t="shared" si="599"/>
        <v/>
      </c>
      <c r="S3525" s="52" t="str">
        <f t="shared" si="607"/>
        <v/>
      </c>
      <c r="T3525" s="83" t="str">
        <f t="shared" si="600"/>
        <v/>
      </c>
      <c r="U3525" s="53" t="str">
        <f>IF(S3525="","",COUNTIF($S$7:S3525,"該当２"))</f>
        <v/>
      </c>
      <c r="V3525" s="56" t="str">
        <f t="shared" si="601"/>
        <v/>
      </c>
      <c r="W3525" s="83" t="str">
        <f t="shared" si="602"/>
        <v/>
      </c>
      <c r="X3525" s="53" t="str">
        <f>IF(V3525="","",COUNTIF($V$7:V3525,"該当３"))</f>
        <v/>
      </c>
    </row>
    <row r="3526" spans="2:24">
      <c r="B3526" s="78"/>
      <c r="C3526" s="77"/>
      <c r="D3526" s="78"/>
      <c r="E3526" s="77"/>
      <c r="K3526" s="52" t="str">
        <f t="shared" si="603"/>
        <v/>
      </c>
      <c r="L3526" s="83" t="str">
        <f t="shared" si="604"/>
        <v/>
      </c>
      <c r="M3526" s="53" t="str">
        <f>IF(K3526="","",COUNTIF($K$7:K3526,"ﾘｽﾄ１"))</f>
        <v/>
      </c>
      <c r="N3526" s="53" t="str">
        <f t="shared" si="605"/>
        <v/>
      </c>
      <c r="O3526" s="54" t="str">
        <f t="shared" si="606"/>
        <v/>
      </c>
      <c r="P3526" s="53" t="str">
        <f t="shared" si="597"/>
        <v/>
      </c>
      <c r="Q3526" s="52" t="str">
        <f t="shared" si="598"/>
        <v/>
      </c>
      <c r="R3526" s="55" t="str">
        <f t="shared" si="599"/>
        <v/>
      </c>
      <c r="S3526" s="52" t="str">
        <f t="shared" si="607"/>
        <v/>
      </c>
      <c r="T3526" s="83" t="str">
        <f t="shared" si="600"/>
        <v/>
      </c>
      <c r="U3526" s="53" t="str">
        <f>IF(S3526="","",COUNTIF($S$7:S3526,"該当２"))</f>
        <v/>
      </c>
      <c r="V3526" s="56" t="str">
        <f t="shared" si="601"/>
        <v/>
      </c>
      <c r="W3526" s="83" t="str">
        <f t="shared" si="602"/>
        <v/>
      </c>
      <c r="X3526" s="53" t="str">
        <f>IF(V3526="","",COUNTIF($V$7:V3526,"該当３"))</f>
        <v/>
      </c>
    </row>
    <row r="3527" spans="2:24">
      <c r="B3527" s="78"/>
      <c r="C3527" s="77"/>
      <c r="D3527" s="78"/>
      <c r="E3527" s="77"/>
      <c r="K3527" s="52" t="str">
        <f t="shared" si="603"/>
        <v/>
      </c>
      <c r="L3527" s="83" t="str">
        <f t="shared" si="604"/>
        <v/>
      </c>
      <c r="M3527" s="53" t="str">
        <f>IF(K3527="","",COUNTIF($K$7:K3527,"ﾘｽﾄ１"))</f>
        <v/>
      </c>
      <c r="N3527" s="53" t="str">
        <f t="shared" si="605"/>
        <v/>
      </c>
      <c r="O3527" s="54" t="str">
        <f t="shared" si="606"/>
        <v/>
      </c>
      <c r="P3527" s="53" t="str">
        <f t="shared" si="597"/>
        <v/>
      </c>
      <c r="Q3527" s="52" t="str">
        <f t="shared" si="598"/>
        <v/>
      </c>
      <c r="R3527" s="55" t="str">
        <f t="shared" si="599"/>
        <v/>
      </c>
      <c r="S3527" s="52" t="str">
        <f t="shared" si="607"/>
        <v/>
      </c>
      <c r="T3527" s="83" t="str">
        <f t="shared" si="600"/>
        <v/>
      </c>
      <c r="U3527" s="53" t="str">
        <f>IF(S3527="","",COUNTIF($S$7:S3527,"該当２"))</f>
        <v/>
      </c>
      <c r="V3527" s="56" t="str">
        <f t="shared" si="601"/>
        <v/>
      </c>
      <c r="W3527" s="83" t="str">
        <f t="shared" si="602"/>
        <v/>
      </c>
      <c r="X3527" s="53" t="str">
        <f>IF(V3527="","",COUNTIF($V$7:V3527,"該当３"))</f>
        <v/>
      </c>
    </row>
    <row r="3528" spans="2:24">
      <c r="B3528" s="78"/>
      <c r="C3528" s="77"/>
      <c r="D3528" s="78"/>
      <c r="E3528" s="77"/>
      <c r="K3528" s="52" t="str">
        <f t="shared" si="603"/>
        <v/>
      </c>
      <c r="L3528" s="83" t="str">
        <f t="shared" si="604"/>
        <v/>
      </c>
      <c r="M3528" s="53" t="str">
        <f>IF(K3528="","",COUNTIF($K$7:K3528,"ﾘｽﾄ１"))</f>
        <v/>
      </c>
      <c r="N3528" s="53" t="str">
        <f t="shared" si="605"/>
        <v/>
      </c>
      <c r="O3528" s="54" t="str">
        <f t="shared" si="606"/>
        <v/>
      </c>
      <c r="P3528" s="53" t="str">
        <f t="shared" si="597"/>
        <v/>
      </c>
      <c r="Q3528" s="52" t="str">
        <f t="shared" si="598"/>
        <v/>
      </c>
      <c r="R3528" s="55" t="str">
        <f t="shared" si="599"/>
        <v/>
      </c>
      <c r="S3528" s="52" t="str">
        <f t="shared" si="607"/>
        <v/>
      </c>
      <c r="T3528" s="83" t="str">
        <f t="shared" si="600"/>
        <v/>
      </c>
      <c r="U3528" s="53" t="str">
        <f>IF(S3528="","",COUNTIF($S$7:S3528,"該当２"))</f>
        <v/>
      </c>
      <c r="V3528" s="56" t="str">
        <f t="shared" si="601"/>
        <v/>
      </c>
      <c r="W3528" s="83" t="str">
        <f t="shared" si="602"/>
        <v/>
      </c>
      <c r="X3528" s="53" t="str">
        <f>IF(V3528="","",COUNTIF($V$7:V3528,"該当３"))</f>
        <v/>
      </c>
    </row>
    <row r="3529" spans="2:24">
      <c r="B3529" s="78"/>
      <c r="C3529" s="77"/>
      <c r="D3529" s="78"/>
      <c r="E3529" s="77"/>
      <c r="K3529" s="52" t="str">
        <f t="shared" si="603"/>
        <v/>
      </c>
      <c r="L3529" s="83" t="str">
        <f t="shared" si="604"/>
        <v/>
      </c>
      <c r="M3529" s="53" t="str">
        <f>IF(K3529="","",COUNTIF($K$7:K3529,"ﾘｽﾄ１"))</f>
        <v/>
      </c>
      <c r="N3529" s="53" t="str">
        <f t="shared" si="605"/>
        <v/>
      </c>
      <c r="O3529" s="54" t="str">
        <f t="shared" si="606"/>
        <v/>
      </c>
      <c r="P3529" s="53" t="str">
        <f t="shared" si="597"/>
        <v/>
      </c>
      <c r="Q3529" s="52" t="str">
        <f t="shared" si="598"/>
        <v/>
      </c>
      <c r="R3529" s="55" t="str">
        <f t="shared" si="599"/>
        <v/>
      </c>
      <c r="S3529" s="52" t="str">
        <f t="shared" si="607"/>
        <v/>
      </c>
      <c r="T3529" s="83" t="str">
        <f t="shared" si="600"/>
        <v/>
      </c>
      <c r="U3529" s="53" t="str">
        <f>IF(S3529="","",COUNTIF($S$7:S3529,"該当２"))</f>
        <v/>
      </c>
      <c r="V3529" s="56" t="str">
        <f t="shared" si="601"/>
        <v/>
      </c>
      <c r="W3529" s="83" t="str">
        <f t="shared" si="602"/>
        <v/>
      </c>
      <c r="X3529" s="53" t="str">
        <f>IF(V3529="","",COUNTIF($V$7:V3529,"該当３"))</f>
        <v/>
      </c>
    </row>
    <row r="3530" spans="2:24">
      <c r="B3530" s="78"/>
      <c r="C3530" s="77"/>
      <c r="D3530" s="78"/>
      <c r="E3530" s="77"/>
      <c r="K3530" s="52" t="str">
        <f t="shared" si="603"/>
        <v/>
      </c>
      <c r="L3530" s="83" t="str">
        <f t="shared" si="604"/>
        <v/>
      </c>
      <c r="M3530" s="53" t="str">
        <f>IF(K3530="","",COUNTIF($K$7:K3530,"ﾘｽﾄ１"))</f>
        <v/>
      </c>
      <c r="N3530" s="53" t="str">
        <f t="shared" si="605"/>
        <v/>
      </c>
      <c r="O3530" s="54" t="str">
        <f t="shared" si="606"/>
        <v/>
      </c>
      <c r="P3530" s="53" t="str">
        <f t="shared" ref="P3530:P3593" si="608">IF(O3530="該当１",G3530,"")</f>
        <v/>
      </c>
      <c r="Q3530" s="52" t="str">
        <f t="shared" ref="Q3530:Q3593" si="609">IF(O3530="該当１","ﾘｽﾄ2","")</f>
        <v/>
      </c>
      <c r="R3530" s="55" t="str">
        <f t="shared" ref="R3530:R3593" si="610">IF(Q3530="ﾘｽﾄ2",H3530,"")</f>
        <v/>
      </c>
      <c r="S3530" s="52" t="str">
        <f t="shared" si="607"/>
        <v/>
      </c>
      <c r="T3530" s="83" t="str">
        <f t="shared" ref="T3530:T3593" si="611">IF(S3530="該当２",H3530,"")</f>
        <v/>
      </c>
      <c r="U3530" s="53" t="str">
        <f>IF(S3530="","",COUNTIF($S$7:S3530,"該当２"))</f>
        <v/>
      </c>
      <c r="V3530" s="56" t="str">
        <f t="shared" ref="V3530:V3593" si="612">IF(AND($S$2=H3530,E3530&gt;0,E3530&lt;998),"該当３","")</f>
        <v/>
      </c>
      <c r="W3530" s="83" t="str">
        <f t="shared" ref="W3530:W3593" si="613">IF(V3530="該当３",I3530,"")</f>
        <v/>
      </c>
      <c r="X3530" s="53" t="str">
        <f>IF(V3530="","",COUNTIF($V$7:V3530,"該当３"))</f>
        <v/>
      </c>
    </row>
    <row r="3531" spans="2:24">
      <c r="B3531" s="78"/>
      <c r="C3531" s="77"/>
      <c r="D3531" s="78"/>
      <c r="E3531" s="77"/>
      <c r="K3531" s="52" t="str">
        <f t="shared" ref="K3531:K3594" si="614">IF(AND($C3531&gt;0,$H3531=""),"ﾘｽﾄ１","")</f>
        <v/>
      </c>
      <c r="L3531" s="83" t="str">
        <f t="shared" ref="L3531:L3594" si="615">IF(K3531="ﾘｽﾄ１",G3531,"")</f>
        <v/>
      </c>
      <c r="M3531" s="53" t="str">
        <f>IF(K3531="","",COUNTIF($K$7:K3531,"ﾘｽﾄ１"))</f>
        <v/>
      </c>
      <c r="N3531" s="53" t="str">
        <f t="shared" ref="N3531:N3594" si="616">IF(AND(D3531=0,E3531&gt;0),"同一区","")</f>
        <v/>
      </c>
      <c r="O3531" s="54" t="str">
        <f t="shared" ref="O3531:O3594" si="617">IF(AND(EXACT($K$2,G3531),H3531&gt;0),"該当１","")</f>
        <v/>
      </c>
      <c r="P3531" s="53" t="str">
        <f t="shared" si="608"/>
        <v/>
      </c>
      <c r="Q3531" s="52" t="str">
        <f t="shared" si="609"/>
        <v/>
      </c>
      <c r="R3531" s="55" t="str">
        <f t="shared" si="610"/>
        <v/>
      </c>
      <c r="S3531" s="52" t="str">
        <f t="shared" ref="S3531:S3594" si="618">IF(AND(Q3531="ﾘｽﾄ2",OR(I3531=0,AND(N3531="同一区",E3531=1))),"該当２","")</f>
        <v/>
      </c>
      <c r="T3531" s="83" t="str">
        <f t="shared" si="611"/>
        <v/>
      </c>
      <c r="U3531" s="53" t="str">
        <f>IF(S3531="","",COUNTIF($S$7:S3531,"該当２"))</f>
        <v/>
      </c>
      <c r="V3531" s="56" t="str">
        <f t="shared" si="612"/>
        <v/>
      </c>
      <c r="W3531" s="83" t="str">
        <f t="shared" si="613"/>
        <v/>
      </c>
      <c r="X3531" s="53" t="str">
        <f>IF(V3531="","",COUNTIF($V$7:V3531,"該当３"))</f>
        <v/>
      </c>
    </row>
    <row r="3532" spans="2:24">
      <c r="B3532" s="78"/>
      <c r="C3532" s="77"/>
      <c r="D3532" s="78"/>
      <c r="E3532" s="77"/>
      <c r="K3532" s="52" t="str">
        <f t="shared" si="614"/>
        <v/>
      </c>
      <c r="L3532" s="83" t="str">
        <f t="shared" si="615"/>
        <v/>
      </c>
      <c r="M3532" s="53" t="str">
        <f>IF(K3532="","",COUNTIF($K$7:K3532,"ﾘｽﾄ１"))</f>
        <v/>
      </c>
      <c r="N3532" s="53" t="str">
        <f t="shared" si="616"/>
        <v/>
      </c>
      <c r="O3532" s="54" t="str">
        <f t="shared" si="617"/>
        <v/>
      </c>
      <c r="P3532" s="53" t="str">
        <f t="shared" si="608"/>
        <v/>
      </c>
      <c r="Q3532" s="52" t="str">
        <f t="shared" si="609"/>
        <v/>
      </c>
      <c r="R3532" s="55" t="str">
        <f t="shared" si="610"/>
        <v/>
      </c>
      <c r="S3532" s="52" t="str">
        <f t="shared" si="618"/>
        <v/>
      </c>
      <c r="T3532" s="83" t="str">
        <f t="shared" si="611"/>
        <v/>
      </c>
      <c r="U3532" s="53" t="str">
        <f>IF(S3532="","",COUNTIF($S$7:S3532,"該当２"))</f>
        <v/>
      </c>
      <c r="V3532" s="56" t="str">
        <f t="shared" si="612"/>
        <v/>
      </c>
      <c r="W3532" s="83" t="str">
        <f t="shared" si="613"/>
        <v/>
      </c>
      <c r="X3532" s="53" t="str">
        <f>IF(V3532="","",COUNTIF($V$7:V3532,"該当３"))</f>
        <v/>
      </c>
    </row>
    <row r="3533" spans="2:24">
      <c r="B3533" s="78"/>
      <c r="C3533" s="77"/>
      <c r="D3533" s="78"/>
      <c r="E3533" s="77"/>
      <c r="K3533" s="52" t="str">
        <f t="shared" si="614"/>
        <v/>
      </c>
      <c r="L3533" s="83" t="str">
        <f t="shared" si="615"/>
        <v/>
      </c>
      <c r="M3533" s="53" t="str">
        <f>IF(K3533="","",COUNTIF($K$7:K3533,"ﾘｽﾄ１"))</f>
        <v/>
      </c>
      <c r="N3533" s="53" t="str">
        <f t="shared" si="616"/>
        <v/>
      </c>
      <c r="O3533" s="54" t="str">
        <f t="shared" si="617"/>
        <v/>
      </c>
      <c r="P3533" s="53" t="str">
        <f t="shared" si="608"/>
        <v/>
      </c>
      <c r="Q3533" s="52" t="str">
        <f t="shared" si="609"/>
        <v/>
      </c>
      <c r="R3533" s="55" t="str">
        <f t="shared" si="610"/>
        <v/>
      </c>
      <c r="S3533" s="52" t="str">
        <f t="shared" si="618"/>
        <v/>
      </c>
      <c r="T3533" s="83" t="str">
        <f t="shared" si="611"/>
        <v/>
      </c>
      <c r="U3533" s="53" t="str">
        <f>IF(S3533="","",COUNTIF($S$7:S3533,"該当２"))</f>
        <v/>
      </c>
      <c r="V3533" s="56" t="str">
        <f t="shared" si="612"/>
        <v/>
      </c>
      <c r="W3533" s="83" t="str">
        <f t="shared" si="613"/>
        <v/>
      </c>
      <c r="X3533" s="53" t="str">
        <f>IF(V3533="","",COUNTIF($V$7:V3533,"該当３"))</f>
        <v/>
      </c>
    </row>
    <row r="3534" spans="2:24">
      <c r="B3534" s="78"/>
      <c r="C3534" s="77"/>
      <c r="D3534" s="78"/>
      <c r="E3534" s="77"/>
      <c r="K3534" s="52" t="str">
        <f t="shared" si="614"/>
        <v/>
      </c>
      <c r="L3534" s="83" t="str">
        <f t="shared" si="615"/>
        <v/>
      </c>
      <c r="M3534" s="53" t="str">
        <f>IF(K3534="","",COUNTIF($K$7:K3534,"ﾘｽﾄ１"))</f>
        <v/>
      </c>
      <c r="N3534" s="53" t="str">
        <f t="shared" si="616"/>
        <v/>
      </c>
      <c r="O3534" s="54" t="str">
        <f t="shared" si="617"/>
        <v/>
      </c>
      <c r="P3534" s="53" t="str">
        <f t="shared" si="608"/>
        <v/>
      </c>
      <c r="Q3534" s="52" t="str">
        <f t="shared" si="609"/>
        <v/>
      </c>
      <c r="R3534" s="55" t="str">
        <f t="shared" si="610"/>
        <v/>
      </c>
      <c r="S3534" s="52" t="str">
        <f t="shared" si="618"/>
        <v/>
      </c>
      <c r="T3534" s="83" t="str">
        <f t="shared" si="611"/>
        <v/>
      </c>
      <c r="U3534" s="53" t="str">
        <f>IF(S3534="","",COUNTIF($S$7:S3534,"該当２"))</f>
        <v/>
      </c>
      <c r="V3534" s="56" t="str">
        <f t="shared" si="612"/>
        <v/>
      </c>
      <c r="W3534" s="83" t="str">
        <f t="shared" si="613"/>
        <v/>
      </c>
      <c r="X3534" s="53" t="str">
        <f>IF(V3534="","",COUNTIF($V$7:V3534,"該当３"))</f>
        <v/>
      </c>
    </row>
    <row r="3535" spans="2:24">
      <c r="B3535" s="78"/>
      <c r="C3535" s="77"/>
      <c r="D3535" s="78"/>
      <c r="E3535" s="77"/>
      <c r="K3535" s="52" t="str">
        <f t="shared" si="614"/>
        <v/>
      </c>
      <c r="L3535" s="83" t="str">
        <f t="shared" si="615"/>
        <v/>
      </c>
      <c r="M3535" s="53" t="str">
        <f>IF(K3535="","",COUNTIF($K$7:K3535,"ﾘｽﾄ１"))</f>
        <v/>
      </c>
      <c r="N3535" s="53" t="str">
        <f t="shared" si="616"/>
        <v/>
      </c>
      <c r="O3535" s="54" t="str">
        <f t="shared" si="617"/>
        <v/>
      </c>
      <c r="P3535" s="53" t="str">
        <f t="shared" si="608"/>
        <v/>
      </c>
      <c r="Q3535" s="52" t="str">
        <f t="shared" si="609"/>
        <v/>
      </c>
      <c r="R3535" s="55" t="str">
        <f t="shared" si="610"/>
        <v/>
      </c>
      <c r="S3535" s="52" t="str">
        <f t="shared" si="618"/>
        <v/>
      </c>
      <c r="T3535" s="83" t="str">
        <f t="shared" si="611"/>
        <v/>
      </c>
      <c r="U3535" s="53" t="str">
        <f>IF(S3535="","",COUNTIF($S$7:S3535,"該当２"))</f>
        <v/>
      </c>
      <c r="V3535" s="56" t="str">
        <f t="shared" si="612"/>
        <v/>
      </c>
      <c r="W3535" s="83" t="str">
        <f t="shared" si="613"/>
        <v/>
      </c>
      <c r="X3535" s="53" t="str">
        <f>IF(V3535="","",COUNTIF($V$7:V3535,"該当３"))</f>
        <v/>
      </c>
    </row>
    <row r="3536" spans="2:24">
      <c r="B3536" s="78"/>
      <c r="C3536" s="77"/>
      <c r="D3536" s="78"/>
      <c r="E3536" s="77"/>
      <c r="K3536" s="52" t="str">
        <f t="shared" si="614"/>
        <v/>
      </c>
      <c r="L3536" s="83" t="str">
        <f t="shared" si="615"/>
        <v/>
      </c>
      <c r="M3536" s="53" t="str">
        <f>IF(K3536="","",COUNTIF($K$7:K3536,"ﾘｽﾄ１"))</f>
        <v/>
      </c>
      <c r="N3536" s="53" t="str">
        <f t="shared" si="616"/>
        <v/>
      </c>
      <c r="O3536" s="54" t="str">
        <f t="shared" si="617"/>
        <v/>
      </c>
      <c r="P3536" s="53" t="str">
        <f t="shared" si="608"/>
        <v/>
      </c>
      <c r="Q3536" s="52" t="str">
        <f t="shared" si="609"/>
        <v/>
      </c>
      <c r="R3536" s="55" t="str">
        <f t="shared" si="610"/>
        <v/>
      </c>
      <c r="S3536" s="52" t="str">
        <f t="shared" si="618"/>
        <v/>
      </c>
      <c r="T3536" s="83" t="str">
        <f t="shared" si="611"/>
        <v/>
      </c>
      <c r="U3536" s="53" t="str">
        <f>IF(S3536="","",COUNTIF($S$7:S3536,"該当２"))</f>
        <v/>
      </c>
      <c r="V3536" s="56" t="str">
        <f t="shared" si="612"/>
        <v/>
      </c>
      <c r="W3536" s="83" t="str">
        <f t="shared" si="613"/>
        <v/>
      </c>
      <c r="X3536" s="53" t="str">
        <f>IF(V3536="","",COUNTIF($V$7:V3536,"該当３"))</f>
        <v/>
      </c>
    </row>
    <row r="3537" spans="2:24">
      <c r="B3537" s="78"/>
      <c r="C3537" s="77"/>
      <c r="D3537" s="78"/>
      <c r="E3537" s="77"/>
      <c r="K3537" s="52" t="str">
        <f t="shared" si="614"/>
        <v/>
      </c>
      <c r="L3537" s="83" t="str">
        <f t="shared" si="615"/>
        <v/>
      </c>
      <c r="M3537" s="53" t="str">
        <f>IF(K3537="","",COUNTIF($K$7:K3537,"ﾘｽﾄ１"))</f>
        <v/>
      </c>
      <c r="N3537" s="53" t="str">
        <f t="shared" si="616"/>
        <v/>
      </c>
      <c r="O3537" s="54" t="str">
        <f t="shared" si="617"/>
        <v/>
      </c>
      <c r="P3537" s="53" t="str">
        <f t="shared" si="608"/>
        <v/>
      </c>
      <c r="Q3537" s="52" t="str">
        <f t="shared" si="609"/>
        <v/>
      </c>
      <c r="R3537" s="55" t="str">
        <f t="shared" si="610"/>
        <v/>
      </c>
      <c r="S3537" s="52" t="str">
        <f t="shared" si="618"/>
        <v/>
      </c>
      <c r="T3537" s="83" t="str">
        <f t="shared" si="611"/>
        <v/>
      </c>
      <c r="U3537" s="53" t="str">
        <f>IF(S3537="","",COUNTIF($S$7:S3537,"該当２"))</f>
        <v/>
      </c>
      <c r="V3537" s="56" t="str">
        <f t="shared" si="612"/>
        <v/>
      </c>
      <c r="W3537" s="83" t="str">
        <f t="shared" si="613"/>
        <v/>
      </c>
      <c r="X3537" s="53" t="str">
        <f>IF(V3537="","",COUNTIF($V$7:V3537,"該当３"))</f>
        <v/>
      </c>
    </row>
    <row r="3538" spans="2:24">
      <c r="B3538" s="78"/>
      <c r="C3538" s="77"/>
      <c r="D3538" s="78"/>
      <c r="E3538" s="77"/>
      <c r="K3538" s="52" t="str">
        <f t="shared" si="614"/>
        <v/>
      </c>
      <c r="L3538" s="83" t="str">
        <f t="shared" si="615"/>
        <v/>
      </c>
      <c r="M3538" s="53" t="str">
        <f>IF(K3538="","",COUNTIF($K$7:K3538,"ﾘｽﾄ１"))</f>
        <v/>
      </c>
      <c r="N3538" s="53" t="str">
        <f t="shared" si="616"/>
        <v/>
      </c>
      <c r="O3538" s="54" t="str">
        <f t="shared" si="617"/>
        <v/>
      </c>
      <c r="P3538" s="53" t="str">
        <f t="shared" si="608"/>
        <v/>
      </c>
      <c r="Q3538" s="52" t="str">
        <f t="shared" si="609"/>
        <v/>
      </c>
      <c r="R3538" s="55" t="str">
        <f t="shared" si="610"/>
        <v/>
      </c>
      <c r="S3538" s="52" t="str">
        <f t="shared" si="618"/>
        <v/>
      </c>
      <c r="T3538" s="83" t="str">
        <f t="shared" si="611"/>
        <v/>
      </c>
      <c r="U3538" s="53" t="str">
        <f>IF(S3538="","",COUNTIF($S$7:S3538,"該当２"))</f>
        <v/>
      </c>
      <c r="V3538" s="56" t="str">
        <f t="shared" si="612"/>
        <v/>
      </c>
      <c r="W3538" s="83" t="str">
        <f t="shared" si="613"/>
        <v/>
      </c>
      <c r="X3538" s="53" t="str">
        <f>IF(V3538="","",COUNTIF($V$7:V3538,"該当３"))</f>
        <v/>
      </c>
    </row>
    <row r="3539" spans="2:24">
      <c r="B3539" s="78"/>
      <c r="C3539" s="77"/>
      <c r="D3539" s="78"/>
      <c r="E3539" s="77"/>
      <c r="K3539" s="52" t="str">
        <f t="shared" si="614"/>
        <v/>
      </c>
      <c r="L3539" s="83" t="str">
        <f t="shared" si="615"/>
        <v/>
      </c>
      <c r="M3539" s="53" t="str">
        <f>IF(K3539="","",COUNTIF($K$7:K3539,"ﾘｽﾄ１"))</f>
        <v/>
      </c>
      <c r="N3539" s="53" t="str">
        <f t="shared" si="616"/>
        <v/>
      </c>
      <c r="O3539" s="54" t="str">
        <f t="shared" si="617"/>
        <v/>
      </c>
      <c r="P3539" s="53" t="str">
        <f t="shared" si="608"/>
        <v/>
      </c>
      <c r="Q3539" s="52" t="str">
        <f t="shared" si="609"/>
        <v/>
      </c>
      <c r="R3539" s="55" t="str">
        <f t="shared" si="610"/>
        <v/>
      </c>
      <c r="S3539" s="52" t="str">
        <f t="shared" si="618"/>
        <v/>
      </c>
      <c r="T3539" s="83" t="str">
        <f t="shared" si="611"/>
        <v/>
      </c>
      <c r="U3539" s="53" t="str">
        <f>IF(S3539="","",COUNTIF($S$7:S3539,"該当２"))</f>
        <v/>
      </c>
      <c r="V3539" s="56" t="str">
        <f t="shared" si="612"/>
        <v/>
      </c>
      <c r="W3539" s="83" t="str">
        <f t="shared" si="613"/>
        <v/>
      </c>
      <c r="X3539" s="53" t="str">
        <f>IF(V3539="","",COUNTIF($V$7:V3539,"該当３"))</f>
        <v/>
      </c>
    </row>
    <row r="3540" spans="2:24">
      <c r="B3540" s="78"/>
      <c r="C3540" s="77"/>
      <c r="D3540" s="78"/>
      <c r="E3540" s="77"/>
      <c r="K3540" s="52" t="str">
        <f t="shared" si="614"/>
        <v/>
      </c>
      <c r="L3540" s="83" t="str">
        <f t="shared" si="615"/>
        <v/>
      </c>
      <c r="M3540" s="53" t="str">
        <f>IF(K3540="","",COUNTIF($K$7:K3540,"ﾘｽﾄ１"))</f>
        <v/>
      </c>
      <c r="N3540" s="53" t="str">
        <f t="shared" si="616"/>
        <v/>
      </c>
      <c r="O3540" s="54" t="str">
        <f t="shared" si="617"/>
        <v/>
      </c>
      <c r="P3540" s="53" t="str">
        <f t="shared" si="608"/>
        <v/>
      </c>
      <c r="Q3540" s="52" t="str">
        <f t="shared" si="609"/>
        <v/>
      </c>
      <c r="R3540" s="55" t="str">
        <f t="shared" si="610"/>
        <v/>
      </c>
      <c r="S3540" s="52" t="str">
        <f t="shared" si="618"/>
        <v/>
      </c>
      <c r="T3540" s="83" t="str">
        <f t="shared" si="611"/>
        <v/>
      </c>
      <c r="U3540" s="53" t="str">
        <f>IF(S3540="","",COUNTIF($S$7:S3540,"該当２"))</f>
        <v/>
      </c>
      <c r="V3540" s="56" t="str">
        <f t="shared" si="612"/>
        <v/>
      </c>
      <c r="W3540" s="83" t="str">
        <f t="shared" si="613"/>
        <v/>
      </c>
      <c r="X3540" s="53" t="str">
        <f>IF(V3540="","",COUNTIF($V$7:V3540,"該当３"))</f>
        <v/>
      </c>
    </row>
    <row r="3541" spans="2:24">
      <c r="B3541" s="78"/>
      <c r="C3541" s="77"/>
      <c r="D3541" s="78"/>
      <c r="E3541" s="77"/>
      <c r="K3541" s="52" t="str">
        <f t="shared" si="614"/>
        <v/>
      </c>
      <c r="L3541" s="83" t="str">
        <f t="shared" si="615"/>
        <v/>
      </c>
      <c r="M3541" s="53" t="str">
        <f>IF(K3541="","",COUNTIF($K$7:K3541,"ﾘｽﾄ１"))</f>
        <v/>
      </c>
      <c r="N3541" s="53" t="str">
        <f t="shared" si="616"/>
        <v/>
      </c>
      <c r="O3541" s="54" t="str">
        <f t="shared" si="617"/>
        <v/>
      </c>
      <c r="P3541" s="53" t="str">
        <f t="shared" si="608"/>
        <v/>
      </c>
      <c r="Q3541" s="52" t="str">
        <f t="shared" si="609"/>
        <v/>
      </c>
      <c r="R3541" s="55" t="str">
        <f t="shared" si="610"/>
        <v/>
      </c>
      <c r="S3541" s="52" t="str">
        <f t="shared" si="618"/>
        <v/>
      </c>
      <c r="T3541" s="83" t="str">
        <f t="shared" si="611"/>
        <v/>
      </c>
      <c r="U3541" s="53" t="str">
        <f>IF(S3541="","",COUNTIF($S$7:S3541,"該当２"))</f>
        <v/>
      </c>
      <c r="V3541" s="56" t="str">
        <f t="shared" si="612"/>
        <v/>
      </c>
      <c r="W3541" s="83" t="str">
        <f t="shared" si="613"/>
        <v/>
      </c>
      <c r="X3541" s="53" t="str">
        <f>IF(V3541="","",COUNTIF($V$7:V3541,"該当３"))</f>
        <v/>
      </c>
    </row>
    <row r="3542" spans="2:24">
      <c r="B3542" s="78"/>
      <c r="C3542" s="77"/>
      <c r="D3542" s="78"/>
      <c r="E3542" s="77"/>
      <c r="K3542" s="52" t="str">
        <f t="shared" si="614"/>
        <v/>
      </c>
      <c r="L3542" s="83" t="str">
        <f t="shared" si="615"/>
        <v/>
      </c>
      <c r="M3542" s="53" t="str">
        <f>IF(K3542="","",COUNTIF($K$7:K3542,"ﾘｽﾄ１"))</f>
        <v/>
      </c>
      <c r="N3542" s="53" t="str">
        <f t="shared" si="616"/>
        <v/>
      </c>
      <c r="O3542" s="54" t="str">
        <f t="shared" si="617"/>
        <v/>
      </c>
      <c r="P3542" s="53" t="str">
        <f t="shared" si="608"/>
        <v/>
      </c>
      <c r="Q3542" s="52" t="str">
        <f t="shared" si="609"/>
        <v/>
      </c>
      <c r="R3542" s="55" t="str">
        <f t="shared" si="610"/>
        <v/>
      </c>
      <c r="S3542" s="52" t="str">
        <f t="shared" si="618"/>
        <v/>
      </c>
      <c r="T3542" s="83" t="str">
        <f t="shared" si="611"/>
        <v/>
      </c>
      <c r="U3542" s="53" t="str">
        <f>IF(S3542="","",COUNTIF($S$7:S3542,"該当２"))</f>
        <v/>
      </c>
      <c r="V3542" s="56" t="str">
        <f t="shared" si="612"/>
        <v/>
      </c>
      <c r="W3542" s="83" t="str">
        <f t="shared" si="613"/>
        <v/>
      </c>
      <c r="X3542" s="53" t="str">
        <f>IF(V3542="","",COUNTIF($V$7:V3542,"該当３"))</f>
        <v/>
      </c>
    </row>
    <row r="3543" spans="2:24">
      <c r="B3543" s="78"/>
      <c r="C3543" s="77"/>
      <c r="D3543" s="78"/>
      <c r="E3543" s="77"/>
      <c r="K3543" s="52" t="str">
        <f t="shared" si="614"/>
        <v/>
      </c>
      <c r="L3543" s="83" t="str">
        <f t="shared" si="615"/>
        <v/>
      </c>
      <c r="M3543" s="53" t="str">
        <f>IF(K3543="","",COUNTIF($K$7:K3543,"ﾘｽﾄ１"))</f>
        <v/>
      </c>
      <c r="N3543" s="53" t="str">
        <f t="shared" si="616"/>
        <v/>
      </c>
      <c r="O3543" s="54" t="str">
        <f t="shared" si="617"/>
        <v/>
      </c>
      <c r="P3543" s="53" t="str">
        <f t="shared" si="608"/>
        <v/>
      </c>
      <c r="Q3543" s="52" t="str">
        <f t="shared" si="609"/>
        <v/>
      </c>
      <c r="R3543" s="55" t="str">
        <f t="shared" si="610"/>
        <v/>
      </c>
      <c r="S3543" s="52" t="str">
        <f t="shared" si="618"/>
        <v/>
      </c>
      <c r="T3543" s="83" t="str">
        <f t="shared" si="611"/>
        <v/>
      </c>
      <c r="U3543" s="53" t="str">
        <f>IF(S3543="","",COUNTIF($S$7:S3543,"該当２"))</f>
        <v/>
      </c>
      <c r="V3543" s="56" t="str">
        <f t="shared" si="612"/>
        <v/>
      </c>
      <c r="W3543" s="83" t="str">
        <f t="shared" si="613"/>
        <v/>
      </c>
      <c r="X3543" s="53" t="str">
        <f>IF(V3543="","",COUNTIF($V$7:V3543,"該当３"))</f>
        <v/>
      </c>
    </row>
    <row r="3544" spans="2:24">
      <c r="B3544" s="78"/>
      <c r="C3544" s="77"/>
      <c r="D3544" s="78"/>
      <c r="E3544" s="77"/>
      <c r="K3544" s="52" t="str">
        <f t="shared" si="614"/>
        <v/>
      </c>
      <c r="L3544" s="83" t="str">
        <f t="shared" si="615"/>
        <v/>
      </c>
      <c r="M3544" s="53" t="str">
        <f>IF(K3544="","",COUNTIF($K$7:K3544,"ﾘｽﾄ１"))</f>
        <v/>
      </c>
      <c r="N3544" s="53" t="str">
        <f t="shared" si="616"/>
        <v/>
      </c>
      <c r="O3544" s="54" t="str">
        <f t="shared" si="617"/>
        <v/>
      </c>
      <c r="P3544" s="53" t="str">
        <f t="shared" si="608"/>
        <v/>
      </c>
      <c r="Q3544" s="52" t="str">
        <f t="shared" si="609"/>
        <v/>
      </c>
      <c r="R3544" s="55" t="str">
        <f t="shared" si="610"/>
        <v/>
      </c>
      <c r="S3544" s="52" t="str">
        <f t="shared" si="618"/>
        <v/>
      </c>
      <c r="T3544" s="83" t="str">
        <f t="shared" si="611"/>
        <v/>
      </c>
      <c r="U3544" s="53" t="str">
        <f>IF(S3544="","",COUNTIF($S$7:S3544,"該当２"))</f>
        <v/>
      </c>
      <c r="V3544" s="56" t="str">
        <f t="shared" si="612"/>
        <v/>
      </c>
      <c r="W3544" s="83" t="str">
        <f t="shared" si="613"/>
        <v/>
      </c>
      <c r="X3544" s="53" t="str">
        <f>IF(V3544="","",COUNTIF($V$7:V3544,"該当３"))</f>
        <v/>
      </c>
    </row>
    <row r="3545" spans="2:24">
      <c r="B3545" s="78"/>
      <c r="C3545" s="77"/>
      <c r="D3545" s="78"/>
      <c r="E3545" s="77"/>
      <c r="K3545" s="52" t="str">
        <f t="shared" si="614"/>
        <v/>
      </c>
      <c r="L3545" s="83" t="str">
        <f t="shared" si="615"/>
        <v/>
      </c>
      <c r="M3545" s="53" t="str">
        <f>IF(K3545="","",COUNTIF($K$7:K3545,"ﾘｽﾄ１"))</f>
        <v/>
      </c>
      <c r="N3545" s="53" t="str">
        <f t="shared" si="616"/>
        <v/>
      </c>
      <c r="O3545" s="54" t="str">
        <f t="shared" si="617"/>
        <v/>
      </c>
      <c r="P3545" s="53" t="str">
        <f t="shared" si="608"/>
        <v/>
      </c>
      <c r="Q3545" s="52" t="str">
        <f t="shared" si="609"/>
        <v/>
      </c>
      <c r="R3545" s="55" t="str">
        <f t="shared" si="610"/>
        <v/>
      </c>
      <c r="S3545" s="52" t="str">
        <f t="shared" si="618"/>
        <v/>
      </c>
      <c r="T3545" s="83" t="str">
        <f t="shared" si="611"/>
        <v/>
      </c>
      <c r="U3545" s="53" t="str">
        <f>IF(S3545="","",COUNTIF($S$7:S3545,"該当２"))</f>
        <v/>
      </c>
      <c r="V3545" s="56" t="str">
        <f t="shared" si="612"/>
        <v/>
      </c>
      <c r="W3545" s="83" t="str">
        <f t="shared" si="613"/>
        <v/>
      </c>
      <c r="X3545" s="53" t="str">
        <f>IF(V3545="","",COUNTIF($V$7:V3545,"該当３"))</f>
        <v/>
      </c>
    </row>
    <row r="3546" spans="2:24">
      <c r="B3546" s="78"/>
      <c r="C3546" s="77"/>
      <c r="D3546" s="78"/>
      <c r="E3546" s="77"/>
      <c r="K3546" s="52" t="str">
        <f t="shared" si="614"/>
        <v/>
      </c>
      <c r="L3546" s="83" t="str">
        <f t="shared" si="615"/>
        <v/>
      </c>
      <c r="M3546" s="53" t="str">
        <f>IF(K3546="","",COUNTIF($K$7:K3546,"ﾘｽﾄ１"))</f>
        <v/>
      </c>
      <c r="N3546" s="53" t="str">
        <f t="shared" si="616"/>
        <v/>
      </c>
      <c r="O3546" s="54" t="str">
        <f t="shared" si="617"/>
        <v/>
      </c>
      <c r="P3546" s="53" t="str">
        <f t="shared" si="608"/>
        <v/>
      </c>
      <c r="Q3546" s="52" t="str">
        <f t="shared" si="609"/>
        <v/>
      </c>
      <c r="R3546" s="55" t="str">
        <f t="shared" si="610"/>
        <v/>
      </c>
      <c r="S3546" s="52" t="str">
        <f t="shared" si="618"/>
        <v/>
      </c>
      <c r="T3546" s="83" t="str">
        <f t="shared" si="611"/>
        <v/>
      </c>
      <c r="U3546" s="53" t="str">
        <f>IF(S3546="","",COUNTIF($S$7:S3546,"該当２"))</f>
        <v/>
      </c>
      <c r="V3546" s="56" t="str">
        <f t="shared" si="612"/>
        <v/>
      </c>
      <c r="W3546" s="83" t="str">
        <f t="shared" si="613"/>
        <v/>
      </c>
      <c r="X3546" s="53" t="str">
        <f>IF(V3546="","",COUNTIF($V$7:V3546,"該当３"))</f>
        <v/>
      </c>
    </row>
    <row r="3547" spans="2:24">
      <c r="B3547" s="78"/>
      <c r="C3547" s="77"/>
      <c r="D3547" s="78"/>
      <c r="E3547" s="77"/>
      <c r="K3547" s="52" t="str">
        <f t="shared" si="614"/>
        <v/>
      </c>
      <c r="L3547" s="83" t="str">
        <f t="shared" si="615"/>
        <v/>
      </c>
      <c r="M3547" s="53" t="str">
        <f>IF(K3547="","",COUNTIF($K$7:K3547,"ﾘｽﾄ１"))</f>
        <v/>
      </c>
      <c r="N3547" s="53" t="str">
        <f t="shared" si="616"/>
        <v/>
      </c>
      <c r="O3547" s="54" t="str">
        <f t="shared" si="617"/>
        <v/>
      </c>
      <c r="P3547" s="53" t="str">
        <f t="shared" si="608"/>
        <v/>
      </c>
      <c r="Q3547" s="52" t="str">
        <f t="shared" si="609"/>
        <v/>
      </c>
      <c r="R3547" s="55" t="str">
        <f t="shared" si="610"/>
        <v/>
      </c>
      <c r="S3547" s="52" t="str">
        <f t="shared" si="618"/>
        <v/>
      </c>
      <c r="T3547" s="83" t="str">
        <f t="shared" si="611"/>
        <v/>
      </c>
      <c r="U3547" s="53" t="str">
        <f>IF(S3547="","",COUNTIF($S$7:S3547,"該当２"))</f>
        <v/>
      </c>
      <c r="V3547" s="56" t="str">
        <f t="shared" si="612"/>
        <v/>
      </c>
      <c r="W3547" s="83" t="str">
        <f t="shared" si="613"/>
        <v/>
      </c>
      <c r="X3547" s="53" t="str">
        <f>IF(V3547="","",COUNTIF($V$7:V3547,"該当３"))</f>
        <v/>
      </c>
    </row>
    <row r="3548" spans="2:24">
      <c r="B3548" s="78"/>
      <c r="C3548" s="77"/>
      <c r="D3548" s="78"/>
      <c r="E3548" s="77"/>
      <c r="K3548" s="52" t="str">
        <f t="shared" si="614"/>
        <v/>
      </c>
      <c r="L3548" s="83" t="str">
        <f t="shared" si="615"/>
        <v/>
      </c>
      <c r="M3548" s="53" t="str">
        <f>IF(K3548="","",COUNTIF($K$7:K3548,"ﾘｽﾄ１"))</f>
        <v/>
      </c>
      <c r="N3548" s="53" t="str">
        <f t="shared" si="616"/>
        <v/>
      </c>
      <c r="O3548" s="54" t="str">
        <f t="shared" si="617"/>
        <v/>
      </c>
      <c r="P3548" s="53" t="str">
        <f t="shared" si="608"/>
        <v/>
      </c>
      <c r="Q3548" s="52" t="str">
        <f t="shared" si="609"/>
        <v/>
      </c>
      <c r="R3548" s="55" t="str">
        <f t="shared" si="610"/>
        <v/>
      </c>
      <c r="S3548" s="52" t="str">
        <f t="shared" si="618"/>
        <v/>
      </c>
      <c r="T3548" s="83" t="str">
        <f t="shared" si="611"/>
        <v/>
      </c>
      <c r="U3548" s="53" t="str">
        <f>IF(S3548="","",COUNTIF($S$7:S3548,"該当２"))</f>
        <v/>
      </c>
      <c r="V3548" s="56" t="str">
        <f t="shared" si="612"/>
        <v/>
      </c>
      <c r="W3548" s="83" t="str">
        <f t="shared" si="613"/>
        <v/>
      </c>
      <c r="X3548" s="53" t="str">
        <f>IF(V3548="","",COUNTIF($V$7:V3548,"該当３"))</f>
        <v/>
      </c>
    </row>
    <row r="3549" spans="2:24">
      <c r="B3549" s="78"/>
      <c r="C3549" s="77"/>
      <c r="D3549" s="78"/>
      <c r="E3549" s="77"/>
      <c r="K3549" s="52" t="str">
        <f t="shared" si="614"/>
        <v/>
      </c>
      <c r="L3549" s="83" t="str">
        <f t="shared" si="615"/>
        <v/>
      </c>
      <c r="M3549" s="53" t="str">
        <f>IF(K3549="","",COUNTIF($K$7:K3549,"ﾘｽﾄ１"))</f>
        <v/>
      </c>
      <c r="N3549" s="53" t="str">
        <f t="shared" si="616"/>
        <v/>
      </c>
      <c r="O3549" s="54" t="str">
        <f t="shared" si="617"/>
        <v/>
      </c>
      <c r="P3549" s="53" t="str">
        <f t="shared" si="608"/>
        <v/>
      </c>
      <c r="Q3549" s="52" t="str">
        <f t="shared" si="609"/>
        <v/>
      </c>
      <c r="R3549" s="55" t="str">
        <f t="shared" si="610"/>
        <v/>
      </c>
      <c r="S3549" s="52" t="str">
        <f t="shared" si="618"/>
        <v/>
      </c>
      <c r="T3549" s="83" t="str">
        <f t="shared" si="611"/>
        <v/>
      </c>
      <c r="U3549" s="53" t="str">
        <f>IF(S3549="","",COUNTIF($S$7:S3549,"該当２"))</f>
        <v/>
      </c>
      <c r="V3549" s="56" t="str">
        <f t="shared" si="612"/>
        <v/>
      </c>
      <c r="W3549" s="83" t="str">
        <f t="shared" si="613"/>
        <v/>
      </c>
      <c r="X3549" s="53" t="str">
        <f>IF(V3549="","",COUNTIF($V$7:V3549,"該当３"))</f>
        <v/>
      </c>
    </row>
    <row r="3550" spans="2:24">
      <c r="B3550" s="78"/>
      <c r="C3550" s="77"/>
      <c r="D3550" s="78"/>
      <c r="E3550" s="77"/>
      <c r="K3550" s="52" t="str">
        <f t="shared" si="614"/>
        <v/>
      </c>
      <c r="L3550" s="83" t="str">
        <f t="shared" si="615"/>
        <v/>
      </c>
      <c r="M3550" s="53" t="str">
        <f>IF(K3550="","",COUNTIF($K$7:K3550,"ﾘｽﾄ１"))</f>
        <v/>
      </c>
      <c r="N3550" s="53" t="str">
        <f t="shared" si="616"/>
        <v/>
      </c>
      <c r="O3550" s="54" t="str">
        <f t="shared" si="617"/>
        <v/>
      </c>
      <c r="P3550" s="53" t="str">
        <f t="shared" si="608"/>
        <v/>
      </c>
      <c r="Q3550" s="52" t="str">
        <f t="shared" si="609"/>
        <v/>
      </c>
      <c r="R3550" s="55" t="str">
        <f t="shared" si="610"/>
        <v/>
      </c>
      <c r="S3550" s="52" t="str">
        <f t="shared" si="618"/>
        <v/>
      </c>
      <c r="T3550" s="83" t="str">
        <f t="shared" si="611"/>
        <v/>
      </c>
      <c r="U3550" s="53" t="str">
        <f>IF(S3550="","",COUNTIF($S$7:S3550,"該当２"))</f>
        <v/>
      </c>
      <c r="V3550" s="56" t="str">
        <f t="shared" si="612"/>
        <v/>
      </c>
      <c r="W3550" s="83" t="str">
        <f t="shared" si="613"/>
        <v/>
      </c>
      <c r="X3550" s="53" t="str">
        <f>IF(V3550="","",COUNTIF($V$7:V3550,"該当３"))</f>
        <v/>
      </c>
    </row>
    <row r="3551" spans="2:24">
      <c r="B3551" s="78"/>
      <c r="C3551" s="77"/>
      <c r="D3551" s="78"/>
      <c r="E3551" s="77"/>
      <c r="K3551" s="52" t="str">
        <f t="shared" si="614"/>
        <v/>
      </c>
      <c r="L3551" s="83" t="str">
        <f t="shared" si="615"/>
        <v/>
      </c>
      <c r="M3551" s="53" t="str">
        <f>IF(K3551="","",COUNTIF($K$7:K3551,"ﾘｽﾄ１"))</f>
        <v/>
      </c>
      <c r="N3551" s="53" t="str">
        <f t="shared" si="616"/>
        <v/>
      </c>
      <c r="O3551" s="54" t="str">
        <f t="shared" si="617"/>
        <v/>
      </c>
      <c r="P3551" s="53" t="str">
        <f t="shared" si="608"/>
        <v/>
      </c>
      <c r="Q3551" s="52" t="str">
        <f t="shared" si="609"/>
        <v/>
      </c>
      <c r="R3551" s="55" t="str">
        <f t="shared" si="610"/>
        <v/>
      </c>
      <c r="S3551" s="52" t="str">
        <f t="shared" si="618"/>
        <v/>
      </c>
      <c r="T3551" s="83" t="str">
        <f t="shared" si="611"/>
        <v/>
      </c>
      <c r="U3551" s="53" t="str">
        <f>IF(S3551="","",COUNTIF($S$7:S3551,"該当２"))</f>
        <v/>
      </c>
      <c r="V3551" s="56" t="str">
        <f t="shared" si="612"/>
        <v/>
      </c>
      <c r="W3551" s="83" t="str">
        <f t="shared" si="613"/>
        <v/>
      </c>
      <c r="X3551" s="53" t="str">
        <f>IF(V3551="","",COUNTIF($V$7:V3551,"該当３"))</f>
        <v/>
      </c>
    </row>
    <row r="3552" spans="2:24">
      <c r="B3552" s="78"/>
      <c r="C3552" s="77"/>
      <c r="D3552" s="78"/>
      <c r="E3552" s="77"/>
      <c r="K3552" s="52" t="str">
        <f t="shared" si="614"/>
        <v/>
      </c>
      <c r="L3552" s="83" t="str">
        <f t="shared" si="615"/>
        <v/>
      </c>
      <c r="M3552" s="53" t="str">
        <f>IF(K3552="","",COUNTIF($K$7:K3552,"ﾘｽﾄ１"))</f>
        <v/>
      </c>
      <c r="N3552" s="53" t="str">
        <f t="shared" si="616"/>
        <v/>
      </c>
      <c r="O3552" s="54" t="str">
        <f t="shared" si="617"/>
        <v/>
      </c>
      <c r="P3552" s="53" t="str">
        <f t="shared" si="608"/>
        <v/>
      </c>
      <c r="Q3552" s="52" t="str">
        <f t="shared" si="609"/>
        <v/>
      </c>
      <c r="R3552" s="55" t="str">
        <f t="shared" si="610"/>
        <v/>
      </c>
      <c r="S3552" s="52" t="str">
        <f t="shared" si="618"/>
        <v/>
      </c>
      <c r="T3552" s="83" t="str">
        <f t="shared" si="611"/>
        <v/>
      </c>
      <c r="U3552" s="53" t="str">
        <f>IF(S3552="","",COUNTIF($S$7:S3552,"該当２"))</f>
        <v/>
      </c>
      <c r="V3552" s="56" t="str">
        <f t="shared" si="612"/>
        <v/>
      </c>
      <c r="W3552" s="83" t="str">
        <f t="shared" si="613"/>
        <v/>
      </c>
      <c r="X3552" s="53" t="str">
        <f>IF(V3552="","",COUNTIF($V$7:V3552,"該当３"))</f>
        <v/>
      </c>
    </row>
    <row r="3553" spans="2:24">
      <c r="B3553" s="78"/>
      <c r="C3553" s="77"/>
      <c r="D3553" s="78"/>
      <c r="E3553" s="77"/>
      <c r="K3553" s="52" t="str">
        <f t="shared" si="614"/>
        <v/>
      </c>
      <c r="L3553" s="83" t="str">
        <f t="shared" si="615"/>
        <v/>
      </c>
      <c r="M3553" s="53" t="str">
        <f>IF(K3553="","",COUNTIF($K$7:K3553,"ﾘｽﾄ１"))</f>
        <v/>
      </c>
      <c r="N3553" s="53" t="str">
        <f t="shared" si="616"/>
        <v/>
      </c>
      <c r="O3553" s="54" t="str">
        <f t="shared" si="617"/>
        <v/>
      </c>
      <c r="P3553" s="53" t="str">
        <f t="shared" si="608"/>
        <v/>
      </c>
      <c r="Q3553" s="52" t="str">
        <f t="shared" si="609"/>
        <v/>
      </c>
      <c r="R3553" s="55" t="str">
        <f t="shared" si="610"/>
        <v/>
      </c>
      <c r="S3553" s="52" t="str">
        <f t="shared" si="618"/>
        <v/>
      </c>
      <c r="T3553" s="83" t="str">
        <f t="shared" si="611"/>
        <v/>
      </c>
      <c r="U3553" s="53" t="str">
        <f>IF(S3553="","",COUNTIF($S$7:S3553,"該当２"))</f>
        <v/>
      </c>
      <c r="V3553" s="56" t="str">
        <f t="shared" si="612"/>
        <v/>
      </c>
      <c r="W3553" s="83" t="str">
        <f t="shared" si="613"/>
        <v/>
      </c>
      <c r="X3553" s="53" t="str">
        <f>IF(V3553="","",COUNTIF($V$7:V3553,"該当３"))</f>
        <v/>
      </c>
    </row>
    <row r="3554" spans="2:24">
      <c r="B3554" s="78"/>
      <c r="C3554" s="77"/>
      <c r="D3554" s="78"/>
      <c r="E3554" s="77"/>
      <c r="K3554" s="52" t="str">
        <f t="shared" si="614"/>
        <v/>
      </c>
      <c r="L3554" s="83" t="str">
        <f t="shared" si="615"/>
        <v/>
      </c>
      <c r="M3554" s="53" t="str">
        <f>IF(K3554="","",COUNTIF($K$7:K3554,"ﾘｽﾄ１"))</f>
        <v/>
      </c>
      <c r="N3554" s="53" t="str">
        <f t="shared" si="616"/>
        <v/>
      </c>
      <c r="O3554" s="54" t="str">
        <f t="shared" si="617"/>
        <v/>
      </c>
      <c r="P3554" s="53" t="str">
        <f t="shared" si="608"/>
        <v/>
      </c>
      <c r="Q3554" s="52" t="str">
        <f t="shared" si="609"/>
        <v/>
      </c>
      <c r="R3554" s="55" t="str">
        <f t="shared" si="610"/>
        <v/>
      </c>
      <c r="S3554" s="52" t="str">
        <f t="shared" si="618"/>
        <v/>
      </c>
      <c r="T3554" s="83" t="str">
        <f t="shared" si="611"/>
        <v/>
      </c>
      <c r="U3554" s="53" t="str">
        <f>IF(S3554="","",COUNTIF($S$7:S3554,"該当２"))</f>
        <v/>
      </c>
      <c r="V3554" s="56" t="str">
        <f t="shared" si="612"/>
        <v/>
      </c>
      <c r="W3554" s="83" t="str">
        <f t="shared" si="613"/>
        <v/>
      </c>
      <c r="X3554" s="53" t="str">
        <f>IF(V3554="","",COUNTIF($V$7:V3554,"該当３"))</f>
        <v/>
      </c>
    </row>
    <row r="3555" spans="2:24">
      <c r="B3555" s="78"/>
      <c r="C3555" s="77"/>
      <c r="D3555" s="78"/>
      <c r="E3555" s="77"/>
      <c r="K3555" s="52" t="str">
        <f t="shared" si="614"/>
        <v/>
      </c>
      <c r="L3555" s="83" t="str">
        <f t="shared" si="615"/>
        <v/>
      </c>
      <c r="M3555" s="53" t="str">
        <f>IF(K3555="","",COUNTIF($K$7:K3555,"ﾘｽﾄ１"))</f>
        <v/>
      </c>
      <c r="N3555" s="53" t="str">
        <f t="shared" si="616"/>
        <v/>
      </c>
      <c r="O3555" s="54" t="str">
        <f t="shared" si="617"/>
        <v/>
      </c>
      <c r="P3555" s="53" t="str">
        <f t="shared" si="608"/>
        <v/>
      </c>
      <c r="Q3555" s="52" t="str">
        <f t="shared" si="609"/>
        <v/>
      </c>
      <c r="R3555" s="55" t="str">
        <f t="shared" si="610"/>
        <v/>
      </c>
      <c r="S3555" s="52" t="str">
        <f t="shared" si="618"/>
        <v/>
      </c>
      <c r="T3555" s="83" t="str">
        <f t="shared" si="611"/>
        <v/>
      </c>
      <c r="U3555" s="53" t="str">
        <f>IF(S3555="","",COUNTIF($S$7:S3555,"該当２"))</f>
        <v/>
      </c>
      <c r="V3555" s="56" t="str">
        <f t="shared" si="612"/>
        <v/>
      </c>
      <c r="W3555" s="83" t="str">
        <f t="shared" si="613"/>
        <v/>
      </c>
      <c r="X3555" s="53" t="str">
        <f>IF(V3555="","",COUNTIF($V$7:V3555,"該当３"))</f>
        <v/>
      </c>
    </row>
    <row r="3556" spans="2:24">
      <c r="B3556" s="78"/>
      <c r="C3556" s="77"/>
      <c r="D3556" s="78"/>
      <c r="E3556" s="77"/>
      <c r="K3556" s="52" t="str">
        <f t="shared" si="614"/>
        <v/>
      </c>
      <c r="L3556" s="83" t="str">
        <f t="shared" si="615"/>
        <v/>
      </c>
      <c r="M3556" s="53" t="str">
        <f>IF(K3556="","",COUNTIF($K$7:K3556,"ﾘｽﾄ１"))</f>
        <v/>
      </c>
      <c r="N3556" s="53" t="str">
        <f t="shared" si="616"/>
        <v/>
      </c>
      <c r="O3556" s="54" t="str">
        <f t="shared" si="617"/>
        <v/>
      </c>
      <c r="P3556" s="53" t="str">
        <f t="shared" si="608"/>
        <v/>
      </c>
      <c r="Q3556" s="52" t="str">
        <f t="shared" si="609"/>
        <v/>
      </c>
      <c r="R3556" s="55" t="str">
        <f t="shared" si="610"/>
        <v/>
      </c>
      <c r="S3556" s="52" t="str">
        <f t="shared" si="618"/>
        <v/>
      </c>
      <c r="T3556" s="83" t="str">
        <f t="shared" si="611"/>
        <v/>
      </c>
      <c r="U3556" s="53" t="str">
        <f>IF(S3556="","",COUNTIF($S$7:S3556,"該当２"))</f>
        <v/>
      </c>
      <c r="V3556" s="56" t="str">
        <f t="shared" si="612"/>
        <v/>
      </c>
      <c r="W3556" s="83" t="str">
        <f t="shared" si="613"/>
        <v/>
      </c>
      <c r="X3556" s="53" t="str">
        <f>IF(V3556="","",COUNTIF($V$7:V3556,"該当３"))</f>
        <v/>
      </c>
    </row>
    <row r="3557" spans="2:24">
      <c r="B3557" s="78"/>
      <c r="C3557" s="77"/>
      <c r="D3557" s="78"/>
      <c r="E3557" s="77"/>
      <c r="K3557" s="52" t="str">
        <f t="shared" si="614"/>
        <v/>
      </c>
      <c r="L3557" s="83" t="str">
        <f t="shared" si="615"/>
        <v/>
      </c>
      <c r="M3557" s="53" t="str">
        <f>IF(K3557="","",COUNTIF($K$7:K3557,"ﾘｽﾄ１"))</f>
        <v/>
      </c>
      <c r="N3557" s="53" t="str">
        <f t="shared" si="616"/>
        <v/>
      </c>
      <c r="O3557" s="54" t="str">
        <f t="shared" si="617"/>
        <v/>
      </c>
      <c r="P3557" s="53" t="str">
        <f t="shared" si="608"/>
        <v/>
      </c>
      <c r="Q3557" s="52" t="str">
        <f t="shared" si="609"/>
        <v/>
      </c>
      <c r="R3557" s="55" t="str">
        <f t="shared" si="610"/>
        <v/>
      </c>
      <c r="S3557" s="52" t="str">
        <f t="shared" si="618"/>
        <v/>
      </c>
      <c r="T3557" s="83" t="str">
        <f t="shared" si="611"/>
        <v/>
      </c>
      <c r="U3557" s="53" t="str">
        <f>IF(S3557="","",COUNTIF($S$7:S3557,"該当２"))</f>
        <v/>
      </c>
      <c r="V3557" s="56" t="str">
        <f t="shared" si="612"/>
        <v/>
      </c>
      <c r="W3557" s="83" t="str">
        <f t="shared" si="613"/>
        <v/>
      </c>
      <c r="X3557" s="53" t="str">
        <f>IF(V3557="","",COUNTIF($V$7:V3557,"該当３"))</f>
        <v/>
      </c>
    </row>
    <row r="3558" spans="2:24">
      <c r="B3558" s="78"/>
      <c r="C3558" s="77"/>
      <c r="D3558" s="78"/>
      <c r="E3558" s="77"/>
      <c r="K3558" s="52" t="str">
        <f t="shared" si="614"/>
        <v/>
      </c>
      <c r="L3558" s="83" t="str">
        <f t="shared" si="615"/>
        <v/>
      </c>
      <c r="M3558" s="53" t="str">
        <f>IF(K3558="","",COUNTIF($K$7:K3558,"ﾘｽﾄ１"))</f>
        <v/>
      </c>
      <c r="N3558" s="53" t="str">
        <f t="shared" si="616"/>
        <v/>
      </c>
      <c r="O3558" s="54" t="str">
        <f t="shared" si="617"/>
        <v/>
      </c>
      <c r="P3558" s="53" t="str">
        <f t="shared" si="608"/>
        <v/>
      </c>
      <c r="Q3558" s="52" t="str">
        <f t="shared" si="609"/>
        <v/>
      </c>
      <c r="R3558" s="55" t="str">
        <f t="shared" si="610"/>
        <v/>
      </c>
      <c r="S3558" s="52" t="str">
        <f t="shared" si="618"/>
        <v/>
      </c>
      <c r="T3558" s="83" t="str">
        <f t="shared" si="611"/>
        <v/>
      </c>
      <c r="U3558" s="53" t="str">
        <f>IF(S3558="","",COUNTIF($S$7:S3558,"該当２"))</f>
        <v/>
      </c>
      <c r="V3558" s="56" t="str">
        <f t="shared" si="612"/>
        <v/>
      </c>
      <c r="W3558" s="83" t="str">
        <f t="shared" si="613"/>
        <v/>
      </c>
      <c r="X3558" s="53" t="str">
        <f>IF(V3558="","",COUNTIF($V$7:V3558,"該当３"))</f>
        <v/>
      </c>
    </row>
    <row r="3559" spans="2:24">
      <c r="B3559" s="78"/>
      <c r="C3559" s="77"/>
      <c r="D3559" s="78"/>
      <c r="E3559" s="77"/>
      <c r="K3559" s="52" t="str">
        <f t="shared" si="614"/>
        <v/>
      </c>
      <c r="L3559" s="83" t="str">
        <f t="shared" si="615"/>
        <v/>
      </c>
      <c r="M3559" s="53" t="str">
        <f>IF(K3559="","",COUNTIF($K$7:K3559,"ﾘｽﾄ１"))</f>
        <v/>
      </c>
      <c r="N3559" s="53" t="str">
        <f t="shared" si="616"/>
        <v/>
      </c>
      <c r="O3559" s="54" t="str">
        <f t="shared" si="617"/>
        <v/>
      </c>
      <c r="P3559" s="53" t="str">
        <f t="shared" si="608"/>
        <v/>
      </c>
      <c r="Q3559" s="52" t="str">
        <f t="shared" si="609"/>
        <v/>
      </c>
      <c r="R3559" s="55" t="str">
        <f t="shared" si="610"/>
        <v/>
      </c>
      <c r="S3559" s="52" t="str">
        <f t="shared" si="618"/>
        <v/>
      </c>
      <c r="T3559" s="83" t="str">
        <f t="shared" si="611"/>
        <v/>
      </c>
      <c r="U3559" s="53" t="str">
        <f>IF(S3559="","",COUNTIF($S$7:S3559,"該当２"))</f>
        <v/>
      </c>
      <c r="V3559" s="56" t="str">
        <f t="shared" si="612"/>
        <v/>
      </c>
      <c r="W3559" s="83" t="str">
        <f t="shared" si="613"/>
        <v/>
      </c>
      <c r="X3559" s="53" t="str">
        <f>IF(V3559="","",COUNTIF($V$7:V3559,"該当３"))</f>
        <v/>
      </c>
    </row>
    <row r="3560" spans="2:24">
      <c r="B3560" s="78"/>
      <c r="C3560" s="77"/>
      <c r="D3560" s="78"/>
      <c r="E3560" s="77"/>
      <c r="K3560" s="52" t="str">
        <f t="shared" si="614"/>
        <v/>
      </c>
      <c r="L3560" s="83" t="str">
        <f t="shared" si="615"/>
        <v/>
      </c>
      <c r="M3560" s="53" t="str">
        <f>IF(K3560="","",COUNTIF($K$7:K3560,"ﾘｽﾄ１"))</f>
        <v/>
      </c>
      <c r="N3560" s="53" t="str">
        <f t="shared" si="616"/>
        <v/>
      </c>
      <c r="O3560" s="54" t="str">
        <f t="shared" si="617"/>
        <v/>
      </c>
      <c r="P3560" s="53" t="str">
        <f t="shared" si="608"/>
        <v/>
      </c>
      <c r="Q3560" s="52" t="str">
        <f t="shared" si="609"/>
        <v/>
      </c>
      <c r="R3560" s="55" t="str">
        <f t="shared" si="610"/>
        <v/>
      </c>
      <c r="S3560" s="52" t="str">
        <f t="shared" si="618"/>
        <v/>
      </c>
      <c r="T3560" s="83" t="str">
        <f t="shared" si="611"/>
        <v/>
      </c>
      <c r="U3560" s="53" t="str">
        <f>IF(S3560="","",COUNTIF($S$7:S3560,"該当２"))</f>
        <v/>
      </c>
      <c r="V3560" s="56" t="str">
        <f t="shared" si="612"/>
        <v/>
      </c>
      <c r="W3560" s="83" t="str">
        <f t="shared" si="613"/>
        <v/>
      </c>
      <c r="X3560" s="53" t="str">
        <f>IF(V3560="","",COUNTIF($V$7:V3560,"該当３"))</f>
        <v/>
      </c>
    </row>
    <row r="3561" spans="2:24">
      <c r="B3561" s="78"/>
      <c r="C3561" s="77"/>
      <c r="D3561" s="78"/>
      <c r="E3561" s="77"/>
      <c r="K3561" s="52" t="str">
        <f t="shared" si="614"/>
        <v/>
      </c>
      <c r="L3561" s="83" t="str">
        <f t="shared" si="615"/>
        <v/>
      </c>
      <c r="M3561" s="53" t="str">
        <f>IF(K3561="","",COUNTIF($K$7:K3561,"ﾘｽﾄ１"))</f>
        <v/>
      </c>
      <c r="N3561" s="53" t="str">
        <f t="shared" si="616"/>
        <v/>
      </c>
      <c r="O3561" s="54" t="str">
        <f t="shared" si="617"/>
        <v/>
      </c>
      <c r="P3561" s="53" t="str">
        <f t="shared" si="608"/>
        <v/>
      </c>
      <c r="Q3561" s="52" t="str">
        <f t="shared" si="609"/>
        <v/>
      </c>
      <c r="R3561" s="55" t="str">
        <f t="shared" si="610"/>
        <v/>
      </c>
      <c r="S3561" s="52" t="str">
        <f t="shared" si="618"/>
        <v/>
      </c>
      <c r="T3561" s="83" t="str">
        <f t="shared" si="611"/>
        <v/>
      </c>
      <c r="U3561" s="53" t="str">
        <f>IF(S3561="","",COUNTIF($S$7:S3561,"該当２"))</f>
        <v/>
      </c>
      <c r="V3561" s="56" t="str">
        <f t="shared" si="612"/>
        <v/>
      </c>
      <c r="W3561" s="83" t="str">
        <f t="shared" si="613"/>
        <v/>
      </c>
      <c r="X3561" s="53" t="str">
        <f>IF(V3561="","",COUNTIF($V$7:V3561,"該当３"))</f>
        <v/>
      </c>
    </row>
    <row r="3562" spans="2:24">
      <c r="B3562" s="78"/>
      <c r="C3562" s="77"/>
      <c r="D3562" s="78"/>
      <c r="E3562" s="77"/>
      <c r="K3562" s="52" t="str">
        <f t="shared" si="614"/>
        <v/>
      </c>
      <c r="L3562" s="83" t="str">
        <f t="shared" si="615"/>
        <v/>
      </c>
      <c r="M3562" s="53" t="str">
        <f>IF(K3562="","",COUNTIF($K$7:K3562,"ﾘｽﾄ１"))</f>
        <v/>
      </c>
      <c r="N3562" s="53" t="str">
        <f t="shared" si="616"/>
        <v/>
      </c>
      <c r="O3562" s="54" t="str">
        <f t="shared" si="617"/>
        <v/>
      </c>
      <c r="P3562" s="53" t="str">
        <f t="shared" si="608"/>
        <v/>
      </c>
      <c r="Q3562" s="52" t="str">
        <f t="shared" si="609"/>
        <v/>
      </c>
      <c r="R3562" s="55" t="str">
        <f t="shared" si="610"/>
        <v/>
      </c>
      <c r="S3562" s="52" t="str">
        <f t="shared" si="618"/>
        <v/>
      </c>
      <c r="T3562" s="83" t="str">
        <f t="shared" si="611"/>
        <v/>
      </c>
      <c r="U3562" s="53" t="str">
        <f>IF(S3562="","",COUNTIF($S$7:S3562,"該当２"))</f>
        <v/>
      </c>
      <c r="V3562" s="56" t="str">
        <f t="shared" si="612"/>
        <v/>
      </c>
      <c r="W3562" s="83" t="str">
        <f t="shared" si="613"/>
        <v/>
      </c>
      <c r="X3562" s="53" t="str">
        <f>IF(V3562="","",COUNTIF($V$7:V3562,"該当３"))</f>
        <v/>
      </c>
    </row>
    <row r="3563" spans="2:24">
      <c r="B3563" s="78"/>
      <c r="C3563" s="77"/>
      <c r="D3563" s="78"/>
      <c r="E3563" s="77"/>
      <c r="K3563" s="52" t="str">
        <f t="shared" si="614"/>
        <v/>
      </c>
      <c r="L3563" s="83" t="str">
        <f t="shared" si="615"/>
        <v/>
      </c>
      <c r="M3563" s="53" t="str">
        <f>IF(K3563="","",COUNTIF($K$7:K3563,"ﾘｽﾄ１"))</f>
        <v/>
      </c>
      <c r="N3563" s="53" t="str">
        <f t="shared" si="616"/>
        <v/>
      </c>
      <c r="O3563" s="54" t="str">
        <f t="shared" si="617"/>
        <v/>
      </c>
      <c r="P3563" s="53" t="str">
        <f t="shared" si="608"/>
        <v/>
      </c>
      <c r="Q3563" s="52" t="str">
        <f t="shared" si="609"/>
        <v/>
      </c>
      <c r="R3563" s="55" t="str">
        <f t="shared" si="610"/>
        <v/>
      </c>
      <c r="S3563" s="52" t="str">
        <f t="shared" si="618"/>
        <v/>
      </c>
      <c r="T3563" s="83" t="str">
        <f t="shared" si="611"/>
        <v/>
      </c>
      <c r="U3563" s="53" t="str">
        <f>IF(S3563="","",COUNTIF($S$7:S3563,"該当２"))</f>
        <v/>
      </c>
      <c r="V3563" s="56" t="str">
        <f t="shared" si="612"/>
        <v/>
      </c>
      <c r="W3563" s="83" t="str">
        <f t="shared" si="613"/>
        <v/>
      </c>
      <c r="X3563" s="53" t="str">
        <f>IF(V3563="","",COUNTIF($V$7:V3563,"該当３"))</f>
        <v/>
      </c>
    </row>
    <row r="3564" spans="2:24">
      <c r="B3564" s="78"/>
      <c r="C3564" s="77"/>
      <c r="D3564" s="78"/>
      <c r="E3564" s="77"/>
      <c r="K3564" s="52" t="str">
        <f t="shared" si="614"/>
        <v/>
      </c>
      <c r="L3564" s="83" t="str">
        <f t="shared" si="615"/>
        <v/>
      </c>
      <c r="M3564" s="53" t="str">
        <f>IF(K3564="","",COUNTIF($K$7:K3564,"ﾘｽﾄ１"))</f>
        <v/>
      </c>
      <c r="N3564" s="53" t="str">
        <f t="shared" si="616"/>
        <v/>
      </c>
      <c r="O3564" s="54" t="str">
        <f t="shared" si="617"/>
        <v/>
      </c>
      <c r="P3564" s="53" t="str">
        <f t="shared" si="608"/>
        <v/>
      </c>
      <c r="Q3564" s="52" t="str">
        <f t="shared" si="609"/>
        <v/>
      </c>
      <c r="R3564" s="55" t="str">
        <f t="shared" si="610"/>
        <v/>
      </c>
      <c r="S3564" s="52" t="str">
        <f t="shared" si="618"/>
        <v/>
      </c>
      <c r="T3564" s="83" t="str">
        <f t="shared" si="611"/>
        <v/>
      </c>
      <c r="U3564" s="53" t="str">
        <f>IF(S3564="","",COUNTIF($S$7:S3564,"該当２"))</f>
        <v/>
      </c>
      <c r="V3564" s="56" t="str">
        <f t="shared" si="612"/>
        <v/>
      </c>
      <c r="W3564" s="83" t="str">
        <f t="shared" si="613"/>
        <v/>
      </c>
      <c r="X3564" s="53" t="str">
        <f>IF(V3564="","",COUNTIF($V$7:V3564,"該当３"))</f>
        <v/>
      </c>
    </row>
    <row r="3565" spans="2:24">
      <c r="B3565" s="78"/>
      <c r="C3565" s="77"/>
      <c r="D3565" s="78"/>
      <c r="E3565" s="77"/>
      <c r="K3565" s="52" t="str">
        <f t="shared" si="614"/>
        <v/>
      </c>
      <c r="L3565" s="83" t="str">
        <f t="shared" si="615"/>
        <v/>
      </c>
      <c r="M3565" s="53" t="str">
        <f>IF(K3565="","",COUNTIF($K$7:K3565,"ﾘｽﾄ１"))</f>
        <v/>
      </c>
      <c r="N3565" s="53" t="str">
        <f t="shared" si="616"/>
        <v/>
      </c>
      <c r="O3565" s="54" t="str">
        <f t="shared" si="617"/>
        <v/>
      </c>
      <c r="P3565" s="53" t="str">
        <f t="shared" si="608"/>
        <v/>
      </c>
      <c r="Q3565" s="52" t="str">
        <f t="shared" si="609"/>
        <v/>
      </c>
      <c r="R3565" s="55" t="str">
        <f t="shared" si="610"/>
        <v/>
      </c>
      <c r="S3565" s="52" t="str">
        <f t="shared" si="618"/>
        <v/>
      </c>
      <c r="T3565" s="83" t="str">
        <f t="shared" si="611"/>
        <v/>
      </c>
      <c r="U3565" s="53" t="str">
        <f>IF(S3565="","",COUNTIF($S$7:S3565,"該当２"))</f>
        <v/>
      </c>
      <c r="V3565" s="56" t="str">
        <f t="shared" si="612"/>
        <v/>
      </c>
      <c r="W3565" s="83" t="str">
        <f t="shared" si="613"/>
        <v/>
      </c>
      <c r="X3565" s="53" t="str">
        <f>IF(V3565="","",COUNTIF($V$7:V3565,"該当３"))</f>
        <v/>
      </c>
    </row>
    <row r="3566" spans="2:24">
      <c r="B3566" s="78"/>
      <c r="C3566" s="77"/>
      <c r="D3566" s="78"/>
      <c r="E3566" s="77"/>
      <c r="K3566" s="52" t="str">
        <f t="shared" si="614"/>
        <v/>
      </c>
      <c r="L3566" s="83" t="str">
        <f t="shared" si="615"/>
        <v/>
      </c>
      <c r="M3566" s="53" t="str">
        <f>IF(K3566="","",COUNTIF($K$7:K3566,"ﾘｽﾄ１"))</f>
        <v/>
      </c>
      <c r="N3566" s="53" t="str">
        <f t="shared" si="616"/>
        <v/>
      </c>
      <c r="O3566" s="54" t="str">
        <f t="shared" si="617"/>
        <v/>
      </c>
      <c r="P3566" s="53" t="str">
        <f t="shared" si="608"/>
        <v/>
      </c>
      <c r="Q3566" s="52" t="str">
        <f t="shared" si="609"/>
        <v/>
      </c>
      <c r="R3566" s="55" t="str">
        <f t="shared" si="610"/>
        <v/>
      </c>
      <c r="S3566" s="52" t="str">
        <f t="shared" si="618"/>
        <v/>
      </c>
      <c r="T3566" s="83" t="str">
        <f t="shared" si="611"/>
        <v/>
      </c>
      <c r="U3566" s="53" t="str">
        <f>IF(S3566="","",COUNTIF($S$7:S3566,"該当２"))</f>
        <v/>
      </c>
      <c r="V3566" s="56" t="str">
        <f t="shared" si="612"/>
        <v/>
      </c>
      <c r="W3566" s="83" t="str">
        <f t="shared" si="613"/>
        <v/>
      </c>
      <c r="X3566" s="53" t="str">
        <f>IF(V3566="","",COUNTIF($V$7:V3566,"該当３"))</f>
        <v/>
      </c>
    </row>
    <row r="3567" spans="2:24">
      <c r="B3567" s="78"/>
      <c r="C3567" s="77"/>
      <c r="D3567" s="78"/>
      <c r="E3567" s="77"/>
      <c r="K3567" s="52" t="str">
        <f t="shared" si="614"/>
        <v/>
      </c>
      <c r="L3567" s="83" t="str">
        <f t="shared" si="615"/>
        <v/>
      </c>
      <c r="M3567" s="53" t="str">
        <f>IF(K3567="","",COUNTIF($K$7:K3567,"ﾘｽﾄ１"))</f>
        <v/>
      </c>
      <c r="N3567" s="53" t="str">
        <f t="shared" si="616"/>
        <v/>
      </c>
      <c r="O3567" s="54" t="str">
        <f t="shared" si="617"/>
        <v/>
      </c>
      <c r="P3567" s="53" t="str">
        <f t="shared" si="608"/>
        <v/>
      </c>
      <c r="Q3567" s="52" t="str">
        <f t="shared" si="609"/>
        <v/>
      </c>
      <c r="R3567" s="55" t="str">
        <f t="shared" si="610"/>
        <v/>
      </c>
      <c r="S3567" s="52" t="str">
        <f t="shared" si="618"/>
        <v/>
      </c>
      <c r="T3567" s="83" t="str">
        <f t="shared" si="611"/>
        <v/>
      </c>
      <c r="U3567" s="53" t="str">
        <f>IF(S3567="","",COUNTIF($S$7:S3567,"該当２"))</f>
        <v/>
      </c>
      <c r="V3567" s="56" t="str">
        <f t="shared" si="612"/>
        <v/>
      </c>
      <c r="W3567" s="83" t="str">
        <f t="shared" si="613"/>
        <v/>
      </c>
      <c r="X3567" s="53" t="str">
        <f>IF(V3567="","",COUNTIF($V$7:V3567,"該当３"))</f>
        <v/>
      </c>
    </row>
    <row r="3568" spans="2:24">
      <c r="B3568" s="78"/>
      <c r="C3568" s="77"/>
      <c r="D3568" s="78"/>
      <c r="E3568" s="77"/>
      <c r="K3568" s="52" t="str">
        <f t="shared" si="614"/>
        <v/>
      </c>
      <c r="L3568" s="83" t="str">
        <f t="shared" si="615"/>
        <v/>
      </c>
      <c r="M3568" s="53" t="str">
        <f>IF(K3568="","",COUNTIF($K$7:K3568,"ﾘｽﾄ１"))</f>
        <v/>
      </c>
      <c r="N3568" s="53" t="str">
        <f t="shared" si="616"/>
        <v/>
      </c>
      <c r="O3568" s="54" t="str">
        <f t="shared" si="617"/>
        <v/>
      </c>
      <c r="P3568" s="53" t="str">
        <f t="shared" si="608"/>
        <v/>
      </c>
      <c r="Q3568" s="52" t="str">
        <f t="shared" si="609"/>
        <v/>
      </c>
      <c r="R3568" s="55" t="str">
        <f t="shared" si="610"/>
        <v/>
      </c>
      <c r="S3568" s="52" t="str">
        <f t="shared" si="618"/>
        <v/>
      </c>
      <c r="T3568" s="83" t="str">
        <f t="shared" si="611"/>
        <v/>
      </c>
      <c r="U3568" s="53" t="str">
        <f>IF(S3568="","",COUNTIF($S$7:S3568,"該当２"))</f>
        <v/>
      </c>
      <c r="V3568" s="56" t="str">
        <f t="shared" si="612"/>
        <v/>
      </c>
      <c r="W3568" s="83" t="str">
        <f t="shared" si="613"/>
        <v/>
      </c>
      <c r="X3568" s="53" t="str">
        <f>IF(V3568="","",COUNTIF($V$7:V3568,"該当３"))</f>
        <v/>
      </c>
    </row>
    <row r="3569" spans="2:24">
      <c r="B3569" s="78"/>
      <c r="C3569" s="77"/>
      <c r="D3569" s="78"/>
      <c r="E3569" s="77"/>
      <c r="K3569" s="52" t="str">
        <f t="shared" si="614"/>
        <v/>
      </c>
      <c r="L3569" s="83" t="str">
        <f t="shared" si="615"/>
        <v/>
      </c>
      <c r="M3569" s="53" t="str">
        <f>IF(K3569="","",COUNTIF($K$7:K3569,"ﾘｽﾄ１"))</f>
        <v/>
      </c>
      <c r="N3569" s="53" t="str">
        <f t="shared" si="616"/>
        <v/>
      </c>
      <c r="O3569" s="54" t="str">
        <f t="shared" si="617"/>
        <v/>
      </c>
      <c r="P3569" s="53" t="str">
        <f t="shared" si="608"/>
        <v/>
      </c>
      <c r="Q3569" s="52" t="str">
        <f t="shared" si="609"/>
        <v/>
      </c>
      <c r="R3569" s="55" t="str">
        <f t="shared" si="610"/>
        <v/>
      </c>
      <c r="S3569" s="52" t="str">
        <f t="shared" si="618"/>
        <v/>
      </c>
      <c r="T3569" s="83" t="str">
        <f t="shared" si="611"/>
        <v/>
      </c>
      <c r="U3569" s="53" t="str">
        <f>IF(S3569="","",COUNTIF($S$7:S3569,"該当２"))</f>
        <v/>
      </c>
      <c r="V3569" s="56" t="str">
        <f t="shared" si="612"/>
        <v/>
      </c>
      <c r="W3569" s="83" t="str">
        <f t="shared" si="613"/>
        <v/>
      </c>
      <c r="X3569" s="53" t="str">
        <f>IF(V3569="","",COUNTIF($V$7:V3569,"該当３"))</f>
        <v/>
      </c>
    </row>
    <row r="3570" spans="2:24">
      <c r="B3570" s="78"/>
      <c r="C3570" s="77"/>
      <c r="D3570" s="78"/>
      <c r="E3570" s="77"/>
      <c r="K3570" s="52" t="str">
        <f t="shared" si="614"/>
        <v/>
      </c>
      <c r="L3570" s="83" t="str">
        <f t="shared" si="615"/>
        <v/>
      </c>
      <c r="M3570" s="53" t="str">
        <f>IF(K3570="","",COUNTIF($K$7:K3570,"ﾘｽﾄ１"))</f>
        <v/>
      </c>
      <c r="N3570" s="53" t="str">
        <f t="shared" si="616"/>
        <v/>
      </c>
      <c r="O3570" s="54" t="str">
        <f t="shared" si="617"/>
        <v/>
      </c>
      <c r="P3570" s="53" t="str">
        <f t="shared" si="608"/>
        <v/>
      </c>
      <c r="Q3570" s="52" t="str">
        <f t="shared" si="609"/>
        <v/>
      </c>
      <c r="R3570" s="55" t="str">
        <f t="shared" si="610"/>
        <v/>
      </c>
      <c r="S3570" s="52" t="str">
        <f t="shared" si="618"/>
        <v/>
      </c>
      <c r="T3570" s="83" t="str">
        <f t="shared" si="611"/>
        <v/>
      </c>
      <c r="U3570" s="53" t="str">
        <f>IF(S3570="","",COUNTIF($S$7:S3570,"該当２"))</f>
        <v/>
      </c>
      <c r="V3570" s="56" t="str">
        <f t="shared" si="612"/>
        <v/>
      </c>
      <c r="W3570" s="83" t="str">
        <f t="shared" si="613"/>
        <v/>
      </c>
      <c r="X3570" s="53" t="str">
        <f>IF(V3570="","",COUNTIF($V$7:V3570,"該当３"))</f>
        <v/>
      </c>
    </row>
    <row r="3571" spans="2:24">
      <c r="B3571" s="78"/>
      <c r="C3571" s="77"/>
      <c r="D3571" s="78"/>
      <c r="E3571" s="77"/>
      <c r="K3571" s="52" t="str">
        <f t="shared" si="614"/>
        <v/>
      </c>
      <c r="L3571" s="83" t="str">
        <f t="shared" si="615"/>
        <v/>
      </c>
      <c r="M3571" s="53" t="str">
        <f>IF(K3571="","",COUNTIF($K$7:K3571,"ﾘｽﾄ１"))</f>
        <v/>
      </c>
      <c r="N3571" s="53" t="str">
        <f t="shared" si="616"/>
        <v/>
      </c>
      <c r="O3571" s="54" t="str">
        <f t="shared" si="617"/>
        <v/>
      </c>
      <c r="P3571" s="53" t="str">
        <f t="shared" si="608"/>
        <v/>
      </c>
      <c r="Q3571" s="52" t="str">
        <f t="shared" si="609"/>
        <v/>
      </c>
      <c r="R3571" s="55" t="str">
        <f t="shared" si="610"/>
        <v/>
      </c>
      <c r="S3571" s="52" t="str">
        <f t="shared" si="618"/>
        <v/>
      </c>
      <c r="T3571" s="83" t="str">
        <f t="shared" si="611"/>
        <v/>
      </c>
      <c r="U3571" s="53" t="str">
        <f>IF(S3571="","",COUNTIF($S$7:S3571,"該当２"))</f>
        <v/>
      </c>
      <c r="V3571" s="56" t="str">
        <f t="shared" si="612"/>
        <v/>
      </c>
      <c r="W3571" s="83" t="str">
        <f t="shared" si="613"/>
        <v/>
      </c>
      <c r="X3571" s="53" t="str">
        <f>IF(V3571="","",COUNTIF($V$7:V3571,"該当３"))</f>
        <v/>
      </c>
    </row>
    <row r="3572" spans="2:24">
      <c r="B3572" s="78"/>
      <c r="C3572" s="77"/>
      <c r="D3572" s="78"/>
      <c r="E3572" s="77"/>
      <c r="K3572" s="52" t="str">
        <f t="shared" si="614"/>
        <v/>
      </c>
      <c r="L3572" s="83" t="str">
        <f t="shared" si="615"/>
        <v/>
      </c>
      <c r="M3572" s="53" t="str">
        <f>IF(K3572="","",COUNTIF($K$7:K3572,"ﾘｽﾄ１"))</f>
        <v/>
      </c>
      <c r="N3572" s="53" t="str">
        <f t="shared" si="616"/>
        <v/>
      </c>
      <c r="O3572" s="54" t="str">
        <f t="shared" si="617"/>
        <v/>
      </c>
      <c r="P3572" s="53" t="str">
        <f t="shared" si="608"/>
        <v/>
      </c>
      <c r="Q3572" s="52" t="str">
        <f t="shared" si="609"/>
        <v/>
      </c>
      <c r="R3572" s="55" t="str">
        <f t="shared" si="610"/>
        <v/>
      </c>
      <c r="S3572" s="52" t="str">
        <f t="shared" si="618"/>
        <v/>
      </c>
      <c r="T3572" s="83" t="str">
        <f t="shared" si="611"/>
        <v/>
      </c>
      <c r="U3572" s="53" t="str">
        <f>IF(S3572="","",COUNTIF($S$7:S3572,"該当２"))</f>
        <v/>
      </c>
      <c r="V3572" s="56" t="str">
        <f t="shared" si="612"/>
        <v/>
      </c>
      <c r="W3572" s="83" t="str">
        <f t="shared" si="613"/>
        <v/>
      </c>
      <c r="X3572" s="53" t="str">
        <f>IF(V3572="","",COUNTIF($V$7:V3572,"該当３"))</f>
        <v/>
      </c>
    </row>
    <row r="3573" spans="2:24">
      <c r="B3573" s="78"/>
      <c r="C3573" s="77"/>
      <c r="D3573" s="78"/>
      <c r="E3573" s="77"/>
      <c r="K3573" s="52" t="str">
        <f t="shared" si="614"/>
        <v/>
      </c>
      <c r="L3573" s="83" t="str">
        <f t="shared" si="615"/>
        <v/>
      </c>
      <c r="M3573" s="53" t="str">
        <f>IF(K3573="","",COUNTIF($K$7:K3573,"ﾘｽﾄ１"))</f>
        <v/>
      </c>
      <c r="N3573" s="53" t="str">
        <f t="shared" si="616"/>
        <v/>
      </c>
      <c r="O3573" s="54" t="str">
        <f t="shared" si="617"/>
        <v/>
      </c>
      <c r="P3573" s="53" t="str">
        <f t="shared" si="608"/>
        <v/>
      </c>
      <c r="Q3573" s="52" t="str">
        <f t="shared" si="609"/>
        <v/>
      </c>
      <c r="R3573" s="55" t="str">
        <f t="shared" si="610"/>
        <v/>
      </c>
      <c r="S3573" s="52" t="str">
        <f t="shared" si="618"/>
        <v/>
      </c>
      <c r="T3573" s="83" t="str">
        <f t="shared" si="611"/>
        <v/>
      </c>
      <c r="U3573" s="53" t="str">
        <f>IF(S3573="","",COUNTIF($S$7:S3573,"該当２"))</f>
        <v/>
      </c>
      <c r="V3573" s="56" t="str">
        <f t="shared" si="612"/>
        <v/>
      </c>
      <c r="W3573" s="83" t="str">
        <f t="shared" si="613"/>
        <v/>
      </c>
      <c r="X3573" s="53" t="str">
        <f>IF(V3573="","",COUNTIF($V$7:V3573,"該当３"))</f>
        <v/>
      </c>
    </row>
    <row r="3574" spans="2:24">
      <c r="B3574" s="78"/>
      <c r="C3574" s="77"/>
      <c r="D3574" s="78"/>
      <c r="E3574" s="77"/>
      <c r="K3574" s="52" t="str">
        <f t="shared" si="614"/>
        <v/>
      </c>
      <c r="L3574" s="83" t="str">
        <f t="shared" si="615"/>
        <v/>
      </c>
      <c r="M3574" s="53" t="str">
        <f>IF(K3574="","",COUNTIF($K$7:K3574,"ﾘｽﾄ１"))</f>
        <v/>
      </c>
      <c r="N3574" s="53" t="str">
        <f t="shared" si="616"/>
        <v/>
      </c>
      <c r="O3574" s="54" t="str">
        <f t="shared" si="617"/>
        <v/>
      </c>
      <c r="P3574" s="53" t="str">
        <f t="shared" si="608"/>
        <v/>
      </c>
      <c r="Q3574" s="52" t="str">
        <f t="shared" si="609"/>
        <v/>
      </c>
      <c r="R3574" s="55" t="str">
        <f t="shared" si="610"/>
        <v/>
      </c>
      <c r="S3574" s="52" t="str">
        <f t="shared" si="618"/>
        <v/>
      </c>
      <c r="T3574" s="83" t="str">
        <f t="shared" si="611"/>
        <v/>
      </c>
      <c r="U3574" s="53" t="str">
        <f>IF(S3574="","",COUNTIF($S$7:S3574,"該当２"))</f>
        <v/>
      </c>
      <c r="V3574" s="56" t="str">
        <f t="shared" si="612"/>
        <v/>
      </c>
      <c r="W3574" s="83" t="str">
        <f t="shared" si="613"/>
        <v/>
      </c>
      <c r="X3574" s="53" t="str">
        <f>IF(V3574="","",COUNTIF($V$7:V3574,"該当３"))</f>
        <v/>
      </c>
    </row>
    <row r="3575" spans="2:24">
      <c r="B3575" s="78"/>
      <c r="C3575" s="77"/>
      <c r="D3575" s="78"/>
      <c r="E3575" s="77"/>
      <c r="K3575" s="52" t="str">
        <f t="shared" si="614"/>
        <v/>
      </c>
      <c r="L3575" s="83" t="str">
        <f t="shared" si="615"/>
        <v/>
      </c>
      <c r="M3575" s="53" t="str">
        <f>IF(K3575="","",COUNTIF($K$7:K3575,"ﾘｽﾄ１"))</f>
        <v/>
      </c>
      <c r="N3575" s="53" t="str">
        <f t="shared" si="616"/>
        <v/>
      </c>
      <c r="O3575" s="54" t="str">
        <f t="shared" si="617"/>
        <v/>
      </c>
      <c r="P3575" s="53" t="str">
        <f t="shared" si="608"/>
        <v/>
      </c>
      <c r="Q3575" s="52" t="str">
        <f t="shared" si="609"/>
        <v/>
      </c>
      <c r="R3575" s="55" t="str">
        <f t="shared" si="610"/>
        <v/>
      </c>
      <c r="S3575" s="52" t="str">
        <f t="shared" si="618"/>
        <v/>
      </c>
      <c r="T3575" s="83" t="str">
        <f t="shared" si="611"/>
        <v/>
      </c>
      <c r="U3575" s="53" t="str">
        <f>IF(S3575="","",COUNTIF($S$7:S3575,"該当２"))</f>
        <v/>
      </c>
      <c r="V3575" s="56" t="str">
        <f t="shared" si="612"/>
        <v/>
      </c>
      <c r="W3575" s="83" t="str">
        <f t="shared" si="613"/>
        <v/>
      </c>
      <c r="X3575" s="53" t="str">
        <f>IF(V3575="","",COUNTIF($V$7:V3575,"該当３"))</f>
        <v/>
      </c>
    </row>
    <row r="3576" spans="2:24">
      <c r="B3576" s="78"/>
      <c r="C3576" s="77"/>
      <c r="D3576" s="78"/>
      <c r="E3576" s="77"/>
      <c r="K3576" s="52" t="str">
        <f t="shared" si="614"/>
        <v/>
      </c>
      <c r="L3576" s="83" t="str">
        <f t="shared" si="615"/>
        <v/>
      </c>
      <c r="M3576" s="53" t="str">
        <f>IF(K3576="","",COUNTIF($K$7:K3576,"ﾘｽﾄ１"))</f>
        <v/>
      </c>
      <c r="N3576" s="53" t="str">
        <f t="shared" si="616"/>
        <v/>
      </c>
      <c r="O3576" s="54" t="str">
        <f t="shared" si="617"/>
        <v/>
      </c>
      <c r="P3576" s="53" t="str">
        <f t="shared" si="608"/>
        <v/>
      </c>
      <c r="Q3576" s="52" t="str">
        <f t="shared" si="609"/>
        <v/>
      </c>
      <c r="R3576" s="55" t="str">
        <f t="shared" si="610"/>
        <v/>
      </c>
      <c r="S3576" s="52" t="str">
        <f t="shared" si="618"/>
        <v/>
      </c>
      <c r="T3576" s="83" t="str">
        <f t="shared" si="611"/>
        <v/>
      </c>
      <c r="U3576" s="53" t="str">
        <f>IF(S3576="","",COUNTIF($S$7:S3576,"該当２"))</f>
        <v/>
      </c>
      <c r="V3576" s="56" t="str">
        <f t="shared" si="612"/>
        <v/>
      </c>
      <c r="W3576" s="83" t="str">
        <f t="shared" si="613"/>
        <v/>
      </c>
      <c r="X3576" s="53" t="str">
        <f>IF(V3576="","",COUNTIF($V$7:V3576,"該当３"))</f>
        <v/>
      </c>
    </row>
    <row r="3577" spans="2:24">
      <c r="B3577" s="78"/>
      <c r="C3577" s="77"/>
      <c r="D3577" s="78"/>
      <c r="E3577" s="77"/>
      <c r="K3577" s="52" t="str">
        <f t="shared" si="614"/>
        <v/>
      </c>
      <c r="L3577" s="83" t="str">
        <f t="shared" si="615"/>
        <v/>
      </c>
      <c r="M3577" s="53" t="str">
        <f>IF(K3577="","",COUNTIF($K$7:K3577,"ﾘｽﾄ１"))</f>
        <v/>
      </c>
      <c r="N3577" s="53" t="str">
        <f t="shared" si="616"/>
        <v/>
      </c>
      <c r="O3577" s="54" t="str">
        <f t="shared" si="617"/>
        <v/>
      </c>
      <c r="P3577" s="53" t="str">
        <f t="shared" si="608"/>
        <v/>
      </c>
      <c r="Q3577" s="52" t="str">
        <f t="shared" si="609"/>
        <v/>
      </c>
      <c r="R3577" s="55" t="str">
        <f t="shared" si="610"/>
        <v/>
      </c>
      <c r="S3577" s="52" t="str">
        <f t="shared" si="618"/>
        <v/>
      </c>
      <c r="T3577" s="83" t="str">
        <f t="shared" si="611"/>
        <v/>
      </c>
      <c r="U3577" s="53" t="str">
        <f>IF(S3577="","",COUNTIF($S$7:S3577,"該当２"))</f>
        <v/>
      </c>
      <c r="V3577" s="56" t="str">
        <f t="shared" si="612"/>
        <v/>
      </c>
      <c r="W3577" s="83" t="str">
        <f t="shared" si="613"/>
        <v/>
      </c>
      <c r="X3577" s="53" t="str">
        <f>IF(V3577="","",COUNTIF($V$7:V3577,"該当３"))</f>
        <v/>
      </c>
    </row>
    <row r="3578" spans="2:24">
      <c r="B3578" s="78"/>
      <c r="C3578" s="77"/>
      <c r="D3578" s="78"/>
      <c r="E3578" s="77"/>
      <c r="K3578" s="52" t="str">
        <f t="shared" si="614"/>
        <v/>
      </c>
      <c r="L3578" s="83" t="str">
        <f t="shared" si="615"/>
        <v/>
      </c>
      <c r="M3578" s="53" t="str">
        <f>IF(K3578="","",COUNTIF($K$7:K3578,"ﾘｽﾄ１"))</f>
        <v/>
      </c>
      <c r="N3578" s="53" t="str">
        <f t="shared" si="616"/>
        <v/>
      </c>
      <c r="O3578" s="54" t="str">
        <f t="shared" si="617"/>
        <v/>
      </c>
      <c r="P3578" s="53" t="str">
        <f t="shared" si="608"/>
        <v/>
      </c>
      <c r="Q3578" s="52" t="str">
        <f t="shared" si="609"/>
        <v/>
      </c>
      <c r="R3578" s="55" t="str">
        <f t="shared" si="610"/>
        <v/>
      </c>
      <c r="S3578" s="52" t="str">
        <f t="shared" si="618"/>
        <v/>
      </c>
      <c r="T3578" s="83" t="str">
        <f t="shared" si="611"/>
        <v/>
      </c>
      <c r="U3578" s="53" t="str">
        <f>IF(S3578="","",COUNTIF($S$7:S3578,"該当２"))</f>
        <v/>
      </c>
      <c r="V3578" s="56" t="str">
        <f t="shared" si="612"/>
        <v/>
      </c>
      <c r="W3578" s="83" t="str">
        <f t="shared" si="613"/>
        <v/>
      </c>
      <c r="X3578" s="53" t="str">
        <f>IF(V3578="","",COUNTIF($V$7:V3578,"該当３"))</f>
        <v/>
      </c>
    </row>
    <row r="3579" spans="2:24">
      <c r="B3579" s="78"/>
      <c r="C3579" s="77"/>
      <c r="D3579" s="78"/>
      <c r="E3579" s="77"/>
      <c r="K3579" s="52" t="str">
        <f t="shared" si="614"/>
        <v/>
      </c>
      <c r="L3579" s="83" t="str">
        <f t="shared" si="615"/>
        <v/>
      </c>
      <c r="M3579" s="53" t="str">
        <f>IF(K3579="","",COUNTIF($K$7:K3579,"ﾘｽﾄ１"))</f>
        <v/>
      </c>
      <c r="N3579" s="53" t="str">
        <f t="shared" si="616"/>
        <v/>
      </c>
      <c r="O3579" s="54" t="str">
        <f t="shared" si="617"/>
        <v/>
      </c>
      <c r="P3579" s="53" t="str">
        <f t="shared" si="608"/>
        <v/>
      </c>
      <c r="Q3579" s="52" t="str">
        <f t="shared" si="609"/>
        <v/>
      </c>
      <c r="R3579" s="55" t="str">
        <f t="shared" si="610"/>
        <v/>
      </c>
      <c r="S3579" s="52" t="str">
        <f t="shared" si="618"/>
        <v/>
      </c>
      <c r="T3579" s="83" t="str">
        <f t="shared" si="611"/>
        <v/>
      </c>
      <c r="U3579" s="53" t="str">
        <f>IF(S3579="","",COUNTIF($S$7:S3579,"該当２"))</f>
        <v/>
      </c>
      <c r="V3579" s="56" t="str">
        <f t="shared" si="612"/>
        <v/>
      </c>
      <c r="W3579" s="83" t="str">
        <f t="shared" si="613"/>
        <v/>
      </c>
      <c r="X3579" s="53" t="str">
        <f>IF(V3579="","",COUNTIF($V$7:V3579,"該当３"))</f>
        <v/>
      </c>
    </row>
    <row r="3580" spans="2:24">
      <c r="B3580" s="78"/>
      <c r="C3580" s="77"/>
      <c r="D3580" s="78"/>
      <c r="E3580" s="77"/>
      <c r="K3580" s="52" t="str">
        <f t="shared" si="614"/>
        <v/>
      </c>
      <c r="L3580" s="83" t="str">
        <f t="shared" si="615"/>
        <v/>
      </c>
      <c r="M3580" s="53" t="str">
        <f>IF(K3580="","",COUNTIF($K$7:K3580,"ﾘｽﾄ１"))</f>
        <v/>
      </c>
      <c r="N3580" s="53" t="str">
        <f t="shared" si="616"/>
        <v/>
      </c>
      <c r="O3580" s="54" t="str">
        <f t="shared" si="617"/>
        <v/>
      </c>
      <c r="P3580" s="53" t="str">
        <f t="shared" si="608"/>
        <v/>
      </c>
      <c r="Q3580" s="52" t="str">
        <f t="shared" si="609"/>
        <v/>
      </c>
      <c r="R3580" s="55" t="str">
        <f t="shared" si="610"/>
        <v/>
      </c>
      <c r="S3580" s="52" t="str">
        <f t="shared" si="618"/>
        <v/>
      </c>
      <c r="T3580" s="83" t="str">
        <f t="shared" si="611"/>
        <v/>
      </c>
      <c r="U3580" s="53" t="str">
        <f>IF(S3580="","",COUNTIF($S$7:S3580,"該当２"))</f>
        <v/>
      </c>
      <c r="V3580" s="56" t="str">
        <f t="shared" si="612"/>
        <v/>
      </c>
      <c r="W3580" s="83" t="str">
        <f t="shared" si="613"/>
        <v/>
      </c>
      <c r="X3580" s="53" t="str">
        <f>IF(V3580="","",COUNTIF($V$7:V3580,"該当３"))</f>
        <v/>
      </c>
    </row>
    <row r="3581" spans="2:24">
      <c r="B3581" s="78"/>
      <c r="C3581" s="77"/>
      <c r="D3581" s="78"/>
      <c r="E3581" s="77"/>
      <c r="K3581" s="52" t="str">
        <f t="shared" si="614"/>
        <v/>
      </c>
      <c r="L3581" s="83" t="str">
        <f t="shared" si="615"/>
        <v/>
      </c>
      <c r="M3581" s="53" t="str">
        <f>IF(K3581="","",COUNTIF($K$7:K3581,"ﾘｽﾄ１"))</f>
        <v/>
      </c>
      <c r="N3581" s="53" t="str">
        <f t="shared" si="616"/>
        <v/>
      </c>
      <c r="O3581" s="54" t="str">
        <f t="shared" si="617"/>
        <v/>
      </c>
      <c r="P3581" s="53" t="str">
        <f t="shared" si="608"/>
        <v/>
      </c>
      <c r="Q3581" s="52" t="str">
        <f t="shared" si="609"/>
        <v/>
      </c>
      <c r="R3581" s="55" t="str">
        <f t="shared" si="610"/>
        <v/>
      </c>
      <c r="S3581" s="52" t="str">
        <f t="shared" si="618"/>
        <v/>
      </c>
      <c r="T3581" s="83" t="str">
        <f t="shared" si="611"/>
        <v/>
      </c>
      <c r="U3581" s="53" t="str">
        <f>IF(S3581="","",COUNTIF($S$7:S3581,"該当２"))</f>
        <v/>
      </c>
      <c r="V3581" s="56" t="str">
        <f t="shared" si="612"/>
        <v/>
      </c>
      <c r="W3581" s="83" t="str">
        <f t="shared" si="613"/>
        <v/>
      </c>
      <c r="X3581" s="53" t="str">
        <f>IF(V3581="","",COUNTIF($V$7:V3581,"該当３"))</f>
        <v/>
      </c>
    </row>
    <row r="3582" spans="2:24">
      <c r="B3582" s="78"/>
      <c r="C3582" s="77"/>
      <c r="D3582" s="78"/>
      <c r="E3582" s="77"/>
      <c r="K3582" s="52" t="str">
        <f t="shared" si="614"/>
        <v/>
      </c>
      <c r="L3582" s="83" t="str">
        <f t="shared" si="615"/>
        <v/>
      </c>
      <c r="M3582" s="53" t="str">
        <f>IF(K3582="","",COUNTIF($K$7:K3582,"ﾘｽﾄ１"))</f>
        <v/>
      </c>
      <c r="N3582" s="53" t="str">
        <f t="shared" si="616"/>
        <v/>
      </c>
      <c r="O3582" s="54" t="str">
        <f t="shared" si="617"/>
        <v/>
      </c>
      <c r="P3582" s="53" t="str">
        <f t="shared" si="608"/>
        <v/>
      </c>
      <c r="Q3582" s="52" t="str">
        <f t="shared" si="609"/>
        <v/>
      </c>
      <c r="R3582" s="55" t="str">
        <f t="shared" si="610"/>
        <v/>
      </c>
      <c r="S3582" s="52" t="str">
        <f t="shared" si="618"/>
        <v/>
      </c>
      <c r="T3582" s="83" t="str">
        <f t="shared" si="611"/>
        <v/>
      </c>
      <c r="U3582" s="53" t="str">
        <f>IF(S3582="","",COUNTIF($S$7:S3582,"該当２"))</f>
        <v/>
      </c>
      <c r="V3582" s="56" t="str">
        <f t="shared" si="612"/>
        <v/>
      </c>
      <c r="W3582" s="83" t="str">
        <f t="shared" si="613"/>
        <v/>
      </c>
      <c r="X3582" s="53" t="str">
        <f>IF(V3582="","",COUNTIF($V$7:V3582,"該当３"))</f>
        <v/>
      </c>
    </row>
    <row r="3583" spans="2:24">
      <c r="B3583" s="78"/>
      <c r="C3583" s="77"/>
      <c r="D3583" s="78"/>
      <c r="E3583" s="77"/>
      <c r="K3583" s="52" t="str">
        <f t="shared" si="614"/>
        <v/>
      </c>
      <c r="L3583" s="83" t="str">
        <f t="shared" si="615"/>
        <v/>
      </c>
      <c r="M3583" s="53" t="str">
        <f>IF(K3583="","",COUNTIF($K$7:K3583,"ﾘｽﾄ１"))</f>
        <v/>
      </c>
      <c r="N3583" s="53" t="str">
        <f t="shared" si="616"/>
        <v/>
      </c>
      <c r="O3583" s="54" t="str">
        <f t="shared" si="617"/>
        <v/>
      </c>
      <c r="P3583" s="53" t="str">
        <f t="shared" si="608"/>
        <v/>
      </c>
      <c r="Q3583" s="52" t="str">
        <f t="shared" si="609"/>
        <v/>
      </c>
      <c r="R3583" s="55" t="str">
        <f t="shared" si="610"/>
        <v/>
      </c>
      <c r="S3583" s="52" t="str">
        <f t="shared" si="618"/>
        <v/>
      </c>
      <c r="T3583" s="83" t="str">
        <f t="shared" si="611"/>
        <v/>
      </c>
      <c r="U3583" s="53" t="str">
        <f>IF(S3583="","",COUNTIF($S$7:S3583,"該当２"))</f>
        <v/>
      </c>
      <c r="V3583" s="56" t="str">
        <f t="shared" si="612"/>
        <v/>
      </c>
      <c r="W3583" s="83" t="str">
        <f t="shared" si="613"/>
        <v/>
      </c>
      <c r="X3583" s="53" t="str">
        <f>IF(V3583="","",COUNTIF($V$7:V3583,"該当３"))</f>
        <v/>
      </c>
    </row>
    <row r="3584" spans="2:24">
      <c r="B3584" s="78"/>
      <c r="C3584" s="77"/>
      <c r="D3584" s="78"/>
      <c r="E3584" s="77"/>
      <c r="K3584" s="52" t="str">
        <f t="shared" si="614"/>
        <v/>
      </c>
      <c r="L3584" s="83" t="str">
        <f t="shared" si="615"/>
        <v/>
      </c>
      <c r="M3584" s="53" t="str">
        <f>IF(K3584="","",COUNTIF($K$7:K3584,"ﾘｽﾄ１"))</f>
        <v/>
      </c>
      <c r="N3584" s="53" t="str">
        <f t="shared" si="616"/>
        <v/>
      </c>
      <c r="O3584" s="54" t="str">
        <f t="shared" si="617"/>
        <v/>
      </c>
      <c r="P3584" s="53" t="str">
        <f t="shared" si="608"/>
        <v/>
      </c>
      <c r="Q3584" s="52" t="str">
        <f t="shared" si="609"/>
        <v/>
      </c>
      <c r="R3584" s="55" t="str">
        <f t="shared" si="610"/>
        <v/>
      </c>
      <c r="S3584" s="52" t="str">
        <f t="shared" si="618"/>
        <v/>
      </c>
      <c r="T3584" s="83" t="str">
        <f t="shared" si="611"/>
        <v/>
      </c>
      <c r="U3584" s="53" t="str">
        <f>IF(S3584="","",COUNTIF($S$7:S3584,"該当２"))</f>
        <v/>
      </c>
      <c r="V3584" s="56" t="str">
        <f t="shared" si="612"/>
        <v/>
      </c>
      <c r="W3584" s="83" t="str">
        <f t="shared" si="613"/>
        <v/>
      </c>
      <c r="X3584" s="53" t="str">
        <f>IF(V3584="","",COUNTIF($V$7:V3584,"該当３"))</f>
        <v/>
      </c>
    </row>
    <row r="3585" spans="2:24">
      <c r="B3585" s="78"/>
      <c r="C3585" s="77"/>
      <c r="D3585" s="78"/>
      <c r="E3585" s="77"/>
      <c r="K3585" s="52" t="str">
        <f t="shared" si="614"/>
        <v/>
      </c>
      <c r="L3585" s="83" t="str">
        <f t="shared" si="615"/>
        <v/>
      </c>
      <c r="M3585" s="53" t="str">
        <f>IF(K3585="","",COUNTIF($K$7:K3585,"ﾘｽﾄ１"))</f>
        <v/>
      </c>
      <c r="N3585" s="53" t="str">
        <f t="shared" si="616"/>
        <v/>
      </c>
      <c r="O3585" s="54" t="str">
        <f t="shared" si="617"/>
        <v/>
      </c>
      <c r="P3585" s="53" t="str">
        <f t="shared" si="608"/>
        <v/>
      </c>
      <c r="Q3585" s="52" t="str">
        <f t="shared" si="609"/>
        <v/>
      </c>
      <c r="R3585" s="55" t="str">
        <f t="shared" si="610"/>
        <v/>
      </c>
      <c r="S3585" s="52" t="str">
        <f t="shared" si="618"/>
        <v/>
      </c>
      <c r="T3585" s="83" t="str">
        <f t="shared" si="611"/>
        <v/>
      </c>
      <c r="U3585" s="53" t="str">
        <f>IF(S3585="","",COUNTIF($S$7:S3585,"該当２"))</f>
        <v/>
      </c>
      <c r="V3585" s="56" t="str">
        <f t="shared" si="612"/>
        <v/>
      </c>
      <c r="W3585" s="83" t="str">
        <f t="shared" si="613"/>
        <v/>
      </c>
      <c r="X3585" s="53" t="str">
        <f>IF(V3585="","",COUNTIF($V$7:V3585,"該当３"))</f>
        <v/>
      </c>
    </row>
    <row r="3586" spans="2:24">
      <c r="B3586" s="78"/>
      <c r="C3586" s="77"/>
      <c r="D3586" s="78"/>
      <c r="E3586" s="77"/>
      <c r="K3586" s="52" t="str">
        <f t="shared" si="614"/>
        <v/>
      </c>
      <c r="L3586" s="83" t="str">
        <f t="shared" si="615"/>
        <v/>
      </c>
      <c r="M3586" s="53" t="str">
        <f>IF(K3586="","",COUNTIF($K$7:K3586,"ﾘｽﾄ１"))</f>
        <v/>
      </c>
      <c r="N3586" s="53" t="str">
        <f t="shared" si="616"/>
        <v/>
      </c>
      <c r="O3586" s="54" t="str">
        <f t="shared" si="617"/>
        <v/>
      </c>
      <c r="P3586" s="53" t="str">
        <f t="shared" si="608"/>
        <v/>
      </c>
      <c r="Q3586" s="52" t="str">
        <f t="shared" si="609"/>
        <v/>
      </c>
      <c r="R3586" s="55" t="str">
        <f t="shared" si="610"/>
        <v/>
      </c>
      <c r="S3586" s="52" t="str">
        <f t="shared" si="618"/>
        <v/>
      </c>
      <c r="T3586" s="83" t="str">
        <f t="shared" si="611"/>
        <v/>
      </c>
      <c r="U3586" s="53" t="str">
        <f>IF(S3586="","",COUNTIF($S$7:S3586,"該当２"))</f>
        <v/>
      </c>
      <c r="V3586" s="56" t="str">
        <f t="shared" si="612"/>
        <v/>
      </c>
      <c r="W3586" s="83" t="str">
        <f t="shared" si="613"/>
        <v/>
      </c>
      <c r="X3586" s="53" t="str">
        <f>IF(V3586="","",COUNTIF($V$7:V3586,"該当３"))</f>
        <v/>
      </c>
    </row>
    <row r="3587" spans="2:24">
      <c r="B3587" s="78"/>
      <c r="C3587" s="77"/>
      <c r="D3587" s="78"/>
      <c r="E3587" s="77"/>
      <c r="K3587" s="52" t="str">
        <f t="shared" si="614"/>
        <v/>
      </c>
      <c r="L3587" s="83" t="str">
        <f t="shared" si="615"/>
        <v/>
      </c>
      <c r="M3587" s="53" t="str">
        <f>IF(K3587="","",COUNTIF($K$7:K3587,"ﾘｽﾄ１"))</f>
        <v/>
      </c>
      <c r="N3587" s="53" t="str">
        <f t="shared" si="616"/>
        <v/>
      </c>
      <c r="O3587" s="54" t="str">
        <f t="shared" si="617"/>
        <v/>
      </c>
      <c r="P3587" s="53" t="str">
        <f t="shared" si="608"/>
        <v/>
      </c>
      <c r="Q3587" s="52" t="str">
        <f t="shared" si="609"/>
        <v/>
      </c>
      <c r="R3587" s="55" t="str">
        <f t="shared" si="610"/>
        <v/>
      </c>
      <c r="S3587" s="52" t="str">
        <f t="shared" si="618"/>
        <v/>
      </c>
      <c r="T3587" s="83" t="str">
        <f t="shared" si="611"/>
        <v/>
      </c>
      <c r="U3587" s="53" t="str">
        <f>IF(S3587="","",COUNTIF($S$7:S3587,"該当２"))</f>
        <v/>
      </c>
      <c r="V3587" s="56" t="str">
        <f t="shared" si="612"/>
        <v/>
      </c>
      <c r="W3587" s="83" t="str">
        <f t="shared" si="613"/>
        <v/>
      </c>
      <c r="X3587" s="53" t="str">
        <f>IF(V3587="","",COUNTIF($V$7:V3587,"該当３"))</f>
        <v/>
      </c>
    </row>
    <row r="3588" spans="2:24">
      <c r="B3588" s="78"/>
      <c r="C3588" s="77"/>
      <c r="D3588" s="78"/>
      <c r="E3588" s="77"/>
      <c r="K3588" s="52" t="str">
        <f t="shared" si="614"/>
        <v/>
      </c>
      <c r="L3588" s="83" t="str">
        <f t="shared" si="615"/>
        <v/>
      </c>
      <c r="M3588" s="53" t="str">
        <f>IF(K3588="","",COUNTIF($K$7:K3588,"ﾘｽﾄ１"))</f>
        <v/>
      </c>
      <c r="N3588" s="53" t="str">
        <f t="shared" si="616"/>
        <v/>
      </c>
      <c r="O3588" s="54" t="str">
        <f t="shared" si="617"/>
        <v/>
      </c>
      <c r="P3588" s="53" t="str">
        <f t="shared" si="608"/>
        <v/>
      </c>
      <c r="Q3588" s="52" t="str">
        <f t="shared" si="609"/>
        <v/>
      </c>
      <c r="R3588" s="55" t="str">
        <f t="shared" si="610"/>
        <v/>
      </c>
      <c r="S3588" s="52" t="str">
        <f t="shared" si="618"/>
        <v/>
      </c>
      <c r="T3588" s="83" t="str">
        <f t="shared" si="611"/>
        <v/>
      </c>
      <c r="U3588" s="53" t="str">
        <f>IF(S3588="","",COUNTIF($S$7:S3588,"該当２"))</f>
        <v/>
      </c>
      <c r="V3588" s="56" t="str">
        <f t="shared" si="612"/>
        <v/>
      </c>
      <c r="W3588" s="83" t="str">
        <f t="shared" si="613"/>
        <v/>
      </c>
      <c r="X3588" s="53" t="str">
        <f>IF(V3588="","",COUNTIF($V$7:V3588,"該当３"))</f>
        <v/>
      </c>
    </row>
    <row r="3589" spans="2:24">
      <c r="B3589" s="78"/>
      <c r="C3589" s="77"/>
      <c r="D3589" s="78"/>
      <c r="E3589" s="77"/>
      <c r="K3589" s="52" t="str">
        <f t="shared" si="614"/>
        <v/>
      </c>
      <c r="L3589" s="83" t="str">
        <f t="shared" si="615"/>
        <v/>
      </c>
      <c r="M3589" s="53" t="str">
        <f>IF(K3589="","",COUNTIF($K$7:K3589,"ﾘｽﾄ１"))</f>
        <v/>
      </c>
      <c r="N3589" s="53" t="str">
        <f t="shared" si="616"/>
        <v/>
      </c>
      <c r="O3589" s="54" t="str">
        <f t="shared" si="617"/>
        <v/>
      </c>
      <c r="P3589" s="53" t="str">
        <f t="shared" si="608"/>
        <v/>
      </c>
      <c r="Q3589" s="52" t="str">
        <f t="shared" si="609"/>
        <v/>
      </c>
      <c r="R3589" s="55" t="str">
        <f t="shared" si="610"/>
        <v/>
      </c>
      <c r="S3589" s="52" t="str">
        <f t="shared" si="618"/>
        <v/>
      </c>
      <c r="T3589" s="83" t="str">
        <f t="shared" si="611"/>
        <v/>
      </c>
      <c r="U3589" s="53" t="str">
        <f>IF(S3589="","",COUNTIF($S$7:S3589,"該当２"))</f>
        <v/>
      </c>
      <c r="V3589" s="56" t="str">
        <f t="shared" si="612"/>
        <v/>
      </c>
      <c r="W3589" s="83" t="str">
        <f t="shared" si="613"/>
        <v/>
      </c>
      <c r="X3589" s="53" t="str">
        <f>IF(V3589="","",COUNTIF($V$7:V3589,"該当３"))</f>
        <v/>
      </c>
    </row>
    <row r="3590" spans="2:24">
      <c r="B3590" s="78"/>
      <c r="C3590" s="77"/>
      <c r="D3590" s="78"/>
      <c r="E3590" s="77"/>
      <c r="K3590" s="52" t="str">
        <f t="shared" si="614"/>
        <v/>
      </c>
      <c r="L3590" s="83" t="str">
        <f t="shared" si="615"/>
        <v/>
      </c>
      <c r="M3590" s="53" t="str">
        <f>IF(K3590="","",COUNTIF($K$7:K3590,"ﾘｽﾄ１"))</f>
        <v/>
      </c>
      <c r="N3590" s="53" t="str">
        <f t="shared" si="616"/>
        <v/>
      </c>
      <c r="O3590" s="54" t="str">
        <f t="shared" si="617"/>
        <v/>
      </c>
      <c r="P3590" s="53" t="str">
        <f t="shared" si="608"/>
        <v/>
      </c>
      <c r="Q3590" s="52" t="str">
        <f t="shared" si="609"/>
        <v/>
      </c>
      <c r="R3590" s="55" t="str">
        <f t="shared" si="610"/>
        <v/>
      </c>
      <c r="S3590" s="52" t="str">
        <f t="shared" si="618"/>
        <v/>
      </c>
      <c r="T3590" s="83" t="str">
        <f t="shared" si="611"/>
        <v/>
      </c>
      <c r="U3590" s="53" t="str">
        <f>IF(S3590="","",COUNTIF($S$7:S3590,"該当２"))</f>
        <v/>
      </c>
      <c r="V3590" s="56" t="str">
        <f t="shared" si="612"/>
        <v/>
      </c>
      <c r="W3590" s="83" t="str">
        <f t="shared" si="613"/>
        <v/>
      </c>
      <c r="X3590" s="53" t="str">
        <f>IF(V3590="","",COUNTIF($V$7:V3590,"該当３"))</f>
        <v/>
      </c>
    </row>
    <row r="3591" spans="2:24">
      <c r="B3591" s="78"/>
      <c r="C3591" s="77"/>
      <c r="D3591" s="78"/>
      <c r="E3591" s="77"/>
      <c r="K3591" s="52" t="str">
        <f t="shared" si="614"/>
        <v/>
      </c>
      <c r="L3591" s="83" t="str">
        <f t="shared" si="615"/>
        <v/>
      </c>
      <c r="M3591" s="53" t="str">
        <f>IF(K3591="","",COUNTIF($K$7:K3591,"ﾘｽﾄ１"))</f>
        <v/>
      </c>
      <c r="N3591" s="53" t="str">
        <f t="shared" si="616"/>
        <v/>
      </c>
      <c r="O3591" s="54" t="str">
        <f t="shared" si="617"/>
        <v/>
      </c>
      <c r="P3591" s="53" t="str">
        <f t="shared" si="608"/>
        <v/>
      </c>
      <c r="Q3591" s="52" t="str">
        <f t="shared" si="609"/>
        <v/>
      </c>
      <c r="R3591" s="55" t="str">
        <f t="shared" si="610"/>
        <v/>
      </c>
      <c r="S3591" s="52" t="str">
        <f t="shared" si="618"/>
        <v/>
      </c>
      <c r="T3591" s="83" t="str">
        <f t="shared" si="611"/>
        <v/>
      </c>
      <c r="U3591" s="53" t="str">
        <f>IF(S3591="","",COUNTIF($S$7:S3591,"該当２"))</f>
        <v/>
      </c>
      <c r="V3591" s="56" t="str">
        <f t="shared" si="612"/>
        <v/>
      </c>
      <c r="W3591" s="83" t="str">
        <f t="shared" si="613"/>
        <v/>
      </c>
      <c r="X3591" s="53" t="str">
        <f>IF(V3591="","",COUNTIF($V$7:V3591,"該当３"))</f>
        <v/>
      </c>
    </row>
    <row r="3592" spans="2:24">
      <c r="B3592" s="78"/>
      <c r="C3592" s="77"/>
      <c r="D3592" s="78"/>
      <c r="E3592" s="77"/>
      <c r="K3592" s="52" t="str">
        <f t="shared" si="614"/>
        <v/>
      </c>
      <c r="L3592" s="83" t="str">
        <f t="shared" si="615"/>
        <v/>
      </c>
      <c r="M3592" s="53" t="str">
        <f>IF(K3592="","",COUNTIF($K$7:K3592,"ﾘｽﾄ１"))</f>
        <v/>
      </c>
      <c r="N3592" s="53" t="str">
        <f t="shared" si="616"/>
        <v/>
      </c>
      <c r="O3592" s="54" t="str">
        <f t="shared" si="617"/>
        <v/>
      </c>
      <c r="P3592" s="53" t="str">
        <f t="shared" si="608"/>
        <v/>
      </c>
      <c r="Q3592" s="52" t="str">
        <f t="shared" si="609"/>
        <v/>
      </c>
      <c r="R3592" s="55" t="str">
        <f t="shared" si="610"/>
        <v/>
      </c>
      <c r="S3592" s="52" t="str">
        <f t="shared" si="618"/>
        <v/>
      </c>
      <c r="T3592" s="83" t="str">
        <f t="shared" si="611"/>
        <v/>
      </c>
      <c r="U3592" s="53" t="str">
        <f>IF(S3592="","",COUNTIF($S$7:S3592,"該当２"))</f>
        <v/>
      </c>
      <c r="V3592" s="56" t="str">
        <f t="shared" si="612"/>
        <v/>
      </c>
      <c r="W3592" s="83" t="str">
        <f t="shared" si="613"/>
        <v/>
      </c>
      <c r="X3592" s="53" t="str">
        <f>IF(V3592="","",COUNTIF($V$7:V3592,"該当３"))</f>
        <v/>
      </c>
    </row>
    <row r="3593" spans="2:24">
      <c r="B3593" s="78"/>
      <c r="C3593" s="77"/>
      <c r="D3593" s="78"/>
      <c r="E3593" s="77"/>
      <c r="K3593" s="52" t="str">
        <f t="shared" si="614"/>
        <v/>
      </c>
      <c r="L3593" s="83" t="str">
        <f t="shared" si="615"/>
        <v/>
      </c>
      <c r="M3593" s="53" t="str">
        <f>IF(K3593="","",COUNTIF($K$7:K3593,"ﾘｽﾄ１"))</f>
        <v/>
      </c>
      <c r="N3593" s="53" t="str">
        <f t="shared" si="616"/>
        <v/>
      </c>
      <c r="O3593" s="54" t="str">
        <f t="shared" si="617"/>
        <v/>
      </c>
      <c r="P3593" s="53" t="str">
        <f t="shared" si="608"/>
        <v/>
      </c>
      <c r="Q3593" s="52" t="str">
        <f t="shared" si="609"/>
        <v/>
      </c>
      <c r="R3593" s="55" t="str">
        <f t="shared" si="610"/>
        <v/>
      </c>
      <c r="S3593" s="52" t="str">
        <f t="shared" si="618"/>
        <v/>
      </c>
      <c r="T3593" s="83" t="str">
        <f t="shared" si="611"/>
        <v/>
      </c>
      <c r="U3593" s="53" t="str">
        <f>IF(S3593="","",COUNTIF($S$7:S3593,"該当２"))</f>
        <v/>
      </c>
      <c r="V3593" s="56" t="str">
        <f t="shared" si="612"/>
        <v/>
      </c>
      <c r="W3593" s="83" t="str">
        <f t="shared" si="613"/>
        <v/>
      </c>
      <c r="X3593" s="53" t="str">
        <f>IF(V3593="","",COUNTIF($V$7:V3593,"該当３"))</f>
        <v/>
      </c>
    </row>
    <row r="3594" spans="2:24">
      <c r="B3594" s="78"/>
      <c r="C3594" s="77"/>
      <c r="D3594" s="78"/>
      <c r="E3594" s="77"/>
      <c r="K3594" s="52" t="str">
        <f t="shared" si="614"/>
        <v/>
      </c>
      <c r="L3594" s="83" t="str">
        <f t="shared" si="615"/>
        <v/>
      </c>
      <c r="M3594" s="53" t="str">
        <f>IF(K3594="","",COUNTIF($K$7:K3594,"ﾘｽﾄ１"))</f>
        <v/>
      </c>
      <c r="N3594" s="53" t="str">
        <f t="shared" si="616"/>
        <v/>
      </c>
      <c r="O3594" s="54" t="str">
        <f t="shared" si="617"/>
        <v/>
      </c>
      <c r="P3594" s="53" t="str">
        <f t="shared" ref="P3594:P3657" si="619">IF(O3594="該当１",G3594,"")</f>
        <v/>
      </c>
      <c r="Q3594" s="52" t="str">
        <f t="shared" ref="Q3594:Q3657" si="620">IF(O3594="該当１","ﾘｽﾄ2","")</f>
        <v/>
      </c>
      <c r="R3594" s="55" t="str">
        <f t="shared" ref="R3594:R3657" si="621">IF(Q3594="ﾘｽﾄ2",H3594,"")</f>
        <v/>
      </c>
      <c r="S3594" s="52" t="str">
        <f t="shared" si="618"/>
        <v/>
      </c>
      <c r="T3594" s="83" t="str">
        <f t="shared" ref="T3594:T3657" si="622">IF(S3594="該当２",H3594,"")</f>
        <v/>
      </c>
      <c r="U3594" s="53" t="str">
        <f>IF(S3594="","",COUNTIF($S$7:S3594,"該当２"))</f>
        <v/>
      </c>
      <c r="V3594" s="56" t="str">
        <f t="shared" ref="V3594:V3657" si="623">IF(AND($S$2=H3594,E3594&gt;0,E3594&lt;998),"該当３","")</f>
        <v/>
      </c>
      <c r="W3594" s="83" t="str">
        <f t="shared" ref="W3594:W3657" si="624">IF(V3594="該当３",I3594,"")</f>
        <v/>
      </c>
      <c r="X3594" s="53" t="str">
        <f>IF(V3594="","",COUNTIF($V$7:V3594,"該当３"))</f>
        <v/>
      </c>
    </row>
    <row r="3595" spans="2:24">
      <c r="B3595" s="78"/>
      <c r="C3595" s="77"/>
      <c r="D3595" s="78"/>
      <c r="E3595" s="77"/>
      <c r="K3595" s="52" t="str">
        <f t="shared" ref="K3595:K3658" si="625">IF(AND($C3595&gt;0,$H3595=""),"ﾘｽﾄ１","")</f>
        <v/>
      </c>
      <c r="L3595" s="83" t="str">
        <f t="shared" ref="L3595:L3658" si="626">IF(K3595="ﾘｽﾄ１",G3595,"")</f>
        <v/>
      </c>
      <c r="M3595" s="53" t="str">
        <f>IF(K3595="","",COUNTIF($K$7:K3595,"ﾘｽﾄ１"))</f>
        <v/>
      </c>
      <c r="N3595" s="53" t="str">
        <f t="shared" ref="N3595:N3658" si="627">IF(AND(D3595=0,E3595&gt;0),"同一区","")</f>
        <v/>
      </c>
      <c r="O3595" s="54" t="str">
        <f t="shared" ref="O3595:O3658" si="628">IF(AND(EXACT($K$2,G3595),H3595&gt;0),"該当１","")</f>
        <v/>
      </c>
      <c r="P3595" s="53" t="str">
        <f t="shared" si="619"/>
        <v/>
      </c>
      <c r="Q3595" s="52" t="str">
        <f t="shared" si="620"/>
        <v/>
      </c>
      <c r="R3595" s="55" t="str">
        <f t="shared" si="621"/>
        <v/>
      </c>
      <c r="S3595" s="52" t="str">
        <f t="shared" ref="S3595:S3658" si="629">IF(AND(Q3595="ﾘｽﾄ2",OR(I3595=0,AND(N3595="同一区",E3595=1))),"該当２","")</f>
        <v/>
      </c>
      <c r="T3595" s="83" t="str">
        <f t="shared" si="622"/>
        <v/>
      </c>
      <c r="U3595" s="53" t="str">
        <f>IF(S3595="","",COUNTIF($S$7:S3595,"該当２"))</f>
        <v/>
      </c>
      <c r="V3595" s="56" t="str">
        <f t="shared" si="623"/>
        <v/>
      </c>
      <c r="W3595" s="83" t="str">
        <f t="shared" si="624"/>
        <v/>
      </c>
      <c r="X3595" s="53" t="str">
        <f>IF(V3595="","",COUNTIF($V$7:V3595,"該当３"))</f>
        <v/>
      </c>
    </row>
    <row r="3596" spans="2:24">
      <c r="B3596" s="78"/>
      <c r="C3596" s="77"/>
      <c r="D3596" s="78"/>
      <c r="E3596" s="77"/>
      <c r="K3596" s="52" t="str">
        <f t="shared" si="625"/>
        <v/>
      </c>
      <c r="L3596" s="83" t="str">
        <f t="shared" si="626"/>
        <v/>
      </c>
      <c r="M3596" s="53" t="str">
        <f>IF(K3596="","",COUNTIF($K$7:K3596,"ﾘｽﾄ１"))</f>
        <v/>
      </c>
      <c r="N3596" s="53" t="str">
        <f t="shared" si="627"/>
        <v/>
      </c>
      <c r="O3596" s="54" t="str">
        <f t="shared" si="628"/>
        <v/>
      </c>
      <c r="P3596" s="53" t="str">
        <f t="shared" si="619"/>
        <v/>
      </c>
      <c r="Q3596" s="52" t="str">
        <f t="shared" si="620"/>
        <v/>
      </c>
      <c r="R3596" s="55" t="str">
        <f t="shared" si="621"/>
        <v/>
      </c>
      <c r="S3596" s="52" t="str">
        <f t="shared" si="629"/>
        <v/>
      </c>
      <c r="T3596" s="83" t="str">
        <f t="shared" si="622"/>
        <v/>
      </c>
      <c r="U3596" s="53" t="str">
        <f>IF(S3596="","",COUNTIF($S$7:S3596,"該当２"))</f>
        <v/>
      </c>
      <c r="V3596" s="56" t="str">
        <f t="shared" si="623"/>
        <v/>
      </c>
      <c r="W3596" s="83" t="str">
        <f t="shared" si="624"/>
        <v/>
      </c>
      <c r="X3596" s="53" t="str">
        <f>IF(V3596="","",COUNTIF($V$7:V3596,"該当３"))</f>
        <v/>
      </c>
    </row>
    <row r="3597" spans="2:24">
      <c r="B3597" s="78"/>
      <c r="C3597" s="77"/>
      <c r="D3597" s="78"/>
      <c r="E3597" s="77"/>
      <c r="K3597" s="52" t="str">
        <f t="shared" si="625"/>
        <v/>
      </c>
      <c r="L3597" s="83" t="str">
        <f t="shared" si="626"/>
        <v/>
      </c>
      <c r="M3597" s="53" t="str">
        <f>IF(K3597="","",COUNTIF($K$7:K3597,"ﾘｽﾄ１"))</f>
        <v/>
      </c>
      <c r="N3597" s="53" t="str">
        <f t="shared" si="627"/>
        <v/>
      </c>
      <c r="O3597" s="54" t="str">
        <f t="shared" si="628"/>
        <v/>
      </c>
      <c r="P3597" s="53" t="str">
        <f t="shared" si="619"/>
        <v/>
      </c>
      <c r="Q3597" s="52" t="str">
        <f t="shared" si="620"/>
        <v/>
      </c>
      <c r="R3597" s="55" t="str">
        <f t="shared" si="621"/>
        <v/>
      </c>
      <c r="S3597" s="52" t="str">
        <f t="shared" si="629"/>
        <v/>
      </c>
      <c r="T3597" s="83" t="str">
        <f t="shared" si="622"/>
        <v/>
      </c>
      <c r="U3597" s="53" t="str">
        <f>IF(S3597="","",COUNTIF($S$7:S3597,"該当２"))</f>
        <v/>
      </c>
      <c r="V3597" s="56" t="str">
        <f t="shared" si="623"/>
        <v/>
      </c>
      <c r="W3597" s="83" t="str">
        <f t="shared" si="624"/>
        <v/>
      </c>
      <c r="X3597" s="53" t="str">
        <f>IF(V3597="","",COUNTIF($V$7:V3597,"該当３"))</f>
        <v/>
      </c>
    </row>
    <row r="3598" spans="2:24">
      <c r="B3598" s="78"/>
      <c r="C3598" s="77"/>
      <c r="D3598" s="78"/>
      <c r="E3598" s="77"/>
      <c r="K3598" s="52" t="str">
        <f t="shared" si="625"/>
        <v/>
      </c>
      <c r="L3598" s="83" t="str">
        <f t="shared" si="626"/>
        <v/>
      </c>
      <c r="M3598" s="53" t="str">
        <f>IF(K3598="","",COUNTIF($K$7:K3598,"ﾘｽﾄ１"))</f>
        <v/>
      </c>
      <c r="N3598" s="53" t="str">
        <f t="shared" si="627"/>
        <v/>
      </c>
      <c r="O3598" s="54" t="str">
        <f t="shared" si="628"/>
        <v/>
      </c>
      <c r="P3598" s="53" t="str">
        <f t="shared" si="619"/>
        <v/>
      </c>
      <c r="Q3598" s="52" t="str">
        <f t="shared" si="620"/>
        <v/>
      </c>
      <c r="R3598" s="55" t="str">
        <f t="shared" si="621"/>
        <v/>
      </c>
      <c r="S3598" s="52" t="str">
        <f t="shared" si="629"/>
        <v/>
      </c>
      <c r="T3598" s="83" t="str">
        <f t="shared" si="622"/>
        <v/>
      </c>
      <c r="U3598" s="53" t="str">
        <f>IF(S3598="","",COUNTIF($S$7:S3598,"該当２"))</f>
        <v/>
      </c>
      <c r="V3598" s="56" t="str">
        <f t="shared" si="623"/>
        <v/>
      </c>
      <c r="W3598" s="83" t="str">
        <f t="shared" si="624"/>
        <v/>
      </c>
      <c r="X3598" s="53" t="str">
        <f>IF(V3598="","",COUNTIF($V$7:V3598,"該当３"))</f>
        <v/>
      </c>
    </row>
    <row r="3599" spans="2:24">
      <c r="B3599" s="78"/>
      <c r="C3599" s="77"/>
      <c r="D3599" s="78"/>
      <c r="E3599" s="77"/>
      <c r="K3599" s="52" t="str">
        <f t="shared" si="625"/>
        <v/>
      </c>
      <c r="L3599" s="83" t="str">
        <f t="shared" si="626"/>
        <v/>
      </c>
      <c r="M3599" s="53" t="str">
        <f>IF(K3599="","",COUNTIF($K$7:K3599,"ﾘｽﾄ１"))</f>
        <v/>
      </c>
      <c r="N3599" s="53" t="str">
        <f t="shared" si="627"/>
        <v/>
      </c>
      <c r="O3599" s="54" t="str">
        <f t="shared" si="628"/>
        <v/>
      </c>
      <c r="P3599" s="53" t="str">
        <f t="shared" si="619"/>
        <v/>
      </c>
      <c r="Q3599" s="52" t="str">
        <f t="shared" si="620"/>
        <v/>
      </c>
      <c r="R3599" s="55" t="str">
        <f t="shared" si="621"/>
        <v/>
      </c>
      <c r="S3599" s="52" t="str">
        <f t="shared" si="629"/>
        <v/>
      </c>
      <c r="T3599" s="83" t="str">
        <f t="shared" si="622"/>
        <v/>
      </c>
      <c r="U3599" s="53" t="str">
        <f>IF(S3599="","",COUNTIF($S$7:S3599,"該当２"))</f>
        <v/>
      </c>
      <c r="V3599" s="56" t="str">
        <f t="shared" si="623"/>
        <v/>
      </c>
      <c r="W3599" s="83" t="str">
        <f t="shared" si="624"/>
        <v/>
      </c>
      <c r="X3599" s="53" t="str">
        <f>IF(V3599="","",COUNTIF($V$7:V3599,"該当３"))</f>
        <v/>
      </c>
    </row>
    <row r="3600" spans="2:24">
      <c r="B3600" s="78"/>
      <c r="C3600" s="77"/>
      <c r="D3600" s="78"/>
      <c r="E3600" s="77"/>
      <c r="K3600" s="52" t="str">
        <f t="shared" si="625"/>
        <v/>
      </c>
      <c r="L3600" s="83" t="str">
        <f t="shared" si="626"/>
        <v/>
      </c>
      <c r="M3600" s="53" t="str">
        <f>IF(K3600="","",COUNTIF($K$7:K3600,"ﾘｽﾄ１"))</f>
        <v/>
      </c>
      <c r="N3600" s="53" t="str">
        <f t="shared" si="627"/>
        <v/>
      </c>
      <c r="O3600" s="54" t="str">
        <f t="shared" si="628"/>
        <v/>
      </c>
      <c r="P3600" s="53" t="str">
        <f t="shared" si="619"/>
        <v/>
      </c>
      <c r="Q3600" s="52" t="str">
        <f t="shared" si="620"/>
        <v/>
      </c>
      <c r="R3600" s="55" t="str">
        <f t="shared" si="621"/>
        <v/>
      </c>
      <c r="S3600" s="52" t="str">
        <f t="shared" si="629"/>
        <v/>
      </c>
      <c r="T3600" s="83" t="str">
        <f t="shared" si="622"/>
        <v/>
      </c>
      <c r="U3600" s="53" t="str">
        <f>IF(S3600="","",COUNTIF($S$7:S3600,"該当２"))</f>
        <v/>
      </c>
      <c r="V3600" s="56" t="str">
        <f t="shared" si="623"/>
        <v/>
      </c>
      <c r="W3600" s="83" t="str">
        <f t="shared" si="624"/>
        <v/>
      </c>
      <c r="X3600" s="53" t="str">
        <f>IF(V3600="","",COUNTIF($V$7:V3600,"該当３"))</f>
        <v/>
      </c>
    </row>
    <row r="3601" spans="2:24">
      <c r="B3601" s="78"/>
      <c r="C3601" s="77"/>
      <c r="D3601" s="78"/>
      <c r="E3601" s="77"/>
      <c r="K3601" s="52" t="str">
        <f t="shared" si="625"/>
        <v/>
      </c>
      <c r="L3601" s="83" t="str">
        <f t="shared" si="626"/>
        <v/>
      </c>
      <c r="M3601" s="53" t="str">
        <f>IF(K3601="","",COUNTIF($K$7:K3601,"ﾘｽﾄ１"))</f>
        <v/>
      </c>
      <c r="N3601" s="53" t="str">
        <f t="shared" si="627"/>
        <v/>
      </c>
      <c r="O3601" s="54" t="str">
        <f t="shared" si="628"/>
        <v/>
      </c>
      <c r="P3601" s="53" t="str">
        <f t="shared" si="619"/>
        <v/>
      </c>
      <c r="Q3601" s="52" t="str">
        <f t="shared" si="620"/>
        <v/>
      </c>
      <c r="R3601" s="55" t="str">
        <f t="shared" si="621"/>
        <v/>
      </c>
      <c r="S3601" s="52" t="str">
        <f t="shared" si="629"/>
        <v/>
      </c>
      <c r="T3601" s="83" t="str">
        <f t="shared" si="622"/>
        <v/>
      </c>
      <c r="U3601" s="53" t="str">
        <f>IF(S3601="","",COUNTIF($S$7:S3601,"該当２"))</f>
        <v/>
      </c>
      <c r="V3601" s="56" t="str">
        <f t="shared" si="623"/>
        <v/>
      </c>
      <c r="W3601" s="83" t="str">
        <f t="shared" si="624"/>
        <v/>
      </c>
      <c r="X3601" s="53" t="str">
        <f>IF(V3601="","",COUNTIF($V$7:V3601,"該当３"))</f>
        <v/>
      </c>
    </row>
    <row r="3602" spans="2:24">
      <c r="B3602" s="78"/>
      <c r="C3602" s="77"/>
      <c r="D3602" s="78"/>
      <c r="E3602" s="77"/>
      <c r="K3602" s="52" t="str">
        <f t="shared" si="625"/>
        <v/>
      </c>
      <c r="L3602" s="83" t="str">
        <f t="shared" si="626"/>
        <v/>
      </c>
      <c r="M3602" s="53" t="str">
        <f>IF(K3602="","",COUNTIF($K$7:K3602,"ﾘｽﾄ１"))</f>
        <v/>
      </c>
      <c r="N3602" s="53" t="str">
        <f t="shared" si="627"/>
        <v/>
      </c>
      <c r="O3602" s="54" t="str">
        <f t="shared" si="628"/>
        <v/>
      </c>
      <c r="P3602" s="53" t="str">
        <f t="shared" si="619"/>
        <v/>
      </c>
      <c r="Q3602" s="52" t="str">
        <f t="shared" si="620"/>
        <v/>
      </c>
      <c r="R3602" s="55" t="str">
        <f t="shared" si="621"/>
        <v/>
      </c>
      <c r="S3602" s="52" t="str">
        <f t="shared" si="629"/>
        <v/>
      </c>
      <c r="T3602" s="83" t="str">
        <f t="shared" si="622"/>
        <v/>
      </c>
      <c r="U3602" s="53" t="str">
        <f>IF(S3602="","",COUNTIF($S$7:S3602,"該当２"))</f>
        <v/>
      </c>
      <c r="V3602" s="56" t="str">
        <f t="shared" si="623"/>
        <v/>
      </c>
      <c r="W3602" s="83" t="str">
        <f t="shared" si="624"/>
        <v/>
      </c>
      <c r="X3602" s="53" t="str">
        <f>IF(V3602="","",COUNTIF($V$7:V3602,"該当３"))</f>
        <v/>
      </c>
    </row>
    <row r="3603" spans="2:24">
      <c r="B3603" s="78"/>
      <c r="C3603" s="77"/>
      <c r="D3603" s="78"/>
      <c r="E3603" s="77"/>
      <c r="K3603" s="52" t="str">
        <f t="shared" si="625"/>
        <v/>
      </c>
      <c r="L3603" s="83" t="str">
        <f t="shared" si="626"/>
        <v/>
      </c>
      <c r="M3603" s="53" t="str">
        <f>IF(K3603="","",COUNTIF($K$7:K3603,"ﾘｽﾄ１"))</f>
        <v/>
      </c>
      <c r="N3603" s="53" t="str">
        <f t="shared" si="627"/>
        <v/>
      </c>
      <c r="O3603" s="54" t="str">
        <f t="shared" si="628"/>
        <v/>
      </c>
      <c r="P3603" s="53" t="str">
        <f t="shared" si="619"/>
        <v/>
      </c>
      <c r="Q3603" s="52" t="str">
        <f t="shared" si="620"/>
        <v/>
      </c>
      <c r="R3603" s="55" t="str">
        <f t="shared" si="621"/>
        <v/>
      </c>
      <c r="S3603" s="52" t="str">
        <f t="shared" si="629"/>
        <v/>
      </c>
      <c r="T3603" s="83" t="str">
        <f t="shared" si="622"/>
        <v/>
      </c>
      <c r="U3603" s="53" t="str">
        <f>IF(S3603="","",COUNTIF($S$7:S3603,"該当２"))</f>
        <v/>
      </c>
      <c r="V3603" s="56" t="str">
        <f t="shared" si="623"/>
        <v/>
      </c>
      <c r="W3603" s="83" t="str">
        <f t="shared" si="624"/>
        <v/>
      </c>
      <c r="X3603" s="53" t="str">
        <f>IF(V3603="","",COUNTIF($V$7:V3603,"該当３"))</f>
        <v/>
      </c>
    </row>
    <row r="3604" spans="2:24">
      <c r="B3604" s="78"/>
      <c r="C3604" s="77"/>
      <c r="D3604" s="78"/>
      <c r="E3604" s="77"/>
      <c r="K3604" s="52" t="str">
        <f t="shared" si="625"/>
        <v/>
      </c>
      <c r="L3604" s="83" t="str">
        <f t="shared" si="626"/>
        <v/>
      </c>
      <c r="M3604" s="53" t="str">
        <f>IF(K3604="","",COUNTIF($K$7:K3604,"ﾘｽﾄ１"))</f>
        <v/>
      </c>
      <c r="N3604" s="53" t="str">
        <f t="shared" si="627"/>
        <v/>
      </c>
      <c r="O3604" s="54" t="str">
        <f t="shared" si="628"/>
        <v/>
      </c>
      <c r="P3604" s="53" t="str">
        <f t="shared" si="619"/>
        <v/>
      </c>
      <c r="Q3604" s="52" t="str">
        <f t="shared" si="620"/>
        <v/>
      </c>
      <c r="R3604" s="55" t="str">
        <f t="shared" si="621"/>
        <v/>
      </c>
      <c r="S3604" s="52" t="str">
        <f t="shared" si="629"/>
        <v/>
      </c>
      <c r="T3604" s="83" t="str">
        <f t="shared" si="622"/>
        <v/>
      </c>
      <c r="U3604" s="53" t="str">
        <f>IF(S3604="","",COUNTIF($S$7:S3604,"該当２"))</f>
        <v/>
      </c>
      <c r="V3604" s="56" t="str">
        <f t="shared" si="623"/>
        <v/>
      </c>
      <c r="W3604" s="83" t="str">
        <f t="shared" si="624"/>
        <v/>
      </c>
      <c r="X3604" s="53" t="str">
        <f>IF(V3604="","",COUNTIF($V$7:V3604,"該当３"))</f>
        <v/>
      </c>
    </row>
    <row r="3605" spans="2:24">
      <c r="B3605" s="78"/>
      <c r="C3605" s="77"/>
      <c r="D3605" s="78"/>
      <c r="E3605" s="77"/>
      <c r="K3605" s="52" t="str">
        <f t="shared" si="625"/>
        <v/>
      </c>
      <c r="L3605" s="83" t="str">
        <f t="shared" si="626"/>
        <v/>
      </c>
      <c r="M3605" s="53" t="str">
        <f>IF(K3605="","",COUNTIF($K$7:K3605,"ﾘｽﾄ１"))</f>
        <v/>
      </c>
      <c r="N3605" s="53" t="str">
        <f t="shared" si="627"/>
        <v/>
      </c>
      <c r="O3605" s="54" t="str">
        <f t="shared" si="628"/>
        <v/>
      </c>
      <c r="P3605" s="53" t="str">
        <f t="shared" si="619"/>
        <v/>
      </c>
      <c r="Q3605" s="52" t="str">
        <f t="shared" si="620"/>
        <v/>
      </c>
      <c r="R3605" s="55" t="str">
        <f t="shared" si="621"/>
        <v/>
      </c>
      <c r="S3605" s="52" t="str">
        <f t="shared" si="629"/>
        <v/>
      </c>
      <c r="T3605" s="83" t="str">
        <f t="shared" si="622"/>
        <v/>
      </c>
      <c r="U3605" s="53" t="str">
        <f>IF(S3605="","",COUNTIF($S$7:S3605,"該当２"))</f>
        <v/>
      </c>
      <c r="V3605" s="56" t="str">
        <f t="shared" si="623"/>
        <v/>
      </c>
      <c r="W3605" s="83" t="str">
        <f t="shared" si="624"/>
        <v/>
      </c>
      <c r="X3605" s="53" t="str">
        <f>IF(V3605="","",COUNTIF($V$7:V3605,"該当３"))</f>
        <v/>
      </c>
    </row>
    <row r="3606" spans="2:24">
      <c r="B3606" s="78"/>
      <c r="C3606" s="77"/>
      <c r="D3606" s="78"/>
      <c r="E3606" s="77"/>
      <c r="K3606" s="52" t="str">
        <f t="shared" si="625"/>
        <v/>
      </c>
      <c r="L3606" s="83" t="str">
        <f t="shared" si="626"/>
        <v/>
      </c>
      <c r="M3606" s="53" t="str">
        <f>IF(K3606="","",COUNTIF($K$7:K3606,"ﾘｽﾄ１"))</f>
        <v/>
      </c>
      <c r="N3606" s="53" t="str">
        <f t="shared" si="627"/>
        <v/>
      </c>
      <c r="O3606" s="54" t="str">
        <f t="shared" si="628"/>
        <v/>
      </c>
      <c r="P3606" s="53" t="str">
        <f t="shared" si="619"/>
        <v/>
      </c>
      <c r="Q3606" s="52" t="str">
        <f t="shared" si="620"/>
        <v/>
      </c>
      <c r="R3606" s="55" t="str">
        <f t="shared" si="621"/>
        <v/>
      </c>
      <c r="S3606" s="52" t="str">
        <f t="shared" si="629"/>
        <v/>
      </c>
      <c r="T3606" s="83" t="str">
        <f t="shared" si="622"/>
        <v/>
      </c>
      <c r="U3606" s="53" t="str">
        <f>IF(S3606="","",COUNTIF($S$7:S3606,"該当２"))</f>
        <v/>
      </c>
      <c r="V3606" s="56" t="str">
        <f t="shared" si="623"/>
        <v/>
      </c>
      <c r="W3606" s="83" t="str">
        <f t="shared" si="624"/>
        <v/>
      </c>
      <c r="X3606" s="53" t="str">
        <f>IF(V3606="","",COUNTIF($V$7:V3606,"該当３"))</f>
        <v/>
      </c>
    </row>
    <row r="3607" spans="2:24">
      <c r="B3607" s="78"/>
      <c r="C3607" s="77"/>
      <c r="D3607" s="78"/>
      <c r="E3607" s="77"/>
      <c r="K3607" s="52" t="str">
        <f t="shared" si="625"/>
        <v/>
      </c>
      <c r="L3607" s="83" t="str">
        <f t="shared" si="626"/>
        <v/>
      </c>
      <c r="M3607" s="53" t="str">
        <f>IF(K3607="","",COUNTIF($K$7:K3607,"ﾘｽﾄ１"))</f>
        <v/>
      </c>
      <c r="N3607" s="53" t="str">
        <f t="shared" si="627"/>
        <v/>
      </c>
      <c r="O3607" s="54" t="str">
        <f t="shared" si="628"/>
        <v/>
      </c>
      <c r="P3607" s="53" t="str">
        <f t="shared" si="619"/>
        <v/>
      </c>
      <c r="Q3607" s="52" t="str">
        <f t="shared" si="620"/>
        <v/>
      </c>
      <c r="R3607" s="55" t="str">
        <f t="shared" si="621"/>
        <v/>
      </c>
      <c r="S3607" s="52" t="str">
        <f t="shared" si="629"/>
        <v/>
      </c>
      <c r="T3607" s="83" t="str">
        <f t="shared" si="622"/>
        <v/>
      </c>
      <c r="U3607" s="53" t="str">
        <f>IF(S3607="","",COUNTIF($S$7:S3607,"該当２"))</f>
        <v/>
      </c>
      <c r="V3607" s="56" t="str">
        <f t="shared" si="623"/>
        <v/>
      </c>
      <c r="W3607" s="83" t="str">
        <f t="shared" si="624"/>
        <v/>
      </c>
      <c r="X3607" s="53" t="str">
        <f>IF(V3607="","",COUNTIF($V$7:V3607,"該当３"))</f>
        <v/>
      </c>
    </row>
    <row r="3608" spans="2:24">
      <c r="B3608" s="78"/>
      <c r="C3608" s="77"/>
      <c r="D3608" s="78"/>
      <c r="E3608" s="77"/>
      <c r="K3608" s="52" t="str">
        <f t="shared" si="625"/>
        <v/>
      </c>
      <c r="L3608" s="83" t="str">
        <f t="shared" si="626"/>
        <v/>
      </c>
      <c r="M3608" s="53" t="str">
        <f>IF(K3608="","",COUNTIF($K$7:K3608,"ﾘｽﾄ１"))</f>
        <v/>
      </c>
      <c r="N3608" s="53" t="str">
        <f t="shared" si="627"/>
        <v/>
      </c>
      <c r="O3608" s="54" t="str">
        <f t="shared" si="628"/>
        <v/>
      </c>
      <c r="P3608" s="53" t="str">
        <f t="shared" si="619"/>
        <v/>
      </c>
      <c r="Q3608" s="52" t="str">
        <f t="shared" si="620"/>
        <v/>
      </c>
      <c r="R3608" s="55" t="str">
        <f t="shared" si="621"/>
        <v/>
      </c>
      <c r="S3608" s="52" t="str">
        <f t="shared" si="629"/>
        <v/>
      </c>
      <c r="T3608" s="83" t="str">
        <f t="shared" si="622"/>
        <v/>
      </c>
      <c r="U3608" s="53" t="str">
        <f>IF(S3608="","",COUNTIF($S$7:S3608,"該当２"))</f>
        <v/>
      </c>
      <c r="V3608" s="56" t="str">
        <f t="shared" si="623"/>
        <v/>
      </c>
      <c r="W3608" s="83" t="str">
        <f t="shared" si="624"/>
        <v/>
      </c>
      <c r="X3608" s="53" t="str">
        <f>IF(V3608="","",COUNTIF($V$7:V3608,"該当３"))</f>
        <v/>
      </c>
    </row>
    <row r="3609" spans="2:24">
      <c r="B3609" s="78"/>
      <c r="C3609" s="77"/>
      <c r="D3609" s="78"/>
      <c r="E3609" s="77"/>
      <c r="K3609" s="52" t="str">
        <f t="shared" si="625"/>
        <v/>
      </c>
      <c r="L3609" s="83" t="str">
        <f t="shared" si="626"/>
        <v/>
      </c>
      <c r="M3609" s="53" t="str">
        <f>IF(K3609="","",COUNTIF($K$7:K3609,"ﾘｽﾄ１"))</f>
        <v/>
      </c>
      <c r="N3609" s="53" t="str">
        <f t="shared" si="627"/>
        <v/>
      </c>
      <c r="O3609" s="54" t="str">
        <f t="shared" si="628"/>
        <v/>
      </c>
      <c r="P3609" s="53" t="str">
        <f t="shared" si="619"/>
        <v/>
      </c>
      <c r="Q3609" s="52" t="str">
        <f t="shared" si="620"/>
        <v/>
      </c>
      <c r="R3609" s="55" t="str">
        <f t="shared" si="621"/>
        <v/>
      </c>
      <c r="S3609" s="52" t="str">
        <f t="shared" si="629"/>
        <v/>
      </c>
      <c r="T3609" s="83" t="str">
        <f t="shared" si="622"/>
        <v/>
      </c>
      <c r="U3609" s="53" t="str">
        <f>IF(S3609="","",COUNTIF($S$7:S3609,"該当２"))</f>
        <v/>
      </c>
      <c r="V3609" s="56" t="str">
        <f t="shared" si="623"/>
        <v/>
      </c>
      <c r="W3609" s="83" t="str">
        <f t="shared" si="624"/>
        <v/>
      </c>
      <c r="X3609" s="53" t="str">
        <f>IF(V3609="","",COUNTIF($V$7:V3609,"該当３"))</f>
        <v/>
      </c>
    </row>
    <row r="3610" spans="2:24">
      <c r="B3610" s="78"/>
      <c r="C3610" s="77"/>
      <c r="D3610" s="78"/>
      <c r="E3610" s="77"/>
      <c r="K3610" s="52" t="str">
        <f t="shared" si="625"/>
        <v/>
      </c>
      <c r="L3610" s="83" t="str">
        <f t="shared" si="626"/>
        <v/>
      </c>
      <c r="M3610" s="53" t="str">
        <f>IF(K3610="","",COUNTIF($K$7:K3610,"ﾘｽﾄ１"))</f>
        <v/>
      </c>
      <c r="N3610" s="53" t="str">
        <f t="shared" si="627"/>
        <v/>
      </c>
      <c r="O3610" s="54" t="str">
        <f t="shared" si="628"/>
        <v/>
      </c>
      <c r="P3610" s="53" t="str">
        <f t="shared" si="619"/>
        <v/>
      </c>
      <c r="Q3610" s="52" t="str">
        <f t="shared" si="620"/>
        <v/>
      </c>
      <c r="R3610" s="55" t="str">
        <f t="shared" si="621"/>
        <v/>
      </c>
      <c r="S3610" s="52" t="str">
        <f t="shared" si="629"/>
        <v/>
      </c>
      <c r="T3610" s="83" t="str">
        <f t="shared" si="622"/>
        <v/>
      </c>
      <c r="U3610" s="53" t="str">
        <f>IF(S3610="","",COUNTIF($S$7:S3610,"該当２"))</f>
        <v/>
      </c>
      <c r="V3610" s="56" t="str">
        <f t="shared" si="623"/>
        <v/>
      </c>
      <c r="W3610" s="83" t="str">
        <f t="shared" si="624"/>
        <v/>
      </c>
      <c r="X3610" s="53" t="str">
        <f>IF(V3610="","",COUNTIF($V$7:V3610,"該当３"))</f>
        <v/>
      </c>
    </row>
    <row r="3611" spans="2:24">
      <c r="B3611" s="78"/>
      <c r="C3611" s="77"/>
      <c r="D3611" s="78"/>
      <c r="E3611" s="77"/>
      <c r="K3611" s="52" t="str">
        <f t="shared" si="625"/>
        <v/>
      </c>
      <c r="L3611" s="83" t="str">
        <f t="shared" si="626"/>
        <v/>
      </c>
      <c r="M3611" s="53" t="str">
        <f>IF(K3611="","",COUNTIF($K$7:K3611,"ﾘｽﾄ１"))</f>
        <v/>
      </c>
      <c r="N3611" s="53" t="str">
        <f t="shared" si="627"/>
        <v/>
      </c>
      <c r="O3611" s="54" t="str">
        <f t="shared" si="628"/>
        <v/>
      </c>
      <c r="P3611" s="53" t="str">
        <f t="shared" si="619"/>
        <v/>
      </c>
      <c r="Q3611" s="52" t="str">
        <f t="shared" si="620"/>
        <v/>
      </c>
      <c r="R3611" s="55" t="str">
        <f t="shared" si="621"/>
        <v/>
      </c>
      <c r="S3611" s="52" t="str">
        <f t="shared" si="629"/>
        <v/>
      </c>
      <c r="T3611" s="83" t="str">
        <f t="shared" si="622"/>
        <v/>
      </c>
      <c r="U3611" s="53" t="str">
        <f>IF(S3611="","",COUNTIF($S$7:S3611,"該当２"))</f>
        <v/>
      </c>
      <c r="V3611" s="56" t="str">
        <f t="shared" si="623"/>
        <v/>
      </c>
      <c r="W3611" s="83" t="str">
        <f t="shared" si="624"/>
        <v/>
      </c>
      <c r="X3611" s="53" t="str">
        <f>IF(V3611="","",COUNTIF($V$7:V3611,"該当３"))</f>
        <v/>
      </c>
    </row>
    <row r="3612" spans="2:24">
      <c r="B3612" s="78"/>
      <c r="C3612" s="77"/>
      <c r="D3612" s="78"/>
      <c r="E3612" s="77"/>
      <c r="K3612" s="52" t="str">
        <f t="shared" si="625"/>
        <v/>
      </c>
      <c r="L3612" s="83" t="str">
        <f t="shared" si="626"/>
        <v/>
      </c>
      <c r="M3612" s="53" t="str">
        <f>IF(K3612="","",COUNTIF($K$7:K3612,"ﾘｽﾄ１"))</f>
        <v/>
      </c>
      <c r="N3612" s="53" t="str">
        <f t="shared" si="627"/>
        <v/>
      </c>
      <c r="O3612" s="54" t="str">
        <f t="shared" si="628"/>
        <v/>
      </c>
      <c r="P3612" s="53" t="str">
        <f t="shared" si="619"/>
        <v/>
      </c>
      <c r="Q3612" s="52" t="str">
        <f t="shared" si="620"/>
        <v/>
      </c>
      <c r="R3612" s="55" t="str">
        <f t="shared" si="621"/>
        <v/>
      </c>
      <c r="S3612" s="52" t="str">
        <f t="shared" si="629"/>
        <v/>
      </c>
      <c r="T3612" s="83" t="str">
        <f t="shared" si="622"/>
        <v/>
      </c>
      <c r="U3612" s="53" t="str">
        <f>IF(S3612="","",COUNTIF($S$7:S3612,"該当２"))</f>
        <v/>
      </c>
      <c r="V3612" s="56" t="str">
        <f t="shared" si="623"/>
        <v/>
      </c>
      <c r="W3612" s="83" t="str">
        <f t="shared" si="624"/>
        <v/>
      </c>
      <c r="X3612" s="53" t="str">
        <f>IF(V3612="","",COUNTIF($V$7:V3612,"該当３"))</f>
        <v/>
      </c>
    </row>
    <row r="3613" spans="2:24">
      <c r="B3613" s="78"/>
      <c r="C3613" s="77"/>
      <c r="D3613" s="78"/>
      <c r="E3613" s="77"/>
      <c r="K3613" s="52" t="str">
        <f t="shared" si="625"/>
        <v/>
      </c>
      <c r="L3613" s="83" t="str">
        <f t="shared" si="626"/>
        <v/>
      </c>
      <c r="M3613" s="53" t="str">
        <f>IF(K3613="","",COUNTIF($K$7:K3613,"ﾘｽﾄ１"))</f>
        <v/>
      </c>
      <c r="N3613" s="53" t="str">
        <f t="shared" si="627"/>
        <v/>
      </c>
      <c r="O3613" s="54" t="str">
        <f t="shared" si="628"/>
        <v/>
      </c>
      <c r="P3613" s="53" t="str">
        <f t="shared" si="619"/>
        <v/>
      </c>
      <c r="Q3613" s="52" t="str">
        <f t="shared" si="620"/>
        <v/>
      </c>
      <c r="R3613" s="55" t="str">
        <f t="shared" si="621"/>
        <v/>
      </c>
      <c r="S3613" s="52" t="str">
        <f t="shared" si="629"/>
        <v/>
      </c>
      <c r="T3613" s="83" t="str">
        <f t="shared" si="622"/>
        <v/>
      </c>
      <c r="U3613" s="53" t="str">
        <f>IF(S3613="","",COUNTIF($S$7:S3613,"該当２"))</f>
        <v/>
      </c>
      <c r="V3613" s="56" t="str">
        <f t="shared" si="623"/>
        <v/>
      </c>
      <c r="W3613" s="83" t="str">
        <f t="shared" si="624"/>
        <v/>
      </c>
      <c r="X3613" s="53" t="str">
        <f>IF(V3613="","",COUNTIF($V$7:V3613,"該当３"))</f>
        <v/>
      </c>
    </row>
    <row r="3614" spans="2:24">
      <c r="B3614" s="78"/>
      <c r="C3614" s="77"/>
      <c r="D3614" s="78"/>
      <c r="E3614" s="77"/>
      <c r="K3614" s="52" t="str">
        <f t="shared" si="625"/>
        <v/>
      </c>
      <c r="L3614" s="83" t="str">
        <f t="shared" si="626"/>
        <v/>
      </c>
      <c r="M3614" s="53" t="str">
        <f>IF(K3614="","",COUNTIF($K$7:K3614,"ﾘｽﾄ１"))</f>
        <v/>
      </c>
      <c r="N3614" s="53" t="str">
        <f t="shared" si="627"/>
        <v/>
      </c>
      <c r="O3614" s="54" t="str">
        <f t="shared" si="628"/>
        <v/>
      </c>
      <c r="P3614" s="53" t="str">
        <f t="shared" si="619"/>
        <v/>
      </c>
      <c r="Q3614" s="52" t="str">
        <f t="shared" si="620"/>
        <v/>
      </c>
      <c r="R3614" s="55" t="str">
        <f t="shared" si="621"/>
        <v/>
      </c>
      <c r="S3614" s="52" t="str">
        <f t="shared" si="629"/>
        <v/>
      </c>
      <c r="T3614" s="83" t="str">
        <f t="shared" si="622"/>
        <v/>
      </c>
      <c r="U3614" s="53" t="str">
        <f>IF(S3614="","",COUNTIF($S$7:S3614,"該当２"))</f>
        <v/>
      </c>
      <c r="V3614" s="56" t="str">
        <f t="shared" si="623"/>
        <v/>
      </c>
      <c r="W3614" s="83" t="str">
        <f t="shared" si="624"/>
        <v/>
      </c>
      <c r="X3614" s="53" t="str">
        <f>IF(V3614="","",COUNTIF($V$7:V3614,"該当３"))</f>
        <v/>
      </c>
    </row>
    <row r="3615" spans="2:24">
      <c r="B3615" s="78"/>
      <c r="C3615" s="77"/>
      <c r="D3615" s="78"/>
      <c r="E3615" s="77"/>
      <c r="K3615" s="52" t="str">
        <f t="shared" si="625"/>
        <v/>
      </c>
      <c r="L3615" s="83" t="str">
        <f t="shared" si="626"/>
        <v/>
      </c>
      <c r="M3615" s="53" t="str">
        <f>IF(K3615="","",COUNTIF($K$7:K3615,"ﾘｽﾄ１"))</f>
        <v/>
      </c>
      <c r="N3615" s="53" t="str">
        <f t="shared" si="627"/>
        <v/>
      </c>
      <c r="O3615" s="54" t="str">
        <f t="shared" si="628"/>
        <v/>
      </c>
      <c r="P3615" s="53" t="str">
        <f t="shared" si="619"/>
        <v/>
      </c>
      <c r="Q3615" s="52" t="str">
        <f t="shared" si="620"/>
        <v/>
      </c>
      <c r="R3615" s="55" t="str">
        <f t="shared" si="621"/>
        <v/>
      </c>
      <c r="S3615" s="52" t="str">
        <f t="shared" si="629"/>
        <v/>
      </c>
      <c r="T3615" s="83" t="str">
        <f t="shared" si="622"/>
        <v/>
      </c>
      <c r="U3615" s="53" t="str">
        <f>IF(S3615="","",COUNTIF($S$7:S3615,"該当２"))</f>
        <v/>
      </c>
      <c r="V3615" s="56" t="str">
        <f t="shared" si="623"/>
        <v/>
      </c>
      <c r="W3615" s="83" t="str">
        <f t="shared" si="624"/>
        <v/>
      </c>
      <c r="X3615" s="53" t="str">
        <f>IF(V3615="","",COUNTIF($V$7:V3615,"該当３"))</f>
        <v/>
      </c>
    </row>
    <row r="3616" spans="2:24">
      <c r="B3616" s="78"/>
      <c r="C3616" s="77"/>
      <c r="D3616" s="78"/>
      <c r="E3616" s="77"/>
      <c r="K3616" s="52" t="str">
        <f t="shared" si="625"/>
        <v/>
      </c>
      <c r="L3616" s="83" t="str">
        <f t="shared" si="626"/>
        <v/>
      </c>
      <c r="M3616" s="53" t="str">
        <f>IF(K3616="","",COUNTIF($K$7:K3616,"ﾘｽﾄ１"))</f>
        <v/>
      </c>
      <c r="N3616" s="53" t="str">
        <f t="shared" si="627"/>
        <v/>
      </c>
      <c r="O3616" s="54" t="str">
        <f t="shared" si="628"/>
        <v/>
      </c>
      <c r="P3616" s="53" t="str">
        <f t="shared" si="619"/>
        <v/>
      </c>
      <c r="Q3616" s="52" t="str">
        <f t="shared" si="620"/>
        <v/>
      </c>
      <c r="R3616" s="55" t="str">
        <f t="shared" si="621"/>
        <v/>
      </c>
      <c r="S3616" s="52" t="str">
        <f t="shared" si="629"/>
        <v/>
      </c>
      <c r="T3616" s="83" t="str">
        <f t="shared" si="622"/>
        <v/>
      </c>
      <c r="U3616" s="53" t="str">
        <f>IF(S3616="","",COUNTIF($S$7:S3616,"該当２"))</f>
        <v/>
      </c>
      <c r="V3616" s="56" t="str">
        <f t="shared" si="623"/>
        <v/>
      </c>
      <c r="W3616" s="83" t="str">
        <f t="shared" si="624"/>
        <v/>
      </c>
      <c r="X3616" s="53" t="str">
        <f>IF(V3616="","",COUNTIF($V$7:V3616,"該当３"))</f>
        <v/>
      </c>
    </row>
    <row r="3617" spans="2:24">
      <c r="B3617" s="78"/>
      <c r="C3617" s="77"/>
      <c r="D3617" s="78"/>
      <c r="E3617" s="77"/>
      <c r="K3617" s="52" t="str">
        <f t="shared" si="625"/>
        <v/>
      </c>
      <c r="L3617" s="83" t="str">
        <f t="shared" si="626"/>
        <v/>
      </c>
      <c r="M3617" s="53" t="str">
        <f>IF(K3617="","",COUNTIF($K$7:K3617,"ﾘｽﾄ１"))</f>
        <v/>
      </c>
      <c r="N3617" s="53" t="str">
        <f t="shared" si="627"/>
        <v/>
      </c>
      <c r="O3617" s="54" t="str">
        <f t="shared" si="628"/>
        <v/>
      </c>
      <c r="P3617" s="53" t="str">
        <f t="shared" si="619"/>
        <v/>
      </c>
      <c r="Q3617" s="52" t="str">
        <f t="shared" si="620"/>
        <v/>
      </c>
      <c r="R3617" s="55" t="str">
        <f t="shared" si="621"/>
        <v/>
      </c>
      <c r="S3617" s="52" t="str">
        <f t="shared" si="629"/>
        <v/>
      </c>
      <c r="T3617" s="83" t="str">
        <f t="shared" si="622"/>
        <v/>
      </c>
      <c r="U3617" s="53" t="str">
        <f>IF(S3617="","",COUNTIF($S$7:S3617,"該当２"))</f>
        <v/>
      </c>
      <c r="V3617" s="56" t="str">
        <f t="shared" si="623"/>
        <v/>
      </c>
      <c r="W3617" s="83" t="str">
        <f t="shared" si="624"/>
        <v/>
      </c>
      <c r="X3617" s="53" t="str">
        <f>IF(V3617="","",COUNTIF($V$7:V3617,"該当３"))</f>
        <v/>
      </c>
    </row>
    <row r="3618" spans="2:24">
      <c r="B3618" s="78"/>
      <c r="C3618" s="77"/>
      <c r="D3618" s="78"/>
      <c r="E3618" s="77"/>
      <c r="K3618" s="52" t="str">
        <f t="shared" si="625"/>
        <v/>
      </c>
      <c r="L3618" s="83" t="str">
        <f t="shared" si="626"/>
        <v/>
      </c>
      <c r="M3618" s="53" t="str">
        <f>IF(K3618="","",COUNTIF($K$7:K3618,"ﾘｽﾄ１"))</f>
        <v/>
      </c>
      <c r="N3618" s="53" t="str">
        <f t="shared" si="627"/>
        <v/>
      </c>
      <c r="O3618" s="54" t="str">
        <f t="shared" si="628"/>
        <v/>
      </c>
      <c r="P3618" s="53" t="str">
        <f t="shared" si="619"/>
        <v/>
      </c>
      <c r="Q3618" s="52" t="str">
        <f t="shared" si="620"/>
        <v/>
      </c>
      <c r="R3618" s="55" t="str">
        <f t="shared" si="621"/>
        <v/>
      </c>
      <c r="S3618" s="52" t="str">
        <f t="shared" si="629"/>
        <v/>
      </c>
      <c r="T3618" s="83" t="str">
        <f t="shared" si="622"/>
        <v/>
      </c>
      <c r="U3618" s="53" t="str">
        <f>IF(S3618="","",COUNTIF($S$7:S3618,"該当２"))</f>
        <v/>
      </c>
      <c r="V3618" s="56" t="str">
        <f t="shared" si="623"/>
        <v/>
      </c>
      <c r="W3618" s="83" t="str">
        <f t="shared" si="624"/>
        <v/>
      </c>
      <c r="X3618" s="53" t="str">
        <f>IF(V3618="","",COUNTIF($V$7:V3618,"該当３"))</f>
        <v/>
      </c>
    </row>
    <row r="3619" spans="2:24">
      <c r="B3619" s="78"/>
      <c r="C3619" s="77"/>
      <c r="D3619" s="78"/>
      <c r="E3619" s="77"/>
      <c r="K3619" s="52" t="str">
        <f t="shared" si="625"/>
        <v/>
      </c>
      <c r="L3619" s="83" t="str">
        <f t="shared" si="626"/>
        <v/>
      </c>
      <c r="M3619" s="53" t="str">
        <f>IF(K3619="","",COUNTIF($K$7:K3619,"ﾘｽﾄ１"))</f>
        <v/>
      </c>
      <c r="N3619" s="53" t="str">
        <f t="shared" si="627"/>
        <v/>
      </c>
      <c r="O3619" s="54" t="str">
        <f t="shared" si="628"/>
        <v/>
      </c>
      <c r="P3619" s="53" t="str">
        <f t="shared" si="619"/>
        <v/>
      </c>
      <c r="Q3619" s="52" t="str">
        <f t="shared" si="620"/>
        <v/>
      </c>
      <c r="R3619" s="55" t="str">
        <f t="shared" si="621"/>
        <v/>
      </c>
      <c r="S3619" s="52" t="str">
        <f t="shared" si="629"/>
        <v/>
      </c>
      <c r="T3619" s="83" t="str">
        <f t="shared" si="622"/>
        <v/>
      </c>
      <c r="U3619" s="53" t="str">
        <f>IF(S3619="","",COUNTIF($S$7:S3619,"該当２"))</f>
        <v/>
      </c>
      <c r="V3619" s="56" t="str">
        <f t="shared" si="623"/>
        <v/>
      </c>
      <c r="W3619" s="83" t="str">
        <f t="shared" si="624"/>
        <v/>
      </c>
      <c r="X3619" s="53" t="str">
        <f>IF(V3619="","",COUNTIF($V$7:V3619,"該当３"))</f>
        <v/>
      </c>
    </row>
    <row r="3620" spans="2:24">
      <c r="B3620" s="78"/>
      <c r="C3620" s="77"/>
      <c r="D3620" s="78"/>
      <c r="E3620" s="77"/>
      <c r="K3620" s="52" t="str">
        <f t="shared" si="625"/>
        <v/>
      </c>
      <c r="L3620" s="83" t="str">
        <f t="shared" si="626"/>
        <v/>
      </c>
      <c r="M3620" s="53" t="str">
        <f>IF(K3620="","",COUNTIF($K$7:K3620,"ﾘｽﾄ１"))</f>
        <v/>
      </c>
      <c r="N3620" s="53" t="str">
        <f t="shared" si="627"/>
        <v/>
      </c>
      <c r="O3620" s="54" t="str">
        <f t="shared" si="628"/>
        <v/>
      </c>
      <c r="P3620" s="53" t="str">
        <f t="shared" si="619"/>
        <v/>
      </c>
      <c r="Q3620" s="52" t="str">
        <f t="shared" si="620"/>
        <v/>
      </c>
      <c r="R3620" s="55" t="str">
        <f t="shared" si="621"/>
        <v/>
      </c>
      <c r="S3620" s="52" t="str">
        <f t="shared" si="629"/>
        <v/>
      </c>
      <c r="T3620" s="83" t="str">
        <f t="shared" si="622"/>
        <v/>
      </c>
      <c r="U3620" s="53" t="str">
        <f>IF(S3620="","",COUNTIF($S$7:S3620,"該当２"))</f>
        <v/>
      </c>
      <c r="V3620" s="56" t="str">
        <f t="shared" si="623"/>
        <v/>
      </c>
      <c r="W3620" s="83" t="str">
        <f t="shared" si="624"/>
        <v/>
      </c>
      <c r="X3620" s="53" t="str">
        <f>IF(V3620="","",COUNTIF($V$7:V3620,"該当３"))</f>
        <v/>
      </c>
    </row>
    <row r="3621" spans="2:24">
      <c r="B3621" s="78"/>
      <c r="C3621" s="77"/>
      <c r="D3621" s="78"/>
      <c r="E3621" s="77"/>
      <c r="K3621" s="52" t="str">
        <f t="shared" si="625"/>
        <v/>
      </c>
      <c r="L3621" s="83" t="str">
        <f t="shared" si="626"/>
        <v/>
      </c>
      <c r="M3621" s="53" t="str">
        <f>IF(K3621="","",COUNTIF($K$7:K3621,"ﾘｽﾄ１"))</f>
        <v/>
      </c>
      <c r="N3621" s="53" t="str">
        <f t="shared" si="627"/>
        <v/>
      </c>
      <c r="O3621" s="54" t="str">
        <f t="shared" si="628"/>
        <v/>
      </c>
      <c r="P3621" s="53" t="str">
        <f t="shared" si="619"/>
        <v/>
      </c>
      <c r="Q3621" s="52" t="str">
        <f t="shared" si="620"/>
        <v/>
      </c>
      <c r="R3621" s="55" t="str">
        <f t="shared" si="621"/>
        <v/>
      </c>
      <c r="S3621" s="52" t="str">
        <f t="shared" si="629"/>
        <v/>
      </c>
      <c r="T3621" s="83" t="str">
        <f t="shared" si="622"/>
        <v/>
      </c>
      <c r="U3621" s="53" t="str">
        <f>IF(S3621="","",COUNTIF($S$7:S3621,"該当２"))</f>
        <v/>
      </c>
      <c r="V3621" s="56" t="str">
        <f t="shared" si="623"/>
        <v/>
      </c>
      <c r="W3621" s="83" t="str">
        <f t="shared" si="624"/>
        <v/>
      </c>
      <c r="X3621" s="53" t="str">
        <f>IF(V3621="","",COUNTIF($V$7:V3621,"該当３"))</f>
        <v/>
      </c>
    </row>
    <row r="3622" spans="2:24">
      <c r="B3622" s="78"/>
      <c r="C3622" s="77"/>
      <c r="D3622" s="78"/>
      <c r="E3622" s="77"/>
      <c r="K3622" s="52" t="str">
        <f t="shared" si="625"/>
        <v/>
      </c>
      <c r="L3622" s="83" t="str">
        <f t="shared" si="626"/>
        <v/>
      </c>
      <c r="M3622" s="53" t="str">
        <f>IF(K3622="","",COUNTIF($K$7:K3622,"ﾘｽﾄ１"))</f>
        <v/>
      </c>
      <c r="N3622" s="53" t="str">
        <f t="shared" si="627"/>
        <v/>
      </c>
      <c r="O3622" s="54" t="str">
        <f t="shared" si="628"/>
        <v/>
      </c>
      <c r="P3622" s="53" t="str">
        <f t="shared" si="619"/>
        <v/>
      </c>
      <c r="Q3622" s="52" t="str">
        <f t="shared" si="620"/>
        <v/>
      </c>
      <c r="R3622" s="55" t="str">
        <f t="shared" si="621"/>
        <v/>
      </c>
      <c r="S3622" s="52" t="str">
        <f t="shared" si="629"/>
        <v/>
      </c>
      <c r="T3622" s="83" t="str">
        <f t="shared" si="622"/>
        <v/>
      </c>
      <c r="U3622" s="53" t="str">
        <f>IF(S3622="","",COUNTIF($S$7:S3622,"該当２"))</f>
        <v/>
      </c>
      <c r="V3622" s="56" t="str">
        <f t="shared" si="623"/>
        <v/>
      </c>
      <c r="W3622" s="83" t="str">
        <f t="shared" si="624"/>
        <v/>
      </c>
      <c r="X3622" s="53" t="str">
        <f>IF(V3622="","",COUNTIF($V$7:V3622,"該当３"))</f>
        <v/>
      </c>
    </row>
    <row r="3623" spans="2:24">
      <c r="B3623" s="78"/>
      <c r="C3623" s="77"/>
      <c r="D3623" s="78"/>
      <c r="E3623" s="77"/>
      <c r="K3623" s="52" t="str">
        <f t="shared" si="625"/>
        <v/>
      </c>
      <c r="L3623" s="83" t="str">
        <f t="shared" si="626"/>
        <v/>
      </c>
      <c r="M3623" s="53" t="str">
        <f>IF(K3623="","",COUNTIF($K$7:K3623,"ﾘｽﾄ１"))</f>
        <v/>
      </c>
      <c r="N3623" s="53" t="str">
        <f t="shared" si="627"/>
        <v/>
      </c>
      <c r="O3623" s="54" t="str">
        <f t="shared" si="628"/>
        <v/>
      </c>
      <c r="P3623" s="53" t="str">
        <f t="shared" si="619"/>
        <v/>
      </c>
      <c r="Q3623" s="52" t="str">
        <f t="shared" si="620"/>
        <v/>
      </c>
      <c r="R3623" s="55" t="str">
        <f t="shared" si="621"/>
        <v/>
      </c>
      <c r="S3623" s="52" t="str">
        <f t="shared" si="629"/>
        <v/>
      </c>
      <c r="T3623" s="83" t="str">
        <f t="shared" si="622"/>
        <v/>
      </c>
      <c r="U3623" s="53" t="str">
        <f>IF(S3623="","",COUNTIF($S$7:S3623,"該当２"))</f>
        <v/>
      </c>
      <c r="V3623" s="56" t="str">
        <f t="shared" si="623"/>
        <v/>
      </c>
      <c r="W3623" s="83" t="str">
        <f t="shared" si="624"/>
        <v/>
      </c>
      <c r="X3623" s="53" t="str">
        <f>IF(V3623="","",COUNTIF($V$7:V3623,"該当３"))</f>
        <v/>
      </c>
    </row>
    <row r="3624" spans="2:24">
      <c r="B3624" s="78"/>
      <c r="C3624" s="77"/>
      <c r="D3624" s="78"/>
      <c r="E3624" s="77"/>
      <c r="K3624" s="52" t="str">
        <f t="shared" si="625"/>
        <v/>
      </c>
      <c r="L3624" s="83" t="str">
        <f t="shared" si="626"/>
        <v/>
      </c>
      <c r="M3624" s="53" t="str">
        <f>IF(K3624="","",COUNTIF($K$7:K3624,"ﾘｽﾄ１"))</f>
        <v/>
      </c>
      <c r="N3624" s="53" t="str">
        <f t="shared" si="627"/>
        <v/>
      </c>
      <c r="O3624" s="54" t="str">
        <f t="shared" si="628"/>
        <v/>
      </c>
      <c r="P3624" s="53" t="str">
        <f t="shared" si="619"/>
        <v/>
      </c>
      <c r="Q3624" s="52" t="str">
        <f t="shared" si="620"/>
        <v/>
      </c>
      <c r="R3624" s="55" t="str">
        <f t="shared" si="621"/>
        <v/>
      </c>
      <c r="S3624" s="52" t="str">
        <f t="shared" si="629"/>
        <v/>
      </c>
      <c r="T3624" s="83" t="str">
        <f t="shared" si="622"/>
        <v/>
      </c>
      <c r="U3624" s="53" t="str">
        <f>IF(S3624="","",COUNTIF($S$7:S3624,"該当２"))</f>
        <v/>
      </c>
      <c r="V3624" s="56" t="str">
        <f t="shared" si="623"/>
        <v/>
      </c>
      <c r="W3624" s="83" t="str">
        <f t="shared" si="624"/>
        <v/>
      </c>
      <c r="X3624" s="53" t="str">
        <f>IF(V3624="","",COUNTIF($V$7:V3624,"該当３"))</f>
        <v/>
      </c>
    </row>
    <row r="3625" spans="2:24">
      <c r="B3625" s="78"/>
      <c r="C3625" s="77"/>
      <c r="D3625" s="78"/>
      <c r="E3625" s="77"/>
      <c r="K3625" s="52" t="str">
        <f t="shared" si="625"/>
        <v/>
      </c>
      <c r="L3625" s="83" t="str">
        <f t="shared" si="626"/>
        <v/>
      </c>
      <c r="M3625" s="53" t="str">
        <f>IF(K3625="","",COUNTIF($K$7:K3625,"ﾘｽﾄ１"))</f>
        <v/>
      </c>
      <c r="N3625" s="53" t="str">
        <f t="shared" si="627"/>
        <v/>
      </c>
      <c r="O3625" s="54" t="str">
        <f t="shared" si="628"/>
        <v/>
      </c>
      <c r="P3625" s="53" t="str">
        <f t="shared" si="619"/>
        <v/>
      </c>
      <c r="Q3625" s="52" t="str">
        <f t="shared" si="620"/>
        <v/>
      </c>
      <c r="R3625" s="55" t="str">
        <f t="shared" si="621"/>
        <v/>
      </c>
      <c r="S3625" s="52" t="str">
        <f t="shared" si="629"/>
        <v/>
      </c>
      <c r="T3625" s="83" t="str">
        <f t="shared" si="622"/>
        <v/>
      </c>
      <c r="U3625" s="53" t="str">
        <f>IF(S3625="","",COUNTIF($S$7:S3625,"該当２"))</f>
        <v/>
      </c>
      <c r="V3625" s="56" t="str">
        <f t="shared" si="623"/>
        <v/>
      </c>
      <c r="W3625" s="83" t="str">
        <f t="shared" si="624"/>
        <v/>
      </c>
      <c r="X3625" s="53" t="str">
        <f>IF(V3625="","",COUNTIF($V$7:V3625,"該当３"))</f>
        <v/>
      </c>
    </row>
    <row r="3626" spans="2:24">
      <c r="B3626" s="78"/>
      <c r="C3626" s="77"/>
      <c r="D3626" s="78"/>
      <c r="E3626" s="77"/>
      <c r="K3626" s="52" t="str">
        <f t="shared" si="625"/>
        <v/>
      </c>
      <c r="L3626" s="83" t="str">
        <f t="shared" si="626"/>
        <v/>
      </c>
      <c r="M3626" s="53" t="str">
        <f>IF(K3626="","",COUNTIF($K$7:K3626,"ﾘｽﾄ１"))</f>
        <v/>
      </c>
      <c r="N3626" s="53" t="str">
        <f t="shared" si="627"/>
        <v/>
      </c>
      <c r="O3626" s="54" t="str">
        <f t="shared" si="628"/>
        <v/>
      </c>
      <c r="P3626" s="53" t="str">
        <f t="shared" si="619"/>
        <v/>
      </c>
      <c r="Q3626" s="52" t="str">
        <f t="shared" si="620"/>
        <v/>
      </c>
      <c r="R3626" s="55" t="str">
        <f t="shared" si="621"/>
        <v/>
      </c>
      <c r="S3626" s="52" t="str">
        <f t="shared" si="629"/>
        <v/>
      </c>
      <c r="T3626" s="83" t="str">
        <f t="shared" si="622"/>
        <v/>
      </c>
      <c r="U3626" s="53" t="str">
        <f>IF(S3626="","",COUNTIF($S$7:S3626,"該当２"))</f>
        <v/>
      </c>
      <c r="V3626" s="56" t="str">
        <f t="shared" si="623"/>
        <v/>
      </c>
      <c r="W3626" s="83" t="str">
        <f t="shared" si="624"/>
        <v/>
      </c>
      <c r="X3626" s="53" t="str">
        <f>IF(V3626="","",COUNTIF($V$7:V3626,"該当３"))</f>
        <v/>
      </c>
    </row>
    <row r="3627" spans="2:24">
      <c r="B3627" s="78"/>
      <c r="C3627" s="77"/>
      <c r="D3627" s="78"/>
      <c r="E3627" s="77"/>
      <c r="K3627" s="52" t="str">
        <f t="shared" si="625"/>
        <v/>
      </c>
      <c r="L3627" s="83" t="str">
        <f t="shared" si="626"/>
        <v/>
      </c>
      <c r="M3627" s="53" t="str">
        <f>IF(K3627="","",COUNTIF($K$7:K3627,"ﾘｽﾄ１"))</f>
        <v/>
      </c>
      <c r="N3627" s="53" t="str">
        <f t="shared" si="627"/>
        <v/>
      </c>
      <c r="O3627" s="54" t="str">
        <f t="shared" si="628"/>
        <v/>
      </c>
      <c r="P3627" s="53" t="str">
        <f t="shared" si="619"/>
        <v/>
      </c>
      <c r="Q3627" s="52" t="str">
        <f t="shared" si="620"/>
        <v/>
      </c>
      <c r="R3627" s="55" t="str">
        <f t="shared" si="621"/>
        <v/>
      </c>
      <c r="S3627" s="52" t="str">
        <f t="shared" si="629"/>
        <v/>
      </c>
      <c r="T3627" s="83" t="str">
        <f t="shared" si="622"/>
        <v/>
      </c>
      <c r="U3627" s="53" t="str">
        <f>IF(S3627="","",COUNTIF($S$7:S3627,"該当２"))</f>
        <v/>
      </c>
      <c r="V3627" s="56" t="str">
        <f t="shared" si="623"/>
        <v/>
      </c>
      <c r="W3627" s="83" t="str">
        <f t="shared" si="624"/>
        <v/>
      </c>
      <c r="X3627" s="53" t="str">
        <f>IF(V3627="","",COUNTIF($V$7:V3627,"該当３"))</f>
        <v/>
      </c>
    </row>
    <row r="3628" spans="2:24">
      <c r="B3628" s="78"/>
      <c r="C3628" s="77"/>
      <c r="D3628" s="78"/>
      <c r="E3628" s="77"/>
      <c r="K3628" s="52" t="str">
        <f t="shared" si="625"/>
        <v/>
      </c>
      <c r="L3628" s="83" t="str">
        <f t="shared" si="626"/>
        <v/>
      </c>
      <c r="M3628" s="53" t="str">
        <f>IF(K3628="","",COUNTIF($K$7:K3628,"ﾘｽﾄ１"))</f>
        <v/>
      </c>
      <c r="N3628" s="53" t="str">
        <f t="shared" si="627"/>
        <v/>
      </c>
      <c r="O3628" s="54" t="str">
        <f t="shared" si="628"/>
        <v/>
      </c>
      <c r="P3628" s="53" t="str">
        <f t="shared" si="619"/>
        <v/>
      </c>
      <c r="Q3628" s="52" t="str">
        <f t="shared" si="620"/>
        <v/>
      </c>
      <c r="R3628" s="55" t="str">
        <f t="shared" si="621"/>
        <v/>
      </c>
      <c r="S3628" s="52" t="str">
        <f t="shared" si="629"/>
        <v/>
      </c>
      <c r="T3628" s="83" t="str">
        <f t="shared" si="622"/>
        <v/>
      </c>
      <c r="U3628" s="53" t="str">
        <f>IF(S3628="","",COUNTIF($S$7:S3628,"該当２"))</f>
        <v/>
      </c>
      <c r="V3628" s="56" t="str">
        <f t="shared" si="623"/>
        <v/>
      </c>
      <c r="W3628" s="83" t="str">
        <f t="shared" si="624"/>
        <v/>
      </c>
      <c r="X3628" s="53" t="str">
        <f>IF(V3628="","",COUNTIF($V$7:V3628,"該当３"))</f>
        <v/>
      </c>
    </row>
    <row r="3629" spans="2:24">
      <c r="B3629" s="78"/>
      <c r="C3629" s="77"/>
      <c r="D3629" s="78"/>
      <c r="E3629" s="77"/>
      <c r="K3629" s="52" t="str">
        <f t="shared" si="625"/>
        <v/>
      </c>
      <c r="L3629" s="83" t="str">
        <f t="shared" si="626"/>
        <v/>
      </c>
      <c r="M3629" s="53" t="str">
        <f>IF(K3629="","",COUNTIF($K$7:K3629,"ﾘｽﾄ１"))</f>
        <v/>
      </c>
      <c r="N3629" s="53" t="str">
        <f t="shared" si="627"/>
        <v/>
      </c>
      <c r="O3629" s="54" t="str">
        <f t="shared" si="628"/>
        <v/>
      </c>
      <c r="P3629" s="53" t="str">
        <f t="shared" si="619"/>
        <v/>
      </c>
      <c r="Q3629" s="52" t="str">
        <f t="shared" si="620"/>
        <v/>
      </c>
      <c r="R3629" s="55" t="str">
        <f t="shared" si="621"/>
        <v/>
      </c>
      <c r="S3629" s="52" t="str">
        <f t="shared" si="629"/>
        <v/>
      </c>
      <c r="T3629" s="83" t="str">
        <f t="shared" si="622"/>
        <v/>
      </c>
      <c r="U3629" s="53" t="str">
        <f>IF(S3629="","",COUNTIF($S$7:S3629,"該当２"))</f>
        <v/>
      </c>
      <c r="V3629" s="56" t="str">
        <f t="shared" si="623"/>
        <v/>
      </c>
      <c r="W3629" s="83" t="str">
        <f t="shared" si="624"/>
        <v/>
      </c>
      <c r="X3629" s="53" t="str">
        <f>IF(V3629="","",COUNTIF($V$7:V3629,"該当３"))</f>
        <v/>
      </c>
    </row>
    <row r="3630" spans="2:24">
      <c r="B3630" s="78"/>
      <c r="C3630" s="77"/>
      <c r="D3630" s="78"/>
      <c r="E3630" s="77"/>
      <c r="K3630" s="52" t="str">
        <f t="shared" si="625"/>
        <v/>
      </c>
      <c r="L3630" s="83" t="str">
        <f t="shared" si="626"/>
        <v/>
      </c>
      <c r="M3630" s="53" t="str">
        <f>IF(K3630="","",COUNTIF($K$7:K3630,"ﾘｽﾄ１"))</f>
        <v/>
      </c>
      <c r="N3630" s="53" t="str">
        <f t="shared" si="627"/>
        <v/>
      </c>
      <c r="O3630" s="54" t="str">
        <f t="shared" si="628"/>
        <v/>
      </c>
      <c r="P3630" s="53" t="str">
        <f t="shared" si="619"/>
        <v/>
      </c>
      <c r="Q3630" s="52" t="str">
        <f t="shared" si="620"/>
        <v/>
      </c>
      <c r="R3630" s="55" t="str">
        <f t="shared" si="621"/>
        <v/>
      </c>
      <c r="S3630" s="52" t="str">
        <f t="shared" si="629"/>
        <v/>
      </c>
      <c r="T3630" s="83" t="str">
        <f t="shared" si="622"/>
        <v/>
      </c>
      <c r="U3630" s="53" t="str">
        <f>IF(S3630="","",COUNTIF($S$7:S3630,"該当２"))</f>
        <v/>
      </c>
      <c r="V3630" s="56" t="str">
        <f t="shared" si="623"/>
        <v/>
      </c>
      <c r="W3630" s="83" t="str">
        <f t="shared" si="624"/>
        <v/>
      </c>
      <c r="X3630" s="53" t="str">
        <f>IF(V3630="","",COUNTIF($V$7:V3630,"該当３"))</f>
        <v/>
      </c>
    </row>
    <row r="3631" spans="2:24">
      <c r="B3631" s="78"/>
      <c r="C3631" s="77"/>
      <c r="D3631" s="78"/>
      <c r="E3631" s="77"/>
      <c r="K3631" s="52" t="str">
        <f t="shared" si="625"/>
        <v/>
      </c>
      <c r="L3631" s="83" t="str">
        <f t="shared" si="626"/>
        <v/>
      </c>
      <c r="M3631" s="53" t="str">
        <f>IF(K3631="","",COUNTIF($K$7:K3631,"ﾘｽﾄ１"))</f>
        <v/>
      </c>
      <c r="N3631" s="53" t="str">
        <f t="shared" si="627"/>
        <v/>
      </c>
      <c r="O3631" s="54" t="str">
        <f t="shared" si="628"/>
        <v/>
      </c>
      <c r="P3631" s="53" t="str">
        <f t="shared" si="619"/>
        <v/>
      </c>
      <c r="Q3631" s="52" t="str">
        <f t="shared" si="620"/>
        <v/>
      </c>
      <c r="R3631" s="55" t="str">
        <f t="shared" si="621"/>
        <v/>
      </c>
      <c r="S3631" s="52" t="str">
        <f t="shared" si="629"/>
        <v/>
      </c>
      <c r="T3631" s="83" t="str">
        <f t="shared" si="622"/>
        <v/>
      </c>
      <c r="U3631" s="53" t="str">
        <f>IF(S3631="","",COUNTIF($S$7:S3631,"該当２"))</f>
        <v/>
      </c>
      <c r="V3631" s="56" t="str">
        <f t="shared" si="623"/>
        <v/>
      </c>
      <c r="W3631" s="83" t="str">
        <f t="shared" si="624"/>
        <v/>
      </c>
      <c r="X3631" s="53" t="str">
        <f>IF(V3631="","",COUNTIF($V$7:V3631,"該当３"))</f>
        <v/>
      </c>
    </row>
    <row r="3632" spans="2:24">
      <c r="B3632" s="78"/>
      <c r="C3632" s="77"/>
      <c r="D3632" s="78"/>
      <c r="E3632" s="77"/>
      <c r="K3632" s="52" t="str">
        <f t="shared" si="625"/>
        <v/>
      </c>
      <c r="L3632" s="83" t="str">
        <f t="shared" si="626"/>
        <v/>
      </c>
      <c r="M3632" s="53" t="str">
        <f>IF(K3632="","",COUNTIF($K$7:K3632,"ﾘｽﾄ１"))</f>
        <v/>
      </c>
      <c r="N3632" s="53" t="str">
        <f t="shared" si="627"/>
        <v/>
      </c>
      <c r="O3632" s="54" t="str">
        <f t="shared" si="628"/>
        <v/>
      </c>
      <c r="P3632" s="53" t="str">
        <f t="shared" si="619"/>
        <v/>
      </c>
      <c r="Q3632" s="52" t="str">
        <f t="shared" si="620"/>
        <v/>
      </c>
      <c r="R3632" s="55" t="str">
        <f t="shared" si="621"/>
        <v/>
      </c>
      <c r="S3632" s="52" t="str">
        <f t="shared" si="629"/>
        <v/>
      </c>
      <c r="T3632" s="83" t="str">
        <f t="shared" si="622"/>
        <v/>
      </c>
      <c r="U3632" s="53" t="str">
        <f>IF(S3632="","",COUNTIF($S$7:S3632,"該当２"))</f>
        <v/>
      </c>
      <c r="V3632" s="56" t="str">
        <f t="shared" si="623"/>
        <v/>
      </c>
      <c r="W3632" s="83" t="str">
        <f t="shared" si="624"/>
        <v/>
      </c>
      <c r="X3632" s="53" t="str">
        <f>IF(V3632="","",COUNTIF($V$7:V3632,"該当３"))</f>
        <v/>
      </c>
    </row>
    <row r="3633" spans="2:24">
      <c r="B3633" s="78"/>
      <c r="C3633" s="77"/>
      <c r="D3633" s="78"/>
      <c r="E3633" s="77"/>
      <c r="K3633" s="52" t="str">
        <f t="shared" si="625"/>
        <v/>
      </c>
      <c r="L3633" s="83" t="str">
        <f t="shared" si="626"/>
        <v/>
      </c>
      <c r="M3633" s="53" t="str">
        <f>IF(K3633="","",COUNTIF($K$7:K3633,"ﾘｽﾄ１"))</f>
        <v/>
      </c>
      <c r="N3633" s="53" t="str">
        <f t="shared" si="627"/>
        <v/>
      </c>
      <c r="O3633" s="54" t="str">
        <f t="shared" si="628"/>
        <v/>
      </c>
      <c r="P3633" s="53" t="str">
        <f t="shared" si="619"/>
        <v/>
      </c>
      <c r="Q3633" s="52" t="str">
        <f t="shared" si="620"/>
        <v/>
      </c>
      <c r="R3633" s="55" t="str">
        <f t="shared" si="621"/>
        <v/>
      </c>
      <c r="S3633" s="52" t="str">
        <f t="shared" si="629"/>
        <v/>
      </c>
      <c r="T3633" s="83" t="str">
        <f t="shared" si="622"/>
        <v/>
      </c>
      <c r="U3633" s="53" t="str">
        <f>IF(S3633="","",COUNTIF($S$7:S3633,"該当２"))</f>
        <v/>
      </c>
      <c r="V3633" s="56" t="str">
        <f t="shared" si="623"/>
        <v/>
      </c>
      <c r="W3633" s="83" t="str">
        <f t="shared" si="624"/>
        <v/>
      </c>
      <c r="X3633" s="53" t="str">
        <f>IF(V3633="","",COUNTIF($V$7:V3633,"該当３"))</f>
        <v/>
      </c>
    </row>
    <row r="3634" spans="2:24">
      <c r="B3634" s="78"/>
      <c r="C3634" s="77"/>
      <c r="D3634" s="78"/>
      <c r="E3634" s="77"/>
      <c r="K3634" s="52" t="str">
        <f t="shared" si="625"/>
        <v/>
      </c>
      <c r="L3634" s="83" t="str">
        <f t="shared" si="626"/>
        <v/>
      </c>
      <c r="M3634" s="53" t="str">
        <f>IF(K3634="","",COUNTIF($K$7:K3634,"ﾘｽﾄ１"))</f>
        <v/>
      </c>
      <c r="N3634" s="53" t="str">
        <f t="shared" si="627"/>
        <v/>
      </c>
      <c r="O3634" s="54" t="str">
        <f t="shared" si="628"/>
        <v/>
      </c>
      <c r="P3634" s="53" t="str">
        <f t="shared" si="619"/>
        <v/>
      </c>
      <c r="Q3634" s="52" t="str">
        <f t="shared" si="620"/>
        <v/>
      </c>
      <c r="R3634" s="55" t="str">
        <f t="shared" si="621"/>
        <v/>
      </c>
      <c r="S3634" s="52" t="str">
        <f t="shared" si="629"/>
        <v/>
      </c>
      <c r="T3634" s="83" t="str">
        <f t="shared" si="622"/>
        <v/>
      </c>
      <c r="U3634" s="53" t="str">
        <f>IF(S3634="","",COUNTIF($S$7:S3634,"該当２"))</f>
        <v/>
      </c>
      <c r="V3634" s="56" t="str">
        <f t="shared" si="623"/>
        <v/>
      </c>
      <c r="W3634" s="83" t="str">
        <f t="shared" si="624"/>
        <v/>
      </c>
      <c r="X3634" s="53" t="str">
        <f>IF(V3634="","",COUNTIF($V$7:V3634,"該当３"))</f>
        <v/>
      </c>
    </row>
    <row r="3635" spans="2:24">
      <c r="B3635" s="78"/>
      <c r="C3635" s="77"/>
      <c r="D3635" s="78"/>
      <c r="E3635" s="77"/>
      <c r="K3635" s="52" t="str">
        <f t="shared" si="625"/>
        <v/>
      </c>
      <c r="L3635" s="83" t="str">
        <f t="shared" si="626"/>
        <v/>
      </c>
      <c r="M3635" s="53" t="str">
        <f>IF(K3635="","",COUNTIF($K$7:K3635,"ﾘｽﾄ１"))</f>
        <v/>
      </c>
      <c r="N3635" s="53" t="str">
        <f t="shared" si="627"/>
        <v/>
      </c>
      <c r="O3635" s="54" t="str">
        <f t="shared" si="628"/>
        <v/>
      </c>
      <c r="P3635" s="53" t="str">
        <f t="shared" si="619"/>
        <v/>
      </c>
      <c r="Q3635" s="52" t="str">
        <f t="shared" si="620"/>
        <v/>
      </c>
      <c r="R3635" s="55" t="str">
        <f t="shared" si="621"/>
        <v/>
      </c>
      <c r="S3635" s="52" t="str">
        <f t="shared" si="629"/>
        <v/>
      </c>
      <c r="T3635" s="83" t="str">
        <f t="shared" si="622"/>
        <v/>
      </c>
      <c r="U3635" s="53" t="str">
        <f>IF(S3635="","",COUNTIF($S$7:S3635,"該当２"))</f>
        <v/>
      </c>
      <c r="V3635" s="56" t="str">
        <f t="shared" si="623"/>
        <v/>
      </c>
      <c r="W3635" s="83" t="str">
        <f t="shared" si="624"/>
        <v/>
      </c>
      <c r="X3635" s="53" t="str">
        <f>IF(V3635="","",COUNTIF($V$7:V3635,"該当３"))</f>
        <v/>
      </c>
    </row>
    <row r="3636" spans="2:24">
      <c r="B3636" s="78"/>
      <c r="C3636" s="77"/>
      <c r="D3636" s="78"/>
      <c r="E3636" s="77"/>
      <c r="K3636" s="52" t="str">
        <f t="shared" si="625"/>
        <v/>
      </c>
      <c r="L3636" s="83" t="str">
        <f t="shared" si="626"/>
        <v/>
      </c>
      <c r="M3636" s="53" t="str">
        <f>IF(K3636="","",COUNTIF($K$7:K3636,"ﾘｽﾄ１"))</f>
        <v/>
      </c>
      <c r="N3636" s="53" t="str">
        <f t="shared" si="627"/>
        <v/>
      </c>
      <c r="O3636" s="54" t="str">
        <f t="shared" si="628"/>
        <v/>
      </c>
      <c r="P3636" s="53" t="str">
        <f t="shared" si="619"/>
        <v/>
      </c>
      <c r="Q3636" s="52" t="str">
        <f t="shared" si="620"/>
        <v/>
      </c>
      <c r="R3636" s="55" t="str">
        <f t="shared" si="621"/>
        <v/>
      </c>
      <c r="S3636" s="52" t="str">
        <f t="shared" si="629"/>
        <v/>
      </c>
      <c r="T3636" s="83" t="str">
        <f t="shared" si="622"/>
        <v/>
      </c>
      <c r="U3636" s="53" t="str">
        <f>IF(S3636="","",COUNTIF($S$7:S3636,"該当２"))</f>
        <v/>
      </c>
      <c r="V3636" s="56" t="str">
        <f t="shared" si="623"/>
        <v/>
      </c>
      <c r="W3636" s="83" t="str">
        <f t="shared" si="624"/>
        <v/>
      </c>
      <c r="X3636" s="53" t="str">
        <f>IF(V3636="","",COUNTIF($V$7:V3636,"該当３"))</f>
        <v/>
      </c>
    </row>
    <row r="3637" spans="2:24">
      <c r="B3637" s="78"/>
      <c r="C3637" s="77"/>
      <c r="D3637" s="78"/>
      <c r="E3637" s="77"/>
      <c r="K3637" s="52" t="str">
        <f t="shared" si="625"/>
        <v/>
      </c>
      <c r="L3637" s="83" t="str">
        <f t="shared" si="626"/>
        <v/>
      </c>
      <c r="M3637" s="53" t="str">
        <f>IF(K3637="","",COUNTIF($K$7:K3637,"ﾘｽﾄ１"))</f>
        <v/>
      </c>
      <c r="N3637" s="53" t="str">
        <f t="shared" si="627"/>
        <v/>
      </c>
      <c r="O3637" s="54" t="str">
        <f t="shared" si="628"/>
        <v/>
      </c>
      <c r="P3637" s="53" t="str">
        <f t="shared" si="619"/>
        <v/>
      </c>
      <c r="Q3637" s="52" t="str">
        <f t="shared" si="620"/>
        <v/>
      </c>
      <c r="R3637" s="55" t="str">
        <f t="shared" si="621"/>
        <v/>
      </c>
      <c r="S3637" s="52" t="str">
        <f t="shared" si="629"/>
        <v/>
      </c>
      <c r="T3637" s="83" t="str">
        <f t="shared" si="622"/>
        <v/>
      </c>
      <c r="U3637" s="53" t="str">
        <f>IF(S3637="","",COUNTIF($S$7:S3637,"該当２"))</f>
        <v/>
      </c>
      <c r="V3637" s="56" t="str">
        <f t="shared" si="623"/>
        <v/>
      </c>
      <c r="W3637" s="83" t="str">
        <f t="shared" si="624"/>
        <v/>
      </c>
      <c r="X3637" s="53" t="str">
        <f>IF(V3637="","",COUNTIF($V$7:V3637,"該当３"))</f>
        <v/>
      </c>
    </row>
    <row r="3638" spans="2:24">
      <c r="B3638" s="78"/>
      <c r="C3638" s="77"/>
      <c r="D3638" s="78"/>
      <c r="E3638" s="77"/>
      <c r="H3638" s="84"/>
      <c r="K3638" s="52" t="str">
        <f t="shared" si="625"/>
        <v/>
      </c>
      <c r="L3638" s="83" t="str">
        <f t="shared" si="626"/>
        <v/>
      </c>
      <c r="M3638" s="53" t="str">
        <f>IF(K3638="","",COUNTIF($K$7:K3638,"ﾘｽﾄ１"))</f>
        <v/>
      </c>
      <c r="N3638" s="53" t="str">
        <f t="shared" si="627"/>
        <v/>
      </c>
      <c r="O3638" s="54" t="str">
        <f t="shared" si="628"/>
        <v/>
      </c>
      <c r="P3638" s="53" t="str">
        <f t="shared" si="619"/>
        <v/>
      </c>
      <c r="Q3638" s="52" t="str">
        <f t="shared" si="620"/>
        <v/>
      </c>
      <c r="R3638" s="55" t="str">
        <f t="shared" si="621"/>
        <v/>
      </c>
      <c r="S3638" s="52" t="str">
        <f t="shared" si="629"/>
        <v/>
      </c>
      <c r="T3638" s="83" t="str">
        <f t="shared" si="622"/>
        <v/>
      </c>
      <c r="U3638" s="53" t="str">
        <f>IF(S3638="","",COUNTIF($S$7:S3638,"該当２"))</f>
        <v/>
      </c>
      <c r="V3638" s="56" t="str">
        <f t="shared" si="623"/>
        <v/>
      </c>
      <c r="W3638" s="83" t="str">
        <f t="shared" si="624"/>
        <v/>
      </c>
      <c r="X3638" s="53" t="str">
        <f>IF(V3638="","",COUNTIF($V$7:V3638,"該当３"))</f>
        <v/>
      </c>
    </row>
    <row r="3639" spans="2:24">
      <c r="B3639" s="78"/>
      <c r="C3639" s="77"/>
      <c r="D3639" s="78"/>
      <c r="E3639" s="77"/>
      <c r="H3639" s="85"/>
      <c r="K3639" s="52" t="str">
        <f t="shared" si="625"/>
        <v/>
      </c>
      <c r="L3639" s="83" t="str">
        <f t="shared" si="626"/>
        <v/>
      </c>
      <c r="M3639" s="53" t="str">
        <f>IF(K3639="","",COUNTIF($K$7:K3639,"ﾘｽﾄ１"))</f>
        <v/>
      </c>
      <c r="N3639" s="53" t="str">
        <f t="shared" si="627"/>
        <v/>
      </c>
      <c r="O3639" s="54" t="str">
        <f t="shared" si="628"/>
        <v/>
      </c>
      <c r="P3639" s="53" t="str">
        <f t="shared" si="619"/>
        <v/>
      </c>
      <c r="Q3639" s="52" t="str">
        <f t="shared" si="620"/>
        <v/>
      </c>
      <c r="R3639" s="55" t="str">
        <f t="shared" si="621"/>
        <v/>
      </c>
      <c r="S3639" s="52" t="str">
        <f t="shared" si="629"/>
        <v/>
      </c>
      <c r="T3639" s="83" t="str">
        <f t="shared" si="622"/>
        <v/>
      </c>
      <c r="U3639" s="53" t="str">
        <f>IF(S3639="","",COUNTIF($S$7:S3639,"該当２"))</f>
        <v/>
      </c>
      <c r="V3639" s="56" t="str">
        <f t="shared" si="623"/>
        <v/>
      </c>
      <c r="W3639" s="83" t="str">
        <f t="shared" si="624"/>
        <v/>
      </c>
      <c r="X3639" s="53" t="str">
        <f>IF(V3639="","",COUNTIF($V$7:V3639,"該当３"))</f>
        <v/>
      </c>
    </row>
    <row r="3640" spans="2:24">
      <c r="B3640" s="78"/>
      <c r="C3640" s="77"/>
      <c r="D3640" s="78"/>
      <c r="E3640" s="77"/>
      <c r="H3640" s="85"/>
      <c r="K3640" s="52" t="str">
        <f t="shared" si="625"/>
        <v/>
      </c>
      <c r="L3640" s="83" t="str">
        <f t="shared" si="626"/>
        <v/>
      </c>
      <c r="M3640" s="53" t="str">
        <f>IF(K3640="","",COUNTIF($K$7:K3640,"ﾘｽﾄ１"))</f>
        <v/>
      </c>
      <c r="N3640" s="53" t="str">
        <f t="shared" si="627"/>
        <v/>
      </c>
      <c r="O3640" s="54" t="str">
        <f t="shared" si="628"/>
        <v/>
      </c>
      <c r="P3640" s="53" t="str">
        <f t="shared" si="619"/>
        <v/>
      </c>
      <c r="Q3640" s="52" t="str">
        <f t="shared" si="620"/>
        <v/>
      </c>
      <c r="R3640" s="55" t="str">
        <f t="shared" si="621"/>
        <v/>
      </c>
      <c r="S3640" s="52" t="str">
        <f t="shared" si="629"/>
        <v/>
      </c>
      <c r="T3640" s="83" t="str">
        <f t="shared" si="622"/>
        <v/>
      </c>
      <c r="U3640" s="53" t="str">
        <f>IF(S3640="","",COUNTIF($S$7:S3640,"該当２"))</f>
        <v/>
      </c>
      <c r="V3640" s="56" t="str">
        <f t="shared" si="623"/>
        <v/>
      </c>
      <c r="W3640" s="83" t="str">
        <f t="shared" si="624"/>
        <v/>
      </c>
      <c r="X3640" s="53" t="str">
        <f>IF(V3640="","",COUNTIF($V$7:V3640,"該当３"))</f>
        <v/>
      </c>
    </row>
    <row r="3641" spans="2:24">
      <c r="B3641" s="78"/>
      <c r="C3641" s="77"/>
      <c r="D3641" s="78"/>
      <c r="E3641" s="77"/>
      <c r="H3641" s="85"/>
      <c r="K3641" s="52" t="str">
        <f t="shared" si="625"/>
        <v/>
      </c>
      <c r="L3641" s="83" t="str">
        <f t="shared" si="626"/>
        <v/>
      </c>
      <c r="M3641" s="53" t="str">
        <f>IF(K3641="","",COUNTIF($K$7:K3641,"ﾘｽﾄ１"))</f>
        <v/>
      </c>
      <c r="N3641" s="53" t="str">
        <f t="shared" si="627"/>
        <v/>
      </c>
      <c r="O3641" s="54" t="str">
        <f t="shared" si="628"/>
        <v/>
      </c>
      <c r="P3641" s="53" t="str">
        <f t="shared" si="619"/>
        <v/>
      </c>
      <c r="Q3641" s="52" t="str">
        <f t="shared" si="620"/>
        <v/>
      </c>
      <c r="R3641" s="55" t="str">
        <f t="shared" si="621"/>
        <v/>
      </c>
      <c r="S3641" s="52" t="str">
        <f t="shared" si="629"/>
        <v/>
      </c>
      <c r="T3641" s="83" t="str">
        <f t="shared" si="622"/>
        <v/>
      </c>
      <c r="U3641" s="53" t="str">
        <f>IF(S3641="","",COUNTIF($S$7:S3641,"該当２"))</f>
        <v/>
      </c>
      <c r="V3641" s="56" t="str">
        <f t="shared" si="623"/>
        <v/>
      </c>
      <c r="W3641" s="83" t="str">
        <f t="shared" si="624"/>
        <v/>
      </c>
      <c r="X3641" s="53" t="str">
        <f>IF(V3641="","",COUNTIF($V$7:V3641,"該当３"))</f>
        <v/>
      </c>
    </row>
    <row r="3642" spans="2:24">
      <c r="B3642" s="78"/>
      <c r="C3642" s="77"/>
      <c r="D3642" s="78"/>
      <c r="E3642" s="77"/>
      <c r="H3642" s="85"/>
      <c r="K3642" s="52" t="str">
        <f t="shared" si="625"/>
        <v/>
      </c>
      <c r="L3642" s="83" t="str">
        <f t="shared" si="626"/>
        <v/>
      </c>
      <c r="M3642" s="53" t="str">
        <f>IF(K3642="","",COUNTIF($K$7:K3642,"ﾘｽﾄ１"))</f>
        <v/>
      </c>
      <c r="N3642" s="53" t="str">
        <f t="shared" si="627"/>
        <v/>
      </c>
      <c r="O3642" s="54" t="str">
        <f t="shared" si="628"/>
        <v/>
      </c>
      <c r="P3642" s="53" t="str">
        <f t="shared" si="619"/>
        <v/>
      </c>
      <c r="Q3642" s="52" t="str">
        <f t="shared" si="620"/>
        <v/>
      </c>
      <c r="R3642" s="55" t="str">
        <f t="shared" si="621"/>
        <v/>
      </c>
      <c r="S3642" s="52" t="str">
        <f t="shared" si="629"/>
        <v/>
      </c>
      <c r="T3642" s="83" t="str">
        <f t="shared" si="622"/>
        <v/>
      </c>
      <c r="U3642" s="53" t="str">
        <f>IF(S3642="","",COUNTIF($S$7:S3642,"該当２"))</f>
        <v/>
      </c>
      <c r="V3642" s="56" t="str">
        <f t="shared" si="623"/>
        <v/>
      </c>
      <c r="W3642" s="83" t="str">
        <f t="shared" si="624"/>
        <v/>
      </c>
      <c r="X3642" s="53" t="str">
        <f>IF(V3642="","",COUNTIF($V$7:V3642,"該当３"))</f>
        <v/>
      </c>
    </row>
    <row r="3643" spans="2:24">
      <c r="B3643" s="78"/>
      <c r="C3643" s="77"/>
      <c r="D3643" s="78"/>
      <c r="E3643" s="77"/>
      <c r="H3643" s="85"/>
      <c r="K3643" s="52" t="str">
        <f t="shared" si="625"/>
        <v/>
      </c>
      <c r="L3643" s="83" t="str">
        <f t="shared" si="626"/>
        <v/>
      </c>
      <c r="M3643" s="53" t="str">
        <f>IF(K3643="","",COUNTIF($K$7:K3643,"ﾘｽﾄ１"))</f>
        <v/>
      </c>
      <c r="N3643" s="53" t="str">
        <f t="shared" si="627"/>
        <v/>
      </c>
      <c r="O3643" s="54" t="str">
        <f t="shared" si="628"/>
        <v/>
      </c>
      <c r="P3643" s="53" t="str">
        <f t="shared" si="619"/>
        <v/>
      </c>
      <c r="Q3643" s="52" t="str">
        <f t="shared" si="620"/>
        <v/>
      </c>
      <c r="R3643" s="55" t="str">
        <f t="shared" si="621"/>
        <v/>
      </c>
      <c r="S3643" s="52" t="str">
        <f t="shared" si="629"/>
        <v/>
      </c>
      <c r="T3643" s="83" t="str">
        <f t="shared" si="622"/>
        <v/>
      </c>
      <c r="U3643" s="53" t="str">
        <f>IF(S3643="","",COUNTIF($S$7:S3643,"該当２"))</f>
        <v/>
      </c>
      <c r="V3643" s="56" t="str">
        <f t="shared" si="623"/>
        <v/>
      </c>
      <c r="W3643" s="83" t="str">
        <f t="shared" si="624"/>
        <v/>
      </c>
      <c r="X3643" s="53" t="str">
        <f>IF(V3643="","",COUNTIF($V$7:V3643,"該当３"))</f>
        <v/>
      </c>
    </row>
    <row r="3644" spans="2:24">
      <c r="B3644" s="78"/>
      <c r="C3644" s="77"/>
      <c r="D3644" s="78"/>
      <c r="E3644" s="77"/>
      <c r="H3644" s="85"/>
      <c r="K3644" s="52" t="str">
        <f t="shared" si="625"/>
        <v/>
      </c>
      <c r="L3644" s="83" t="str">
        <f t="shared" si="626"/>
        <v/>
      </c>
      <c r="M3644" s="53" t="str">
        <f>IF(K3644="","",COUNTIF($K$7:K3644,"ﾘｽﾄ１"))</f>
        <v/>
      </c>
      <c r="N3644" s="53" t="str">
        <f t="shared" si="627"/>
        <v/>
      </c>
      <c r="O3644" s="54" t="str">
        <f t="shared" si="628"/>
        <v/>
      </c>
      <c r="P3644" s="53" t="str">
        <f t="shared" si="619"/>
        <v/>
      </c>
      <c r="Q3644" s="52" t="str">
        <f t="shared" si="620"/>
        <v/>
      </c>
      <c r="R3644" s="55" t="str">
        <f t="shared" si="621"/>
        <v/>
      </c>
      <c r="S3644" s="52" t="str">
        <f t="shared" si="629"/>
        <v/>
      </c>
      <c r="T3644" s="83" t="str">
        <f t="shared" si="622"/>
        <v/>
      </c>
      <c r="U3644" s="53" t="str">
        <f>IF(S3644="","",COUNTIF($S$7:S3644,"該当２"))</f>
        <v/>
      </c>
      <c r="V3644" s="56" t="str">
        <f t="shared" si="623"/>
        <v/>
      </c>
      <c r="W3644" s="83" t="str">
        <f t="shared" si="624"/>
        <v/>
      </c>
      <c r="X3644" s="53" t="str">
        <f>IF(V3644="","",COUNTIF($V$7:V3644,"該当３"))</f>
        <v/>
      </c>
    </row>
    <row r="3645" spans="2:24">
      <c r="B3645" s="78"/>
      <c r="C3645" s="77"/>
      <c r="D3645" s="78"/>
      <c r="E3645" s="77"/>
      <c r="H3645" s="85"/>
      <c r="K3645" s="52" t="str">
        <f t="shared" si="625"/>
        <v/>
      </c>
      <c r="L3645" s="83" t="str">
        <f t="shared" si="626"/>
        <v/>
      </c>
      <c r="M3645" s="53" t="str">
        <f>IF(K3645="","",COUNTIF($K$7:K3645,"ﾘｽﾄ１"))</f>
        <v/>
      </c>
      <c r="N3645" s="53" t="str">
        <f t="shared" si="627"/>
        <v/>
      </c>
      <c r="O3645" s="54" t="str">
        <f t="shared" si="628"/>
        <v/>
      </c>
      <c r="P3645" s="53" t="str">
        <f t="shared" si="619"/>
        <v/>
      </c>
      <c r="Q3645" s="52" t="str">
        <f t="shared" si="620"/>
        <v/>
      </c>
      <c r="R3645" s="55" t="str">
        <f t="shared" si="621"/>
        <v/>
      </c>
      <c r="S3645" s="52" t="str">
        <f t="shared" si="629"/>
        <v/>
      </c>
      <c r="T3645" s="83" t="str">
        <f t="shared" si="622"/>
        <v/>
      </c>
      <c r="U3645" s="53" t="str">
        <f>IF(S3645="","",COUNTIF($S$7:S3645,"該当２"))</f>
        <v/>
      </c>
      <c r="V3645" s="56" t="str">
        <f t="shared" si="623"/>
        <v/>
      </c>
      <c r="W3645" s="83" t="str">
        <f t="shared" si="624"/>
        <v/>
      </c>
      <c r="X3645" s="53" t="str">
        <f>IF(V3645="","",COUNTIF($V$7:V3645,"該当３"))</f>
        <v/>
      </c>
    </row>
    <row r="3646" spans="2:24">
      <c r="B3646" s="78"/>
      <c r="C3646" s="77"/>
      <c r="D3646" s="78"/>
      <c r="E3646" s="77"/>
      <c r="H3646" s="85"/>
      <c r="K3646" s="52" t="str">
        <f t="shared" si="625"/>
        <v/>
      </c>
      <c r="L3646" s="83" t="str">
        <f t="shared" si="626"/>
        <v/>
      </c>
      <c r="M3646" s="53" t="str">
        <f>IF(K3646="","",COUNTIF($K$7:K3646,"ﾘｽﾄ１"))</f>
        <v/>
      </c>
      <c r="N3646" s="53" t="str">
        <f t="shared" si="627"/>
        <v/>
      </c>
      <c r="O3646" s="54" t="str">
        <f t="shared" si="628"/>
        <v/>
      </c>
      <c r="P3646" s="53" t="str">
        <f t="shared" si="619"/>
        <v/>
      </c>
      <c r="Q3646" s="52" t="str">
        <f t="shared" si="620"/>
        <v/>
      </c>
      <c r="R3646" s="55" t="str">
        <f t="shared" si="621"/>
        <v/>
      </c>
      <c r="S3646" s="52" t="str">
        <f t="shared" si="629"/>
        <v/>
      </c>
      <c r="T3646" s="83" t="str">
        <f t="shared" si="622"/>
        <v/>
      </c>
      <c r="U3646" s="53" t="str">
        <f>IF(S3646="","",COUNTIF($S$7:S3646,"該当２"))</f>
        <v/>
      </c>
      <c r="V3646" s="56" t="str">
        <f t="shared" si="623"/>
        <v/>
      </c>
      <c r="W3646" s="83" t="str">
        <f t="shared" si="624"/>
        <v/>
      </c>
      <c r="X3646" s="53" t="str">
        <f>IF(V3646="","",COUNTIF($V$7:V3646,"該当３"))</f>
        <v/>
      </c>
    </row>
    <row r="3647" spans="2:24">
      <c r="B3647" s="78"/>
      <c r="C3647" s="77"/>
      <c r="D3647" s="78"/>
      <c r="E3647" s="77"/>
      <c r="H3647" s="85"/>
      <c r="K3647" s="52" t="str">
        <f t="shared" si="625"/>
        <v/>
      </c>
      <c r="L3647" s="83" t="str">
        <f t="shared" si="626"/>
        <v/>
      </c>
      <c r="M3647" s="53" t="str">
        <f>IF(K3647="","",COUNTIF($K$7:K3647,"ﾘｽﾄ１"))</f>
        <v/>
      </c>
      <c r="N3647" s="53" t="str">
        <f t="shared" si="627"/>
        <v/>
      </c>
      <c r="O3647" s="54" t="str">
        <f t="shared" si="628"/>
        <v/>
      </c>
      <c r="P3647" s="53" t="str">
        <f t="shared" si="619"/>
        <v/>
      </c>
      <c r="Q3647" s="52" t="str">
        <f t="shared" si="620"/>
        <v/>
      </c>
      <c r="R3647" s="55" t="str">
        <f t="shared" si="621"/>
        <v/>
      </c>
      <c r="S3647" s="52" t="str">
        <f t="shared" si="629"/>
        <v/>
      </c>
      <c r="T3647" s="83" t="str">
        <f t="shared" si="622"/>
        <v/>
      </c>
      <c r="U3647" s="53" t="str">
        <f>IF(S3647="","",COUNTIF($S$7:S3647,"該当２"))</f>
        <v/>
      </c>
      <c r="V3647" s="56" t="str">
        <f t="shared" si="623"/>
        <v/>
      </c>
      <c r="W3647" s="83" t="str">
        <f t="shared" si="624"/>
        <v/>
      </c>
      <c r="X3647" s="53" t="str">
        <f>IF(V3647="","",COUNTIF($V$7:V3647,"該当３"))</f>
        <v/>
      </c>
    </row>
    <row r="3648" spans="2:24">
      <c r="B3648" s="78"/>
      <c r="C3648" s="77"/>
      <c r="D3648" s="78"/>
      <c r="E3648" s="77"/>
      <c r="H3648" s="85"/>
      <c r="K3648" s="52" t="str">
        <f t="shared" si="625"/>
        <v/>
      </c>
      <c r="L3648" s="83" t="str">
        <f t="shared" si="626"/>
        <v/>
      </c>
      <c r="M3648" s="53" t="str">
        <f>IF(K3648="","",COUNTIF($K$7:K3648,"ﾘｽﾄ１"))</f>
        <v/>
      </c>
      <c r="N3648" s="53" t="str">
        <f t="shared" si="627"/>
        <v/>
      </c>
      <c r="O3648" s="54" t="str">
        <f t="shared" si="628"/>
        <v/>
      </c>
      <c r="P3648" s="53" t="str">
        <f t="shared" si="619"/>
        <v/>
      </c>
      <c r="Q3648" s="52" t="str">
        <f t="shared" si="620"/>
        <v/>
      </c>
      <c r="R3648" s="55" t="str">
        <f t="shared" si="621"/>
        <v/>
      </c>
      <c r="S3648" s="52" t="str">
        <f t="shared" si="629"/>
        <v/>
      </c>
      <c r="T3648" s="83" t="str">
        <f t="shared" si="622"/>
        <v/>
      </c>
      <c r="U3648" s="53" t="str">
        <f>IF(S3648="","",COUNTIF($S$7:S3648,"該当２"))</f>
        <v/>
      </c>
      <c r="V3648" s="56" t="str">
        <f t="shared" si="623"/>
        <v/>
      </c>
      <c r="W3648" s="83" t="str">
        <f t="shared" si="624"/>
        <v/>
      </c>
      <c r="X3648" s="53" t="str">
        <f>IF(V3648="","",COUNTIF($V$7:V3648,"該当３"))</f>
        <v/>
      </c>
    </row>
    <row r="3649" spans="2:24">
      <c r="B3649" s="78"/>
      <c r="C3649" s="77"/>
      <c r="D3649" s="78"/>
      <c r="E3649" s="77"/>
      <c r="H3649" s="85"/>
      <c r="K3649" s="52" t="str">
        <f t="shared" si="625"/>
        <v/>
      </c>
      <c r="L3649" s="83" t="str">
        <f t="shared" si="626"/>
        <v/>
      </c>
      <c r="M3649" s="53" t="str">
        <f>IF(K3649="","",COUNTIF($K$7:K3649,"ﾘｽﾄ１"))</f>
        <v/>
      </c>
      <c r="N3649" s="53" t="str">
        <f t="shared" si="627"/>
        <v/>
      </c>
      <c r="O3649" s="54" t="str">
        <f t="shared" si="628"/>
        <v/>
      </c>
      <c r="P3649" s="53" t="str">
        <f t="shared" si="619"/>
        <v/>
      </c>
      <c r="Q3649" s="52" t="str">
        <f t="shared" si="620"/>
        <v/>
      </c>
      <c r="R3649" s="55" t="str">
        <f t="shared" si="621"/>
        <v/>
      </c>
      <c r="S3649" s="52" t="str">
        <f t="shared" si="629"/>
        <v/>
      </c>
      <c r="T3649" s="83" t="str">
        <f t="shared" si="622"/>
        <v/>
      </c>
      <c r="U3649" s="53" t="str">
        <f>IF(S3649="","",COUNTIF($S$7:S3649,"該当２"))</f>
        <v/>
      </c>
      <c r="V3649" s="56" t="str">
        <f t="shared" si="623"/>
        <v/>
      </c>
      <c r="W3649" s="83" t="str">
        <f t="shared" si="624"/>
        <v/>
      </c>
      <c r="X3649" s="53" t="str">
        <f>IF(V3649="","",COUNTIF($V$7:V3649,"該当３"))</f>
        <v/>
      </c>
    </row>
    <row r="3650" spans="2:24">
      <c r="B3650" s="78"/>
      <c r="C3650" s="77"/>
      <c r="D3650" s="78"/>
      <c r="E3650" s="77"/>
      <c r="H3650" s="85"/>
      <c r="K3650" s="52" t="str">
        <f t="shared" si="625"/>
        <v/>
      </c>
      <c r="L3650" s="83" t="str">
        <f t="shared" si="626"/>
        <v/>
      </c>
      <c r="M3650" s="53" t="str">
        <f>IF(K3650="","",COUNTIF($K$7:K3650,"ﾘｽﾄ１"))</f>
        <v/>
      </c>
      <c r="N3650" s="53" t="str">
        <f t="shared" si="627"/>
        <v/>
      </c>
      <c r="O3650" s="54" t="str">
        <f t="shared" si="628"/>
        <v/>
      </c>
      <c r="P3650" s="53" t="str">
        <f t="shared" si="619"/>
        <v/>
      </c>
      <c r="Q3650" s="52" t="str">
        <f t="shared" si="620"/>
        <v/>
      </c>
      <c r="R3650" s="55" t="str">
        <f t="shared" si="621"/>
        <v/>
      </c>
      <c r="S3650" s="52" t="str">
        <f t="shared" si="629"/>
        <v/>
      </c>
      <c r="T3650" s="83" t="str">
        <f t="shared" si="622"/>
        <v/>
      </c>
      <c r="U3650" s="53" t="str">
        <f>IF(S3650="","",COUNTIF($S$7:S3650,"該当２"))</f>
        <v/>
      </c>
      <c r="V3650" s="56" t="str">
        <f t="shared" si="623"/>
        <v/>
      </c>
      <c r="W3650" s="83" t="str">
        <f t="shared" si="624"/>
        <v/>
      </c>
      <c r="X3650" s="53" t="str">
        <f>IF(V3650="","",COUNTIF($V$7:V3650,"該当３"))</f>
        <v/>
      </c>
    </row>
    <row r="3651" spans="2:24">
      <c r="B3651" s="78"/>
      <c r="C3651" s="77"/>
      <c r="D3651" s="78"/>
      <c r="E3651" s="77"/>
      <c r="H3651" s="85"/>
      <c r="K3651" s="52" t="str">
        <f t="shared" si="625"/>
        <v/>
      </c>
      <c r="L3651" s="83" t="str">
        <f t="shared" si="626"/>
        <v/>
      </c>
      <c r="M3651" s="53" t="str">
        <f>IF(K3651="","",COUNTIF($K$7:K3651,"ﾘｽﾄ１"))</f>
        <v/>
      </c>
      <c r="N3651" s="53" t="str">
        <f t="shared" si="627"/>
        <v/>
      </c>
      <c r="O3651" s="54" t="str">
        <f t="shared" si="628"/>
        <v/>
      </c>
      <c r="P3651" s="53" t="str">
        <f t="shared" si="619"/>
        <v/>
      </c>
      <c r="Q3651" s="52" t="str">
        <f t="shared" si="620"/>
        <v/>
      </c>
      <c r="R3651" s="55" t="str">
        <f t="shared" si="621"/>
        <v/>
      </c>
      <c r="S3651" s="52" t="str">
        <f t="shared" si="629"/>
        <v/>
      </c>
      <c r="T3651" s="83" t="str">
        <f t="shared" si="622"/>
        <v/>
      </c>
      <c r="U3651" s="53" t="str">
        <f>IF(S3651="","",COUNTIF($S$7:S3651,"該当２"))</f>
        <v/>
      </c>
      <c r="V3651" s="56" t="str">
        <f t="shared" si="623"/>
        <v/>
      </c>
      <c r="W3651" s="83" t="str">
        <f t="shared" si="624"/>
        <v/>
      </c>
      <c r="X3651" s="53" t="str">
        <f>IF(V3651="","",COUNTIF($V$7:V3651,"該当３"))</f>
        <v/>
      </c>
    </row>
    <row r="3652" spans="2:24">
      <c r="B3652" s="78"/>
      <c r="C3652" s="77"/>
      <c r="D3652" s="78"/>
      <c r="E3652" s="77"/>
      <c r="H3652" s="85"/>
      <c r="K3652" s="52" t="str">
        <f t="shared" si="625"/>
        <v/>
      </c>
      <c r="L3652" s="83" t="str">
        <f t="shared" si="626"/>
        <v/>
      </c>
      <c r="M3652" s="53" t="str">
        <f>IF(K3652="","",COUNTIF($K$7:K3652,"ﾘｽﾄ１"))</f>
        <v/>
      </c>
      <c r="N3652" s="53" t="str">
        <f t="shared" si="627"/>
        <v/>
      </c>
      <c r="O3652" s="54" t="str">
        <f t="shared" si="628"/>
        <v/>
      </c>
      <c r="P3652" s="53" t="str">
        <f t="shared" si="619"/>
        <v/>
      </c>
      <c r="Q3652" s="52" t="str">
        <f t="shared" si="620"/>
        <v/>
      </c>
      <c r="R3652" s="55" t="str">
        <f t="shared" si="621"/>
        <v/>
      </c>
      <c r="S3652" s="52" t="str">
        <f t="shared" si="629"/>
        <v/>
      </c>
      <c r="T3652" s="83" t="str">
        <f t="shared" si="622"/>
        <v/>
      </c>
      <c r="U3652" s="53" t="str">
        <f>IF(S3652="","",COUNTIF($S$7:S3652,"該当２"))</f>
        <v/>
      </c>
      <c r="V3652" s="56" t="str">
        <f t="shared" si="623"/>
        <v/>
      </c>
      <c r="W3652" s="83" t="str">
        <f t="shared" si="624"/>
        <v/>
      </c>
      <c r="X3652" s="53" t="str">
        <f>IF(V3652="","",COUNTIF($V$7:V3652,"該当３"))</f>
        <v/>
      </c>
    </row>
    <row r="3653" spans="2:24">
      <c r="B3653" s="78"/>
      <c r="C3653" s="77"/>
      <c r="D3653" s="78"/>
      <c r="E3653" s="77"/>
      <c r="H3653" s="85"/>
      <c r="K3653" s="52" t="str">
        <f t="shared" si="625"/>
        <v/>
      </c>
      <c r="L3653" s="83" t="str">
        <f t="shared" si="626"/>
        <v/>
      </c>
      <c r="M3653" s="53" t="str">
        <f>IF(K3653="","",COUNTIF($K$7:K3653,"ﾘｽﾄ１"))</f>
        <v/>
      </c>
      <c r="N3653" s="53" t="str">
        <f t="shared" si="627"/>
        <v/>
      </c>
      <c r="O3653" s="54" t="str">
        <f t="shared" si="628"/>
        <v/>
      </c>
      <c r="P3653" s="53" t="str">
        <f t="shared" si="619"/>
        <v/>
      </c>
      <c r="Q3653" s="52" t="str">
        <f t="shared" si="620"/>
        <v/>
      </c>
      <c r="R3653" s="55" t="str">
        <f t="shared" si="621"/>
        <v/>
      </c>
      <c r="S3653" s="52" t="str">
        <f t="shared" si="629"/>
        <v/>
      </c>
      <c r="T3653" s="83" t="str">
        <f t="shared" si="622"/>
        <v/>
      </c>
      <c r="U3653" s="53" t="str">
        <f>IF(S3653="","",COUNTIF($S$7:S3653,"該当２"))</f>
        <v/>
      </c>
      <c r="V3653" s="56" t="str">
        <f t="shared" si="623"/>
        <v/>
      </c>
      <c r="W3653" s="83" t="str">
        <f t="shared" si="624"/>
        <v/>
      </c>
      <c r="X3653" s="53" t="str">
        <f>IF(V3653="","",COUNTIF($V$7:V3653,"該当３"))</f>
        <v/>
      </c>
    </row>
    <row r="3654" spans="2:24">
      <c r="B3654" s="78"/>
      <c r="C3654" s="77"/>
      <c r="D3654" s="78"/>
      <c r="E3654" s="77"/>
      <c r="H3654" s="85"/>
      <c r="K3654" s="52" t="str">
        <f t="shared" si="625"/>
        <v/>
      </c>
      <c r="L3654" s="83" t="str">
        <f t="shared" si="626"/>
        <v/>
      </c>
      <c r="M3654" s="53" t="str">
        <f>IF(K3654="","",COUNTIF($K$7:K3654,"ﾘｽﾄ１"))</f>
        <v/>
      </c>
      <c r="N3654" s="53" t="str">
        <f t="shared" si="627"/>
        <v/>
      </c>
      <c r="O3654" s="54" t="str">
        <f t="shared" si="628"/>
        <v/>
      </c>
      <c r="P3654" s="53" t="str">
        <f t="shared" si="619"/>
        <v/>
      </c>
      <c r="Q3654" s="52" t="str">
        <f t="shared" si="620"/>
        <v/>
      </c>
      <c r="R3654" s="55" t="str">
        <f t="shared" si="621"/>
        <v/>
      </c>
      <c r="S3654" s="52" t="str">
        <f t="shared" si="629"/>
        <v/>
      </c>
      <c r="T3654" s="83" t="str">
        <f t="shared" si="622"/>
        <v/>
      </c>
      <c r="U3654" s="53" t="str">
        <f>IF(S3654="","",COUNTIF($S$7:S3654,"該当２"))</f>
        <v/>
      </c>
      <c r="V3654" s="56" t="str">
        <f t="shared" si="623"/>
        <v/>
      </c>
      <c r="W3654" s="83" t="str">
        <f t="shared" si="624"/>
        <v/>
      </c>
      <c r="X3654" s="53" t="str">
        <f>IF(V3654="","",COUNTIF($V$7:V3654,"該当３"))</f>
        <v/>
      </c>
    </row>
    <row r="3655" spans="2:24">
      <c r="B3655" s="78"/>
      <c r="C3655" s="77"/>
      <c r="D3655" s="78"/>
      <c r="E3655" s="77"/>
      <c r="K3655" s="52" t="str">
        <f t="shared" si="625"/>
        <v/>
      </c>
      <c r="L3655" s="83" t="str">
        <f t="shared" si="626"/>
        <v/>
      </c>
      <c r="M3655" s="53" t="str">
        <f>IF(K3655="","",COUNTIF($K$7:K3655,"ﾘｽﾄ１"))</f>
        <v/>
      </c>
      <c r="N3655" s="53" t="str">
        <f t="shared" si="627"/>
        <v/>
      </c>
      <c r="O3655" s="54" t="str">
        <f t="shared" si="628"/>
        <v/>
      </c>
      <c r="P3655" s="53" t="str">
        <f t="shared" si="619"/>
        <v/>
      </c>
      <c r="Q3655" s="52" t="str">
        <f t="shared" si="620"/>
        <v/>
      </c>
      <c r="R3655" s="55" t="str">
        <f t="shared" si="621"/>
        <v/>
      </c>
      <c r="S3655" s="52" t="str">
        <f t="shared" si="629"/>
        <v/>
      </c>
      <c r="T3655" s="83" t="str">
        <f t="shared" si="622"/>
        <v/>
      </c>
      <c r="U3655" s="53" t="str">
        <f>IF(S3655="","",COUNTIF($S$7:S3655,"該当２"))</f>
        <v/>
      </c>
      <c r="V3655" s="56" t="str">
        <f t="shared" si="623"/>
        <v/>
      </c>
      <c r="W3655" s="83" t="str">
        <f t="shared" si="624"/>
        <v/>
      </c>
      <c r="X3655" s="53" t="str">
        <f>IF(V3655="","",COUNTIF($V$7:V3655,"該当３"))</f>
        <v/>
      </c>
    </row>
    <row r="3656" spans="2:24">
      <c r="B3656" s="78"/>
      <c r="C3656" s="77"/>
      <c r="D3656" s="78"/>
      <c r="E3656" s="77"/>
      <c r="K3656" s="52" t="str">
        <f t="shared" si="625"/>
        <v/>
      </c>
      <c r="L3656" s="83" t="str">
        <f t="shared" si="626"/>
        <v/>
      </c>
      <c r="M3656" s="53" t="str">
        <f>IF(K3656="","",COUNTIF($K$7:K3656,"ﾘｽﾄ１"))</f>
        <v/>
      </c>
      <c r="N3656" s="53" t="str">
        <f t="shared" si="627"/>
        <v/>
      </c>
      <c r="O3656" s="54" t="str">
        <f t="shared" si="628"/>
        <v/>
      </c>
      <c r="P3656" s="53" t="str">
        <f t="shared" si="619"/>
        <v/>
      </c>
      <c r="Q3656" s="52" t="str">
        <f t="shared" si="620"/>
        <v/>
      </c>
      <c r="R3656" s="55" t="str">
        <f t="shared" si="621"/>
        <v/>
      </c>
      <c r="S3656" s="52" t="str">
        <f t="shared" si="629"/>
        <v/>
      </c>
      <c r="T3656" s="83" t="str">
        <f t="shared" si="622"/>
        <v/>
      </c>
      <c r="U3656" s="53" t="str">
        <f>IF(S3656="","",COUNTIF($S$7:S3656,"該当２"))</f>
        <v/>
      </c>
      <c r="V3656" s="56" t="str">
        <f t="shared" si="623"/>
        <v/>
      </c>
      <c r="W3656" s="83" t="str">
        <f t="shared" si="624"/>
        <v/>
      </c>
      <c r="X3656" s="53" t="str">
        <f>IF(V3656="","",COUNTIF($V$7:V3656,"該当３"))</f>
        <v/>
      </c>
    </row>
    <row r="3657" spans="2:24">
      <c r="B3657" s="78"/>
      <c r="C3657" s="77"/>
      <c r="D3657" s="78"/>
      <c r="E3657" s="77"/>
      <c r="K3657" s="52" t="str">
        <f t="shared" si="625"/>
        <v/>
      </c>
      <c r="L3657" s="83" t="str">
        <f t="shared" si="626"/>
        <v/>
      </c>
      <c r="M3657" s="53" t="str">
        <f>IF(K3657="","",COUNTIF($K$7:K3657,"ﾘｽﾄ１"))</f>
        <v/>
      </c>
      <c r="N3657" s="53" t="str">
        <f t="shared" si="627"/>
        <v/>
      </c>
      <c r="O3657" s="54" t="str">
        <f t="shared" si="628"/>
        <v/>
      </c>
      <c r="P3657" s="53" t="str">
        <f t="shared" si="619"/>
        <v/>
      </c>
      <c r="Q3657" s="52" t="str">
        <f t="shared" si="620"/>
        <v/>
      </c>
      <c r="R3657" s="55" t="str">
        <f t="shared" si="621"/>
        <v/>
      </c>
      <c r="S3657" s="52" t="str">
        <f t="shared" si="629"/>
        <v/>
      </c>
      <c r="T3657" s="83" t="str">
        <f t="shared" si="622"/>
        <v/>
      </c>
      <c r="U3657" s="53" t="str">
        <f>IF(S3657="","",COUNTIF($S$7:S3657,"該当２"))</f>
        <v/>
      </c>
      <c r="V3657" s="56" t="str">
        <f t="shared" si="623"/>
        <v/>
      </c>
      <c r="W3657" s="83" t="str">
        <f t="shared" si="624"/>
        <v/>
      </c>
      <c r="X3657" s="53" t="str">
        <f>IF(V3657="","",COUNTIF($V$7:V3657,"該当３"))</f>
        <v/>
      </c>
    </row>
    <row r="3658" spans="2:24">
      <c r="B3658" s="78"/>
      <c r="C3658" s="77"/>
      <c r="D3658" s="78"/>
      <c r="E3658" s="77"/>
      <c r="K3658" s="52" t="str">
        <f t="shared" si="625"/>
        <v/>
      </c>
      <c r="L3658" s="83" t="str">
        <f t="shared" si="626"/>
        <v/>
      </c>
      <c r="M3658" s="53" t="str">
        <f>IF(K3658="","",COUNTIF($K$7:K3658,"ﾘｽﾄ１"))</f>
        <v/>
      </c>
      <c r="N3658" s="53" t="str">
        <f t="shared" si="627"/>
        <v/>
      </c>
      <c r="O3658" s="54" t="str">
        <f t="shared" si="628"/>
        <v/>
      </c>
      <c r="P3658" s="53" t="str">
        <f t="shared" ref="P3658:P3715" si="630">IF(O3658="該当１",G3658,"")</f>
        <v/>
      </c>
      <c r="Q3658" s="52" t="str">
        <f t="shared" ref="Q3658:Q3715" si="631">IF(O3658="該当１","ﾘｽﾄ2","")</f>
        <v/>
      </c>
      <c r="R3658" s="55" t="str">
        <f t="shared" ref="R3658:R3715" si="632">IF(Q3658="ﾘｽﾄ2",H3658,"")</f>
        <v/>
      </c>
      <c r="S3658" s="52" t="str">
        <f t="shared" si="629"/>
        <v/>
      </c>
      <c r="T3658" s="83" t="str">
        <f t="shared" ref="T3658:T3715" si="633">IF(S3658="該当２",H3658,"")</f>
        <v/>
      </c>
      <c r="U3658" s="53" t="str">
        <f>IF(S3658="","",COUNTIF($S$7:S3658,"該当２"))</f>
        <v/>
      </c>
      <c r="V3658" s="56" t="str">
        <f t="shared" ref="V3658:V3715" si="634">IF(AND($S$2=H3658,E3658&gt;0,E3658&lt;998),"該当３","")</f>
        <v/>
      </c>
      <c r="W3658" s="83" t="str">
        <f t="shared" ref="W3658:W3715" si="635">IF(V3658="該当３",I3658,"")</f>
        <v/>
      </c>
      <c r="X3658" s="53" t="str">
        <f>IF(V3658="","",COUNTIF($V$7:V3658,"該当３"))</f>
        <v/>
      </c>
    </row>
    <row r="3659" spans="2:24">
      <c r="B3659" s="78"/>
      <c r="C3659" s="77"/>
      <c r="D3659" s="78"/>
      <c r="E3659" s="77"/>
      <c r="K3659" s="52" t="str">
        <f t="shared" ref="K3659:K3715" si="636">IF(AND($C3659&gt;0,$H3659=""),"ﾘｽﾄ１","")</f>
        <v/>
      </c>
      <c r="L3659" s="83" t="str">
        <f t="shared" ref="L3659:L3715" si="637">IF(K3659="ﾘｽﾄ１",G3659,"")</f>
        <v/>
      </c>
      <c r="M3659" s="53" t="str">
        <f>IF(K3659="","",COUNTIF($K$7:K3659,"ﾘｽﾄ１"))</f>
        <v/>
      </c>
      <c r="N3659" s="53" t="str">
        <f t="shared" ref="N3659:N3715" si="638">IF(AND(D3659=0,E3659&gt;0),"同一区","")</f>
        <v/>
      </c>
      <c r="O3659" s="54" t="str">
        <f t="shared" ref="O3659:O3715" si="639">IF(AND(EXACT($K$2,G3659),H3659&gt;0),"該当１","")</f>
        <v/>
      </c>
      <c r="P3659" s="53" t="str">
        <f t="shared" si="630"/>
        <v/>
      </c>
      <c r="Q3659" s="52" t="str">
        <f t="shared" si="631"/>
        <v/>
      </c>
      <c r="R3659" s="55" t="str">
        <f t="shared" si="632"/>
        <v/>
      </c>
      <c r="S3659" s="52" t="str">
        <f t="shared" ref="S3659:S3715" si="640">IF(AND(Q3659="ﾘｽﾄ2",OR(I3659=0,AND(N3659="同一区",E3659=1))),"該当２","")</f>
        <v/>
      </c>
      <c r="T3659" s="83" t="str">
        <f t="shared" si="633"/>
        <v/>
      </c>
      <c r="U3659" s="53" t="str">
        <f>IF(S3659="","",COUNTIF($S$7:S3659,"該当２"))</f>
        <v/>
      </c>
      <c r="V3659" s="56" t="str">
        <f t="shared" si="634"/>
        <v/>
      </c>
      <c r="W3659" s="83" t="str">
        <f t="shared" si="635"/>
        <v/>
      </c>
      <c r="X3659" s="53" t="str">
        <f>IF(V3659="","",COUNTIF($V$7:V3659,"該当３"))</f>
        <v/>
      </c>
    </row>
    <row r="3660" spans="2:24">
      <c r="B3660" s="78"/>
      <c r="C3660" s="77"/>
      <c r="D3660" s="78"/>
      <c r="E3660" s="77"/>
      <c r="K3660" s="52" t="str">
        <f t="shared" si="636"/>
        <v/>
      </c>
      <c r="L3660" s="83" t="str">
        <f t="shared" si="637"/>
        <v/>
      </c>
      <c r="M3660" s="53" t="str">
        <f>IF(K3660="","",COUNTIF($K$7:K3660,"ﾘｽﾄ１"))</f>
        <v/>
      </c>
      <c r="N3660" s="53" t="str">
        <f t="shared" si="638"/>
        <v/>
      </c>
      <c r="O3660" s="54" t="str">
        <f t="shared" si="639"/>
        <v/>
      </c>
      <c r="P3660" s="53" t="str">
        <f t="shared" si="630"/>
        <v/>
      </c>
      <c r="Q3660" s="52" t="str">
        <f t="shared" si="631"/>
        <v/>
      </c>
      <c r="R3660" s="55" t="str">
        <f t="shared" si="632"/>
        <v/>
      </c>
      <c r="S3660" s="52" t="str">
        <f t="shared" si="640"/>
        <v/>
      </c>
      <c r="T3660" s="83" t="str">
        <f t="shared" si="633"/>
        <v/>
      </c>
      <c r="U3660" s="53" t="str">
        <f>IF(S3660="","",COUNTIF($S$7:S3660,"該当２"))</f>
        <v/>
      </c>
      <c r="V3660" s="56" t="str">
        <f t="shared" si="634"/>
        <v/>
      </c>
      <c r="W3660" s="83" t="str">
        <f t="shared" si="635"/>
        <v/>
      </c>
      <c r="X3660" s="53" t="str">
        <f>IF(V3660="","",COUNTIF($V$7:V3660,"該当３"))</f>
        <v/>
      </c>
    </row>
    <row r="3661" spans="2:24">
      <c r="B3661" s="78"/>
      <c r="C3661" s="77"/>
      <c r="D3661" s="78"/>
      <c r="E3661" s="77"/>
      <c r="K3661" s="52" t="str">
        <f t="shared" si="636"/>
        <v/>
      </c>
      <c r="L3661" s="83" t="str">
        <f t="shared" si="637"/>
        <v/>
      </c>
      <c r="M3661" s="53" t="str">
        <f>IF(K3661="","",COUNTIF($K$7:K3661,"ﾘｽﾄ１"))</f>
        <v/>
      </c>
      <c r="N3661" s="53" t="str">
        <f t="shared" si="638"/>
        <v/>
      </c>
      <c r="O3661" s="54" t="str">
        <f t="shared" si="639"/>
        <v/>
      </c>
      <c r="P3661" s="53" t="str">
        <f t="shared" si="630"/>
        <v/>
      </c>
      <c r="Q3661" s="52" t="str">
        <f t="shared" si="631"/>
        <v/>
      </c>
      <c r="R3661" s="55" t="str">
        <f t="shared" si="632"/>
        <v/>
      </c>
      <c r="S3661" s="52" t="str">
        <f t="shared" si="640"/>
        <v/>
      </c>
      <c r="T3661" s="83" t="str">
        <f t="shared" si="633"/>
        <v/>
      </c>
      <c r="U3661" s="53" t="str">
        <f>IF(S3661="","",COUNTIF($S$7:S3661,"該当２"))</f>
        <v/>
      </c>
      <c r="V3661" s="56" t="str">
        <f t="shared" si="634"/>
        <v/>
      </c>
      <c r="W3661" s="83" t="str">
        <f t="shared" si="635"/>
        <v/>
      </c>
      <c r="X3661" s="53" t="str">
        <f>IF(V3661="","",COUNTIF($V$7:V3661,"該当３"))</f>
        <v/>
      </c>
    </row>
    <row r="3662" spans="2:24">
      <c r="B3662" s="78"/>
      <c r="C3662" s="77"/>
      <c r="D3662" s="78"/>
      <c r="E3662" s="77"/>
      <c r="K3662" s="52" t="str">
        <f t="shared" si="636"/>
        <v/>
      </c>
      <c r="L3662" s="83" t="str">
        <f t="shared" si="637"/>
        <v/>
      </c>
      <c r="M3662" s="53" t="str">
        <f>IF(K3662="","",COUNTIF($K$7:K3662,"ﾘｽﾄ１"))</f>
        <v/>
      </c>
      <c r="N3662" s="53" t="str">
        <f t="shared" si="638"/>
        <v/>
      </c>
      <c r="O3662" s="54" t="str">
        <f t="shared" si="639"/>
        <v/>
      </c>
      <c r="P3662" s="53" t="str">
        <f t="shared" si="630"/>
        <v/>
      </c>
      <c r="Q3662" s="52" t="str">
        <f t="shared" si="631"/>
        <v/>
      </c>
      <c r="R3662" s="55" t="str">
        <f t="shared" si="632"/>
        <v/>
      </c>
      <c r="S3662" s="52" t="str">
        <f t="shared" si="640"/>
        <v/>
      </c>
      <c r="T3662" s="83" t="str">
        <f t="shared" si="633"/>
        <v/>
      </c>
      <c r="U3662" s="53" t="str">
        <f>IF(S3662="","",COUNTIF($S$7:S3662,"該当２"))</f>
        <v/>
      </c>
      <c r="V3662" s="56" t="str">
        <f t="shared" si="634"/>
        <v/>
      </c>
      <c r="W3662" s="83" t="str">
        <f t="shared" si="635"/>
        <v/>
      </c>
      <c r="X3662" s="53" t="str">
        <f>IF(V3662="","",COUNTIF($V$7:V3662,"該当３"))</f>
        <v/>
      </c>
    </row>
    <row r="3663" spans="2:24">
      <c r="B3663" s="78"/>
      <c r="C3663" s="77"/>
      <c r="D3663" s="78"/>
      <c r="E3663" s="77"/>
      <c r="K3663" s="52" t="str">
        <f t="shared" si="636"/>
        <v/>
      </c>
      <c r="L3663" s="83" t="str">
        <f t="shared" si="637"/>
        <v/>
      </c>
      <c r="M3663" s="53" t="str">
        <f>IF(K3663="","",COUNTIF($K$7:K3663,"ﾘｽﾄ１"))</f>
        <v/>
      </c>
      <c r="N3663" s="53" t="str">
        <f t="shared" si="638"/>
        <v/>
      </c>
      <c r="O3663" s="54" t="str">
        <f t="shared" si="639"/>
        <v/>
      </c>
      <c r="P3663" s="53" t="str">
        <f t="shared" si="630"/>
        <v/>
      </c>
      <c r="Q3663" s="52" t="str">
        <f t="shared" si="631"/>
        <v/>
      </c>
      <c r="R3663" s="55" t="str">
        <f t="shared" si="632"/>
        <v/>
      </c>
      <c r="S3663" s="52" t="str">
        <f t="shared" si="640"/>
        <v/>
      </c>
      <c r="T3663" s="83" t="str">
        <f t="shared" si="633"/>
        <v/>
      </c>
      <c r="U3663" s="53" t="str">
        <f>IF(S3663="","",COUNTIF($S$7:S3663,"該当２"))</f>
        <v/>
      </c>
      <c r="V3663" s="56" t="str">
        <f t="shared" si="634"/>
        <v/>
      </c>
      <c r="W3663" s="83" t="str">
        <f t="shared" si="635"/>
        <v/>
      </c>
      <c r="X3663" s="53" t="str">
        <f>IF(V3663="","",COUNTIF($V$7:V3663,"該当３"))</f>
        <v/>
      </c>
    </row>
    <row r="3664" spans="2:24">
      <c r="B3664" s="78"/>
      <c r="C3664" s="77"/>
      <c r="D3664" s="78"/>
      <c r="E3664" s="77"/>
      <c r="K3664" s="52" t="str">
        <f t="shared" si="636"/>
        <v/>
      </c>
      <c r="L3664" s="83" t="str">
        <f t="shared" si="637"/>
        <v/>
      </c>
      <c r="M3664" s="53" t="str">
        <f>IF(K3664="","",COUNTIF($K$7:K3664,"ﾘｽﾄ１"))</f>
        <v/>
      </c>
      <c r="N3664" s="53" t="str">
        <f t="shared" si="638"/>
        <v/>
      </c>
      <c r="O3664" s="54" t="str">
        <f t="shared" si="639"/>
        <v/>
      </c>
      <c r="P3664" s="53" t="str">
        <f t="shared" si="630"/>
        <v/>
      </c>
      <c r="Q3664" s="52" t="str">
        <f t="shared" si="631"/>
        <v/>
      </c>
      <c r="R3664" s="55" t="str">
        <f t="shared" si="632"/>
        <v/>
      </c>
      <c r="S3664" s="52" t="str">
        <f t="shared" si="640"/>
        <v/>
      </c>
      <c r="T3664" s="83" t="str">
        <f t="shared" si="633"/>
        <v/>
      </c>
      <c r="U3664" s="53" t="str">
        <f>IF(S3664="","",COUNTIF($S$7:S3664,"該当２"))</f>
        <v/>
      </c>
      <c r="V3664" s="56" t="str">
        <f t="shared" si="634"/>
        <v/>
      </c>
      <c r="W3664" s="83" t="str">
        <f t="shared" si="635"/>
        <v/>
      </c>
      <c r="X3664" s="53" t="str">
        <f>IF(V3664="","",COUNTIF($V$7:V3664,"該当３"))</f>
        <v/>
      </c>
    </row>
    <row r="3665" spans="2:24">
      <c r="B3665" s="78"/>
      <c r="C3665" s="77"/>
      <c r="D3665" s="78"/>
      <c r="E3665" s="77"/>
      <c r="K3665" s="52" t="str">
        <f t="shared" si="636"/>
        <v/>
      </c>
      <c r="L3665" s="83" t="str">
        <f t="shared" si="637"/>
        <v/>
      </c>
      <c r="M3665" s="53" t="str">
        <f>IF(K3665="","",COUNTIF($K$7:K3665,"ﾘｽﾄ１"))</f>
        <v/>
      </c>
      <c r="N3665" s="53" t="str">
        <f t="shared" si="638"/>
        <v/>
      </c>
      <c r="O3665" s="54" t="str">
        <f t="shared" si="639"/>
        <v/>
      </c>
      <c r="P3665" s="53" t="str">
        <f t="shared" si="630"/>
        <v/>
      </c>
      <c r="Q3665" s="52" t="str">
        <f t="shared" si="631"/>
        <v/>
      </c>
      <c r="R3665" s="55" t="str">
        <f t="shared" si="632"/>
        <v/>
      </c>
      <c r="S3665" s="52" t="str">
        <f t="shared" si="640"/>
        <v/>
      </c>
      <c r="T3665" s="83" t="str">
        <f t="shared" si="633"/>
        <v/>
      </c>
      <c r="U3665" s="53" t="str">
        <f>IF(S3665="","",COUNTIF($S$7:S3665,"該当２"))</f>
        <v/>
      </c>
      <c r="V3665" s="56" t="str">
        <f t="shared" si="634"/>
        <v/>
      </c>
      <c r="W3665" s="83" t="str">
        <f t="shared" si="635"/>
        <v/>
      </c>
      <c r="X3665" s="53" t="str">
        <f>IF(V3665="","",COUNTIF($V$7:V3665,"該当３"))</f>
        <v/>
      </c>
    </row>
    <row r="3666" spans="2:24">
      <c r="B3666" s="78"/>
      <c r="C3666" s="77"/>
      <c r="D3666" s="78"/>
      <c r="E3666" s="77"/>
      <c r="K3666" s="52" t="str">
        <f t="shared" si="636"/>
        <v/>
      </c>
      <c r="L3666" s="83" t="str">
        <f t="shared" si="637"/>
        <v/>
      </c>
      <c r="M3666" s="53" t="str">
        <f>IF(K3666="","",COUNTIF($K$7:K3666,"ﾘｽﾄ１"))</f>
        <v/>
      </c>
      <c r="N3666" s="53" t="str">
        <f t="shared" si="638"/>
        <v/>
      </c>
      <c r="O3666" s="54" t="str">
        <f t="shared" si="639"/>
        <v/>
      </c>
      <c r="P3666" s="53" t="str">
        <f t="shared" si="630"/>
        <v/>
      </c>
      <c r="Q3666" s="52" t="str">
        <f t="shared" si="631"/>
        <v/>
      </c>
      <c r="R3666" s="55" t="str">
        <f t="shared" si="632"/>
        <v/>
      </c>
      <c r="S3666" s="52" t="str">
        <f t="shared" si="640"/>
        <v/>
      </c>
      <c r="T3666" s="83" t="str">
        <f t="shared" si="633"/>
        <v/>
      </c>
      <c r="U3666" s="53" t="str">
        <f>IF(S3666="","",COUNTIF($S$7:S3666,"該当２"))</f>
        <v/>
      </c>
      <c r="V3666" s="56" t="str">
        <f t="shared" si="634"/>
        <v/>
      </c>
      <c r="W3666" s="83" t="str">
        <f t="shared" si="635"/>
        <v/>
      </c>
      <c r="X3666" s="53" t="str">
        <f>IF(V3666="","",COUNTIF($V$7:V3666,"該当３"))</f>
        <v/>
      </c>
    </row>
    <row r="3667" spans="2:24">
      <c r="B3667" s="78"/>
      <c r="C3667" s="77"/>
      <c r="D3667" s="78"/>
      <c r="E3667" s="77"/>
      <c r="K3667" s="52" t="str">
        <f t="shared" si="636"/>
        <v/>
      </c>
      <c r="L3667" s="83" t="str">
        <f t="shared" si="637"/>
        <v/>
      </c>
      <c r="M3667" s="53" t="str">
        <f>IF(K3667="","",COUNTIF($K$7:K3667,"ﾘｽﾄ１"))</f>
        <v/>
      </c>
      <c r="N3667" s="53" t="str">
        <f t="shared" si="638"/>
        <v/>
      </c>
      <c r="O3667" s="54" t="str">
        <f t="shared" si="639"/>
        <v/>
      </c>
      <c r="P3667" s="53" t="str">
        <f t="shared" si="630"/>
        <v/>
      </c>
      <c r="Q3667" s="52" t="str">
        <f t="shared" si="631"/>
        <v/>
      </c>
      <c r="R3667" s="55" t="str">
        <f t="shared" si="632"/>
        <v/>
      </c>
      <c r="S3667" s="52" t="str">
        <f t="shared" si="640"/>
        <v/>
      </c>
      <c r="T3667" s="83" t="str">
        <f t="shared" si="633"/>
        <v/>
      </c>
      <c r="U3667" s="53" t="str">
        <f>IF(S3667="","",COUNTIF($S$7:S3667,"該当２"))</f>
        <v/>
      </c>
      <c r="V3667" s="56" t="str">
        <f t="shared" si="634"/>
        <v/>
      </c>
      <c r="W3667" s="83" t="str">
        <f t="shared" si="635"/>
        <v/>
      </c>
      <c r="X3667" s="53" t="str">
        <f>IF(V3667="","",COUNTIF($V$7:V3667,"該当３"))</f>
        <v/>
      </c>
    </row>
    <row r="3668" spans="2:24">
      <c r="B3668" s="78"/>
      <c r="C3668" s="77"/>
      <c r="D3668" s="78"/>
      <c r="E3668" s="77"/>
      <c r="K3668" s="52" t="str">
        <f t="shared" si="636"/>
        <v/>
      </c>
      <c r="L3668" s="83" t="str">
        <f t="shared" si="637"/>
        <v/>
      </c>
      <c r="M3668" s="53" t="str">
        <f>IF(K3668="","",COUNTIF($K$7:K3668,"ﾘｽﾄ１"))</f>
        <v/>
      </c>
      <c r="N3668" s="53" t="str">
        <f t="shared" si="638"/>
        <v/>
      </c>
      <c r="O3668" s="54" t="str">
        <f t="shared" si="639"/>
        <v/>
      </c>
      <c r="P3668" s="53" t="str">
        <f t="shared" si="630"/>
        <v/>
      </c>
      <c r="Q3668" s="52" t="str">
        <f t="shared" si="631"/>
        <v/>
      </c>
      <c r="R3668" s="55" t="str">
        <f t="shared" si="632"/>
        <v/>
      </c>
      <c r="S3668" s="52" t="str">
        <f t="shared" si="640"/>
        <v/>
      </c>
      <c r="T3668" s="83" t="str">
        <f t="shared" si="633"/>
        <v/>
      </c>
      <c r="U3668" s="53" t="str">
        <f>IF(S3668="","",COUNTIF($S$7:S3668,"該当２"))</f>
        <v/>
      </c>
      <c r="V3668" s="56" t="str">
        <f t="shared" si="634"/>
        <v/>
      </c>
      <c r="W3668" s="83" t="str">
        <f t="shared" si="635"/>
        <v/>
      </c>
      <c r="X3668" s="53" t="str">
        <f>IF(V3668="","",COUNTIF($V$7:V3668,"該当３"))</f>
        <v/>
      </c>
    </row>
    <row r="3669" spans="2:24">
      <c r="B3669" s="78"/>
      <c r="C3669" s="77"/>
      <c r="D3669" s="78"/>
      <c r="E3669" s="77"/>
      <c r="K3669" s="52" t="str">
        <f t="shared" si="636"/>
        <v/>
      </c>
      <c r="L3669" s="83" t="str">
        <f t="shared" si="637"/>
        <v/>
      </c>
      <c r="M3669" s="53" t="str">
        <f>IF(K3669="","",COUNTIF($K$7:K3669,"ﾘｽﾄ１"))</f>
        <v/>
      </c>
      <c r="N3669" s="53" t="str">
        <f t="shared" si="638"/>
        <v/>
      </c>
      <c r="O3669" s="54" t="str">
        <f t="shared" si="639"/>
        <v/>
      </c>
      <c r="P3669" s="53" t="str">
        <f t="shared" si="630"/>
        <v/>
      </c>
      <c r="Q3669" s="52" t="str">
        <f t="shared" si="631"/>
        <v/>
      </c>
      <c r="R3669" s="55" t="str">
        <f t="shared" si="632"/>
        <v/>
      </c>
      <c r="S3669" s="52" t="str">
        <f t="shared" si="640"/>
        <v/>
      </c>
      <c r="T3669" s="83" t="str">
        <f t="shared" si="633"/>
        <v/>
      </c>
      <c r="U3669" s="53" t="str">
        <f>IF(S3669="","",COUNTIF($S$7:S3669,"該当２"))</f>
        <v/>
      </c>
      <c r="V3669" s="56" t="str">
        <f t="shared" si="634"/>
        <v/>
      </c>
      <c r="W3669" s="83" t="str">
        <f t="shared" si="635"/>
        <v/>
      </c>
      <c r="X3669" s="53" t="str">
        <f>IF(V3669="","",COUNTIF($V$7:V3669,"該当３"))</f>
        <v/>
      </c>
    </row>
    <row r="3670" spans="2:24">
      <c r="B3670" s="78"/>
      <c r="C3670" s="77"/>
      <c r="D3670" s="78"/>
      <c r="E3670" s="77"/>
      <c r="K3670" s="52" t="str">
        <f t="shared" si="636"/>
        <v/>
      </c>
      <c r="L3670" s="83" t="str">
        <f t="shared" si="637"/>
        <v/>
      </c>
      <c r="M3670" s="53" t="str">
        <f>IF(K3670="","",COUNTIF($K$7:K3670,"ﾘｽﾄ１"))</f>
        <v/>
      </c>
      <c r="N3670" s="53" t="str">
        <f t="shared" si="638"/>
        <v/>
      </c>
      <c r="O3670" s="54" t="str">
        <f t="shared" si="639"/>
        <v/>
      </c>
      <c r="P3670" s="53" t="str">
        <f t="shared" si="630"/>
        <v/>
      </c>
      <c r="Q3670" s="52" t="str">
        <f t="shared" si="631"/>
        <v/>
      </c>
      <c r="R3670" s="55" t="str">
        <f t="shared" si="632"/>
        <v/>
      </c>
      <c r="S3670" s="52" t="str">
        <f t="shared" si="640"/>
        <v/>
      </c>
      <c r="T3670" s="83" t="str">
        <f t="shared" si="633"/>
        <v/>
      </c>
      <c r="U3670" s="53" t="str">
        <f>IF(S3670="","",COUNTIF($S$7:S3670,"該当２"))</f>
        <v/>
      </c>
      <c r="V3670" s="56" t="str">
        <f t="shared" si="634"/>
        <v/>
      </c>
      <c r="W3670" s="83" t="str">
        <f t="shared" si="635"/>
        <v/>
      </c>
      <c r="X3670" s="53" t="str">
        <f>IF(V3670="","",COUNTIF($V$7:V3670,"該当３"))</f>
        <v/>
      </c>
    </row>
    <row r="3671" spans="2:24">
      <c r="B3671" s="78"/>
      <c r="C3671" s="77"/>
      <c r="D3671" s="78"/>
      <c r="E3671" s="77"/>
      <c r="K3671" s="52" t="str">
        <f t="shared" si="636"/>
        <v/>
      </c>
      <c r="L3671" s="83" t="str">
        <f t="shared" si="637"/>
        <v/>
      </c>
      <c r="M3671" s="53" t="str">
        <f>IF(K3671="","",COUNTIF($K$7:K3671,"ﾘｽﾄ１"))</f>
        <v/>
      </c>
      <c r="N3671" s="53" t="str">
        <f t="shared" si="638"/>
        <v/>
      </c>
      <c r="O3671" s="54" t="str">
        <f t="shared" si="639"/>
        <v/>
      </c>
      <c r="P3671" s="53" t="str">
        <f t="shared" si="630"/>
        <v/>
      </c>
      <c r="Q3671" s="52" t="str">
        <f t="shared" si="631"/>
        <v/>
      </c>
      <c r="R3671" s="55" t="str">
        <f t="shared" si="632"/>
        <v/>
      </c>
      <c r="S3671" s="52" t="str">
        <f t="shared" si="640"/>
        <v/>
      </c>
      <c r="T3671" s="83" t="str">
        <f t="shared" si="633"/>
        <v/>
      </c>
      <c r="U3671" s="53" t="str">
        <f>IF(S3671="","",COUNTIF($S$7:S3671,"該当２"))</f>
        <v/>
      </c>
      <c r="V3671" s="56" t="str">
        <f t="shared" si="634"/>
        <v/>
      </c>
      <c r="W3671" s="83" t="str">
        <f t="shared" si="635"/>
        <v/>
      </c>
      <c r="X3671" s="53" t="str">
        <f>IF(V3671="","",COUNTIF($V$7:V3671,"該当３"))</f>
        <v/>
      </c>
    </row>
    <row r="3672" spans="2:24">
      <c r="B3672" s="78"/>
      <c r="C3672" s="77"/>
      <c r="D3672" s="78"/>
      <c r="E3672" s="77"/>
      <c r="K3672" s="52" t="str">
        <f t="shared" si="636"/>
        <v/>
      </c>
      <c r="L3672" s="83" t="str">
        <f t="shared" si="637"/>
        <v/>
      </c>
      <c r="M3672" s="53" t="str">
        <f>IF(K3672="","",COUNTIF($K$7:K3672,"ﾘｽﾄ１"))</f>
        <v/>
      </c>
      <c r="N3672" s="53" t="str">
        <f t="shared" si="638"/>
        <v/>
      </c>
      <c r="O3672" s="54" t="str">
        <f t="shared" si="639"/>
        <v/>
      </c>
      <c r="P3672" s="53" t="str">
        <f t="shared" si="630"/>
        <v/>
      </c>
      <c r="Q3672" s="52" t="str">
        <f t="shared" si="631"/>
        <v/>
      </c>
      <c r="R3672" s="55" t="str">
        <f t="shared" si="632"/>
        <v/>
      </c>
      <c r="S3672" s="52" t="str">
        <f t="shared" si="640"/>
        <v/>
      </c>
      <c r="T3672" s="83" t="str">
        <f t="shared" si="633"/>
        <v/>
      </c>
      <c r="U3672" s="53" t="str">
        <f>IF(S3672="","",COUNTIF($S$7:S3672,"該当２"))</f>
        <v/>
      </c>
      <c r="V3672" s="56" t="str">
        <f t="shared" si="634"/>
        <v/>
      </c>
      <c r="W3672" s="83" t="str">
        <f t="shared" si="635"/>
        <v/>
      </c>
      <c r="X3672" s="53" t="str">
        <f>IF(V3672="","",COUNTIF($V$7:V3672,"該当３"))</f>
        <v/>
      </c>
    </row>
    <row r="3673" spans="2:24">
      <c r="B3673" s="78"/>
      <c r="C3673" s="77"/>
      <c r="D3673" s="78"/>
      <c r="E3673" s="77"/>
      <c r="K3673" s="52" t="str">
        <f t="shared" si="636"/>
        <v/>
      </c>
      <c r="L3673" s="83" t="str">
        <f t="shared" si="637"/>
        <v/>
      </c>
      <c r="M3673" s="53" t="str">
        <f>IF(K3673="","",COUNTIF($K$7:K3673,"ﾘｽﾄ１"))</f>
        <v/>
      </c>
      <c r="N3673" s="53" t="str">
        <f t="shared" si="638"/>
        <v/>
      </c>
      <c r="O3673" s="54" t="str">
        <f t="shared" si="639"/>
        <v/>
      </c>
      <c r="P3673" s="53" t="str">
        <f t="shared" si="630"/>
        <v/>
      </c>
      <c r="Q3673" s="52" t="str">
        <f t="shared" si="631"/>
        <v/>
      </c>
      <c r="R3673" s="55" t="str">
        <f t="shared" si="632"/>
        <v/>
      </c>
      <c r="S3673" s="52" t="str">
        <f t="shared" si="640"/>
        <v/>
      </c>
      <c r="T3673" s="83" t="str">
        <f t="shared" si="633"/>
        <v/>
      </c>
      <c r="U3673" s="53" t="str">
        <f>IF(S3673="","",COUNTIF($S$7:S3673,"該当２"))</f>
        <v/>
      </c>
      <c r="V3673" s="56" t="str">
        <f t="shared" si="634"/>
        <v/>
      </c>
      <c r="W3673" s="83" t="str">
        <f t="shared" si="635"/>
        <v/>
      </c>
      <c r="X3673" s="53" t="str">
        <f>IF(V3673="","",COUNTIF($V$7:V3673,"該当３"))</f>
        <v/>
      </c>
    </row>
    <row r="3674" spans="2:24">
      <c r="B3674" s="78"/>
      <c r="C3674" s="77"/>
      <c r="D3674" s="78"/>
      <c r="E3674" s="77"/>
      <c r="K3674" s="52" t="str">
        <f t="shared" si="636"/>
        <v/>
      </c>
      <c r="L3674" s="83" t="str">
        <f t="shared" si="637"/>
        <v/>
      </c>
      <c r="M3674" s="53" t="str">
        <f>IF(K3674="","",COUNTIF($K$7:K3674,"ﾘｽﾄ１"))</f>
        <v/>
      </c>
      <c r="N3674" s="53" t="str">
        <f t="shared" si="638"/>
        <v/>
      </c>
      <c r="O3674" s="54" t="str">
        <f t="shared" si="639"/>
        <v/>
      </c>
      <c r="P3674" s="53" t="str">
        <f t="shared" si="630"/>
        <v/>
      </c>
      <c r="Q3674" s="52" t="str">
        <f t="shared" si="631"/>
        <v/>
      </c>
      <c r="R3674" s="55" t="str">
        <f t="shared" si="632"/>
        <v/>
      </c>
      <c r="S3674" s="52" t="str">
        <f t="shared" si="640"/>
        <v/>
      </c>
      <c r="T3674" s="83" t="str">
        <f t="shared" si="633"/>
        <v/>
      </c>
      <c r="U3674" s="53" t="str">
        <f>IF(S3674="","",COUNTIF($S$7:S3674,"該当２"))</f>
        <v/>
      </c>
      <c r="V3674" s="56" t="str">
        <f t="shared" si="634"/>
        <v/>
      </c>
      <c r="W3674" s="83" t="str">
        <f t="shared" si="635"/>
        <v/>
      </c>
      <c r="X3674" s="53" t="str">
        <f>IF(V3674="","",COUNTIF($V$7:V3674,"該当３"))</f>
        <v/>
      </c>
    </row>
    <row r="3675" spans="2:24">
      <c r="B3675" s="78"/>
      <c r="C3675" s="77"/>
      <c r="D3675" s="78"/>
      <c r="E3675" s="77"/>
      <c r="K3675" s="52" t="str">
        <f t="shared" si="636"/>
        <v/>
      </c>
      <c r="L3675" s="83" t="str">
        <f t="shared" si="637"/>
        <v/>
      </c>
      <c r="M3675" s="53" t="str">
        <f>IF(K3675="","",COUNTIF($K$7:K3675,"ﾘｽﾄ１"))</f>
        <v/>
      </c>
      <c r="N3675" s="53" t="str">
        <f t="shared" si="638"/>
        <v/>
      </c>
      <c r="O3675" s="54" t="str">
        <f t="shared" si="639"/>
        <v/>
      </c>
      <c r="P3675" s="53" t="str">
        <f t="shared" si="630"/>
        <v/>
      </c>
      <c r="Q3675" s="52" t="str">
        <f t="shared" si="631"/>
        <v/>
      </c>
      <c r="R3675" s="55" t="str">
        <f t="shared" si="632"/>
        <v/>
      </c>
      <c r="S3675" s="52" t="str">
        <f t="shared" si="640"/>
        <v/>
      </c>
      <c r="T3675" s="83" t="str">
        <f t="shared" si="633"/>
        <v/>
      </c>
      <c r="U3675" s="53" t="str">
        <f>IF(S3675="","",COUNTIF($S$7:S3675,"該当２"))</f>
        <v/>
      </c>
      <c r="V3675" s="56" t="str">
        <f t="shared" si="634"/>
        <v/>
      </c>
      <c r="W3675" s="83" t="str">
        <f t="shared" si="635"/>
        <v/>
      </c>
      <c r="X3675" s="53" t="str">
        <f>IF(V3675="","",COUNTIF($V$7:V3675,"該当３"))</f>
        <v/>
      </c>
    </row>
    <row r="3676" spans="2:24">
      <c r="B3676" s="78"/>
      <c r="C3676" s="77"/>
      <c r="D3676" s="78"/>
      <c r="E3676" s="77"/>
      <c r="K3676" s="52" t="str">
        <f t="shared" si="636"/>
        <v/>
      </c>
      <c r="L3676" s="83" t="str">
        <f t="shared" si="637"/>
        <v/>
      </c>
      <c r="M3676" s="53" t="str">
        <f>IF(K3676="","",COUNTIF($K$7:K3676,"ﾘｽﾄ１"))</f>
        <v/>
      </c>
      <c r="N3676" s="53" t="str">
        <f t="shared" si="638"/>
        <v/>
      </c>
      <c r="O3676" s="54" t="str">
        <f t="shared" si="639"/>
        <v/>
      </c>
      <c r="P3676" s="53" t="str">
        <f t="shared" si="630"/>
        <v/>
      </c>
      <c r="Q3676" s="52" t="str">
        <f t="shared" si="631"/>
        <v/>
      </c>
      <c r="R3676" s="55" t="str">
        <f t="shared" si="632"/>
        <v/>
      </c>
      <c r="S3676" s="52" t="str">
        <f t="shared" si="640"/>
        <v/>
      </c>
      <c r="T3676" s="83" t="str">
        <f t="shared" si="633"/>
        <v/>
      </c>
      <c r="U3676" s="53" t="str">
        <f>IF(S3676="","",COUNTIF($S$7:S3676,"該当２"))</f>
        <v/>
      </c>
      <c r="V3676" s="56" t="str">
        <f t="shared" si="634"/>
        <v/>
      </c>
      <c r="W3676" s="83" t="str">
        <f t="shared" si="635"/>
        <v/>
      </c>
      <c r="X3676" s="53" t="str">
        <f>IF(V3676="","",COUNTIF($V$7:V3676,"該当３"))</f>
        <v/>
      </c>
    </row>
    <row r="3677" spans="2:24">
      <c r="B3677" s="78"/>
      <c r="C3677" s="77"/>
      <c r="D3677" s="78"/>
      <c r="E3677" s="77"/>
      <c r="K3677" s="52" t="str">
        <f t="shared" si="636"/>
        <v/>
      </c>
      <c r="L3677" s="83" t="str">
        <f t="shared" si="637"/>
        <v/>
      </c>
      <c r="M3677" s="53" t="str">
        <f>IF(K3677="","",COUNTIF($K$7:K3677,"ﾘｽﾄ１"))</f>
        <v/>
      </c>
      <c r="N3677" s="53" t="str">
        <f t="shared" si="638"/>
        <v/>
      </c>
      <c r="O3677" s="54" t="str">
        <f t="shared" si="639"/>
        <v/>
      </c>
      <c r="P3677" s="53" t="str">
        <f t="shared" si="630"/>
        <v/>
      </c>
      <c r="Q3677" s="52" t="str">
        <f t="shared" si="631"/>
        <v/>
      </c>
      <c r="R3677" s="55" t="str">
        <f t="shared" si="632"/>
        <v/>
      </c>
      <c r="S3677" s="52" t="str">
        <f t="shared" si="640"/>
        <v/>
      </c>
      <c r="T3677" s="83" t="str">
        <f t="shared" si="633"/>
        <v/>
      </c>
      <c r="U3677" s="53" t="str">
        <f>IF(S3677="","",COUNTIF($S$7:S3677,"該当２"))</f>
        <v/>
      </c>
      <c r="V3677" s="56" t="str">
        <f t="shared" si="634"/>
        <v/>
      </c>
      <c r="W3677" s="83" t="str">
        <f t="shared" si="635"/>
        <v/>
      </c>
      <c r="X3677" s="53" t="str">
        <f>IF(V3677="","",COUNTIF($V$7:V3677,"該当３"))</f>
        <v/>
      </c>
    </row>
    <row r="3678" spans="2:24">
      <c r="B3678" s="78"/>
      <c r="C3678" s="77"/>
      <c r="D3678" s="78"/>
      <c r="E3678" s="77"/>
      <c r="K3678" s="52" t="str">
        <f t="shared" si="636"/>
        <v/>
      </c>
      <c r="L3678" s="83" t="str">
        <f t="shared" si="637"/>
        <v/>
      </c>
      <c r="M3678" s="53" t="str">
        <f>IF(K3678="","",COUNTIF($K$7:K3678,"ﾘｽﾄ１"))</f>
        <v/>
      </c>
      <c r="N3678" s="53" t="str">
        <f t="shared" si="638"/>
        <v/>
      </c>
      <c r="O3678" s="54" t="str">
        <f t="shared" si="639"/>
        <v/>
      </c>
      <c r="P3678" s="53" t="str">
        <f t="shared" si="630"/>
        <v/>
      </c>
      <c r="Q3678" s="52" t="str">
        <f t="shared" si="631"/>
        <v/>
      </c>
      <c r="R3678" s="55" t="str">
        <f t="shared" si="632"/>
        <v/>
      </c>
      <c r="S3678" s="52" t="str">
        <f t="shared" si="640"/>
        <v/>
      </c>
      <c r="T3678" s="83" t="str">
        <f t="shared" si="633"/>
        <v/>
      </c>
      <c r="U3678" s="53" t="str">
        <f>IF(S3678="","",COUNTIF($S$7:S3678,"該当２"))</f>
        <v/>
      </c>
      <c r="V3678" s="56" t="str">
        <f t="shared" si="634"/>
        <v/>
      </c>
      <c r="W3678" s="83" t="str">
        <f t="shared" si="635"/>
        <v/>
      </c>
      <c r="X3678" s="53" t="str">
        <f>IF(V3678="","",COUNTIF($V$7:V3678,"該当３"))</f>
        <v/>
      </c>
    </row>
    <row r="3679" spans="2:24">
      <c r="B3679" s="78"/>
      <c r="C3679" s="77"/>
      <c r="D3679" s="78"/>
      <c r="E3679" s="77"/>
      <c r="K3679" s="52" t="str">
        <f t="shared" si="636"/>
        <v/>
      </c>
      <c r="L3679" s="83" t="str">
        <f t="shared" si="637"/>
        <v/>
      </c>
      <c r="M3679" s="53" t="str">
        <f>IF(K3679="","",COUNTIF($K$7:K3679,"ﾘｽﾄ１"))</f>
        <v/>
      </c>
      <c r="N3679" s="53" t="str">
        <f t="shared" si="638"/>
        <v/>
      </c>
      <c r="O3679" s="54" t="str">
        <f t="shared" si="639"/>
        <v/>
      </c>
      <c r="P3679" s="53" t="str">
        <f t="shared" si="630"/>
        <v/>
      </c>
      <c r="Q3679" s="52" t="str">
        <f t="shared" si="631"/>
        <v/>
      </c>
      <c r="R3679" s="55" t="str">
        <f t="shared" si="632"/>
        <v/>
      </c>
      <c r="S3679" s="52" t="str">
        <f t="shared" si="640"/>
        <v/>
      </c>
      <c r="T3679" s="83" t="str">
        <f t="shared" si="633"/>
        <v/>
      </c>
      <c r="U3679" s="53" t="str">
        <f>IF(S3679="","",COUNTIF($S$7:S3679,"該当２"))</f>
        <v/>
      </c>
      <c r="V3679" s="56" t="str">
        <f t="shared" si="634"/>
        <v/>
      </c>
      <c r="W3679" s="83" t="str">
        <f t="shared" si="635"/>
        <v/>
      </c>
      <c r="X3679" s="53" t="str">
        <f>IF(V3679="","",COUNTIF($V$7:V3679,"該当３"))</f>
        <v/>
      </c>
    </row>
    <row r="3680" spans="2:24">
      <c r="B3680" s="78"/>
      <c r="C3680" s="77"/>
      <c r="D3680" s="78"/>
      <c r="E3680" s="77"/>
      <c r="K3680" s="52" t="str">
        <f t="shared" si="636"/>
        <v/>
      </c>
      <c r="L3680" s="83" t="str">
        <f t="shared" si="637"/>
        <v/>
      </c>
      <c r="M3680" s="53" t="str">
        <f>IF(K3680="","",COUNTIF($K$7:K3680,"ﾘｽﾄ１"))</f>
        <v/>
      </c>
      <c r="N3680" s="53" t="str">
        <f t="shared" si="638"/>
        <v/>
      </c>
      <c r="O3680" s="54" t="str">
        <f t="shared" si="639"/>
        <v/>
      </c>
      <c r="P3680" s="53" t="str">
        <f t="shared" si="630"/>
        <v/>
      </c>
      <c r="Q3680" s="52" t="str">
        <f t="shared" si="631"/>
        <v/>
      </c>
      <c r="R3680" s="55" t="str">
        <f t="shared" si="632"/>
        <v/>
      </c>
      <c r="S3680" s="52" t="str">
        <f t="shared" si="640"/>
        <v/>
      </c>
      <c r="T3680" s="83" t="str">
        <f t="shared" si="633"/>
        <v/>
      </c>
      <c r="U3680" s="53" t="str">
        <f>IF(S3680="","",COUNTIF($S$7:S3680,"該当２"))</f>
        <v/>
      </c>
      <c r="V3680" s="56" t="str">
        <f t="shared" si="634"/>
        <v/>
      </c>
      <c r="W3680" s="83" t="str">
        <f t="shared" si="635"/>
        <v/>
      </c>
      <c r="X3680" s="53" t="str">
        <f>IF(V3680="","",COUNTIF($V$7:V3680,"該当３"))</f>
        <v/>
      </c>
    </row>
    <row r="3681" spans="2:24">
      <c r="B3681" s="78"/>
      <c r="C3681" s="77"/>
      <c r="D3681" s="78"/>
      <c r="E3681" s="77"/>
      <c r="K3681" s="52" t="str">
        <f t="shared" si="636"/>
        <v/>
      </c>
      <c r="L3681" s="83" t="str">
        <f t="shared" si="637"/>
        <v/>
      </c>
      <c r="M3681" s="53" t="str">
        <f>IF(K3681="","",COUNTIF($K$7:K3681,"ﾘｽﾄ１"))</f>
        <v/>
      </c>
      <c r="N3681" s="53" t="str">
        <f t="shared" si="638"/>
        <v/>
      </c>
      <c r="O3681" s="54" t="str">
        <f t="shared" si="639"/>
        <v/>
      </c>
      <c r="P3681" s="53" t="str">
        <f t="shared" si="630"/>
        <v/>
      </c>
      <c r="Q3681" s="52" t="str">
        <f t="shared" si="631"/>
        <v/>
      </c>
      <c r="R3681" s="55" t="str">
        <f t="shared" si="632"/>
        <v/>
      </c>
      <c r="S3681" s="52" t="str">
        <f t="shared" si="640"/>
        <v/>
      </c>
      <c r="T3681" s="83" t="str">
        <f t="shared" si="633"/>
        <v/>
      </c>
      <c r="U3681" s="53" t="str">
        <f>IF(S3681="","",COUNTIF($S$7:S3681,"該当２"))</f>
        <v/>
      </c>
      <c r="V3681" s="56" t="str">
        <f t="shared" si="634"/>
        <v/>
      </c>
      <c r="W3681" s="83" t="str">
        <f t="shared" si="635"/>
        <v/>
      </c>
      <c r="X3681" s="53" t="str">
        <f>IF(V3681="","",COUNTIF($V$7:V3681,"該当３"))</f>
        <v/>
      </c>
    </row>
    <row r="3682" spans="2:24">
      <c r="B3682" s="78"/>
      <c r="C3682" s="77"/>
      <c r="D3682" s="78"/>
      <c r="E3682" s="77"/>
      <c r="K3682" s="52" t="str">
        <f t="shared" si="636"/>
        <v/>
      </c>
      <c r="L3682" s="83" t="str">
        <f t="shared" si="637"/>
        <v/>
      </c>
      <c r="M3682" s="53" t="str">
        <f>IF(K3682="","",COUNTIF($K$7:K3682,"ﾘｽﾄ１"))</f>
        <v/>
      </c>
      <c r="N3682" s="53" t="str">
        <f t="shared" si="638"/>
        <v/>
      </c>
      <c r="O3682" s="54" t="str">
        <f t="shared" si="639"/>
        <v/>
      </c>
      <c r="P3682" s="53" t="str">
        <f t="shared" si="630"/>
        <v/>
      </c>
      <c r="Q3682" s="52" t="str">
        <f t="shared" si="631"/>
        <v/>
      </c>
      <c r="R3682" s="55" t="str">
        <f t="shared" si="632"/>
        <v/>
      </c>
      <c r="S3682" s="52" t="str">
        <f t="shared" si="640"/>
        <v/>
      </c>
      <c r="T3682" s="83" t="str">
        <f t="shared" si="633"/>
        <v/>
      </c>
      <c r="U3682" s="53" t="str">
        <f>IF(S3682="","",COUNTIF($S$7:S3682,"該当２"))</f>
        <v/>
      </c>
      <c r="V3682" s="56" t="str">
        <f t="shared" si="634"/>
        <v/>
      </c>
      <c r="W3682" s="83" t="str">
        <f t="shared" si="635"/>
        <v/>
      </c>
      <c r="X3682" s="53" t="str">
        <f>IF(V3682="","",COUNTIF($V$7:V3682,"該当３"))</f>
        <v/>
      </c>
    </row>
    <row r="3683" spans="2:24">
      <c r="B3683" s="78"/>
      <c r="C3683" s="77"/>
      <c r="D3683" s="78"/>
      <c r="E3683" s="77"/>
      <c r="K3683" s="52" t="str">
        <f t="shared" si="636"/>
        <v/>
      </c>
      <c r="L3683" s="83" t="str">
        <f t="shared" si="637"/>
        <v/>
      </c>
      <c r="M3683" s="53" t="str">
        <f>IF(K3683="","",COUNTIF($K$7:K3683,"ﾘｽﾄ１"))</f>
        <v/>
      </c>
      <c r="N3683" s="53" t="str">
        <f t="shared" si="638"/>
        <v/>
      </c>
      <c r="O3683" s="54" t="str">
        <f t="shared" si="639"/>
        <v/>
      </c>
      <c r="P3683" s="53" t="str">
        <f t="shared" si="630"/>
        <v/>
      </c>
      <c r="Q3683" s="52" t="str">
        <f t="shared" si="631"/>
        <v/>
      </c>
      <c r="R3683" s="55" t="str">
        <f t="shared" si="632"/>
        <v/>
      </c>
      <c r="S3683" s="52" t="str">
        <f t="shared" si="640"/>
        <v/>
      </c>
      <c r="T3683" s="83" t="str">
        <f t="shared" si="633"/>
        <v/>
      </c>
      <c r="U3683" s="53" t="str">
        <f>IF(S3683="","",COUNTIF($S$7:S3683,"該当２"))</f>
        <v/>
      </c>
      <c r="V3683" s="56" t="str">
        <f t="shared" si="634"/>
        <v/>
      </c>
      <c r="W3683" s="83" t="str">
        <f t="shared" si="635"/>
        <v/>
      </c>
      <c r="X3683" s="53" t="str">
        <f>IF(V3683="","",COUNTIF($V$7:V3683,"該当３"))</f>
        <v/>
      </c>
    </row>
    <row r="3684" spans="2:24">
      <c r="B3684" s="78"/>
      <c r="C3684" s="77"/>
      <c r="D3684" s="78"/>
      <c r="E3684" s="77"/>
      <c r="K3684" s="52" t="str">
        <f t="shared" si="636"/>
        <v/>
      </c>
      <c r="L3684" s="83" t="str">
        <f t="shared" si="637"/>
        <v/>
      </c>
      <c r="M3684" s="53" t="str">
        <f>IF(K3684="","",COUNTIF($K$7:K3684,"ﾘｽﾄ１"))</f>
        <v/>
      </c>
      <c r="N3684" s="53" t="str">
        <f t="shared" si="638"/>
        <v/>
      </c>
      <c r="O3684" s="54" t="str">
        <f t="shared" si="639"/>
        <v/>
      </c>
      <c r="P3684" s="53" t="str">
        <f t="shared" si="630"/>
        <v/>
      </c>
      <c r="Q3684" s="52" t="str">
        <f t="shared" si="631"/>
        <v/>
      </c>
      <c r="R3684" s="55" t="str">
        <f t="shared" si="632"/>
        <v/>
      </c>
      <c r="S3684" s="52" t="str">
        <f t="shared" si="640"/>
        <v/>
      </c>
      <c r="T3684" s="83" t="str">
        <f t="shared" si="633"/>
        <v/>
      </c>
      <c r="U3684" s="53" t="str">
        <f>IF(S3684="","",COUNTIF($S$7:S3684,"該当２"))</f>
        <v/>
      </c>
      <c r="V3684" s="56" t="str">
        <f t="shared" si="634"/>
        <v/>
      </c>
      <c r="W3684" s="83" t="str">
        <f t="shared" si="635"/>
        <v/>
      </c>
      <c r="X3684" s="53" t="str">
        <f>IF(V3684="","",COUNTIF($V$7:V3684,"該当３"))</f>
        <v/>
      </c>
    </row>
    <row r="3685" spans="2:24">
      <c r="B3685" s="78"/>
      <c r="C3685" s="77"/>
      <c r="D3685" s="78"/>
      <c r="E3685" s="77"/>
      <c r="K3685" s="52" t="str">
        <f t="shared" si="636"/>
        <v/>
      </c>
      <c r="L3685" s="83" t="str">
        <f t="shared" si="637"/>
        <v/>
      </c>
      <c r="M3685" s="53" t="str">
        <f>IF(K3685="","",COUNTIF($K$7:K3685,"ﾘｽﾄ１"))</f>
        <v/>
      </c>
      <c r="N3685" s="53" t="str">
        <f t="shared" si="638"/>
        <v/>
      </c>
      <c r="O3685" s="54" t="str">
        <f t="shared" si="639"/>
        <v/>
      </c>
      <c r="P3685" s="53" t="str">
        <f t="shared" si="630"/>
        <v/>
      </c>
      <c r="Q3685" s="52" t="str">
        <f t="shared" si="631"/>
        <v/>
      </c>
      <c r="R3685" s="55" t="str">
        <f t="shared" si="632"/>
        <v/>
      </c>
      <c r="S3685" s="52" t="str">
        <f t="shared" si="640"/>
        <v/>
      </c>
      <c r="T3685" s="83" t="str">
        <f t="shared" si="633"/>
        <v/>
      </c>
      <c r="U3685" s="53" t="str">
        <f>IF(S3685="","",COUNTIF($S$7:S3685,"該当２"))</f>
        <v/>
      </c>
      <c r="V3685" s="56" t="str">
        <f t="shared" si="634"/>
        <v/>
      </c>
      <c r="W3685" s="83" t="str">
        <f t="shared" si="635"/>
        <v/>
      </c>
      <c r="X3685" s="53" t="str">
        <f>IF(V3685="","",COUNTIF($V$7:V3685,"該当３"))</f>
        <v/>
      </c>
    </row>
    <row r="3686" spans="2:24">
      <c r="B3686" s="78"/>
      <c r="C3686" s="77"/>
      <c r="D3686" s="78"/>
      <c r="E3686" s="77"/>
      <c r="K3686" s="52" t="str">
        <f t="shared" si="636"/>
        <v/>
      </c>
      <c r="L3686" s="83" t="str">
        <f t="shared" si="637"/>
        <v/>
      </c>
      <c r="M3686" s="53" t="str">
        <f>IF(K3686="","",COUNTIF($K$7:K3686,"ﾘｽﾄ１"))</f>
        <v/>
      </c>
      <c r="N3686" s="53" t="str">
        <f t="shared" si="638"/>
        <v/>
      </c>
      <c r="O3686" s="54" t="str">
        <f t="shared" si="639"/>
        <v/>
      </c>
      <c r="P3686" s="53" t="str">
        <f t="shared" si="630"/>
        <v/>
      </c>
      <c r="Q3686" s="52" t="str">
        <f t="shared" si="631"/>
        <v/>
      </c>
      <c r="R3686" s="55" t="str">
        <f t="shared" si="632"/>
        <v/>
      </c>
      <c r="S3686" s="52" t="str">
        <f t="shared" si="640"/>
        <v/>
      </c>
      <c r="T3686" s="83" t="str">
        <f t="shared" si="633"/>
        <v/>
      </c>
      <c r="U3686" s="53" t="str">
        <f>IF(S3686="","",COUNTIF($S$7:S3686,"該当２"))</f>
        <v/>
      </c>
      <c r="V3686" s="56" t="str">
        <f t="shared" si="634"/>
        <v/>
      </c>
      <c r="W3686" s="83" t="str">
        <f t="shared" si="635"/>
        <v/>
      </c>
      <c r="X3686" s="53" t="str">
        <f>IF(V3686="","",COUNTIF($V$7:V3686,"該当３"))</f>
        <v/>
      </c>
    </row>
    <row r="3687" spans="2:24">
      <c r="B3687" s="78"/>
      <c r="C3687" s="77"/>
      <c r="D3687" s="78"/>
      <c r="E3687" s="77"/>
      <c r="K3687" s="52" t="str">
        <f t="shared" si="636"/>
        <v/>
      </c>
      <c r="L3687" s="83" t="str">
        <f t="shared" si="637"/>
        <v/>
      </c>
      <c r="M3687" s="53" t="str">
        <f>IF(K3687="","",COUNTIF($K$7:K3687,"ﾘｽﾄ１"))</f>
        <v/>
      </c>
      <c r="N3687" s="53" t="str">
        <f t="shared" si="638"/>
        <v/>
      </c>
      <c r="O3687" s="54" t="str">
        <f t="shared" si="639"/>
        <v/>
      </c>
      <c r="P3687" s="53" t="str">
        <f t="shared" si="630"/>
        <v/>
      </c>
      <c r="Q3687" s="52" t="str">
        <f t="shared" si="631"/>
        <v/>
      </c>
      <c r="R3687" s="55" t="str">
        <f t="shared" si="632"/>
        <v/>
      </c>
      <c r="S3687" s="52" t="str">
        <f t="shared" si="640"/>
        <v/>
      </c>
      <c r="T3687" s="83" t="str">
        <f t="shared" si="633"/>
        <v/>
      </c>
      <c r="U3687" s="53" t="str">
        <f>IF(S3687="","",COUNTIF($S$7:S3687,"該当２"))</f>
        <v/>
      </c>
      <c r="V3687" s="56" t="str">
        <f t="shared" si="634"/>
        <v/>
      </c>
      <c r="W3687" s="83" t="str">
        <f t="shared" si="635"/>
        <v/>
      </c>
      <c r="X3687" s="53" t="str">
        <f>IF(V3687="","",COUNTIF($V$7:V3687,"該当３"))</f>
        <v/>
      </c>
    </row>
    <row r="3688" spans="2:24">
      <c r="B3688" s="78"/>
      <c r="C3688" s="77"/>
      <c r="D3688" s="78"/>
      <c r="E3688" s="77"/>
      <c r="K3688" s="52" t="str">
        <f t="shared" si="636"/>
        <v/>
      </c>
      <c r="L3688" s="83" t="str">
        <f t="shared" si="637"/>
        <v/>
      </c>
      <c r="M3688" s="53" t="str">
        <f>IF(K3688="","",COUNTIF($K$7:K3688,"ﾘｽﾄ１"))</f>
        <v/>
      </c>
      <c r="N3688" s="53" t="str">
        <f t="shared" si="638"/>
        <v/>
      </c>
      <c r="O3688" s="54" t="str">
        <f t="shared" si="639"/>
        <v/>
      </c>
      <c r="P3688" s="53" t="str">
        <f t="shared" si="630"/>
        <v/>
      </c>
      <c r="Q3688" s="52" t="str">
        <f t="shared" si="631"/>
        <v/>
      </c>
      <c r="R3688" s="55" t="str">
        <f t="shared" si="632"/>
        <v/>
      </c>
      <c r="S3688" s="52" t="str">
        <f t="shared" si="640"/>
        <v/>
      </c>
      <c r="T3688" s="83" t="str">
        <f t="shared" si="633"/>
        <v/>
      </c>
      <c r="U3688" s="53" t="str">
        <f>IF(S3688="","",COUNTIF($S$7:S3688,"該当２"))</f>
        <v/>
      </c>
      <c r="V3688" s="56" t="str">
        <f t="shared" si="634"/>
        <v/>
      </c>
      <c r="W3688" s="83" t="str">
        <f t="shared" si="635"/>
        <v/>
      </c>
      <c r="X3688" s="53" t="str">
        <f>IF(V3688="","",COUNTIF($V$7:V3688,"該当３"))</f>
        <v/>
      </c>
    </row>
    <row r="3689" spans="2:24">
      <c r="B3689" s="78"/>
      <c r="C3689" s="77"/>
      <c r="D3689" s="78"/>
      <c r="E3689" s="77"/>
      <c r="K3689" s="52" t="str">
        <f t="shared" si="636"/>
        <v/>
      </c>
      <c r="L3689" s="83" t="str">
        <f t="shared" si="637"/>
        <v/>
      </c>
      <c r="M3689" s="53" t="str">
        <f>IF(K3689="","",COUNTIF($K$7:K3689,"ﾘｽﾄ１"))</f>
        <v/>
      </c>
      <c r="N3689" s="53" t="str">
        <f t="shared" si="638"/>
        <v/>
      </c>
      <c r="O3689" s="54" t="str">
        <f t="shared" si="639"/>
        <v/>
      </c>
      <c r="P3689" s="53" t="str">
        <f t="shared" si="630"/>
        <v/>
      </c>
      <c r="Q3689" s="52" t="str">
        <f t="shared" si="631"/>
        <v/>
      </c>
      <c r="R3689" s="55" t="str">
        <f t="shared" si="632"/>
        <v/>
      </c>
      <c r="S3689" s="52" t="str">
        <f t="shared" si="640"/>
        <v/>
      </c>
      <c r="T3689" s="83" t="str">
        <f t="shared" si="633"/>
        <v/>
      </c>
      <c r="U3689" s="53" t="str">
        <f>IF(S3689="","",COUNTIF($S$7:S3689,"該当２"))</f>
        <v/>
      </c>
      <c r="V3689" s="56" t="str">
        <f t="shared" si="634"/>
        <v/>
      </c>
      <c r="W3689" s="83" t="str">
        <f t="shared" si="635"/>
        <v/>
      </c>
      <c r="X3689" s="53" t="str">
        <f>IF(V3689="","",COUNTIF($V$7:V3689,"該当３"))</f>
        <v/>
      </c>
    </row>
    <row r="3690" spans="2:24">
      <c r="B3690" s="78"/>
      <c r="C3690" s="77"/>
      <c r="D3690" s="78"/>
      <c r="E3690" s="77"/>
      <c r="K3690" s="52" t="str">
        <f t="shared" si="636"/>
        <v/>
      </c>
      <c r="L3690" s="83" t="str">
        <f t="shared" si="637"/>
        <v/>
      </c>
      <c r="M3690" s="53" t="str">
        <f>IF(K3690="","",COUNTIF($K$7:K3690,"ﾘｽﾄ１"))</f>
        <v/>
      </c>
      <c r="N3690" s="53" t="str">
        <f t="shared" si="638"/>
        <v/>
      </c>
      <c r="O3690" s="54" t="str">
        <f t="shared" si="639"/>
        <v/>
      </c>
      <c r="P3690" s="53" t="str">
        <f t="shared" si="630"/>
        <v/>
      </c>
      <c r="Q3690" s="52" t="str">
        <f t="shared" si="631"/>
        <v/>
      </c>
      <c r="R3690" s="55" t="str">
        <f t="shared" si="632"/>
        <v/>
      </c>
      <c r="S3690" s="52" t="str">
        <f t="shared" si="640"/>
        <v/>
      </c>
      <c r="T3690" s="83" t="str">
        <f t="shared" si="633"/>
        <v/>
      </c>
      <c r="U3690" s="53" t="str">
        <f>IF(S3690="","",COUNTIF($S$7:S3690,"該当２"))</f>
        <v/>
      </c>
      <c r="V3690" s="56" t="str">
        <f t="shared" si="634"/>
        <v/>
      </c>
      <c r="W3690" s="83" t="str">
        <f t="shared" si="635"/>
        <v/>
      </c>
      <c r="X3690" s="53" t="str">
        <f>IF(V3690="","",COUNTIF($V$7:V3690,"該当３"))</f>
        <v/>
      </c>
    </row>
    <row r="3691" spans="2:24">
      <c r="B3691" s="78"/>
      <c r="C3691" s="77"/>
      <c r="D3691" s="78"/>
      <c r="E3691" s="77"/>
      <c r="K3691" s="52" t="str">
        <f t="shared" si="636"/>
        <v/>
      </c>
      <c r="L3691" s="83" t="str">
        <f t="shared" si="637"/>
        <v/>
      </c>
      <c r="M3691" s="53" t="str">
        <f>IF(K3691="","",COUNTIF($K$7:K3691,"ﾘｽﾄ１"))</f>
        <v/>
      </c>
      <c r="N3691" s="53" t="str">
        <f t="shared" si="638"/>
        <v/>
      </c>
      <c r="O3691" s="54" t="str">
        <f t="shared" si="639"/>
        <v/>
      </c>
      <c r="P3691" s="53" t="str">
        <f t="shared" si="630"/>
        <v/>
      </c>
      <c r="Q3691" s="52" t="str">
        <f t="shared" si="631"/>
        <v/>
      </c>
      <c r="R3691" s="55" t="str">
        <f t="shared" si="632"/>
        <v/>
      </c>
      <c r="S3691" s="52" t="str">
        <f t="shared" si="640"/>
        <v/>
      </c>
      <c r="T3691" s="83" t="str">
        <f t="shared" si="633"/>
        <v/>
      </c>
      <c r="U3691" s="53" t="str">
        <f>IF(S3691="","",COUNTIF($S$7:S3691,"該当２"))</f>
        <v/>
      </c>
      <c r="V3691" s="56" t="str">
        <f t="shared" si="634"/>
        <v/>
      </c>
      <c r="W3691" s="83" t="str">
        <f t="shared" si="635"/>
        <v/>
      </c>
      <c r="X3691" s="53" t="str">
        <f>IF(V3691="","",COUNTIF($V$7:V3691,"該当３"))</f>
        <v/>
      </c>
    </row>
    <row r="3692" spans="2:24">
      <c r="B3692" s="78"/>
      <c r="C3692" s="77"/>
      <c r="D3692" s="78"/>
      <c r="E3692" s="77"/>
      <c r="K3692" s="52" t="str">
        <f t="shared" si="636"/>
        <v/>
      </c>
      <c r="L3692" s="83" t="str">
        <f t="shared" si="637"/>
        <v/>
      </c>
      <c r="M3692" s="53" t="str">
        <f>IF(K3692="","",COUNTIF($K$7:K3692,"ﾘｽﾄ１"))</f>
        <v/>
      </c>
      <c r="N3692" s="53" t="str">
        <f t="shared" si="638"/>
        <v/>
      </c>
      <c r="O3692" s="54" t="str">
        <f t="shared" si="639"/>
        <v/>
      </c>
      <c r="P3692" s="53" t="str">
        <f t="shared" si="630"/>
        <v/>
      </c>
      <c r="Q3692" s="52" t="str">
        <f t="shared" si="631"/>
        <v/>
      </c>
      <c r="R3692" s="55" t="str">
        <f t="shared" si="632"/>
        <v/>
      </c>
      <c r="S3692" s="52" t="str">
        <f t="shared" si="640"/>
        <v/>
      </c>
      <c r="T3692" s="83" t="str">
        <f t="shared" si="633"/>
        <v/>
      </c>
      <c r="U3692" s="53" t="str">
        <f>IF(S3692="","",COUNTIF($S$7:S3692,"該当２"))</f>
        <v/>
      </c>
      <c r="V3692" s="56" t="str">
        <f t="shared" si="634"/>
        <v/>
      </c>
      <c r="W3692" s="83" t="str">
        <f t="shared" si="635"/>
        <v/>
      </c>
      <c r="X3692" s="53" t="str">
        <f>IF(V3692="","",COUNTIF($V$7:V3692,"該当３"))</f>
        <v/>
      </c>
    </row>
    <row r="3693" spans="2:24">
      <c r="B3693" s="78"/>
      <c r="C3693" s="77"/>
      <c r="D3693" s="78"/>
      <c r="E3693" s="77"/>
      <c r="K3693" s="52" t="str">
        <f t="shared" si="636"/>
        <v/>
      </c>
      <c r="L3693" s="83" t="str">
        <f t="shared" si="637"/>
        <v/>
      </c>
      <c r="M3693" s="53" t="str">
        <f>IF(K3693="","",COUNTIF($K$7:K3693,"ﾘｽﾄ１"))</f>
        <v/>
      </c>
      <c r="N3693" s="53" t="str">
        <f t="shared" si="638"/>
        <v/>
      </c>
      <c r="O3693" s="54" t="str">
        <f t="shared" si="639"/>
        <v/>
      </c>
      <c r="P3693" s="53" t="str">
        <f t="shared" si="630"/>
        <v/>
      </c>
      <c r="Q3693" s="52" t="str">
        <f t="shared" si="631"/>
        <v/>
      </c>
      <c r="R3693" s="55" t="str">
        <f t="shared" si="632"/>
        <v/>
      </c>
      <c r="S3693" s="52" t="str">
        <f t="shared" si="640"/>
        <v/>
      </c>
      <c r="T3693" s="83" t="str">
        <f t="shared" si="633"/>
        <v/>
      </c>
      <c r="U3693" s="53" t="str">
        <f>IF(S3693="","",COUNTIF($S$7:S3693,"該当２"))</f>
        <v/>
      </c>
      <c r="V3693" s="56" t="str">
        <f t="shared" si="634"/>
        <v/>
      </c>
      <c r="W3693" s="83" t="str">
        <f t="shared" si="635"/>
        <v/>
      </c>
      <c r="X3693" s="53" t="str">
        <f>IF(V3693="","",COUNTIF($V$7:V3693,"該当３"))</f>
        <v/>
      </c>
    </row>
    <row r="3694" spans="2:24">
      <c r="B3694" s="78"/>
      <c r="C3694" s="77"/>
      <c r="D3694" s="78"/>
      <c r="E3694" s="77"/>
      <c r="K3694" s="52" t="str">
        <f t="shared" si="636"/>
        <v/>
      </c>
      <c r="L3694" s="83" t="str">
        <f t="shared" si="637"/>
        <v/>
      </c>
      <c r="M3694" s="53" t="str">
        <f>IF(K3694="","",COUNTIF($K$7:K3694,"ﾘｽﾄ１"))</f>
        <v/>
      </c>
      <c r="N3694" s="53" t="str">
        <f t="shared" si="638"/>
        <v/>
      </c>
      <c r="O3694" s="54" t="str">
        <f t="shared" si="639"/>
        <v/>
      </c>
      <c r="P3694" s="53" t="str">
        <f t="shared" si="630"/>
        <v/>
      </c>
      <c r="Q3694" s="52" t="str">
        <f t="shared" si="631"/>
        <v/>
      </c>
      <c r="R3694" s="55" t="str">
        <f t="shared" si="632"/>
        <v/>
      </c>
      <c r="S3694" s="52" t="str">
        <f t="shared" si="640"/>
        <v/>
      </c>
      <c r="T3694" s="83" t="str">
        <f t="shared" si="633"/>
        <v/>
      </c>
      <c r="U3694" s="53" t="str">
        <f>IF(S3694="","",COUNTIF($S$7:S3694,"該当２"))</f>
        <v/>
      </c>
      <c r="V3694" s="56" t="str">
        <f t="shared" si="634"/>
        <v/>
      </c>
      <c r="W3694" s="83" t="str">
        <f t="shared" si="635"/>
        <v/>
      </c>
      <c r="X3694" s="53" t="str">
        <f>IF(V3694="","",COUNTIF($V$7:V3694,"該当３"))</f>
        <v/>
      </c>
    </row>
    <row r="3695" spans="2:24">
      <c r="B3695" s="78"/>
      <c r="C3695" s="77"/>
      <c r="D3695" s="78"/>
      <c r="E3695" s="77"/>
      <c r="K3695" s="52" t="str">
        <f t="shared" si="636"/>
        <v/>
      </c>
      <c r="L3695" s="83" t="str">
        <f t="shared" si="637"/>
        <v/>
      </c>
      <c r="M3695" s="53" t="str">
        <f>IF(K3695="","",COUNTIF($K$7:K3695,"ﾘｽﾄ１"))</f>
        <v/>
      </c>
      <c r="N3695" s="53" t="str">
        <f t="shared" si="638"/>
        <v/>
      </c>
      <c r="O3695" s="54" t="str">
        <f t="shared" si="639"/>
        <v/>
      </c>
      <c r="P3695" s="53" t="str">
        <f t="shared" si="630"/>
        <v/>
      </c>
      <c r="Q3695" s="52" t="str">
        <f t="shared" si="631"/>
        <v/>
      </c>
      <c r="R3695" s="55" t="str">
        <f t="shared" si="632"/>
        <v/>
      </c>
      <c r="S3695" s="52" t="str">
        <f t="shared" si="640"/>
        <v/>
      </c>
      <c r="T3695" s="83" t="str">
        <f t="shared" si="633"/>
        <v/>
      </c>
      <c r="U3695" s="53" t="str">
        <f>IF(S3695="","",COUNTIF($S$7:S3695,"該当２"))</f>
        <v/>
      </c>
      <c r="V3695" s="56" t="str">
        <f t="shared" si="634"/>
        <v/>
      </c>
      <c r="W3695" s="83" t="str">
        <f t="shared" si="635"/>
        <v/>
      </c>
      <c r="X3695" s="53" t="str">
        <f>IF(V3695="","",COUNTIF($V$7:V3695,"該当３"))</f>
        <v/>
      </c>
    </row>
    <row r="3696" spans="2:24">
      <c r="B3696" s="78"/>
      <c r="C3696" s="77"/>
      <c r="D3696" s="78"/>
      <c r="E3696" s="77"/>
      <c r="K3696" s="52" t="str">
        <f t="shared" si="636"/>
        <v/>
      </c>
      <c r="L3696" s="83" t="str">
        <f t="shared" si="637"/>
        <v/>
      </c>
      <c r="M3696" s="53" t="str">
        <f>IF(K3696="","",COUNTIF($K$7:K3696,"ﾘｽﾄ１"))</f>
        <v/>
      </c>
      <c r="N3696" s="53" t="str">
        <f t="shared" si="638"/>
        <v/>
      </c>
      <c r="O3696" s="54" t="str">
        <f t="shared" si="639"/>
        <v/>
      </c>
      <c r="P3696" s="53" t="str">
        <f t="shared" si="630"/>
        <v/>
      </c>
      <c r="Q3696" s="52" t="str">
        <f t="shared" si="631"/>
        <v/>
      </c>
      <c r="R3696" s="55" t="str">
        <f t="shared" si="632"/>
        <v/>
      </c>
      <c r="S3696" s="52" t="str">
        <f t="shared" si="640"/>
        <v/>
      </c>
      <c r="T3696" s="83" t="str">
        <f t="shared" si="633"/>
        <v/>
      </c>
      <c r="U3696" s="53" t="str">
        <f>IF(S3696="","",COUNTIF($S$7:S3696,"該当２"))</f>
        <v/>
      </c>
      <c r="V3696" s="56" t="str">
        <f t="shared" si="634"/>
        <v/>
      </c>
      <c r="W3696" s="83" t="str">
        <f t="shared" si="635"/>
        <v/>
      </c>
      <c r="X3696" s="53" t="str">
        <f>IF(V3696="","",COUNTIF($V$7:V3696,"該当３"))</f>
        <v/>
      </c>
    </row>
    <row r="3697" spans="2:24">
      <c r="B3697" s="78"/>
      <c r="C3697" s="77"/>
      <c r="D3697" s="78"/>
      <c r="E3697" s="77"/>
      <c r="K3697" s="52" t="str">
        <f t="shared" si="636"/>
        <v/>
      </c>
      <c r="L3697" s="83" t="str">
        <f t="shared" si="637"/>
        <v/>
      </c>
      <c r="M3697" s="53" t="str">
        <f>IF(K3697="","",COUNTIF($K$7:K3697,"ﾘｽﾄ１"))</f>
        <v/>
      </c>
      <c r="N3697" s="53" t="str">
        <f t="shared" si="638"/>
        <v/>
      </c>
      <c r="O3697" s="54" t="str">
        <f t="shared" si="639"/>
        <v/>
      </c>
      <c r="P3697" s="53" t="str">
        <f t="shared" si="630"/>
        <v/>
      </c>
      <c r="Q3697" s="52" t="str">
        <f t="shared" si="631"/>
        <v/>
      </c>
      <c r="R3697" s="55" t="str">
        <f t="shared" si="632"/>
        <v/>
      </c>
      <c r="S3697" s="52" t="str">
        <f t="shared" si="640"/>
        <v/>
      </c>
      <c r="T3697" s="83" t="str">
        <f t="shared" si="633"/>
        <v/>
      </c>
      <c r="U3697" s="53" t="str">
        <f>IF(S3697="","",COUNTIF($S$7:S3697,"該当２"))</f>
        <v/>
      </c>
      <c r="V3697" s="56" t="str">
        <f t="shared" si="634"/>
        <v/>
      </c>
      <c r="W3697" s="83" t="str">
        <f t="shared" si="635"/>
        <v/>
      </c>
      <c r="X3697" s="53" t="str">
        <f>IF(V3697="","",COUNTIF($V$7:V3697,"該当３"))</f>
        <v/>
      </c>
    </row>
    <row r="3698" spans="2:24">
      <c r="B3698" s="78"/>
      <c r="C3698" s="77"/>
      <c r="D3698" s="78"/>
      <c r="E3698" s="77"/>
      <c r="K3698" s="52" t="str">
        <f t="shared" si="636"/>
        <v/>
      </c>
      <c r="L3698" s="83" t="str">
        <f t="shared" si="637"/>
        <v/>
      </c>
      <c r="M3698" s="53" t="str">
        <f>IF(K3698="","",COUNTIF($K$7:K3698,"ﾘｽﾄ１"))</f>
        <v/>
      </c>
      <c r="N3698" s="53" t="str">
        <f t="shared" si="638"/>
        <v/>
      </c>
      <c r="O3698" s="54" t="str">
        <f t="shared" si="639"/>
        <v/>
      </c>
      <c r="P3698" s="53" t="str">
        <f t="shared" si="630"/>
        <v/>
      </c>
      <c r="Q3698" s="52" t="str">
        <f t="shared" si="631"/>
        <v/>
      </c>
      <c r="R3698" s="55" t="str">
        <f t="shared" si="632"/>
        <v/>
      </c>
      <c r="S3698" s="52" t="str">
        <f t="shared" si="640"/>
        <v/>
      </c>
      <c r="T3698" s="83" t="str">
        <f t="shared" si="633"/>
        <v/>
      </c>
      <c r="U3698" s="53" t="str">
        <f>IF(S3698="","",COUNTIF($S$7:S3698,"該当２"))</f>
        <v/>
      </c>
      <c r="V3698" s="56" t="str">
        <f t="shared" si="634"/>
        <v/>
      </c>
      <c r="W3698" s="83" t="str">
        <f t="shared" si="635"/>
        <v/>
      </c>
      <c r="X3698" s="53" t="str">
        <f>IF(V3698="","",COUNTIF($V$7:V3698,"該当３"))</f>
        <v/>
      </c>
    </row>
    <row r="3699" spans="2:24">
      <c r="B3699" s="78"/>
      <c r="C3699" s="77"/>
      <c r="D3699" s="78"/>
      <c r="E3699" s="77"/>
      <c r="K3699" s="52" t="str">
        <f t="shared" si="636"/>
        <v/>
      </c>
      <c r="L3699" s="83" t="str">
        <f t="shared" si="637"/>
        <v/>
      </c>
      <c r="M3699" s="53" t="str">
        <f>IF(K3699="","",COUNTIF($K$7:K3699,"ﾘｽﾄ１"))</f>
        <v/>
      </c>
      <c r="N3699" s="53" t="str">
        <f t="shared" si="638"/>
        <v/>
      </c>
      <c r="O3699" s="54" t="str">
        <f t="shared" si="639"/>
        <v/>
      </c>
      <c r="P3699" s="53" t="str">
        <f t="shared" si="630"/>
        <v/>
      </c>
      <c r="Q3699" s="52" t="str">
        <f t="shared" si="631"/>
        <v/>
      </c>
      <c r="R3699" s="55" t="str">
        <f t="shared" si="632"/>
        <v/>
      </c>
      <c r="S3699" s="52" t="str">
        <f t="shared" si="640"/>
        <v/>
      </c>
      <c r="T3699" s="83" t="str">
        <f t="shared" si="633"/>
        <v/>
      </c>
      <c r="U3699" s="53" t="str">
        <f>IF(S3699="","",COUNTIF($S$7:S3699,"該当２"))</f>
        <v/>
      </c>
      <c r="V3699" s="56" t="str">
        <f t="shared" si="634"/>
        <v/>
      </c>
      <c r="W3699" s="83" t="str">
        <f t="shared" si="635"/>
        <v/>
      </c>
      <c r="X3699" s="53" t="str">
        <f>IF(V3699="","",COUNTIF($V$7:V3699,"該当３"))</f>
        <v/>
      </c>
    </row>
    <row r="3700" spans="2:24">
      <c r="B3700" s="78"/>
      <c r="C3700" s="77"/>
      <c r="D3700" s="78"/>
      <c r="E3700" s="77"/>
      <c r="K3700" s="52" t="str">
        <f t="shared" si="636"/>
        <v/>
      </c>
      <c r="L3700" s="83" t="str">
        <f t="shared" si="637"/>
        <v/>
      </c>
      <c r="M3700" s="53" t="str">
        <f>IF(K3700="","",COUNTIF($K$7:K3700,"ﾘｽﾄ１"))</f>
        <v/>
      </c>
      <c r="N3700" s="53" t="str">
        <f t="shared" si="638"/>
        <v/>
      </c>
      <c r="O3700" s="54" t="str">
        <f t="shared" si="639"/>
        <v/>
      </c>
      <c r="P3700" s="53" t="str">
        <f t="shared" si="630"/>
        <v/>
      </c>
      <c r="Q3700" s="52" t="str">
        <f t="shared" si="631"/>
        <v/>
      </c>
      <c r="R3700" s="55" t="str">
        <f t="shared" si="632"/>
        <v/>
      </c>
      <c r="S3700" s="52" t="str">
        <f t="shared" si="640"/>
        <v/>
      </c>
      <c r="T3700" s="83" t="str">
        <f t="shared" si="633"/>
        <v/>
      </c>
      <c r="U3700" s="53" t="str">
        <f>IF(S3700="","",COUNTIF($S$7:S3700,"該当２"))</f>
        <v/>
      </c>
      <c r="V3700" s="56" t="str">
        <f t="shared" si="634"/>
        <v/>
      </c>
      <c r="W3700" s="83" t="str">
        <f t="shared" si="635"/>
        <v/>
      </c>
      <c r="X3700" s="53" t="str">
        <f>IF(V3700="","",COUNTIF($V$7:V3700,"該当３"))</f>
        <v/>
      </c>
    </row>
    <row r="3701" spans="2:24">
      <c r="B3701" s="78"/>
      <c r="C3701" s="77"/>
      <c r="D3701" s="78"/>
      <c r="E3701" s="77"/>
      <c r="K3701" s="52" t="str">
        <f t="shared" si="636"/>
        <v/>
      </c>
      <c r="L3701" s="83" t="str">
        <f t="shared" si="637"/>
        <v/>
      </c>
      <c r="M3701" s="53" t="str">
        <f>IF(K3701="","",COUNTIF($K$7:K3701,"ﾘｽﾄ１"))</f>
        <v/>
      </c>
      <c r="N3701" s="53" t="str">
        <f t="shared" si="638"/>
        <v/>
      </c>
      <c r="O3701" s="54" t="str">
        <f t="shared" si="639"/>
        <v/>
      </c>
      <c r="P3701" s="53" t="str">
        <f t="shared" si="630"/>
        <v/>
      </c>
      <c r="Q3701" s="52" t="str">
        <f t="shared" si="631"/>
        <v/>
      </c>
      <c r="R3701" s="55" t="str">
        <f t="shared" si="632"/>
        <v/>
      </c>
      <c r="S3701" s="52" t="str">
        <f t="shared" si="640"/>
        <v/>
      </c>
      <c r="T3701" s="83" t="str">
        <f t="shared" si="633"/>
        <v/>
      </c>
      <c r="U3701" s="53" t="str">
        <f>IF(S3701="","",COUNTIF($S$7:S3701,"該当２"))</f>
        <v/>
      </c>
      <c r="V3701" s="56" t="str">
        <f t="shared" si="634"/>
        <v/>
      </c>
      <c r="W3701" s="83" t="str">
        <f t="shared" si="635"/>
        <v/>
      </c>
      <c r="X3701" s="53" t="str">
        <f>IF(V3701="","",COUNTIF($V$7:V3701,"該当３"))</f>
        <v/>
      </c>
    </row>
    <row r="3702" spans="2:24">
      <c r="B3702" s="78"/>
      <c r="C3702" s="77"/>
      <c r="D3702" s="78"/>
      <c r="E3702" s="77"/>
      <c r="K3702" s="52" t="str">
        <f t="shared" si="636"/>
        <v/>
      </c>
      <c r="L3702" s="83" t="str">
        <f t="shared" si="637"/>
        <v/>
      </c>
      <c r="M3702" s="53" t="str">
        <f>IF(K3702="","",COUNTIF($K$7:K3702,"ﾘｽﾄ１"))</f>
        <v/>
      </c>
      <c r="N3702" s="53" t="str">
        <f t="shared" si="638"/>
        <v/>
      </c>
      <c r="O3702" s="54" t="str">
        <f t="shared" si="639"/>
        <v/>
      </c>
      <c r="P3702" s="53" t="str">
        <f t="shared" si="630"/>
        <v/>
      </c>
      <c r="Q3702" s="52" t="str">
        <f t="shared" si="631"/>
        <v/>
      </c>
      <c r="R3702" s="55" t="str">
        <f t="shared" si="632"/>
        <v/>
      </c>
      <c r="S3702" s="52" t="str">
        <f t="shared" si="640"/>
        <v/>
      </c>
      <c r="T3702" s="83" t="str">
        <f t="shared" si="633"/>
        <v/>
      </c>
      <c r="U3702" s="53" t="str">
        <f>IF(S3702="","",COUNTIF($S$7:S3702,"該当２"))</f>
        <v/>
      </c>
      <c r="V3702" s="56" t="str">
        <f t="shared" si="634"/>
        <v/>
      </c>
      <c r="W3702" s="83" t="str">
        <f t="shared" si="635"/>
        <v/>
      </c>
      <c r="X3702" s="53" t="str">
        <f>IF(V3702="","",COUNTIF($V$7:V3702,"該当３"))</f>
        <v/>
      </c>
    </row>
    <row r="3703" spans="2:24">
      <c r="B3703" s="78"/>
      <c r="C3703" s="77"/>
      <c r="D3703" s="78"/>
      <c r="E3703" s="77"/>
      <c r="K3703" s="52" t="str">
        <f t="shared" si="636"/>
        <v/>
      </c>
      <c r="L3703" s="83" t="str">
        <f t="shared" si="637"/>
        <v/>
      </c>
      <c r="M3703" s="53" t="str">
        <f>IF(K3703="","",COUNTIF($K$7:K3703,"ﾘｽﾄ１"))</f>
        <v/>
      </c>
      <c r="N3703" s="53" t="str">
        <f t="shared" si="638"/>
        <v/>
      </c>
      <c r="O3703" s="54" t="str">
        <f t="shared" si="639"/>
        <v/>
      </c>
      <c r="P3703" s="53" t="str">
        <f t="shared" si="630"/>
        <v/>
      </c>
      <c r="Q3703" s="52" t="str">
        <f t="shared" si="631"/>
        <v/>
      </c>
      <c r="R3703" s="55" t="str">
        <f t="shared" si="632"/>
        <v/>
      </c>
      <c r="S3703" s="52" t="str">
        <f t="shared" si="640"/>
        <v/>
      </c>
      <c r="T3703" s="83" t="str">
        <f t="shared" si="633"/>
        <v/>
      </c>
      <c r="U3703" s="53" t="str">
        <f>IF(S3703="","",COUNTIF($S$7:S3703,"該当２"))</f>
        <v/>
      </c>
      <c r="V3703" s="56" t="str">
        <f t="shared" si="634"/>
        <v/>
      </c>
      <c r="W3703" s="83" t="str">
        <f t="shared" si="635"/>
        <v/>
      </c>
      <c r="X3703" s="53" t="str">
        <f>IF(V3703="","",COUNTIF($V$7:V3703,"該当３"))</f>
        <v/>
      </c>
    </row>
    <row r="3704" spans="2:24">
      <c r="B3704" s="78"/>
      <c r="C3704" s="77"/>
      <c r="D3704" s="78"/>
      <c r="E3704" s="77"/>
      <c r="K3704" s="52" t="str">
        <f t="shared" si="636"/>
        <v/>
      </c>
      <c r="L3704" s="83" t="str">
        <f t="shared" si="637"/>
        <v/>
      </c>
      <c r="M3704" s="53" t="str">
        <f>IF(K3704="","",COUNTIF($K$7:K3704,"ﾘｽﾄ１"))</f>
        <v/>
      </c>
      <c r="N3704" s="53" t="str">
        <f t="shared" si="638"/>
        <v/>
      </c>
      <c r="O3704" s="54" t="str">
        <f t="shared" si="639"/>
        <v/>
      </c>
      <c r="P3704" s="53" t="str">
        <f t="shared" si="630"/>
        <v/>
      </c>
      <c r="Q3704" s="52" t="str">
        <f t="shared" si="631"/>
        <v/>
      </c>
      <c r="R3704" s="55" t="str">
        <f t="shared" si="632"/>
        <v/>
      </c>
      <c r="S3704" s="52" t="str">
        <f t="shared" si="640"/>
        <v/>
      </c>
      <c r="T3704" s="83" t="str">
        <f t="shared" si="633"/>
        <v/>
      </c>
      <c r="U3704" s="53" t="str">
        <f>IF(S3704="","",COUNTIF($S$7:S3704,"該当２"))</f>
        <v/>
      </c>
      <c r="V3704" s="56" t="str">
        <f t="shared" si="634"/>
        <v/>
      </c>
      <c r="W3704" s="83" t="str">
        <f t="shared" si="635"/>
        <v/>
      </c>
      <c r="X3704" s="53" t="str">
        <f>IF(V3704="","",COUNTIF($V$7:V3704,"該当３"))</f>
        <v/>
      </c>
    </row>
    <row r="3705" spans="2:24">
      <c r="B3705" s="78"/>
      <c r="C3705" s="77"/>
      <c r="D3705" s="78"/>
      <c r="E3705" s="77"/>
      <c r="K3705" s="52" t="str">
        <f t="shared" si="636"/>
        <v/>
      </c>
      <c r="L3705" s="83" t="str">
        <f t="shared" si="637"/>
        <v/>
      </c>
      <c r="M3705" s="53" t="str">
        <f>IF(K3705="","",COUNTIF($K$7:K3705,"ﾘｽﾄ１"))</f>
        <v/>
      </c>
      <c r="N3705" s="53" t="str">
        <f t="shared" si="638"/>
        <v/>
      </c>
      <c r="O3705" s="54" t="str">
        <f t="shared" si="639"/>
        <v/>
      </c>
      <c r="P3705" s="53" t="str">
        <f t="shared" si="630"/>
        <v/>
      </c>
      <c r="Q3705" s="52" t="str">
        <f t="shared" si="631"/>
        <v/>
      </c>
      <c r="R3705" s="55" t="str">
        <f t="shared" si="632"/>
        <v/>
      </c>
      <c r="S3705" s="52" t="str">
        <f t="shared" si="640"/>
        <v/>
      </c>
      <c r="T3705" s="83" t="str">
        <f t="shared" si="633"/>
        <v/>
      </c>
      <c r="U3705" s="53" t="str">
        <f>IF(S3705="","",COUNTIF($S$7:S3705,"該当２"))</f>
        <v/>
      </c>
      <c r="V3705" s="56" t="str">
        <f t="shared" si="634"/>
        <v/>
      </c>
      <c r="W3705" s="83" t="str">
        <f t="shared" si="635"/>
        <v/>
      </c>
      <c r="X3705" s="53" t="str">
        <f>IF(V3705="","",COUNTIF($V$7:V3705,"該当３"))</f>
        <v/>
      </c>
    </row>
    <row r="3706" spans="2:24">
      <c r="B3706" s="78"/>
      <c r="C3706" s="77"/>
      <c r="D3706" s="78"/>
      <c r="E3706" s="77"/>
      <c r="K3706" s="52" t="str">
        <f t="shared" si="636"/>
        <v/>
      </c>
      <c r="L3706" s="83" t="str">
        <f t="shared" si="637"/>
        <v/>
      </c>
      <c r="M3706" s="53" t="str">
        <f>IF(K3706="","",COUNTIF($K$7:K3706,"ﾘｽﾄ１"))</f>
        <v/>
      </c>
      <c r="N3706" s="53" t="str">
        <f t="shared" si="638"/>
        <v/>
      </c>
      <c r="O3706" s="54" t="str">
        <f t="shared" si="639"/>
        <v/>
      </c>
      <c r="P3706" s="53" t="str">
        <f t="shared" si="630"/>
        <v/>
      </c>
      <c r="Q3706" s="52" t="str">
        <f t="shared" si="631"/>
        <v/>
      </c>
      <c r="R3706" s="55" t="str">
        <f t="shared" si="632"/>
        <v/>
      </c>
      <c r="S3706" s="52" t="str">
        <f t="shared" si="640"/>
        <v/>
      </c>
      <c r="T3706" s="83" t="str">
        <f t="shared" si="633"/>
        <v/>
      </c>
      <c r="U3706" s="53" t="str">
        <f>IF(S3706="","",COUNTIF($S$7:S3706,"該当２"))</f>
        <v/>
      </c>
      <c r="V3706" s="56" t="str">
        <f t="shared" si="634"/>
        <v/>
      </c>
      <c r="W3706" s="83" t="str">
        <f t="shared" si="635"/>
        <v/>
      </c>
      <c r="X3706" s="53" t="str">
        <f>IF(V3706="","",COUNTIF($V$7:V3706,"該当３"))</f>
        <v/>
      </c>
    </row>
    <row r="3707" spans="2:24">
      <c r="B3707" s="78"/>
      <c r="C3707" s="77"/>
      <c r="D3707" s="78"/>
      <c r="E3707" s="77"/>
      <c r="K3707" s="52" t="str">
        <f t="shared" si="636"/>
        <v/>
      </c>
      <c r="L3707" s="83" t="str">
        <f t="shared" si="637"/>
        <v/>
      </c>
      <c r="M3707" s="53" t="str">
        <f>IF(K3707="","",COUNTIF($K$7:K3707,"ﾘｽﾄ１"))</f>
        <v/>
      </c>
      <c r="N3707" s="53" t="str">
        <f t="shared" si="638"/>
        <v/>
      </c>
      <c r="O3707" s="54" t="str">
        <f t="shared" si="639"/>
        <v/>
      </c>
      <c r="P3707" s="53" t="str">
        <f t="shared" si="630"/>
        <v/>
      </c>
      <c r="Q3707" s="52" t="str">
        <f t="shared" si="631"/>
        <v/>
      </c>
      <c r="R3707" s="55" t="str">
        <f t="shared" si="632"/>
        <v/>
      </c>
      <c r="S3707" s="52" t="str">
        <f t="shared" si="640"/>
        <v/>
      </c>
      <c r="T3707" s="83" t="str">
        <f t="shared" si="633"/>
        <v/>
      </c>
      <c r="U3707" s="53" t="str">
        <f>IF(S3707="","",COUNTIF($S$7:S3707,"該当２"))</f>
        <v/>
      </c>
      <c r="V3707" s="56" t="str">
        <f t="shared" si="634"/>
        <v/>
      </c>
      <c r="W3707" s="83" t="str">
        <f t="shared" si="635"/>
        <v/>
      </c>
      <c r="X3707" s="53" t="str">
        <f>IF(V3707="","",COUNTIF($V$7:V3707,"該当３"))</f>
        <v/>
      </c>
    </row>
    <row r="3708" spans="2:24">
      <c r="B3708" s="78"/>
      <c r="C3708" s="77"/>
      <c r="D3708" s="78"/>
      <c r="E3708" s="77"/>
      <c r="K3708" s="52" t="str">
        <f t="shared" si="636"/>
        <v/>
      </c>
      <c r="L3708" s="83" t="str">
        <f t="shared" si="637"/>
        <v/>
      </c>
      <c r="M3708" s="53" t="str">
        <f>IF(K3708="","",COUNTIF($K$7:K3708,"ﾘｽﾄ１"))</f>
        <v/>
      </c>
      <c r="N3708" s="53" t="str">
        <f t="shared" si="638"/>
        <v/>
      </c>
      <c r="O3708" s="54" t="str">
        <f t="shared" si="639"/>
        <v/>
      </c>
      <c r="P3708" s="53" t="str">
        <f t="shared" si="630"/>
        <v/>
      </c>
      <c r="Q3708" s="52" t="str">
        <f t="shared" si="631"/>
        <v/>
      </c>
      <c r="R3708" s="55" t="str">
        <f t="shared" si="632"/>
        <v/>
      </c>
      <c r="S3708" s="52" t="str">
        <f t="shared" si="640"/>
        <v/>
      </c>
      <c r="T3708" s="83" t="str">
        <f t="shared" si="633"/>
        <v/>
      </c>
      <c r="U3708" s="53" t="str">
        <f>IF(S3708="","",COUNTIF($S$7:S3708,"該当２"))</f>
        <v/>
      </c>
      <c r="V3708" s="56" t="str">
        <f t="shared" si="634"/>
        <v/>
      </c>
      <c r="W3708" s="83" t="str">
        <f t="shared" si="635"/>
        <v/>
      </c>
      <c r="X3708" s="53" t="str">
        <f>IF(V3708="","",COUNTIF($V$7:V3708,"該当３"))</f>
        <v/>
      </c>
    </row>
    <row r="3709" spans="2:24">
      <c r="B3709" s="78"/>
      <c r="C3709" s="77"/>
      <c r="D3709" s="78"/>
      <c r="E3709" s="77"/>
      <c r="K3709" s="52" t="str">
        <f t="shared" si="636"/>
        <v/>
      </c>
      <c r="L3709" s="83" t="str">
        <f t="shared" si="637"/>
        <v/>
      </c>
      <c r="M3709" s="53" t="str">
        <f>IF(K3709="","",COUNTIF($K$7:K3709,"ﾘｽﾄ１"))</f>
        <v/>
      </c>
      <c r="N3709" s="53" t="str">
        <f t="shared" si="638"/>
        <v/>
      </c>
      <c r="O3709" s="54" t="str">
        <f t="shared" si="639"/>
        <v/>
      </c>
      <c r="P3709" s="53" t="str">
        <f t="shared" si="630"/>
        <v/>
      </c>
      <c r="Q3709" s="52" t="str">
        <f t="shared" si="631"/>
        <v/>
      </c>
      <c r="R3709" s="55" t="str">
        <f t="shared" si="632"/>
        <v/>
      </c>
      <c r="S3709" s="52" t="str">
        <f t="shared" si="640"/>
        <v/>
      </c>
      <c r="T3709" s="83" t="str">
        <f t="shared" si="633"/>
        <v/>
      </c>
      <c r="U3709" s="53" t="str">
        <f>IF(S3709="","",COUNTIF($S$7:S3709,"該当２"))</f>
        <v/>
      </c>
      <c r="V3709" s="56" t="str">
        <f t="shared" si="634"/>
        <v/>
      </c>
      <c r="W3709" s="83" t="str">
        <f t="shared" si="635"/>
        <v/>
      </c>
      <c r="X3709" s="53" t="str">
        <f>IF(V3709="","",COUNTIF($V$7:V3709,"該当３"))</f>
        <v/>
      </c>
    </row>
    <row r="3710" spans="2:24">
      <c r="B3710" s="78"/>
      <c r="C3710" s="77"/>
      <c r="D3710" s="78"/>
      <c r="E3710" s="77"/>
      <c r="K3710" s="52" t="str">
        <f t="shared" si="636"/>
        <v/>
      </c>
      <c r="L3710" s="83" t="str">
        <f t="shared" si="637"/>
        <v/>
      </c>
      <c r="M3710" s="53" t="str">
        <f>IF(K3710="","",COUNTIF($K$7:K3710,"ﾘｽﾄ１"))</f>
        <v/>
      </c>
      <c r="N3710" s="53" t="str">
        <f t="shared" si="638"/>
        <v/>
      </c>
      <c r="O3710" s="54" t="str">
        <f t="shared" si="639"/>
        <v/>
      </c>
      <c r="P3710" s="53" t="str">
        <f t="shared" si="630"/>
        <v/>
      </c>
      <c r="Q3710" s="52" t="str">
        <f t="shared" si="631"/>
        <v/>
      </c>
      <c r="R3710" s="55" t="str">
        <f t="shared" si="632"/>
        <v/>
      </c>
      <c r="S3710" s="52" t="str">
        <f t="shared" si="640"/>
        <v/>
      </c>
      <c r="T3710" s="83" t="str">
        <f t="shared" si="633"/>
        <v/>
      </c>
      <c r="U3710" s="53" t="str">
        <f>IF(S3710="","",COUNTIF($S$7:S3710,"該当２"))</f>
        <v/>
      </c>
      <c r="V3710" s="56" t="str">
        <f t="shared" si="634"/>
        <v/>
      </c>
      <c r="W3710" s="83" t="str">
        <f t="shared" si="635"/>
        <v/>
      </c>
      <c r="X3710" s="53" t="str">
        <f>IF(V3710="","",COUNTIF($V$7:V3710,"該当３"))</f>
        <v/>
      </c>
    </row>
    <row r="3711" spans="2:24">
      <c r="B3711" s="78"/>
      <c r="C3711" s="77"/>
      <c r="D3711" s="78"/>
      <c r="E3711" s="77"/>
      <c r="K3711" s="52" t="str">
        <f t="shared" si="636"/>
        <v/>
      </c>
      <c r="L3711" s="83" t="str">
        <f t="shared" si="637"/>
        <v/>
      </c>
      <c r="M3711" s="53" t="str">
        <f>IF(K3711="","",COUNTIF($K$7:K3711,"ﾘｽﾄ１"))</f>
        <v/>
      </c>
      <c r="N3711" s="53" t="str">
        <f t="shared" si="638"/>
        <v/>
      </c>
      <c r="O3711" s="54" t="str">
        <f t="shared" si="639"/>
        <v/>
      </c>
      <c r="P3711" s="53" t="str">
        <f t="shared" si="630"/>
        <v/>
      </c>
      <c r="Q3711" s="52" t="str">
        <f t="shared" si="631"/>
        <v/>
      </c>
      <c r="R3711" s="55" t="str">
        <f t="shared" si="632"/>
        <v/>
      </c>
      <c r="S3711" s="52" t="str">
        <f t="shared" si="640"/>
        <v/>
      </c>
      <c r="T3711" s="83" t="str">
        <f t="shared" si="633"/>
        <v/>
      </c>
      <c r="U3711" s="53" t="str">
        <f>IF(S3711="","",COUNTIF($S$7:S3711,"該当２"))</f>
        <v/>
      </c>
      <c r="V3711" s="56" t="str">
        <f t="shared" si="634"/>
        <v/>
      </c>
      <c r="W3711" s="83" t="str">
        <f t="shared" si="635"/>
        <v/>
      </c>
      <c r="X3711" s="53" t="str">
        <f>IF(V3711="","",COUNTIF($V$7:V3711,"該当３"))</f>
        <v/>
      </c>
    </row>
    <row r="3712" spans="2:24">
      <c r="B3712" s="78"/>
      <c r="C3712" s="77"/>
      <c r="D3712" s="78"/>
      <c r="E3712" s="77"/>
      <c r="K3712" s="52" t="str">
        <f t="shared" si="636"/>
        <v/>
      </c>
      <c r="L3712" s="83" t="str">
        <f t="shared" si="637"/>
        <v/>
      </c>
      <c r="M3712" s="53" t="str">
        <f>IF(K3712="","",COUNTIF($K$7:K3712,"ﾘｽﾄ１"))</f>
        <v/>
      </c>
      <c r="N3712" s="53" t="str">
        <f t="shared" si="638"/>
        <v/>
      </c>
      <c r="O3712" s="54" t="str">
        <f t="shared" si="639"/>
        <v/>
      </c>
      <c r="P3712" s="53" t="str">
        <f t="shared" si="630"/>
        <v/>
      </c>
      <c r="Q3712" s="52" t="str">
        <f t="shared" si="631"/>
        <v/>
      </c>
      <c r="R3712" s="55" t="str">
        <f t="shared" si="632"/>
        <v/>
      </c>
      <c r="S3712" s="52" t="str">
        <f t="shared" si="640"/>
        <v/>
      </c>
      <c r="T3712" s="83" t="str">
        <f t="shared" si="633"/>
        <v/>
      </c>
      <c r="U3712" s="53" t="str">
        <f>IF(S3712="","",COUNTIF($S$7:S3712,"該当２"))</f>
        <v/>
      </c>
      <c r="V3712" s="56" t="str">
        <f t="shared" si="634"/>
        <v/>
      </c>
      <c r="W3712" s="83" t="str">
        <f t="shared" si="635"/>
        <v/>
      </c>
      <c r="X3712" s="53" t="str">
        <f>IF(V3712="","",COUNTIF($V$7:V3712,"該当３"))</f>
        <v/>
      </c>
    </row>
    <row r="3713" spans="2:24">
      <c r="B3713" s="78"/>
      <c r="C3713" s="77"/>
      <c r="D3713" s="78"/>
      <c r="E3713" s="77"/>
      <c r="K3713" s="52" t="str">
        <f t="shared" si="636"/>
        <v/>
      </c>
      <c r="L3713" s="83" t="str">
        <f t="shared" si="637"/>
        <v/>
      </c>
      <c r="M3713" s="53" t="str">
        <f>IF(K3713="","",COUNTIF($K$7:K3713,"ﾘｽﾄ１"))</f>
        <v/>
      </c>
      <c r="N3713" s="53" t="str">
        <f t="shared" si="638"/>
        <v/>
      </c>
      <c r="O3713" s="54" t="str">
        <f t="shared" si="639"/>
        <v/>
      </c>
      <c r="P3713" s="53" t="str">
        <f t="shared" si="630"/>
        <v/>
      </c>
      <c r="Q3713" s="52" t="str">
        <f t="shared" si="631"/>
        <v/>
      </c>
      <c r="R3713" s="55" t="str">
        <f t="shared" si="632"/>
        <v/>
      </c>
      <c r="S3713" s="52" t="str">
        <f t="shared" si="640"/>
        <v/>
      </c>
      <c r="T3713" s="83" t="str">
        <f t="shared" si="633"/>
        <v/>
      </c>
      <c r="U3713" s="53" t="str">
        <f>IF(S3713="","",COUNTIF($S$7:S3713,"該当２"))</f>
        <v/>
      </c>
      <c r="V3713" s="56" t="str">
        <f t="shared" si="634"/>
        <v/>
      </c>
      <c r="W3713" s="83" t="str">
        <f t="shared" si="635"/>
        <v/>
      </c>
      <c r="X3713" s="53" t="str">
        <f>IF(V3713="","",COUNTIF($V$7:V3713,"該当３"))</f>
        <v/>
      </c>
    </row>
    <row r="3714" spans="2:24">
      <c r="B3714" s="78"/>
      <c r="C3714" s="77"/>
      <c r="D3714" s="78"/>
      <c r="E3714" s="77"/>
      <c r="K3714" s="52" t="str">
        <f t="shared" si="636"/>
        <v/>
      </c>
      <c r="L3714" s="83" t="str">
        <f t="shared" si="637"/>
        <v/>
      </c>
      <c r="M3714" s="53" t="str">
        <f>IF(K3714="","",COUNTIF($K$7:K3714,"ﾘｽﾄ１"))</f>
        <v/>
      </c>
      <c r="N3714" s="53" t="str">
        <f t="shared" si="638"/>
        <v/>
      </c>
      <c r="O3714" s="54" t="str">
        <f t="shared" si="639"/>
        <v/>
      </c>
      <c r="P3714" s="53" t="str">
        <f t="shared" si="630"/>
        <v/>
      </c>
      <c r="Q3714" s="52" t="str">
        <f t="shared" si="631"/>
        <v/>
      </c>
      <c r="R3714" s="55" t="str">
        <f t="shared" si="632"/>
        <v/>
      </c>
      <c r="S3714" s="52" t="str">
        <f t="shared" si="640"/>
        <v/>
      </c>
      <c r="T3714" s="83" t="str">
        <f t="shared" si="633"/>
        <v/>
      </c>
      <c r="U3714" s="53" t="str">
        <f>IF(S3714="","",COUNTIF($S$7:S3714,"該当２"))</f>
        <v/>
      </c>
      <c r="V3714" s="56" t="str">
        <f t="shared" si="634"/>
        <v/>
      </c>
      <c r="W3714" s="83" t="str">
        <f t="shared" si="635"/>
        <v/>
      </c>
      <c r="X3714" s="53" t="str">
        <f>IF(V3714="","",COUNTIF($V$7:V3714,"該当３"))</f>
        <v/>
      </c>
    </row>
    <row r="3715" spans="2:24">
      <c r="B3715" s="78"/>
      <c r="C3715" s="77"/>
      <c r="D3715" s="78"/>
      <c r="E3715" s="77"/>
      <c r="K3715" s="52" t="str">
        <f t="shared" si="636"/>
        <v/>
      </c>
      <c r="L3715" s="83" t="str">
        <f t="shared" si="637"/>
        <v/>
      </c>
      <c r="M3715" s="53" t="str">
        <f>IF(K3715="","",COUNTIF($K$7:K3715,"ﾘｽﾄ１"))</f>
        <v/>
      </c>
      <c r="N3715" s="53" t="str">
        <f t="shared" si="638"/>
        <v/>
      </c>
      <c r="O3715" s="54" t="str">
        <f t="shared" si="639"/>
        <v/>
      </c>
      <c r="P3715" s="53" t="str">
        <f t="shared" si="630"/>
        <v/>
      </c>
      <c r="Q3715" s="52" t="str">
        <f t="shared" si="631"/>
        <v/>
      </c>
      <c r="R3715" s="55" t="str">
        <f t="shared" si="632"/>
        <v/>
      </c>
      <c r="S3715" s="52" t="str">
        <f t="shared" si="640"/>
        <v/>
      </c>
      <c r="T3715" s="83" t="str">
        <f t="shared" si="633"/>
        <v/>
      </c>
      <c r="U3715" s="53" t="str">
        <f>IF(S3715="","",COUNTIF($S$7:S3715,"該当２"))</f>
        <v/>
      </c>
      <c r="V3715" s="56" t="str">
        <f t="shared" si="634"/>
        <v/>
      </c>
      <c r="W3715" s="83" t="str">
        <f t="shared" si="635"/>
        <v/>
      </c>
      <c r="X3715" s="53" t="str">
        <f>IF(V3715="","",COUNTIF($V$7:V3715,"該当３"))</f>
        <v/>
      </c>
    </row>
  </sheetData>
  <autoFilter ref="A6:AD3715"/>
  <mergeCells count="14">
    <mergeCell ref="K3:P3"/>
    <mergeCell ref="Q3:U3"/>
    <mergeCell ref="V3:X3"/>
    <mergeCell ref="K4:N4"/>
    <mergeCell ref="O4:P4"/>
    <mergeCell ref="Q4:R4"/>
    <mergeCell ref="S4:U4"/>
    <mergeCell ref="V4:X4"/>
    <mergeCell ref="K1:L1"/>
    <mergeCell ref="S1:T1"/>
    <mergeCell ref="V1:W1"/>
    <mergeCell ref="K2:L2"/>
    <mergeCell ref="S2:T2"/>
    <mergeCell ref="V2:W2"/>
  </mergeCells>
  <phoneticPr fontId="9"/>
  <printOptions horizontalCentered="1"/>
  <pageMargins left="0.51181102362204722" right="0.31496062992125984" top="0.74803149606299213" bottom="0.74803149606299213" header="0.31496062992125984" footer="0.31496062992125984"/>
  <pageSetup paperSize="9" scale="70" orientation="portrait" r:id="rId1"/>
  <headerFooter>
    <oddFooter>&amp;C&amp;P／&amp;N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2</DocSecurity>
  <ScaleCrop>false</ScaleCrop>
  <HeadingPairs>
    <vt:vector size="4" baseType="variant">
      <vt:variant>
        <vt:lpstr>ワークシート</vt:lpstr>
      </vt:variant>
      <vt:variant>
        <vt:i4>7</vt:i4>
      </vt:variant>
      <vt:variant>
        <vt:lpstr>名前付き一覧</vt:lpstr>
      </vt:variant>
      <vt:variant>
        <vt:i4>4</vt:i4>
      </vt:variant>
    </vt:vector>
  </HeadingPairs>
  <TitlesOfParts>
    <vt:vector size="11" baseType="lpstr">
      <vt:lpstr>kadft</vt:lpstr>
      <vt:lpstr>グラフ用</vt:lpstr>
      <vt:lpstr>2010</vt:lpstr>
      <vt:lpstr>2015</vt:lpstr>
      <vt:lpstr>指定地域</vt:lpstr>
      <vt:lpstr>地域類型区分</vt:lpstr>
      <vt:lpstr>元データ</vt:lpstr>
      <vt:lpstr>kadft!Print_Area</vt:lpstr>
      <vt:lpstr>元データ!Print_Area</vt:lpstr>
      <vt:lpstr>'2010'!Print_Titles</vt:lpstr>
      <vt:lpstr>'2015'!Print_Titles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2017-12-27T05:05:12Z</dcterms:modified>
</cp:coreProperties>
</file>